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nations\Documents\IE Student Groups\"/>
    </mc:Choice>
  </mc:AlternateContent>
  <xr:revisionPtr revIDLastSave="0" documentId="13_ncr:1_{63685C8D-D6D1-4B5A-AB42-0055FAE45701}" xr6:coauthVersionLast="36" xr6:coauthVersionMax="36" xr10:uidLastSave="{00000000-0000-0000-0000-000000000000}"/>
  <bookViews>
    <workbookView xWindow="0" yWindow="0" windowWidth="14385" windowHeight="4665" xr2:uid="{E03FE135-2AB0-451D-9F6F-F4627B889040}"/>
  </bookViews>
  <sheets>
    <sheet name="Raw Report with Extra Columns" sheetId="2" r:id="rId1"/>
    <sheet name="Pivot Table 1" sheetId="5" r:id="rId2"/>
    <sheet name="Finished Goods on Hand" sheetId="65" r:id="rId3"/>
    <sheet name="Lookup Tables" sheetId="3" r:id="rId4"/>
    <sheet name="Competing Priorities" sheetId="26" r:id="rId5"/>
    <sheet name="Cells and Core Packs" sheetId="72" r:id="rId6"/>
    <sheet name="Sort by SO Date" sheetId="14" r:id="rId7"/>
    <sheet name="Sort by LATE $$" sheetId="16" r:id="rId8"/>
    <sheet name="Sort by LATE Qty-High" sheetId="47" r:id="rId9"/>
    <sheet name="Sort by LATE Qty-Low" sheetId="64" r:id="rId10"/>
    <sheet name="Sort by LATE + This WeekQty (5)" sheetId="61" r:id="rId11"/>
    <sheet name="Sort by Ship Days Late" sheetId="63" r:id="rId12"/>
    <sheet name="Pivot Chart - Late Qty and $$" sheetId="52" r:id="rId13"/>
    <sheet name="$$ Value Late SO by SO Date" sheetId="22" r:id="rId14"/>
    <sheet name="$$ Value Late Sales Order Chart" sheetId="21" r:id="rId15"/>
    <sheet name="$$ Value Late Customer" sheetId="46" r:id="rId16"/>
    <sheet name="# Late Batteries by Customer" sheetId="48" r:id="rId17"/>
    <sheet name="# Late and This Week by Cust" sheetId="60" r:id="rId18"/>
    <sheet name="Pivot - Full SO Schedule" sheetId="57" r:id="rId19"/>
  </sheets>
  <definedNames>
    <definedName name="_xlnm._FilterDatabase" localSheetId="5" hidden="1">'Cells and Core Packs'!$A$1:$J$1309</definedName>
    <definedName name="_xlnm._FilterDatabase" localSheetId="2" hidden="1">'Finished Goods on Hand'!$A$1:$E$2473</definedName>
    <definedName name="_xlnm._FilterDatabase" localSheetId="0" hidden="1">'Raw Report with Extra Columns'!$A$1:$AB$1642</definedName>
    <definedName name="_xlnm._FilterDatabase" localSheetId="10" hidden="1">'Sort by LATE + This WeekQty (5)'!$A$2:$Z$388</definedName>
    <definedName name="_xlnm._FilterDatabase" localSheetId="8" hidden="1">'Sort by LATE Qty-High'!$A$2:$Z$388</definedName>
    <definedName name="_xlnm._FilterDatabase" localSheetId="9" hidden="1">'Sort by LATE Qty-Low'!$A$2:$Z$388</definedName>
    <definedName name="_xlnm._FilterDatabase" localSheetId="11" hidden="1">'Sort by Ship Days Late'!$A$2:$Z$388</definedName>
    <definedName name="_xlnm._FilterDatabase" localSheetId="6" hidden="1">'Sort by SO Date'!$A$4:$O$354</definedName>
    <definedName name="Late_Dollars">'Sort by SO Date'!$F$5:$F$598</definedName>
    <definedName name="_xlnm.Print_Area" localSheetId="4">'Competing Priorities'!$A$1:$L$173</definedName>
    <definedName name="_xlnm.Print_Titles" localSheetId="4">'Competing Priorities'!$1:$2</definedName>
    <definedName name="_xlnm.Print_Titles" localSheetId="2">'Finished Goods on Hand'!$1:$1</definedName>
    <definedName name="Sales_Orders">'Sort by SO Date'!$A$5:$R$598</definedName>
  </definedNames>
  <calcPr calcId="162913"/>
  <pivotCaches>
    <pivotCache cacheId="48" r:id="rId20"/>
    <pivotCache cacheId="79" r:id="rId2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25" i="16" l="1"/>
  <c r="AI23" i="47"/>
  <c r="J427" i="65" l="1"/>
  <c r="J127" i="65"/>
  <c r="J128" i="65"/>
  <c r="J129" i="65"/>
  <c r="J130" i="65"/>
  <c r="J131" i="65"/>
  <c r="J132" i="65"/>
  <c r="J133" i="65"/>
  <c r="J134" i="65"/>
  <c r="J135" i="65"/>
  <c r="J136" i="65"/>
  <c r="J137" i="65"/>
  <c r="J138" i="65"/>
  <c r="J139" i="65"/>
  <c r="J140" i="65"/>
  <c r="J141" i="65"/>
  <c r="J142" i="65"/>
  <c r="J143" i="65"/>
  <c r="J144" i="65"/>
  <c r="J145" i="65"/>
  <c r="J146" i="65"/>
  <c r="J147" i="65"/>
  <c r="J148" i="65"/>
  <c r="J149" i="65"/>
  <c r="J150" i="65"/>
  <c r="J151" i="65"/>
  <c r="J152" i="65"/>
  <c r="J153" i="65"/>
  <c r="J154" i="65"/>
  <c r="J155" i="65"/>
  <c r="J156" i="65"/>
  <c r="J157" i="65"/>
  <c r="J158" i="65"/>
  <c r="J159" i="65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89" i="65"/>
  <c r="J190" i="65"/>
  <c r="J191" i="65"/>
  <c r="J192" i="65"/>
  <c r="J193" i="65"/>
  <c r="J194" i="65"/>
  <c r="J195" i="65"/>
  <c r="J196" i="65"/>
  <c r="J197" i="65"/>
  <c r="J198" i="65"/>
  <c r="J199" i="65"/>
  <c r="J200" i="65"/>
  <c r="J201" i="65"/>
  <c r="J202" i="65"/>
  <c r="J203" i="65"/>
  <c r="J204" i="65"/>
  <c r="J205" i="65"/>
  <c r="J206" i="65"/>
  <c r="J207" i="65"/>
  <c r="J208" i="65"/>
  <c r="J209" i="65"/>
  <c r="J210" i="65"/>
  <c r="J211" i="65"/>
  <c r="J212" i="65"/>
  <c r="J213" i="65"/>
  <c r="J214" i="65"/>
  <c r="J215" i="65"/>
  <c r="J216" i="65"/>
  <c r="J217" i="65"/>
  <c r="J218" i="65"/>
  <c r="J219" i="65"/>
  <c r="J220" i="65"/>
  <c r="J221" i="65"/>
  <c r="J222" i="65"/>
  <c r="J223" i="65"/>
  <c r="J224" i="65"/>
  <c r="J225" i="65"/>
  <c r="J226" i="65"/>
  <c r="J227" i="65"/>
  <c r="J228" i="65"/>
  <c r="J229" i="65"/>
  <c r="J230" i="65"/>
  <c r="J231" i="65"/>
  <c r="J232" i="65"/>
  <c r="J233" i="65"/>
  <c r="J234" i="65"/>
  <c r="J235" i="65"/>
  <c r="J236" i="65"/>
  <c r="J237" i="65"/>
  <c r="J238" i="65"/>
  <c r="J239" i="65"/>
  <c r="J240" i="65"/>
  <c r="J241" i="65"/>
  <c r="J242" i="65"/>
  <c r="J243" i="65"/>
  <c r="J244" i="65"/>
  <c r="J245" i="65"/>
  <c r="J246" i="65"/>
  <c r="J247" i="65"/>
  <c r="J248" i="65"/>
  <c r="J249" i="65"/>
  <c r="J250" i="65"/>
  <c r="J251" i="65"/>
  <c r="J252" i="65"/>
  <c r="J253" i="65"/>
  <c r="J254" i="65"/>
  <c r="J255" i="65"/>
  <c r="J256" i="65"/>
  <c r="J257" i="65"/>
  <c r="J258" i="65"/>
  <c r="J259" i="65"/>
  <c r="J260" i="65"/>
  <c r="J261" i="65"/>
  <c r="J262" i="65"/>
  <c r="J263" i="65"/>
  <c r="J264" i="65"/>
  <c r="J265" i="65"/>
  <c r="J266" i="65"/>
  <c r="J267" i="65"/>
  <c r="J268" i="65"/>
  <c r="J269" i="65"/>
  <c r="J270" i="65"/>
  <c r="J271" i="65"/>
  <c r="J272" i="65"/>
  <c r="J273" i="65"/>
  <c r="J274" i="65"/>
  <c r="J275" i="65"/>
  <c r="J276" i="65"/>
  <c r="J277" i="65"/>
  <c r="J278" i="65"/>
  <c r="J279" i="65"/>
  <c r="J280" i="65"/>
  <c r="J281" i="65"/>
  <c r="J282" i="65"/>
  <c r="J283" i="65"/>
  <c r="J284" i="65"/>
  <c r="J285" i="65"/>
  <c r="J286" i="65"/>
  <c r="J287" i="65"/>
  <c r="J288" i="65"/>
  <c r="J289" i="65"/>
  <c r="J290" i="65"/>
  <c r="J291" i="65"/>
  <c r="J292" i="65"/>
  <c r="J293" i="65"/>
  <c r="J294" i="65"/>
  <c r="J295" i="65"/>
  <c r="J296" i="65"/>
  <c r="J297" i="65"/>
  <c r="J298" i="65"/>
  <c r="J299" i="65"/>
  <c r="J300" i="65"/>
  <c r="J301" i="65"/>
  <c r="J302" i="65"/>
  <c r="J303" i="65"/>
  <c r="J304" i="65"/>
  <c r="J305" i="65"/>
  <c r="J306" i="65"/>
  <c r="J307" i="65"/>
  <c r="J308" i="65"/>
  <c r="J309" i="65"/>
  <c r="J310" i="65"/>
  <c r="J311" i="65"/>
  <c r="J312" i="65"/>
  <c r="J313" i="65"/>
  <c r="J314" i="65"/>
  <c r="J315" i="65"/>
  <c r="J316" i="65"/>
  <c r="J317" i="65"/>
  <c r="J318" i="65"/>
  <c r="J319" i="65"/>
  <c r="J320" i="65"/>
  <c r="J321" i="65"/>
  <c r="J322" i="65"/>
  <c r="J323" i="65"/>
  <c r="J324" i="65"/>
  <c r="J325" i="65"/>
  <c r="J326" i="65"/>
  <c r="J327" i="65"/>
  <c r="J328" i="65"/>
  <c r="J329" i="65"/>
  <c r="J330" i="65"/>
  <c r="J331" i="65"/>
  <c r="J332" i="65"/>
  <c r="J333" i="65"/>
  <c r="J334" i="65"/>
  <c r="J335" i="65"/>
  <c r="J336" i="65"/>
  <c r="J337" i="65"/>
  <c r="J338" i="65"/>
  <c r="J339" i="65"/>
  <c r="J340" i="65"/>
  <c r="J341" i="65"/>
  <c r="J342" i="65"/>
  <c r="J343" i="65"/>
  <c r="J344" i="65"/>
  <c r="J345" i="65"/>
  <c r="J346" i="65"/>
  <c r="J347" i="65"/>
  <c r="J348" i="65"/>
  <c r="J349" i="65"/>
  <c r="J350" i="65"/>
  <c r="J351" i="65"/>
  <c r="J352" i="65"/>
  <c r="J353" i="65"/>
  <c r="J354" i="65"/>
  <c r="J355" i="65"/>
  <c r="J356" i="65"/>
  <c r="J357" i="65"/>
  <c r="J358" i="65"/>
  <c r="J359" i="65"/>
  <c r="J360" i="65"/>
  <c r="J361" i="65"/>
  <c r="J362" i="65"/>
  <c r="J363" i="65"/>
  <c r="J364" i="65"/>
  <c r="J365" i="65"/>
  <c r="J366" i="65"/>
  <c r="J367" i="65"/>
  <c r="J368" i="65"/>
  <c r="J369" i="65"/>
  <c r="J370" i="65"/>
  <c r="J371" i="65"/>
  <c r="J372" i="65"/>
  <c r="J373" i="65"/>
  <c r="J374" i="65"/>
  <c r="J375" i="65"/>
  <c r="J376" i="65"/>
  <c r="J377" i="65"/>
  <c r="J378" i="65"/>
  <c r="J379" i="65"/>
  <c r="J380" i="65"/>
  <c r="J381" i="65"/>
  <c r="J382" i="65"/>
  <c r="J383" i="65"/>
  <c r="J384" i="65"/>
  <c r="J385" i="65"/>
  <c r="J386" i="65"/>
  <c r="J387" i="65"/>
  <c r="J388" i="65"/>
  <c r="J389" i="65"/>
  <c r="J390" i="65"/>
  <c r="J391" i="65"/>
  <c r="J392" i="65"/>
  <c r="J393" i="65"/>
  <c r="J394" i="65"/>
  <c r="J395" i="65"/>
  <c r="J396" i="65"/>
  <c r="J397" i="65"/>
  <c r="J398" i="65"/>
  <c r="J399" i="65"/>
  <c r="J400" i="65"/>
  <c r="J401" i="65"/>
  <c r="J402" i="65"/>
  <c r="J403" i="65"/>
  <c r="J404" i="65"/>
  <c r="J405" i="65"/>
  <c r="J406" i="65"/>
  <c r="J407" i="65"/>
  <c r="J408" i="65"/>
  <c r="J409" i="65"/>
  <c r="J410" i="65"/>
  <c r="J411" i="65"/>
  <c r="J412" i="65"/>
  <c r="J413" i="65"/>
  <c r="J414" i="65"/>
  <c r="J415" i="65"/>
  <c r="J416" i="65"/>
  <c r="J417" i="65"/>
  <c r="J418" i="65"/>
  <c r="J419" i="65"/>
  <c r="J420" i="65"/>
  <c r="J421" i="65"/>
  <c r="J422" i="65"/>
  <c r="J423" i="65"/>
  <c r="J424" i="65"/>
  <c r="J425" i="65"/>
  <c r="J428" i="65"/>
  <c r="J429" i="65"/>
  <c r="J430" i="65"/>
  <c r="J431" i="65"/>
  <c r="J432" i="65"/>
  <c r="J433" i="65"/>
  <c r="J434" i="65"/>
  <c r="J435" i="65"/>
  <c r="J436" i="65"/>
  <c r="J437" i="65"/>
  <c r="J438" i="65"/>
  <c r="J439" i="65"/>
  <c r="J440" i="65"/>
  <c r="J441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J102" i="65"/>
  <c r="J103" i="65"/>
  <c r="J104" i="65"/>
  <c r="J105" i="65"/>
  <c r="J106" i="65"/>
  <c r="J107" i="65"/>
  <c r="J108" i="65"/>
  <c r="J109" i="65"/>
  <c r="J110" i="65"/>
  <c r="J111" i="65"/>
  <c r="J112" i="65"/>
  <c r="J113" i="65"/>
  <c r="J114" i="65"/>
  <c r="J115" i="65"/>
  <c r="J116" i="65"/>
  <c r="J117" i="65"/>
  <c r="J118" i="65"/>
  <c r="J119" i="65"/>
  <c r="J120" i="65"/>
  <c r="J121" i="65"/>
  <c r="J122" i="65"/>
  <c r="J123" i="65"/>
  <c r="J124" i="65"/>
  <c r="J125" i="65"/>
  <c r="J126" i="65"/>
  <c r="J19" i="65"/>
  <c r="J7" i="65"/>
  <c r="J9" i="65"/>
  <c r="J2" i="65"/>
  <c r="J3" i="65"/>
  <c r="J426" i="65"/>
  <c r="J11" i="65"/>
  <c r="J13" i="65"/>
  <c r="J14" i="65"/>
  <c r="J5" i="65"/>
  <c r="J6" i="65"/>
  <c r="J8" i="65"/>
  <c r="J10" i="65"/>
  <c r="J12" i="65"/>
  <c r="J15" i="65"/>
  <c r="J16" i="65"/>
  <c r="J17" i="65"/>
  <c r="J18" i="65"/>
  <c r="J4" i="65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K173" i="26" l="1"/>
  <c r="K227" i="26"/>
  <c r="L173" i="26"/>
  <c r="M173" i="26" s="1"/>
  <c r="L227" i="26"/>
  <c r="M227" i="26" s="1"/>
  <c r="AC134" i="64"/>
  <c r="AD134" i="64"/>
  <c r="AE134" i="64"/>
  <c r="AF134" i="64"/>
  <c r="AG134" i="64"/>
  <c r="AH134" i="64"/>
  <c r="AI134" i="64"/>
  <c r="AK134" i="64"/>
  <c r="AL134" i="64"/>
  <c r="AM134" i="64"/>
  <c r="AN134" i="64"/>
  <c r="AC135" i="64"/>
  <c r="AD135" i="64"/>
  <c r="AE135" i="64"/>
  <c r="AF135" i="64"/>
  <c r="AG135" i="64"/>
  <c r="AH135" i="64"/>
  <c r="AI135" i="64"/>
  <c r="AK135" i="64"/>
  <c r="AL135" i="64"/>
  <c r="AM135" i="64"/>
  <c r="AN135" i="64"/>
  <c r="AC136" i="64"/>
  <c r="AD136" i="64"/>
  <c r="AE136" i="64"/>
  <c r="AF136" i="64"/>
  <c r="AG136" i="64"/>
  <c r="AH136" i="64"/>
  <c r="AI136" i="64"/>
  <c r="AK136" i="64"/>
  <c r="AL136" i="64"/>
  <c r="AM136" i="64"/>
  <c r="AN136" i="64"/>
  <c r="AC112" i="64"/>
  <c r="AD112" i="64"/>
  <c r="AE112" i="64"/>
  <c r="AF112" i="64"/>
  <c r="AG112" i="64"/>
  <c r="AH112" i="64"/>
  <c r="AI112" i="64"/>
  <c r="AK112" i="64"/>
  <c r="AL112" i="64"/>
  <c r="AM112" i="64"/>
  <c r="AN112" i="64"/>
  <c r="AC113" i="64"/>
  <c r="AD113" i="64"/>
  <c r="AE113" i="64"/>
  <c r="AF113" i="64"/>
  <c r="AG113" i="64"/>
  <c r="AH113" i="64"/>
  <c r="AI113" i="64"/>
  <c r="AK113" i="64"/>
  <c r="AL113" i="64"/>
  <c r="AM113" i="64"/>
  <c r="AN113" i="64"/>
  <c r="AC114" i="64"/>
  <c r="AD114" i="64"/>
  <c r="AE114" i="64"/>
  <c r="AF114" i="64"/>
  <c r="AG114" i="64"/>
  <c r="AH114" i="64"/>
  <c r="AI114" i="64"/>
  <c r="AK114" i="64"/>
  <c r="AL114" i="64"/>
  <c r="AM114" i="64"/>
  <c r="AN114" i="64"/>
  <c r="AC115" i="64"/>
  <c r="AD115" i="64"/>
  <c r="AE115" i="64"/>
  <c r="AF115" i="64"/>
  <c r="AG115" i="64"/>
  <c r="AH115" i="64"/>
  <c r="AI115" i="64"/>
  <c r="AK115" i="64"/>
  <c r="AL115" i="64"/>
  <c r="AM115" i="64"/>
  <c r="AN115" i="64"/>
  <c r="AC116" i="64"/>
  <c r="AD116" i="64"/>
  <c r="AE116" i="64"/>
  <c r="AF116" i="64"/>
  <c r="AG116" i="64"/>
  <c r="AH116" i="64"/>
  <c r="AI116" i="64"/>
  <c r="AK116" i="64"/>
  <c r="AL116" i="64"/>
  <c r="AM116" i="64"/>
  <c r="AN116" i="64"/>
  <c r="AC117" i="64"/>
  <c r="AD117" i="64"/>
  <c r="AE117" i="64"/>
  <c r="AF117" i="64"/>
  <c r="AG117" i="64"/>
  <c r="AH117" i="64"/>
  <c r="AI117" i="64"/>
  <c r="AK117" i="64"/>
  <c r="AL117" i="64"/>
  <c r="AM117" i="64"/>
  <c r="AN117" i="64"/>
  <c r="AC118" i="64"/>
  <c r="AD118" i="64"/>
  <c r="AE118" i="64"/>
  <c r="AF118" i="64"/>
  <c r="AG118" i="64"/>
  <c r="AH118" i="64"/>
  <c r="AI118" i="64"/>
  <c r="AK118" i="64"/>
  <c r="AL118" i="64"/>
  <c r="AM118" i="64"/>
  <c r="AN118" i="64"/>
  <c r="AC119" i="64"/>
  <c r="AD119" i="64"/>
  <c r="AE119" i="64"/>
  <c r="AF119" i="64"/>
  <c r="AG119" i="64"/>
  <c r="AH119" i="64"/>
  <c r="AI119" i="64"/>
  <c r="AK119" i="64"/>
  <c r="AL119" i="64"/>
  <c r="AM119" i="64"/>
  <c r="AN119" i="64"/>
  <c r="AC120" i="64"/>
  <c r="AD120" i="64"/>
  <c r="AE120" i="64"/>
  <c r="AF120" i="64"/>
  <c r="AG120" i="64"/>
  <c r="AH120" i="64"/>
  <c r="AI120" i="64"/>
  <c r="AK120" i="64"/>
  <c r="AL120" i="64"/>
  <c r="AM120" i="64"/>
  <c r="AN120" i="64"/>
  <c r="AC121" i="64"/>
  <c r="AD121" i="64"/>
  <c r="AE121" i="64"/>
  <c r="AF121" i="64"/>
  <c r="AG121" i="64"/>
  <c r="AH121" i="64"/>
  <c r="AI121" i="64"/>
  <c r="AK121" i="64"/>
  <c r="AL121" i="64"/>
  <c r="AM121" i="64"/>
  <c r="AN121" i="64"/>
  <c r="AC122" i="64"/>
  <c r="AD122" i="64"/>
  <c r="AE122" i="64"/>
  <c r="AF122" i="64"/>
  <c r="AG122" i="64"/>
  <c r="AH122" i="64"/>
  <c r="AI122" i="64"/>
  <c r="AK122" i="64"/>
  <c r="AL122" i="64"/>
  <c r="AM122" i="64"/>
  <c r="AN122" i="64"/>
  <c r="AC123" i="64"/>
  <c r="AD123" i="64"/>
  <c r="AE123" i="64"/>
  <c r="AF123" i="64"/>
  <c r="AG123" i="64"/>
  <c r="AH123" i="64"/>
  <c r="AI123" i="64"/>
  <c r="AK123" i="64"/>
  <c r="AL123" i="64"/>
  <c r="AM123" i="64"/>
  <c r="AN123" i="64"/>
  <c r="AC124" i="64"/>
  <c r="AD124" i="64"/>
  <c r="AE124" i="64"/>
  <c r="AF124" i="64"/>
  <c r="AG124" i="64"/>
  <c r="AH124" i="64"/>
  <c r="AI124" i="64"/>
  <c r="AK124" i="64"/>
  <c r="AL124" i="64"/>
  <c r="AM124" i="64"/>
  <c r="AN124" i="64"/>
  <c r="AC125" i="64"/>
  <c r="AD125" i="64"/>
  <c r="AE125" i="64"/>
  <c r="AF125" i="64"/>
  <c r="AG125" i="64"/>
  <c r="AH125" i="64"/>
  <c r="AI125" i="64"/>
  <c r="AK125" i="64"/>
  <c r="AL125" i="64"/>
  <c r="AM125" i="64"/>
  <c r="AN125" i="64"/>
  <c r="AC126" i="64"/>
  <c r="AD126" i="64"/>
  <c r="AE126" i="64"/>
  <c r="AF126" i="64"/>
  <c r="AG126" i="64"/>
  <c r="AH126" i="64"/>
  <c r="AI126" i="64"/>
  <c r="AK126" i="64"/>
  <c r="AL126" i="64"/>
  <c r="AM126" i="64"/>
  <c r="AN126" i="64"/>
  <c r="AC127" i="64"/>
  <c r="AD127" i="64"/>
  <c r="AE127" i="64"/>
  <c r="AF127" i="64"/>
  <c r="AG127" i="64"/>
  <c r="AH127" i="64"/>
  <c r="AI127" i="64"/>
  <c r="AK127" i="64"/>
  <c r="AL127" i="64"/>
  <c r="AM127" i="64"/>
  <c r="AN127" i="64"/>
  <c r="AC128" i="64"/>
  <c r="AD128" i="64"/>
  <c r="AE128" i="64"/>
  <c r="AF128" i="64"/>
  <c r="AG128" i="64"/>
  <c r="AH128" i="64"/>
  <c r="AI128" i="64"/>
  <c r="AK128" i="64"/>
  <c r="AL128" i="64"/>
  <c r="AM128" i="64"/>
  <c r="AN128" i="64"/>
  <c r="AC129" i="64"/>
  <c r="AD129" i="64"/>
  <c r="AE129" i="64"/>
  <c r="AF129" i="64"/>
  <c r="AG129" i="64"/>
  <c r="AH129" i="64"/>
  <c r="AI129" i="64"/>
  <c r="AK129" i="64"/>
  <c r="AL129" i="64"/>
  <c r="AM129" i="64"/>
  <c r="AN129" i="64"/>
  <c r="AC130" i="64"/>
  <c r="AD130" i="64"/>
  <c r="AE130" i="64"/>
  <c r="AF130" i="64"/>
  <c r="AG130" i="64"/>
  <c r="AH130" i="64"/>
  <c r="AI130" i="64"/>
  <c r="AK130" i="64"/>
  <c r="AL130" i="64"/>
  <c r="AM130" i="64"/>
  <c r="AN130" i="64"/>
  <c r="AC131" i="64"/>
  <c r="AD131" i="64"/>
  <c r="AE131" i="64"/>
  <c r="AF131" i="64"/>
  <c r="AG131" i="64"/>
  <c r="AH131" i="64"/>
  <c r="AI131" i="64"/>
  <c r="AK131" i="64"/>
  <c r="AL131" i="64"/>
  <c r="AM131" i="64"/>
  <c r="AN131" i="64"/>
  <c r="AC132" i="64"/>
  <c r="AD132" i="64"/>
  <c r="AE132" i="64"/>
  <c r="AF132" i="64"/>
  <c r="AG132" i="64"/>
  <c r="AH132" i="64"/>
  <c r="AI132" i="64"/>
  <c r="AK132" i="64"/>
  <c r="AL132" i="64"/>
  <c r="AM132" i="64"/>
  <c r="AN132" i="64"/>
  <c r="AC133" i="64"/>
  <c r="AD133" i="64"/>
  <c r="AE133" i="64"/>
  <c r="AF133" i="64"/>
  <c r="AG133" i="64"/>
  <c r="AH133" i="64"/>
  <c r="AI133" i="64"/>
  <c r="AK133" i="64"/>
  <c r="AL133" i="64"/>
  <c r="AM133" i="64"/>
  <c r="AN133" i="64"/>
  <c r="AN111" i="64"/>
  <c r="AM111" i="64"/>
  <c r="AL111" i="64"/>
  <c r="AK111" i="64"/>
  <c r="AI111" i="64"/>
  <c r="AH111" i="64"/>
  <c r="AG111" i="64"/>
  <c r="AF111" i="64"/>
  <c r="AE111" i="64"/>
  <c r="AD111" i="64"/>
  <c r="AC111" i="64"/>
  <c r="AC109" i="64"/>
  <c r="AD109" i="64"/>
  <c r="AE109" i="64"/>
  <c r="AF109" i="64"/>
  <c r="AG109" i="64"/>
  <c r="AH109" i="64"/>
  <c r="AI109" i="64"/>
  <c r="AK109" i="64"/>
  <c r="AL109" i="64"/>
  <c r="AM109" i="64"/>
  <c r="AN109" i="64"/>
  <c r="AC110" i="64"/>
  <c r="AD110" i="64"/>
  <c r="AE110" i="64"/>
  <c r="AF110" i="64"/>
  <c r="AG110" i="64"/>
  <c r="AH110" i="64"/>
  <c r="AI110" i="64"/>
  <c r="AK110" i="64"/>
  <c r="AL110" i="64"/>
  <c r="AM110" i="64"/>
  <c r="AN110" i="64"/>
  <c r="AC100" i="64"/>
  <c r="AD100" i="64"/>
  <c r="AE100" i="64"/>
  <c r="AF100" i="64"/>
  <c r="AG100" i="64"/>
  <c r="AH100" i="64"/>
  <c r="AI100" i="64"/>
  <c r="AK100" i="64"/>
  <c r="AL100" i="64"/>
  <c r="AM100" i="64"/>
  <c r="AN100" i="64"/>
  <c r="AC101" i="64"/>
  <c r="AD101" i="64"/>
  <c r="AE101" i="64"/>
  <c r="AF101" i="64"/>
  <c r="AG101" i="64"/>
  <c r="AH101" i="64"/>
  <c r="AI101" i="64"/>
  <c r="AK101" i="64"/>
  <c r="AL101" i="64"/>
  <c r="AM101" i="64"/>
  <c r="AN101" i="64"/>
  <c r="AC102" i="64"/>
  <c r="AD102" i="64"/>
  <c r="AE102" i="64"/>
  <c r="AF102" i="64"/>
  <c r="AG102" i="64"/>
  <c r="AH102" i="64"/>
  <c r="AI102" i="64"/>
  <c r="AK102" i="64"/>
  <c r="AL102" i="64"/>
  <c r="AM102" i="64"/>
  <c r="AN102" i="64"/>
  <c r="AC103" i="64"/>
  <c r="AD103" i="64"/>
  <c r="AE103" i="64"/>
  <c r="AF103" i="64"/>
  <c r="AG103" i="64"/>
  <c r="AH103" i="64"/>
  <c r="AI103" i="64"/>
  <c r="AK103" i="64"/>
  <c r="AL103" i="64"/>
  <c r="AM103" i="64"/>
  <c r="AN103" i="64"/>
  <c r="AC104" i="64"/>
  <c r="AD104" i="64"/>
  <c r="AE104" i="64"/>
  <c r="AF104" i="64"/>
  <c r="AG104" i="64"/>
  <c r="AH104" i="64"/>
  <c r="AI104" i="64"/>
  <c r="AK104" i="64"/>
  <c r="AL104" i="64"/>
  <c r="AM104" i="64"/>
  <c r="AN104" i="64"/>
  <c r="AC105" i="64"/>
  <c r="AD105" i="64"/>
  <c r="AE105" i="64"/>
  <c r="AF105" i="64"/>
  <c r="AG105" i="64"/>
  <c r="AH105" i="64"/>
  <c r="AI105" i="64"/>
  <c r="AK105" i="64"/>
  <c r="AL105" i="64"/>
  <c r="AM105" i="64"/>
  <c r="AN105" i="64"/>
  <c r="AC106" i="64"/>
  <c r="AD106" i="64"/>
  <c r="AE106" i="64"/>
  <c r="AF106" i="64"/>
  <c r="AG106" i="64"/>
  <c r="AH106" i="64"/>
  <c r="AI106" i="64"/>
  <c r="AK106" i="64"/>
  <c r="AL106" i="64"/>
  <c r="AM106" i="64"/>
  <c r="AN106" i="64"/>
  <c r="AC107" i="64"/>
  <c r="AD107" i="64"/>
  <c r="AE107" i="64"/>
  <c r="AF107" i="64"/>
  <c r="AG107" i="64"/>
  <c r="AH107" i="64"/>
  <c r="AI107" i="64"/>
  <c r="AK107" i="64"/>
  <c r="AL107" i="64"/>
  <c r="AM107" i="64"/>
  <c r="AN107" i="64"/>
  <c r="AC108" i="64"/>
  <c r="AD108" i="64"/>
  <c r="AE108" i="64"/>
  <c r="AF108" i="64"/>
  <c r="AG108" i="64"/>
  <c r="AH108" i="64"/>
  <c r="AI108" i="64"/>
  <c r="AK108" i="64"/>
  <c r="AL108" i="64"/>
  <c r="AM108" i="64"/>
  <c r="AN108" i="64"/>
  <c r="AC74" i="64"/>
  <c r="AD74" i="64"/>
  <c r="AE74" i="64"/>
  <c r="AF74" i="64"/>
  <c r="AG74" i="64"/>
  <c r="AH74" i="64"/>
  <c r="AI74" i="64"/>
  <c r="AK74" i="64"/>
  <c r="AL74" i="64"/>
  <c r="AM74" i="64"/>
  <c r="AN74" i="64"/>
  <c r="AC75" i="64"/>
  <c r="AD75" i="64"/>
  <c r="AE75" i="64"/>
  <c r="AF75" i="64"/>
  <c r="AG75" i="64"/>
  <c r="AH75" i="64"/>
  <c r="AI75" i="64"/>
  <c r="AK75" i="64"/>
  <c r="AL75" i="64"/>
  <c r="AM75" i="64"/>
  <c r="AN75" i="64"/>
  <c r="AC76" i="64"/>
  <c r="AD76" i="64"/>
  <c r="AE76" i="64"/>
  <c r="AF76" i="64"/>
  <c r="AG76" i="64"/>
  <c r="AH76" i="64"/>
  <c r="AI76" i="64"/>
  <c r="AK76" i="64"/>
  <c r="AL76" i="64"/>
  <c r="AM76" i="64"/>
  <c r="AN76" i="64"/>
  <c r="AC77" i="64"/>
  <c r="AD77" i="64"/>
  <c r="AE77" i="64"/>
  <c r="AF77" i="64"/>
  <c r="AG77" i="64"/>
  <c r="AH77" i="64"/>
  <c r="AI77" i="64"/>
  <c r="AK77" i="64"/>
  <c r="AL77" i="64"/>
  <c r="AM77" i="64"/>
  <c r="AN77" i="64"/>
  <c r="AC78" i="64"/>
  <c r="AD78" i="64"/>
  <c r="AE78" i="64"/>
  <c r="AF78" i="64"/>
  <c r="AG78" i="64"/>
  <c r="AH78" i="64"/>
  <c r="AI78" i="64"/>
  <c r="AK78" i="64"/>
  <c r="AL78" i="64"/>
  <c r="AM78" i="64"/>
  <c r="AN78" i="64"/>
  <c r="AC79" i="64"/>
  <c r="AD79" i="64"/>
  <c r="AE79" i="64"/>
  <c r="AF79" i="64"/>
  <c r="AG79" i="64"/>
  <c r="AH79" i="64"/>
  <c r="AI79" i="64"/>
  <c r="AK79" i="64"/>
  <c r="AL79" i="64"/>
  <c r="AM79" i="64"/>
  <c r="AN79" i="64"/>
  <c r="AC80" i="64"/>
  <c r="AD80" i="64"/>
  <c r="AE80" i="64"/>
  <c r="AF80" i="64"/>
  <c r="AG80" i="64"/>
  <c r="AH80" i="64"/>
  <c r="AI80" i="64"/>
  <c r="AK80" i="64"/>
  <c r="AL80" i="64"/>
  <c r="AM80" i="64"/>
  <c r="AN80" i="64"/>
  <c r="AC81" i="64"/>
  <c r="AD81" i="64"/>
  <c r="AE81" i="64"/>
  <c r="AF81" i="64"/>
  <c r="AG81" i="64"/>
  <c r="AH81" i="64"/>
  <c r="AI81" i="64"/>
  <c r="AK81" i="64"/>
  <c r="AL81" i="64"/>
  <c r="AM81" i="64"/>
  <c r="AN81" i="64"/>
  <c r="AC82" i="64"/>
  <c r="AD82" i="64"/>
  <c r="AE82" i="64"/>
  <c r="AF82" i="64"/>
  <c r="AG82" i="64"/>
  <c r="AH82" i="64"/>
  <c r="AI82" i="64"/>
  <c r="AK82" i="64"/>
  <c r="AL82" i="64"/>
  <c r="AM82" i="64"/>
  <c r="AN82" i="64"/>
  <c r="AC83" i="64"/>
  <c r="AD83" i="64"/>
  <c r="AE83" i="64"/>
  <c r="AF83" i="64"/>
  <c r="AG83" i="64"/>
  <c r="AH83" i="64"/>
  <c r="AI83" i="64"/>
  <c r="AK83" i="64"/>
  <c r="AL83" i="64"/>
  <c r="AM83" i="64"/>
  <c r="AN83" i="64"/>
  <c r="AC84" i="64"/>
  <c r="AD84" i="64"/>
  <c r="AE84" i="64"/>
  <c r="AF84" i="64"/>
  <c r="AG84" i="64"/>
  <c r="AH84" i="64"/>
  <c r="AI84" i="64"/>
  <c r="AK84" i="64"/>
  <c r="AL84" i="64"/>
  <c r="AM84" i="64"/>
  <c r="AN84" i="64"/>
  <c r="AC85" i="64"/>
  <c r="AD85" i="64"/>
  <c r="AE85" i="64"/>
  <c r="AF85" i="64"/>
  <c r="AG85" i="64"/>
  <c r="AH85" i="64"/>
  <c r="AI85" i="64"/>
  <c r="AK85" i="64"/>
  <c r="AL85" i="64"/>
  <c r="AM85" i="64"/>
  <c r="AN85" i="64"/>
  <c r="AC86" i="64"/>
  <c r="AD86" i="64"/>
  <c r="AE86" i="64"/>
  <c r="AF86" i="64"/>
  <c r="AG86" i="64"/>
  <c r="AH86" i="64"/>
  <c r="AI86" i="64"/>
  <c r="AK86" i="64"/>
  <c r="AL86" i="64"/>
  <c r="AM86" i="64"/>
  <c r="AN86" i="64"/>
  <c r="AC87" i="64"/>
  <c r="AD87" i="64"/>
  <c r="AE87" i="64"/>
  <c r="AF87" i="64"/>
  <c r="AG87" i="64"/>
  <c r="AH87" i="64"/>
  <c r="AI87" i="64"/>
  <c r="AK87" i="64"/>
  <c r="AL87" i="64"/>
  <c r="AM87" i="64"/>
  <c r="AN87" i="64"/>
  <c r="AC88" i="64"/>
  <c r="AD88" i="64"/>
  <c r="AE88" i="64"/>
  <c r="AF88" i="64"/>
  <c r="AG88" i="64"/>
  <c r="AH88" i="64"/>
  <c r="AI88" i="64"/>
  <c r="AK88" i="64"/>
  <c r="AL88" i="64"/>
  <c r="AM88" i="64"/>
  <c r="AN88" i="64"/>
  <c r="AC89" i="64"/>
  <c r="AD89" i="64"/>
  <c r="AE89" i="64"/>
  <c r="AF89" i="64"/>
  <c r="AG89" i="64"/>
  <c r="AH89" i="64"/>
  <c r="AI89" i="64"/>
  <c r="AK89" i="64"/>
  <c r="AL89" i="64"/>
  <c r="AM89" i="64"/>
  <c r="AN89" i="64"/>
  <c r="AC90" i="64"/>
  <c r="AD90" i="64"/>
  <c r="AE90" i="64"/>
  <c r="AF90" i="64"/>
  <c r="AG90" i="64"/>
  <c r="AH90" i="64"/>
  <c r="AI90" i="64"/>
  <c r="AK90" i="64"/>
  <c r="AL90" i="64"/>
  <c r="AM90" i="64"/>
  <c r="AN90" i="64"/>
  <c r="AC91" i="64"/>
  <c r="AD91" i="64"/>
  <c r="AE91" i="64"/>
  <c r="AF91" i="64"/>
  <c r="AG91" i="64"/>
  <c r="AH91" i="64"/>
  <c r="AI91" i="64"/>
  <c r="AK91" i="64"/>
  <c r="AL91" i="64"/>
  <c r="AM91" i="64"/>
  <c r="AN91" i="64"/>
  <c r="AC92" i="64"/>
  <c r="AD92" i="64"/>
  <c r="AE92" i="64"/>
  <c r="AF92" i="64"/>
  <c r="AG92" i="64"/>
  <c r="AH92" i="64"/>
  <c r="AI92" i="64"/>
  <c r="AK92" i="64"/>
  <c r="AL92" i="64"/>
  <c r="AM92" i="64"/>
  <c r="AN92" i="64"/>
  <c r="AC93" i="64"/>
  <c r="AD93" i="64"/>
  <c r="AE93" i="64"/>
  <c r="AF93" i="64"/>
  <c r="AG93" i="64"/>
  <c r="AH93" i="64"/>
  <c r="AI93" i="64"/>
  <c r="AK93" i="64"/>
  <c r="AL93" i="64"/>
  <c r="AM93" i="64"/>
  <c r="AN93" i="64"/>
  <c r="AC94" i="64"/>
  <c r="AD94" i="64"/>
  <c r="AE94" i="64"/>
  <c r="AF94" i="64"/>
  <c r="AG94" i="64"/>
  <c r="AH94" i="64"/>
  <c r="AI94" i="64"/>
  <c r="AK94" i="64"/>
  <c r="AL94" i="64"/>
  <c r="AM94" i="64"/>
  <c r="AN94" i="64"/>
  <c r="AC95" i="64"/>
  <c r="AD95" i="64"/>
  <c r="AE95" i="64"/>
  <c r="AF95" i="64"/>
  <c r="AG95" i="64"/>
  <c r="AH95" i="64"/>
  <c r="AI95" i="64"/>
  <c r="AK95" i="64"/>
  <c r="AL95" i="64"/>
  <c r="AM95" i="64"/>
  <c r="AN95" i="64"/>
  <c r="AC96" i="64"/>
  <c r="AD96" i="64"/>
  <c r="AE96" i="64"/>
  <c r="AF96" i="64"/>
  <c r="AG96" i="64"/>
  <c r="AH96" i="64"/>
  <c r="AI96" i="64"/>
  <c r="AK96" i="64"/>
  <c r="AL96" i="64"/>
  <c r="AM96" i="64"/>
  <c r="AN96" i="64"/>
  <c r="AC97" i="64"/>
  <c r="AD97" i="64"/>
  <c r="AE97" i="64"/>
  <c r="AF97" i="64"/>
  <c r="AG97" i="64"/>
  <c r="AH97" i="64"/>
  <c r="AI97" i="64"/>
  <c r="AK97" i="64"/>
  <c r="AL97" i="64"/>
  <c r="AM97" i="64"/>
  <c r="AN97" i="64"/>
  <c r="AC98" i="64"/>
  <c r="AD98" i="64"/>
  <c r="AE98" i="64"/>
  <c r="AF98" i="64"/>
  <c r="AG98" i="64"/>
  <c r="AH98" i="64"/>
  <c r="AI98" i="64"/>
  <c r="AK98" i="64"/>
  <c r="AL98" i="64"/>
  <c r="AM98" i="64"/>
  <c r="AN98" i="64"/>
  <c r="AC99" i="64"/>
  <c r="AD99" i="64"/>
  <c r="AE99" i="64"/>
  <c r="AF99" i="64"/>
  <c r="AG99" i="64"/>
  <c r="AH99" i="64"/>
  <c r="AI99" i="64"/>
  <c r="AK99" i="64"/>
  <c r="AL99" i="64"/>
  <c r="AM99" i="64"/>
  <c r="AN99" i="64"/>
  <c r="AN73" i="64"/>
  <c r="AM73" i="64"/>
  <c r="AL73" i="64"/>
  <c r="AK73" i="64"/>
  <c r="AI73" i="64"/>
  <c r="AH73" i="64"/>
  <c r="AG73" i="64"/>
  <c r="AF73" i="64"/>
  <c r="AE73" i="64"/>
  <c r="AD73" i="64"/>
  <c r="AC73" i="64"/>
  <c r="AC66" i="64"/>
  <c r="AD66" i="64"/>
  <c r="AE66" i="64"/>
  <c r="AF66" i="64"/>
  <c r="AG66" i="64"/>
  <c r="AH66" i="64"/>
  <c r="AK66" i="64"/>
  <c r="AL66" i="64"/>
  <c r="AM66" i="64"/>
  <c r="AN66" i="64"/>
  <c r="AC67" i="64"/>
  <c r="AD67" i="64"/>
  <c r="AE67" i="64"/>
  <c r="AF67" i="64"/>
  <c r="AG67" i="64"/>
  <c r="AH67" i="64"/>
  <c r="AK67" i="64"/>
  <c r="AL67" i="64"/>
  <c r="AM67" i="64"/>
  <c r="AN67" i="64"/>
  <c r="AC68" i="64"/>
  <c r="AD68" i="64"/>
  <c r="AE68" i="64"/>
  <c r="AF68" i="64"/>
  <c r="AG68" i="64"/>
  <c r="AH68" i="64"/>
  <c r="AK68" i="64"/>
  <c r="AL68" i="64"/>
  <c r="AM68" i="64"/>
  <c r="AN68" i="64"/>
  <c r="AC69" i="64"/>
  <c r="AD69" i="64"/>
  <c r="AE69" i="64"/>
  <c r="AF69" i="64"/>
  <c r="AG69" i="64"/>
  <c r="AH69" i="64"/>
  <c r="AK69" i="64"/>
  <c r="AL69" i="64"/>
  <c r="AM69" i="64"/>
  <c r="AN69" i="64"/>
  <c r="AC70" i="64"/>
  <c r="AD70" i="64"/>
  <c r="AE70" i="64"/>
  <c r="AF70" i="64"/>
  <c r="AG70" i="64"/>
  <c r="AH70" i="64"/>
  <c r="AK70" i="64"/>
  <c r="AL70" i="64"/>
  <c r="AM70" i="64"/>
  <c r="AN70" i="64"/>
  <c r="AC71" i="64"/>
  <c r="AD71" i="64"/>
  <c r="AE71" i="64"/>
  <c r="AF71" i="64"/>
  <c r="AG71" i="64"/>
  <c r="AH71" i="64"/>
  <c r="AK71" i="64"/>
  <c r="AL71" i="64"/>
  <c r="AM71" i="64"/>
  <c r="AN71" i="64"/>
  <c r="AC72" i="64"/>
  <c r="AD72" i="64"/>
  <c r="AE72" i="64"/>
  <c r="AF72" i="64"/>
  <c r="AG72" i="64"/>
  <c r="AH72" i="64"/>
  <c r="AK72" i="64"/>
  <c r="AL72" i="64"/>
  <c r="AM72" i="64"/>
  <c r="AN72" i="64"/>
  <c r="AC49" i="64"/>
  <c r="AD49" i="64"/>
  <c r="AE49" i="64"/>
  <c r="AF49" i="64"/>
  <c r="AG49" i="64"/>
  <c r="AH49" i="64"/>
  <c r="AK49" i="64"/>
  <c r="AL49" i="64"/>
  <c r="AM49" i="64"/>
  <c r="AN49" i="64"/>
  <c r="AC50" i="64"/>
  <c r="AD50" i="64"/>
  <c r="AE50" i="64"/>
  <c r="AF50" i="64"/>
  <c r="AG50" i="64"/>
  <c r="AH50" i="64"/>
  <c r="AK50" i="64"/>
  <c r="AL50" i="64"/>
  <c r="AM50" i="64"/>
  <c r="AN50" i="64"/>
  <c r="AC51" i="64"/>
  <c r="AD51" i="64"/>
  <c r="AE51" i="64"/>
  <c r="AF51" i="64"/>
  <c r="AG51" i="64"/>
  <c r="AH51" i="64"/>
  <c r="AK51" i="64"/>
  <c r="AL51" i="64"/>
  <c r="AM51" i="64"/>
  <c r="AN51" i="64"/>
  <c r="AC52" i="64"/>
  <c r="AD52" i="64"/>
  <c r="AE52" i="64"/>
  <c r="AF52" i="64"/>
  <c r="AG52" i="64"/>
  <c r="AH52" i="64"/>
  <c r="AK52" i="64"/>
  <c r="AL52" i="64"/>
  <c r="AM52" i="64"/>
  <c r="AN52" i="64"/>
  <c r="AC53" i="64"/>
  <c r="AD53" i="64"/>
  <c r="AE53" i="64"/>
  <c r="AF53" i="64"/>
  <c r="AG53" i="64"/>
  <c r="AH53" i="64"/>
  <c r="AK53" i="64"/>
  <c r="AL53" i="64"/>
  <c r="AM53" i="64"/>
  <c r="AN53" i="64"/>
  <c r="AC54" i="64"/>
  <c r="AD54" i="64"/>
  <c r="AE54" i="64"/>
  <c r="AF54" i="64"/>
  <c r="AG54" i="64"/>
  <c r="AH54" i="64"/>
  <c r="AK54" i="64"/>
  <c r="AL54" i="64"/>
  <c r="AM54" i="64"/>
  <c r="AN54" i="64"/>
  <c r="AC55" i="64"/>
  <c r="AD55" i="64"/>
  <c r="AE55" i="64"/>
  <c r="AF55" i="64"/>
  <c r="AG55" i="64"/>
  <c r="AH55" i="64"/>
  <c r="AK55" i="64"/>
  <c r="AL55" i="64"/>
  <c r="AM55" i="64"/>
  <c r="AN55" i="64"/>
  <c r="AC56" i="64"/>
  <c r="AD56" i="64"/>
  <c r="AE56" i="64"/>
  <c r="AF56" i="64"/>
  <c r="AG56" i="64"/>
  <c r="AH56" i="64"/>
  <c r="AK56" i="64"/>
  <c r="AL56" i="64"/>
  <c r="AM56" i="64"/>
  <c r="AN56" i="64"/>
  <c r="AC57" i="64"/>
  <c r="AD57" i="64"/>
  <c r="AE57" i="64"/>
  <c r="AF57" i="64"/>
  <c r="AG57" i="64"/>
  <c r="AH57" i="64"/>
  <c r="AK57" i="64"/>
  <c r="AL57" i="64"/>
  <c r="AM57" i="64"/>
  <c r="AN57" i="64"/>
  <c r="AC58" i="64"/>
  <c r="AD58" i="64"/>
  <c r="AE58" i="64"/>
  <c r="AF58" i="64"/>
  <c r="AG58" i="64"/>
  <c r="AH58" i="64"/>
  <c r="AK58" i="64"/>
  <c r="AL58" i="64"/>
  <c r="AM58" i="64"/>
  <c r="AN58" i="64"/>
  <c r="AC59" i="64"/>
  <c r="AD59" i="64"/>
  <c r="AE59" i="64"/>
  <c r="AF59" i="64"/>
  <c r="AG59" i="64"/>
  <c r="AH59" i="64"/>
  <c r="AK59" i="64"/>
  <c r="AL59" i="64"/>
  <c r="AM59" i="64"/>
  <c r="AN59" i="64"/>
  <c r="AC60" i="64"/>
  <c r="AD60" i="64"/>
  <c r="AE60" i="64"/>
  <c r="AF60" i="64"/>
  <c r="AG60" i="64"/>
  <c r="AH60" i="64"/>
  <c r="AK60" i="64"/>
  <c r="AL60" i="64"/>
  <c r="AM60" i="64"/>
  <c r="AN60" i="64"/>
  <c r="AC61" i="64"/>
  <c r="AD61" i="64"/>
  <c r="AE61" i="64"/>
  <c r="AF61" i="64"/>
  <c r="AG61" i="64"/>
  <c r="AH61" i="64"/>
  <c r="AK61" i="64"/>
  <c r="AL61" i="64"/>
  <c r="AM61" i="64"/>
  <c r="AN61" i="64"/>
  <c r="AC62" i="64"/>
  <c r="AD62" i="64"/>
  <c r="AE62" i="64"/>
  <c r="AF62" i="64"/>
  <c r="AG62" i="64"/>
  <c r="AH62" i="64"/>
  <c r="AK62" i="64"/>
  <c r="AL62" i="64"/>
  <c r="AM62" i="64"/>
  <c r="AN62" i="64"/>
  <c r="AC63" i="64"/>
  <c r="AD63" i="64"/>
  <c r="AE63" i="64"/>
  <c r="AF63" i="64"/>
  <c r="AG63" i="64"/>
  <c r="AH63" i="64"/>
  <c r="AK63" i="64"/>
  <c r="AL63" i="64"/>
  <c r="AM63" i="64"/>
  <c r="AN63" i="64"/>
  <c r="AC64" i="64"/>
  <c r="AD64" i="64"/>
  <c r="AE64" i="64"/>
  <c r="AF64" i="64"/>
  <c r="AG64" i="64"/>
  <c r="AH64" i="64"/>
  <c r="AK64" i="64"/>
  <c r="AL64" i="64"/>
  <c r="AM64" i="64"/>
  <c r="AN64" i="64"/>
  <c r="AC65" i="64"/>
  <c r="AD65" i="64"/>
  <c r="AE65" i="64"/>
  <c r="AF65" i="64"/>
  <c r="AG65" i="64"/>
  <c r="AH65" i="64"/>
  <c r="AK65" i="64"/>
  <c r="AL65" i="64"/>
  <c r="AM65" i="64"/>
  <c r="AN65" i="64"/>
  <c r="AN48" i="64"/>
  <c r="AM48" i="64"/>
  <c r="AL48" i="64"/>
  <c r="AK48" i="64"/>
  <c r="AH48" i="64"/>
  <c r="AG48" i="64"/>
  <c r="AF48" i="64"/>
  <c r="AE48" i="64"/>
  <c r="AD48" i="64"/>
  <c r="AC48" i="64"/>
  <c r="AC37" i="64"/>
  <c r="AD37" i="64"/>
  <c r="AE37" i="64"/>
  <c r="AF37" i="64"/>
  <c r="AG37" i="64"/>
  <c r="AH37" i="64"/>
  <c r="AK37" i="64"/>
  <c r="AL37" i="64"/>
  <c r="AM37" i="64"/>
  <c r="AN37" i="64"/>
  <c r="AC38" i="64"/>
  <c r="AD38" i="64"/>
  <c r="AE38" i="64"/>
  <c r="AF38" i="64"/>
  <c r="AG38" i="64"/>
  <c r="AH38" i="64"/>
  <c r="AK38" i="64"/>
  <c r="AL38" i="64"/>
  <c r="AM38" i="64"/>
  <c r="AN38" i="64"/>
  <c r="AC39" i="64"/>
  <c r="AD39" i="64"/>
  <c r="AE39" i="64"/>
  <c r="AF39" i="64"/>
  <c r="AG39" i="64"/>
  <c r="AH39" i="64"/>
  <c r="AK39" i="64"/>
  <c r="AL39" i="64"/>
  <c r="AM39" i="64"/>
  <c r="AN39" i="64"/>
  <c r="AC40" i="64"/>
  <c r="AD40" i="64"/>
  <c r="AE40" i="64"/>
  <c r="AF40" i="64"/>
  <c r="AG40" i="64"/>
  <c r="AH40" i="64"/>
  <c r="AK40" i="64"/>
  <c r="AL40" i="64"/>
  <c r="AM40" i="64"/>
  <c r="AN40" i="64"/>
  <c r="AC41" i="64"/>
  <c r="AD41" i="64"/>
  <c r="AE41" i="64"/>
  <c r="AF41" i="64"/>
  <c r="AG41" i="64"/>
  <c r="AH41" i="64"/>
  <c r="AK41" i="64"/>
  <c r="AL41" i="64"/>
  <c r="AM41" i="64"/>
  <c r="AN41" i="64"/>
  <c r="AC42" i="64"/>
  <c r="AD42" i="64"/>
  <c r="AE42" i="64"/>
  <c r="AF42" i="64"/>
  <c r="AG42" i="64"/>
  <c r="AH42" i="64"/>
  <c r="AK42" i="64"/>
  <c r="AL42" i="64"/>
  <c r="AM42" i="64"/>
  <c r="AN42" i="64"/>
  <c r="AC43" i="64"/>
  <c r="AD43" i="64"/>
  <c r="AE43" i="64"/>
  <c r="AF43" i="64"/>
  <c r="AG43" i="64"/>
  <c r="AH43" i="64"/>
  <c r="AK43" i="64"/>
  <c r="AL43" i="64"/>
  <c r="AM43" i="64"/>
  <c r="AN43" i="64"/>
  <c r="AC44" i="64"/>
  <c r="AD44" i="64"/>
  <c r="AE44" i="64"/>
  <c r="AF44" i="64"/>
  <c r="AG44" i="64"/>
  <c r="AH44" i="64"/>
  <c r="AK44" i="64"/>
  <c r="AL44" i="64"/>
  <c r="AM44" i="64"/>
  <c r="AN44" i="64"/>
  <c r="AC45" i="64"/>
  <c r="AD45" i="64"/>
  <c r="AE45" i="64"/>
  <c r="AF45" i="64"/>
  <c r="AG45" i="64"/>
  <c r="AH45" i="64"/>
  <c r="AK45" i="64"/>
  <c r="AL45" i="64"/>
  <c r="AM45" i="64"/>
  <c r="AN45" i="64"/>
  <c r="AC46" i="64"/>
  <c r="AD46" i="64"/>
  <c r="AE46" i="64"/>
  <c r="AF46" i="64"/>
  <c r="AG46" i="64"/>
  <c r="AH46" i="64"/>
  <c r="AK46" i="64"/>
  <c r="AL46" i="64"/>
  <c r="AM46" i="64"/>
  <c r="AN46" i="64"/>
  <c r="AC47" i="64"/>
  <c r="AD47" i="64"/>
  <c r="AE47" i="64"/>
  <c r="AF47" i="64"/>
  <c r="AG47" i="64"/>
  <c r="AH47" i="64"/>
  <c r="AK47" i="64"/>
  <c r="AL47" i="64"/>
  <c r="AM47" i="64"/>
  <c r="AN47" i="64"/>
  <c r="AN36" i="64"/>
  <c r="AM36" i="64"/>
  <c r="AL36" i="64"/>
  <c r="AK36" i="64"/>
  <c r="AH36" i="64"/>
  <c r="AG36" i="64"/>
  <c r="AF36" i="64"/>
  <c r="AE36" i="64"/>
  <c r="AD36" i="64"/>
  <c r="AC36" i="64"/>
  <c r="X400" i="47"/>
  <c r="W400" i="47"/>
  <c r="V400" i="47"/>
  <c r="U400" i="47"/>
  <c r="T400" i="47"/>
  <c r="S400" i="47"/>
  <c r="R400" i="47"/>
  <c r="Q400" i="47"/>
  <c r="P400" i="47"/>
  <c r="O400" i="47"/>
  <c r="AK4" i="61"/>
  <c r="AL4" i="61"/>
  <c r="AM4" i="61"/>
  <c r="AK5" i="61"/>
  <c r="AL5" i="61"/>
  <c r="AM5" i="61"/>
  <c r="AK6" i="61"/>
  <c r="AL6" i="61"/>
  <c r="AM6" i="61"/>
  <c r="AK7" i="61"/>
  <c r="AL7" i="61"/>
  <c r="AM7" i="61"/>
  <c r="AK8" i="61"/>
  <c r="AL8" i="61"/>
  <c r="AM8" i="61"/>
  <c r="AK9" i="61"/>
  <c r="AL9" i="61"/>
  <c r="AM9" i="61"/>
  <c r="AK10" i="61"/>
  <c r="AL10" i="61"/>
  <c r="AM10" i="61"/>
  <c r="AK11" i="61"/>
  <c r="AL11" i="61"/>
  <c r="AM11" i="61"/>
  <c r="AK12" i="61"/>
  <c r="AL12" i="61"/>
  <c r="AM12" i="61"/>
  <c r="AK13" i="61"/>
  <c r="AL13" i="61"/>
  <c r="AM13" i="61"/>
  <c r="AK14" i="61"/>
  <c r="AL14" i="61"/>
  <c r="AM14" i="61"/>
  <c r="AK15" i="61"/>
  <c r="AL15" i="61"/>
  <c r="AM15" i="61"/>
  <c r="AK16" i="61"/>
  <c r="AL16" i="61"/>
  <c r="AM16" i="61"/>
  <c r="AK17" i="61"/>
  <c r="AL17" i="61"/>
  <c r="AM17" i="61"/>
  <c r="AK18" i="61"/>
  <c r="AL18" i="61"/>
  <c r="AM18" i="61"/>
  <c r="AK19" i="61"/>
  <c r="AL19" i="61"/>
  <c r="AM19" i="61"/>
  <c r="AK20" i="61"/>
  <c r="AL20" i="61"/>
  <c r="AM20" i="61"/>
  <c r="AK21" i="61"/>
  <c r="AL21" i="61"/>
  <c r="AM21" i="61"/>
  <c r="AK22" i="61"/>
  <c r="AL22" i="61"/>
  <c r="AM22" i="61"/>
  <c r="AM3" i="61"/>
  <c r="AL3" i="61"/>
  <c r="AK3" i="61"/>
  <c r="O400" i="61"/>
  <c r="P400" i="61"/>
  <c r="Q400" i="61"/>
  <c r="R400" i="61"/>
  <c r="S400" i="61"/>
  <c r="T400" i="61"/>
  <c r="U400" i="61"/>
  <c r="V400" i="61"/>
  <c r="W400" i="61"/>
  <c r="X400" i="61"/>
  <c r="AM23" i="61" l="1"/>
  <c r="A1" i="26"/>
  <c r="K139" i="26"/>
  <c r="K183" i="26"/>
  <c r="K106" i="26"/>
  <c r="K160" i="26"/>
  <c r="K172" i="26"/>
  <c r="K140" i="26"/>
  <c r="K189" i="26"/>
  <c r="K108" i="26"/>
  <c r="K231" i="26"/>
  <c r="K218" i="26"/>
  <c r="K226" i="26"/>
  <c r="K217" i="26"/>
  <c r="K114" i="26"/>
  <c r="K202" i="26"/>
  <c r="K137" i="26"/>
  <c r="K188" i="26"/>
  <c r="K145" i="26"/>
  <c r="K182" i="26"/>
  <c r="K117" i="26"/>
  <c r="K228" i="26"/>
  <c r="K104" i="26"/>
  <c r="K208" i="26"/>
  <c r="K131" i="26"/>
  <c r="K178" i="26"/>
  <c r="K195" i="26"/>
  <c r="K229" i="26"/>
  <c r="K154" i="26"/>
  <c r="K121" i="26"/>
  <c r="K201" i="26"/>
  <c r="K155" i="26"/>
  <c r="K129" i="26"/>
  <c r="K111" i="26"/>
  <c r="K205" i="26"/>
  <c r="K206" i="26"/>
  <c r="K185" i="26"/>
  <c r="K142" i="26"/>
  <c r="K198" i="26"/>
  <c r="K197" i="26"/>
  <c r="K144" i="26"/>
  <c r="K156" i="26"/>
  <c r="K138" i="26"/>
  <c r="K177" i="26"/>
  <c r="K126" i="26"/>
  <c r="K112" i="26"/>
  <c r="K113" i="26"/>
  <c r="K149" i="26"/>
  <c r="K209" i="26"/>
  <c r="K118" i="26"/>
  <c r="K181" i="26"/>
  <c r="K233" i="26"/>
  <c r="K119" i="26"/>
  <c r="K167" i="26"/>
  <c r="K207" i="26"/>
  <c r="K192" i="26"/>
  <c r="K120" i="26"/>
  <c r="K161" i="26"/>
  <c r="K200" i="26"/>
  <c r="K230" i="26"/>
  <c r="K116" i="26"/>
  <c r="K184" i="26"/>
  <c r="K215" i="26"/>
  <c r="K132" i="26"/>
  <c r="K187" i="26"/>
  <c r="K186" i="26"/>
  <c r="K169" i="26"/>
  <c r="K224" i="26"/>
  <c r="K164" i="26"/>
  <c r="K152" i="26"/>
  <c r="K163" i="26"/>
  <c r="K115" i="26"/>
  <c r="K146" i="26"/>
  <c r="K171" i="26"/>
  <c r="K175" i="26"/>
  <c r="K153" i="26"/>
  <c r="K199" i="26"/>
  <c r="K213" i="26"/>
  <c r="K219" i="26"/>
  <c r="K236" i="26"/>
  <c r="K191" i="26"/>
  <c r="K174" i="26"/>
  <c r="K232" i="26"/>
  <c r="K150" i="26"/>
  <c r="K216" i="26"/>
  <c r="K157" i="26"/>
  <c r="K210" i="26"/>
  <c r="K170" i="26"/>
  <c r="K165" i="26"/>
  <c r="K221" i="26"/>
  <c r="K124" i="26"/>
  <c r="K220" i="26"/>
  <c r="K222" i="26"/>
  <c r="K194" i="26"/>
  <c r="K133" i="26"/>
  <c r="K162" i="26"/>
  <c r="K159" i="26"/>
  <c r="K127" i="26"/>
  <c r="K147" i="26"/>
  <c r="K125" i="26"/>
  <c r="K176" i="26"/>
  <c r="K214" i="26"/>
  <c r="K211" i="26"/>
  <c r="K234" i="26"/>
  <c r="K148" i="26"/>
  <c r="K203" i="26"/>
  <c r="K158" i="26"/>
  <c r="K151" i="26"/>
  <c r="K130" i="26"/>
  <c r="K105" i="26"/>
  <c r="K109" i="26"/>
  <c r="K122" i="26"/>
  <c r="K136" i="26"/>
  <c r="K235" i="26"/>
  <c r="K180" i="26"/>
  <c r="K225" i="26"/>
  <c r="K107" i="26"/>
  <c r="K134" i="26"/>
  <c r="K196" i="26"/>
  <c r="K141" i="26"/>
  <c r="K212" i="26"/>
  <c r="K179" i="26"/>
  <c r="K223" i="26"/>
  <c r="K123" i="26"/>
  <c r="K166" i="26"/>
  <c r="K168" i="26"/>
  <c r="K143" i="26"/>
  <c r="K204" i="26"/>
  <c r="K135" i="26"/>
  <c r="K193" i="26"/>
  <c r="K110" i="26"/>
  <c r="K190" i="26"/>
  <c r="K128" i="26"/>
  <c r="L136" i="26"/>
  <c r="L235" i="26"/>
  <c r="M235" i="26" s="1"/>
  <c r="L180" i="26"/>
  <c r="M180" i="26" s="1"/>
  <c r="L225" i="26"/>
  <c r="M225" i="26" s="1"/>
  <c r="L107" i="26"/>
  <c r="M107" i="26" s="1"/>
  <c r="L134" i="26"/>
  <c r="L196" i="26"/>
  <c r="L141" i="26"/>
  <c r="L212" i="26"/>
  <c r="M212" i="26" s="1"/>
  <c r="L179" i="26"/>
  <c r="M179" i="26" s="1"/>
  <c r="L223" i="26"/>
  <c r="M223" i="26" s="1"/>
  <c r="L123" i="26"/>
  <c r="M123" i="26" s="1"/>
  <c r="L166" i="26"/>
  <c r="M166" i="26" s="1"/>
  <c r="L168" i="26"/>
  <c r="L143" i="26"/>
  <c r="M143" i="26" s="1"/>
  <c r="L204" i="26"/>
  <c r="L135" i="26"/>
  <c r="M135" i="26" s="1"/>
  <c r="L193" i="26"/>
  <c r="M193" i="26" s="1"/>
  <c r="L110" i="26"/>
  <c r="M110" i="26" s="1"/>
  <c r="L190" i="26"/>
  <c r="M190" i="26" s="1"/>
  <c r="L128" i="26"/>
  <c r="M128" i="26" s="1"/>
  <c r="Q214" i="26"/>
  <c r="R224" i="26"/>
  <c r="Q234" i="26"/>
  <c r="V236" i="26"/>
  <c r="W229" i="26"/>
  <c r="W215" i="26"/>
  <c r="Z183" i="26"/>
  <c r="Z151" i="26"/>
  <c r="Q229" i="26"/>
  <c r="R229" i="26"/>
  <c r="S229" i="26"/>
  <c r="T229" i="26"/>
  <c r="U229" i="26"/>
  <c r="V229" i="26"/>
  <c r="X229" i="26"/>
  <c r="Y229" i="26"/>
  <c r="Z229" i="26"/>
  <c r="Q230" i="26"/>
  <c r="R230" i="26"/>
  <c r="S230" i="26"/>
  <c r="T230" i="26"/>
  <c r="U230" i="26"/>
  <c r="V230" i="26"/>
  <c r="W230" i="26"/>
  <c r="X230" i="26"/>
  <c r="Y230" i="26"/>
  <c r="Z230" i="26"/>
  <c r="Q231" i="26"/>
  <c r="R231" i="26"/>
  <c r="S231" i="26"/>
  <c r="T231" i="26"/>
  <c r="U231" i="26"/>
  <c r="V231" i="26"/>
  <c r="W231" i="26"/>
  <c r="X231" i="26"/>
  <c r="Y231" i="26"/>
  <c r="Z231" i="26"/>
  <c r="Q232" i="26"/>
  <c r="R232" i="26"/>
  <c r="S232" i="26"/>
  <c r="T232" i="26"/>
  <c r="U232" i="26"/>
  <c r="V232" i="26"/>
  <c r="W232" i="26"/>
  <c r="X232" i="26"/>
  <c r="Y232" i="26"/>
  <c r="Z232" i="26"/>
  <c r="Q233" i="26"/>
  <c r="R233" i="26"/>
  <c r="S233" i="26"/>
  <c r="T233" i="26"/>
  <c r="U233" i="26"/>
  <c r="V233" i="26"/>
  <c r="W233" i="26"/>
  <c r="X233" i="26"/>
  <c r="Y233" i="26"/>
  <c r="Z233" i="26"/>
  <c r="R234" i="26"/>
  <c r="S234" i="26"/>
  <c r="T234" i="26"/>
  <c r="U234" i="26"/>
  <c r="V234" i="26"/>
  <c r="W234" i="26"/>
  <c r="X234" i="26"/>
  <c r="Y234" i="26"/>
  <c r="Z234" i="26"/>
  <c r="Q235" i="26"/>
  <c r="R235" i="26"/>
  <c r="S235" i="26"/>
  <c r="T235" i="26"/>
  <c r="U235" i="26"/>
  <c r="V235" i="26"/>
  <c r="W235" i="26"/>
  <c r="X235" i="26"/>
  <c r="Y235" i="26"/>
  <c r="Z235" i="26"/>
  <c r="Q236" i="26"/>
  <c r="R236" i="26"/>
  <c r="S236" i="26"/>
  <c r="T236" i="26"/>
  <c r="U236" i="26"/>
  <c r="W236" i="26"/>
  <c r="X236" i="26"/>
  <c r="Y236" i="26"/>
  <c r="Z236" i="26"/>
  <c r="Z212" i="26"/>
  <c r="Z213" i="26"/>
  <c r="R214" i="26"/>
  <c r="S214" i="26"/>
  <c r="T214" i="26"/>
  <c r="U214" i="26"/>
  <c r="V214" i="26"/>
  <c r="W214" i="26"/>
  <c r="X214" i="26"/>
  <c r="Y214" i="26"/>
  <c r="Z214" i="26"/>
  <c r="Q215" i="26"/>
  <c r="R215" i="26"/>
  <c r="S215" i="26"/>
  <c r="T215" i="26"/>
  <c r="U215" i="26"/>
  <c r="V215" i="26"/>
  <c r="X215" i="26"/>
  <c r="Y215" i="26"/>
  <c r="Z215" i="26"/>
  <c r="Q216" i="26"/>
  <c r="R216" i="26"/>
  <c r="S216" i="26"/>
  <c r="T216" i="26"/>
  <c r="U216" i="26"/>
  <c r="V216" i="26"/>
  <c r="W216" i="26"/>
  <c r="X216" i="26"/>
  <c r="Y216" i="26"/>
  <c r="Z216" i="26"/>
  <c r="Q217" i="26"/>
  <c r="R217" i="26"/>
  <c r="S217" i="26"/>
  <c r="T217" i="26"/>
  <c r="U217" i="26"/>
  <c r="V217" i="26"/>
  <c r="W217" i="26"/>
  <c r="X217" i="26"/>
  <c r="Y217" i="26"/>
  <c r="Z217" i="26"/>
  <c r="Q218" i="26"/>
  <c r="R218" i="26"/>
  <c r="S218" i="26"/>
  <c r="T218" i="26"/>
  <c r="U218" i="26"/>
  <c r="V218" i="26"/>
  <c r="W218" i="26"/>
  <c r="X218" i="26"/>
  <c r="Y218" i="26"/>
  <c r="Z218" i="26"/>
  <c r="Q219" i="26"/>
  <c r="R219" i="26"/>
  <c r="S219" i="26"/>
  <c r="T219" i="26"/>
  <c r="U219" i="26"/>
  <c r="V219" i="26"/>
  <c r="W219" i="26"/>
  <c r="X219" i="26"/>
  <c r="Y219" i="26"/>
  <c r="Z219" i="26"/>
  <c r="Q220" i="26"/>
  <c r="R220" i="26"/>
  <c r="S220" i="26"/>
  <c r="T220" i="26"/>
  <c r="U220" i="26"/>
  <c r="V220" i="26"/>
  <c r="W220" i="26"/>
  <c r="X220" i="26"/>
  <c r="Y220" i="26"/>
  <c r="Z220" i="26"/>
  <c r="Q221" i="26"/>
  <c r="R221" i="26"/>
  <c r="S221" i="26"/>
  <c r="T221" i="26"/>
  <c r="U221" i="26"/>
  <c r="V221" i="26"/>
  <c r="W221" i="26"/>
  <c r="X221" i="26"/>
  <c r="Y221" i="26"/>
  <c r="Z221" i="26"/>
  <c r="Q222" i="26"/>
  <c r="R222" i="26"/>
  <c r="S222" i="26"/>
  <c r="T222" i="26"/>
  <c r="U222" i="26"/>
  <c r="V222" i="26"/>
  <c r="W222" i="26"/>
  <c r="X222" i="26"/>
  <c r="Y222" i="26"/>
  <c r="Z222" i="26"/>
  <c r="Q223" i="26"/>
  <c r="R223" i="26"/>
  <c r="S223" i="26"/>
  <c r="T223" i="26"/>
  <c r="U223" i="26"/>
  <c r="V223" i="26"/>
  <c r="W223" i="26"/>
  <c r="X223" i="26"/>
  <c r="Y223" i="26"/>
  <c r="Z223" i="26"/>
  <c r="Q224" i="26"/>
  <c r="S224" i="26"/>
  <c r="T224" i="26"/>
  <c r="U224" i="26"/>
  <c r="V224" i="26"/>
  <c r="W224" i="26"/>
  <c r="X224" i="26"/>
  <c r="Y224" i="26"/>
  <c r="Z224" i="26"/>
  <c r="Q225" i="26"/>
  <c r="R225" i="26"/>
  <c r="S225" i="26"/>
  <c r="T225" i="26"/>
  <c r="U225" i="26"/>
  <c r="V225" i="26"/>
  <c r="W225" i="26"/>
  <c r="X225" i="26"/>
  <c r="Y225" i="26"/>
  <c r="Z225" i="26"/>
  <c r="Q226" i="26"/>
  <c r="R226" i="26"/>
  <c r="S226" i="26"/>
  <c r="T226" i="26"/>
  <c r="U226" i="26"/>
  <c r="V226" i="26"/>
  <c r="W226" i="26"/>
  <c r="X226" i="26"/>
  <c r="Y226" i="26"/>
  <c r="Z226" i="26"/>
  <c r="Q227" i="26"/>
  <c r="R227" i="26"/>
  <c r="S227" i="26"/>
  <c r="T227" i="26"/>
  <c r="U227" i="26"/>
  <c r="V227" i="26"/>
  <c r="W227" i="26"/>
  <c r="X227" i="26"/>
  <c r="Y227" i="26"/>
  <c r="Z227" i="26"/>
  <c r="Q228" i="26"/>
  <c r="R228" i="26"/>
  <c r="S228" i="26"/>
  <c r="T228" i="26"/>
  <c r="U228" i="26"/>
  <c r="V228" i="26"/>
  <c r="W228" i="26"/>
  <c r="X228" i="26"/>
  <c r="Y228" i="26"/>
  <c r="Z228" i="26"/>
  <c r="Z211" i="26"/>
  <c r="Z210" i="26"/>
  <c r="Z209" i="26"/>
  <c r="Z208" i="26"/>
  <c r="Z207" i="26"/>
  <c r="Z206" i="26"/>
  <c r="Z205" i="26"/>
  <c r="Z204" i="26"/>
  <c r="Z203" i="26"/>
  <c r="Z202" i="26"/>
  <c r="Z201" i="26"/>
  <c r="Z200" i="26"/>
  <c r="Z199" i="26"/>
  <c r="Z198" i="26"/>
  <c r="Z197" i="26"/>
  <c r="Z196" i="26"/>
  <c r="Z195" i="26"/>
  <c r="Z194" i="26"/>
  <c r="Z193" i="26"/>
  <c r="Z192" i="26"/>
  <c r="Z191" i="26"/>
  <c r="Z190" i="26"/>
  <c r="Z189" i="26"/>
  <c r="Z188" i="26"/>
  <c r="Z187" i="26"/>
  <c r="Z186" i="26"/>
  <c r="Z185" i="26"/>
  <c r="Z184" i="26"/>
  <c r="Z182" i="26"/>
  <c r="Z181" i="26"/>
  <c r="Z180" i="26"/>
  <c r="Z179" i="26"/>
  <c r="Z178" i="26"/>
  <c r="Z177" i="26"/>
  <c r="Z176" i="26"/>
  <c r="Z175" i="26"/>
  <c r="Z174" i="26"/>
  <c r="Z173" i="26"/>
  <c r="Z172" i="26"/>
  <c r="Z171" i="26"/>
  <c r="Z170" i="26"/>
  <c r="Z169" i="26"/>
  <c r="Z168" i="26"/>
  <c r="Z167" i="26"/>
  <c r="Z166" i="26"/>
  <c r="Z165" i="26"/>
  <c r="Z164" i="26"/>
  <c r="Z163" i="26"/>
  <c r="Z162" i="26"/>
  <c r="Z161" i="26"/>
  <c r="Z160" i="26"/>
  <c r="Z159" i="26"/>
  <c r="Z158" i="26"/>
  <c r="Z157" i="26"/>
  <c r="Z156" i="26"/>
  <c r="Z155" i="26"/>
  <c r="Z154" i="26"/>
  <c r="Z153" i="26"/>
  <c r="Z152" i="26"/>
  <c r="Z150" i="26"/>
  <c r="Z149" i="26"/>
  <c r="Z148" i="26"/>
  <c r="Z147" i="26"/>
  <c r="Z146" i="26"/>
  <c r="Z145" i="26"/>
  <c r="Z144" i="26"/>
  <c r="Z143" i="26"/>
  <c r="Z142" i="26"/>
  <c r="Z141" i="26"/>
  <c r="Z140" i="26"/>
  <c r="Z139" i="26"/>
  <c r="Z138" i="26"/>
  <c r="Z137" i="26"/>
  <c r="AN35" i="64"/>
  <c r="Z136" i="26" s="1"/>
  <c r="AN34" i="64"/>
  <c r="Z135" i="26" s="1"/>
  <c r="AN33" i="64"/>
  <c r="Z134" i="26" s="1"/>
  <c r="AN32" i="64"/>
  <c r="Z133" i="26" s="1"/>
  <c r="AN31" i="64"/>
  <c r="Z132" i="26" s="1"/>
  <c r="AN30" i="64"/>
  <c r="Z131" i="26" s="1"/>
  <c r="AN29" i="64"/>
  <c r="Z130" i="26" s="1"/>
  <c r="AN28" i="64"/>
  <c r="Z129" i="26" s="1"/>
  <c r="AN27" i="64"/>
  <c r="Z128" i="26" s="1"/>
  <c r="AN26" i="64"/>
  <c r="Z127" i="26" s="1"/>
  <c r="AN25" i="64"/>
  <c r="Z126" i="26" s="1"/>
  <c r="AN24" i="64"/>
  <c r="Z125" i="26" s="1"/>
  <c r="AN23" i="64"/>
  <c r="Z124" i="26" s="1"/>
  <c r="AN22" i="64"/>
  <c r="Z123" i="26" s="1"/>
  <c r="AN21" i="64"/>
  <c r="Z122" i="26" s="1"/>
  <c r="AN20" i="64"/>
  <c r="Z121" i="26" s="1"/>
  <c r="AN19" i="64"/>
  <c r="Z120" i="26" s="1"/>
  <c r="AN18" i="64"/>
  <c r="Z119" i="26" s="1"/>
  <c r="AN17" i="64"/>
  <c r="Z118" i="26" s="1"/>
  <c r="AN16" i="64"/>
  <c r="Z117" i="26" s="1"/>
  <c r="AN15" i="64"/>
  <c r="Z116" i="26" s="1"/>
  <c r="AN14" i="64"/>
  <c r="Z115" i="26" s="1"/>
  <c r="AN13" i="64"/>
  <c r="Z114" i="26" s="1"/>
  <c r="AN12" i="64"/>
  <c r="Z113" i="26" s="1"/>
  <c r="AN11" i="64"/>
  <c r="Z112" i="26" s="1"/>
  <c r="AN10" i="64"/>
  <c r="Z111" i="26" s="1"/>
  <c r="AN9" i="64"/>
  <c r="Z110" i="26" s="1"/>
  <c r="AN8" i="64"/>
  <c r="Z109" i="26" s="1"/>
  <c r="AN7" i="64"/>
  <c r="Z108" i="26" s="1"/>
  <c r="AN6" i="64"/>
  <c r="Z107" i="26" s="1"/>
  <c r="AN5" i="64"/>
  <c r="Z106" i="26" s="1"/>
  <c r="AN4" i="64"/>
  <c r="Z105" i="26" s="1"/>
  <c r="AN3" i="64"/>
  <c r="Z104" i="26" s="1"/>
  <c r="M134" i="26" l="1"/>
  <c r="M168" i="26"/>
  <c r="M204" i="26"/>
  <c r="M141" i="26"/>
  <c r="M196" i="26"/>
  <c r="M136" i="26"/>
  <c r="L154" i="26"/>
  <c r="M154" i="26" s="1"/>
  <c r="L185" i="26"/>
  <c r="L184" i="26"/>
  <c r="L126" i="26"/>
  <c r="M126" i="26" s="1"/>
  <c r="L232" i="26"/>
  <c r="L159" i="26"/>
  <c r="M159" i="26" s="1"/>
  <c r="L176" i="26"/>
  <c r="L121" i="26"/>
  <c r="L158" i="26"/>
  <c r="M158" i="26" s="1"/>
  <c r="L199" i="26"/>
  <c r="M199" i="26" s="1"/>
  <c r="L114" i="26"/>
  <c r="L152" i="26"/>
  <c r="M152" i="26" s="1"/>
  <c r="L156" i="26"/>
  <c r="L155" i="26"/>
  <c r="M155" i="26" s="1"/>
  <c r="L181" i="26"/>
  <c r="M181" i="26" s="1"/>
  <c r="L122" i="26"/>
  <c r="L139" i="26"/>
  <c r="M139" i="26" s="1"/>
  <c r="L131" i="26"/>
  <c r="L149" i="26"/>
  <c r="M149" i="26" s="1"/>
  <c r="L145" i="26"/>
  <c r="M145" i="26" s="1"/>
  <c r="L233" i="26"/>
  <c r="L211" i="26"/>
  <c r="M211" i="26" s="1"/>
  <c r="L170" i="26"/>
  <c r="M170" i="26" s="1"/>
  <c r="L215" i="26"/>
  <c r="M215" i="26" s="1"/>
  <c r="L220" i="26"/>
  <c r="M220" i="26" s="1"/>
  <c r="L151" i="26"/>
  <c r="M151" i="26" s="1"/>
  <c r="L174" i="26"/>
  <c r="L177" i="26"/>
  <c r="M177" i="26" s="1"/>
  <c r="L175" i="26"/>
  <c r="L226" i="26"/>
  <c r="M226" i="26" s="1"/>
  <c r="L186" i="26"/>
  <c r="M186" i="26" s="1"/>
  <c r="L133" i="26"/>
  <c r="M133" i="26" s="1"/>
  <c r="L105" i="26"/>
  <c r="M105" i="26" s="1"/>
  <c r="L197" i="26"/>
  <c r="M197" i="26" s="1"/>
  <c r="L147" i="26"/>
  <c r="L117" i="26"/>
  <c r="M117" i="26" s="1"/>
  <c r="L162" i="26"/>
  <c r="M162" i="26" s="1"/>
  <c r="M176" i="26"/>
  <c r="M114" i="26" l="1"/>
  <c r="M184" i="26"/>
  <c r="M175" i="26"/>
  <c r="M233" i="26"/>
  <c r="M156" i="26"/>
  <c r="M232" i="26"/>
  <c r="M174" i="26"/>
  <c r="M131" i="26"/>
  <c r="M185" i="26"/>
  <c r="M122" i="26"/>
  <c r="M121" i="26"/>
  <c r="M147" i="26"/>
  <c r="Q202" i="26"/>
  <c r="R202" i="26"/>
  <c r="S202" i="26"/>
  <c r="T202" i="26"/>
  <c r="U202" i="26"/>
  <c r="V202" i="26"/>
  <c r="W202" i="26"/>
  <c r="X202" i="26"/>
  <c r="Y202" i="26"/>
  <c r="Q203" i="26"/>
  <c r="R203" i="26"/>
  <c r="S203" i="26"/>
  <c r="T203" i="26"/>
  <c r="U203" i="26"/>
  <c r="V203" i="26"/>
  <c r="W203" i="26"/>
  <c r="X203" i="26"/>
  <c r="Y203" i="26"/>
  <c r="Q204" i="26"/>
  <c r="R204" i="26"/>
  <c r="S204" i="26"/>
  <c r="T204" i="26"/>
  <c r="U204" i="26"/>
  <c r="V204" i="26"/>
  <c r="W204" i="26"/>
  <c r="X204" i="26"/>
  <c r="Y204" i="26"/>
  <c r="Q205" i="26"/>
  <c r="R205" i="26"/>
  <c r="S205" i="26"/>
  <c r="T205" i="26"/>
  <c r="U205" i="26"/>
  <c r="V205" i="26"/>
  <c r="W205" i="26"/>
  <c r="X205" i="26"/>
  <c r="Y205" i="26"/>
  <c r="Q206" i="26"/>
  <c r="R206" i="26"/>
  <c r="S206" i="26"/>
  <c r="T206" i="26"/>
  <c r="U206" i="26"/>
  <c r="V206" i="26"/>
  <c r="W206" i="26"/>
  <c r="X206" i="26"/>
  <c r="Y206" i="26"/>
  <c r="Q207" i="26"/>
  <c r="R207" i="26"/>
  <c r="S207" i="26"/>
  <c r="T207" i="26"/>
  <c r="U207" i="26"/>
  <c r="V207" i="26"/>
  <c r="W207" i="26"/>
  <c r="X207" i="26"/>
  <c r="Y207" i="26"/>
  <c r="Q208" i="26"/>
  <c r="R208" i="26"/>
  <c r="S208" i="26"/>
  <c r="T208" i="26"/>
  <c r="U208" i="26"/>
  <c r="V208" i="26"/>
  <c r="W208" i="26"/>
  <c r="X208" i="26"/>
  <c r="Y208" i="26"/>
  <c r="Q209" i="26"/>
  <c r="R209" i="26"/>
  <c r="S209" i="26"/>
  <c r="T209" i="26"/>
  <c r="U209" i="26"/>
  <c r="V209" i="26"/>
  <c r="W209" i="26"/>
  <c r="X209" i="26"/>
  <c r="Y209" i="26"/>
  <c r="Q210" i="26"/>
  <c r="R210" i="26"/>
  <c r="S210" i="26"/>
  <c r="T210" i="26"/>
  <c r="U210" i="26"/>
  <c r="V210" i="26"/>
  <c r="W210" i="26"/>
  <c r="X210" i="26"/>
  <c r="Y210" i="26"/>
  <c r="Q211" i="26"/>
  <c r="R211" i="26"/>
  <c r="S211" i="26"/>
  <c r="T211" i="26"/>
  <c r="U211" i="26"/>
  <c r="V211" i="26"/>
  <c r="W211" i="26"/>
  <c r="X211" i="26"/>
  <c r="Y211" i="26"/>
  <c r="Q212" i="26"/>
  <c r="R212" i="26"/>
  <c r="S212" i="26"/>
  <c r="T212" i="26"/>
  <c r="U212" i="26"/>
  <c r="V212" i="26"/>
  <c r="W212" i="26"/>
  <c r="X212" i="26"/>
  <c r="Y212" i="26"/>
  <c r="Q213" i="26"/>
  <c r="R213" i="26"/>
  <c r="S213" i="26"/>
  <c r="T213" i="26"/>
  <c r="U213" i="26"/>
  <c r="V213" i="26"/>
  <c r="W213" i="26"/>
  <c r="X213" i="26"/>
  <c r="Y213" i="26"/>
  <c r="Q188" i="26"/>
  <c r="R188" i="26"/>
  <c r="S188" i="26"/>
  <c r="T188" i="26"/>
  <c r="U188" i="26"/>
  <c r="V188" i="26"/>
  <c r="W188" i="26"/>
  <c r="X188" i="26"/>
  <c r="Y188" i="26"/>
  <c r="Q189" i="26"/>
  <c r="R189" i="26"/>
  <c r="S189" i="26"/>
  <c r="T189" i="26"/>
  <c r="U189" i="26"/>
  <c r="V189" i="26"/>
  <c r="W189" i="26"/>
  <c r="X189" i="26"/>
  <c r="Y189" i="26"/>
  <c r="Q190" i="26"/>
  <c r="R190" i="26"/>
  <c r="S190" i="26"/>
  <c r="T190" i="26"/>
  <c r="U190" i="26"/>
  <c r="V190" i="26"/>
  <c r="W190" i="26"/>
  <c r="X190" i="26"/>
  <c r="Y190" i="26"/>
  <c r="Q191" i="26"/>
  <c r="R191" i="26"/>
  <c r="S191" i="26"/>
  <c r="T191" i="26"/>
  <c r="U191" i="26"/>
  <c r="V191" i="26"/>
  <c r="W191" i="26"/>
  <c r="X191" i="26"/>
  <c r="Y191" i="26"/>
  <c r="Q192" i="26"/>
  <c r="R192" i="26"/>
  <c r="S192" i="26"/>
  <c r="T192" i="26"/>
  <c r="U192" i="26"/>
  <c r="V192" i="26"/>
  <c r="W192" i="26"/>
  <c r="X192" i="26"/>
  <c r="Y192" i="26"/>
  <c r="Q193" i="26"/>
  <c r="R193" i="26"/>
  <c r="S193" i="26"/>
  <c r="T193" i="26"/>
  <c r="U193" i="26"/>
  <c r="V193" i="26"/>
  <c r="W193" i="26"/>
  <c r="X193" i="26"/>
  <c r="Y193" i="26"/>
  <c r="Q194" i="26"/>
  <c r="R194" i="26"/>
  <c r="S194" i="26"/>
  <c r="T194" i="26"/>
  <c r="U194" i="26"/>
  <c r="V194" i="26"/>
  <c r="W194" i="26"/>
  <c r="X194" i="26"/>
  <c r="Y194" i="26"/>
  <c r="Q195" i="26"/>
  <c r="R195" i="26"/>
  <c r="S195" i="26"/>
  <c r="T195" i="26"/>
  <c r="U195" i="26"/>
  <c r="V195" i="26"/>
  <c r="W195" i="26"/>
  <c r="X195" i="26"/>
  <c r="Y195" i="26"/>
  <c r="Q196" i="26"/>
  <c r="R196" i="26"/>
  <c r="S196" i="26"/>
  <c r="T196" i="26"/>
  <c r="U196" i="26"/>
  <c r="V196" i="26"/>
  <c r="W196" i="26"/>
  <c r="X196" i="26"/>
  <c r="Y196" i="26"/>
  <c r="Q197" i="26"/>
  <c r="R197" i="26"/>
  <c r="S197" i="26"/>
  <c r="T197" i="26"/>
  <c r="U197" i="26"/>
  <c r="V197" i="26"/>
  <c r="W197" i="26"/>
  <c r="X197" i="26"/>
  <c r="Y197" i="26"/>
  <c r="Q198" i="26"/>
  <c r="R198" i="26"/>
  <c r="S198" i="26"/>
  <c r="T198" i="26"/>
  <c r="U198" i="26"/>
  <c r="V198" i="26"/>
  <c r="W198" i="26"/>
  <c r="X198" i="26"/>
  <c r="Y198" i="26"/>
  <c r="Q199" i="26"/>
  <c r="R199" i="26"/>
  <c r="S199" i="26"/>
  <c r="T199" i="26"/>
  <c r="U199" i="26"/>
  <c r="V199" i="26"/>
  <c r="W199" i="26"/>
  <c r="X199" i="26"/>
  <c r="Y199" i="26"/>
  <c r="Q200" i="26"/>
  <c r="R200" i="26"/>
  <c r="S200" i="26"/>
  <c r="T200" i="26"/>
  <c r="U200" i="26"/>
  <c r="V200" i="26"/>
  <c r="W200" i="26"/>
  <c r="X200" i="26"/>
  <c r="Y200" i="26"/>
  <c r="Q201" i="26"/>
  <c r="R201" i="26"/>
  <c r="S201" i="26"/>
  <c r="T201" i="26"/>
  <c r="U201" i="26"/>
  <c r="V201" i="26"/>
  <c r="W201" i="26"/>
  <c r="X201" i="26"/>
  <c r="Y201" i="26"/>
  <c r="Y219" i="47" l="1"/>
  <c r="Y294" i="47"/>
  <c r="Y364" i="47"/>
  <c r="Y100" i="47"/>
  <c r="Y79" i="47"/>
  <c r="Y42" i="47"/>
  <c r="Y229" i="47"/>
  <c r="Y211" i="47"/>
  <c r="Y285" i="47"/>
  <c r="Y382" i="47"/>
  <c r="Y384" i="47"/>
  <c r="Y385" i="47"/>
  <c r="Y386" i="47"/>
  <c r="Y387" i="47"/>
  <c r="Y388" i="47"/>
  <c r="L104" i="26" l="1"/>
  <c r="M104" i="26" s="1"/>
  <c r="L209" i="26"/>
  <c r="M209" i="26" s="1"/>
  <c r="L228" i="26"/>
  <c r="M228" i="26" s="1"/>
  <c r="L207" i="26"/>
  <c r="M207" i="26" s="1"/>
  <c r="L219" i="26"/>
  <c r="M219" i="26" s="1"/>
  <c r="L113" i="26"/>
  <c r="M113" i="26" s="1"/>
  <c r="L195" i="26"/>
  <c r="M195" i="26" s="1"/>
  <c r="Q185" i="26"/>
  <c r="R185" i="26"/>
  <c r="S185" i="26"/>
  <c r="T185" i="26"/>
  <c r="U185" i="26"/>
  <c r="V185" i="26"/>
  <c r="W185" i="26"/>
  <c r="X185" i="26"/>
  <c r="Y185" i="26"/>
  <c r="BO4" i="14" l="1"/>
  <c r="BU4" i="14" s="1"/>
  <c r="BN4" i="14"/>
  <c r="BM4" i="14"/>
  <c r="BL4" i="14"/>
  <c r="BK4" i="14"/>
  <c r="BJ4" i="14"/>
  <c r="BI4" i="14"/>
  <c r="BF4" i="14"/>
  <c r="BE4" i="14"/>
  <c r="BD4" i="14"/>
  <c r="BC4" i="14"/>
  <c r="BB4" i="14"/>
  <c r="BA4" i="14"/>
  <c r="L153" i="26" l="1"/>
  <c r="L198" i="26"/>
  <c r="M198" i="26" s="1"/>
  <c r="L112" i="26"/>
  <c r="M112" i="26" s="1"/>
  <c r="L200" i="26"/>
  <c r="M200" i="26" s="1"/>
  <c r="L210" i="26"/>
  <c r="Y183" i="26"/>
  <c r="T184" i="26"/>
  <c r="U187" i="26"/>
  <c r="Y187" i="26"/>
  <c r="Q183" i="26"/>
  <c r="R183" i="26"/>
  <c r="S183" i="26"/>
  <c r="T183" i="26"/>
  <c r="U183" i="26"/>
  <c r="V183" i="26"/>
  <c r="W183" i="26"/>
  <c r="X183" i="26"/>
  <c r="Q184" i="26"/>
  <c r="R184" i="26"/>
  <c r="S184" i="26"/>
  <c r="U184" i="26"/>
  <c r="V184" i="26"/>
  <c r="W184" i="26"/>
  <c r="X184" i="26"/>
  <c r="Y184" i="26"/>
  <c r="Q186" i="26"/>
  <c r="R186" i="26"/>
  <c r="S186" i="26"/>
  <c r="T186" i="26"/>
  <c r="U186" i="26"/>
  <c r="V186" i="26"/>
  <c r="W186" i="26"/>
  <c r="X186" i="26"/>
  <c r="Y186" i="26"/>
  <c r="Q187" i="26"/>
  <c r="R187" i="26"/>
  <c r="S187" i="26"/>
  <c r="T187" i="26"/>
  <c r="V187" i="26"/>
  <c r="W187" i="26"/>
  <c r="X187" i="26"/>
  <c r="M210" i="26" l="1"/>
  <c r="M153" i="26"/>
  <c r="L191" i="26" l="1"/>
  <c r="M191" i="26" s="1"/>
  <c r="L224" i="26"/>
  <c r="M224" i="26" s="1"/>
  <c r="L201" i="26"/>
  <c r="M201" i="26" s="1"/>
  <c r="L208" i="26"/>
  <c r="M208" i="26" s="1"/>
  <c r="L111" i="26"/>
  <c r="L178" i="26"/>
  <c r="L108" i="26"/>
  <c r="M108" i="26" s="1"/>
  <c r="Y182" i="26"/>
  <c r="U176" i="26"/>
  <c r="Y176" i="26"/>
  <c r="T178" i="26"/>
  <c r="Q180" i="26"/>
  <c r="U180" i="26"/>
  <c r="Q181" i="26"/>
  <c r="R181" i="26"/>
  <c r="S181" i="26"/>
  <c r="T181" i="26"/>
  <c r="U181" i="26"/>
  <c r="V181" i="26"/>
  <c r="W181" i="26"/>
  <c r="X181" i="26"/>
  <c r="Y181" i="26"/>
  <c r="Q182" i="26"/>
  <c r="R182" i="26"/>
  <c r="S182" i="26"/>
  <c r="T182" i="26"/>
  <c r="U182" i="26"/>
  <c r="V182" i="26"/>
  <c r="W182" i="26"/>
  <c r="X182" i="26"/>
  <c r="Q174" i="26"/>
  <c r="R174" i="26"/>
  <c r="S174" i="26"/>
  <c r="T174" i="26"/>
  <c r="U174" i="26"/>
  <c r="V174" i="26"/>
  <c r="W174" i="26"/>
  <c r="X174" i="26"/>
  <c r="Y174" i="26"/>
  <c r="Q175" i="26"/>
  <c r="R175" i="26"/>
  <c r="S175" i="26"/>
  <c r="T175" i="26"/>
  <c r="U175" i="26"/>
  <c r="V175" i="26"/>
  <c r="W175" i="26"/>
  <c r="X175" i="26"/>
  <c r="Y175" i="26"/>
  <c r="Q176" i="26"/>
  <c r="R176" i="26"/>
  <c r="S176" i="26"/>
  <c r="T176" i="26"/>
  <c r="V176" i="26"/>
  <c r="W176" i="26"/>
  <c r="X176" i="26"/>
  <c r="Q177" i="26"/>
  <c r="R177" i="26"/>
  <c r="S177" i="26"/>
  <c r="T177" i="26"/>
  <c r="U177" i="26"/>
  <c r="V177" i="26"/>
  <c r="W177" i="26"/>
  <c r="X177" i="26"/>
  <c r="Y177" i="26"/>
  <c r="Q178" i="26"/>
  <c r="R178" i="26"/>
  <c r="S178" i="26"/>
  <c r="U178" i="26"/>
  <c r="V178" i="26"/>
  <c r="W178" i="26"/>
  <c r="X178" i="26"/>
  <c r="Y178" i="26"/>
  <c r="Q179" i="26"/>
  <c r="R179" i="26"/>
  <c r="S179" i="26"/>
  <c r="T179" i="26"/>
  <c r="U179" i="26"/>
  <c r="V179" i="26"/>
  <c r="W179" i="26"/>
  <c r="X179" i="26"/>
  <c r="Y179" i="26"/>
  <c r="R180" i="26"/>
  <c r="S180" i="26"/>
  <c r="T180" i="26"/>
  <c r="V180" i="26"/>
  <c r="W180" i="26"/>
  <c r="X180" i="26"/>
  <c r="Y180" i="26"/>
  <c r="AC27" i="64"/>
  <c r="AD27" i="64"/>
  <c r="AE27" i="64"/>
  <c r="AF27" i="64"/>
  <c r="AG27" i="64"/>
  <c r="AH27" i="64"/>
  <c r="AK27" i="64"/>
  <c r="AL27" i="64"/>
  <c r="AM27" i="64"/>
  <c r="AC28" i="64"/>
  <c r="AD28" i="64"/>
  <c r="AE28" i="64"/>
  <c r="AF28" i="64"/>
  <c r="AG28" i="64"/>
  <c r="AH28" i="64"/>
  <c r="AK28" i="64"/>
  <c r="AL28" i="64"/>
  <c r="AM28" i="64"/>
  <c r="AC29" i="64"/>
  <c r="AD29" i="64"/>
  <c r="AE29" i="64"/>
  <c r="AF29" i="64"/>
  <c r="AG29" i="64"/>
  <c r="AH29" i="64"/>
  <c r="AK29" i="64"/>
  <c r="AL29" i="64"/>
  <c r="AM29" i="64"/>
  <c r="AC30" i="64"/>
  <c r="AD30" i="64"/>
  <c r="AE30" i="64"/>
  <c r="AF30" i="64"/>
  <c r="AG30" i="64"/>
  <c r="AH30" i="64"/>
  <c r="AK30" i="64"/>
  <c r="AL30" i="64"/>
  <c r="AM30" i="64"/>
  <c r="AC31" i="64"/>
  <c r="AD31" i="64"/>
  <c r="AE31" i="64"/>
  <c r="AF31" i="64"/>
  <c r="AG31" i="64"/>
  <c r="AH31" i="64"/>
  <c r="AK31" i="64"/>
  <c r="AL31" i="64"/>
  <c r="AM31" i="64"/>
  <c r="AC32" i="64"/>
  <c r="AD32" i="64"/>
  <c r="AE32" i="64"/>
  <c r="AF32" i="64"/>
  <c r="AG32" i="64"/>
  <c r="AH32" i="64"/>
  <c r="AK32" i="64"/>
  <c r="AL32" i="64"/>
  <c r="AM32" i="64"/>
  <c r="AC33" i="64"/>
  <c r="AD33" i="64"/>
  <c r="AE33" i="64"/>
  <c r="AF33" i="64"/>
  <c r="AG33" i="64"/>
  <c r="AH33" i="64"/>
  <c r="AK33" i="64"/>
  <c r="AL33" i="64"/>
  <c r="AM33" i="64"/>
  <c r="AC34" i="64"/>
  <c r="AD34" i="64"/>
  <c r="AE34" i="64"/>
  <c r="AF34" i="64"/>
  <c r="AG34" i="64"/>
  <c r="AH34" i="64"/>
  <c r="AK34" i="64"/>
  <c r="AL34" i="64"/>
  <c r="AM34" i="64"/>
  <c r="AC35" i="64"/>
  <c r="AD35" i="64"/>
  <c r="AE35" i="64"/>
  <c r="AF35" i="64"/>
  <c r="AG35" i="64"/>
  <c r="AH35" i="64"/>
  <c r="AK35" i="64"/>
  <c r="AL35" i="64"/>
  <c r="AM35" i="64"/>
  <c r="M111" i="26" l="1"/>
  <c r="M178" i="26"/>
  <c r="AN25" i="16"/>
  <c r="AC17" i="64" l="1"/>
  <c r="AD17" i="64"/>
  <c r="AE17" i="64"/>
  <c r="AF17" i="64"/>
  <c r="AG17" i="64"/>
  <c r="AH17" i="64"/>
  <c r="AK17" i="64"/>
  <c r="AL17" i="64"/>
  <c r="AM17" i="64"/>
  <c r="AC18" i="64"/>
  <c r="AD18" i="64"/>
  <c r="AE18" i="64"/>
  <c r="AF18" i="64"/>
  <c r="AG18" i="64"/>
  <c r="AH18" i="64"/>
  <c r="AK18" i="64"/>
  <c r="AL18" i="64"/>
  <c r="AM18" i="64"/>
  <c r="AC19" i="64"/>
  <c r="AD19" i="64"/>
  <c r="AE19" i="64"/>
  <c r="AF19" i="64"/>
  <c r="AG19" i="64"/>
  <c r="AH19" i="64"/>
  <c r="AK19" i="64"/>
  <c r="AL19" i="64"/>
  <c r="AM19" i="64"/>
  <c r="AC20" i="64"/>
  <c r="AD20" i="64"/>
  <c r="AE20" i="64"/>
  <c r="AF20" i="64"/>
  <c r="AG20" i="64"/>
  <c r="AH20" i="64"/>
  <c r="AK20" i="64"/>
  <c r="AL20" i="64"/>
  <c r="AM20" i="64"/>
  <c r="AC21" i="64"/>
  <c r="AD21" i="64"/>
  <c r="AE21" i="64"/>
  <c r="AF21" i="64"/>
  <c r="AG21" i="64"/>
  <c r="AH21" i="64"/>
  <c r="AK21" i="64"/>
  <c r="AL21" i="64"/>
  <c r="AM21" i="64"/>
  <c r="AC22" i="64"/>
  <c r="AD22" i="64"/>
  <c r="AE22" i="64"/>
  <c r="AF22" i="64"/>
  <c r="AG22" i="64"/>
  <c r="AH22" i="64"/>
  <c r="AK22" i="64"/>
  <c r="AL22" i="64"/>
  <c r="AM22" i="64"/>
  <c r="AC23" i="64"/>
  <c r="AD23" i="64"/>
  <c r="AE23" i="64"/>
  <c r="AF23" i="64"/>
  <c r="AG23" i="64"/>
  <c r="AH23" i="64"/>
  <c r="AK23" i="64"/>
  <c r="AL23" i="64"/>
  <c r="AM23" i="64"/>
  <c r="AC24" i="64"/>
  <c r="AD24" i="64"/>
  <c r="AE24" i="64"/>
  <c r="AF24" i="64"/>
  <c r="AG24" i="64"/>
  <c r="AH24" i="64"/>
  <c r="AK24" i="64"/>
  <c r="AL24" i="64"/>
  <c r="AM24" i="64"/>
  <c r="AC25" i="64"/>
  <c r="AD25" i="64"/>
  <c r="AE25" i="64"/>
  <c r="AF25" i="64"/>
  <c r="AG25" i="64"/>
  <c r="AH25" i="64"/>
  <c r="AK25" i="64"/>
  <c r="AL25" i="64"/>
  <c r="AM25" i="64"/>
  <c r="AC26" i="64"/>
  <c r="AD26" i="64"/>
  <c r="AE26" i="64"/>
  <c r="AF26" i="64"/>
  <c r="AG26" i="64"/>
  <c r="AH26" i="64"/>
  <c r="AK26" i="64"/>
  <c r="AL26" i="64"/>
  <c r="AM26" i="64"/>
  <c r="L205" i="26" l="1"/>
  <c r="M205" i="26" s="1"/>
  <c r="Y124" i="26"/>
  <c r="Y136" i="26"/>
  <c r="Y146" i="26"/>
  <c r="Y154" i="26"/>
  <c r="Y162" i="26"/>
  <c r="W165" i="26"/>
  <c r="W169" i="26"/>
  <c r="Q172" i="26"/>
  <c r="R172" i="26"/>
  <c r="S172" i="26"/>
  <c r="T172" i="26"/>
  <c r="U172" i="26"/>
  <c r="V172" i="26"/>
  <c r="W172" i="26"/>
  <c r="X172" i="26"/>
  <c r="Y172" i="26"/>
  <c r="Q173" i="26"/>
  <c r="R173" i="26"/>
  <c r="S173" i="26"/>
  <c r="T173" i="26"/>
  <c r="U173" i="26"/>
  <c r="V173" i="26"/>
  <c r="W173" i="26"/>
  <c r="X173" i="26"/>
  <c r="Y173" i="26"/>
  <c r="V164" i="26"/>
  <c r="W164" i="26"/>
  <c r="X164" i="26"/>
  <c r="Y164" i="26"/>
  <c r="V165" i="26"/>
  <c r="X165" i="26"/>
  <c r="Y165" i="26"/>
  <c r="V166" i="26"/>
  <c r="W166" i="26"/>
  <c r="X166" i="26"/>
  <c r="Y166" i="26"/>
  <c r="V167" i="26"/>
  <c r="W167" i="26"/>
  <c r="X167" i="26"/>
  <c r="Y167" i="26"/>
  <c r="V168" i="26"/>
  <c r="W168" i="26"/>
  <c r="X168" i="26"/>
  <c r="Y168" i="26"/>
  <c r="V169" i="26"/>
  <c r="X169" i="26"/>
  <c r="Y169" i="26"/>
  <c r="V170" i="26"/>
  <c r="W170" i="26"/>
  <c r="X170" i="26"/>
  <c r="Y170" i="26"/>
  <c r="V171" i="26"/>
  <c r="W171" i="26"/>
  <c r="X171" i="26"/>
  <c r="Y171" i="26"/>
  <c r="Y163" i="26"/>
  <c r="X163" i="26"/>
  <c r="W163" i="26"/>
  <c r="V163" i="26"/>
  <c r="V162" i="26"/>
  <c r="W162" i="26"/>
  <c r="X162" i="26"/>
  <c r="V141" i="26"/>
  <c r="W141" i="26"/>
  <c r="X141" i="26"/>
  <c r="Y141" i="26"/>
  <c r="V142" i="26"/>
  <c r="W142" i="26"/>
  <c r="X142" i="26"/>
  <c r="Y142" i="26"/>
  <c r="V143" i="26"/>
  <c r="W143" i="26"/>
  <c r="X143" i="26"/>
  <c r="Y143" i="26"/>
  <c r="V144" i="26"/>
  <c r="W144" i="26"/>
  <c r="X144" i="26"/>
  <c r="Y144" i="26"/>
  <c r="V145" i="26"/>
  <c r="W145" i="26"/>
  <c r="X145" i="26"/>
  <c r="Y145" i="26"/>
  <c r="V146" i="26"/>
  <c r="W146" i="26"/>
  <c r="X146" i="26"/>
  <c r="V147" i="26"/>
  <c r="W147" i="26"/>
  <c r="X147" i="26"/>
  <c r="Y147" i="26"/>
  <c r="V148" i="26"/>
  <c r="W148" i="26"/>
  <c r="X148" i="26"/>
  <c r="Y148" i="26"/>
  <c r="V149" i="26"/>
  <c r="W149" i="26"/>
  <c r="X149" i="26"/>
  <c r="Y149" i="26"/>
  <c r="V150" i="26"/>
  <c r="W150" i="26"/>
  <c r="X150" i="26"/>
  <c r="Y150" i="26"/>
  <c r="V151" i="26"/>
  <c r="W151" i="26"/>
  <c r="X151" i="26"/>
  <c r="Y151" i="26"/>
  <c r="V152" i="26"/>
  <c r="W152" i="26"/>
  <c r="X152" i="26"/>
  <c r="Y152" i="26"/>
  <c r="V153" i="26"/>
  <c r="W153" i="26"/>
  <c r="X153" i="26"/>
  <c r="Y153" i="26"/>
  <c r="V154" i="26"/>
  <c r="W154" i="26"/>
  <c r="X154" i="26"/>
  <c r="V155" i="26"/>
  <c r="W155" i="26"/>
  <c r="X155" i="26"/>
  <c r="Y155" i="26"/>
  <c r="V156" i="26"/>
  <c r="W156" i="26"/>
  <c r="X156" i="26"/>
  <c r="Y156" i="26"/>
  <c r="V157" i="26"/>
  <c r="W157" i="26"/>
  <c r="X157" i="26"/>
  <c r="Y157" i="26"/>
  <c r="V158" i="26"/>
  <c r="W158" i="26"/>
  <c r="X158" i="26"/>
  <c r="Y158" i="26"/>
  <c r="V159" i="26"/>
  <c r="W159" i="26"/>
  <c r="X159" i="26"/>
  <c r="Y159" i="26"/>
  <c r="V160" i="26"/>
  <c r="W160" i="26"/>
  <c r="X160" i="26"/>
  <c r="Y160" i="26"/>
  <c r="V161" i="26"/>
  <c r="W161" i="26"/>
  <c r="X161" i="26"/>
  <c r="Y161" i="26"/>
  <c r="Y140" i="26"/>
  <c r="X140" i="26"/>
  <c r="W140" i="26"/>
  <c r="V140" i="26"/>
  <c r="V139" i="26"/>
  <c r="W139" i="26"/>
  <c r="X139" i="26"/>
  <c r="Y139" i="26"/>
  <c r="V124" i="26"/>
  <c r="W124" i="26"/>
  <c r="X124" i="26"/>
  <c r="V125" i="26"/>
  <c r="W125" i="26"/>
  <c r="X125" i="26"/>
  <c r="Y125" i="26"/>
  <c r="V126" i="26"/>
  <c r="W126" i="26"/>
  <c r="X126" i="26"/>
  <c r="Y126" i="26"/>
  <c r="V127" i="26"/>
  <c r="W127" i="26"/>
  <c r="X127" i="26"/>
  <c r="Y127" i="26"/>
  <c r="V128" i="26"/>
  <c r="W128" i="26"/>
  <c r="X128" i="26"/>
  <c r="Y128" i="26"/>
  <c r="V129" i="26"/>
  <c r="W129" i="26"/>
  <c r="X129" i="26"/>
  <c r="Y129" i="26"/>
  <c r="V130" i="26"/>
  <c r="W130" i="26"/>
  <c r="X130" i="26"/>
  <c r="Y130" i="26"/>
  <c r="V131" i="26"/>
  <c r="W131" i="26"/>
  <c r="X131" i="26"/>
  <c r="Y131" i="26"/>
  <c r="V132" i="26"/>
  <c r="W132" i="26"/>
  <c r="X132" i="26"/>
  <c r="Y132" i="26"/>
  <c r="V133" i="26"/>
  <c r="W133" i="26"/>
  <c r="X133" i="26"/>
  <c r="Y133" i="26"/>
  <c r="V134" i="26"/>
  <c r="W134" i="26"/>
  <c r="X134" i="26"/>
  <c r="Y134" i="26"/>
  <c r="V135" i="26"/>
  <c r="W135" i="26"/>
  <c r="X135" i="26"/>
  <c r="Y135" i="26"/>
  <c r="V136" i="26"/>
  <c r="W136" i="26"/>
  <c r="X136" i="26"/>
  <c r="V137" i="26"/>
  <c r="W137" i="26"/>
  <c r="X137" i="26"/>
  <c r="Y137" i="26"/>
  <c r="V138" i="26"/>
  <c r="W138" i="26"/>
  <c r="X138" i="26"/>
  <c r="Y138" i="26"/>
  <c r="Y123" i="26"/>
  <c r="X123" i="26"/>
  <c r="W123" i="26"/>
  <c r="V123" i="26"/>
  <c r="L218" i="26" l="1"/>
  <c r="L142" i="26"/>
  <c r="L106" i="26"/>
  <c r="L127" i="26"/>
  <c r="L167" i="26"/>
  <c r="L187" i="26"/>
  <c r="L214" i="26"/>
  <c r="M214" i="26" s="1"/>
  <c r="L115" i="26"/>
  <c r="M115" i="26" s="1"/>
  <c r="L169" i="26"/>
  <c r="M169" i="26" s="1"/>
  <c r="L109" i="26"/>
  <c r="M109" i="26" s="1"/>
  <c r="L116" i="26"/>
  <c r="M116" i="26" s="1"/>
  <c r="T171" i="26"/>
  <c r="Q170" i="26"/>
  <c r="R170" i="26"/>
  <c r="S170" i="26"/>
  <c r="T170" i="26"/>
  <c r="U170" i="26"/>
  <c r="Q171" i="26"/>
  <c r="R171" i="26"/>
  <c r="S171" i="26"/>
  <c r="U171" i="26"/>
  <c r="V120" i="26"/>
  <c r="W120" i="26"/>
  <c r="X120" i="26"/>
  <c r="Y120" i="26"/>
  <c r="V121" i="26"/>
  <c r="W121" i="26"/>
  <c r="X121" i="26"/>
  <c r="Y121" i="26"/>
  <c r="V122" i="26"/>
  <c r="W122" i="26"/>
  <c r="X122" i="26"/>
  <c r="Y122" i="26"/>
  <c r="BD50" i="14"/>
  <c r="BC50" i="14"/>
  <c r="M218" i="26" l="1"/>
  <c r="M142" i="26"/>
  <c r="M187" i="26"/>
  <c r="M167" i="26"/>
  <c r="M127" i="26"/>
  <c r="M106" i="26"/>
  <c r="L222" i="26"/>
  <c r="L148" i="26"/>
  <c r="L163" i="26"/>
  <c r="L202" i="26"/>
  <c r="L194" i="26"/>
  <c r="L217" i="26"/>
  <c r="L150" i="26"/>
  <c r="L188" i="26"/>
  <c r="L221" i="26"/>
  <c r="M221" i="26" s="1"/>
  <c r="L165" i="26"/>
  <c r="L157" i="26"/>
  <c r="L236" i="26"/>
  <c r="M236" i="26" s="1"/>
  <c r="L137" i="26"/>
  <c r="M137" i="26" s="1"/>
  <c r="L124" i="26"/>
  <c r="L146" i="26"/>
  <c r="M146" i="26" s="1"/>
  <c r="L182" i="26"/>
  <c r="M182" i="26" s="1"/>
  <c r="R49" i="26"/>
  <c r="C25" i="26" s="1"/>
  <c r="S49" i="26"/>
  <c r="D25" i="26" s="1"/>
  <c r="AA49" i="14"/>
  <c r="BA50" i="14" s="1"/>
  <c r="P49" i="26" s="1"/>
  <c r="A25" i="26" s="1"/>
  <c r="AA41" i="14"/>
  <c r="BA41" i="14" s="1"/>
  <c r="P41" i="26" s="1"/>
  <c r="AB41" i="14"/>
  <c r="BB41" i="14" s="1"/>
  <c r="Q41" i="26" s="1"/>
  <c r="AC41" i="14"/>
  <c r="BC41" i="14" s="1"/>
  <c r="R41" i="26" s="1"/>
  <c r="AD41" i="14"/>
  <c r="BD41" i="14" s="1"/>
  <c r="S41" i="26" s="1"/>
  <c r="AE41" i="14"/>
  <c r="BE41" i="14" s="1"/>
  <c r="T41" i="26" s="1"/>
  <c r="AF41" i="14"/>
  <c r="BF41" i="14" s="1"/>
  <c r="U41" i="26" s="1"/>
  <c r="AG41" i="14"/>
  <c r="BG41" i="14" s="1"/>
  <c r="AH41" i="14"/>
  <c r="BH41" i="14" s="1"/>
  <c r="AI41" i="14"/>
  <c r="BI41" i="14" s="1"/>
  <c r="AJ41" i="14"/>
  <c r="BJ41" i="14" s="1"/>
  <c r="AK41" i="14"/>
  <c r="BK41" i="14" s="1"/>
  <c r="AL41" i="14"/>
  <c r="BL41" i="14" s="1"/>
  <c r="AM41" i="14"/>
  <c r="BM41" i="14" s="1"/>
  <c r="AN41" i="14"/>
  <c r="BN41" i="14" s="1"/>
  <c r="AO41" i="14"/>
  <c r="AP41" i="14"/>
  <c r="AQ41" i="14"/>
  <c r="AR41" i="14"/>
  <c r="AA42" i="14"/>
  <c r="BA42" i="14" s="1"/>
  <c r="P42" i="26" s="1"/>
  <c r="AB42" i="14"/>
  <c r="BB42" i="14" s="1"/>
  <c r="Q42" i="26" s="1"/>
  <c r="AC42" i="14"/>
  <c r="BC42" i="14" s="1"/>
  <c r="R42" i="26" s="1"/>
  <c r="AD42" i="14"/>
  <c r="BD42" i="14" s="1"/>
  <c r="S42" i="26" s="1"/>
  <c r="AE42" i="14"/>
  <c r="BE42" i="14" s="1"/>
  <c r="T42" i="26" s="1"/>
  <c r="AF42" i="14"/>
  <c r="BF42" i="14" s="1"/>
  <c r="U42" i="26" s="1"/>
  <c r="AG42" i="14"/>
  <c r="BG42" i="14" s="1"/>
  <c r="AH42" i="14"/>
  <c r="BH42" i="14" s="1"/>
  <c r="AI42" i="14"/>
  <c r="BI42" i="14" s="1"/>
  <c r="AJ42" i="14"/>
  <c r="BJ42" i="14" s="1"/>
  <c r="AK42" i="14"/>
  <c r="BK42" i="14" s="1"/>
  <c r="AL42" i="14"/>
  <c r="BL42" i="14" s="1"/>
  <c r="AM42" i="14"/>
  <c r="BM42" i="14" s="1"/>
  <c r="AN42" i="14"/>
  <c r="BN42" i="14" s="1"/>
  <c r="AO42" i="14"/>
  <c r="AP42" i="14"/>
  <c r="AQ42" i="14"/>
  <c r="AR42" i="14"/>
  <c r="AA43" i="14"/>
  <c r="BA43" i="14" s="1"/>
  <c r="P43" i="26" s="1"/>
  <c r="AB43" i="14"/>
  <c r="BB43" i="14" s="1"/>
  <c r="Q43" i="26" s="1"/>
  <c r="AC43" i="14"/>
  <c r="BC43" i="14" s="1"/>
  <c r="R43" i="26" s="1"/>
  <c r="AD43" i="14"/>
  <c r="BD43" i="14" s="1"/>
  <c r="S43" i="26" s="1"/>
  <c r="AE43" i="14"/>
  <c r="BE43" i="14" s="1"/>
  <c r="T43" i="26" s="1"/>
  <c r="AF43" i="14"/>
  <c r="BF43" i="14" s="1"/>
  <c r="U43" i="26" s="1"/>
  <c r="AG43" i="14"/>
  <c r="BG43" i="14" s="1"/>
  <c r="AH43" i="14"/>
  <c r="BH43" i="14" s="1"/>
  <c r="AI43" i="14"/>
  <c r="BI43" i="14" s="1"/>
  <c r="AJ43" i="14"/>
  <c r="BJ43" i="14" s="1"/>
  <c r="AK43" i="14"/>
  <c r="BK43" i="14" s="1"/>
  <c r="AL43" i="14"/>
  <c r="BL43" i="14" s="1"/>
  <c r="AM43" i="14"/>
  <c r="BM43" i="14" s="1"/>
  <c r="AN43" i="14"/>
  <c r="BN43" i="14" s="1"/>
  <c r="AO43" i="14"/>
  <c r="AP43" i="14"/>
  <c r="AQ43" i="14"/>
  <c r="AR43" i="14"/>
  <c r="AA44" i="14"/>
  <c r="BA44" i="14" s="1"/>
  <c r="P44" i="26" s="1"/>
  <c r="AB44" i="14"/>
  <c r="BB44" i="14" s="1"/>
  <c r="Q44" i="26" s="1"/>
  <c r="AC44" i="14"/>
  <c r="BC44" i="14" s="1"/>
  <c r="R44" i="26" s="1"/>
  <c r="AD44" i="14"/>
  <c r="BD44" i="14" s="1"/>
  <c r="S44" i="26" s="1"/>
  <c r="AE44" i="14"/>
  <c r="BE44" i="14" s="1"/>
  <c r="T44" i="26" s="1"/>
  <c r="AF44" i="14"/>
  <c r="BF44" i="14" s="1"/>
  <c r="U44" i="26" s="1"/>
  <c r="AG44" i="14"/>
  <c r="BG44" i="14" s="1"/>
  <c r="AH44" i="14"/>
  <c r="BH44" i="14" s="1"/>
  <c r="AI44" i="14"/>
  <c r="BI44" i="14" s="1"/>
  <c r="AJ44" i="14"/>
  <c r="BJ44" i="14" s="1"/>
  <c r="AK44" i="14"/>
  <c r="BK44" i="14" s="1"/>
  <c r="AL44" i="14"/>
  <c r="BL44" i="14" s="1"/>
  <c r="AM44" i="14"/>
  <c r="BM44" i="14" s="1"/>
  <c r="AN44" i="14"/>
  <c r="BN44" i="14" s="1"/>
  <c r="AO44" i="14"/>
  <c r="AP44" i="14"/>
  <c r="AQ44" i="14"/>
  <c r="AR44" i="14"/>
  <c r="AA45" i="14"/>
  <c r="BA45" i="14" s="1"/>
  <c r="P45" i="26" s="1"/>
  <c r="AB45" i="14"/>
  <c r="BB45" i="14" s="1"/>
  <c r="Q45" i="26" s="1"/>
  <c r="AC45" i="14"/>
  <c r="BC45" i="14" s="1"/>
  <c r="R45" i="26" s="1"/>
  <c r="AD45" i="14"/>
  <c r="BD45" i="14" s="1"/>
  <c r="S45" i="26" s="1"/>
  <c r="AE45" i="14"/>
  <c r="BE45" i="14" s="1"/>
  <c r="T45" i="26" s="1"/>
  <c r="AF45" i="14"/>
  <c r="BF45" i="14" s="1"/>
  <c r="U45" i="26" s="1"/>
  <c r="AG45" i="14"/>
  <c r="BG45" i="14" s="1"/>
  <c r="AH45" i="14"/>
  <c r="BH45" i="14" s="1"/>
  <c r="AI45" i="14"/>
  <c r="BI45" i="14" s="1"/>
  <c r="AJ45" i="14"/>
  <c r="BJ45" i="14" s="1"/>
  <c r="AK45" i="14"/>
  <c r="BK45" i="14" s="1"/>
  <c r="AL45" i="14"/>
  <c r="BL45" i="14" s="1"/>
  <c r="AM45" i="14"/>
  <c r="BM45" i="14" s="1"/>
  <c r="AN45" i="14"/>
  <c r="BN45" i="14" s="1"/>
  <c r="AO45" i="14"/>
  <c r="AP45" i="14"/>
  <c r="AQ45" i="14"/>
  <c r="AR45" i="14"/>
  <c r="AA46" i="14"/>
  <c r="BA46" i="14" s="1"/>
  <c r="P46" i="26" s="1"/>
  <c r="AB46" i="14"/>
  <c r="BB46" i="14" s="1"/>
  <c r="Q46" i="26" s="1"/>
  <c r="AC46" i="14"/>
  <c r="BC46" i="14" s="1"/>
  <c r="R46" i="26" s="1"/>
  <c r="AD46" i="14"/>
  <c r="BD46" i="14" s="1"/>
  <c r="S46" i="26" s="1"/>
  <c r="AE46" i="14"/>
  <c r="BE46" i="14" s="1"/>
  <c r="T46" i="26" s="1"/>
  <c r="AF46" i="14"/>
  <c r="BF46" i="14" s="1"/>
  <c r="U46" i="26" s="1"/>
  <c r="AG46" i="14"/>
  <c r="BG46" i="14" s="1"/>
  <c r="AH46" i="14"/>
  <c r="BH46" i="14" s="1"/>
  <c r="AI46" i="14"/>
  <c r="BI46" i="14" s="1"/>
  <c r="AJ46" i="14"/>
  <c r="BJ46" i="14" s="1"/>
  <c r="AK46" i="14"/>
  <c r="BK46" i="14" s="1"/>
  <c r="AL46" i="14"/>
  <c r="BL46" i="14" s="1"/>
  <c r="AM46" i="14"/>
  <c r="BM46" i="14" s="1"/>
  <c r="AN46" i="14"/>
  <c r="BN46" i="14" s="1"/>
  <c r="AO46" i="14"/>
  <c r="AP46" i="14"/>
  <c r="AQ46" i="14"/>
  <c r="AR46" i="14"/>
  <c r="AA47" i="14"/>
  <c r="BA47" i="14" s="1"/>
  <c r="P47" i="26" s="1"/>
  <c r="AB47" i="14"/>
  <c r="BB47" i="14" s="1"/>
  <c r="Q47" i="26" s="1"/>
  <c r="AC47" i="14"/>
  <c r="BC47" i="14" s="1"/>
  <c r="R47" i="26" s="1"/>
  <c r="AD47" i="14"/>
  <c r="BD47" i="14" s="1"/>
  <c r="S47" i="26" s="1"/>
  <c r="AE47" i="14"/>
  <c r="BE47" i="14" s="1"/>
  <c r="T47" i="26" s="1"/>
  <c r="AF47" i="14"/>
  <c r="BF47" i="14" s="1"/>
  <c r="U47" i="26" s="1"/>
  <c r="AG47" i="14"/>
  <c r="BG47" i="14" s="1"/>
  <c r="AH47" i="14"/>
  <c r="BH47" i="14" s="1"/>
  <c r="AI47" i="14"/>
  <c r="BI47" i="14" s="1"/>
  <c r="AJ47" i="14"/>
  <c r="BJ47" i="14" s="1"/>
  <c r="AK47" i="14"/>
  <c r="BK47" i="14" s="1"/>
  <c r="AL47" i="14"/>
  <c r="BL47" i="14" s="1"/>
  <c r="AM47" i="14"/>
  <c r="BM47" i="14" s="1"/>
  <c r="AN47" i="14"/>
  <c r="BN47" i="14" s="1"/>
  <c r="AO47" i="14"/>
  <c r="AP47" i="14"/>
  <c r="AQ47" i="14"/>
  <c r="AR47" i="14"/>
  <c r="AA48" i="14"/>
  <c r="BA48" i="14" s="1"/>
  <c r="P48" i="26" s="1"/>
  <c r="AB48" i="14"/>
  <c r="BB48" i="14" s="1"/>
  <c r="Q48" i="26" s="1"/>
  <c r="AC48" i="14"/>
  <c r="BC48" i="14" s="1"/>
  <c r="R48" i="26" s="1"/>
  <c r="AD48" i="14"/>
  <c r="BD48" i="14" s="1"/>
  <c r="S48" i="26" s="1"/>
  <c r="AE48" i="14"/>
  <c r="BE48" i="14" s="1"/>
  <c r="T48" i="26" s="1"/>
  <c r="AF48" i="14"/>
  <c r="BF48" i="14" s="1"/>
  <c r="U48" i="26" s="1"/>
  <c r="AG48" i="14"/>
  <c r="BG48" i="14" s="1"/>
  <c r="AH48" i="14"/>
  <c r="BH48" i="14" s="1"/>
  <c r="AI48" i="14"/>
  <c r="BI48" i="14" s="1"/>
  <c r="AJ48" i="14"/>
  <c r="BJ48" i="14" s="1"/>
  <c r="AK48" i="14"/>
  <c r="BK48" i="14" s="1"/>
  <c r="AL48" i="14"/>
  <c r="BL48" i="14" s="1"/>
  <c r="AM48" i="14"/>
  <c r="BM48" i="14" s="1"/>
  <c r="AN48" i="14"/>
  <c r="BN48" i="14" s="1"/>
  <c r="AO48" i="14"/>
  <c r="AP48" i="14"/>
  <c r="AQ48" i="14"/>
  <c r="AR48" i="14"/>
  <c r="AA24" i="14"/>
  <c r="BA24" i="14" s="1"/>
  <c r="P24" i="26" s="1"/>
  <c r="A24" i="26" s="1"/>
  <c r="AB24" i="14"/>
  <c r="BB24" i="14" s="1"/>
  <c r="Q24" i="26" s="1"/>
  <c r="B24" i="26" s="1"/>
  <c r="AC24" i="14"/>
  <c r="BC24" i="14" s="1"/>
  <c r="R24" i="26" s="1"/>
  <c r="C24" i="26" s="1"/>
  <c r="AD24" i="14"/>
  <c r="BD24" i="14" s="1"/>
  <c r="S24" i="26" s="1"/>
  <c r="D24" i="26" s="1"/>
  <c r="AE24" i="14"/>
  <c r="BE24" i="14" s="1"/>
  <c r="T24" i="26" s="1"/>
  <c r="E24" i="26" s="1"/>
  <c r="AF24" i="14"/>
  <c r="BF24" i="14" s="1"/>
  <c r="U24" i="26" s="1"/>
  <c r="F24" i="26" s="1"/>
  <c r="AG24" i="14"/>
  <c r="BG24" i="14" s="1"/>
  <c r="AH24" i="14"/>
  <c r="BH24" i="14" s="1"/>
  <c r="AI24" i="14"/>
  <c r="BI24" i="14" s="1"/>
  <c r="AJ24" i="14"/>
  <c r="BJ24" i="14" s="1"/>
  <c r="AK24" i="14"/>
  <c r="BK24" i="14" s="1"/>
  <c r="AL24" i="14"/>
  <c r="BL24" i="14" s="1"/>
  <c r="AM24" i="14"/>
  <c r="BM24" i="14" s="1"/>
  <c r="AN24" i="14"/>
  <c r="BN24" i="14" s="1"/>
  <c r="AO24" i="14"/>
  <c r="AP24" i="14"/>
  <c r="AQ24" i="14"/>
  <c r="AR24" i="14"/>
  <c r="AA25" i="14"/>
  <c r="BA25" i="14" s="1"/>
  <c r="P25" i="26" s="1"/>
  <c r="AB25" i="14"/>
  <c r="BB25" i="14" s="1"/>
  <c r="Q25" i="26" s="1"/>
  <c r="AC25" i="14"/>
  <c r="BC25" i="14" s="1"/>
  <c r="R25" i="26" s="1"/>
  <c r="AD25" i="14"/>
  <c r="BD25" i="14" s="1"/>
  <c r="S25" i="26" s="1"/>
  <c r="AE25" i="14"/>
  <c r="BE25" i="14" s="1"/>
  <c r="T25" i="26" s="1"/>
  <c r="AF25" i="14"/>
  <c r="BF25" i="14" s="1"/>
  <c r="U25" i="26" s="1"/>
  <c r="AG25" i="14"/>
  <c r="BG25" i="14" s="1"/>
  <c r="AH25" i="14"/>
  <c r="BH25" i="14" s="1"/>
  <c r="AI25" i="14"/>
  <c r="BI25" i="14" s="1"/>
  <c r="AJ25" i="14"/>
  <c r="BJ25" i="14" s="1"/>
  <c r="AK25" i="14"/>
  <c r="BK25" i="14" s="1"/>
  <c r="AL25" i="14"/>
  <c r="BL25" i="14" s="1"/>
  <c r="AM25" i="14"/>
  <c r="BM25" i="14" s="1"/>
  <c r="AN25" i="14"/>
  <c r="BN25" i="14" s="1"/>
  <c r="AO25" i="14"/>
  <c r="AP25" i="14"/>
  <c r="AQ25" i="14"/>
  <c r="AR25" i="14"/>
  <c r="AA26" i="14"/>
  <c r="BA26" i="14" s="1"/>
  <c r="P26" i="26" s="1"/>
  <c r="AB26" i="14"/>
  <c r="BB26" i="14" s="1"/>
  <c r="Q26" i="26" s="1"/>
  <c r="AC26" i="14"/>
  <c r="BC26" i="14" s="1"/>
  <c r="R26" i="26" s="1"/>
  <c r="AD26" i="14"/>
  <c r="BD26" i="14" s="1"/>
  <c r="S26" i="26" s="1"/>
  <c r="AE26" i="14"/>
  <c r="BE26" i="14" s="1"/>
  <c r="T26" i="26" s="1"/>
  <c r="AF26" i="14"/>
  <c r="BF26" i="14" s="1"/>
  <c r="U26" i="26" s="1"/>
  <c r="AG26" i="14"/>
  <c r="BG26" i="14" s="1"/>
  <c r="AH26" i="14"/>
  <c r="BH26" i="14" s="1"/>
  <c r="AI26" i="14"/>
  <c r="BI26" i="14" s="1"/>
  <c r="AJ26" i="14"/>
  <c r="BJ26" i="14" s="1"/>
  <c r="AK26" i="14"/>
  <c r="BK26" i="14" s="1"/>
  <c r="AL26" i="14"/>
  <c r="BL26" i="14" s="1"/>
  <c r="AM26" i="14"/>
  <c r="BM26" i="14" s="1"/>
  <c r="AN26" i="14"/>
  <c r="BN26" i="14" s="1"/>
  <c r="AO26" i="14"/>
  <c r="AP26" i="14"/>
  <c r="AQ26" i="14"/>
  <c r="AR26" i="14"/>
  <c r="AA27" i="14"/>
  <c r="BA27" i="14" s="1"/>
  <c r="P27" i="26" s="1"/>
  <c r="AB27" i="14"/>
  <c r="BB27" i="14" s="1"/>
  <c r="Q27" i="26" s="1"/>
  <c r="AC27" i="14"/>
  <c r="BC27" i="14" s="1"/>
  <c r="R27" i="26" s="1"/>
  <c r="AD27" i="14"/>
  <c r="BD27" i="14" s="1"/>
  <c r="S27" i="26" s="1"/>
  <c r="AE27" i="14"/>
  <c r="BE27" i="14" s="1"/>
  <c r="T27" i="26" s="1"/>
  <c r="AF27" i="14"/>
  <c r="BF27" i="14" s="1"/>
  <c r="U27" i="26" s="1"/>
  <c r="AG27" i="14"/>
  <c r="BG27" i="14" s="1"/>
  <c r="AH27" i="14"/>
  <c r="BH27" i="14" s="1"/>
  <c r="AI27" i="14"/>
  <c r="BI27" i="14" s="1"/>
  <c r="AJ27" i="14"/>
  <c r="BJ27" i="14" s="1"/>
  <c r="AK27" i="14"/>
  <c r="BK27" i="14" s="1"/>
  <c r="AL27" i="14"/>
  <c r="BL27" i="14" s="1"/>
  <c r="AM27" i="14"/>
  <c r="BM27" i="14" s="1"/>
  <c r="AN27" i="14"/>
  <c r="BN27" i="14" s="1"/>
  <c r="AO27" i="14"/>
  <c r="AP27" i="14"/>
  <c r="AQ27" i="14"/>
  <c r="AR27" i="14"/>
  <c r="AA28" i="14"/>
  <c r="BA28" i="14" s="1"/>
  <c r="P28" i="26" s="1"/>
  <c r="AB28" i="14"/>
  <c r="BB28" i="14" s="1"/>
  <c r="Q28" i="26" s="1"/>
  <c r="AC28" i="14"/>
  <c r="BC28" i="14" s="1"/>
  <c r="R28" i="26" s="1"/>
  <c r="AD28" i="14"/>
  <c r="BD28" i="14" s="1"/>
  <c r="S28" i="26" s="1"/>
  <c r="AE28" i="14"/>
  <c r="BE28" i="14" s="1"/>
  <c r="T28" i="26" s="1"/>
  <c r="AF28" i="14"/>
  <c r="BF28" i="14" s="1"/>
  <c r="U28" i="26" s="1"/>
  <c r="AG28" i="14"/>
  <c r="BG28" i="14" s="1"/>
  <c r="AH28" i="14"/>
  <c r="BH28" i="14" s="1"/>
  <c r="AI28" i="14"/>
  <c r="BI28" i="14" s="1"/>
  <c r="AJ28" i="14"/>
  <c r="BJ28" i="14" s="1"/>
  <c r="AK28" i="14"/>
  <c r="BK28" i="14" s="1"/>
  <c r="AL28" i="14"/>
  <c r="BL28" i="14" s="1"/>
  <c r="AM28" i="14"/>
  <c r="BM28" i="14" s="1"/>
  <c r="AN28" i="14"/>
  <c r="BN28" i="14" s="1"/>
  <c r="AO28" i="14"/>
  <c r="AP28" i="14"/>
  <c r="AQ28" i="14"/>
  <c r="AR28" i="14"/>
  <c r="AA29" i="14"/>
  <c r="BA29" i="14" s="1"/>
  <c r="P29" i="26" s="1"/>
  <c r="AB29" i="14"/>
  <c r="BB29" i="14" s="1"/>
  <c r="Q29" i="26" s="1"/>
  <c r="AC29" i="14"/>
  <c r="BC29" i="14" s="1"/>
  <c r="R29" i="26" s="1"/>
  <c r="AD29" i="14"/>
  <c r="BD29" i="14" s="1"/>
  <c r="S29" i="26" s="1"/>
  <c r="AE29" i="14"/>
  <c r="BE29" i="14" s="1"/>
  <c r="T29" i="26" s="1"/>
  <c r="AF29" i="14"/>
  <c r="BF29" i="14" s="1"/>
  <c r="U29" i="26" s="1"/>
  <c r="AG29" i="14"/>
  <c r="BG29" i="14" s="1"/>
  <c r="AH29" i="14"/>
  <c r="BH29" i="14" s="1"/>
  <c r="AI29" i="14"/>
  <c r="BI29" i="14" s="1"/>
  <c r="AJ29" i="14"/>
  <c r="BJ29" i="14" s="1"/>
  <c r="AK29" i="14"/>
  <c r="BK29" i="14" s="1"/>
  <c r="AL29" i="14"/>
  <c r="BL29" i="14" s="1"/>
  <c r="AM29" i="14"/>
  <c r="BM29" i="14" s="1"/>
  <c r="AN29" i="14"/>
  <c r="BN29" i="14" s="1"/>
  <c r="AO29" i="14"/>
  <c r="AP29" i="14"/>
  <c r="AQ29" i="14"/>
  <c r="AR29" i="14"/>
  <c r="AA30" i="14"/>
  <c r="BA30" i="14" s="1"/>
  <c r="P30" i="26" s="1"/>
  <c r="AB30" i="14"/>
  <c r="BB30" i="14" s="1"/>
  <c r="Q30" i="26" s="1"/>
  <c r="AC30" i="14"/>
  <c r="BC30" i="14" s="1"/>
  <c r="R30" i="26" s="1"/>
  <c r="AD30" i="14"/>
  <c r="BD30" i="14" s="1"/>
  <c r="S30" i="26" s="1"/>
  <c r="AE30" i="14"/>
  <c r="BE30" i="14" s="1"/>
  <c r="T30" i="26" s="1"/>
  <c r="AF30" i="14"/>
  <c r="BF30" i="14" s="1"/>
  <c r="U30" i="26" s="1"/>
  <c r="AG30" i="14"/>
  <c r="BG30" i="14" s="1"/>
  <c r="AH30" i="14"/>
  <c r="BH30" i="14" s="1"/>
  <c r="AI30" i="14"/>
  <c r="BI30" i="14" s="1"/>
  <c r="AJ30" i="14"/>
  <c r="BJ30" i="14" s="1"/>
  <c r="AK30" i="14"/>
  <c r="BK30" i="14" s="1"/>
  <c r="AL30" i="14"/>
  <c r="BL30" i="14" s="1"/>
  <c r="AM30" i="14"/>
  <c r="BM30" i="14" s="1"/>
  <c r="AN30" i="14"/>
  <c r="BN30" i="14" s="1"/>
  <c r="AO30" i="14"/>
  <c r="AP30" i="14"/>
  <c r="AQ30" i="14"/>
  <c r="AR30" i="14"/>
  <c r="AA31" i="14"/>
  <c r="BA31" i="14" s="1"/>
  <c r="P31" i="26" s="1"/>
  <c r="AB31" i="14"/>
  <c r="BB31" i="14" s="1"/>
  <c r="Q31" i="26" s="1"/>
  <c r="AC31" i="14"/>
  <c r="BC31" i="14" s="1"/>
  <c r="R31" i="26" s="1"/>
  <c r="AD31" i="14"/>
  <c r="BD31" i="14" s="1"/>
  <c r="S31" i="26" s="1"/>
  <c r="AE31" i="14"/>
  <c r="BE31" i="14" s="1"/>
  <c r="T31" i="26" s="1"/>
  <c r="AF31" i="14"/>
  <c r="BF31" i="14" s="1"/>
  <c r="U31" i="26" s="1"/>
  <c r="AG31" i="14"/>
  <c r="BG31" i="14" s="1"/>
  <c r="AH31" i="14"/>
  <c r="BH31" i="14" s="1"/>
  <c r="AI31" i="14"/>
  <c r="BI31" i="14" s="1"/>
  <c r="AJ31" i="14"/>
  <c r="BJ31" i="14" s="1"/>
  <c r="AK31" i="14"/>
  <c r="BK31" i="14" s="1"/>
  <c r="AL31" i="14"/>
  <c r="BL31" i="14" s="1"/>
  <c r="AM31" i="14"/>
  <c r="BM31" i="14" s="1"/>
  <c r="AN31" i="14"/>
  <c r="BN31" i="14" s="1"/>
  <c r="AO31" i="14"/>
  <c r="AP31" i="14"/>
  <c r="AQ31" i="14"/>
  <c r="AR31" i="14"/>
  <c r="AA32" i="14"/>
  <c r="BA32" i="14" s="1"/>
  <c r="P32" i="26" s="1"/>
  <c r="AB32" i="14"/>
  <c r="BB32" i="14" s="1"/>
  <c r="Q32" i="26" s="1"/>
  <c r="AC32" i="14"/>
  <c r="BC32" i="14" s="1"/>
  <c r="R32" i="26" s="1"/>
  <c r="AD32" i="14"/>
  <c r="BD32" i="14" s="1"/>
  <c r="S32" i="26" s="1"/>
  <c r="AE32" i="14"/>
  <c r="BE32" i="14" s="1"/>
  <c r="T32" i="26" s="1"/>
  <c r="AF32" i="14"/>
  <c r="BF32" i="14" s="1"/>
  <c r="U32" i="26" s="1"/>
  <c r="AG32" i="14"/>
  <c r="BG32" i="14" s="1"/>
  <c r="AH32" i="14"/>
  <c r="BH32" i="14" s="1"/>
  <c r="AI32" i="14"/>
  <c r="BI32" i="14" s="1"/>
  <c r="AJ32" i="14"/>
  <c r="BJ32" i="14" s="1"/>
  <c r="AK32" i="14"/>
  <c r="BK32" i="14" s="1"/>
  <c r="AL32" i="14"/>
  <c r="BL32" i="14" s="1"/>
  <c r="AM32" i="14"/>
  <c r="BM32" i="14" s="1"/>
  <c r="AN32" i="14"/>
  <c r="BN32" i="14" s="1"/>
  <c r="AO32" i="14"/>
  <c r="AP32" i="14"/>
  <c r="AQ32" i="14"/>
  <c r="AR32" i="14"/>
  <c r="AA33" i="14"/>
  <c r="BA33" i="14" s="1"/>
  <c r="P33" i="26" s="1"/>
  <c r="AB33" i="14"/>
  <c r="BB33" i="14" s="1"/>
  <c r="Q33" i="26" s="1"/>
  <c r="AC33" i="14"/>
  <c r="BC33" i="14" s="1"/>
  <c r="R33" i="26" s="1"/>
  <c r="AD33" i="14"/>
  <c r="BD33" i="14" s="1"/>
  <c r="S33" i="26" s="1"/>
  <c r="AE33" i="14"/>
  <c r="BE33" i="14" s="1"/>
  <c r="T33" i="26" s="1"/>
  <c r="AF33" i="14"/>
  <c r="BF33" i="14" s="1"/>
  <c r="U33" i="26" s="1"/>
  <c r="AG33" i="14"/>
  <c r="BG33" i="14" s="1"/>
  <c r="AH33" i="14"/>
  <c r="BH33" i="14" s="1"/>
  <c r="AI33" i="14"/>
  <c r="BI33" i="14" s="1"/>
  <c r="AJ33" i="14"/>
  <c r="BJ33" i="14" s="1"/>
  <c r="AK33" i="14"/>
  <c r="BK33" i="14" s="1"/>
  <c r="AL33" i="14"/>
  <c r="BL33" i="14" s="1"/>
  <c r="AM33" i="14"/>
  <c r="BM33" i="14" s="1"/>
  <c r="AN33" i="14"/>
  <c r="BN33" i="14" s="1"/>
  <c r="AO33" i="14"/>
  <c r="AP33" i="14"/>
  <c r="AQ33" i="14"/>
  <c r="AR33" i="14"/>
  <c r="AA34" i="14"/>
  <c r="BA34" i="14" s="1"/>
  <c r="P34" i="26" s="1"/>
  <c r="AB34" i="14"/>
  <c r="BB34" i="14" s="1"/>
  <c r="Q34" i="26" s="1"/>
  <c r="AC34" i="14"/>
  <c r="BC34" i="14" s="1"/>
  <c r="R34" i="26" s="1"/>
  <c r="AD34" i="14"/>
  <c r="BD34" i="14" s="1"/>
  <c r="S34" i="26" s="1"/>
  <c r="AE34" i="14"/>
  <c r="BE34" i="14" s="1"/>
  <c r="T34" i="26" s="1"/>
  <c r="AF34" i="14"/>
  <c r="BF34" i="14" s="1"/>
  <c r="U34" i="26" s="1"/>
  <c r="AG34" i="14"/>
  <c r="BG34" i="14" s="1"/>
  <c r="AH34" i="14"/>
  <c r="BH34" i="14" s="1"/>
  <c r="AI34" i="14"/>
  <c r="BI34" i="14" s="1"/>
  <c r="AJ34" i="14"/>
  <c r="BJ34" i="14" s="1"/>
  <c r="AK34" i="14"/>
  <c r="BK34" i="14" s="1"/>
  <c r="AL34" i="14"/>
  <c r="BL34" i="14" s="1"/>
  <c r="AM34" i="14"/>
  <c r="BM34" i="14" s="1"/>
  <c r="AN34" i="14"/>
  <c r="BN34" i="14" s="1"/>
  <c r="AO34" i="14"/>
  <c r="AP34" i="14"/>
  <c r="AQ34" i="14"/>
  <c r="AR34" i="14"/>
  <c r="AA35" i="14"/>
  <c r="BA35" i="14" s="1"/>
  <c r="P35" i="26" s="1"/>
  <c r="AB35" i="14"/>
  <c r="BB35" i="14" s="1"/>
  <c r="Q35" i="26" s="1"/>
  <c r="AC35" i="14"/>
  <c r="BC35" i="14" s="1"/>
  <c r="R35" i="26" s="1"/>
  <c r="AD35" i="14"/>
  <c r="BD35" i="14" s="1"/>
  <c r="S35" i="26" s="1"/>
  <c r="AE35" i="14"/>
  <c r="BE35" i="14" s="1"/>
  <c r="T35" i="26" s="1"/>
  <c r="AF35" i="14"/>
  <c r="BF35" i="14" s="1"/>
  <c r="U35" i="26" s="1"/>
  <c r="AG35" i="14"/>
  <c r="BG35" i="14" s="1"/>
  <c r="AH35" i="14"/>
  <c r="BH35" i="14" s="1"/>
  <c r="AI35" i="14"/>
  <c r="BI35" i="14" s="1"/>
  <c r="AJ35" i="14"/>
  <c r="BJ35" i="14" s="1"/>
  <c r="AK35" i="14"/>
  <c r="BK35" i="14" s="1"/>
  <c r="AL35" i="14"/>
  <c r="BL35" i="14" s="1"/>
  <c r="AM35" i="14"/>
  <c r="BM35" i="14" s="1"/>
  <c r="AN35" i="14"/>
  <c r="BN35" i="14" s="1"/>
  <c r="AO35" i="14"/>
  <c r="AP35" i="14"/>
  <c r="AQ35" i="14"/>
  <c r="AR35" i="14"/>
  <c r="AA36" i="14"/>
  <c r="BA36" i="14" s="1"/>
  <c r="P36" i="26" s="1"/>
  <c r="AB36" i="14"/>
  <c r="BB36" i="14" s="1"/>
  <c r="Q36" i="26" s="1"/>
  <c r="AC36" i="14"/>
  <c r="BC36" i="14" s="1"/>
  <c r="R36" i="26" s="1"/>
  <c r="AD36" i="14"/>
  <c r="BD36" i="14" s="1"/>
  <c r="S36" i="26" s="1"/>
  <c r="AE36" i="14"/>
  <c r="BE36" i="14" s="1"/>
  <c r="T36" i="26" s="1"/>
  <c r="AF36" i="14"/>
  <c r="BF36" i="14" s="1"/>
  <c r="U36" i="26" s="1"/>
  <c r="AG36" i="14"/>
  <c r="BG36" i="14" s="1"/>
  <c r="AH36" i="14"/>
  <c r="BH36" i="14" s="1"/>
  <c r="AI36" i="14"/>
  <c r="BI36" i="14" s="1"/>
  <c r="AJ36" i="14"/>
  <c r="BJ36" i="14" s="1"/>
  <c r="AK36" i="14"/>
  <c r="BK36" i="14" s="1"/>
  <c r="AL36" i="14"/>
  <c r="BL36" i="14" s="1"/>
  <c r="AM36" i="14"/>
  <c r="BM36" i="14" s="1"/>
  <c r="AN36" i="14"/>
  <c r="BN36" i="14" s="1"/>
  <c r="AO36" i="14"/>
  <c r="AP36" i="14"/>
  <c r="AQ36" i="14"/>
  <c r="AR36" i="14"/>
  <c r="AA37" i="14"/>
  <c r="BA37" i="14" s="1"/>
  <c r="P37" i="26" s="1"/>
  <c r="AB37" i="14"/>
  <c r="BB37" i="14" s="1"/>
  <c r="Q37" i="26" s="1"/>
  <c r="AC37" i="14"/>
  <c r="BC37" i="14" s="1"/>
  <c r="R37" i="26" s="1"/>
  <c r="AD37" i="14"/>
  <c r="BD37" i="14" s="1"/>
  <c r="S37" i="26" s="1"/>
  <c r="AE37" i="14"/>
  <c r="BE37" i="14" s="1"/>
  <c r="T37" i="26" s="1"/>
  <c r="AF37" i="14"/>
  <c r="BF37" i="14" s="1"/>
  <c r="U37" i="26" s="1"/>
  <c r="AG37" i="14"/>
  <c r="BG37" i="14" s="1"/>
  <c r="AH37" i="14"/>
  <c r="BH37" i="14" s="1"/>
  <c r="AI37" i="14"/>
  <c r="BI37" i="14" s="1"/>
  <c r="AJ37" i="14"/>
  <c r="BJ37" i="14" s="1"/>
  <c r="AK37" i="14"/>
  <c r="BK37" i="14" s="1"/>
  <c r="AL37" i="14"/>
  <c r="BL37" i="14" s="1"/>
  <c r="AM37" i="14"/>
  <c r="BM37" i="14" s="1"/>
  <c r="AN37" i="14"/>
  <c r="BN37" i="14" s="1"/>
  <c r="AO37" i="14"/>
  <c r="AP37" i="14"/>
  <c r="AQ37" i="14"/>
  <c r="AR37" i="14"/>
  <c r="AA38" i="14"/>
  <c r="BA38" i="14" s="1"/>
  <c r="P38" i="26" s="1"/>
  <c r="AB38" i="14"/>
  <c r="BB38" i="14" s="1"/>
  <c r="Q38" i="26" s="1"/>
  <c r="AC38" i="14"/>
  <c r="BC38" i="14" s="1"/>
  <c r="R38" i="26" s="1"/>
  <c r="AD38" i="14"/>
  <c r="BD38" i="14" s="1"/>
  <c r="S38" i="26" s="1"/>
  <c r="AE38" i="14"/>
  <c r="BE38" i="14" s="1"/>
  <c r="T38" i="26" s="1"/>
  <c r="AF38" i="14"/>
  <c r="BF38" i="14" s="1"/>
  <c r="U38" i="26" s="1"/>
  <c r="AG38" i="14"/>
  <c r="BG38" i="14" s="1"/>
  <c r="AH38" i="14"/>
  <c r="BH38" i="14" s="1"/>
  <c r="AI38" i="14"/>
  <c r="BI38" i="14" s="1"/>
  <c r="AJ38" i="14"/>
  <c r="BJ38" i="14" s="1"/>
  <c r="AK38" i="14"/>
  <c r="BK38" i="14" s="1"/>
  <c r="AL38" i="14"/>
  <c r="BL38" i="14" s="1"/>
  <c r="AM38" i="14"/>
  <c r="BM38" i="14" s="1"/>
  <c r="AN38" i="14"/>
  <c r="BN38" i="14" s="1"/>
  <c r="AO38" i="14"/>
  <c r="AP38" i="14"/>
  <c r="AQ38" i="14"/>
  <c r="AR38" i="14"/>
  <c r="AA39" i="14"/>
  <c r="BA39" i="14" s="1"/>
  <c r="P39" i="26" s="1"/>
  <c r="AB39" i="14"/>
  <c r="BB39" i="14" s="1"/>
  <c r="Q39" i="26" s="1"/>
  <c r="AC39" i="14"/>
  <c r="BC39" i="14" s="1"/>
  <c r="R39" i="26" s="1"/>
  <c r="AD39" i="14"/>
  <c r="BD39" i="14" s="1"/>
  <c r="S39" i="26" s="1"/>
  <c r="AE39" i="14"/>
  <c r="BE39" i="14" s="1"/>
  <c r="T39" i="26" s="1"/>
  <c r="AF39" i="14"/>
  <c r="BF39" i="14" s="1"/>
  <c r="U39" i="26" s="1"/>
  <c r="AG39" i="14"/>
  <c r="BG39" i="14" s="1"/>
  <c r="AH39" i="14"/>
  <c r="BH39" i="14" s="1"/>
  <c r="AI39" i="14"/>
  <c r="BI39" i="14" s="1"/>
  <c r="AJ39" i="14"/>
  <c r="BJ39" i="14" s="1"/>
  <c r="AK39" i="14"/>
  <c r="BK39" i="14" s="1"/>
  <c r="AL39" i="14"/>
  <c r="BL39" i="14" s="1"/>
  <c r="AM39" i="14"/>
  <c r="BM39" i="14" s="1"/>
  <c r="AN39" i="14"/>
  <c r="BN39" i="14" s="1"/>
  <c r="AO39" i="14"/>
  <c r="AP39" i="14"/>
  <c r="AQ39" i="14"/>
  <c r="AR39" i="14"/>
  <c r="AA40" i="14"/>
  <c r="BA40" i="14" s="1"/>
  <c r="P40" i="26" s="1"/>
  <c r="AB40" i="14"/>
  <c r="BB40" i="14" s="1"/>
  <c r="Q40" i="26" s="1"/>
  <c r="AC40" i="14"/>
  <c r="BC40" i="14" s="1"/>
  <c r="R40" i="26" s="1"/>
  <c r="AD40" i="14"/>
  <c r="BD40" i="14" s="1"/>
  <c r="S40" i="26" s="1"/>
  <c r="AE40" i="14"/>
  <c r="BE40" i="14" s="1"/>
  <c r="T40" i="26" s="1"/>
  <c r="AF40" i="14"/>
  <c r="BF40" i="14" s="1"/>
  <c r="U40" i="26" s="1"/>
  <c r="AG40" i="14"/>
  <c r="BG40" i="14" s="1"/>
  <c r="AH40" i="14"/>
  <c r="BH40" i="14" s="1"/>
  <c r="AI40" i="14"/>
  <c r="BI40" i="14" s="1"/>
  <c r="AJ40" i="14"/>
  <c r="BJ40" i="14" s="1"/>
  <c r="AK40" i="14"/>
  <c r="BK40" i="14" s="1"/>
  <c r="AL40" i="14"/>
  <c r="BL40" i="14" s="1"/>
  <c r="AM40" i="14"/>
  <c r="BM40" i="14" s="1"/>
  <c r="AN40" i="14"/>
  <c r="BN40" i="14" s="1"/>
  <c r="AO40" i="14"/>
  <c r="AP40" i="14"/>
  <c r="AQ40" i="14"/>
  <c r="AR40" i="14"/>
  <c r="M148" i="26" l="1"/>
  <c r="AX31" i="14"/>
  <c r="BR31" i="14"/>
  <c r="BX31" i="14" s="1"/>
  <c r="Y31" i="26" s="1"/>
  <c r="AU32" i="14"/>
  <c r="BO32" i="14"/>
  <c r="BU32" i="14" s="1"/>
  <c r="V32" i="26" s="1"/>
  <c r="AW31" i="14"/>
  <c r="BQ31" i="14"/>
  <c r="BW31" i="14" s="1"/>
  <c r="X31" i="26" s="1"/>
  <c r="AU28" i="14"/>
  <c r="BO28" i="14"/>
  <c r="BU28" i="14" s="1"/>
  <c r="V28" i="26" s="1"/>
  <c r="AW27" i="14"/>
  <c r="BQ27" i="14"/>
  <c r="BW27" i="14" s="1"/>
  <c r="X27" i="26" s="1"/>
  <c r="AU24" i="14"/>
  <c r="BO24" i="14"/>
  <c r="BU24" i="14" s="1"/>
  <c r="V24" i="26" s="1"/>
  <c r="G24" i="26" s="1"/>
  <c r="AW48" i="14"/>
  <c r="BQ48" i="14"/>
  <c r="BW48" i="14" s="1"/>
  <c r="X48" i="26" s="1"/>
  <c r="AU45" i="14"/>
  <c r="BO45" i="14"/>
  <c r="BU45" i="14" s="1"/>
  <c r="V45" i="26" s="1"/>
  <c r="AW44" i="14"/>
  <c r="BQ44" i="14"/>
  <c r="BW44" i="14" s="1"/>
  <c r="X44" i="26" s="1"/>
  <c r="AU41" i="14"/>
  <c r="BO41" i="14"/>
  <c r="BU41" i="14" s="1"/>
  <c r="V41" i="26" s="1"/>
  <c r="AV40" i="14"/>
  <c r="BP40" i="14"/>
  <c r="BV40" i="14" s="1"/>
  <c r="W40" i="26" s="1"/>
  <c r="AU40" i="14"/>
  <c r="BO40" i="14"/>
  <c r="BU40" i="14" s="1"/>
  <c r="V40" i="26" s="1"/>
  <c r="AV35" i="14"/>
  <c r="BP35" i="14"/>
  <c r="BV35" i="14" s="1"/>
  <c r="W35" i="26" s="1"/>
  <c r="AX34" i="14"/>
  <c r="BR34" i="14"/>
  <c r="BX34" i="14" s="1"/>
  <c r="Y34" i="26" s="1"/>
  <c r="AV31" i="14"/>
  <c r="BP31" i="14"/>
  <c r="BV31" i="14" s="1"/>
  <c r="W31" i="26" s="1"/>
  <c r="AX30" i="14"/>
  <c r="BR30" i="14"/>
  <c r="BX30" i="14" s="1"/>
  <c r="Y30" i="26" s="1"/>
  <c r="AV27" i="14"/>
  <c r="BP27" i="14"/>
  <c r="BV27" i="14" s="1"/>
  <c r="W27" i="26" s="1"/>
  <c r="AX26" i="14"/>
  <c r="BR26" i="14"/>
  <c r="BX26" i="14" s="1"/>
  <c r="Y26" i="26" s="1"/>
  <c r="AV48" i="14"/>
  <c r="BP48" i="14"/>
  <c r="BV48" i="14" s="1"/>
  <c r="W48" i="26" s="1"/>
  <c r="AX47" i="14"/>
  <c r="BR47" i="14"/>
  <c r="BX47" i="14" s="1"/>
  <c r="Y47" i="26" s="1"/>
  <c r="AV44" i="14"/>
  <c r="BP44" i="14"/>
  <c r="BV44" i="14" s="1"/>
  <c r="W44" i="26" s="1"/>
  <c r="AX43" i="14"/>
  <c r="BR43" i="14"/>
  <c r="BX43" i="14" s="1"/>
  <c r="Y43" i="26" s="1"/>
  <c r="AU36" i="14"/>
  <c r="BO36" i="14"/>
  <c r="BU36" i="14" s="1"/>
  <c r="V36" i="26" s="1"/>
  <c r="AX38" i="14"/>
  <c r="BR38" i="14"/>
  <c r="BX38" i="14" s="1"/>
  <c r="Y38" i="26" s="1"/>
  <c r="AU39" i="14"/>
  <c r="BO39" i="14"/>
  <c r="BU39" i="14" s="1"/>
  <c r="V39" i="26" s="1"/>
  <c r="AW38" i="14"/>
  <c r="BQ38" i="14"/>
  <c r="BW38" i="14" s="1"/>
  <c r="X38" i="26" s="1"/>
  <c r="AU35" i="14"/>
  <c r="BO35" i="14"/>
  <c r="BU35" i="14" s="1"/>
  <c r="V35" i="26" s="1"/>
  <c r="AW34" i="14"/>
  <c r="BQ34" i="14"/>
  <c r="BW34" i="14" s="1"/>
  <c r="X34" i="26" s="1"/>
  <c r="AU31" i="14"/>
  <c r="BO31" i="14"/>
  <c r="BU31" i="14" s="1"/>
  <c r="V31" i="26" s="1"/>
  <c r="AW30" i="14"/>
  <c r="BQ30" i="14"/>
  <c r="BW30" i="14" s="1"/>
  <c r="X30" i="26" s="1"/>
  <c r="AU27" i="14"/>
  <c r="BO27" i="14"/>
  <c r="BU27" i="14" s="1"/>
  <c r="V27" i="26" s="1"/>
  <c r="AW26" i="14"/>
  <c r="BQ26" i="14"/>
  <c r="BW26" i="14" s="1"/>
  <c r="X26" i="26" s="1"/>
  <c r="AU48" i="14"/>
  <c r="BO48" i="14"/>
  <c r="BU48" i="14" s="1"/>
  <c r="V48" i="26" s="1"/>
  <c r="AW47" i="14"/>
  <c r="BQ47" i="14"/>
  <c r="BW47" i="14" s="1"/>
  <c r="X47" i="26" s="1"/>
  <c r="AU44" i="14"/>
  <c r="BO44" i="14"/>
  <c r="BU44" i="14" s="1"/>
  <c r="V44" i="26" s="1"/>
  <c r="AW43" i="14"/>
  <c r="BQ43" i="14"/>
  <c r="BW43" i="14" s="1"/>
  <c r="X43" i="26" s="1"/>
  <c r="AW35" i="14"/>
  <c r="BQ35" i="14"/>
  <c r="BW35" i="14" s="1"/>
  <c r="X35" i="26" s="1"/>
  <c r="AV38" i="14"/>
  <c r="BP38" i="14"/>
  <c r="BV38" i="14" s="1"/>
  <c r="W38" i="26" s="1"/>
  <c r="AX37" i="14"/>
  <c r="BR37" i="14"/>
  <c r="BX37" i="14" s="1"/>
  <c r="Y37" i="26" s="1"/>
  <c r="AV34" i="14"/>
  <c r="BP34" i="14"/>
  <c r="BV34" i="14" s="1"/>
  <c r="W34" i="26" s="1"/>
  <c r="AX33" i="14"/>
  <c r="BR33" i="14"/>
  <c r="BX33" i="14" s="1"/>
  <c r="Y33" i="26" s="1"/>
  <c r="AV30" i="14"/>
  <c r="BP30" i="14"/>
  <c r="BV30" i="14" s="1"/>
  <c r="W30" i="26" s="1"/>
  <c r="AX29" i="14"/>
  <c r="BR29" i="14"/>
  <c r="BX29" i="14" s="1"/>
  <c r="Y29" i="26" s="1"/>
  <c r="AV26" i="14"/>
  <c r="BP26" i="14"/>
  <c r="BV26" i="14" s="1"/>
  <c r="W26" i="26" s="1"/>
  <c r="AX25" i="14"/>
  <c r="BR25" i="14"/>
  <c r="BX25" i="14" s="1"/>
  <c r="Y25" i="26" s="1"/>
  <c r="AV47" i="14"/>
  <c r="BP47" i="14"/>
  <c r="BV47" i="14" s="1"/>
  <c r="W47" i="26" s="1"/>
  <c r="AX46" i="14"/>
  <c r="BR46" i="14"/>
  <c r="BX46" i="14" s="1"/>
  <c r="Y46" i="26" s="1"/>
  <c r="AV43" i="14"/>
  <c r="BP43" i="14"/>
  <c r="BV43" i="14" s="1"/>
  <c r="W43" i="26" s="1"/>
  <c r="AX42" i="14"/>
  <c r="BR42" i="14"/>
  <c r="BX42" i="14" s="1"/>
  <c r="Y42" i="26" s="1"/>
  <c r="AX35" i="14"/>
  <c r="BR35" i="14"/>
  <c r="BX35" i="14" s="1"/>
  <c r="Y35" i="26" s="1"/>
  <c r="AV32" i="14"/>
  <c r="BP32" i="14"/>
  <c r="BV32" i="14" s="1"/>
  <c r="W32" i="26" s="1"/>
  <c r="AW39" i="14"/>
  <c r="BQ39" i="14"/>
  <c r="BW39" i="14" s="1"/>
  <c r="X39" i="26" s="1"/>
  <c r="AV39" i="14"/>
  <c r="BP39" i="14"/>
  <c r="BV39" i="14" s="1"/>
  <c r="W39" i="26" s="1"/>
  <c r="AU34" i="14"/>
  <c r="BO34" i="14"/>
  <c r="BU34" i="14" s="1"/>
  <c r="V34" i="26" s="1"/>
  <c r="AU30" i="14"/>
  <c r="BO30" i="14"/>
  <c r="BU30" i="14" s="1"/>
  <c r="V30" i="26" s="1"/>
  <c r="AW29" i="14"/>
  <c r="BQ29" i="14"/>
  <c r="BW29" i="14" s="1"/>
  <c r="X29" i="26" s="1"/>
  <c r="AU26" i="14"/>
  <c r="BO26" i="14"/>
  <c r="BU26" i="14" s="1"/>
  <c r="V26" i="26" s="1"/>
  <c r="AW25" i="14"/>
  <c r="BQ25" i="14"/>
  <c r="BW25" i="14" s="1"/>
  <c r="X25" i="26" s="1"/>
  <c r="AU47" i="14"/>
  <c r="BO47" i="14"/>
  <c r="BU47" i="14" s="1"/>
  <c r="V47" i="26" s="1"/>
  <c r="AW46" i="14"/>
  <c r="BQ46" i="14"/>
  <c r="BW46" i="14" s="1"/>
  <c r="X46" i="26" s="1"/>
  <c r="AU43" i="14"/>
  <c r="BO43" i="14"/>
  <c r="BU43" i="14" s="1"/>
  <c r="V43" i="26" s="1"/>
  <c r="AW42" i="14"/>
  <c r="BQ42" i="14"/>
  <c r="BW42" i="14" s="1"/>
  <c r="X42" i="26" s="1"/>
  <c r="AX39" i="14"/>
  <c r="BR39" i="14"/>
  <c r="BX39" i="14" s="1"/>
  <c r="Y39" i="26" s="1"/>
  <c r="AU38" i="14"/>
  <c r="BO38" i="14"/>
  <c r="BU38" i="14" s="1"/>
  <c r="V38" i="26" s="1"/>
  <c r="AW37" i="14"/>
  <c r="BQ37" i="14"/>
  <c r="BW37" i="14" s="1"/>
  <c r="X37" i="26" s="1"/>
  <c r="AW33" i="14"/>
  <c r="BQ33" i="14"/>
  <c r="BW33" i="14" s="1"/>
  <c r="X33" i="26" s="1"/>
  <c r="AX40" i="14"/>
  <c r="BR40" i="14"/>
  <c r="BX40" i="14" s="1"/>
  <c r="Y40" i="26" s="1"/>
  <c r="AV37" i="14"/>
  <c r="BP37" i="14"/>
  <c r="BV37" i="14" s="1"/>
  <c r="W37" i="26" s="1"/>
  <c r="AX36" i="14"/>
  <c r="BR36" i="14"/>
  <c r="BX36" i="14" s="1"/>
  <c r="Y36" i="26" s="1"/>
  <c r="AV33" i="14"/>
  <c r="BP33" i="14"/>
  <c r="BV33" i="14" s="1"/>
  <c r="W33" i="26" s="1"/>
  <c r="AX32" i="14"/>
  <c r="BR32" i="14"/>
  <c r="BX32" i="14" s="1"/>
  <c r="Y32" i="26" s="1"/>
  <c r="AV29" i="14"/>
  <c r="BP29" i="14"/>
  <c r="BV29" i="14" s="1"/>
  <c r="W29" i="26" s="1"/>
  <c r="AX28" i="14"/>
  <c r="BR28" i="14"/>
  <c r="BX28" i="14" s="1"/>
  <c r="Y28" i="26" s="1"/>
  <c r="AV25" i="14"/>
  <c r="BP25" i="14"/>
  <c r="BV25" i="14" s="1"/>
  <c r="W25" i="26" s="1"/>
  <c r="AX24" i="14"/>
  <c r="BR24" i="14"/>
  <c r="BX24" i="14" s="1"/>
  <c r="Y24" i="26" s="1"/>
  <c r="J24" i="26" s="1"/>
  <c r="AV46" i="14"/>
  <c r="BP46" i="14"/>
  <c r="BV46" i="14" s="1"/>
  <c r="W46" i="26" s="1"/>
  <c r="AX45" i="14"/>
  <c r="BR45" i="14"/>
  <c r="BX45" i="14" s="1"/>
  <c r="Y45" i="26" s="1"/>
  <c r="AV42" i="14"/>
  <c r="BP42" i="14"/>
  <c r="BV42" i="14" s="1"/>
  <c r="W42" i="26" s="1"/>
  <c r="AX41" i="14"/>
  <c r="BR41" i="14"/>
  <c r="BX41" i="14" s="1"/>
  <c r="Y41" i="26" s="1"/>
  <c r="AW40" i="14"/>
  <c r="BQ40" i="14"/>
  <c r="BW40" i="14" s="1"/>
  <c r="X40" i="26" s="1"/>
  <c r="AU37" i="14"/>
  <c r="BO37" i="14"/>
  <c r="BU37" i="14" s="1"/>
  <c r="V37" i="26" s="1"/>
  <c r="AW36" i="14"/>
  <c r="BQ36" i="14"/>
  <c r="BW36" i="14" s="1"/>
  <c r="X36" i="26" s="1"/>
  <c r="AU33" i="14"/>
  <c r="BO33" i="14"/>
  <c r="BU33" i="14" s="1"/>
  <c r="V33" i="26" s="1"/>
  <c r="AW32" i="14"/>
  <c r="BQ32" i="14"/>
  <c r="BW32" i="14" s="1"/>
  <c r="X32" i="26" s="1"/>
  <c r="AU29" i="14"/>
  <c r="BO29" i="14"/>
  <c r="BU29" i="14" s="1"/>
  <c r="V29" i="26" s="1"/>
  <c r="AW28" i="14"/>
  <c r="BQ28" i="14"/>
  <c r="BW28" i="14" s="1"/>
  <c r="X28" i="26" s="1"/>
  <c r="AU25" i="14"/>
  <c r="BO25" i="14"/>
  <c r="BU25" i="14" s="1"/>
  <c r="V25" i="26" s="1"/>
  <c r="AW24" i="14"/>
  <c r="BQ24" i="14"/>
  <c r="BW24" i="14" s="1"/>
  <c r="X24" i="26" s="1"/>
  <c r="I24" i="26" s="1"/>
  <c r="AU46" i="14"/>
  <c r="BO46" i="14"/>
  <c r="BU46" i="14" s="1"/>
  <c r="V46" i="26" s="1"/>
  <c r="AW45" i="14"/>
  <c r="BQ45" i="14"/>
  <c r="BW45" i="14" s="1"/>
  <c r="X45" i="26" s="1"/>
  <c r="AU42" i="14"/>
  <c r="BO42" i="14"/>
  <c r="BU42" i="14" s="1"/>
  <c r="V42" i="26" s="1"/>
  <c r="AW41" i="14"/>
  <c r="BQ41" i="14"/>
  <c r="BW41" i="14" s="1"/>
  <c r="X41" i="26" s="1"/>
  <c r="AV36" i="14"/>
  <c r="BP36" i="14"/>
  <c r="BV36" i="14" s="1"/>
  <c r="W36" i="26" s="1"/>
  <c r="AV28" i="14"/>
  <c r="BP28" i="14"/>
  <c r="BV28" i="14" s="1"/>
  <c r="W28" i="26" s="1"/>
  <c r="AX27" i="14"/>
  <c r="BR27" i="14"/>
  <c r="BX27" i="14" s="1"/>
  <c r="Y27" i="26" s="1"/>
  <c r="AV24" i="14"/>
  <c r="BP24" i="14"/>
  <c r="BV24" i="14" s="1"/>
  <c r="W24" i="26" s="1"/>
  <c r="H24" i="26" s="1"/>
  <c r="AX48" i="14"/>
  <c r="BR48" i="14"/>
  <c r="BX48" i="14" s="1"/>
  <c r="Y48" i="26" s="1"/>
  <c r="AV45" i="14"/>
  <c r="BP45" i="14"/>
  <c r="BV45" i="14" s="1"/>
  <c r="W45" i="26" s="1"/>
  <c r="AX44" i="14"/>
  <c r="BR44" i="14"/>
  <c r="BX44" i="14" s="1"/>
  <c r="Y44" i="26" s="1"/>
  <c r="AV41" i="14"/>
  <c r="BP41" i="14"/>
  <c r="BV41" i="14" s="1"/>
  <c r="W41" i="26" s="1"/>
  <c r="M124" i="26"/>
  <c r="M163" i="26"/>
  <c r="M157" i="26"/>
  <c r="M202" i="26"/>
  <c r="M222" i="26"/>
  <c r="M194" i="26"/>
  <c r="M165" i="26"/>
  <c r="M217" i="26"/>
  <c r="M188" i="26"/>
  <c r="M150" i="26"/>
  <c r="Z38" i="26" l="1"/>
  <c r="Z41" i="26"/>
  <c r="Z32" i="26"/>
  <c r="Z46" i="26"/>
  <c r="Z29" i="26"/>
  <c r="Z39" i="26"/>
  <c r="Z43" i="26"/>
  <c r="Z34" i="26"/>
  <c r="Z44" i="26"/>
  <c r="Z25" i="26"/>
  <c r="Z35" i="26"/>
  <c r="Z31" i="26"/>
  <c r="Z42" i="26"/>
  <c r="Z33" i="26"/>
  <c r="Z45" i="26"/>
  <c r="Z48" i="26"/>
  <c r="Z27" i="26"/>
  <c r="Z36" i="26"/>
  <c r="Z47" i="26"/>
  <c r="Z30" i="26"/>
  <c r="Z40" i="26"/>
  <c r="Z28" i="26"/>
  <c r="Z37" i="26"/>
  <c r="Z26" i="26"/>
  <c r="Z24" i="26"/>
  <c r="K24" i="26" s="1"/>
  <c r="R169" i="26" l="1"/>
  <c r="Q169" i="26"/>
  <c r="S169" i="26"/>
  <c r="T169" i="26"/>
  <c r="U169" i="26"/>
  <c r="L119" i="26" l="1"/>
  <c r="L206" i="26"/>
  <c r="L171" i="26"/>
  <c r="L189" i="26"/>
  <c r="L125" i="26"/>
  <c r="L183" i="26"/>
  <c r="L120" i="26"/>
  <c r="L203" i="26"/>
  <c r="L130" i="26"/>
  <c r="L164" i="26"/>
  <c r="L118" i="26"/>
  <c r="L144" i="26"/>
  <c r="L234" i="26"/>
  <c r="L138" i="26"/>
  <c r="L192" i="26"/>
  <c r="L230" i="26"/>
  <c r="L216" i="26"/>
  <c r="L231" i="26"/>
  <c r="L129" i="26"/>
  <c r="L132" i="26"/>
  <c r="L229" i="26"/>
  <c r="L213" i="26"/>
  <c r="L161" i="26"/>
  <c r="L172" i="26"/>
  <c r="L140" i="26"/>
  <c r="L160" i="26"/>
  <c r="Y319" i="61" l="1"/>
  <c r="Y97" i="61"/>
  <c r="Y279" i="61"/>
  <c r="Y206" i="61"/>
  <c r="Y165" i="61"/>
  <c r="Y134" i="61"/>
  <c r="Y158" i="61"/>
  <c r="Y157" i="61"/>
  <c r="Y20" i="61"/>
  <c r="Y56" i="61"/>
  <c r="Y123" i="61"/>
  <c r="Y294" i="61"/>
  <c r="Y73" i="61"/>
  <c r="Y190" i="61"/>
  <c r="Y104" i="61"/>
  <c r="Y238" i="61"/>
  <c r="Y187" i="61"/>
  <c r="Y272" i="61"/>
  <c r="Y243" i="61"/>
  <c r="Y221" i="61"/>
  <c r="Y310" i="61"/>
  <c r="Y154" i="61"/>
  <c r="Y209" i="61"/>
  <c r="Y71" i="61"/>
  <c r="Y353" i="61"/>
  <c r="Y332" i="61"/>
  <c r="Y53" i="61"/>
  <c r="Y344" i="61"/>
  <c r="Y210" i="61"/>
  <c r="Y363" i="61"/>
  <c r="Y218" i="61"/>
  <c r="Y282" i="61"/>
  <c r="Y268" i="61"/>
  <c r="Y304" i="61"/>
  <c r="Y148" i="61"/>
  <c r="Y239" i="61"/>
  <c r="Y99" i="61"/>
  <c r="Y247" i="61"/>
  <c r="Y251" i="61"/>
  <c r="Y270" i="61"/>
  <c r="Y37" i="61"/>
  <c r="Y242" i="61"/>
  <c r="Y365" i="61"/>
  <c r="Y293" i="61"/>
  <c r="Y89" i="61"/>
  <c r="Y318" i="61"/>
  <c r="Y146" i="61"/>
  <c r="Y13" i="61"/>
  <c r="Y4" i="61"/>
  <c r="Y141" i="61"/>
  <c r="Y266" i="61"/>
  <c r="Y231" i="61"/>
  <c r="Y91" i="61"/>
  <c r="Y198" i="61"/>
  <c r="Y315" i="61"/>
  <c r="Y308" i="61"/>
  <c r="Y133" i="61"/>
  <c r="Y51" i="61"/>
  <c r="Y357" i="61"/>
  <c r="Y118" i="61"/>
  <c r="Y126" i="61"/>
  <c r="Y205" i="61"/>
  <c r="Y219" i="61"/>
  <c r="Y58" i="61"/>
  <c r="Y352" i="61"/>
  <c r="Y175" i="61"/>
  <c r="Y227" i="61"/>
  <c r="Y32" i="61"/>
  <c r="Y14" i="61"/>
  <c r="Y348" i="61"/>
  <c r="Y230" i="61"/>
  <c r="Y314" i="61"/>
  <c r="Y325" i="61"/>
  <c r="Y195" i="61"/>
  <c r="Y240" i="61"/>
  <c r="Y80" i="61"/>
  <c r="Y275" i="61"/>
  <c r="Y254" i="61"/>
  <c r="Y160" i="61"/>
  <c r="Y63" i="61"/>
  <c r="Y301" i="61"/>
  <c r="Y259" i="61"/>
  <c r="Y233" i="61"/>
  <c r="Y290" i="61"/>
  <c r="Y181" i="61"/>
  <c r="Y236" i="61"/>
  <c r="Y120" i="61"/>
  <c r="Y237" i="61"/>
  <c r="Y167" i="61"/>
  <c r="Y45" i="61"/>
  <c r="Y111" i="61"/>
  <c r="Y47" i="61"/>
  <c r="Y296" i="61"/>
  <c r="Y283" i="61"/>
  <c r="Y330" i="61"/>
  <c r="Y322" i="61"/>
  <c r="Y199" i="61"/>
  <c r="Y216" i="61"/>
  <c r="Y142" i="61"/>
  <c r="Y361" i="61"/>
  <c r="Y364" i="61"/>
  <c r="Y108" i="61"/>
  <c r="Y291" i="61"/>
  <c r="Y241" i="61"/>
  <c r="Y255" i="61"/>
  <c r="Y321" i="61"/>
  <c r="Y183" i="61"/>
  <c r="Y234" i="61"/>
  <c r="Y135" i="61"/>
  <c r="Y339" i="61"/>
  <c r="Y208" i="61"/>
  <c r="Y139" i="61"/>
  <c r="Y29" i="61"/>
  <c r="Y90" i="61"/>
  <c r="Y155" i="61"/>
  <c r="Y92" i="61"/>
  <c r="Y341" i="61"/>
  <c r="Y246" i="61"/>
  <c r="Y277" i="61"/>
  <c r="Y116" i="61"/>
  <c r="Y378" i="61"/>
  <c r="Y320" i="61"/>
  <c r="Y258" i="61"/>
  <c r="Y278" i="61"/>
  <c r="Y351" i="61"/>
  <c r="Y88" i="61"/>
  <c r="Y75" i="61"/>
  <c r="Y25" i="61"/>
  <c r="Y312" i="61"/>
  <c r="Y179" i="61"/>
  <c r="Y316" i="61"/>
  <c r="Y313" i="61"/>
  <c r="Y269" i="61"/>
  <c r="Y17" i="61"/>
  <c r="Y197" i="61"/>
  <c r="Y82" i="61"/>
  <c r="Y271" i="61"/>
  <c r="Y8" i="61"/>
  <c r="Y329" i="61"/>
  <c r="Y280" i="61"/>
  <c r="Y358" i="61"/>
  <c r="Y173" i="61"/>
  <c r="Y69" i="61"/>
  <c r="Y300" i="61"/>
  <c r="Y337" i="61"/>
  <c r="Y131" i="61"/>
  <c r="Y44" i="61"/>
  <c r="Y27" i="61"/>
  <c r="Y101" i="61"/>
  <c r="Y252" i="61"/>
  <c r="Y214" i="61"/>
  <c r="Y250" i="61"/>
  <c r="Y184" i="61"/>
  <c r="Y350" i="61"/>
  <c r="Y256" i="61"/>
  <c r="Y48" i="61"/>
  <c r="Y156" i="61"/>
  <c r="Y292" i="61"/>
  <c r="Y261" i="61"/>
  <c r="Y298" i="61"/>
  <c r="Y276" i="61"/>
  <c r="Y212" i="61"/>
  <c r="Y94" i="61"/>
  <c r="Y367" i="61"/>
  <c r="Y87" i="61"/>
  <c r="Y174" i="61"/>
  <c r="Y323" i="61"/>
  <c r="Y93" i="61"/>
  <c r="Y213" i="61"/>
  <c r="Y185" i="61"/>
  <c r="Y265" i="61"/>
  <c r="Y305" i="61"/>
  <c r="Y105" i="61"/>
  <c r="Y3" i="61"/>
  <c r="Y284" i="61"/>
  <c r="Y371" i="61"/>
  <c r="Y245" i="61"/>
  <c r="Y138" i="61"/>
  <c r="Y161" i="61"/>
  <c r="Y109" i="61"/>
  <c r="Y50" i="61"/>
  <c r="Y59" i="61"/>
  <c r="Y121" i="61"/>
  <c r="Y356" i="61"/>
  <c r="Y26" i="61"/>
  <c r="Y340" i="61"/>
  <c r="Y115" i="61"/>
  <c r="Y191" i="61"/>
  <c r="Y49" i="61"/>
  <c r="Y326" i="61"/>
  <c r="Y38" i="61"/>
  <c r="Y106" i="61"/>
  <c r="Y143" i="61"/>
  <c r="Y354" i="61"/>
  <c r="Y159" i="61"/>
  <c r="Y260" i="61"/>
  <c r="Y186" i="61"/>
  <c r="Y40" i="61"/>
  <c r="Y21" i="61"/>
  <c r="Y107" i="61"/>
  <c r="Y359" i="61"/>
  <c r="Y124" i="61"/>
  <c r="Y200" i="61"/>
  <c r="Y327" i="61"/>
  <c r="Y122" i="61"/>
  <c r="Y334" i="61"/>
  <c r="Y12" i="61"/>
  <c r="Y145" i="61"/>
  <c r="Y331" i="61"/>
  <c r="Y324" i="61"/>
  <c r="Y128" i="61"/>
  <c r="Y34" i="61"/>
  <c r="Y130" i="61"/>
  <c r="Y102" i="61"/>
  <c r="Y372" i="61"/>
  <c r="Y201" i="61"/>
  <c r="Y62" i="61"/>
  <c r="Y303" i="61"/>
  <c r="Y345" i="61"/>
  <c r="Y202" i="61"/>
  <c r="Y55" i="61"/>
  <c r="Y204" i="61"/>
  <c r="Y224" i="61"/>
  <c r="Y307" i="61"/>
  <c r="Y376" i="61"/>
  <c r="Y35" i="61"/>
  <c r="Y95" i="61"/>
  <c r="Y96" i="61"/>
  <c r="Y19" i="61"/>
  <c r="Y349" i="61"/>
  <c r="Y85" i="61"/>
  <c r="Y338" i="61"/>
  <c r="Y162" i="61"/>
  <c r="Y103" i="61"/>
  <c r="Y370" i="61"/>
  <c r="Y177" i="61"/>
  <c r="Y150" i="61"/>
  <c r="Y299" i="61"/>
  <c r="Y100" i="61"/>
  <c r="Y311" i="61"/>
  <c r="Y112" i="61"/>
  <c r="Y226" i="61"/>
  <c r="Y61" i="61"/>
  <c r="Y333" i="61"/>
  <c r="Y46" i="61"/>
  <c r="Y7" i="61"/>
  <c r="Y302" i="61"/>
  <c r="Y342" i="61"/>
  <c r="Y286" i="61"/>
  <c r="Y328" i="61"/>
  <c r="Y217" i="61"/>
  <c r="Y225" i="61"/>
  <c r="Y228" i="61"/>
  <c r="Y317" i="61"/>
  <c r="Y24" i="61"/>
  <c r="Y152" i="61"/>
  <c r="Y28" i="61"/>
  <c r="Y33" i="61"/>
  <c r="Y229" i="61"/>
  <c r="Y151" i="61"/>
  <c r="Y42" i="61"/>
  <c r="Y119" i="61"/>
  <c r="Y10" i="61"/>
  <c r="Y54" i="61"/>
  <c r="Y52" i="61"/>
  <c r="Y153" i="61"/>
  <c r="Y281" i="61"/>
  <c r="Y309" i="61"/>
  <c r="Y346" i="61"/>
  <c r="Y66" i="61"/>
  <c r="Y347" i="61"/>
  <c r="Y194" i="61"/>
  <c r="Y182" i="61"/>
  <c r="Y144" i="61"/>
  <c r="Y86" i="61"/>
  <c r="Y285" i="61"/>
  <c r="Y166" i="61"/>
  <c r="Y78" i="61"/>
  <c r="Y31" i="61"/>
  <c r="Y375" i="61"/>
  <c r="Y41" i="61"/>
  <c r="Y262" i="61"/>
  <c r="Y369" i="61"/>
  <c r="Y192" i="61"/>
  <c r="Y136" i="61"/>
  <c r="Y6" i="61"/>
  <c r="Y132" i="61"/>
  <c r="M164" i="26" l="1"/>
  <c r="M171" i="26"/>
  <c r="M206" i="26"/>
  <c r="Q163" i="26"/>
  <c r="R163" i="26"/>
  <c r="S163" i="26"/>
  <c r="T163" i="26"/>
  <c r="U163" i="26"/>
  <c r="Q164" i="26"/>
  <c r="R164" i="26"/>
  <c r="S164" i="26"/>
  <c r="T164" i="26"/>
  <c r="U164" i="26"/>
  <c r="Q165" i="26"/>
  <c r="R165" i="26"/>
  <c r="S165" i="26"/>
  <c r="T165" i="26"/>
  <c r="U165" i="26"/>
  <c r="Q166" i="26"/>
  <c r="R166" i="26"/>
  <c r="S166" i="26"/>
  <c r="T166" i="26"/>
  <c r="U166" i="26"/>
  <c r="Q167" i="26"/>
  <c r="R167" i="26"/>
  <c r="S167" i="26"/>
  <c r="T167" i="26"/>
  <c r="U167" i="26"/>
  <c r="Q168" i="26"/>
  <c r="R168" i="26"/>
  <c r="S168" i="26"/>
  <c r="T168" i="26"/>
  <c r="U168" i="26"/>
  <c r="AI52" i="14" l="1"/>
  <c r="AA54" i="14" a="1"/>
  <c r="AB54" i="14" s="1"/>
  <c r="AA4" i="14"/>
  <c r="AB4" i="14"/>
  <c r="AC4" i="14"/>
  <c r="AD4" i="14"/>
  <c r="AE4" i="14"/>
  <c r="AF4" i="14"/>
  <c r="AI4" i="14"/>
  <c r="AJ4" i="14"/>
  <c r="AK4" i="14"/>
  <c r="AL4" i="14"/>
  <c r="AM4" i="14"/>
  <c r="AN4" i="14"/>
  <c r="AO4" i="14"/>
  <c r="AU4" i="14" s="1"/>
  <c r="AP4" i="14"/>
  <c r="AQ4" i="14"/>
  <c r="AR4" i="14"/>
  <c r="AG5" i="14"/>
  <c r="BG5" i="14" s="1"/>
  <c r="AH5" i="14"/>
  <c r="BH5" i="14" s="1"/>
  <c r="AI5" i="14"/>
  <c r="BI5" i="14" s="1"/>
  <c r="AJ5" i="14"/>
  <c r="BJ5" i="14" s="1"/>
  <c r="AK5" i="14"/>
  <c r="BK5" i="14" s="1"/>
  <c r="AL5" i="14"/>
  <c r="BL5" i="14" s="1"/>
  <c r="AM5" i="14"/>
  <c r="BM5" i="14" s="1"/>
  <c r="AN5" i="14"/>
  <c r="BN5" i="14" s="1"/>
  <c r="AO5" i="14"/>
  <c r="AP5" i="14"/>
  <c r="AQ5" i="14"/>
  <c r="AR5" i="14"/>
  <c r="AG6" i="14"/>
  <c r="BG6" i="14" s="1"/>
  <c r="AH6" i="14"/>
  <c r="BH6" i="14" s="1"/>
  <c r="AI6" i="14"/>
  <c r="BI6" i="14" s="1"/>
  <c r="AJ6" i="14"/>
  <c r="BJ6" i="14" s="1"/>
  <c r="AK6" i="14"/>
  <c r="BK6" i="14" s="1"/>
  <c r="AL6" i="14"/>
  <c r="BL6" i="14" s="1"/>
  <c r="AM6" i="14"/>
  <c r="BM6" i="14" s="1"/>
  <c r="AN6" i="14"/>
  <c r="BN6" i="14" s="1"/>
  <c r="AO6" i="14"/>
  <c r="AP6" i="14"/>
  <c r="AQ6" i="14"/>
  <c r="AR6" i="14"/>
  <c r="AG7" i="14"/>
  <c r="BG7" i="14" s="1"/>
  <c r="AH7" i="14"/>
  <c r="BH7" i="14" s="1"/>
  <c r="AI7" i="14"/>
  <c r="BI7" i="14" s="1"/>
  <c r="AJ7" i="14"/>
  <c r="BJ7" i="14" s="1"/>
  <c r="AK7" i="14"/>
  <c r="BK7" i="14" s="1"/>
  <c r="AL7" i="14"/>
  <c r="BL7" i="14" s="1"/>
  <c r="AM7" i="14"/>
  <c r="BM7" i="14" s="1"/>
  <c r="AN7" i="14"/>
  <c r="BN7" i="14" s="1"/>
  <c r="AO7" i="14"/>
  <c r="AP7" i="14"/>
  <c r="AQ7" i="14"/>
  <c r="AR7" i="14"/>
  <c r="AG8" i="14"/>
  <c r="BG8" i="14" s="1"/>
  <c r="AH8" i="14"/>
  <c r="BH8" i="14" s="1"/>
  <c r="AI8" i="14"/>
  <c r="BI8" i="14" s="1"/>
  <c r="AJ8" i="14"/>
  <c r="BJ8" i="14" s="1"/>
  <c r="AK8" i="14"/>
  <c r="BK8" i="14" s="1"/>
  <c r="AL8" i="14"/>
  <c r="BL8" i="14" s="1"/>
  <c r="AM8" i="14"/>
  <c r="BM8" i="14" s="1"/>
  <c r="AN8" i="14"/>
  <c r="BN8" i="14" s="1"/>
  <c r="AO8" i="14"/>
  <c r="AP8" i="14"/>
  <c r="AQ8" i="14"/>
  <c r="AR8" i="14"/>
  <c r="AG9" i="14"/>
  <c r="BG9" i="14" s="1"/>
  <c r="AH9" i="14"/>
  <c r="BH9" i="14" s="1"/>
  <c r="AI9" i="14"/>
  <c r="BI9" i="14" s="1"/>
  <c r="AJ9" i="14"/>
  <c r="BJ9" i="14" s="1"/>
  <c r="AK9" i="14"/>
  <c r="BK9" i="14" s="1"/>
  <c r="AL9" i="14"/>
  <c r="BL9" i="14" s="1"/>
  <c r="AM9" i="14"/>
  <c r="BM9" i="14" s="1"/>
  <c r="AN9" i="14"/>
  <c r="BN9" i="14" s="1"/>
  <c r="AO9" i="14"/>
  <c r="AP9" i="14"/>
  <c r="AQ9" i="14"/>
  <c r="AR9" i="14"/>
  <c r="AG10" i="14"/>
  <c r="BG10" i="14" s="1"/>
  <c r="AH10" i="14"/>
  <c r="BH10" i="14" s="1"/>
  <c r="AI10" i="14"/>
  <c r="BI10" i="14" s="1"/>
  <c r="AJ10" i="14"/>
  <c r="BJ10" i="14" s="1"/>
  <c r="AK10" i="14"/>
  <c r="BK10" i="14" s="1"/>
  <c r="AL10" i="14"/>
  <c r="BL10" i="14" s="1"/>
  <c r="AM10" i="14"/>
  <c r="BM10" i="14" s="1"/>
  <c r="AN10" i="14"/>
  <c r="BN10" i="14" s="1"/>
  <c r="AO10" i="14"/>
  <c r="AP10" i="14"/>
  <c r="AQ10" i="14"/>
  <c r="AR10" i="14"/>
  <c r="AG11" i="14"/>
  <c r="BG11" i="14" s="1"/>
  <c r="AH11" i="14"/>
  <c r="BH11" i="14" s="1"/>
  <c r="AI11" i="14"/>
  <c r="BI11" i="14" s="1"/>
  <c r="AJ11" i="14"/>
  <c r="BJ11" i="14" s="1"/>
  <c r="AK11" i="14"/>
  <c r="BK11" i="14" s="1"/>
  <c r="AL11" i="14"/>
  <c r="BL11" i="14" s="1"/>
  <c r="AM11" i="14"/>
  <c r="BM11" i="14" s="1"/>
  <c r="AN11" i="14"/>
  <c r="BN11" i="14" s="1"/>
  <c r="AO11" i="14"/>
  <c r="AP11" i="14"/>
  <c r="AQ11" i="14"/>
  <c r="AR11" i="14"/>
  <c r="AG12" i="14"/>
  <c r="BG12" i="14" s="1"/>
  <c r="AH12" i="14"/>
  <c r="BH12" i="14" s="1"/>
  <c r="AI12" i="14"/>
  <c r="BI12" i="14" s="1"/>
  <c r="AJ12" i="14"/>
  <c r="BJ12" i="14" s="1"/>
  <c r="AK12" i="14"/>
  <c r="BK12" i="14" s="1"/>
  <c r="AL12" i="14"/>
  <c r="BL12" i="14" s="1"/>
  <c r="AM12" i="14"/>
  <c r="BM12" i="14" s="1"/>
  <c r="AN12" i="14"/>
  <c r="BN12" i="14" s="1"/>
  <c r="AO12" i="14"/>
  <c r="AP12" i="14"/>
  <c r="AQ12" i="14"/>
  <c r="AR12" i="14"/>
  <c r="AG13" i="14"/>
  <c r="BG13" i="14" s="1"/>
  <c r="AH13" i="14"/>
  <c r="BH13" i="14" s="1"/>
  <c r="AI13" i="14"/>
  <c r="BI13" i="14" s="1"/>
  <c r="AJ13" i="14"/>
  <c r="BJ13" i="14" s="1"/>
  <c r="AK13" i="14"/>
  <c r="BK13" i="14" s="1"/>
  <c r="AL13" i="14"/>
  <c r="BL13" i="14" s="1"/>
  <c r="AM13" i="14"/>
  <c r="BM13" i="14" s="1"/>
  <c r="AN13" i="14"/>
  <c r="BN13" i="14" s="1"/>
  <c r="AO13" i="14"/>
  <c r="AP13" i="14"/>
  <c r="AQ13" i="14"/>
  <c r="AR13" i="14"/>
  <c r="AG14" i="14"/>
  <c r="BG14" i="14" s="1"/>
  <c r="AH14" i="14"/>
  <c r="BH14" i="14" s="1"/>
  <c r="AI14" i="14"/>
  <c r="BI14" i="14" s="1"/>
  <c r="AJ14" i="14"/>
  <c r="BJ14" i="14" s="1"/>
  <c r="AK14" i="14"/>
  <c r="BK14" i="14" s="1"/>
  <c r="AL14" i="14"/>
  <c r="BL14" i="14" s="1"/>
  <c r="AM14" i="14"/>
  <c r="BM14" i="14" s="1"/>
  <c r="AN14" i="14"/>
  <c r="BN14" i="14" s="1"/>
  <c r="AO14" i="14"/>
  <c r="AP14" i="14"/>
  <c r="AQ14" i="14"/>
  <c r="AR14" i="14"/>
  <c r="AG15" i="14"/>
  <c r="BG15" i="14" s="1"/>
  <c r="AH15" i="14"/>
  <c r="BH15" i="14" s="1"/>
  <c r="AI15" i="14"/>
  <c r="BI15" i="14" s="1"/>
  <c r="AJ15" i="14"/>
  <c r="BJ15" i="14" s="1"/>
  <c r="AK15" i="14"/>
  <c r="BK15" i="14" s="1"/>
  <c r="AL15" i="14"/>
  <c r="BL15" i="14" s="1"/>
  <c r="AM15" i="14"/>
  <c r="BM15" i="14" s="1"/>
  <c r="AN15" i="14"/>
  <c r="BN15" i="14" s="1"/>
  <c r="AO15" i="14"/>
  <c r="AP15" i="14"/>
  <c r="AQ15" i="14"/>
  <c r="AR15" i="14"/>
  <c r="AG16" i="14"/>
  <c r="BG16" i="14" s="1"/>
  <c r="AH16" i="14"/>
  <c r="BH16" i="14" s="1"/>
  <c r="AI16" i="14"/>
  <c r="BI16" i="14" s="1"/>
  <c r="AJ16" i="14"/>
  <c r="BJ16" i="14" s="1"/>
  <c r="AK16" i="14"/>
  <c r="BK16" i="14" s="1"/>
  <c r="AL16" i="14"/>
  <c r="BL16" i="14" s="1"/>
  <c r="AM16" i="14"/>
  <c r="BM16" i="14" s="1"/>
  <c r="AN16" i="14"/>
  <c r="BN16" i="14" s="1"/>
  <c r="AO16" i="14"/>
  <c r="AP16" i="14"/>
  <c r="AQ16" i="14"/>
  <c r="AR16" i="14"/>
  <c r="AG17" i="14"/>
  <c r="BG17" i="14" s="1"/>
  <c r="AH17" i="14"/>
  <c r="BH17" i="14" s="1"/>
  <c r="AI17" i="14"/>
  <c r="BI17" i="14" s="1"/>
  <c r="AJ17" i="14"/>
  <c r="BJ17" i="14" s="1"/>
  <c r="AK17" i="14"/>
  <c r="BK17" i="14" s="1"/>
  <c r="AL17" i="14"/>
  <c r="BL17" i="14" s="1"/>
  <c r="AM17" i="14"/>
  <c r="BM17" i="14" s="1"/>
  <c r="AN17" i="14"/>
  <c r="BN17" i="14" s="1"/>
  <c r="AO17" i="14"/>
  <c r="AP17" i="14"/>
  <c r="AQ17" i="14"/>
  <c r="AR17" i="14"/>
  <c r="AG18" i="14"/>
  <c r="BG18" i="14" s="1"/>
  <c r="AH18" i="14"/>
  <c r="BH18" i="14" s="1"/>
  <c r="AI18" i="14"/>
  <c r="BI18" i="14" s="1"/>
  <c r="AJ18" i="14"/>
  <c r="BJ18" i="14" s="1"/>
  <c r="AK18" i="14"/>
  <c r="BK18" i="14" s="1"/>
  <c r="AL18" i="14"/>
  <c r="BL18" i="14" s="1"/>
  <c r="AM18" i="14"/>
  <c r="BM18" i="14" s="1"/>
  <c r="AN18" i="14"/>
  <c r="BN18" i="14" s="1"/>
  <c r="AO18" i="14"/>
  <c r="AP18" i="14"/>
  <c r="AQ18" i="14"/>
  <c r="AR18" i="14"/>
  <c r="AG19" i="14"/>
  <c r="BG19" i="14" s="1"/>
  <c r="AH19" i="14"/>
  <c r="BH19" i="14" s="1"/>
  <c r="AI19" i="14"/>
  <c r="BI19" i="14" s="1"/>
  <c r="AJ19" i="14"/>
  <c r="BJ19" i="14" s="1"/>
  <c r="AK19" i="14"/>
  <c r="BK19" i="14" s="1"/>
  <c r="AL19" i="14"/>
  <c r="BL19" i="14" s="1"/>
  <c r="AM19" i="14"/>
  <c r="BM19" i="14" s="1"/>
  <c r="AN19" i="14"/>
  <c r="BN19" i="14" s="1"/>
  <c r="AO19" i="14"/>
  <c r="AP19" i="14"/>
  <c r="AQ19" i="14"/>
  <c r="AR19" i="14"/>
  <c r="AG20" i="14"/>
  <c r="BG20" i="14" s="1"/>
  <c r="AH20" i="14"/>
  <c r="BH20" i="14" s="1"/>
  <c r="AI20" i="14"/>
  <c r="BI20" i="14" s="1"/>
  <c r="AJ20" i="14"/>
  <c r="BJ20" i="14" s="1"/>
  <c r="AK20" i="14"/>
  <c r="BK20" i="14" s="1"/>
  <c r="AL20" i="14"/>
  <c r="BL20" i="14" s="1"/>
  <c r="AM20" i="14"/>
  <c r="BM20" i="14" s="1"/>
  <c r="AN20" i="14"/>
  <c r="BN20" i="14" s="1"/>
  <c r="AO20" i="14"/>
  <c r="AP20" i="14"/>
  <c r="AQ20" i="14"/>
  <c r="AR20" i="14"/>
  <c r="AG21" i="14"/>
  <c r="BG21" i="14" s="1"/>
  <c r="AH21" i="14"/>
  <c r="BH21" i="14" s="1"/>
  <c r="AI21" i="14"/>
  <c r="BI21" i="14" s="1"/>
  <c r="AJ21" i="14"/>
  <c r="BJ21" i="14" s="1"/>
  <c r="AK21" i="14"/>
  <c r="BK21" i="14" s="1"/>
  <c r="AL21" i="14"/>
  <c r="BL21" i="14" s="1"/>
  <c r="AM21" i="14"/>
  <c r="BM21" i="14" s="1"/>
  <c r="AN21" i="14"/>
  <c r="BN21" i="14" s="1"/>
  <c r="AO21" i="14"/>
  <c r="AP21" i="14"/>
  <c r="AQ21" i="14"/>
  <c r="AR21" i="14"/>
  <c r="AG22" i="14"/>
  <c r="BG22" i="14" s="1"/>
  <c r="AH22" i="14"/>
  <c r="BH22" i="14" s="1"/>
  <c r="AI22" i="14"/>
  <c r="BI22" i="14" s="1"/>
  <c r="AJ22" i="14"/>
  <c r="BJ22" i="14" s="1"/>
  <c r="AK22" i="14"/>
  <c r="BK22" i="14" s="1"/>
  <c r="AL22" i="14"/>
  <c r="BL22" i="14" s="1"/>
  <c r="AM22" i="14"/>
  <c r="BM22" i="14" s="1"/>
  <c r="AN22" i="14"/>
  <c r="BN22" i="14" s="1"/>
  <c r="AO22" i="14"/>
  <c r="AP22" i="14"/>
  <c r="AQ22" i="14"/>
  <c r="AR22" i="14"/>
  <c r="AG23" i="14"/>
  <c r="BG23" i="14" s="1"/>
  <c r="AH23" i="14"/>
  <c r="BH23" i="14" s="1"/>
  <c r="AI23" i="14"/>
  <c r="BI23" i="14" s="1"/>
  <c r="AJ23" i="14"/>
  <c r="BJ23" i="14" s="1"/>
  <c r="AK23" i="14"/>
  <c r="BK23" i="14" s="1"/>
  <c r="AL23" i="14"/>
  <c r="BL23" i="14" s="1"/>
  <c r="AM23" i="14"/>
  <c r="BM23" i="14" s="1"/>
  <c r="AN23" i="14"/>
  <c r="BN23" i="14" s="1"/>
  <c r="AO23" i="14"/>
  <c r="AP23" i="14"/>
  <c r="AQ23" i="14"/>
  <c r="AR23" i="14"/>
  <c r="AX4" i="14" l="1"/>
  <c r="BR4" i="14"/>
  <c r="BX4" i="14" s="1"/>
  <c r="AW4" i="14"/>
  <c r="BQ4" i="14"/>
  <c r="BW4" i="14" s="1"/>
  <c r="AV4" i="14"/>
  <c r="BP4" i="14"/>
  <c r="BV4" i="14" s="1"/>
  <c r="AX22" i="14"/>
  <c r="BR22" i="14"/>
  <c r="BX22" i="14" s="1"/>
  <c r="Y22" i="26" s="1"/>
  <c r="J22" i="26" s="1"/>
  <c r="AX18" i="14"/>
  <c r="BR18" i="14"/>
  <c r="BX18" i="14" s="1"/>
  <c r="Y18" i="26" s="1"/>
  <c r="J18" i="26" s="1"/>
  <c r="AX12" i="14"/>
  <c r="BR12" i="14"/>
  <c r="BX12" i="14" s="1"/>
  <c r="Y12" i="26" s="1"/>
  <c r="J12" i="26" s="1"/>
  <c r="AW22" i="14"/>
  <c r="BQ22" i="14"/>
  <c r="BW22" i="14" s="1"/>
  <c r="X22" i="26" s="1"/>
  <c r="I22" i="26" s="1"/>
  <c r="AW18" i="14"/>
  <c r="BQ18" i="14"/>
  <c r="BW18" i="14" s="1"/>
  <c r="X18" i="26" s="1"/>
  <c r="I18" i="26" s="1"/>
  <c r="AV18" i="14"/>
  <c r="BP18" i="14"/>
  <c r="BV18" i="14" s="1"/>
  <c r="W18" i="26" s="1"/>
  <c r="H18" i="26" s="1"/>
  <c r="AV16" i="14"/>
  <c r="BP16" i="14"/>
  <c r="BV16" i="14" s="1"/>
  <c r="W16" i="26" s="1"/>
  <c r="H16" i="26" s="1"/>
  <c r="AV14" i="14"/>
  <c r="BP14" i="14"/>
  <c r="BV14" i="14" s="1"/>
  <c r="W14" i="26" s="1"/>
  <c r="H14" i="26" s="1"/>
  <c r="AV12" i="14"/>
  <c r="BP12" i="14"/>
  <c r="BV12" i="14" s="1"/>
  <c r="W12" i="26" s="1"/>
  <c r="H12" i="26" s="1"/>
  <c r="AV10" i="14"/>
  <c r="BP10" i="14"/>
  <c r="BV10" i="14" s="1"/>
  <c r="W10" i="26" s="1"/>
  <c r="H10" i="26" s="1"/>
  <c r="AV8" i="14"/>
  <c r="BP8" i="14"/>
  <c r="BV8" i="14" s="1"/>
  <c r="W8" i="26" s="1"/>
  <c r="H8" i="26" s="1"/>
  <c r="AV6" i="14"/>
  <c r="BP6" i="14"/>
  <c r="BV6" i="14" s="1"/>
  <c r="W6" i="26" s="1"/>
  <c r="H6" i="26" s="1"/>
  <c r="AW14" i="14"/>
  <c r="BQ14" i="14"/>
  <c r="BW14" i="14" s="1"/>
  <c r="X14" i="26" s="1"/>
  <c r="I14" i="26" s="1"/>
  <c r="AW10" i="14"/>
  <c r="BQ10" i="14"/>
  <c r="BW10" i="14" s="1"/>
  <c r="X10" i="26" s="1"/>
  <c r="I10" i="26" s="1"/>
  <c r="AU18" i="14"/>
  <c r="BO18" i="14"/>
  <c r="BU18" i="14" s="1"/>
  <c r="V18" i="26" s="1"/>
  <c r="AU16" i="14"/>
  <c r="BO16" i="14"/>
  <c r="BU16" i="14" s="1"/>
  <c r="V16" i="26" s="1"/>
  <c r="AU14" i="14"/>
  <c r="BO14" i="14"/>
  <c r="BU14" i="14" s="1"/>
  <c r="V14" i="26" s="1"/>
  <c r="AU12" i="14"/>
  <c r="BO12" i="14"/>
  <c r="BU12" i="14" s="1"/>
  <c r="V12" i="26" s="1"/>
  <c r="AU10" i="14"/>
  <c r="BO10" i="14"/>
  <c r="BU10" i="14" s="1"/>
  <c r="V10" i="26" s="1"/>
  <c r="AU8" i="14"/>
  <c r="BO8" i="14"/>
  <c r="BU8" i="14" s="1"/>
  <c r="V8" i="26" s="1"/>
  <c r="AU6" i="14"/>
  <c r="BO6" i="14"/>
  <c r="BU6" i="14" s="1"/>
  <c r="V6" i="26" s="1"/>
  <c r="AW20" i="14"/>
  <c r="BQ20" i="14"/>
  <c r="BW20" i="14" s="1"/>
  <c r="X20" i="26" s="1"/>
  <c r="I20" i="26" s="1"/>
  <c r="AW8" i="14"/>
  <c r="BQ8" i="14"/>
  <c r="BW8" i="14" s="1"/>
  <c r="X8" i="26" s="1"/>
  <c r="I8" i="26" s="1"/>
  <c r="AV20" i="14"/>
  <c r="BP20" i="14"/>
  <c r="BV20" i="14" s="1"/>
  <c r="W20" i="26" s="1"/>
  <c r="H20" i="26" s="1"/>
  <c r="AX17" i="14"/>
  <c r="BR17" i="14"/>
  <c r="BX17" i="14" s="1"/>
  <c r="Y17" i="26" s="1"/>
  <c r="J17" i="26" s="1"/>
  <c r="AX15" i="14"/>
  <c r="BR15" i="14"/>
  <c r="BX15" i="14" s="1"/>
  <c r="Y15" i="26" s="1"/>
  <c r="J15" i="26" s="1"/>
  <c r="AX13" i="14"/>
  <c r="BR13" i="14"/>
  <c r="BX13" i="14" s="1"/>
  <c r="Y13" i="26" s="1"/>
  <c r="J13" i="26" s="1"/>
  <c r="AX11" i="14"/>
  <c r="BR11" i="14"/>
  <c r="BX11" i="14" s="1"/>
  <c r="Y11" i="26" s="1"/>
  <c r="J11" i="26" s="1"/>
  <c r="AX9" i="14"/>
  <c r="BR9" i="14"/>
  <c r="BX9" i="14" s="1"/>
  <c r="Y9" i="26" s="1"/>
  <c r="J9" i="26" s="1"/>
  <c r="AX7" i="14"/>
  <c r="BR7" i="14"/>
  <c r="BX7" i="14" s="1"/>
  <c r="Y7" i="26" s="1"/>
  <c r="J7" i="26" s="1"/>
  <c r="AX5" i="14"/>
  <c r="BR5" i="14"/>
  <c r="BX5" i="14" s="1"/>
  <c r="Y5" i="26" s="1"/>
  <c r="J5" i="26" s="1"/>
  <c r="AX20" i="14"/>
  <c r="BR20" i="14"/>
  <c r="BX20" i="14" s="1"/>
  <c r="Y20" i="26" s="1"/>
  <c r="J20" i="26" s="1"/>
  <c r="AX10" i="14"/>
  <c r="BR10" i="14"/>
  <c r="BX10" i="14" s="1"/>
  <c r="Y10" i="26" s="1"/>
  <c r="J10" i="26" s="1"/>
  <c r="AX6" i="14"/>
  <c r="BR6" i="14"/>
  <c r="BX6" i="14" s="1"/>
  <c r="Y6" i="26" s="1"/>
  <c r="J6" i="26" s="1"/>
  <c r="AW12" i="14"/>
  <c r="BQ12" i="14"/>
  <c r="BW12" i="14" s="1"/>
  <c r="X12" i="26" s="1"/>
  <c r="I12" i="26" s="1"/>
  <c r="AW6" i="14"/>
  <c r="BQ6" i="14"/>
  <c r="BW6" i="14" s="1"/>
  <c r="X6" i="26" s="1"/>
  <c r="I6" i="26" s="1"/>
  <c r="AU20" i="14"/>
  <c r="BO20" i="14"/>
  <c r="BU20" i="14" s="1"/>
  <c r="V20" i="26" s="1"/>
  <c r="AX23" i="14"/>
  <c r="BR23" i="14"/>
  <c r="BX23" i="14" s="1"/>
  <c r="Y23" i="26" s="1"/>
  <c r="J23" i="26" s="1"/>
  <c r="AX21" i="14"/>
  <c r="BR21" i="14"/>
  <c r="BX21" i="14" s="1"/>
  <c r="Y21" i="26" s="1"/>
  <c r="J21" i="26" s="1"/>
  <c r="AX19" i="14"/>
  <c r="BR19" i="14"/>
  <c r="BX19" i="14" s="1"/>
  <c r="Y19" i="26" s="1"/>
  <c r="J19" i="26" s="1"/>
  <c r="AW23" i="14"/>
  <c r="BQ23" i="14"/>
  <c r="BW23" i="14" s="1"/>
  <c r="X23" i="26" s="1"/>
  <c r="I23" i="26" s="1"/>
  <c r="AW21" i="14"/>
  <c r="BQ21" i="14"/>
  <c r="BW21" i="14" s="1"/>
  <c r="X21" i="26" s="1"/>
  <c r="I21" i="26" s="1"/>
  <c r="AW19" i="14"/>
  <c r="BQ19" i="14"/>
  <c r="BW19" i="14" s="1"/>
  <c r="X19" i="26" s="1"/>
  <c r="I19" i="26" s="1"/>
  <c r="AW15" i="14"/>
  <c r="BQ15" i="14"/>
  <c r="BW15" i="14" s="1"/>
  <c r="X15" i="26" s="1"/>
  <c r="I15" i="26" s="1"/>
  <c r="AW13" i="14"/>
  <c r="BQ13" i="14"/>
  <c r="BW13" i="14" s="1"/>
  <c r="X13" i="26" s="1"/>
  <c r="I13" i="26" s="1"/>
  <c r="AW11" i="14"/>
  <c r="BQ11" i="14"/>
  <c r="BW11" i="14" s="1"/>
  <c r="X11" i="26" s="1"/>
  <c r="I11" i="26" s="1"/>
  <c r="AW9" i="14"/>
  <c r="BQ9" i="14"/>
  <c r="BW9" i="14" s="1"/>
  <c r="X9" i="26" s="1"/>
  <c r="I9" i="26" s="1"/>
  <c r="AW7" i="14"/>
  <c r="BQ7" i="14"/>
  <c r="BW7" i="14" s="1"/>
  <c r="X7" i="26" s="1"/>
  <c r="I7" i="26" s="1"/>
  <c r="AW5" i="14"/>
  <c r="BQ5" i="14"/>
  <c r="BW5" i="14" s="1"/>
  <c r="X5" i="26" s="1"/>
  <c r="I5" i="26" s="1"/>
  <c r="AV22" i="14"/>
  <c r="BP22" i="14"/>
  <c r="BV22" i="14" s="1"/>
  <c r="W22" i="26" s="1"/>
  <c r="H22" i="26" s="1"/>
  <c r="AV23" i="14"/>
  <c r="BP23" i="14"/>
  <c r="BV23" i="14" s="1"/>
  <c r="W23" i="26" s="1"/>
  <c r="H23" i="26" s="1"/>
  <c r="AV19" i="14"/>
  <c r="BP19" i="14"/>
  <c r="BV19" i="14" s="1"/>
  <c r="W19" i="26" s="1"/>
  <c r="H19" i="26" s="1"/>
  <c r="AV17" i="14"/>
  <c r="BP17" i="14"/>
  <c r="BV17" i="14" s="1"/>
  <c r="W17" i="26" s="1"/>
  <c r="H17" i="26" s="1"/>
  <c r="AV15" i="14"/>
  <c r="BP15" i="14"/>
  <c r="BV15" i="14" s="1"/>
  <c r="W15" i="26" s="1"/>
  <c r="H15" i="26" s="1"/>
  <c r="AV13" i="14"/>
  <c r="BP13" i="14"/>
  <c r="BV13" i="14" s="1"/>
  <c r="W13" i="26" s="1"/>
  <c r="H13" i="26" s="1"/>
  <c r="AV11" i="14"/>
  <c r="BP11" i="14"/>
  <c r="BV11" i="14" s="1"/>
  <c r="W11" i="26" s="1"/>
  <c r="H11" i="26" s="1"/>
  <c r="AV9" i="14"/>
  <c r="BP9" i="14"/>
  <c r="BV9" i="14" s="1"/>
  <c r="W9" i="26" s="1"/>
  <c r="H9" i="26" s="1"/>
  <c r="AV7" i="14"/>
  <c r="BP7" i="14"/>
  <c r="BV7" i="14" s="1"/>
  <c r="W7" i="26" s="1"/>
  <c r="H7" i="26" s="1"/>
  <c r="AV5" i="14"/>
  <c r="BP5" i="14"/>
  <c r="BV5" i="14" s="1"/>
  <c r="W5" i="26" s="1"/>
  <c r="H5" i="26" s="1"/>
  <c r="AX16" i="14"/>
  <c r="BR16" i="14"/>
  <c r="BX16" i="14" s="1"/>
  <c r="Y16" i="26" s="1"/>
  <c r="J16" i="26" s="1"/>
  <c r="AX14" i="14"/>
  <c r="BR14" i="14"/>
  <c r="BX14" i="14" s="1"/>
  <c r="Y14" i="26" s="1"/>
  <c r="J14" i="26" s="1"/>
  <c r="AX8" i="14"/>
  <c r="BR8" i="14"/>
  <c r="BX8" i="14" s="1"/>
  <c r="Y8" i="26" s="1"/>
  <c r="J8" i="26" s="1"/>
  <c r="AW16" i="14"/>
  <c r="BQ16" i="14"/>
  <c r="BW16" i="14" s="1"/>
  <c r="X16" i="26" s="1"/>
  <c r="I16" i="26" s="1"/>
  <c r="AU22" i="14"/>
  <c r="BO22" i="14"/>
  <c r="BU22" i="14" s="1"/>
  <c r="V22" i="26" s="1"/>
  <c r="AW17" i="14"/>
  <c r="BQ17" i="14"/>
  <c r="BW17" i="14" s="1"/>
  <c r="X17" i="26" s="1"/>
  <c r="I17" i="26" s="1"/>
  <c r="AV21" i="14"/>
  <c r="BP21" i="14"/>
  <c r="BV21" i="14" s="1"/>
  <c r="W21" i="26" s="1"/>
  <c r="H21" i="26" s="1"/>
  <c r="AU23" i="14"/>
  <c r="BO23" i="14"/>
  <c r="BU23" i="14" s="1"/>
  <c r="V23" i="26" s="1"/>
  <c r="AU21" i="14"/>
  <c r="BO21" i="14"/>
  <c r="BU21" i="14" s="1"/>
  <c r="V21" i="26" s="1"/>
  <c r="AU19" i="14"/>
  <c r="BO19" i="14"/>
  <c r="BU19" i="14" s="1"/>
  <c r="V19" i="26" s="1"/>
  <c r="AU17" i="14"/>
  <c r="BO17" i="14"/>
  <c r="BU17" i="14" s="1"/>
  <c r="V17" i="26" s="1"/>
  <c r="AU15" i="14"/>
  <c r="BO15" i="14"/>
  <c r="BU15" i="14" s="1"/>
  <c r="V15" i="26" s="1"/>
  <c r="AU13" i="14"/>
  <c r="BO13" i="14"/>
  <c r="BU13" i="14" s="1"/>
  <c r="V13" i="26" s="1"/>
  <c r="AU11" i="14"/>
  <c r="BO11" i="14"/>
  <c r="BU11" i="14" s="1"/>
  <c r="V11" i="26" s="1"/>
  <c r="AU9" i="14"/>
  <c r="BO9" i="14"/>
  <c r="BU9" i="14" s="1"/>
  <c r="V9" i="26" s="1"/>
  <c r="AU7" i="14"/>
  <c r="BO7" i="14"/>
  <c r="BU7" i="14" s="1"/>
  <c r="V7" i="26" s="1"/>
  <c r="AU5" i="14"/>
  <c r="BO5" i="14"/>
  <c r="BU5" i="14" s="1"/>
  <c r="V5" i="26" s="1"/>
  <c r="AO58" i="14"/>
  <c r="AG58" i="14"/>
  <c r="AQ57" i="14"/>
  <c r="AI57" i="14"/>
  <c r="AA57" i="14"/>
  <c r="AK56" i="14"/>
  <c r="AC56" i="14"/>
  <c r="AM55" i="14"/>
  <c r="AE55" i="14"/>
  <c r="AO54" i="14"/>
  <c r="AG54" i="14"/>
  <c r="AN58" i="14"/>
  <c r="AF58" i="14"/>
  <c r="AP57" i="14"/>
  <c r="AH57" i="14"/>
  <c r="AR56" i="14"/>
  <c r="AJ56" i="14"/>
  <c r="AB56" i="14"/>
  <c r="AL55" i="14"/>
  <c r="AD55" i="14"/>
  <c r="AN54" i="14"/>
  <c r="AF54" i="14"/>
  <c r="AI58" i="14"/>
  <c r="AC57" i="14"/>
  <c r="AE56" i="14"/>
  <c r="AI54" i="14"/>
  <c r="AR57" i="14"/>
  <c r="AP54" i="14"/>
  <c r="AE58" i="14"/>
  <c r="AG57" i="14"/>
  <c r="AI56" i="14"/>
  <c r="AM54" i="14"/>
  <c r="AD58" i="14"/>
  <c r="AF57" i="14"/>
  <c r="AH56" i="14"/>
  <c r="AJ55" i="14"/>
  <c r="AD54" i="14"/>
  <c r="AK58" i="14"/>
  <c r="AC58" i="14"/>
  <c r="AM57" i="14"/>
  <c r="AE57" i="14"/>
  <c r="AO56" i="14"/>
  <c r="AG56" i="14"/>
  <c r="AQ55" i="14"/>
  <c r="AI55" i="14"/>
  <c r="AA55" i="14"/>
  <c r="AK54" i="14"/>
  <c r="AC54" i="14"/>
  <c r="AQ58" i="14"/>
  <c r="AA58" i="14"/>
  <c r="AK57" i="14"/>
  <c r="AM56" i="14"/>
  <c r="AO55" i="14"/>
  <c r="AG55" i="14"/>
  <c r="AQ54" i="14"/>
  <c r="AA54" i="14"/>
  <c r="AP58" i="14"/>
  <c r="AH58" i="14"/>
  <c r="AJ57" i="14"/>
  <c r="AB57" i="14"/>
  <c r="AL56" i="14"/>
  <c r="AD56" i="14"/>
  <c r="AN55" i="14"/>
  <c r="AF55" i="14"/>
  <c r="AH54" i="14"/>
  <c r="AM58" i="14"/>
  <c r="AO57" i="14"/>
  <c r="AQ56" i="14"/>
  <c r="AA56" i="14"/>
  <c r="AK55" i="14"/>
  <c r="AC55" i="14"/>
  <c r="AE54" i="14"/>
  <c r="AL58" i="14"/>
  <c r="AN57" i="14"/>
  <c r="AP56" i="14"/>
  <c r="AR55" i="14"/>
  <c r="AB55" i="14"/>
  <c r="AL54" i="14"/>
  <c r="AR58" i="14"/>
  <c r="AJ58" i="14"/>
  <c r="AB58" i="14"/>
  <c r="AL57" i="14"/>
  <c r="AD57" i="14"/>
  <c r="AN56" i="14"/>
  <c r="AF56" i="14"/>
  <c r="AP55" i="14"/>
  <c r="AH55" i="14"/>
  <c r="AR54" i="14"/>
  <c r="AJ54" i="14"/>
  <c r="G22" i="26" l="1"/>
  <c r="Z22" i="26"/>
  <c r="K22" i="26" s="1"/>
  <c r="G16" i="26"/>
  <c r="Z16" i="26"/>
  <c r="K16" i="26" s="1"/>
  <c r="Z5" i="26"/>
  <c r="K5" i="26" s="1"/>
  <c r="G5" i="26"/>
  <c r="G8" i="26"/>
  <c r="Z8" i="26"/>
  <c r="K8" i="26" s="1"/>
  <c r="G13" i="26"/>
  <c r="Z13" i="26"/>
  <c r="K13" i="26" s="1"/>
  <c r="G23" i="26"/>
  <c r="Z23" i="26"/>
  <c r="K23" i="26" s="1"/>
  <c r="G10" i="26"/>
  <c r="Z10" i="26"/>
  <c r="K10" i="26" s="1"/>
  <c r="G18" i="26"/>
  <c r="Z18" i="26"/>
  <c r="K18" i="26" s="1"/>
  <c r="G7" i="26"/>
  <c r="Z7" i="26"/>
  <c r="K7" i="26" s="1"/>
  <c r="G17" i="26"/>
  <c r="Z17" i="26"/>
  <c r="K17" i="26" s="1"/>
  <c r="Z12" i="26"/>
  <c r="K12" i="26" s="1"/>
  <c r="G12" i="26"/>
  <c r="G15" i="26"/>
  <c r="Z15" i="26"/>
  <c r="K15" i="26" s="1"/>
  <c r="Z9" i="26"/>
  <c r="K9" i="26" s="1"/>
  <c r="G9" i="26"/>
  <c r="G19" i="26"/>
  <c r="Z19" i="26"/>
  <c r="K19" i="26" s="1"/>
  <c r="G20" i="26"/>
  <c r="Z20" i="26"/>
  <c r="K20" i="26" s="1"/>
  <c r="G6" i="26"/>
  <c r="Z6" i="26"/>
  <c r="K6" i="26" s="1"/>
  <c r="G14" i="26"/>
  <c r="Z14" i="26"/>
  <c r="K14" i="26" s="1"/>
  <c r="G21" i="26"/>
  <c r="Z21" i="26"/>
  <c r="K21" i="26" s="1"/>
  <c r="Z11" i="26"/>
  <c r="K11" i="26" s="1"/>
  <c r="G11" i="26"/>
  <c r="M203" i="26"/>
  <c r="T162" i="26"/>
  <c r="Q161" i="26"/>
  <c r="R161" i="26"/>
  <c r="S161" i="26"/>
  <c r="T161" i="26"/>
  <c r="U161" i="26"/>
  <c r="Q162" i="26"/>
  <c r="R162" i="26"/>
  <c r="S162" i="26"/>
  <c r="U162" i="26"/>
  <c r="U160" i="26"/>
  <c r="T160" i="26"/>
  <c r="S160" i="26"/>
  <c r="R160" i="26"/>
  <c r="Q160" i="26"/>
  <c r="Y323" i="47"/>
  <c r="Z323" i="47" s="1"/>
  <c r="Y250" i="47"/>
  <c r="Z250" i="47" s="1"/>
  <c r="Y143" i="47"/>
  <c r="Z143" i="47" s="1"/>
  <c r="Y232" i="47"/>
  <c r="Z232" i="47" s="1"/>
  <c r="Y245" i="47"/>
  <c r="Z245" i="47" s="1"/>
  <c r="Y27" i="47"/>
  <c r="Z27" i="47" s="1"/>
  <c r="Y178" i="47"/>
  <c r="Z178" i="47" s="1"/>
  <c r="Y147" i="47"/>
  <c r="Z147" i="47" s="1"/>
  <c r="Y262" i="47"/>
  <c r="Z262" i="47" s="1"/>
  <c r="M231" i="26" l="1"/>
  <c r="Q124" i="26"/>
  <c r="R124" i="26"/>
  <c r="S124" i="26"/>
  <c r="T124" i="26"/>
  <c r="U124" i="26"/>
  <c r="Q125" i="26"/>
  <c r="R125" i="26"/>
  <c r="S125" i="26"/>
  <c r="T125" i="26"/>
  <c r="U125" i="26"/>
  <c r="A54" i="26" l="1"/>
  <c r="B54" i="26"/>
  <c r="C54" i="26"/>
  <c r="F54" i="26"/>
  <c r="AL23" i="63"/>
  <c r="J50" i="26" s="1"/>
  <c r="AL24" i="63"/>
  <c r="J51" i="26" s="1"/>
  <c r="AL25" i="63"/>
  <c r="J52" i="26" s="1"/>
  <c r="AL26" i="63"/>
  <c r="J53" i="26" s="1"/>
  <c r="AC17" i="63"/>
  <c r="A44" i="26" s="1"/>
  <c r="AD17" i="63"/>
  <c r="B44" i="26" s="1"/>
  <c r="AE17" i="63"/>
  <c r="C44" i="26" s="1"/>
  <c r="AF17" i="63"/>
  <c r="D44" i="26" s="1"/>
  <c r="AG17" i="63"/>
  <c r="E44" i="26" s="1"/>
  <c r="AH17" i="63"/>
  <c r="F44" i="26" s="1"/>
  <c r="AI17" i="63"/>
  <c r="G44" i="26" s="1"/>
  <c r="AJ17" i="63"/>
  <c r="H44" i="26" s="1"/>
  <c r="AK17" i="63"/>
  <c r="I44" i="26" s="1"/>
  <c r="AC18" i="63"/>
  <c r="A45" i="26" s="1"/>
  <c r="AD18" i="63"/>
  <c r="B45" i="26" s="1"/>
  <c r="AE18" i="63"/>
  <c r="C45" i="26" s="1"/>
  <c r="AF18" i="63"/>
  <c r="D45" i="26" s="1"/>
  <c r="AG18" i="63"/>
  <c r="E45" i="26" s="1"/>
  <c r="AH18" i="63"/>
  <c r="F45" i="26" s="1"/>
  <c r="AI18" i="63"/>
  <c r="G45" i="26" s="1"/>
  <c r="AJ18" i="63"/>
  <c r="H45" i="26" s="1"/>
  <c r="AK18" i="63"/>
  <c r="I45" i="26" s="1"/>
  <c r="AC19" i="63"/>
  <c r="A46" i="26" s="1"/>
  <c r="AD19" i="63"/>
  <c r="B46" i="26" s="1"/>
  <c r="AE19" i="63"/>
  <c r="C46" i="26" s="1"/>
  <c r="AF19" i="63"/>
  <c r="D46" i="26" s="1"/>
  <c r="AG19" i="63"/>
  <c r="E46" i="26" s="1"/>
  <c r="AH19" i="63"/>
  <c r="F46" i="26" s="1"/>
  <c r="AI19" i="63"/>
  <c r="G46" i="26" s="1"/>
  <c r="AJ19" i="63"/>
  <c r="H46" i="26" s="1"/>
  <c r="AK19" i="63"/>
  <c r="I46" i="26" s="1"/>
  <c r="AC20" i="63"/>
  <c r="A47" i="26" s="1"/>
  <c r="AD20" i="63"/>
  <c r="B47" i="26" s="1"/>
  <c r="AE20" i="63"/>
  <c r="C47" i="26" s="1"/>
  <c r="AF20" i="63"/>
  <c r="D47" i="26" s="1"/>
  <c r="AG20" i="63"/>
  <c r="E47" i="26" s="1"/>
  <c r="AH20" i="63"/>
  <c r="F47" i="26" s="1"/>
  <c r="AI20" i="63"/>
  <c r="G47" i="26" s="1"/>
  <c r="AJ20" i="63"/>
  <c r="H47" i="26" s="1"/>
  <c r="AK20" i="63"/>
  <c r="I47" i="26" s="1"/>
  <c r="AC21" i="63"/>
  <c r="A48" i="26" s="1"/>
  <c r="AD21" i="63"/>
  <c r="B48" i="26" s="1"/>
  <c r="AE21" i="63"/>
  <c r="C48" i="26" s="1"/>
  <c r="AF21" i="63"/>
  <c r="D48" i="26" s="1"/>
  <c r="AG21" i="63"/>
  <c r="E48" i="26" s="1"/>
  <c r="AH21" i="63"/>
  <c r="F48" i="26" s="1"/>
  <c r="AI21" i="63"/>
  <c r="G48" i="26" s="1"/>
  <c r="AJ21" i="63"/>
  <c r="H48" i="26" s="1"/>
  <c r="AK21" i="63"/>
  <c r="I48" i="26" s="1"/>
  <c r="AC22" i="63"/>
  <c r="A49" i="26" s="1"/>
  <c r="AD22" i="63"/>
  <c r="B49" i="26" s="1"/>
  <c r="AE22" i="63"/>
  <c r="C49" i="26" s="1"/>
  <c r="AF22" i="63"/>
  <c r="D49" i="26" s="1"/>
  <c r="AG22" i="63"/>
  <c r="E49" i="26" s="1"/>
  <c r="AH22" i="63"/>
  <c r="F49" i="26" s="1"/>
  <c r="AI22" i="63"/>
  <c r="G49" i="26" s="1"/>
  <c r="AJ22" i="63"/>
  <c r="H49" i="26" s="1"/>
  <c r="AK22" i="63"/>
  <c r="I49" i="26" s="1"/>
  <c r="AC23" i="63"/>
  <c r="A50" i="26" s="1"/>
  <c r="AD23" i="63"/>
  <c r="B50" i="26" s="1"/>
  <c r="AE23" i="63"/>
  <c r="C50" i="26" s="1"/>
  <c r="AF23" i="63"/>
  <c r="D50" i="26" s="1"/>
  <c r="AG23" i="63"/>
  <c r="E50" i="26" s="1"/>
  <c r="AH23" i="63"/>
  <c r="F50" i="26" s="1"/>
  <c r="AI23" i="63"/>
  <c r="G50" i="26" s="1"/>
  <c r="AJ23" i="63"/>
  <c r="H50" i="26" s="1"/>
  <c r="AK23" i="63"/>
  <c r="I50" i="26" s="1"/>
  <c r="AC24" i="63"/>
  <c r="A51" i="26" s="1"/>
  <c r="AD24" i="63"/>
  <c r="B51" i="26" s="1"/>
  <c r="AE24" i="63"/>
  <c r="C51" i="26" s="1"/>
  <c r="AF24" i="63"/>
  <c r="D51" i="26" s="1"/>
  <c r="AG24" i="63"/>
  <c r="E51" i="26" s="1"/>
  <c r="AH24" i="63"/>
  <c r="F51" i="26" s="1"/>
  <c r="AI24" i="63"/>
  <c r="G51" i="26" s="1"/>
  <c r="AJ24" i="63"/>
  <c r="H51" i="26" s="1"/>
  <c r="AK24" i="63"/>
  <c r="I51" i="26" s="1"/>
  <c r="AC25" i="63"/>
  <c r="A52" i="26" s="1"/>
  <c r="AD25" i="63"/>
  <c r="B52" i="26" s="1"/>
  <c r="AE25" i="63"/>
  <c r="C52" i="26" s="1"/>
  <c r="AF25" i="63"/>
  <c r="D52" i="26" s="1"/>
  <c r="AG25" i="63"/>
  <c r="E52" i="26" s="1"/>
  <c r="AH25" i="63"/>
  <c r="F52" i="26" s="1"/>
  <c r="AI25" i="63"/>
  <c r="G52" i="26" s="1"/>
  <c r="AJ25" i="63"/>
  <c r="H52" i="26" s="1"/>
  <c r="AK25" i="63"/>
  <c r="I52" i="26" s="1"/>
  <c r="AC26" i="63"/>
  <c r="A53" i="26" s="1"/>
  <c r="AD26" i="63"/>
  <c r="B53" i="26" s="1"/>
  <c r="AE26" i="63"/>
  <c r="C53" i="26" s="1"/>
  <c r="AF26" i="63"/>
  <c r="D53" i="26" s="1"/>
  <c r="AG26" i="63"/>
  <c r="E53" i="26" s="1"/>
  <c r="AH26" i="63"/>
  <c r="F53" i="26" s="1"/>
  <c r="AI26" i="63"/>
  <c r="G53" i="26" s="1"/>
  <c r="AJ26" i="63"/>
  <c r="H53" i="26" s="1"/>
  <c r="AK26" i="63"/>
  <c r="I53" i="26" s="1"/>
  <c r="AI4" i="63"/>
  <c r="G31" i="26" s="1"/>
  <c r="AI5" i="63"/>
  <c r="G32" i="26" s="1"/>
  <c r="AI6" i="63"/>
  <c r="G33" i="26" s="1"/>
  <c r="AI7" i="63"/>
  <c r="G34" i="26" s="1"/>
  <c r="AI8" i="63"/>
  <c r="G35" i="26" s="1"/>
  <c r="AI9" i="63"/>
  <c r="G36" i="26" s="1"/>
  <c r="AI10" i="63"/>
  <c r="G37" i="26" s="1"/>
  <c r="AI11" i="63"/>
  <c r="G38" i="26" s="1"/>
  <c r="AI12" i="63"/>
  <c r="G39" i="26" s="1"/>
  <c r="AI13" i="63"/>
  <c r="G40" i="26" s="1"/>
  <c r="AI14" i="63"/>
  <c r="G41" i="26" s="1"/>
  <c r="AI15" i="63"/>
  <c r="G42" i="26" s="1"/>
  <c r="AI16" i="63"/>
  <c r="G43" i="26" s="1"/>
  <c r="AI3" i="63"/>
  <c r="G30" i="26" s="1"/>
  <c r="AH4" i="63"/>
  <c r="F31" i="26" s="1"/>
  <c r="AH5" i="63"/>
  <c r="F32" i="26" s="1"/>
  <c r="AH6" i="63"/>
  <c r="F33" i="26" s="1"/>
  <c r="AH7" i="63"/>
  <c r="F34" i="26" s="1"/>
  <c r="AH8" i="63"/>
  <c r="F35" i="26" s="1"/>
  <c r="AH9" i="63"/>
  <c r="F36" i="26" s="1"/>
  <c r="AH10" i="63"/>
  <c r="F37" i="26" s="1"/>
  <c r="AH11" i="63"/>
  <c r="F38" i="26" s="1"/>
  <c r="AH12" i="63"/>
  <c r="F39" i="26" s="1"/>
  <c r="AH13" i="63"/>
  <c r="F40" i="26" s="1"/>
  <c r="AH14" i="63"/>
  <c r="F41" i="26" s="1"/>
  <c r="AH15" i="63"/>
  <c r="F42" i="26" s="1"/>
  <c r="AH16" i="63"/>
  <c r="F43" i="26" s="1"/>
  <c r="AH3" i="63"/>
  <c r="F30" i="26" s="1"/>
  <c r="AJ4" i="63"/>
  <c r="H31" i="26" s="1"/>
  <c r="AK4" i="63"/>
  <c r="I31" i="26" s="1"/>
  <c r="AL4" i="63"/>
  <c r="J31" i="26" s="1"/>
  <c r="AJ5" i="63"/>
  <c r="H32" i="26" s="1"/>
  <c r="AK5" i="63"/>
  <c r="I32" i="26" s="1"/>
  <c r="AL5" i="63"/>
  <c r="J32" i="26" s="1"/>
  <c r="AJ6" i="63"/>
  <c r="H33" i="26" s="1"/>
  <c r="AK6" i="63"/>
  <c r="I33" i="26" s="1"/>
  <c r="AL6" i="63"/>
  <c r="J33" i="26" s="1"/>
  <c r="AJ7" i="63"/>
  <c r="H34" i="26" s="1"/>
  <c r="AK7" i="63"/>
  <c r="I34" i="26" s="1"/>
  <c r="AL7" i="63"/>
  <c r="J34" i="26" s="1"/>
  <c r="AJ8" i="63"/>
  <c r="H35" i="26" s="1"/>
  <c r="AK8" i="63"/>
  <c r="I35" i="26" s="1"/>
  <c r="AL8" i="63"/>
  <c r="J35" i="26" s="1"/>
  <c r="AJ9" i="63"/>
  <c r="H36" i="26" s="1"/>
  <c r="AK9" i="63"/>
  <c r="I36" i="26" s="1"/>
  <c r="AL9" i="63"/>
  <c r="J36" i="26" s="1"/>
  <c r="AJ10" i="63"/>
  <c r="H37" i="26" s="1"/>
  <c r="AK10" i="63"/>
  <c r="I37" i="26" s="1"/>
  <c r="AL10" i="63"/>
  <c r="J37" i="26" s="1"/>
  <c r="AJ11" i="63"/>
  <c r="H38" i="26" s="1"/>
  <c r="AK11" i="63"/>
  <c r="I38" i="26" s="1"/>
  <c r="AL11" i="63"/>
  <c r="J38" i="26" s="1"/>
  <c r="AJ12" i="63"/>
  <c r="H39" i="26" s="1"/>
  <c r="AK12" i="63"/>
  <c r="I39" i="26" s="1"/>
  <c r="AL12" i="63"/>
  <c r="J39" i="26" s="1"/>
  <c r="AJ13" i="63"/>
  <c r="H40" i="26" s="1"/>
  <c r="AK13" i="63"/>
  <c r="I40" i="26" s="1"/>
  <c r="AL13" i="63"/>
  <c r="J40" i="26" s="1"/>
  <c r="AJ14" i="63"/>
  <c r="H41" i="26" s="1"/>
  <c r="AK14" i="63"/>
  <c r="I41" i="26" s="1"/>
  <c r="AL14" i="63"/>
  <c r="J41" i="26" s="1"/>
  <c r="AJ15" i="63"/>
  <c r="H42" i="26" s="1"/>
  <c r="AK15" i="63"/>
  <c r="I42" i="26" s="1"/>
  <c r="AL15" i="63"/>
  <c r="J42" i="26" s="1"/>
  <c r="AJ16" i="63"/>
  <c r="H43" i="26" s="1"/>
  <c r="AK16" i="63"/>
  <c r="I43" i="26" s="1"/>
  <c r="AL16" i="63"/>
  <c r="J43" i="26" s="1"/>
  <c r="AL17" i="63"/>
  <c r="J44" i="26" s="1"/>
  <c r="AL18" i="63"/>
  <c r="J45" i="26" s="1"/>
  <c r="AL19" i="63"/>
  <c r="J46" i="26" s="1"/>
  <c r="AL20" i="63"/>
  <c r="J47" i="26" s="1"/>
  <c r="AL21" i="63"/>
  <c r="J48" i="26" s="1"/>
  <c r="AL22" i="63"/>
  <c r="J49" i="26" s="1"/>
  <c r="AL3" i="63"/>
  <c r="J30" i="26" s="1"/>
  <c r="AK3" i="63"/>
  <c r="I30" i="26" s="1"/>
  <c r="AJ3" i="63"/>
  <c r="H30" i="26" s="1"/>
  <c r="AE16" i="63"/>
  <c r="C43" i="26" s="1"/>
  <c r="AD16" i="63"/>
  <c r="B43" i="26" s="1"/>
  <c r="AC16" i="63"/>
  <c r="A43" i="26" s="1"/>
  <c r="AE15" i="63"/>
  <c r="C42" i="26" s="1"/>
  <c r="AD15" i="63"/>
  <c r="B42" i="26" s="1"/>
  <c r="AC15" i="63"/>
  <c r="A42" i="26" s="1"/>
  <c r="AE14" i="63"/>
  <c r="C41" i="26" s="1"/>
  <c r="AD14" i="63"/>
  <c r="B41" i="26" s="1"/>
  <c r="AC14" i="63"/>
  <c r="A41" i="26" s="1"/>
  <c r="AE13" i="63"/>
  <c r="C40" i="26" s="1"/>
  <c r="AD13" i="63"/>
  <c r="B40" i="26" s="1"/>
  <c r="AC13" i="63"/>
  <c r="A40" i="26" s="1"/>
  <c r="AE12" i="63"/>
  <c r="C39" i="26" s="1"/>
  <c r="AD12" i="63"/>
  <c r="B39" i="26" s="1"/>
  <c r="AC12" i="63"/>
  <c r="A39" i="26" s="1"/>
  <c r="AE11" i="63"/>
  <c r="C38" i="26" s="1"/>
  <c r="AD11" i="63"/>
  <c r="B38" i="26" s="1"/>
  <c r="AC11" i="63"/>
  <c r="A38" i="26" s="1"/>
  <c r="AE10" i="63"/>
  <c r="C37" i="26" s="1"/>
  <c r="AD10" i="63"/>
  <c r="B37" i="26" s="1"/>
  <c r="AC10" i="63"/>
  <c r="A37" i="26" s="1"/>
  <c r="AE9" i="63"/>
  <c r="C36" i="26" s="1"/>
  <c r="AD9" i="63"/>
  <c r="B36" i="26" s="1"/>
  <c r="AC9" i="63"/>
  <c r="A36" i="26" s="1"/>
  <c r="AE8" i="63"/>
  <c r="C35" i="26" s="1"/>
  <c r="AD8" i="63"/>
  <c r="B35" i="26" s="1"/>
  <c r="AC8" i="63"/>
  <c r="A35" i="26" s="1"/>
  <c r="AE7" i="63"/>
  <c r="C34" i="26" s="1"/>
  <c r="AD7" i="63"/>
  <c r="B34" i="26" s="1"/>
  <c r="AC7" i="63"/>
  <c r="A34" i="26" s="1"/>
  <c r="AE6" i="63"/>
  <c r="C33" i="26" s="1"/>
  <c r="AD6" i="63"/>
  <c r="B33" i="26" s="1"/>
  <c r="AC6" i="63"/>
  <c r="A33" i="26" s="1"/>
  <c r="AE5" i="63"/>
  <c r="C32" i="26" s="1"/>
  <c r="AD5" i="63"/>
  <c r="B32" i="26" s="1"/>
  <c r="AC5" i="63"/>
  <c r="A32" i="26" s="1"/>
  <c r="AE4" i="63"/>
  <c r="C31" i="26" s="1"/>
  <c r="AD4" i="63"/>
  <c r="B31" i="26" s="1"/>
  <c r="AC4" i="63"/>
  <c r="A31" i="26" s="1"/>
  <c r="AE3" i="63"/>
  <c r="C30" i="26" s="1"/>
  <c r="AD3" i="63"/>
  <c r="B30" i="26" s="1"/>
  <c r="AC3" i="63"/>
  <c r="A30" i="26" s="1"/>
  <c r="M129" i="26"/>
  <c r="M234" i="26"/>
  <c r="M230" i="26"/>
  <c r="M132" i="26"/>
  <c r="M160" i="26"/>
  <c r="M119" i="26"/>
  <c r="M140" i="26"/>
  <c r="M189" i="26"/>
  <c r="M130" i="26"/>
  <c r="M138" i="26"/>
  <c r="M216" i="26"/>
  <c r="M144" i="26"/>
  <c r="M172" i="26"/>
  <c r="M192" i="26"/>
  <c r="M161" i="26"/>
  <c r="M213" i="26"/>
  <c r="M183" i="26"/>
  <c r="M120" i="26"/>
  <c r="M118" i="26"/>
  <c r="M125" i="26"/>
  <c r="M229" i="26"/>
  <c r="R158" i="26"/>
  <c r="Q158" i="26"/>
  <c r="S158" i="26"/>
  <c r="T158" i="26"/>
  <c r="U158" i="26"/>
  <c r="Q159" i="26"/>
  <c r="R159" i="26"/>
  <c r="S159" i="26"/>
  <c r="T159" i="26"/>
  <c r="U159" i="26"/>
  <c r="U157" i="26"/>
  <c r="T157" i="26"/>
  <c r="S157" i="26"/>
  <c r="R157" i="26"/>
  <c r="Q157" i="26"/>
  <c r="P600" i="14"/>
  <c r="AP49" i="14" s="1"/>
  <c r="Q600" i="14"/>
  <c r="AQ49" i="14" s="1"/>
  <c r="R600" i="14"/>
  <c r="AR49" i="14" s="1"/>
  <c r="P600" i="16"/>
  <c r="Q600" i="16"/>
  <c r="R600" i="16"/>
  <c r="AT6" i="16"/>
  <c r="H60" i="26" s="1"/>
  <c r="AU6" i="16"/>
  <c r="I60" i="26" s="1"/>
  <c r="AV6" i="16"/>
  <c r="J60" i="26" s="1"/>
  <c r="AT7" i="16"/>
  <c r="H61" i="26" s="1"/>
  <c r="AU7" i="16"/>
  <c r="I61" i="26" s="1"/>
  <c r="AV7" i="16"/>
  <c r="J61" i="26" s="1"/>
  <c r="AT8" i="16"/>
  <c r="H62" i="26" s="1"/>
  <c r="AU8" i="16"/>
  <c r="I62" i="26" s="1"/>
  <c r="AV8" i="16"/>
  <c r="J62" i="26" s="1"/>
  <c r="AT9" i="16"/>
  <c r="H63" i="26" s="1"/>
  <c r="AU9" i="16"/>
  <c r="I63" i="26" s="1"/>
  <c r="AV9" i="16"/>
  <c r="J63" i="26" s="1"/>
  <c r="AT10" i="16"/>
  <c r="H64" i="26" s="1"/>
  <c r="AU10" i="16"/>
  <c r="I64" i="26" s="1"/>
  <c r="AV10" i="16"/>
  <c r="J64" i="26" s="1"/>
  <c r="AT11" i="16"/>
  <c r="H65" i="26" s="1"/>
  <c r="AU11" i="16"/>
  <c r="I65" i="26" s="1"/>
  <c r="AV11" i="16"/>
  <c r="J65" i="26" s="1"/>
  <c r="AT12" i="16"/>
  <c r="H66" i="26" s="1"/>
  <c r="AU12" i="16"/>
  <c r="I66" i="26" s="1"/>
  <c r="AV12" i="16"/>
  <c r="J66" i="26" s="1"/>
  <c r="AT13" i="16"/>
  <c r="H67" i="26" s="1"/>
  <c r="AU13" i="16"/>
  <c r="I67" i="26" s="1"/>
  <c r="AV13" i="16"/>
  <c r="J67" i="26" s="1"/>
  <c r="AT14" i="16"/>
  <c r="H68" i="26" s="1"/>
  <c r="AU14" i="16"/>
  <c r="I68" i="26" s="1"/>
  <c r="AV14" i="16"/>
  <c r="J68" i="26" s="1"/>
  <c r="AT15" i="16"/>
  <c r="H69" i="26" s="1"/>
  <c r="AU15" i="16"/>
  <c r="I69" i="26" s="1"/>
  <c r="AV15" i="16"/>
  <c r="J69" i="26" s="1"/>
  <c r="AT16" i="16"/>
  <c r="H70" i="26" s="1"/>
  <c r="AU16" i="16"/>
  <c r="I70" i="26" s="1"/>
  <c r="AV16" i="16"/>
  <c r="J70" i="26" s="1"/>
  <c r="AT17" i="16"/>
  <c r="H71" i="26" s="1"/>
  <c r="AU17" i="16"/>
  <c r="I71" i="26" s="1"/>
  <c r="AV17" i="16"/>
  <c r="J71" i="26" s="1"/>
  <c r="AT18" i="16"/>
  <c r="H72" i="26" s="1"/>
  <c r="AU18" i="16"/>
  <c r="I72" i="26" s="1"/>
  <c r="AV18" i="16"/>
  <c r="J72" i="26" s="1"/>
  <c r="AT19" i="16"/>
  <c r="H73" i="26" s="1"/>
  <c r="AU19" i="16"/>
  <c r="I73" i="26" s="1"/>
  <c r="AV19" i="16"/>
  <c r="J73" i="26" s="1"/>
  <c r="AT20" i="16"/>
  <c r="H74" i="26" s="1"/>
  <c r="AU20" i="16"/>
  <c r="I74" i="26" s="1"/>
  <c r="AV20" i="16"/>
  <c r="J74" i="26" s="1"/>
  <c r="AT21" i="16"/>
  <c r="H75" i="26" s="1"/>
  <c r="AU21" i="16"/>
  <c r="I75" i="26" s="1"/>
  <c r="AV21" i="16"/>
  <c r="J75" i="26" s="1"/>
  <c r="AT22" i="16"/>
  <c r="H76" i="26" s="1"/>
  <c r="AU22" i="16"/>
  <c r="I76" i="26" s="1"/>
  <c r="AV22" i="16"/>
  <c r="J76" i="26" s="1"/>
  <c r="AV5" i="16"/>
  <c r="J59" i="26" s="1"/>
  <c r="AU5" i="16"/>
  <c r="I59" i="26" s="1"/>
  <c r="AT5" i="16"/>
  <c r="H59" i="26" s="1"/>
  <c r="Q149" i="26"/>
  <c r="R149" i="26"/>
  <c r="S149" i="26"/>
  <c r="T149" i="26"/>
  <c r="U149" i="26"/>
  <c r="Q150" i="26"/>
  <c r="R150" i="26"/>
  <c r="S150" i="26"/>
  <c r="T150" i="26"/>
  <c r="U150" i="26"/>
  <c r="Q151" i="26"/>
  <c r="R151" i="26"/>
  <c r="S151" i="26"/>
  <c r="T151" i="26"/>
  <c r="U151" i="26"/>
  <c r="Q152" i="26"/>
  <c r="R152" i="26"/>
  <c r="S152" i="26"/>
  <c r="T152" i="26"/>
  <c r="U152" i="26"/>
  <c r="Q153" i="26"/>
  <c r="R153" i="26"/>
  <c r="S153" i="26"/>
  <c r="T153" i="26"/>
  <c r="U153" i="26"/>
  <c r="Q154" i="26"/>
  <c r="R154" i="26"/>
  <c r="S154" i="26"/>
  <c r="T154" i="26"/>
  <c r="U154" i="26"/>
  <c r="Q155" i="26"/>
  <c r="R155" i="26"/>
  <c r="S155" i="26"/>
  <c r="T155" i="26"/>
  <c r="U155" i="26"/>
  <c r="Q156" i="26"/>
  <c r="R156" i="26"/>
  <c r="S156" i="26"/>
  <c r="T156" i="26"/>
  <c r="U156" i="26"/>
  <c r="U148" i="26"/>
  <c r="T148" i="26"/>
  <c r="S148" i="26"/>
  <c r="R148" i="26"/>
  <c r="Q148" i="26"/>
  <c r="Q127" i="26"/>
  <c r="R127" i="26"/>
  <c r="S127" i="26"/>
  <c r="T127" i="26"/>
  <c r="U127" i="26"/>
  <c r="Q128" i="26"/>
  <c r="R128" i="26"/>
  <c r="S128" i="26"/>
  <c r="T128" i="26"/>
  <c r="U128" i="26"/>
  <c r="Q129" i="26"/>
  <c r="R129" i="26"/>
  <c r="S129" i="26"/>
  <c r="T129" i="26"/>
  <c r="U129" i="26"/>
  <c r="Q130" i="26"/>
  <c r="R130" i="26"/>
  <c r="S130" i="26"/>
  <c r="T130" i="26"/>
  <c r="U130" i="26"/>
  <c r="Q131" i="26"/>
  <c r="R131" i="26"/>
  <c r="S131" i="26"/>
  <c r="T131" i="26"/>
  <c r="U131" i="26"/>
  <c r="Q132" i="26"/>
  <c r="R132" i="26"/>
  <c r="S132" i="26"/>
  <c r="T132" i="26"/>
  <c r="U132" i="26"/>
  <c r="Q133" i="26"/>
  <c r="R133" i="26"/>
  <c r="S133" i="26"/>
  <c r="T133" i="26"/>
  <c r="U133" i="26"/>
  <c r="Q134" i="26"/>
  <c r="R134" i="26"/>
  <c r="S134" i="26"/>
  <c r="T134" i="26"/>
  <c r="U134" i="26"/>
  <c r="Q135" i="26"/>
  <c r="R135" i="26"/>
  <c r="S135" i="26"/>
  <c r="T135" i="26"/>
  <c r="U135" i="26"/>
  <c r="Q136" i="26"/>
  <c r="R136" i="26"/>
  <c r="S136" i="26"/>
  <c r="T136" i="26"/>
  <c r="U136" i="26"/>
  <c r="Q137" i="26"/>
  <c r="R137" i="26"/>
  <c r="S137" i="26"/>
  <c r="T137" i="26"/>
  <c r="U137" i="26"/>
  <c r="Q138" i="26"/>
  <c r="R138" i="26"/>
  <c r="S138" i="26"/>
  <c r="T138" i="26"/>
  <c r="U138" i="26"/>
  <c r="Q139" i="26"/>
  <c r="R139" i="26"/>
  <c r="S139" i="26"/>
  <c r="T139" i="26"/>
  <c r="U139" i="26"/>
  <c r="Q140" i="26"/>
  <c r="R140" i="26"/>
  <c r="S140" i="26"/>
  <c r="T140" i="26"/>
  <c r="U140" i="26"/>
  <c r="Q141" i="26"/>
  <c r="R141" i="26"/>
  <c r="S141" i="26"/>
  <c r="T141" i="26"/>
  <c r="U141" i="26"/>
  <c r="Q142" i="26"/>
  <c r="R142" i="26"/>
  <c r="S142" i="26"/>
  <c r="T142" i="26"/>
  <c r="U142" i="26"/>
  <c r="Q143" i="26"/>
  <c r="R143" i="26"/>
  <c r="S143" i="26"/>
  <c r="T143" i="26"/>
  <c r="U143" i="26"/>
  <c r="Q144" i="26"/>
  <c r="R144" i="26"/>
  <c r="S144" i="26"/>
  <c r="T144" i="26"/>
  <c r="U144" i="26"/>
  <c r="Q145" i="26"/>
  <c r="R145" i="26"/>
  <c r="S145" i="26"/>
  <c r="T145" i="26"/>
  <c r="U145" i="26"/>
  <c r="Q146" i="26"/>
  <c r="R146" i="26"/>
  <c r="S146" i="26"/>
  <c r="T146" i="26"/>
  <c r="U146" i="26"/>
  <c r="Q147" i="26"/>
  <c r="R147" i="26"/>
  <c r="S147" i="26"/>
  <c r="T147" i="26"/>
  <c r="U147" i="26"/>
  <c r="U126" i="26"/>
  <c r="T126" i="26"/>
  <c r="S126" i="26"/>
  <c r="R126" i="26"/>
  <c r="Q126" i="26"/>
  <c r="Y388" i="64"/>
  <c r="Z388" i="64" s="1"/>
  <c r="Y387" i="64"/>
  <c r="Z387" i="64" s="1"/>
  <c r="Y386" i="64"/>
  <c r="Z386" i="64" s="1"/>
  <c r="Y385" i="64"/>
  <c r="Z385" i="64" s="1"/>
  <c r="Y384" i="64"/>
  <c r="Z384" i="64" s="1"/>
  <c r="Y370" i="64"/>
  <c r="Z370" i="64" s="1"/>
  <c r="Y274" i="64"/>
  <c r="Z274" i="64" s="1"/>
  <c r="Y262" i="64"/>
  <c r="Z262" i="64" s="1"/>
  <c r="Y210" i="64"/>
  <c r="Z210" i="64" s="1"/>
  <c r="Y219" i="64"/>
  <c r="Z219" i="64" s="1"/>
  <c r="Y198" i="64"/>
  <c r="Z198" i="64" s="1"/>
  <c r="Y230" i="64"/>
  <c r="Z230" i="64" s="1"/>
  <c r="Y125" i="64"/>
  <c r="Z125" i="64" s="1"/>
  <c r="Y304" i="64"/>
  <c r="Z304" i="64" s="1"/>
  <c r="Y169" i="64"/>
  <c r="Z169" i="64" s="1"/>
  <c r="Y298" i="64"/>
  <c r="Z298" i="64" s="1"/>
  <c r="Y259" i="64"/>
  <c r="Z259" i="64" s="1"/>
  <c r="Y127" i="64"/>
  <c r="Z127" i="64" s="1"/>
  <c r="Y299" i="64"/>
  <c r="Z299" i="64" s="1"/>
  <c r="Y209" i="64"/>
  <c r="Z209" i="64" s="1"/>
  <c r="Y314" i="64"/>
  <c r="Z314" i="64" s="1"/>
  <c r="Y258" i="64"/>
  <c r="Z258" i="64" s="1"/>
  <c r="Y358" i="64"/>
  <c r="Z358" i="64" s="1"/>
  <c r="Y354" i="64"/>
  <c r="Z354" i="64" s="1"/>
  <c r="Y211" i="64"/>
  <c r="Z211" i="64" s="1"/>
  <c r="Y349" i="64"/>
  <c r="Z349" i="64" s="1"/>
  <c r="Y58" i="64"/>
  <c r="Z58" i="64" s="1"/>
  <c r="Y348" i="64"/>
  <c r="Z348" i="64" s="1"/>
  <c r="Y53" i="64"/>
  <c r="Z53" i="64" s="1"/>
  <c r="Y191" i="64"/>
  <c r="Z191" i="64" s="1"/>
  <c r="Y277" i="64"/>
  <c r="Z277" i="64" s="1"/>
  <c r="Y142" i="64"/>
  <c r="Z142" i="64" s="1"/>
  <c r="Y292" i="64"/>
  <c r="Z292" i="64" s="1"/>
  <c r="Y154" i="64"/>
  <c r="Z154" i="64" s="1"/>
  <c r="Y192" i="64"/>
  <c r="Z192" i="64" s="1"/>
  <c r="Y201" i="64"/>
  <c r="Z201" i="64" s="1"/>
  <c r="Y134" i="64"/>
  <c r="Z134" i="64" s="1"/>
  <c r="Y305" i="64"/>
  <c r="Z305" i="64" s="1"/>
  <c r="Y100" i="64"/>
  <c r="Z100" i="64" s="1"/>
  <c r="Y157" i="64"/>
  <c r="Z157" i="64" s="1"/>
  <c r="Y59" i="64"/>
  <c r="Z59" i="64" s="1"/>
  <c r="Y89" i="64"/>
  <c r="Z89" i="64" s="1"/>
  <c r="Y141" i="64"/>
  <c r="Z141" i="64" s="1"/>
  <c r="Y375" i="64"/>
  <c r="Z375" i="64" s="1"/>
  <c r="Y49" i="64"/>
  <c r="Z49" i="64" s="1"/>
  <c r="Y5" i="64"/>
  <c r="Z5" i="64" s="1"/>
  <c r="Y369" i="64"/>
  <c r="Z369" i="64" s="1"/>
  <c r="Y84" i="64"/>
  <c r="Z84" i="64" s="1"/>
  <c r="Y281" i="64"/>
  <c r="Z281" i="64" s="1"/>
  <c r="Y18" i="64"/>
  <c r="Z18" i="64" s="1"/>
  <c r="Y158" i="64"/>
  <c r="Z158" i="64" s="1"/>
  <c r="Y206" i="64"/>
  <c r="Z206" i="64" s="1"/>
  <c r="Y377" i="64"/>
  <c r="Z377" i="64" s="1"/>
  <c r="Y303" i="64"/>
  <c r="Z303" i="64" s="1"/>
  <c r="Y265" i="64"/>
  <c r="Z265" i="64" s="1"/>
  <c r="Y81" i="64"/>
  <c r="Z81" i="64" s="1"/>
  <c r="Y14" i="64"/>
  <c r="Z14" i="64" s="1"/>
  <c r="Y147" i="64"/>
  <c r="Z147" i="64" s="1"/>
  <c r="Y88" i="64"/>
  <c r="Z88" i="64" s="1"/>
  <c r="Y66" i="64"/>
  <c r="Z66" i="64" s="1"/>
  <c r="Y42" i="64"/>
  <c r="Z42" i="64" s="1"/>
  <c r="Y251" i="64"/>
  <c r="Z251" i="64" s="1"/>
  <c r="Y320" i="64"/>
  <c r="Z320" i="64" s="1"/>
  <c r="Y342" i="64"/>
  <c r="Z342" i="64" s="1"/>
  <c r="Y235" i="64"/>
  <c r="Z235" i="64" s="1"/>
  <c r="Y297" i="64"/>
  <c r="Z297" i="64" s="1"/>
  <c r="Y193" i="64"/>
  <c r="Z193" i="64" s="1"/>
  <c r="Y355" i="64"/>
  <c r="Z355" i="64" s="1"/>
  <c r="Y6" i="64"/>
  <c r="Z6" i="64" s="1"/>
  <c r="Y383" i="64"/>
  <c r="Z383" i="64" s="1"/>
  <c r="Y207" i="64"/>
  <c r="Z207" i="64" s="1"/>
  <c r="Y117" i="64"/>
  <c r="Z117" i="64" s="1"/>
  <c r="Y184" i="64"/>
  <c r="Z184" i="64" s="1"/>
  <c r="Y317" i="64"/>
  <c r="Z317" i="64" s="1"/>
  <c r="Y343" i="64"/>
  <c r="Z343" i="64" s="1"/>
  <c r="Y333" i="64"/>
  <c r="Z333" i="64" s="1"/>
  <c r="Y263" i="64"/>
  <c r="Z263" i="64" s="1"/>
  <c r="Y20" i="64"/>
  <c r="Z20" i="64" s="1"/>
  <c r="Y203" i="64"/>
  <c r="Z203" i="64" s="1"/>
  <c r="Y8" i="64"/>
  <c r="Z8" i="64" s="1"/>
  <c r="Y7" i="64"/>
  <c r="Z7" i="64" s="1"/>
  <c r="Y138" i="64"/>
  <c r="Z138" i="64" s="1"/>
  <c r="Y179" i="64"/>
  <c r="Z179" i="64" s="1"/>
  <c r="Y245" i="64"/>
  <c r="Z245" i="64" s="1"/>
  <c r="Y15" i="64"/>
  <c r="Z15" i="64" s="1"/>
  <c r="Y197" i="64"/>
  <c r="Z197" i="64" s="1"/>
  <c r="Y290" i="64"/>
  <c r="Z290" i="64" s="1"/>
  <c r="Y108" i="64"/>
  <c r="Z108" i="64" s="1"/>
  <c r="Y225" i="64"/>
  <c r="Z225" i="64" s="1"/>
  <c r="Y164" i="64"/>
  <c r="Z164" i="64" s="1"/>
  <c r="Y133" i="64"/>
  <c r="Z133" i="64" s="1"/>
  <c r="Y101" i="64"/>
  <c r="Z101" i="64" s="1"/>
  <c r="Y353" i="64"/>
  <c r="Z353" i="64" s="1"/>
  <c r="Y189" i="64"/>
  <c r="Z189" i="64" s="1"/>
  <c r="Y47" i="64"/>
  <c r="Z47" i="64" s="1"/>
  <c r="Y45" i="64"/>
  <c r="Z45" i="64" s="1"/>
  <c r="Y40" i="64"/>
  <c r="Z40" i="64" s="1"/>
  <c r="Y4" i="64"/>
  <c r="Z4" i="64" s="1"/>
  <c r="Y345" i="64"/>
  <c r="Z345" i="64" s="1"/>
  <c r="Y72" i="64"/>
  <c r="Z72" i="64" s="1"/>
  <c r="Y140" i="64"/>
  <c r="Z140" i="64" s="1"/>
  <c r="Y24" i="64"/>
  <c r="Z24" i="64" s="1"/>
  <c r="Y318" i="64"/>
  <c r="Z318" i="64" s="1"/>
  <c r="Y381" i="64"/>
  <c r="Z381" i="64" s="1"/>
  <c r="Y257" i="64"/>
  <c r="Z257" i="64" s="1"/>
  <c r="Y310" i="64"/>
  <c r="Z310" i="64" s="1"/>
  <c r="Y321" i="64"/>
  <c r="Z321" i="64" s="1"/>
  <c r="Y61" i="64"/>
  <c r="Z61" i="64" s="1"/>
  <c r="Y71" i="64"/>
  <c r="Z71" i="64" s="1"/>
  <c r="Y322" i="64"/>
  <c r="Z322" i="64" s="1"/>
  <c r="Y282" i="64"/>
  <c r="Z282" i="64" s="1"/>
  <c r="Y237" i="64"/>
  <c r="Z237" i="64" s="1"/>
  <c r="Y60" i="64"/>
  <c r="Z60" i="64" s="1"/>
  <c r="Y104" i="64"/>
  <c r="Z104" i="64" s="1"/>
  <c r="Y194" i="64"/>
  <c r="Z194" i="64" s="1"/>
  <c r="Y119" i="64"/>
  <c r="Z119" i="64" s="1"/>
  <c r="Y286" i="64"/>
  <c r="Z286" i="64" s="1"/>
  <c r="Y335" i="64"/>
  <c r="Z335" i="64" s="1"/>
  <c r="Y238" i="64"/>
  <c r="Z238" i="64" s="1"/>
  <c r="Y37" i="64"/>
  <c r="Z37" i="64" s="1"/>
  <c r="Y199" i="64"/>
  <c r="Z199" i="64" s="1"/>
  <c r="Y132" i="64"/>
  <c r="Z132" i="64" s="1"/>
  <c r="Y208" i="64"/>
  <c r="Z208" i="64" s="1"/>
  <c r="Y149" i="64"/>
  <c r="Z149" i="64" s="1"/>
  <c r="Y363" i="64"/>
  <c r="Z363" i="64" s="1"/>
  <c r="Y293" i="64"/>
  <c r="Z293" i="64" s="1"/>
  <c r="Y146" i="64"/>
  <c r="Z146" i="64" s="1"/>
  <c r="Y261" i="64"/>
  <c r="Z261" i="64" s="1"/>
  <c r="Y114" i="64"/>
  <c r="Z114" i="64" s="1"/>
  <c r="Y13" i="64"/>
  <c r="Z13" i="64" s="1"/>
  <c r="Y170" i="64"/>
  <c r="Z170" i="64" s="1"/>
  <c r="Y308" i="64"/>
  <c r="Z308" i="64" s="1"/>
  <c r="Y183" i="64"/>
  <c r="Z183" i="64" s="1"/>
  <c r="Y155" i="64"/>
  <c r="Z155" i="64" s="1"/>
  <c r="Y340" i="64"/>
  <c r="Z340" i="64" s="1"/>
  <c r="Y111" i="64"/>
  <c r="Z111" i="64" s="1"/>
  <c r="Y85" i="64"/>
  <c r="Z85" i="64" s="1"/>
  <c r="Y178" i="64"/>
  <c r="Z178" i="64" s="1"/>
  <c r="Y123" i="64"/>
  <c r="Z123" i="64" s="1"/>
  <c r="Y30" i="64"/>
  <c r="Z30" i="64" s="1"/>
  <c r="Y380" i="64"/>
  <c r="Z380" i="64" s="1"/>
  <c r="Y285" i="64"/>
  <c r="Z285" i="64" s="1"/>
  <c r="Y267" i="64"/>
  <c r="Z267" i="64" s="1"/>
  <c r="Y39" i="64"/>
  <c r="Z39" i="64" s="1"/>
  <c r="Y27" i="64"/>
  <c r="Z27" i="64" s="1"/>
  <c r="Y91" i="64"/>
  <c r="Z91" i="64" s="1"/>
  <c r="Y122" i="64"/>
  <c r="Z122" i="64" s="1"/>
  <c r="Y161" i="64"/>
  <c r="Z161" i="64" s="1"/>
  <c r="Y325" i="64"/>
  <c r="Z325" i="64" s="1"/>
  <c r="Y116" i="64"/>
  <c r="Z116" i="64" s="1"/>
  <c r="Y378" i="64"/>
  <c r="Z378" i="64" s="1"/>
  <c r="Y98" i="64"/>
  <c r="Z98" i="64" s="1"/>
  <c r="Y269" i="64"/>
  <c r="Z269" i="64" s="1"/>
  <c r="Y306" i="64"/>
  <c r="Z306" i="64" s="1"/>
  <c r="Y307" i="64"/>
  <c r="Z307" i="64" s="1"/>
  <c r="Y226" i="64"/>
  <c r="Z226" i="64" s="1"/>
  <c r="Y365" i="64"/>
  <c r="Z365" i="64" s="1"/>
  <c r="Y361" i="64"/>
  <c r="Z361" i="64" s="1"/>
  <c r="Y11" i="64"/>
  <c r="Z11" i="64" s="1"/>
  <c r="Y371" i="64"/>
  <c r="Z371" i="64" s="1"/>
  <c r="Y21" i="64"/>
  <c r="Z21" i="64" s="1"/>
  <c r="Y166" i="64"/>
  <c r="Z166" i="64" s="1"/>
  <c r="Y121" i="64"/>
  <c r="Z121" i="64" s="1"/>
  <c r="Y356" i="64"/>
  <c r="Z356" i="64" s="1"/>
  <c r="Y105" i="64"/>
  <c r="Z105" i="64" s="1"/>
  <c r="Y48" i="64"/>
  <c r="Z48" i="64" s="1"/>
  <c r="Y93" i="64"/>
  <c r="Z93" i="64" s="1"/>
  <c r="Y224" i="64"/>
  <c r="Z224" i="64" s="1"/>
  <c r="Y289" i="64"/>
  <c r="Z289" i="64" s="1"/>
  <c r="Y236" i="64"/>
  <c r="Z236" i="64" s="1"/>
  <c r="Y57" i="64"/>
  <c r="Z57" i="64" s="1"/>
  <c r="Y69" i="64"/>
  <c r="Z69" i="64" s="1"/>
  <c r="Y131" i="64"/>
  <c r="Z131" i="64" s="1"/>
  <c r="Y204" i="64"/>
  <c r="Z204" i="64" s="1"/>
  <c r="Y102" i="64"/>
  <c r="Z102" i="64" s="1"/>
  <c r="Y374" i="64"/>
  <c r="Z374" i="64" s="1"/>
  <c r="Y130" i="64"/>
  <c r="Z130" i="64" s="1"/>
  <c r="Y231" i="64"/>
  <c r="Z231" i="64" s="1"/>
  <c r="Y78" i="64"/>
  <c r="Z78" i="64" s="1"/>
  <c r="Y32" i="64"/>
  <c r="Z32" i="64" s="1"/>
  <c r="Y242" i="64"/>
  <c r="Z242" i="64" s="1"/>
  <c r="Y188" i="64"/>
  <c r="Z188" i="64" s="1"/>
  <c r="Y276" i="64"/>
  <c r="Z276" i="64" s="1"/>
  <c r="Y153" i="64"/>
  <c r="Z153" i="64" s="1"/>
  <c r="Y22" i="64"/>
  <c r="Z22" i="64" s="1"/>
  <c r="Y239" i="64"/>
  <c r="Z239" i="64" s="1"/>
  <c r="Y23" i="64"/>
  <c r="Z23" i="64" s="1"/>
  <c r="Y357" i="64"/>
  <c r="Z357" i="64" s="1"/>
  <c r="Y244" i="64"/>
  <c r="Z244" i="64" s="1"/>
  <c r="Y36" i="64"/>
  <c r="Z36" i="64" s="1"/>
  <c r="Y266" i="64"/>
  <c r="Z266" i="64" s="1"/>
  <c r="Y313" i="64"/>
  <c r="Z313" i="64" s="1"/>
  <c r="Y29" i="64"/>
  <c r="Z29" i="64" s="1"/>
  <c r="Y268" i="64"/>
  <c r="Z268" i="64" s="1"/>
  <c r="Y294" i="64"/>
  <c r="Z294" i="64" s="1"/>
  <c r="Y287" i="64"/>
  <c r="Z287" i="64" s="1"/>
  <c r="Y41" i="64"/>
  <c r="Z41" i="64" s="1"/>
  <c r="Y284" i="64"/>
  <c r="Z284" i="64" s="1"/>
  <c r="Y34" i="64"/>
  <c r="Z34" i="64" s="1"/>
  <c r="Y152" i="64"/>
  <c r="Z152" i="64" s="1"/>
  <c r="Y67" i="64"/>
  <c r="Z67" i="64" s="1"/>
  <c r="Y137" i="64"/>
  <c r="Z137" i="64" s="1"/>
  <c r="Y50" i="64"/>
  <c r="Z50" i="64" s="1"/>
  <c r="Y68" i="64"/>
  <c r="Z68" i="64" s="1"/>
  <c r="Y301" i="64"/>
  <c r="Z301" i="64" s="1"/>
  <c r="Y163" i="64"/>
  <c r="Z163" i="64" s="1"/>
  <c r="Y372" i="64"/>
  <c r="Z372" i="64" s="1"/>
  <c r="Y167" i="64"/>
  <c r="Z167" i="64" s="1"/>
  <c r="Y75" i="64"/>
  <c r="Z75" i="64" s="1"/>
  <c r="Y176" i="64"/>
  <c r="Z176" i="64" s="1"/>
  <c r="Y255" i="64"/>
  <c r="Z255" i="64" s="1"/>
  <c r="Y288" i="64"/>
  <c r="Z288" i="64" s="1"/>
  <c r="Y309" i="64"/>
  <c r="Z309" i="64" s="1"/>
  <c r="Y227" i="64"/>
  <c r="Z227" i="64" s="1"/>
  <c r="Y200" i="64"/>
  <c r="Z200" i="64" s="1"/>
  <c r="Y55" i="64"/>
  <c r="Z55" i="64" s="1"/>
  <c r="Y148" i="64"/>
  <c r="Z148" i="64" s="1"/>
  <c r="Y128" i="64"/>
  <c r="Z128" i="64" s="1"/>
  <c r="Y65" i="64"/>
  <c r="Z65" i="64" s="1"/>
  <c r="Y382" i="64"/>
  <c r="Z382" i="64" s="1"/>
  <c r="Y159" i="64"/>
  <c r="Z159" i="64" s="1"/>
  <c r="Y350" i="64"/>
  <c r="Z350" i="64" s="1"/>
  <c r="Y44" i="64"/>
  <c r="Z44" i="64" s="1"/>
  <c r="Y311" i="64"/>
  <c r="Z311" i="64" s="1"/>
  <c r="Y360" i="64"/>
  <c r="Z360" i="64" s="1"/>
  <c r="Y326" i="64"/>
  <c r="Z326" i="64" s="1"/>
  <c r="Y233" i="64"/>
  <c r="Z233" i="64" s="1"/>
  <c r="Y332" i="64"/>
  <c r="Z332" i="64" s="1"/>
  <c r="Y87" i="64"/>
  <c r="Z87" i="64" s="1"/>
  <c r="Y77" i="64"/>
  <c r="Z77" i="64" s="1"/>
  <c r="Y275" i="64"/>
  <c r="Z275" i="64" s="1"/>
  <c r="Y339" i="64"/>
  <c r="Z339" i="64" s="1"/>
  <c r="Y16" i="64"/>
  <c r="Z16" i="64" s="1"/>
  <c r="Y195" i="64"/>
  <c r="Z195" i="64" s="1"/>
  <c r="Y336" i="64"/>
  <c r="Z336" i="64" s="1"/>
  <c r="Y344" i="64"/>
  <c r="Z344" i="64" s="1"/>
  <c r="Y271" i="64"/>
  <c r="Z271" i="64" s="1"/>
  <c r="Y364" i="64"/>
  <c r="Z364" i="64" s="1"/>
  <c r="Y362" i="64"/>
  <c r="Z362" i="64" s="1"/>
  <c r="Y10" i="64"/>
  <c r="Z10" i="64" s="1"/>
  <c r="Y248" i="64"/>
  <c r="Z248" i="64" s="1"/>
  <c r="Y214" i="64"/>
  <c r="Z214" i="64" s="1"/>
  <c r="Y54" i="64"/>
  <c r="Z54" i="64" s="1"/>
  <c r="Y217" i="64"/>
  <c r="Z217" i="64" s="1"/>
  <c r="Y366" i="64"/>
  <c r="Z366" i="64" s="1"/>
  <c r="Y228" i="64"/>
  <c r="Z228" i="64" s="1"/>
  <c r="Y347" i="64"/>
  <c r="Z347" i="64" s="1"/>
  <c r="Y97" i="64"/>
  <c r="Z97" i="64" s="1"/>
  <c r="Y165" i="64"/>
  <c r="Z165" i="64" s="1"/>
  <c r="Y186" i="64"/>
  <c r="Z186" i="64" s="1"/>
  <c r="Y291" i="64"/>
  <c r="Z291" i="64" s="1"/>
  <c r="Y145" i="64"/>
  <c r="Z145" i="64" s="1"/>
  <c r="Y9" i="64"/>
  <c r="Z9" i="64" s="1"/>
  <c r="Y115" i="64"/>
  <c r="Z115" i="64" s="1"/>
  <c r="Y175" i="64"/>
  <c r="Z175" i="64" s="1"/>
  <c r="Y190" i="64"/>
  <c r="Z190" i="64" s="1"/>
  <c r="Y234" i="64"/>
  <c r="Z234" i="64" s="1"/>
  <c r="Y240" i="64"/>
  <c r="Z240" i="64" s="1"/>
  <c r="Y328" i="64"/>
  <c r="Z328" i="64" s="1"/>
  <c r="Y346" i="64"/>
  <c r="Z346" i="64" s="1"/>
  <c r="Y144" i="64"/>
  <c r="Z144" i="64" s="1"/>
  <c r="Y256" i="64"/>
  <c r="Z256" i="64" s="1"/>
  <c r="Y229" i="64"/>
  <c r="Z229" i="64" s="1"/>
  <c r="Y187" i="64"/>
  <c r="Z187" i="64" s="1"/>
  <c r="Y90" i="64"/>
  <c r="Z90" i="64" s="1"/>
  <c r="Y82" i="64"/>
  <c r="Z82" i="64" s="1"/>
  <c r="Y103" i="64"/>
  <c r="Z103" i="64" s="1"/>
  <c r="Y376" i="64"/>
  <c r="Z376" i="64" s="1"/>
  <c r="Y151" i="64"/>
  <c r="Z151" i="64" s="1"/>
  <c r="Y249" i="64"/>
  <c r="Z249" i="64" s="1"/>
  <c r="Y38" i="64"/>
  <c r="Z38" i="64" s="1"/>
  <c r="Y174" i="64"/>
  <c r="Z174" i="64" s="1"/>
  <c r="Y124" i="64"/>
  <c r="Z124" i="64" s="1"/>
  <c r="Y218" i="64"/>
  <c r="Z218" i="64" s="1"/>
  <c r="Y43" i="64"/>
  <c r="Z43" i="64" s="1"/>
  <c r="Y135" i="64"/>
  <c r="Z135" i="64" s="1"/>
  <c r="Y329" i="64"/>
  <c r="Z329" i="64" s="1"/>
  <c r="Y64" i="64"/>
  <c r="Z64" i="64" s="1"/>
  <c r="Y63" i="64"/>
  <c r="Z63" i="64" s="1"/>
  <c r="Y330" i="64"/>
  <c r="Z330" i="64" s="1"/>
  <c r="Y264" i="64"/>
  <c r="Z264" i="64" s="1"/>
  <c r="Y315" i="64"/>
  <c r="Z315" i="64" s="1"/>
  <c r="Y221" i="64"/>
  <c r="Z221" i="64" s="1"/>
  <c r="Y341" i="64"/>
  <c r="Z341" i="64" s="1"/>
  <c r="Y351" i="64"/>
  <c r="Z351" i="64" s="1"/>
  <c r="Y216" i="64"/>
  <c r="Z216" i="64" s="1"/>
  <c r="Y368" i="64"/>
  <c r="Z368" i="64" s="1"/>
  <c r="Y270" i="64"/>
  <c r="Z270" i="64" s="1"/>
  <c r="Y222" i="64"/>
  <c r="Z222" i="64" s="1"/>
  <c r="Y280" i="64"/>
  <c r="Z280" i="64" s="1"/>
  <c r="Y62" i="64"/>
  <c r="Z62" i="64" s="1"/>
  <c r="Y56" i="64"/>
  <c r="Z56" i="64" s="1"/>
  <c r="Y196" i="64"/>
  <c r="Z196" i="64" s="1"/>
  <c r="Y52" i="64"/>
  <c r="Z52" i="64" s="1"/>
  <c r="Y253" i="64"/>
  <c r="Z253" i="64" s="1"/>
  <c r="Y337" i="64"/>
  <c r="Z337" i="64" s="1"/>
  <c r="Y118" i="64"/>
  <c r="Z118" i="64" s="1"/>
  <c r="Y215" i="64"/>
  <c r="Z215" i="64" s="1"/>
  <c r="Y79" i="64"/>
  <c r="Z79" i="64" s="1"/>
  <c r="Y46" i="64"/>
  <c r="Z46" i="64" s="1"/>
  <c r="Y19" i="64"/>
  <c r="Z19" i="64" s="1"/>
  <c r="Y205" i="64"/>
  <c r="Z205" i="64" s="1"/>
  <c r="Y3" i="64"/>
  <c r="Z3" i="64" s="1"/>
  <c r="Y92" i="64"/>
  <c r="Z92" i="64" s="1"/>
  <c r="Y232" i="64"/>
  <c r="Z232" i="64" s="1"/>
  <c r="Y136" i="64"/>
  <c r="Z136" i="64" s="1"/>
  <c r="Y379" i="64"/>
  <c r="Z379" i="64" s="1"/>
  <c r="Y80" i="64"/>
  <c r="Z80" i="64" s="1"/>
  <c r="Y73" i="64"/>
  <c r="Z73" i="64" s="1"/>
  <c r="Y70" i="64"/>
  <c r="Z70" i="64" s="1"/>
  <c r="Y112" i="64"/>
  <c r="Z112" i="64" s="1"/>
  <c r="Y12" i="64"/>
  <c r="Z12" i="64" s="1"/>
  <c r="Y300" i="64"/>
  <c r="Z300" i="64" s="1"/>
  <c r="Y126" i="64"/>
  <c r="Z126" i="64" s="1"/>
  <c r="Y246" i="64"/>
  <c r="Z246" i="64" s="1"/>
  <c r="Y106" i="64"/>
  <c r="Z106" i="64" s="1"/>
  <c r="Y283" i="64"/>
  <c r="Z283" i="64" s="1"/>
  <c r="Y17" i="64"/>
  <c r="Z17" i="64" s="1"/>
  <c r="Y139" i="64"/>
  <c r="Z139" i="64" s="1"/>
  <c r="Y302" i="64"/>
  <c r="Z302" i="64" s="1"/>
  <c r="Y327" i="64"/>
  <c r="Z327" i="64" s="1"/>
  <c r="Y316" i="64"/>
  <c r="Z316" i="64" s="1"/>
  <c r="Y31" i="64"/>
  <c r="Z31" i="64" s="1"/>
  <c r="Y241" i="64"/>
  <c r="Z241" i="64" s="1"/>
  <c r="Y181" i="64"/>
  <c r="Z181" i="64" s="1"/>
  <c r="Y113" i="64"/>
  <c r="Z113" i="64" s="1"/>
  <c r="Y25" i="64"/>
  <c r="Z25" i="64" s="1"/>
  <c r="Y250" i="64"/>
  <c r="Z250" i="64" s="1"/>
  <c r="Y338" i="64"/>
  <c r="Z338" i="64" s="1"/>
  <c r="Y223" i="64"/>
  <c r="Z223" i="64" s="1"/>
  <c r="Y83" i="64"/>
  <c r="Z83" i="64" s="1"/>
  <c r="Y26" i="64"/>
  <c r="Z26" i="64" s="1"/>
  <c r="Y185" i="64"/>
  <c r="Z185" i="64" s="1"/>
  <c r="Y120" i="64"/>
  <c r="Z120" i="64" s="1"/>
  <c r="Y331" i="64"/>
  <c r="Z331" i="64" s="1"/>
  <c r="Y202" i="64"/>
  <c r="Z202" i="64" s="1"/>
  <c r="Y109" i="64"/>
  <c r="Z109" i="64" s="1"/>
  <c r="Y99" i="64"/>
  <c r="Z99" i="64" s="1"/>
  <c r="Y74" i="64"/>
  <c r="Z74" i="64" s="1"/>
  <c r="Y95" i="64"/>
  <c r="Z95" i="64" s="1"/>
  <c r="Y324" i="64"/>
  <c r="Z324" i="64" s="1"/>
  <c r="Y312" i="64"/>
  <c r="Z312" i="64" s="1"/>
  <c r="Y279" i="64"/>
  <c r="Z279" i="64" s="1"/>
  <c r="Y334" i="64"/>
  <c r="Z334" i="64" s="1"/>
  <c r="Y86" i="64"/>
  <c r="Z86" i="64" s="1"/>
  <c r="Y160" i="64"/>
  <c r="Z160" i="64" s="1"/>
  <c r="Y28" i="64"/>
  <c r="Z28" i="64" s="1"/>
  <c r="Y51" i="64"/>
  <c r="Z51" i="64" s="1"/>
  <c r="Y296" i="64"/>
  <c r="Z296" i="64" s="1"/>
  <c r="Y220" i="64"/>
  <c r="Z220" i="64" s="1"/>
  <c r="Y373" i="64"/>
  <c r="Z373" i="64" s="1"/>
  <c r="Y367" i="64"/>
  <c r="Z367" i="64" s="1"/>
  <c r="Y150" i="64"/>
  <c r="Z150" i="64" s="1"/>
  <c r="Y273" i="64"/>
  <c r="Z273" i="64" s="1"/>
  <c r="Y213" i="64"/>
  <c r="Z213" i="64" s="1"/>
  <c r="Y254" i="64"/>
  <c r="Z254" i="64" s="1"/>
  <c r="Y243" i="64"/>
  <c r="Z243" i="64" s="1"/>
  <c r="Y247" i="64"/>
  <c r="Z247" i="64" s="1"/>
  <c r="Y180" i="64"/>
  <c r="Z180" i="64" s="1"/>
  <c r="Y168" i="64"/>
  <c r="Z168" i="64" s="1"/>
  <c r="Y143" i="64"/>
  <c r="Z143" i="64" s="1"/>
  <c r="Y260" i="64"/>
  <c r="Z260" i="64" s="1"/>
  <c r="Y35" i="64"/>
  <c r="Z35" i="64" s="1"/>
  <c r="Y295" i="64"/>
  <c r="Z295" i="64" s="1"/>
  <c r="Y110" i="64"/>
  <c r="Z110" i="64" s="1"/>
  <c r="Y323" i="64"/>
  <c r="Z323" i="64" s="1"/>
  <c r="U123" i="26"/>
  <c r="T123" i="26"/>
  <c r="S123" i="26"/>
  <c r="R123" i="26"/>
  <c r="Q123" i="26"/>
  <c r="Y212" i="64"/>
  <c r="Z212" i="64" s="1"/>
  <c r="U122" i="26"/>
  <c r="T122" i="26"/>
  <c r="S122" i="26"/>
  <c r="R122" i="26"/>
  <c r="Q122" i="26"/>
  <c r="Y162" i="64"/>
  <c r="Z162" i="64" s="1"/>
  <c r="U121" i="26"/>
  <c r="T121" i="26"/>
  <c r="S121" i="26"/>
  <c r="R121" i="26"/>
  <c r="Q121" i="26"/>
  <c r="Y171" i="64"/>
  <c r="Z171" i="64" s="1"/>
  <c r="U120" i="26"/>
  <c r="T120" i="26"/>
  <c r="S120" i="26"/>
  <c r="R120" i="26"/>
  <c r="Q120" i="26"/>
  <c r="Y33" i="64"/>
  <c r="Z33" i="64" s="1"/>
  <c r="Y119" i="26"/>
  <c r="X119" i="26"/>
  <c r="W119" i="26"/>
  <c r="V119" i="26"/>
  <c r="U119" i="26"/>
  <c r="T119" i="26"/>
  <c r="S119" i="26"/>
  <c r="R119" i="26"/>
  <c r="Q119" i="26"/>
  <c r="Y96" i="64"/>
  <c r="Z96" i="64" s="1"/>
  <c r="Y118" i="26"/>
  <c r="X118" i="26"/>
  <c r="W118" i="26"/>
  <c r="V118" i="26"/>
  <c r="U118" i="26"/>
  <c r="T118" i="26"/>
  <c r="S118" i="26"/>
  <c r="R118" i="26"/>
  <c r="Q118" i="26"/>
  <c r="Y319" i="64"/>
  <c r="Z319" i="64" s="1"/>
  <c r="AM16" i="64"/>
  <c r="Y117" i="26" s="1"/>
  <c r="AL16" i="64"/>
  <c r="X117" i="26" s="1"/>
  <c r="AK16" i="64"/>
  <c r="W117" i="26" s="1"/>
  <c r="AH16" i="64"/>
  <c r="V117" i="26" s="1"/>
  <c r="AG16" i="64"/>
  <c r="U117" i="26" s="1"/>
  <c r="AF16" i="64"/>
  <c r="T117" i="26" s="1"/>
  <c r="AE16" i="64"/>
  <c r="S117" i="26" s="1"/>
  <c r="AD16" i="64"/>
  <c r="R117" i="26" s="1"/>
  <c r="AC16" i="64"/>
  <c r="Q117" i="26" s="1"/>
  <c r="Y177" i="64"/>
  <c r="Z177" i="64" s="1"/>
  <c r="AM15" i="64"/>
  <c r="Y116" i="26" s="1"/>
  <c r="AL15" i="64"/>
  <c r="X116" i="26" s="1"/>
  <c r="AK15" i="64"/>
  <c r="W116" i="26" s="1"/>
  <c r="AH15" i="64"/>
  <c r="V116" i="26" s="1"/>
  <c r="AG15" i="64"/>
  <c r="U116" i="26" s="1"/>
  <c r="AF15" i="64"/>
  <c r="T116" i="26" s="1"/>
  <c r="AE15" i="64"/>
  <c r="S116" i="26" s="1"/>
  <c r="AD15" i="64"/>
  <c r="R116" i="26" s="1"/>
  <c r="AC15" i="64"/>
  <c r="Q116" i="26" s="1"/>
  <c r="Y182" i="64"/>
  <c r="Z182" i="64" s="1"/>
  <c r="AM14" i="64"/>
  <c r="Y115" i="26" s="1"/>
  <c r="AL14" i="64"/>
  <c r="X115" i="26" s="1"/>
  <c r="AK14" i="64"/>
  <c r="W115" i="26" s="1"/>
  <c r="AH14" i="64"/>
  <c r="V115" i="26" s="1"/>
  <c r="AG14" i="64"/>
  <c r="U115" i="26" s="1"/>
  <c r="AF14" i="64"/>
  <c r="T115" i="26" s="1"/>
  <c r="AE14" i="64"/>
  <c r="S115" i="26" s="1"/>
  <c r="AD14" i="64"/>
  <c r="R115" i="26" s="1"/>
  <c r="AC14" i="64"/>
  <c r="Q115" i="26" s="1"/>
  <c r="Y156" i="64"/>
  <c r="Z156" i="64" s="1"/>
  <c r="AM13" i="64"/>
  <c r="Y114" i="26" s="1"/>
  <c r="AL13" i="64"/>
  <c r="X114" i="26" s="1"/>
  <c r="AK13" i="64"/>
  <c r="W114" i="26" s="1"/>
  <c r="AH13" i="64"/>
  <c r="V114" i="26" s="1"/>
  <c r="AG13" i="64"/>
  <c r="U114" i="26" s="1"/>
  <c r="AF13" i="64"/>
  <c r="T114" i="26" s="1"/>
  <c r="AE13" i="64"/>
  <c r="S114" i="26" s="1"/>
  <c r="AD13" i="64"/>
  <c r="R114" i="26" s="1"/>
  <c r="AC13" i="64"/>
  <c r="Q114" i="26" s="1"/>
  <c r="Y76" i="64"/>
  <c r="Z76" i="64" s="1"/>
  <c r="AM12" i="64"/>
  <c r="Y113" i="26" s="1"/>
  <c r="AL12" i="64"/>
  <c r="X113" i="26" s="1"/>
  <c r="AK12" i="64"/>
  <c r="W113" i="26" s="1"/>
  <c r="AH12" i="64"/>
  <c r="V113" i="26" s="1"/>
  <c r="AG12" i="64"/>
  <c r="U113" i="26" s="1"/>
  <c r="AF12" i="64"/>
  <c r="T113" i="26" s="1"/>
  <c r="AE12" i="64"/>
  <c r="S113" i="26" s="1"/>
  <c r="AD12" i="64"/>
  <c r="R113" i="26" s="1"/>
  <c r="AC12" i="64"/>
  <c r="Q113" i="26" s="1"/>
  <c r="Y278" i="64"/>
  <c r="Z278" i="64" s="1"/>
  <c r="AM11" i="64"/>
  <c r="Y112" i="26" s="1"/>
  <c r="AL11" i="64"/>
  <c r="X112" i="26" s="1"/>
  <c r="AK11" i="64"/>
  <c r="W112" i="26" s="1"/>
  <c r="AH11" i="64"/>
  <c r="V112" i="26" s="1"/>
  <c r="AG11" i="64"/>
  <c r="U112" i="26" s="1"/>
  <c r="AF11" i="64"/>
  <c r="T112" i="26" s="1"/>
  <c r="AE11" i="64"/>
  <c r="S112" i="26" s="1"/>
  <c r="AD11" i="64"/>
  <c r="R112" i="26" s="1"/>
  <c r="AC11" i="64"/>
  <c r="Q112" i="26" s="1"/>
  <c r="Y107" i="64"/>
  <c r="Z107" i="64" s="1"/>
  <c r="AM10" i="64"/>
  <c r="Y111" i="26" s="1"/>
  <c r="AL10" i="64"/>
  <c r="X111" i="26" s="1"/>
  <c r="AK10" i="64"/>
  <c r="W111" i="26" s="1"/>
  <c r="AH10" i="64"/>
  <c r="V111" i="26" s="1"/>
  <c r="AG10" i="64"/>
  <c r="U111" i="26" s="1"/>
  <c r="AF10" i="64"/>
  <c r="T111" i="26" s="1"/>
  <c r="AE10" i="64"/>
  <c r="S111" i="26" s="1"/>
  <c r="AD10" i="64"/>
  <c r="R111" i="26" s="1"/>
  <c r="AC10" i="64"/>
  <c r="Q111" i="26" s="1"/>
  <c r="Y352" i="64"/>
  <c r="Z352" i="64" s="1"/>
  <c r="AM9" i="64"/>
  <c r="Y110" i="26" s="1"/>
  <c r="AL9" i="64"/>
  <c r="X110" i="26" s="1"/>
  <c r="AK9" i="64"/>
  <c r="W110" i="26" s="1"/>
  <c r="AH9" i="64"/>
  <c r="V110" i="26" s="1"/>
  <c r="AG9" i="64"/>
  <c r="U110" i="26" s="1"/>
  <c r="AF9" i="64"/>
  <c r="T110" i="26" s="1"/>
  <c r="AE9" i="64"/>
  <c r="S110" i="26" s="1"/>
  <c r="AD9" i="64"/>
  <c r="R110" i="26" s="1"/>
  <c r="AC9" i="64"/>
  <c r="Q110" i="26" s="1"/>
  <c r="Y94" i="64"/>
  <c r="Z94" i="64" s="1"/>
  <c r="AM8" i="64"/>
  <c r="Y109" i="26" s="1"/>
  <c r="AL8" i="64"/>
  <c r="X109" i="26" s="1"/>
  <c r="AK8" i="64"/>
  <c r="W109" i="26" s="1"/>
  <c r="AH8" i="64"/>
  <c r="V109" i="26" s="1"/>
  <c r="AG8" i="64"/>
  <c r="U109" i="26" s="1"/>
  <c r="AF8" i="64"/>
  <c r="T109" i="26" s="1"/>
  <c r="AE8" i="64"/>
  <c r="S109" i="26" s="1"/>
  <c r="AD8" i="64"/>
  <c r="R109" i="26" s="1"/>
  <c r="AC8" i="64"/>
  <c r="Q109" i="26" s="1"/>
  <c r="Y272" i="64"/>
  <c r="Z272" i="64" s="1"/>
  <c r="AM7" i="64"/>
  <c r="Y108" i="26" s="1"/>
  <c r="AL7" i="64"/>
  <c r="X108" i="26" s="1"/>
  <c r="AK7" i="64"/>
  <c r="W108" i="26" s="1"/>
  <c r="AH7" i="64"/>
  <c r="V108" i="26" s="1"/>
  <c r="AG7" i="64"/>
  <c r="U108" i="26" s="1"/>
  <c r="AF7" i="64"/>
  <c r="T108" i="26" s="1"/>
  <c r="AE7" i="64"/>
  <c r="S108" i="26" s="1"/>
  <c r="AD7" i="64"/>
  <c r="R108" i="26" s="1"/>
  <c r="AC7" i="64"/>
  <c r="Q108" i="26" s="1"/>
  <c r="Y252" i="64"/>
  <c r="Z252" i="64" s="1"/>
  <c r="AM6" i="64"/>
  <c r="Y107" i="26" s="1"/>
  <c r="AL6" i="64"/>
  <c r="X107" i="26" s="1"/>
  <c r="AK6" i="64"/>
  <c r="W107" i="26" s="1"/>
  <c r="AH6" i="64"/>
  <c r="V107" i="26" s="1"/>
  <c r="AG6" i="64"/>
  <c r="U107" i="26" s="1"/>
  <c r="AF6" i="64"/>
  <c r="T107" i="26" s="1"/>
  <c r="AE6" i="64"/>
  <c r="S107" i="26" s="1"/>
  <c r="AD6" i="64"/>
  <c r="R107" i="26" s="1"/>
  <c r="AC6" i="64"/>
  <c r="Q107" i="26" s="1"/>
  <c r="Y129" i="64"/>
  <c r="Z129" i="64" s="1"/>
  <c r="AM5" i="64"/>
  <c r="Y106" i="26" s="1"/>
  <c r="AL5" i="64"/>
  <c r="X106" i="26" s="1"/>
  <c r="AK5" i="64"/>
  <c r="W106" i="26" s="1"/>
  <c r="AH5" i="64"/>
  <c r="V106" i="26" s="1"/>
  <c r="AG5" i="64"/>
  <c r="U106" i="26" s="1"/>
  <c r="AF5" i="64"/>
  <c r="T106" i="26" s="1"/>
  <c r="AE5" i="64"/>
  <c r="S106" i="26" s="1"/>
  <c r="AD5" i="64"/>
  <c r="R106" i="26" s="1"/>
  <c r="AC5" i="64"/>
  <c r="Q106" i="26" s="1"/>
  <c r="Y173" i="64"/>
  <c r="Z173" i="64" s="1"/>
  <c r="AM4" i="64"/>
  <c r="Y105" i="26" s="1"/>
  <c r="AL4" i="64"/>
  <c r="X105" i="26" s="1"/>
  <c r="AK4" i="64"/>
  <c r="W105" i="26" s="1"/>
  <c r="AH4" i="64"/>
  <c r="V105" i="26" s="1"/>
  <c r="AG4" i="64"/>
  <c r="U105" i="26" s="1"/>
  <c r="AF4" i="64"/>
  <c r="T105" i="26" s="1"/>
  <c r="AE4" i="64"/>
  <c r="S105" i="26" s="1"/>
  <c r="AD4" i="64"/>
  <c r="R105" i="26" s="1"/>
  <c r="AC4" i="64"/>
  <c r="Q105" i="26" s="1"/>
  <c r="Y172" i="64"/>
  <c r="Z172" i="64" s="1"/>
  <c r="AM3" i="64"/>
  <c r="Y104" i="26" s="1"/>
  <c r="AL3" i="64"/>
  <c r="X104" i="26" s="1"/>
  <c r="AK3" i="64"/>
  <c r="W104" i="26" s="1"/>
  <c r="AH3" i="64"/>
  <c r="V104" i="26" s="1"/>
  <c r="AG3" i="64"/>
  <c r="U104" i="26" s="1"/>
  <c r="AF3" i="64"/>
  <c r="T104" i="26" s="1"/>
  <c r="AE3" i="64"/>
  <c r="S104" i="26" s="1"/>
  <c r="AD3" i="64"/>
  <c r="R104" i="26" s="1"/>
  <c r="AC3" i="64"/>
  <c r="Q104" i="26" s="1"/>
  <c r="Y359" i="64"/>
  <c r="C100" i="26"/>
  <c r="B100" i="26"/>
  <c r="AK4" i="47"/>
  <c r="G83" i="26" s="1"/>
  <c r="AL4" i="47"/>
  <c r="H83" i="26" s="1"/>
  <c r="AM4" i="47"/>
  <c r="I83" i="26" s="1"/>
  <c r="AK5" i="47"/>
  <c r="G84" i="26" s="1"/>
  <c r="AL5" i="47"/>
  <c r="AM5" i="47"/>
  <c r="I84" i="26" s="1"/>
  <c r="AK6" i="47"/>
  <c r="G85" i="26" s="1"/>
  <c r="AL6" i="47"/>
  <c r="H85" i="26" s="1"/>
  <c r="AM6" i="47"/>
  <c r="I85" i="26" s="1"/>
  <c r="AK7" i="47"/>
  <c r="G86" i="26" s="1"/>
  <c r="AL7" i="47"/>
  <c r="H86" i="26" s="1"/>
  <c r="AM7" i="47"/>
  <c r="I86" i="26" s="1"/>
  <c r="AK8" i="47"/>
  <c r="G87" i="26" s="1"/>
  <c r="AL8" i="47"/>
  <c r="H87" i="26" s="1"/>
  <c r="AM8" i="47"/>
  <c r="I87" i="26" s="1"/>
  <c r="AK9" i="47"/>
  <c r="G88" i="26" s="1"/>
  <c r="AL9" i="47"/>
  <c r="H88" i="26" s="1"/>
  <c r="AM9" i="47"/>
  <c r="I88" i="26" s="1"/>
  <c r="AK10" i="47"/>
  <c r="G89" i="26" s="1"/>
  <c r="AL10" i="47"/>
  <c r="H89" i="26" s="1"/>
  <c r="AM10" i="47"/>
  <c r="I89" i="26" s="1"/>
  <c r="AK11" i="47"/>
  <c r="G90" i="26" s="1"/>
  <c r="AL11" i="47"/>
  <c r="H90" i="26" s="1"/>
  <c r="AM11" i="47"/>
  <c r="I90" i="26" s="1"/>
  <c r="AK12" i="47"/>
  <c r="G91" i="26" s="1"/>
  <c r="AL12" i="47"/>
  <c r="H91" i="26" s="1"/>
  <c r="AM12" i="47"/>
  <c r="I91" i="26" s="1"/>
  <c r="AK13" i="47"/>
  <c r="G92" i="26" s="1"/>
  <c r="AL13" i="47"/>
  <c r="H92" i="26" s="1"/>
  <c r="AM13" i="47"/>
  <c r="I92" i="26" s="1"/>
  <c r="AK14" i="47"/>
  <c r="G93" i="26" s="1"/>
  <c r="AL14" i="47"/>
  <c r="H93" i="26" s="1"/>
  <c r="AM14" i="47"/>
  <c r="I93" i="26" s="1"/>
  <c r="AK15" i="47"/>
  <c r="G94" i="26" s="1"/>
  <c r="AL15" i="47"/>
  <c r="H94" i="26" s="1"/>
  <c r="AM15" i="47"/>
  <c r="I94" i="26" s="1"/>
  <c r="AK16" i="47"/>
  <c r="G95" i="26" s="1"/>
  <c r="AL16" i="47"/>
  <c r="H95" i="26" s="1"/>
  <c r="AM16" i="47"/>
  <c r="I95" i="26" s="1"/>
  <c r="AK17" i="47"/>
  <c r="G96" i="26" s="1"/>
  <c r="AL17" i="47"/>
  <c r="H96" i="26" s="1"/>
  <c r="AM17" i="47"/>
  <c r="I96" i="26" s="1"/>
  <c r="AK18" i="47"/>
  <c r="G97" i="26" s="1"/>
  <c r="AL18" i="47"/>
  <c r="H97" i="26" s="1"/>
  <c r="AM18" i="47"/>
  <c r="I97" i="26" s="1"/>
  <c r="AK19" i="47"/>
  <c r="G98" i="26" s="1"/>
  <c r="AL19" i="47"/>
  <c r="H98" i="26" s="1"/>
  <c r="AM19" i="47"/>
  <c r="I98" i="26" s="1"/>
  <c r="AK20" i="47"/>
  <c r="G99" i="26" s="1"/>
  <c r="AL20" i="47"/>
  <c r="H99" i="26" s="1"/>
  <c r="AM20" i="47"/>
  <c r="I99" i="26" s="1"/>
  <c r="AM3" i="47"/>
  <c r="I82" i="26" s="1"/>
  <c r="AL3" i="47"/>
  <c r="H82" i="26" s="1"/>
  <c r="AK3" i="47"/>
  <c r="G82" i="26" s="1"/>
  <c r="AC4" i="47"/>
  <c r="A83" i="26" s="1"/>
  <c r="AD4" i="47"/>
  <c r="B83" i="26" s="1"/>
  <c r="AE4" i="47"/>
  <c r="C83" i="26" s="1"/>
  <c r="AC5" i="47"/>
  <c r="A84" i="26" s="1"/>
  <c r="AD5" i="47"/>
  <c r="B84" i="26" s="1"/>
  <c r="AE5" i="47"/>
  <c r="C84" i="26" s="1"/>
  <c r="AC6" i="47"/>
  <c r="A85" i="26" s="1"/>
  <c r="AD6" i="47"/>
  <c r="B85" i="26" s="1"/>
  <c r="AE6" i="47"/>
  <c r="C85" i="26" s="1"/>
  <c r="AC7" i="47"/>
  <c r="A86" i="26" s="1"/>
  <c r="AD7" i="47"/>
  <c r="B86" i="26" s="1"/>
  <c r="AE7" i="47"/>
  <c r="C86" i="26" s="1"/>
  <c r="AC8" i="47"/>
  <c r="A87" i="26" s="1"/>
  <c r="AD8" i="47"/>
  <c r="B87" i="26" s="1"/>
  <c r="AE8" i="47"/>
  <c r="C87" i="26" s="1"/>
  <c r="AC9" i="47"/>
  <c r="A88" i="26" s="1"/>
  <c r="AD9" i="47"/>
  <c r="B88" i="26" s="1"/>
  <c r="AE9" i="47"/>
  <c r="C88" i="26" s="1"/>
  <c r="AC10" i="47"/>
  <c r="A89" i="26" s="1"/>
  <c r="AD10" i="47"/>
  <c r="B89" i="26" s="1"/>
  <c r="AE10" i="47"/>
  <c r="C89" i="26" s="1"/>
  <c r="AC11" i="47"/>
  <c r="A90" i="26" s="1"/>
  <c r="AD11" i="47"/>
  <c r="B90" i="26" s="1"/>
  <c r="AE11" i="47"/>
  <c r="C90" i="26" s="1"/>
  <c r="AC12" i="47"/>
  <c r="A91" i="26" s="1"/>
  <c r="AD12" i="47"/>
  <c r="B91" i="26" s="1"/>
  <c r="AE12" i="47"/>
  <c r="C91" i="26" s="1"/>
  <c r="AC13" i="47"/>
  <c r="A92" i="26" s="1"/>
  <c r="AD13" i="47"/>
  <c r="B92" i="26" s="1"/>
  <c r="AE13" i="47"/>
  <c r="C92" i="26" s="1"/>
  <c r="AC14" i="47"/>
  <c r="A93" i="26" s="1"/>
  <c r="AD14" i="47"/>
  <c r="B93" i="26" s="1"/>
  <c r="AE14" i="47"/>
  <c r="C93" i="26" s="1"/>
  <c r="AC15" i="47"/>
  <c r="A94" i="26" s="1"/>
  <c r="AD15" i="47"/>
  <c r="B94" i="26" s="1"/>
  <c r="AE15" i="47"/>
  <c r="C94" i="26" s="1"/>
  <c r="AC16" i="47"/>
  <c r="A95" i="26" s="1"/>
  <c r="AD16" i="47"/>
  <c r="B95" i="26" s="1"/>
  <c r="AE16" i="47"/>
  <c r="C95" i="26" s="1"/>
  <c r="AC17" i="47"/>
  <c r="A96" i="26" s="1"/>
  <c r="AD17" i="47"/>
  <c r="B96" i="26" s="1"/>
  <c r="AE17" i="47"/>
  <c r="C96" i="26" s="1"/>
  <c r="AC18" i="47"/>
  <c r="A97" i="26" s="1"/>
  <c r="AD18" i="47"/>
  <c r="B97" i="26" s="1"/>
  <c r="AE18" i="47"/>
  <c r="C97" i="26" s="1"/>
  <c r="AC19" i="47"/>
  <c r="A98" i="26" s="1"/>
  <c r="AD19" i="47"/>
  <c r="B98" i="26" s="1"/>
  <c r="AE19" i="47"/>
  <c r="C98" i="26" s="1"/>
  <c r="AC20" i="47"/>
  <c r="A99" i="26" s="1"/>
  <c r="AD20" i="47"/>
  <c r="B99" i="26" s="1"/>
  <c r="AE20" i="47"/>
  <c r="C99" i="26" s="1"/>
  <c r="AE3" i="47"/>
  <c r="C82" i="26" s="1"/>
  <c r="AD3" i="47"/>
  <c r="B82" i="26" s="1"/>
  <c r="AC3" i="47"/>
  <c r="A82" i="26" s="1"/>
  <c r="B77" i="26"/>
  <c r="C77" i="26"/>
  <c r="D77" i="26"/>
  <c r="AK6" i="16"/>
  <c r="A60" i="26" s="1"/>
  <c r="AL6" i="16"/>
  <c r="B60" i="26" s="1"/>
  <c r="AM6" i="16"/>
  <c r="C60" i="26" s="1"/>
  <c r="AK7" i="16"/>
  <c r="A61" i="26" s="1"/>
  <c r="AL7" i="16"/>
  <c r="B61" i="26" s="1"/>
  <c r="AM7" i="16"/>
  <c r="C61" i="26" s="1"/>
  <c r="AK8" i="16"/>
  <c r="A62" i="26" s="1"/>
  <c r="AL8" i="16"/>
  <c r="B62" i="26" s="1"/>
  <c r="AM8" i="16"/>
  <c r="C62" i="26" s="1"/>
  <c r="AK9" i="16"/>
  <c r="A63" i="26" s="1"/>
  <c r="AL9" i="16"/>
  <c r="B63" i="26" s="1"/>
  <c r="AM9" i="16"/>
  <c r="C63" i="26" s="1"/>
  <c r="AK10" i="16"/>
  <c r="A64" i="26" s="1"/>
  <c r="AL10" i="16"/>
  <c r="B64" i="26" s="1"/>
  <c r="AM10" i="16"/>
  <c r="C64" i="26" s="1"/>
  <c r="AK11" i="16"/>
  <c r="A65" i="26" s="1"/>
  <c r="AL11" i="16"/>
  <c r="B65" i="26" s="1"/>
  <c r="AM11" i="16"/>
  <c r="C65" i="26" s="1"/>
  <c r="AK12" i="16"/>
  <c r="A66" i="26" s="1"/>
  <c r="AL12" i="16"/>
  <c r="B66" i="26" s="1"/>
  <c r="AM12" i="16"/>
  <c r="C66" i="26" s="1"/>
  <c r="AK13" i="16"/>
  <c r="A67" i="26" s="1"/>
  <c r="AL13" i="16"/>
  <c r="B67" i="26" s="1"/>
  <c r="AM13" i="16"/>
  <c r="C67" i="26" s="1"/>
  <c r="AK14" i="16"/>
  <c r="A68" i="26" s="1"/>
  <c r="AL14" i="16"/>
  <c r="B68" i="26" s="1"/>
  <c r="AM14" i="16"/>
  <c r="C68" i="26" s="1"/>
  <c r="AK15" i="16"/>
  <c r="A69" i="26" s="1"/>
  <c r="AL15" i="16"/>
  <c r="B69" i="26" s="1"/>
  <c r="AM15" i="16"/>
  <c r="C69" i="26" s="1"/>
  <c r="AK16" i="16"/>
  <c r="A70" i="26" s="1"/>
  <c r="AL16" i="16"/>
  <c r="B70" i="26" s="1"/>
  <c r="AM16" i="16"/>
  <c r="C70" i="26" s="1"/>
  <c r="AK17" i="16"/>
  <c r="A71" i="26" s="1"/>
  <c r="AL17" i="16"/>
  <c r="B71" i="26" s="1"/>
  <c r="AM17" i="16"/>
  <c r="C71" i="26" s="1"/>
  <c r="AK18" i="16"/>
  <c r="A72" i="26" s="1"/>
  <c r="AL18" i="16"/>
  <c r="B72" i="26" s="1"/>
  <c r="AM18" i="16"/>
  <c r="C72" i="26" s="1"/>
  <c r="AK19" i="16"/>
  <c r="A73" i="26" s="1"/>
  <c r="AL19" i="16"/>
  <c r="B73" i="26" s="1"/>
  <c r="AM19" i="16"/>
  <c r="C73" i="26" s="1"/>
  <c r="AK20" i="16"/>
  <c r="A74" i="26" s="1"/>
  <c r="AL20" i="16"/>
  <c r="B74" i="26" s="1"/>
  <c r="AM20" i="16"/>
  <c r="C74" i="26" s="1"/>
  <c r="AK21" i="16"/>
  <c r="A75" i="26" s="1"/>
  <c r="AL21" i="16"/>
  <c r="B75" i="26" s="1"/>
  <c r="AM21" i="16"/>
  <c r="C75" i="26" s="1"/>
  <c r="AK22" i="16"/>
  <c r="A76" i="26" s="1"/>
  <c r="AL22" i="16"/>
  <c r="B76" i="26" s="1"/>
  <c r="AM22" i="16"/>
  <c r="C76" i="26" s="1"/>
  <c r="AM5" i="16"/>
  <c r="C59" i="26" s="1"/>
  <c r="AL5" i="16"/>
  <c r="B59" i="26" s="1"/>
  <c r="AK5" i="16"/>
  <c r="A59" i="26" s="1"/>
  <c r="L600" i="16"/>
  <c r="M600" i="16"/>
  <c r="N600" i="16"/>
  <c r="O600" i="16"/>
  <c r="AS6" i="16"/>
  <c r="G60" i="26" s="1"/>
  <c r="AS7" i="16"/>
  <c r="G61" i="26" s="1"/>
  <c r="AS8" i="16"/>
  <c r="G62" i="26" s="1"/>
  <c r="AS9" i="16"/>
  <c r="G63" i="26" s="1"/>
  <c r="AS10" i="16"/>
  <c r="G64" i="26" s="1"/>
  <c r="AS11" i="16"/>
  <c r="G65" i="26" s="1"/>
  <c r="AS12" i="16"/>
  <c r="G66" i="26" s="1"/>
  <c r="AS13" i="16"/>
  <c r="G67" i="26" s="1"/>
  <c r="AS14" i="16"/>
  <c r="G68" i="26" s="1"/>
  <c r="AS15" i="16"/>
  <c r="G69" i="26" s="1"/>
  <c r="AS16" i="16"/>
  <c r="G70" i="26" s="1"/>
  <c r="AS17" i="16"/>
  <c r="G71" i="26" s="1"/>
  <c r="AS18" i="16"/>
  <c r="G72" i="26" s="1"/>
  <c r="AS19" i="16"/>
  <c r="G73" i="26" s="1"/>
  <c r="AS20" i="16"/>
  <c r="G74" i="26" s="1"/>
  <c r="AS21" i="16"/>
  <c r="G75" i="26" s="1"/>
  <c r="AS22" i="16"/>
  <c r="G76" i="26" s="1"/>
  <c r="AS5" i="16"/>
  <c r="G59" i="26" s="1"/>
  <c r="AM23" i="47" l="1"/>
  <c r="I100" i="26" s="1"/>
  <c r="AL23" i="47"/>
  <c r="H100" i="26" s="1"/>
  <c r="AK23" i="47"/>
  <c r="G100" i="26" s="1"/>
  <c r="AV25" i="16"/>
  <c r="J77" i="26" s="1"/>
  <c r="AU25" i="16"/>
  <c r="I77" i="26" s="1"/>
  <c r="AT25" i="16"/>
  <c r="H77" i="26" s="1"/>
  <c r="AS25" i="16"/>
  <c r="G77" i="26" s="1"/>
  <c r="AX49" i="14"/>
  <c r="BX50" i="14" s="1"/>
  <c r="Y49" i="26" s="1"/>
  <c r="J25" i="26" s="1"/>
  <c r="BR50" i="14"/>
  <c r="AW49" i="14"/>
  <c r="BW50" i="14" s="1"/>
  <c r="X49" i="26" s="1"/>
  <c r="I25" i="26" s="1"/>
  <c r="BQ50" i="14"/>
  <c r="AV49" i="14"/>
  <c r="BV50" i="14" s="1"/>
  <c r="W49" i="26" s="1"/>
  <c r="H25" i="26" s="1"/>
  <c r="BP50" i="14"/>
  <c r="K72" i="26"/>
  <c r="K64" i="26"/>
  <c r="K70" i="26"/>
  <c r="K62" i="26"/>
  <c r="K59" i="26"/>
  <c r="H84" i="26"/>
  <c r="K41" i="26"/>
  <c r="K52" i="26"/>
  <c r="K51" i="26"/>
  <c r="K43" i="26"/>
  <c r="K39" i="26"/>
  <c r="K47" i="26"/>
  <c r="K38" i="26"/>
  <c r="K35" i="26"/>
  <c r="K30" i="26"/>
  <c r="K50" i="26"/>
  <c r="K46" i="26"/>
  <c r="K61" i="26"/>
  <c r="K37" i="26"/>
  <c r="K69" i="26"/>
  <c r="K40" i="26"/>
  <c r="K42" i="26"/>
  <c r="K33" i="26"/>
  <c r="K53" i="26"/>
  <c r="K48" i="26"/>
  <c r="K34" i="26"/>
  <c r="K75" i="26"/>
  <c r="K67" i="26"/>
  <c r="K45" i="26"/>
  <c r="K73" i="26"/>
  <c r="K65" i="26"/>
  <c r="K44" i="26"/>
  <c r="K32" i="26"/>
  <c r="K36" i="26"/>
  <c r="K49" i="26"/>
  <c r="K31" i="26"/>
  <c r="K63" i="26"/>
  <c r="K71" i="26"/>
  <c r="K76" i="26"/>
  <c r="K68" i="26"/>
  <c r="K60" i="26"/>
  <c r="K74" i="26"/>
  <c r="K66" i="26"/>
  <c r="Z359" i="64"/>
  <c r="AJ3" i="64"/>
  <c r="AC6" i="14"/>
  <c r="BC6" i="14" s="1"/>
  <c r="R6" i="26" s="1"/>
  <c r="C6" i="26" s="1"/>
  <c r="AC7" i="14"/>
  <c r="BC7" i="14" s="1"/>
  <c r="R7" i="26" s="1"/>
  <c r="C7" i="26" s="1"/>
  <c r="AC8" i="14"/>
  <c r="BC8" i="14" s="1"/>
  <c r="R8" i="26" s="1"/>
  <c r="C8" i="26" s="1"/>
  <c r="AC9" i="14"/>
  <c r="BC9" i="14" s="1"/>
  <c r="R9" i="26" s="1"/>
  <c r="C9" i="26" s="1"/>
  <c r="AC10" i="14"/>
  <c r="BC10" i="14" s="1"/>
  <c r="R10" i="26" s="1"/>
  <c r="C10" i="26" s="1"/>
  <c r="AC11" i="14"/>
  <c r="BC11" i="14" s="1"/>
  <c r="R11" i="26" s="1"/>
  <c r="C11" i="26" s="1"/>
  <c r="AC12" i="14"/>
  <c r="BC12" i="14" s="1"/>
  <c r="R12" i="26" s="1"/>
  <c r="C12" i="26" s="1"/>
  <c r="AC13" i="14"/>
  <c r="BC13" i="14" s="1"/>
  <c r="R13" i="26" s="1"/>
  <c r="C13" i="26" s="1"/>
  <c r="AC14" i="14"/>
  <c r="BC14" i="14" s="1"/>
  <c r="R14" i="26" s="1"/>
  <c r="C14" i="26" s="1"/>
  <c r="AC15" i="14"/>
  <c r="BC15" i="14" s="1"/>
  <c r="R15" i="26" s="1"/>
  <c r="C15" i="26" s="1"/>
  <c r="AC16" i="14"/>
  <c r="BC16" i="14" s="1"/>
  <c r="R16" i="26" s="1"/>
  <c r="C16" i="26" s="1"/>
  <c r="AC17" i="14"/>
  <c r="BC17" i="14" s="1"/>
  <c r="R17" i="26" s="1"/>
  <c r="C17" i="26" s="1"/>
  <c r="AC18" i="14"/>
  <c r="BC18" i="14" s="1"/>
  <c r="R18" i="26" s="1"/>
  <c r="C18" i="26" s="1"/>
  <c r="AC19" i="14"/>
  <c r="BC19" i="14" s="1"/>
  <c r="R19" i="26" s="1"/>
  <c r="C19" i="26" s="1"/>
  <c r="AC20" i="14"/>
  <c r="BC20" i="14" s="1"/>
  <c r="R20" i="26" s="1"/>
  <c r="C20" i="26" s="1"/>
  <c r="AC21" i="14"/>
  <c r="BC21" i="14" s="1"/>
  <c r="R21" i="26" s="1"/>
  <c r="C21" i="26" s="1"/>
  <c r="AC22" i="14"/>
  <c r="BC22" i="14" s="1"/>
  <c r="R22" i="26" s="1"/>
  <c r="C22" i="26" s="1"/>
  <c r="AC23" i="14"/>
  <c r="BC23" i="14" s="1"/>
  <c r="R23" i="26" s="1"/>
  <c r="C23" i="26" s="1"/>
  <c r="AC5" i="14"/>
  <c r="BC5" i="14" s="1"/>
  <c r="R5" i="26" s="1"/>
  <c r="C5" i="26" s="1"/>
  <c r="AB6" i="14"/>
  <c r="BB6" i="14" s="1"/>
  <c r="Q6" i="26" s="1"/>
  <c r="B6" i="26" s="1"/>
  <c r="AB7" i="14"/>
  <c r="BB7" i="14" s="1"/>
  <c r="Q7" i="26" s="1"/>
  <c r="B7" i="26" s="1"/>
  <c r="AB8" i="14"/>
  <c r="BB8" i="14" s="1"/>
  <c r="Q8" i="26" s="1"/>
  <c r="B8" i="26" s="1"/>
  <c r="AB9" i="14"/>
  <c r="BB9" i="14" s="1"/>
  <c r="Q9" i="26" s="1"/>
  <c r="B9" i="26" s="1"/>
  <c r="AB10" i="14"/>
  <c r="BB10" i="14" s="1"/>
  <c r="Q10" i="26" s="1"/>
  <c r="B10" i="26" s="1"/>
  <c r="AB11" i="14"/>
  <c r="BB11" i="14" s="1"/>
  <c r="Q11" i="26" s="1"/>
  <c r="B11" i="26" s="1"/>
  <c r="AB12" i="14"/>
  <c r="BB12" i="14" s="1"/>
  <c r="Q12" i="26" s="1"/>
  <c r="B12" i="26" s="1"/>
  <c r="AB13" i="14"/>
  <c r="BB13" i="14" s="1"/>
  <c r="Q13" i="26" s="1"/>
  <c r="B13" i="26" s="1"/>
  <c r="AB14" i="14"/>
  <c r="BB14" i="14" s="1"/>
  <c r="Q14" i="26" s="1"/>
  <c r="B14" i="26" s="1"/>
  <c r="AB15" i="14"/>
  <c r="BB15" i="14" s="1"/>
  <c r="Q15" i="26" s="1"/>
  <c r="B15" i="26" s="1"/>
  <c r="AB16" i="14"/>
  <c r="BB16" i="14" s="1"/>
  <c r="Q16" i="26" s="1"/>
  <c r="B16" i="26" s="1"/>
  <c r="AB17" i="14"/>
  <c r="BB17" i="14" s="1"/>
  <c r="Q17" i="26" s="1"/>
  <c r="B17" i="26" s="1"/>
  <c r="AB18" i="14"/>
  <c r="BB18" i="14" s="1"/>
  <c r="Q18" i="26" s="1"/>
  <c r="B18" i="26" s="1"/>
  <c r="AB19" i="14"/>
  <c r="BB19" i="14" s="1"/>
  <c r="Q19" i="26" s="1"/>
  <c r="B19" i="26" s="1"/>
  <c r="AB20" i="14"/>
  <c r="BB20" i="14" s="1"/>
  <c r="Q20" i="26" s="1"/>
  <c r="B20" i="26" s="1"/>
  <c r="AB21" i="14"/>
  <c r="BB21" i="14" s="1"/>
  <c r="Q21" i="26" s="1"/>
  <c r="B21" i="26" s="1"/>
  <c r="AB22" i="14"/>
  <c r="BB22" i="14" s="1"/>
  <c r="Q22" i="26" s="1"/>
  <c r="B22" i="26" s="1"/>
  <c r="AB23" i="14"/>
  <c r="BB23" i="14" s="1"/>
  <c r="Q23" i="26" s="1"/>
  <c r="B23" i="26" s="1"/>
  <c r="AD6" i="14"/>
  <c r="BD6" i="14" s="1"/>
  <c r="S6" i="26" s="1"/>
  <c r="D6" i="26" s="1"/>
  <c r="AD7" i="14"/>
  <c r="BD7" i="14" s="1"/>
  <c r="S7" i="26" s="1"/>
  <c r="D7" i="26" s="1"/>
  <c r="AD8" i="14"/>
  <c r="BD8" i="14" s="1"/>
  <c r="S8" i="26" s="1"/>
  <c r="D8" i="26" s="1"/>
  <c r="AD9" i="14"/>
  <c r="BD9" i="14" s="1"/>
  <c r="S9" i="26" s="1"/>
  <c r="D9" i="26" s="1"/>
  <c r="AD10" i="14"/>
  <c r="BD10" i="14" s="1"/>
  <c r="S10" i="26" s="1"/>
  <c r="D10" i="26" s="1"/>
  <c r="AD11" i="14"/>
  <c r="BD11" i="14" s="1"/>
  <c r="S11" i="26" s="1"/>
  <c r="D11" i="26" s="1"/>
  <c r="AD12" i="14"/>
  <c r="BD12" i="14" s="1"/>
  <c r="S12" i="26" s="1"/>
  <c r="D12" i="26" s="1"/>
  <c r="AD13" i="14"/>
  <c r="BD13" i="14" s="1"/>
  <c r="S13" i="26" s="1"/>
  <c r="D13" i="26" s="1"/>
  <c r="AD14" i="14"/>
  <c r="BD14" i="14" s="1"/>
  <c r="S14" i="26" s="1"/>
  <c r="D14" i="26" s="1"/>
  <c r="AD15" i="14"/>
  <c r="BD15" i="14" s="1"/>
  <c r="S15" i="26" s="1"/>
  <c r="D15" i="26" s="1"/>
  <c r="AD16" i="14"/>
  <c r="BD16" i="14" s="1"/>
  <c r="S16" i="26" s="1"/>
  <c r="D16" i="26" s="1"/>
  <c r="AD17" i="14"/>
  <c r="BD17" i="14" s="1"/>
  <c r="S17" i="26" s="1"/>
  <c r="D17" i="26" s="1"/>
  <c r="AD18" i="14"/>
  <c r="BD18" i="14" s="1"/>
  <c r="S18" i="26" s="1"/>
  <c r="D18" i="26" s="1"/>
  <c r="AD19" i="14"/>
  <c r="BD19" i="14" s="1"/>
  <c r="S19" i="26" s="1"/>
  <c r="D19" i="26" s="1"/>
  <c r="AD20" i="14"/>
  <c r="BD20" i="14" s="1"/>
  <c r="S20" i="26" s="1"/>
  <c r="D20" i="26" s="1"/>
  <c r="AD21" i="14"/>
  <c r="BD21" i="14" s="1"/>
  <c r="S21" i="26" s="1"/>
  <c r="D21" i="26" s="1"/>
  <c r="AD22" i="14"/>
  <c r="BD22" i="14" s="1"/>
  <c r="S22" i="26" s="1"/>
  <c r="D22" i="26" s="1"/>
  <c r="AD23" i="14"/>
  <c r="BD23" i="14" s="1"/>
  <c r="S23" i="26" s="1"/>
  <c r="D23" i="26" s="1"/>
  <c r="AD5" i="14"/>
  <c r="BD5" i="14" s="1"/>
  <c r="S5" i="26" s="1"/>
  <c r="D5" i="26" s="1"/>
  <c r="AB5" i="14"/>
  <c r="BB5" i="14" s="1"/>
  <c r="Q5" i="26" s="1"/>
  <c r="B5" i="26" s="1"/>
  <c r="L600" i="14"/>
  <c r="AL49" i="14" s="1"/>
  <c r="BL50" i="14" s="1"/>
  <c r="M600" i="14"/>
  <c r="AM49" i="14" s="1"/>
  <c r="BM50" i="14" s="1"/>
  <c r="N600" i="14"/>
  <c r="AN49" i="14" s="1"/>
  <c r="BN50" i="14" s="1"/>
  <c r="O600" i="14"/>
  <c r="AO49" i="14" s="1"/>
  <c r="K600" i="14"/>
  <c r="AK49" i="14" s="1"/>
  <c r="BK50" i="14" s="1"/>
  <c r="G600" i="14"/>
  <c r="AG49" i="14" s="1"/>
  <c r="BG50" i="14" s="1"/>
  <c r="H600" i="14"/>
  <c r="AH49" i="14" s="1"/>
  <c r="BH50" i="14" s="1"/>
  <c r="I600" i="14"/>
  <c r="AI49" i="14" s="1"/>
  <c r="BI50" i="14" s="1"/>
  <c r="J600" i="14"/>
  <c r="AJ49" i="14" s="1"/>
  <c r="BJ50" i="14" s="1"/>
  <c r="F600" i="14"/>
  <c r="AA5" i="14"/>
  <c r="BA5" i="14" s="1"/>
  <c r="P5" i="26" s="1"/>
  <c r="A5" i="26" s="1"/>
  <c r="AE5" i="14"/>
  <c r="BE5" i="14" s="1"/>
  <c r="T5" i="26" s="1"/>
  <c r="E5" i="26" s="1"/>
  <c r="AF5" i="14"/>
  <c r="BF5" i="14" s="1"/>
  <c r="AA6" i="14"/>
  <c r="BA6" i="14" s="1"/>
  <c r="P6" i="26" s="1"/>
  <c r="A6" i="26" s="1"/>
  <c r="AE6" i="14"/>
  <c r="BE6" i="14" s="1"/>
  <c r="T6" i="26" s="1"/>
  <c r="E6" i="26" s="1"/>
  <c r="AF6" i="14"/>
  <c r="BF6" i="14" s="1"/>
  <c r="U6" i="26" s="1"/>
  <c r="F6" i="26" s="1"/>
  <c r="AA7" i="14"/>
  <c r="BA7" i="14" s="1"/>
  <c r="P7" i="26" s="1"/>
  <c r="A7" i="26" s="1"/>
  <c r="AE7" i="14"/>
  <c r="BE7" i="14" s="1"/>
  <c r="T7" i="26" s="1"/>
  <c r="E7" i="26" s="1"/>
  <c r="AF7" i="14"/>
  <c r="BF7" i="14" s="1"/>
  <c r="U7" i="26" s="1"/>
  <c r="F7" i="26" s="1"/>
  <c r="AA8" i="14"/>
  <c r="BA8" i="14" s="1"/>
  <c r="P8" i="26" s="1"/>
  <c r="A8" i="26" s="1"/>
  <c r="AE8" i="14"/>
  <c r="BE8" i="14" s="1"/>
  <c r="T8" i="26" s="1"/>
  <c r="E8" i="26" s="1"/>
  <c r="AF8" i="14"/>
  <c r="BF8" i="14" s="1"/>
  <c r="U8" i="26" s="1"/>
  <c r="F8" i="26" s="1"/>
  <c r="AA9" i="14"/>
  <c r="BA9" i="14" s="1"/>
  <c r="P9" i="26" s="1"/>
  <c r="A9" i="26" s="1"/>
  <c r="AE9" i="14"/>
  <c r="BE9" i="14" s="1"/>
  <c r="T9" i="26" s="1"/>
  <c r="E9" i="26" s="1"/>
  <c r="AF9" i="14"/>
  <c r="BF9" i="14" s="1"/>
  <c r="U9" i="26" s="1"/>
  <c r="F9" i="26" s="1"/>
  <c r="AA10" i="14"/>
  <c r="BA10" i="14" s="1"/>
  <c r="P10" i="26" s="1"/>
  <c r="A10" i="26" s="1"/>
  <c r="AE10" i="14"/>
  <c r="BE10" i="14" s="1"/>
  <c r="T10" i="26" s="1"/>
  <c r="E10" i="26" s="1"/>
  <c r="AF10" i="14"/>
  <c r="BF10" i="14" s="1"/>
  <c r="U10" i="26" s="1"/>
  <c r="F10" i="26" s="1"/>
  <c r="AA11" i="14"/>
  <c r="BA11" i="14" s="1"/>
  <c r="P11" i="26" s="1"/>
  <c r="A11" i="26" s="1"/>
  <c r="AE11" i="14"/>
  <c r="BE11" i="14" s="1"/>
  <c r="T11" i="26" s="1"/>
  <c r="E11" i="26" s="1"/>
  <c r="AF11" i="14"/>
  <c r="BF11" i="14" s="1"/>
  <c r="U11" i="26" s="1"/>
  <c r="F11" i="26" s="1"/>
  <c r="AA12" i="14"/>
  <c r="BA12" i="14" s="1"/>
  <c r="P12" i="26" s="1"/>
  <c r="A12" i="26" s="1"/>
  <c r="AE12" i="14"/>
  <c r="BE12" i="14" s="1"/>
  <c r="T12" i="26" s="1"/>
  <c r="E12" i="26" s="1"/>
  <c r="AF12" i="14"/>
  <c r="BF12" i="14" s="1"/>
  <c r="U12" i="26" s="1"/>
  <c r="F12" i="26" s="1"/>
  <c r="AA13" i="14"/>
  <c r="BA13" i="14" s="1"/>
  <c r="P13" i="26" s="1"/>
  <c r="A13" i="26" s="1"/>
  <c r="AE13" i="14"/>
  <c r="BE13" i="14" s="1"/>
  <c r="T13" i="26" s="1"/>
  <c r="E13" i="26" s="1"/>
  <c r="AF13" i="14"/>
  <c r="BF13" i="14" s="1"/>
  <c r="U13" i="26" s="1"/>
  <c r="F13" i="26" s="1"/>
  <c r="AA14" i="14"/>
  <c r="BA14" i="14" s="1"/>
  <c r="P14" i="26" s="1"/>
  <c r="A14" i="26" s="1"/>
  <c r="AE14" i="14"/>
  <c r="BE14" i="14" s="1"/>
  <c r="T14" i="26" s="1"/>
  <c r="E14" i="26" s="1"/>
  <c r="AF14" i="14"/>
  <c r="BF14" i="14" s="1"/>
  <c r="U14" i="26" s="1"/>
  <c r="F14" i="26" s="1"/>
  <c r="AA15" i="14"/>
  <c r="BA15" i="14" s="1"/>
  <c r="P15" i="26" s="1"/>
  <c r="A15" i="26" s="1"/>
  <c r="AE15" i="14"/>
  <c r="BE15" i="14" s="1"/>
  <c r="T15" i="26" s="1"/>
  <c r="E15" i="26" s="1"/>
  <c r="AF15" i="14"/>
  <c r="BF15" i="14" s="1"/>
  <c r="U15" i="26" s="1"/>
  <c r="F15" i="26" s="1"/>
  <c r="AA16" i="14"/>
  <c r="BA16" i="14" s="1"/>
  <c r="P16" i="26" s="1"/>
  <c r="A16" i="26" s="1"/>
  <c r="AE16" i="14"/>
  <c r="BE16" i="14" s="1"/>
  <c r="T16" i="26" s="1"/>
  <c r="E16" i="26" s="1"/>
  <c r="AF16" i="14"/>
  <c r="BF16" i="14" s="1"/>
  <c r="U16" i="26" s="1"/>
  <c r="F16" i="26" s="1"/>
  <c r="AA17" i="14"/>
  <c r="BA17" i="14" s="1"/>
  <c r="P17" i="26" s="1"/>
  <c r="A17" i="26" s="1"/>
  <c r="AE17" i="14"/>
  <c r="BE17" i="14" s="1"/>
  <c r="T17" i="26" s="1"/>
  <c r="E17" i="26" s="1"/>
  <c r="AF17" i="14"/>
  <c r="BF17" i="14" s="1"/>
  <c r="U17" i="26" s="1"/>
  <c r="F17" i="26" s="1"/>
  <c r="AA18" i="14"/>
  <c r="BA18" i="14" s="1"/>
  <c r="P18" i="26" s="1"/>
  <c r="A18" i="26" s="1"/>
  <c r="AE18" i="14"/>
  <c r="BE18" i="14" s="1"/>
  <c r="T18" i="26" s="1"/>
  <c r="E18" i="26" s="1"/>
  <c r="AF18" i="14"/>
  <c r="BF18" i="14" s="1"/>
  <c r="U18" i="26" s="1"/>
  <c r="F18" i="26" s="1"/>
  <c r="AA19" i="14"/>
  <c r="BA19" i="14" s="1"/>
  <c r="P19" i="26" s="1"/>
  <c r="A19" i="26" s="1"/>
  <c r="AE19" i="14"/>
  <c r="BE19" i="14" s="1"/>
  <c r="T19" i="26" s="1"/>
  <c r="E19" i="26" s="1"/>
  <c r="AF19" i="14"/>
  <c r="BF19" i="14" s="1"/>
  <c r="U19" i="26" s="1"/>
  <c r="F19" i="26" s="1"/>
  <c r="AA20" i="14"/>
  <c r="BA20" i="14" s="1"/>
  <c r="P20" i="26" s="1"/>
  <c r="A20" i="26" s="1"/>
  <c r="AE20" i="14"/>
  <c r="BE20" i="14" s="1"/>
  <c r="T20" i="26" s="1"/>
  <c r="E20" i="26" s="1"/>
  <c r="AF20" i="14"/>
  <c r="BF20" i="14" s="1"/>
  <c r="U20" i="26" s="1"/>
  <c r="F20" i="26" s="1"/>
  <c r="AA21" i="14"/>
  <c r="BA21" i="14" s="1"/>
  <c r="P21" i="26" s="1"/>
  <c r="A21" i="26" s="1"/>
  <c r="AE21" i="14"/>
  <c r="BE21" i="14" s="1"/>
  <c r="T21" i="26" s="1"/>
  <c r="E21" i="26" s="1"/>
  <c r="AF21" i="14"/>
  <c r="BF21" i="14" s="1"/>
  <c r="U21" i="26" s="1"/>
  <c r="F21" i="26" s="1"/>
  <c r="AA22" i="14"/>
  <c r="BA22" i="14" s="1"/>
  <c r="P22" i="26" s="1"/>
  <c r="A22" i="26" s="1"/>
  <c r="AE22" i="14"/>
  <c r="BE22" i="14" s="1"/>
  <c r="T22" i="26" s="1"/>
  <c r="E22" i="26" s="1"/>
  <c r="AF22" i="14"/>
  <c r="BF22" i="14" s="1"/>
  <c r="U22" i="26" s="1"/>
  <c r="F22" i="26" s="1"/>
  <c r="AA23" i="14"/>
  <c r="BA23" i="14" s="1"/>
  <c r="P23" i="26" s="1"/>
  <c r="A23" i="26" s="1"/>
  <c r="AE23" i="14"/>
  <c r="BE23" i="14" s="1"/>
  <c r="T23" i="26" s="1"/>
  <c r="E23" i="26" s="1"/>
  <c r="AF23" i="14"/>
  <c r="BF23" i="14" s="1"/>
  <c r="U23" i="26" s="1"/>
  <c r="F23" i="26" s="1"/>
  <c r="BT5" i="14" l="1"/>
  <c r="U5" i="26"/>
  <c r="F5" i="26" s="1"/>
  <c r="AU49" i="14"/>
  <c r="BU50" i="14" s="1"/>
  <c r="V49" i="26" s="1"/>
  <c r="BO50" i="14"/>
  <c r="AT5" i="14"/>
  <c r="AT6" i="14" s="1"/>
  <c r="AE49" i="14"/>
  <c r="BE50" i="14" s="1"/>
  <c r="T49" i="26" s="1"/>
  <c r="E25" i="26" s="1"/>
  <c r="K77" i="26"/>
  <c r="AB49" i="14"/>
  <c r="BB50" i="14" s="1"/>
  <c r="Q49" i="26" s="1"/>
  <c r="B25" i="26" s="1"/>
  <c r="AI3" i="64"/>
  <c r="AJ4" i="64"/>
  <c r="AF49" i="14"/>
  <c r="BF50" i="14" s="1"/>
  <c r="AL27" i="63"/>
  <c r="J54" i="26" s="1"/>
  <c r="AK27" i="63"/>
  <c r="I54" i="26" s="1"/>
  <c r="AJ27" i="63"/>
  <c r="H54" i="26" s="1"/>
  <c r="AI27" i="63"/>
  <c r="G54" i="26" s="1"/>
  <c r="Y388" i="63"/>
  <c r="Z388" i="63" s="1"/>
  <c r="Y387" i="63"/>
  <c r="Z387" i="63" s="1"/>
  <c r="Y386" i="63"/>
  <c r="Z386" i="63" s="1"/>
  <c r="Y385" i="63"/>
  <c r="Z385" i="63" s="1"/>
  <c r="Y384" i="63"/>
  <c r="Z384" i="63" s="1"/>
  <c r="Y383" i="63"/>
  <c r="Z383" i="63" s="1"/>
  <c r="Y232" i="63"/>
  <c r="Z232" i="63" s="1"/>
  <c r="Y368" i="63"/>
  <c r="Z368" i="63" s="1"/>
  <c r="Y147" i="63"/>
  <c r="Z147" i="63" s="1"/>
  <c r="Y102" i="63"/>
  <c r="Z102" i="63" s="1"/>
  <c r="Y47" i="63"/>
  <c r="Z47" i="63" s="1"/>
  <c r="Y90" i="63"/>
  <c r="Z90" i="63" s="1"/>
  <c r="Y374" i="63"/>
  <c r="Z374" i="63" s="1"/>
  <c r="Y249" i="63"/>
  <c r="Z249" i="63" s="1"/>
  <c r="Y382" i="63"/>
  <c r="Z382" i="63" s="1"/>
  <c r="Y381" i="63"/>
  <c r="Z381" i="63" s="1"/>
  <c r="Y380" i="63"/>
  <c r="Z380" i="63" s="1"/>
  <c r="Y379" i="63"/>
  <c r="Z379" i="63" s="1"/>
  <c r="Y176" i="63"/>
  <c r="Z176" i="63" s="1"/>
  <c r="Y274" i="63"/>
  <c r="Z274" i="63" s="1"/>
  <c r="Y169" i="63"/>
  <c r="Z169" i="63" s="1"/>
  <c r="Y288" i="63"/>
  <c r="Z288" i="63" s="1"/>
  <c r="Y273" i="63"/>
  <c r="Z273" i="63" s="1"/>
  <c r="Y98" i="63"/>
  <c r="Z98" i="63" s="1"/>
  <c r="Y287" i="63"/>
  <c r="Z287" i="63" s="1"/>
  <c r="Y115" i="63"/>
  <c r="Z115" i="63" s="1"/>
  <c r="Y35" i="63"/>
  <c r="Z35" i="63" s="1"/>
  <c r="Y203" i="63"/>
  <c r="Z203" i="63" s="1"/>
  <c r="Y244" i="63"/>
  <c r="Z244" i="63" s="1"/>
  <c r="Y366" i="63"/>
  <c r="Z366" i="63" s="1"/>
  <c r="Y188" i="63"/>
  <c r="Z188" i="63" s="1"/>
  <c r="Y336" i="63"/>
  <c r="Z336" i="63" s="1"/>
  <c r="Y220" i="63"/>
  <c r="Z220" i="63" s="1"/>
  <c r="Y73" i="63"/>
  <c r="Z73" i="63" s="1"/>
  <c r="Y349" i="63"/>
  <c r="Z349" i="63" s="1"/>
  <c r="Y318" i="63"/>
  <c r="Z318" i="63" s="1"/>
  <c r="Y54" i="63"/>
  <c r="Z54" i="63" s="1"/>
  <c r="Y248" i="63"/>
  <c r="Z248" i="63" s="1"/>
  <c r="Y76" i="63"/>
  <c r="Z76" i="63" s="1"/>
  <c r="Y28" i="63"/>
  <c r="Z28" i="63" s="1"/>
  <c r="Y164" i="63"/>
  <c r="Z164" i="63" s="1"/>
  <c r="Y330" i="63"/>
  <c r="Z330" i="63" s="1"/>
  <c r="Y186" i="63"/>
  <c r="Z186" i="63" s="1"/>
  <c r="Y323" i="63"/>
  <c r="Z323" i="63" s="1"/>
  <c r="Y270" i="63"/>
  <c r="Z270" i="63" s="1"/>
  <c r="Y341" i="63"/>
  <c r="Z341" i="63" s="1"/>
  <c r="Y149" i="63"/>
  <c r="Z149" i="63" s="1"/>
  <c r="Y177" i="63"/>
  <c r="Z177" i="63" s="1"/>
  <c r="Y38" i="63"/>
  <c r="Z38" i="63" s="1"/>
  <c r="Y371" i="63"/>
  <c r="Z371" i="63" s="1"/>
  <c r="Y140" i="63"/>
  <c r="Z140" i="63" s="1"/>
  <c r="Y360" i="63"/>
  <c r="Z360" i="63" s="1"/>
  <c r="Y300" i="63"/>
  <c r="Z300" i="63" s="1"/>
  <c r="Y67" i="63"/>
  <c r="Z67" i="63" s="1"/>
  <c r="Y135" i="63"/>
  <c r="Z135" i="63" s="1"/>
  <c r="Y345" i="63"/>
  <c r="Z345" i="63" s="1"/>
  <c r="Y253" i="63"/>
  <c r="Z253" i="63" s="1"/>
  <c r="Y234" i="63"/>
  <c r="Z234" i="63" s="1"/>
  <c r="Y324" i="63"/>
  <c r="Z324" i="63" s="1"/>
  <c r="Y261" i="63"/>
  <c r="Z261" i="63" s="1"/>
  <c r="Y154" i="63"/>
  <c r="Z154" i="63" s="1"/>
  <c r="Y260" i="63"/>
  <c r="Z260" i="63" s="1"/>
  <c r="Y299" i="63"/>
  <c r="Z299" i="63" s="1"/>
  <c r="Y181" i="63"/>
  <c r="Z181" i="63" s="1"/>
  <c r="Y235" i="63"/>
  <c r="Z235" i="63" s="1"/>
  <c r="Y63" i="63"/>
  <c r="Z63" i="63" s="1"/>
  <c r="Y233" i="63"/>
  <c r="Z233" i="63" s="1"/>
  <c r="Y172" i="63"/>
  <c r="Z172" i="63" s="1"/>
  <c r="Y344" i="63"/>
  <c r="Z344" i="63" s="1"/>
  <c r="Y125" i="63"/>
  <c r="Z125" i="63" s="1"/>
  <c r="Y359" i="63"/>
  <c r="Z359" i="63" s="1"/>
  <c r="Y97" i="63"/>
  <c r="Z97" i="63" s="1"/>
  <c r="Y202" i="63"/>
  <c r="Z202" i="63" s="1"/>
  <c r="Y123" i="63"/>
  <c r="Z123" i="63" s="1"/>
  <c r="Y372" i="63"/>
  <c r="Z372" i="63" s="1"/>
  <c r="Y141" i="63"/>
  <c r="Z141" i="63" s="1"/>
  <c r="Y173" i="63"/>
  <c r="Z173" i="63" s="1"/>
  <c r="Y33" i="63"/>
  <c r="Z33" i="63" s="1"/>
  <c r="Y216" i="63"/>
  <c r="Z216" i="63" s="1"/>
  <c r="Y305" i="63"/>
  <c r="Z305" i="63" s="1"/>
  <c r="Y282" i="63"/>
  <c r="Z282" i="63" s="1"/>
  <c r="Y258" i="63"/>
  <c r="Z258" i="63" s="1"/>
  <c r="Y351" i="63"/>
  <c r="Z351" i="63" s="1"/>
  <c r="Y224" i="63"/>
  <c r="Z224" i="63" s="1"/>
  <c r="Y68" i="63"/>
  <c r="Z68" i="63" s="1"/>
  <c r="Y19" i="63"/>
  <c r="Z19" i="63" s="1"/>
  <c r="Y88" i="63"/>
  <c r="Z88" i="63" s="1"/>
  <c r="Y325" i="63"/>
  <c r="Z325" i="63" s="1"/>
  <c r="Y8" i="63"/>
  <c r="Z8" i="63" s="1"/>
  <c r="Y355" i="63"/>
  <c r="Z355" i="63" s="1"/>
  <c r="Y184" i="63"/>
  <c r="Z184" i="63" s="1"/>
  <c r="Y183" i="63"/>
  <c r="Z183" i="63" s="1"/>
  <c r="Y179" i="63"/>
  <c r="Z179" i="63" s="1"/>
  <c r="Y46" i="63"/>
  <c r="Z46" i="63" s="1"/>
  <c r="Y39" i="63"/>
  <c r="Z39" i="63" s="1"/>
  <c r="Y152" i="63"/>
  <c r="Z152" i="63" s="1"/>
  <c r="Y340" i="63"/>
  <c r="Z340" i="63" s="1"/>
  <c r="Y56" i="63"/>
  <c r="Z56" i="63" s="1"/>
  <c r="Y311" i="63"/>
  <c r="Z311" i="63" s="1"/>
  <c r="Y49" i="63"/>
  <c r="Z49" i="63" s="1"/>
  <c r="Y25" i="63"/>
  <c r="Z25" i="63" s="1"/>
  <c r="Y211" i="63"/>
  <c r="Z211" i="63" s="1"/>
  <c r="Y163" i="63"/>
  <c r="Z163" i="63" s="1"/>
  <c r="Y106" i="63"/>
  <c r="Z106" i="63" s="1"/>
  <c r="Y96" i="63"/>
  <c r="Z96" i="63" s="1"/>
  <c r="Y117" i="63"/>
  <c r="Z117" i="63" s="1"/>
  <c r="Y354" i="63"/>
  <c r="Z354" i="63" s="1"/>
  <c r="Y61" i="63"/>
  <c r="Z61" i="63" s="1"/>
  <c r="Y206" i="63"/>
  <c r="Z206" i="63" s="1"/>
  <c r="Y331" i="63"/>
  <c r="Z331" i="63" s="1"/>
  <c r="Y276" i="63"/>
  <c r="Z276" i="63" s="1"/>
  <c r="Y3" i="63"/>
  <c r="Z3" i="63" s="1"/>
  <c r="Y5" i="63"/>
  <c r="Z5" i="63" s="1"/>
  <c r="Y343" i="63"/>
  <c r="Z343" i="63" s="1"/>
  <c r="Y291" i="63"/>
  <c r="Z291" i="63" s="1"/>
  <c r="Y226" i="63"/>
  <c r="Z226" i="63" s="1"/>
  <c r="Y153" i="63"/>
  <c r="Z153" i="63" s="1"/>
  <c r="Y121" i="63"/>
  <c r="Z121" i="63" s="1"/>
  <c r="Y272" i="63"/>
  <c r="Z272" i="63" s="1"/>
  <c r="Y266" i="63"/>
  <c r="Z266" i="63" s="1"/>
  <c r="Y332" i="63"/>
  <c r="Z332" i="63" s="1"/>
  <c r="Y65" i="63"/>
  <c r="Z65" i="63" s="1"/>
  <c r="Y10" i="63"/>
  <c r="Z10" i="63" s="1"/>
  <c r="Y144" i="63"/>
  <c r="Z144" i="63" s="1"/>
  <c r="Y302" i="63"/>
  <c r="Z302" i="63" s="1"/>
  <c r="Y264" i="63"/>
  <c r="Z264" i="63" s="1"/>
  <c r="Y18" i="63"/>
  <c r="Z18" i="63" s="1"/>
  <c r="Y295" i="63"/>
  <c r="Z295" i="63" s="1"/>
  <c r="Y278" i="63"/>
  <c r="Z278" i="63" s="1"/>
  <c r="Y42" i="63"/>
  <c r="Z42" i="63" s="1"/>
  <c r="Y230" i="63"/>
  <c r="Z230" i="63" s="1"/>
  <c r="Y78" i="63"/>
  <c r="Z78" i="63" s="1"/>
  <c r="Y138" i="63"/>
  <c r="Z138" i="63" s="1"/>
  <c r="Y94" i="63"/>
  <c r="Z94" i="63" s="1"/>
  <c r="Y109" i="63"/>
  <c r="Z109" i="63" s="1"/>
  <c r="Y304" i="63"/>
  <c r="Z304" i="63" s="1"/>
  <c r="Y364" i="63"/>
  <c r="Z364" i="63" s="1"/>
  <c r="Y58" i="63"/>
  <c r="Z58" i="63" s="1"/>
  <c r="Y142" i="63"/>
  <c r="Z142" i="63" s="1"/>
  <c r="Y161" i="63"/>
  <c r="Z161" i="63" s="1"/>
  <c r="Y214" i="63"/>
  <c r="Z214" i="63" s="1"/>
  <c r="Y165" i="63"/>
  <c r="Z165" i="63" s="1"/>
  <c r="Y361" i="63"/>
  <c r="Z361" i="63" s="1"/>
  <c r="Y350" i="63"/>
  <c r="Z350" i="63" s="1"/>
  <c r="Y71" i="63"/>
  <c r="Z71" i="63" s="1"/>
  <c r="Y231" i="63"/>
  <c r="Z231" i="63" s="1"/>
  <c r="Y29" i="63"/>
  <c r="Z29" i="63" s="1"/>
  <c r="Y376" i="63"/>
  <c r="Z376" i="63" s="1"/>
  <c r="Y95" i="63"/>
  <c r="Z95" i="63" s="1"/>
  <c r="Y189" i="63"/>
  <c r="Z189" i="63" s="1"/>
  <c r="Y22" i="63"/>
  <c r="Z22" i="63" s="1"/>
  <c r="Y187" i="63"/>
  <c r="Z187" i="63" s="1"/>
  <c r="Y36" i="63"/>
  <c r="Z36" i="63" s="1"/>
  <c r="Y363" i="63"/>
  <c r="Z363" i="63" s="1"/>
  <c r="Y241" i="63"/>
  <c r="Z241" i="63" s="1"/>
  <c r="Y205" i="63"/>
  <c r="Z205" i="63" s="1"/>
  <c r="Y139" i="63"/>
  <c r="Z139" i="63" s="1"/>
  <c r="Y313" i="63"/>
  <c r="Z313" i="63" s="1"/>
  <c r="Y301" i="63"/>
  <c r="Z301" i="63" s="1"/>
  <c r="Y320" i="63"/>
  <c r="Z320" i="63" s="1"/>
  <c r="Y59" i="63"/>
  <c r="Z59" i="63" s="1"/>
  <c r="Y292" i="63"/>
  <c r="Z292" i="63" s="1"/>
  <c r="Y52" i="63"/>
  <c r="Z52" i="63" s="1"/>
  <c r="Y348" i="63"/>
  <c r="Z348" i="63" s="1"/>
  <c r="Y114" i="63"/>
  <c r="Z114" i="63" s="1"/>
  <c r="Y375" i="63"/>
  <c r="Z375" i="63" s="1"/>
  <c r="Y190" i="63"/>
  <c r="Z190" i="63" s="1"/>
  <c r="Y321" i="63"/>
  <c r="Z321" i="63" s="1"/>
  <c r="Y100" i="63"/>
  <c r="Z100" i="63" s="1"/>
  <c r="Y242" i="63"/>
  <c r="Z242" i="63" s="1"/>
  <c r="Y51" i="63"/>
  <c r="Z51" i="63" s="1"/>
  <c r="Y338" i="63"/>
  <c r="Z338" i="63" s="1"/>
  <c r="Y222" i="63"/>
  <c r="Z222" i="63" s="1"/>
  <c r="Y225" i="63"/>
  <c r="Z225" i="63" s="1"/>
  <c r="Y317" i="63"/>
  <c r="Z317" i="63" s="1"/>
  <c r="Y228" i="63"/>
  <c r="Z228" i="63" s="1"/>
  <c r="Y116" i="63"/>
  <c r="Z116" i="63" s="1"/>
  <c r="Y145" i="63"/>
  <c r="Z145" i="63" s="1"/>
  <c r="Y294" i="63"/>
  <c r="Z294" i="63" s="1"/>
  <c r="Y353" i="63"/>
  <c r="Z353" i="63" s="1"/>
  <c r="Y70" i="63"/>
  <c r="Z70" i="63" s="1"/>
  <c r="Y77" i="63"/>
  <c r="Z77" i="63" s="1"/>
  <c r="Y168" i="63"/>
  <c r="Z168" i="63" s="1"/>
  <c r="Y55" i="63"/>
  <c r="Z55" i="63" s="1"/>
  <c r="Y215" i="63"/>
  <c r="Z215" i="63" s="1"/>
  <c r="Y124" i="63"/>
  <c r="Z124" i="63" s="1"/>
  <c r="Y275" i="63"/>
  <c r="Z275" i="63" s="1"/>
  <c r="Y85" i="63"/>
  <c r="Z85" i="63" s="1"/>
  <c r="Y245" i="63"/>
  <c r="Z245" i="63" s="1"/>
  <c r="Y342" i="63"/>
  <c r="Z342" i="63" s="1"/>
  <c r="Y150" i="63"/>
  <c r="Z150" i="63" s="1"/>
  <c r="Y122" i="63"/>
  <c r="Z122" i="63" s="1"/>
  <c r="Y119" i="63"/>
  <c r="Z119" i="63" s="1"/>
  <c r="Y107" i="63"/>
  <c r="Z107" i="63" s="1"/>
  <c r="Y198" i="63"/>
  <c r="Z198" i="63" s="1"/>
  <c r="Y251" i="63"/>
  <c r="Z251" i="63" s="1"/>
  <c r="Y30" i="63"/>
  <c r="Z30" i="63" s="1"/>
  <c r="Y269" i="63"/>
  <c r="Z269" i="63" s="1"/>
  <c r="Y326" i="63"/>
  <c r="Z326" i="63" s="1"/>
  <c r="Y284" i="63"/>
  <c r="Z284" i="63" s="1"/>
  <c r="Y128" i="63"/>
  <c r="Z128" i="63" s="1"/>
  <c r="Y334" i="63"/>
  <c r="Z334" i="63" s="1"/>
  <c r="Y204" i="63"/>
  <c r="Z204" i="63" s="1"/>
  <c r="Y87" i="63"/>
  <c r="Z87" i="63" s="1"/>
  <c r="Y192" i="63"/>
  <c r="Z192" i="63" s="1"/>
  <c r="Y246" i="63"/>
  <c r="Z246" i="63" s="1"/>
  <c r="Y170" i="63"/>
  <c r="Z170" i="63" s="1"/>
  <c r="Y362" i="63"/>
  <c r="Z362" i="63" s="1"/>
  <c r="Y118" i="63"/>
  <c r="Z118" i="63" s="1"/>
  <c r="Y286" i="63"/>
  <c r="Z286" i="63" s="1"/>
  <c r="Y146" i="63"/>
  <c r="Z146" i="63" s="1"/>
  <c r="Y185" i="63"/>
  <c r="Z185" i="63" s="1"/>
  <c r="Y268" i="63"/>
  <c r="Z268" i="63" s="1"/>
  <c r="Y41" i="63"/>
  <c r="Z41" i="63" s="1"/>
  <c r="Y199" i="63"/>
  <c r="Z199" i="63" s="1"/>
  <c r="Y378" i="63"/>
  <c r="Z378" i="63" s="1"/>
  <c r="Y162" i="63"/>
  <c r="Z162" i="63" s="1"/>
  <c r="Y167" i="63"/>
  <c r="Z167" i="63" s="1"/>
  <c r="Y62" i="63"/>
  <c r="Z62" i="63" s="1"/>
  <c r="Y50" i="63"/>
  <c r="Z50" i="63" s="1"/>
  <c r="Y130" i="63"/>
  <c r="Z130" i="63" s="1"/>
  <c r="Y74" i="63"/>
  <c r="Z74" i="63" s="1"/>
  <c r="Y132" i="63"/>
  <c r="Z132" i="63" s="1"/>
  <c r="Y195" i="63"/>
  <c r="Z195" i="63" s="1"/>
  <c r="Y131" i="63"/>
  <c r="Z131" i="63" s="1"/>
  <c r="Y240" i="63"/>
  <c r="Z240" i="63" s="1"/>
  <c r="Y210" i="63"/>
  <c r="Z210" i="63" s="1"/>
  <c r="Y171" i="63"/>
  <c r="Z171" i="63" s="1"/>
  <c r="Y293" i="63"/>
  <c r="Z293" i="63" s="1"/>
  <c r="Y13" i="63"/>
  <c r="Z13" i="63" s="1"/>
  <c r="Y110" i="63"/>
  <c r="Z110" i="63" s="1"/>
  <c r="Y155" i="63"/>
  <c r="Z155" i="63" s="1"/>
  <c r="Y263" i="63"/>
  <c r="Z263" i="63" s="1"/>
  <c r="Y193" i="63"/>
  <c r="Z193" i="63" s="1"/>
  <c r="Y26" i="63"/>
  <c r="Z26" i="63" s="1"/>
  <c r="Y127" i="63"/>
  <c r="Z127" i="63" s="1"/>
  <c r="Y200" i="63"/>
  <c r="Z200" i="63" s="1"/>
  <c r="Y101" i="63"/>
  <c r="Z101" i="63" s="1"/>
  <c r="Y75" i="63"/>
  <c r="Z75" i="63" s="1"/>
  <c r="Y208" i="63"/>
  <c r="Z208" i="63" s="1"/>
  <c r="Y175" i="63"/>
  <c r="Z175" i="63" s="1"/>
  <c r="Y307" i="63"/>
  <c r="Z307" i="63" s="1"/>
  <c r="Y257" i="63"/>
  <c r="Z257" i="63" s="1"/>
  <c r="Y296" i="63"/>
  <c r="Z296" i="63" s="1"/>
  <c r="Y16" i="63"/>
  <c r="Z16" i="63" s="1"/>
  <c r="Y166" i="63"/>
  <c r="Z166" i="63" s="1"/>
  <c r="Y358" i="63"/>
  <c r="Z358" i="63" s="1"/>
  <c r="Y252" i="63"/>
  <c r="Z252" i="63" s="1"/>
  <c r="Y223" i="63"/>
  <c r="Z223" i="63" s="1"/>
  <c r="Y229" i="63"/>
  <c r="Z229" i="63" s="1"/>
  <c r="Y207" i="63"/>
  <c r="Z207" i="63" s="1"/>
  <c r="Y191" i="63"/>
  <c r="Z191" i="63" s="1"/>
  <c r="Y310" i="63"/>
  <c r="Z310" i="63" s="1"/>
  <c r="Y309" i="63"/>
  <c r="Z309" i="63" s="1"/>
  <c r="Y23" i="63"/>
  <c r="Z23" i="63" s="1"/>
  <c r="Y103" i="63"/>
  <c r="Z103" i="63" s="1"/>
  <c r="Y137" i="63"/>
  <c r="Z137" i="63" s="1"/>
  <c r="Y271" i="63"/>
  <c r="Z271" i="63" s="1"/>
  <c r="Y217" i="63"/>
  <c r="Z217" i="63" s="1"/>
  <c r="Y218" i="63"/>
  <c r="Z218" i="63" s="1"/>
  <c r="Y158" i="63"/>
  <c r="Z158" i="63" s="1"/>
  <c r="Y83" i="63"/>
  <c r="Z83" i="63" s="1"/>
  <c r="Y126" i="63"/>
  <c r="Z126" i="63" s="1"/>
  <c r="Y328" i="63"/>
  <c r="Z328" i="63" s="1"/>
  <c r="Y12" i="63"/>
  <c r="Z12" i="63" s="1"/>
  <c r="Y32" i="63"/>
  <c r="Z32" i="63" s="1"/>
  <c r="Y265" i="63"/>
  <c r="Z265" i="63" s="1"/>
  <c r="Y347" i="63"/>
  <c r="Z347" i="63" s="1"/>
  <c r="Y243" i="63"/>
  <c r="Z243" i="63" s="1"/>
  <c r="Y151" i="63"/>
  <c r="Z151" i="63" s="1"/>
  <c r="Y21" i="63"/>
  <c r="Z21" i="63" s="1"/>
  <c r="Y91" i="63"/>
  <c r="Z91" i="63" s="1"/>
  <c r="Y89" i="63"/>
  <c r="Z89" i="63" s="1"/>
  <c r="Y262" i="63"/>
  <c r="Z262" i="63" s="1"/>
  <c r="Y201" i="63"/>
  <c r="Z201" i="63" s="1"/>
  <c r="Y312" i="63"/>
  <c r="Z312" i="63" s="1"/>
  <c r="Y69" i="63"/>
  <c r="Z69" i="63" s="1"/>
  <c r="Y212" i="63"/>
  <c r="Z212" i="63" s="1"/>
  <c r="Y180" i="63"/>
  <c r="Z180" i="63" s="1"/>
  <c r="Y255" i="63"/>
  <c r="Z255" i="63" s="1"/>
  <c r="Y197" i="63"/>
  <c r="Z197" i="63" s="1"/>
  <c r="Y367" i="63"/>
  <c r="Z367" i="63" s="1"/>
  <c r="Y365" i="63"/>
  <c r="Z365" i="63" s="1"/>
  <c r="Y308" i="63"/>
  <c r="Z308" i="63" s="1"/>
  <c r="Y333" i="63"/>
  <c r="Z333" i="63" s="1"/>
  <c r="Y315" i="63"/>
  <c r="Z315" i="63" s="1"/>
  <c r="Y283" i="63"/>
  <c r="Z283" i="63" s="1"/>
  <c r="Y356" i="63"/>
  <c r="Z356" i="63" s="1"/>
  <c r="Y14" i="63"/>
  <c r="Z14" i="63" s="1"/>
  <c r="Y160" i="63"/>
  <c r="Z160" i="63" s="1"/>
  <c r="Y174" i="63"/>
  <c r="Z174" i="63" s="1"/>
  <c r="Y134" i="63"/>
  <c r="Z134" i="63" s="1"/>
  <c r="Y53" i="63"/>
  <c r="Z53" i="63" s="1"/>
  <c r="Y281" i="63"/>
  <c r="Z281" i="63" s="1"/>
  <c r="Y64" i="63"/>
  <c r="Z64" i="63" s="1"/>
  <c r="Y104" i="63"/>
  <c r="Z104" i="63" s="1"/>
  <c r="Y209" i="63"/>
  <c r="Z209" i="63" s="1"/>
  <c r="Y48" i="63"/>
  <c r="Z48" i="63" s="1"/>
  <c r="Y40" i="63"/>
  <c r="Z40" i="63" s="1"/>
  <c r="Y254" i="63"/>
  <c r="Z254" i="63" s="1"/>
  <c r="Y92" i="63"/>
  <c r="Z92" i="63" s="1"/>
  <c r="Y108" i="63"/>
  <c r="Z108" i="63" s="1"/>
  <c r="Y111" i="63"/>
  <c r="Z111" i="63" s="1"/>
  <c r="Y298" i="63"/>
  <c r="Z298" i="63" s="1"/>
  <c r="Y120" i="63"/>
  <c r="Z120" i="63" s="1"/>
  <c r="Y319" i="63"/>
  <c r="Z319" i="63" s="1"/>
  <c r="Y27" i="63"/>
  <c r="Z27" i="63" s="1"/>
  <c r="Y267" i="63"/>
  <c r="Z267" i="63" s="1"/>
  <c r="Y84" i="63"/>
  <c r="Z84" i="63" s="1"/>
  <c r="Y329" i="63"/>
  <c r="Z329" i="63" s="1"/>
  <c r="Y314" i="63"/>
  <c r="Z314" i="63" s="1"/>
  <c r="Y239" i="63"/>
  <c r="Z239" i="63" s="1"/>
  <c r="Y250" i="63"/>
  <c r="Z250" i="63" s="1"/>
  <c r="Y219" i="63"/>
  <c r="Z219" i="63" s="1"/>
  <c r="Y136" i="63"/>
  <c r="Z136" i="63" s="1"/>
  <c r="Y37" i="63"/>
  <c r="Z37" i="63" s="1"/>
  <c r="Y31" i="63"/>
  <c r="Z31" i="63" s="1"/>
  <c r="Y277" i="63"/>
  <c r="Z277" i="63" s="1"/>
  <c r="Y316" i="63"/>
  <c r="Z316" i="63" s="1"/>
  <c r="Y34" i="63"/>
  <c r="Z34" i="63" s="1"/>
  <c r="Y377" i="63"/>
  <c r="Z377" i="63" s="1"/>
  <c r="Y60" i="63"/>
  <c r="Z60" i="63" s="1"/>
  <c r="Y86" i="63"/>
  <c r="Z86" i="63" s="1"/>
  <c r="Y285" i="63"/>
  <c r="Z285" i="63" s="1"/>
  <c r="Y80" i="63"/>
  <c r="Z80" i="63" s="1"/>
  <c r="Y178" i="63"/>
  <c r="Z178" i="63" s="1"/>
  <c r="Y237" i="63"/>
  <c r="Z237" i="63" s="1"/>
  <c r="Y17" i="63"/>
  <c r="Z17" i="63" s="1"/>
  <c r="Y105" i="63"/>
  <c r="Z105" i="63" s="1"/>
  <c r="Y133" i="63"/>
  <c r="Z133" i="63" s="1"/>
  <c r="Y24" i="63"/>
  <c r="Z24" i="63" s="1"/>
  <c r="Y221" i="63"/>
  <c r="Z221" i="63" s="1"/>
  <c r="Y256" i="63"/>
  <c r="Z256" i="63" s="1"/>
  <c r="Y43" i="63"/>
  <c r="Z43" i="63" s="1"/>
  <c r="Y289" i="63"/>
  <c r="Z289" i="63" s="1"/>
  <c r="Y143" i="63"/>
  <c r="Z143" i="63" s="1"/>
  <c r="Y196" i="63"/>
  <c r="Z196" i="63" s="1"/>
  <c r="Y259" i="63"/>
  <c r="Z259" i="63" s="1"/>
  <c r="Y279" i="63"/>
  <c r="Z279" i="63" s="1"/>
  <c r="Y99" i="63"/>
  <c r="Z99" i="63" s="1"/>
  <c r="Y306" i="63"/>
  <c r="Z306" i="63" s="1"/>
  <c r="Y322" i="63"/>
  <c r="Z322" i="63" s="1"/>
  <c r="Y112" i="63"/>
  <c r="Z112" i="63" s="1"/>
  <c r="Y6" i="63"/>
  <c r="Z6" i="63" s="1"/>
  <c r="Y20" i="63"/>
  <c r="Z20" i="63" s="1"/>
  <c r="Y337" i="63"/>
  <c r="Z337" i="63" s="1"/>
  <c r="Y280" i="63"/>
  <c r="Z280" i="63" s="1"/>
  <c r="Y352" i="63"/>
  <c r="Z352" i="63" s="1"/>
  <c r="Y357" i="63"/>
  <c r="Z357" i="63" s="1"/>
  <c r="Y156" i="63"/>
  <c r="Z156" i="63" s="1"/>
  <c r="Y15" i="63"/>
  <c r="Z15" i="63" s="1"/>
  <c r="Y45" i="63"/>
  <c r="Z45" i="63" s="1"/>
  <c r="Y148" i="63"/>
  <c r="Z148" i="63" s="1"/>
  <c r="Y113" i="63"/>
  <c r="Z113" i="63" s="1"/>
  <c r="Y290" i="63"/>
  <c r="Z290" i="63" s="1"/>
  <c r="Y238" i="63"/>
  <c r="Z238" i="63" s="1"/>
  <c r="Y129" i="63"/>
  <c r="Z129" i="63" s="1"/>
  <c r="Y182" i="63"/>
  <c r="Z182" i="63" s="1"/>
  <c r="Y157" i="63"/>
  <c r="Z157" i="63" s="1"/>
  <c r="Y81" i="63"/>
  <c r="Z81" i="63" s="1"/>
  <c r="Y82" i="63"/>
  <c r="Z82" i="63" s="1"/>
  <c r="Y57" i="63"/>
  <c r="Z57" i="63" s="1"/>
  <c r="Y236" i="63"/>
  <c r="Z236" i="63" s="1"/>
  <c r="Y303" i="63"/>
  <c r="Z303" i="63" s="1"/>
  <c r="Y79" i="63"/>
  <c r="Z79" i="63" s="1"/>
  <c r="Y44" i="63"/>
  <c r="Y373" i="63"/>
  <c r="Z373" i="63" s="1"/>
  <c r="Y4" i="63"/>
  <c r="Y213" i="63"/>
  <c r="Z213" i="63" s="1"/>
  <c r="Y11" i="63"/>
  <c r="Y9" i="63"/>
  <c r="Z9" i="63" s="1"/>
  <c r="Y369" i="63"/>
  <c r="AG16" i="63"/>
  <c r="E43" i="26" s="1"/>
  <c r="AF16" i="63"/>
  <c r="D43" i="26" s="1"/>
  <c r="Y247" i="63"/>
  <c r="Z247" i="63" s="1"/>
  <c r="AG15" i="63"/>
  <c r="E42" i="26" s="1"/>
  <c r="AF15" i="63"/>
  <c r="D42" i="26" s="1"/>
  <c r="Y7" i="63"/>
  <c r="AG14" i="63"/>
  <c r="E41" i="26" s="1"/>
  <c r="AF14" i="63"/>
  <c r="D41" i="26" s="1"/>
  <c r="Y335" i="63"/>
  <c r="Z335" i="63" s="1"/>
  <c r="AG13" i="63"/>
  <c r="E40" i="26" s="1"/>
  <c r="AF13" i="63"/>
  <c r="D40" i="26" s="1"/>
  <c r="Y227" i="63"/>
  <c r="AG12" i="63"/>
  <c r="E39" i="26" s="1"/>
  <c r="AF12" i="63"/>
  <c r="D39" i="26" s="1"/>
  <c r="Y93" i="63"/>
  <c r="Z93" i="63" s="1"/>
  <c r="AG11" i="63"/>
  <c r="E38" i="26" s="1"/>
  <c r="AF11" i="63"/>
  <c r="D38" i="26" s="1"/>
  <c r="Y339" i="63"/>
  <c r="AG10" i="63"/>
  <c r="E37" i="26" s="1"/>
  <c r="AF10" i="63"/>
  <c r="D37" i="26" s="1"/>
  <c r="Y370" i="63"/>
  <c r="Z370" i="63" s="1"/>
  <c r="AG9" i="63"/>
  <c r="E36" i="26" s="1"/>
  <c r="AF9" i="63"/>
  <c r="D36" i="26" s="1"/>
  <c r="Y72" i="63"/>
  <c r="AG8" i="63"/>
  <c r="E35" i="26" s="1"/>
  <c r="AF8" i="63"/>
  <c r="D35" i="26" s="1"/>
  <c r="Y346" i="63"/>
  <c r="AG7" i="63"/>
  <c r="E34" i="26" s="1"/>
  <c r="AF7" i="63"/>
  <c r="D34" i="26" s="1"/>
  <c r="Y194" i="63"/>
  <c r="AG6" i="63"/>
  <c r="E33" i="26" s="1"/>
  <c r="AF6" i="63"/>
  <c r="D33" i="26" s="1"/>
  <c r="Y327" i="63"/>
  <c r="Z327" i="63" s="1"/>
  <c r="AG5" i="63"/>
  <c r="E32" i="26" s="1"/>
  <c r="AF5" i="63"/>
  <c r="D32" i="26" s="1"/>
  <c r="Y159" i="63"/>
  <c r="AG4" i="63"/>
  <c r="E31" i="26" s="1"/>
  <c r="AF4" i="63"/>
  <c r="D31" i="26" s="1"/>
  <c r="Y66" i="63"/>
  <c r="AG3" i="63"/>
  <c r="E30" i="26" s="1"/>
  <c r="AF3" i="63"/>
  <c r="D30" i="26" s="1"/>
  <c r="Y297" i="63"/>
  <c r="AK23" i="61"/>
  <c r="AL23" i="61" s="1"/>
  <c r="Y388" i="61"/>
  <c r="Z388" i="61" s="1"/>
  <c r="Y387" i="61"/>
  <c r="Z387" i="61" s="1"/>
  <c r="Y386" i="61"/>
  <c r="Z386" i="61" s="1"/>
  <c r="Y385" i="61"/>
  <c r="Z385" i="61" s="1"/>
  <c r="Y384" i="61"/>
  <c r="Z384" i="61" s="1"/>
  <c r="Y383" i="61"/>
  <c r="Z383" i="61" s="1"/>
  <c r="Y232" i="61"/>
  <c r="Z232" i="61" s="1"/>
  <c r="Y368" i="61"/>
  <c r="Z368" i="61" s="1"/>
  <c r="Y147" i="61"/>
  <c r="Z147" i="61" s="1"/>
  <c r="Y263" i="61"/>
  <c r="Z263" i="61" s="1"/>
  <c r="Y15" i="61"/>
  <c r="Z15" i="61" s="1"/>
  <c r="Y65" i="61"/>
  <c r="Z65" i="61" s="1"/>
  <c r="Y374" i="61"/>
  <c r="Z374" i="61" s="1"/>
  <c r="Y249" i="61"/>
  <c r="Z249" i="61" s="1"/>
  <c r="Y382" i="61"/>
  <c r="Z382" i="61" s="1"/>
  <c r="Y381" i="61"/>
  <c r="Z381" i="61" s="1"/>
  <c r="Y380" i="61"/>
  <c r="Z380" i="61" s="1"/>
  <c r="Y379" i="61"/>
  <c r="Z379" i="61" s="1"/>
  <c r="Y176" i="61"/>
  <c r="Z176" i="61" s="1"/>
  <c r="Y274" i="61"/>
  <c r="Z274" i="61" s="1"/>
  <c r="Y169" i="61"/>
  <c r="Z169" i="61" s="1"/>
  <c r="Y288" i="61"/>
  <c r="Z288" i="61" s="1"/>
  <c r="Y273" i="61"/>
  <c r="Z273" i="61" s="1"/>
  <c r="Y98" i="61"/>
  <c r="Z98" i="61" s="1"/>
  <c r="Y287" i="61"/>
  <c r="Z287" i="61" s="1"/>
  <c r="Y335" i="61"/>
  <c r="Z335" i="61" s="1"/>
  <c r="Y84" i="61"/>
  <c r="Z84" i="61" s="1"/>
  <c r="Y203" i="61"/>
  <c r="Z203" i="61" s="1"/>
  <c r="Y244" i="61"/>
  <c r="Z244" i="61" s="1"/>
  <c r="Y366" i="61"/>
  <c r="Z366" i="61" s="1"/>
  <c r="Y188" i="61"/>
  <c r="Z188" i="61" s="1"/>
  <c r="Y336" i="61"/>
  <c r="Z336" i="61" s="1"/>
  <c r="Y220" i="61"/>
  <c r="Z220" i="61" s="1"/>
  <c r="Y172" i="61"/>
  <c r="Z172" i="61" s="1"/>
  <c r="Y11" i="61"/>
  <c r="Z11" i="61" s="1"/>
  <c r="Y125" i="61"/>
  <c r="Z125" i="61" s="1"/>
  <c r="Y196" i="61"/>
  <c r="Z196" i="61" s="1"/>
  <c r="Y362" i="61"/>
  <c r="Z362" i="61" s="1"/>
  <c r="Y223" i="61"/>
  <c r="Z223" i="61" s="1"/>
  <c r="Y9" i="61"/>
  <c r="Z9" i="61" s="1"/>
  <c r="Y168" i="61"/>
  <c r="Z168" i="61" s="1"/>
  <c r="Y81" i="61"/>
  <c r="Y70" i="61"/>
  <c r="Z70" i="61" s="1"/>
  <c r="Y77" i="61"/>
  <c r="Z77" i="61" s="1"/>
  <c r="Y289" i="61"/>
  <c r="Z289" i="61" s="1"/>
  <c r="Y215" i="61"/>
  <c r="Z215" i="61" s="1"/>
  <c r="Y149" i="61"/>
  <c r="Z149" i="61" s="1"/>
  <c r="Y22" i="61"/>
  <c r="Z22" i="61" s="1"/>
  <c r="Y267" i="61"/>
  <c r="Z267" i="61" s="1"/>
  <c r="Y114" i="61"/>
  <c r="Z114" i="61" s="1"/>
  <c r="Y248" i="61"/>
  <c r="Z248" i="61" s="1"/>
  <c r="Y74" i="61"/>
  <c r="Z74" i="61" s="1"/>
  <c r="Y295" i="61"/>
  <c r="Z295" i="61" s="1"/>
  <c r="Y207" i="61"/>
  <c r="Z207" i="61" s="1"/>
  <c r="Y306" i="61"/>
  <c r="Z306" i="61" s="1"/>
  <c r="Y43" i="61"/>
  <c r="Z43" i="61" s="1"/>
  <c r="Y137" i="61"/>
  <c r="Z137" i="61" s="1"/>
  <c r="Y67" i="61"/>
  <c r="Z67" i="61" s="1"/>
  <c r="Y72" i="61"/>
  <c r="Z72" i="61" s="1"/>
  <c r="Y64" i="61"/>
  <c r="Z64" i="61" s="1"/>
  <c r="Y117" i="61"/>
  <c r="Z117" i="61" s="1"/>
  <c r="Y140" i="61"/>
  <c r="Z140" i="61" s="1"/>
  <c r="Y360" i="61"/>
  <c r="Z360" i="61" s="1"/>
  <c r="Y189" i="61"/>
  <c r="Z189" i="61" s="1"/>
  <c r="Y235" i="61"/>
  <c r="Z235" i="61" s="1"/>
  <c r="Y57" i="61"/>
  <c r="Z57" i="61" s="1"/>
  <c r="Y297" i="61"/>
  <c r="Z297" i="61" s="1"/>
  <c r="Y193" i="61"/>
  <c r="Z193" i="61" s="1"/>
  <c r="Y264" i="61"/>
  <c r="Z264" i="61" s="1"/>
  <c r="Y18" i="61"/>
  <c r="Z18" i="61" s="1"/>
  <c r="Y178" i="61"/>
  <c r="Z178" i="61" s="1"/>
  <c r="Y164" i="61"/>
  <c r="Z164" i="61" s="1"/>
  <c r="Y257" i="61"/>
  <c r="Z257" i="61" s="1"/>
  <c r="Y170" i="61"/>
  <c r="Z170" i="61" s="1"/>
  <c r="Y129" i="61"/>
  <c r="Z129" i="61" s="1"/>
  <c r="Y127" i="61"/>
  <c r="Z127" i="61" s="1"/>
  <c r="Y60" i="61"/>
  <c r="Z60" i="61" s="1"/>
  <c r="Y16" i="61"/>
  <c r="Z16" i="61" s="1"/>
  <c r="Y113" i="61"/>
  <c r="Z113" i="61" s="1"/>
  <c r="Y180" i="61"/>
  <c r="Z180" i="61" s="1"/>
  <c r="Y253" i="61"/>
  <c r="Z253" i="61" s="1"/>
  <c r="Y110" i="61"/>
  <c r="Z110" i="61" s="1"/>
  <c r="Y36" i="61"/>
  <c r="Z36" i="61" s="1"/>
  <c r="Y76" i="61"/>
  <c r="Z76" i="61" s="1"/>
  <c r="Y211" i="61"/>
  <c r="Z211" i="61" s="1"/>
  <c r="Y163" i="61"/>
  <c r="Z163" i="61" s="1"/>
  <c r="Y355" i="61"/>
  <c r="Z355" i="61" s="1"/>
  <c r="Z280" i="61"/>
  <c r="Y30" i="61"/>
  <c r="Z30" i="61" s="1"/>
  <c r="Z372" i="61"/>
  <c r="Z145" i="61"/>
  <c r="Z276" i="61"/>
  <c r="Z17" i="61"/>
  <c r="Y68" i="61"/>
  <c r="Z68" i="61" s="1"/>
  <c r="Y171" i="61"/>
  <c r="Z171" i="61" s="1"/>
  <c r="Y373" i="61"/>
  <c r="Z373" i="61" s="1"/>
  <c r="Y5" i="61"/>
  <c r="Z5" i="61" s="1"/>
  <c r="Y222" i="61"/>
  <c r="Z222" i="61" s="1"/>
  <c r="Y377" i="61"/>
  <c r="Z377" i="61" s="1"/>
  <c r="Y39" i="61"/>
  <c r="Z39" i="61" s="1"/>
  <c r="Y343" i="61"/>
  <c r="Z343" i="61" s="1"/>
  <c r="Y83" i="61"/>
  <c r="Z83" i="61" s="1"/>
  <c r="Z225" i="61"/>
  <c r="Z102" i="61"/>
  <c r="Z20" i="61"/>
  <c r="Z192" i="61"/>
  <c r="Z265" i="61"/>
  <c r="Z258" i="61"/>
  <c r="Z324" i="61"/>
  <c r="Z166" i="61"/>
  <c r="Z315" i="61"/>
  <c r="Z298" i="61"/>
  <c r="Z156" i="61"/>
  <c r="Z260" i="61"/>
  <c r="Z254" i="61"/>
  <c r="Z221" i="61"/>
  <c r="Z153" i="61"/>
  <c r="Z66" i="61"/>
  <c r="Z144" i="61"/>
  <c r="Z353" i="61"/>
  <c r="Z94" i="61"/>
  <c r="Z293" i="61"/>
  <c r="Z152" i="61"/>
  <c r="Z338" i="61"/>
  <c r="Z26" i="61"/>
  <c r="Z285" i="61"/>
  <c r="Z361" i="61"/>
  <c r="Z337" i="61"/>
  <c r="Z126" i="61"/>
  <c r="Z278" i="61"/>
  <c r="Z148" i="61"/>
  <c r="Z199" i="61"/>
  <c r="Z266" i="61"/>
  <c r="Z8" i="61"/>
  <c r="Z307" i="61"/>
  <c r="Z206" i="61"/>
  <c r="Z242" i="61"/>
  <c r="Z59" i="61"/>
  <c r="Z108" i="61"/>
  <c r="Z87" i="61"/>
  <c r="Z262" i="61"/>
  <c r="Z323" i="61"/>
  <c r="Z24" i="61"/>
  <c r="Z53" i="61"/>
  <c r="Z119" i="61"/>
  <c r="Z48" i="61"/>
  <c r="Z130" i="61"/>
  <c r="Z190" i="61"/>
  <c r="Z241" i="61"/>
  <c r="Z352" i="61"/>
  <c r="Z299" i="61"/>
  <c r="Z115" i="61"/>
  <c r="Z161" i="61"/>
  <c r="Z347" i="61"/>
  <c r="Z33" i="61"/>
  <c r="Z247" i="61"/>
  <c r="Z28" i="61"/>
  <c r="Z191" i="61"/>
  <c r="Z194" i="61"/>
  <c r="Z151" i="61"/>
  <c r="Z351" i="61"/>
  <c r="Z243" i="61"/>
  <c r="Z236" i="61"/>
  <c r="Z371" i="61"/>
  <c r="Z228" i="61"/>
  <c r="Z334" i="61"/>
  <c r="Z240" i="61"/>
  <c r="Z300" i="61"/>
  <c r="Z31" i="61"/>
  <c r="Z112" i="61"/>
  <c r="Z116" i="61"/>
  <c r="Z111" i="61"/>
  <c r="Z358" i="61"/>
  <c r="Z255" i="61"/>
  <c r="Z256" i="61"/>
  <c r="Z107" i="61"/>
  <c r="Z123" i="61"/>
  <c r="Z159" i="61"/>
  <c r="Z205" i="61"/>
  <c r="Z200" i="61"/>
  <c r="Z224" i="61"/>
  <c r="Z91" i="61"/>
  <c r="Z47" i="61"/>
  <c r="Z292" i="61"/>
  <c r="Z251" i="61"/>
  <c r="Z99" i="61"/>
  <c r="Z85" i="61"/>
  <c r="Z19" i="61"/>
  <c r="Z82" i="61"/>
  <c r="Z155" i="61"/>
  <c r="Z104" i="61"/>
  <c r="Z281" i="61"/>
  <c r="Z181" i="61"/>
  <c r="Z44" i="61"/>
  <c r="Z270" i="61"/>
  <c r="Z167" i="61"/>
  <c r="Z34" i="61"/>
  <c r="Z201" i="61"/>
  <c r="Z124" i="61"/>
  <c r="Z75" i="61"/>
  <c r="Z309" i="61"/>
  <c r="Z210" i="61"/>
  <c r="Z218" i="61"/>
  <c r="Z95" i="61"/>
  <c r="Y79" i="61"/>
  <c r="Z79" i="61" s="1"/>
  <c r="Z146" i="61"/>
  <c r="Z12" i="61"/>
  <c r="Z308" i="61"/>
  <c r="Z216" i="61"/>
  <c r="Z109" i="61"/>
  <c r="Z103" i="61"/>
  <c r="Z330" i="61"/>
  <c r="Z346" i="61"/>
  <c r="Z132" i="61"/>
  <c r="Z250" i="61"/>
  <c r="Z202" i="61"/>
  <c r="Z340" i="61"/>
  <c r="Z175" i="61"/>
  <c r="Z356" i="61"/>
  <c r="Z106" i="61"/>
  <c r="Z370" i="61"/>
  <c r="Z213" i="61"/>
  <c r="Z275" i="61"/>
  <c r="Z142" i="61"/>
  <c r="Z7" i="61"/>
  <c r="Z71" i="61"/>
  <c r="Z313" i="61"/>
  <c r="Z318" i="61"/>
  <c r="Z162" i="61"/>
  <c r="Z51" i="61"/>
  <c r="Z209" i="61"/>
  <c r="Z290" i="61"/>
  <c r="Z56" i="61"/>
  <c r="Z143" i="61"/>
  <c r="Z158" i="61"/>
  <c r="Z326" i="61"/>
  <c r="Z369" i="61"/>
  <c r="Z217" i="61"/>
  <c r="Z245" i="61"/>
  <c r="Z311" i="61"/>
  <c r="Z341" i="61"/>
  <c r="Z29" i="61"/>
  <c r="Z139" i="61"/>
  <c r="Z322" i="61"/>
  <c r="Z131" i="61"/>
  <c r="Z92" i="61"/>
  <c r="Z141" i="61"/>
  <c r="Z348" i="61"/>
  <c r="Z376" i="61"/>
  <c r="Z45" i="61"/>
  <c r="Z375" i="61"/>
  <c r="Z183" i="61"/>
  <c r="Z10" i="61"/>
  <c r="Z13" i="61"/>
  <c r="Z342" i="61"/>
  <c r="Z138" i="61"/>
  <c r="Z226" i="61"/>
  <c r="Z93" i="61"/>
  <c r="Z345" i="61"/>
  <c r="Z195" i="61"/>
  <c r="Z118" i="61"/>
  <c r="Z187" i="61"/>
  <c r="Z333" i="61"/>
  <c r="Z367" i="61"/>
  <c r="Z184" i="61"/>
  <c r="Z6" i="61"/>
  <c r="Z128" i="61"/>
  <c r="Z310" i="61"/>
  <c r="Z50" i="61"/>
  <c r="Z160" i="61"/>
  <c r="Z179" i="61"/>
  <c r="Z321" i="61"/>
  <c r="Z238" i="61"/>
  <c r="Z350" i="61"/>
  <c r="Z154" i="61"/>
  <c r="Z58" i="61"/>
  <c r="Z174" i="61"/>
  <c r="Z89" i="61"/>
  <c r="Z329" i="61"/>
  <c r="Z173" i="61"/>
  <c r="Z42" i="61"/>
  <c r="Z52" i="61"/>
  <c r="Z121" i="61"/>
  <c r="Z25" i="61"/>
  <c r="Z134" i="61"/>
  <c r="Z296" i="61"/>
  <c r="Z269" i="61"/>
  <c r="Z62" i="61"/>
  <c r="Z317" i="61"/>
  <c r="Z301" i="61"/>
  <c r="Z35" i="61"/>
  <c r="Z291" i="61"/>
  <c r="Z286" i="61"/>
  <c r="Z73" i="61"/>
  <c r="Z349" i="61"/>
  <c r="Z246" i="61"/>
  <c r="Z233" i="61"/>
  <c r="Z339" i="61"/>
  <c r="Z105" i="61"/>
  <c r="Z320" i="61"/>
  <c r="Z314" i="61"/>
  <c r="Z27" i="61"/>
  <c r="Z302" i="61"/>
  <c r="Z177" i="61"/>
  <c r="Z100" i="61"/>
  <c r="Z212" i="61"/>
  <c r="Z14" i="61"/>
  <c r="Z294" i="61"/>
  <c r="Z135" i="61"/>
  <c r="Z305" i="61"/>
  <c r="Z365" i="61"/>
  <c r="Z344" i="61"/>
  <c r="Z252" i="61"/>
  <c r="Z227" i="61"/>
  <c r="Z3" i="61"/>
  <c r="Z38" i="61"/>
  <c r="Z283" i="61"/>
  <c r="Z46" i="61"/>
  <c r="Z268" i="61"/>
  <c r="Z354" i="61"/>
  <c r="Z90" i="61"/>
  <c r="Z239" i="61"/>
  <c r="Z97" i="61"/>
  <c r="Z282" i="61"/>
  <c r="Z325" i="61"/>
  <c r="Z363" i="61"/>
  <c r="Z61" i="61"/>
  <c r="Z359" i="61"/>
  <c r="Z86" i="61"/>
  <c r="Z237" i="61"/>
  <c r="Z279" i="61"/>
  <c r="Z78" i="61"/>
  <c r="Z230" i="61"/>
  <c r="Z150" i="61"/>
  <c r="Z304" i="61"/>
  <c r="Z21" i="61"/>
  <c r="Z204" i="61"/>
  <c r="Z328" i="61"/>
  <c r="Z272" i="61"/>
  <c r="Y23" i="61"/>
  <c r="Z23" i="61" s="1"/>
  <c r="Z49" i="61"/>
  <c r="Z234" i="61"/>
  <c r="Z319" i="61"/>
  <c r="Z185" i="61"/>
  <c r="Z80" i="61"/>
  <c r="Z332" i="61"/>
  <c r="Z214" i="61"/>
  <c r="Z364" i="61"/>
  <c r="Z378" i="61"/>
  <c r="Z284" i="61"/>
  <c r="Z88" i="61"/>
  <c r="Z133" i="61"/>
  <c r="Z186" i="61"/>
  <c r="Z55" i="61"/>
  <c r="Z63" i="61"/>
  <c r="Z69" i="61"/>
  <c r="Z208" i="61"/>
  <c r="Z231" i="61"/>
  <c r="Z259" i="61"/>
  <c r="Z271" i="61"/>
  <c r="Z120" i="61"/>
  <c r="Z219" i="61"/>
  <c r="Z261" i="61"/>
  <c r="Z4" i="61"/>
  <c r="Z136" i="61"/>
  <c r="Z277" i="61"/>
  <c r="AD22" i="61"/>
  <c r="AC22" i="61"/>
  <c r="Z165" i="61"/>
  <c r="AD21" i="61"/>
  <c r="AC21" i="61"/>
  <c r="Z229" i="61"/>
  <c r="AD20" i="61"/>
  <c r="AC20" i="61"/>
  <c r="Z101" i="61"/>
  <c r="AD19" i="61"/>
  <c r="AC19" i="61"/>
  <c r="Z197" i="61"/>
  <c r="AD18" i="61"/>
  <c r="AC18" i="61"/>
  <c r="Z40" i="61"/>
  <c r="AD17" i="61"/>
  <c r="AC17" i="61"/>
  <c r="AD16" i="61"/>
  <c r="AC16" i="61"/>
  <c r="Z198" i="61"/>
  <c r="AD15" i="61"/>
  <c r="AC15" i="61"/>
  <c r="Z157" i="61"/>
  <c r="AD14" i="61"/>
  <c r="AC14" i="61"/>
  <c r="Z312" i="61"/>
  <c r="AD13" i="61"/>
  <c r="AC13" i="61"/>
  <c r="Z41" i="61"/>
  <c r="AD12" i="61"/>
  <c r="AC12" i="61"/>
  <c r="Z327" i="61"/>
  <c r="AD11" i="61"/>
  <c r="AC11" i="61"/>
  <c r="Z316" i="61"/>
  <c r="AD10" i="61"/>
  <c r="AC10" i="61"/>
  <c r="Z96" i="61"/>
  <c r="AD9" i="61"/>
  <c r="AC9" i="61"/>
  <c r="AD8" i="61"/>
  <c r="AC8" i="61"/>
  <c r="Z357" i="61"/>
  <c r="AD7" i="61"/>
  <c r="AC7" i="61"/>
  <c r="Z122" i="61"/>
  <c r="AD6" i="61"/>
  <c r="AC6" i="61"/>
  <c r="Z32" i="61"/>
  <c r="AD5" i="61"/>
  <c r="AC5" i="61"/>
  <c r="AD4" i="61"/>
  <c r="AC4" i="61"/>
  <c r="Z37" i="61"/>
  <c r="AO3" i="61"/>
  <c r="AD3" i="61"/>
  <c r="AC3" i="61"/>
  <c r="Z182" i="61"/>
  <c r="Z81" i="61" l="1"/>
  <c r="Y400" i="61"/>
  <c r="AE12" i="61"/>
  <c r="BT6" i="14"/>
  <c r="AE22" i="61"/>
  <c r="U49" i="26"/>
  <c r="F25" i="26" s="1"/>
  <c r="Z49" i="26"/>
  <c r="K25" i="26" s="1"/>
  <c r="G25" i="26"/>
  <c r="Z303" i="61"/>
  <c r="AE8" i="61"/>
  <c r="AE7" i="61"/>
  <c r="AE15" i="61"/>
  <c r="AE3" i="61"/>
  <c r="AG3" i="61" s="1"/>
  <c r="Z54" i="61"/>
  <c r="AE19" i="61"/>
  <c r="AE11" i="61"/>
  <c r="AE18" i="61"/>
  <c r="AE10" i="61"/>
  <c r="Z331" i="61"/>
  <c r="AE17" i="61"/>
  <c r="AE9" i="61"/>
  <c r="AE16" i="61"/>
  <c r="AE14" i="61"/>
  <c r="AE6" i="61"/>
  <c r="AE21" i="61"/>
  <c r="AE13" i="61"/>
  <c r="AE5" i="61"/>
  <c r="AE20" i="61"/>
  <c r="AE4" i="61"/>
  <c r="K54" i="26"/>
  <c r="Z346" i="63"/>
  <c r="AI4" i="64"/>
  <c r="AJ5" i="64"/>
  <c r="AT7" i="14"/>
  <c r="Z66" i="63"/>
  <c r="AF27" i="63"/>
  <c r="Z297" i="63"/>
  <c r="Z159" i="63"/>
  <c r="Z194" i="63"/>
  <c r="Z72" i="63"/>
  <c r="Z339" i="63"/>
  <c r="Z227" i="63"/>
  <c r="Z7" i="63"/>
  <c r="Z369" i="63"/>
  <c r="Z11" i="63"/>
  <c r="Z4" i="63"/>
  <c r="Z44" i="63"/>
  <c r="AN3" i="61"/>
  <c r="AO4" i="61"/>
  <c r="BT7" i="14" l="1"/>
  <c r="AG4" i="61"/>
  <c r="AF4" i="61" s="1"/>
  <c r="Z400" i="61"/>
  <c r="AC23" i="61"/>
  <c r="AD23" i="61" s="1"/>
  <c r="AE23" i="61"/>
  <c r="AF3" i="61"/>
  <c r="AG27" i="63"/>
  <c r="E54" i="26" s="1"/>
  <c r="D54" i="26"/>
  <c r="AI5" i="64"/>
  <c r="AJ6" i="64"/>
  <c r="AT8" i="14"/>
  <c r="Z400" i="63"/>
  <c r="AN4" i="61"/>
  <c r="AO5" i="61"/>
  <c r="BT8" i="14" l="1"/>
  <c r="AG5" i="61"/>
  <c r="AF5" i="61" s="1"/>
  <c r="AJ7" i="64"/>
  <c r="AI6" i="64"/>
  <c r="AT9" i="14"/>
  <c r="AN5" i="61"/>
  <c r="AO6" i="61"/>
  <c r="BT9" i="14" l="1"/>
  <c r="AG6" i="61"/>
  <c r="AF6" i="61" s="1"/>
  <c r="AI7" i="64"/>
  <c r="AJ8" i="64"/>
  <c r="AT10" i="14"/>
  <c r="AN6" i="61"/>
  <c r="AO7" i="61"/>
  <c r="BT10" i="14" l="1"/>
  <c r="AG7" i="61"/>
  <c r="AF7" i="61" s="1"/>
  <c r="AI8" i="64"/>
  <c r="AJ9" i="64"/>
  <c r="AT11" i="14"/>
  <c r="AN7" i="61"/>
  <c r="AO8" i="61"/>
  <c r="BT11" i="14" l="1"/>
  <c r="AG8" i="61"/>
  <c r="AF8" i="61" s="1"/>
  <c r="AJ10" i="64"/>
  <c r="AI9" i="64"/>
  <c r="AT12" i="14"/>
  <c r="AN8" i="61"/>
  <c r="AO9" i="61"/>
  <c r="BT12" i="14" l="1"/>
  <c r="AG9" i="61"/>
  <c r="AF9" i="61" s="1"/>
  <c r="AI10" i="64"/>
  <c r="AJ11" i="64"/>
  <c r="AT13" i="14"/>
  <c r="AO10" i="61"/>
  <c r="AN9" i="61"/>
  <c r="AH4" i="47"/>
  <c r="F83" i="26" s="1"/>
  <c r="J83" i="26" s="1"/>
  <c r="AH5" i="47"/>
  <c r="F84" i="26" s="1"/>
  <c r="J84" i="26" s="1"/>
  <c r="AH6" i="47"/>
  <c r="F85" i="26" s="1"/>
  <c r="J85" i="26" s="1"/>
  <c r="AH7" i="47"/>
  <c r="F86" i="26" s="1"/>
  <c r="J86" i="26" s="1"/>
  <c r="AH8" i="47"/>
  <c r="F87" i="26" s="1"/>
  <c r="J87" i="26" s="1"/>
  <c r="AH9" i="47"/>
  <c r="F88" i="26" s="1"/>
  <c r="J88" i="26" s="1"/>
  <c r="AH10" i="47"/>
  <c r="F89" i="26" s="1"/>
  <c r="J89" i="26" s="1"/>
  <c r="AH11" i="47"/>
  <c r="F90" i="26" s="1"/>
  <c r="J90" i="26" s="1"/>
  <c r="AH12" i="47"/>
  <c r="F91" i="26" s="1"/>
  <c r="J91" i="26" s="1"/>
  <c r="AH13" i="47"/>
  <c r="F92" i="26" s="1"/>
  <c r="J92" i="26" s="1"/>
  <c r="AH14" i="47"/>
  <c r="F93" i="26" s="1"/>
  <c r="J93" i="26" s="1"/>
  <c r="AH15" i="47"/>
  <c r="F94" i="26" s="1"/>
  <c r="J94" i="26" s="1"/>
  <c r="AH16" i="47"/>
  <c r="F95" i="26" s="1"/>
  <c r="J95" i="26" s="1"/>
  <c r="AH17" i="47"/>
  <c r="F96" i="26" s="1"/>
  <c r="J96" i="26" s="1"/>
  <c r="AH18" i="47"/>
  <c r="F97" i="26" s="1"/>
  <c r="J97" i="26" s="1"/>
  <c r="AH19" i="47"/>
  <c r="F98" i="26" s="1"/>
  <c r="J98" i="26" s="1"/>
  <c r="AH20" i="47"/>
  <c r="F99" i="26" s="1"/>
  <c r="J99" i="26" s="1"/>
  <c r="AH3" i="47"/>
  <c r="AF4" i="47"/>
  <c r="D83" i="26" s="1"/>
  <c r="AG4" i="47"/>
  <c r="E83" i="26" s="1"/>
  <c r="AF5" i="47"/>
  <c r="D84" i="26" s="1"/>
  <c r="AG5" i="47"/>
  <c r="E84" i="26" s="1"/>
  <c r="AF6" i="47"/>
  <c r="D85" i="26" s="1"/>
  <c r="AG6" i="47"/>
  <c r="E85" i="26" s="1"/>
  <c r="AF7" i="47"/>
  <c r="D86" i="26" s="1"/>
  <c r="AG7" i="47"/>
  <c r="E86" i="26" s="1"/>
  <c r="AF8" i="47"/>
  <c r="D87" i="26" s="1"/>
  <c r="AG8" i="47"/>
  <c r="E87" i="26" s="1"/>
  <c r="AF9" i="47"/>
  <c r="D88" i="26" s="1"/>
  <c r="AG9" i="47"/>
  <c r="E88" i="26" s="1"/>
  <c r="AF10" i="47"/>
  <c r="D89" i="26" s="1"/>
  <c r="AG10" i="47"/>
  <c r="E89" i="26" s="1"/>
  <c r="AF11" i="47"/>
  <c r="D90" i="26" s="1"/>
  <c r="AG11" i="47"/>
  <c r="E90" i="26" s="1"/>
  <c r="AF12" i="47"/>
  <c r="D91" i="26" s="1"/>
  <c r="AG12" i="47"/>
  <c r="E91" i="26" s="1"/>
  <c r="AF13" i="47"/>
  <c r="D92" i="26" s="1"/>
  <c r="AG13" i="47"/>
  <c r="E92" i="26" s="1"/>
  <c r="AF14" i="47"/>
  <c r="D93" i="26" s="1"/>
  <c r="AG14" i="47"/>
  <c r="E93" i="26" s="1"/>
  <c r="AF15" i="47"/>
  <c r="D94" i="26" s="1"/>
  <c r="AG15" i="47"/>
  <c r="E94" i="26" s="1"/>
  <c r="AF16" i="47"/>
  <c r="D95" i="26" s="1"/>
  <c r="AG16" i="47"/>
  <c r="E95" i="26" s="1"/>
  <c r="AF17" i="47"/>
  <c r="D96" i="26" s="1"/>
  <c r="AG17" i="47"/>
  <c r="E96" i="26" s="1"/>
  <c r="AF18" i="47"/>
  <c r="D97" i="26" s="1"/>
  <c r="AG18" i="47"/>
  <c r="E97" i="26" s="1"/>
  <c r="AF19" i="47"/>
  <c r="D98" i="26" s="1"/>
  <c r="AG19" i="47"/>
  <c r="E98" i="26" s="1"/>
  <c r="AF20" i="47"/>
  <c r="D99" i="26" s="1"/>
  <c r="AG20" i="47"/>
  <c r="E99" i="26" s="1"/>
  <c r="AG3" i="47"/>
  <c r="E82" i="26" s="1"/>
  <c r="AF3" i="47"/>
  <c r="D82" i="26" s="1"/>
  <c r="Z388" i="47"/>
  <c r="Z387" i="47"/>
  <c r="Z386" i="47"/>
  <c r="Z385" i="47"/>
  <c r="Z384" i="47"/>
  <c r="Z382" i="47"/>
  <c r="Z285" i="47"/>
  <c r="Z211" i="47"/>
  <c r="Z229" i="47"/>
  <c r="Z42" i="47"/>
  <c r="Z79" i="47"/>
  <c r="Z100" i="47"/>
  <c r="Z364" i="47"/>
  <c r="Z294" i="47"/>
  <c r="Z219" i="47"/>
  <c r="Y125" i="47"/>
  <c r="Z125" i="47" s="1"/>
  <c r="Y380" i="47"/>
  <c r="Z380" i="47" s="1"/>
  <c r="Y379" i="47"/>
  <c r="Z379" i="47" s="1"/>
  <c r="Y383" i="47"/>
  <c r="Z383" i="47" s="1"/>
  <c r="Y381" i="47"/>
  <c r="Z381" i="47" s="1"/>
  <c r="Y38" i="47"/>
  <c r="Z38" i="47" s="1"/>
  <c r="Y89" i="47"/>
  <c r="Z89" i="47" s="1"/>
  <c r="Y345" i="47"/>
  <c r="Z345" i="47" s="1"/>
  <c r="Y53" i="47"/>
  <c r="Z53" i="47" s="1"/>
  <c r="Y40" i="47"/>
  <c r="Z40" i="47" s="1"/>
  <c r="Y87" i="47"/>
  <c r="Z87" i="47" s="1"/>
  <c r="Y284" i="47"/>
  <c r="Z284" i="47" s="1"/>
  <c r="Y370" i="47"/>
  <c r="Z370" i="47" s="1"/>
  <c r="Y203" i="47"/>
  <c r="Z203" i="47" s="1"/>
  <c r="Y242" i="47"/>
  <c r="Z242" i="47" s="1"/>
  <c r="Y311" i="47"/>
  <c r="Z311" i="47" s="1"/>
  <c r="Y46" i="47"/>
  <c r="Z46" i="47" s="1"/>
  <c r="Y60" i="47"/>
  <c r="Z60" i="47" s="1"/>
  <c r="Y3" i="47"/>
  <c r="Z3" i="47" s="1"/>
  <c r="Y4" i="47"/>
  <c r="Z4" i="47" s="1"/>
  <c r="Y348" i="47"/>
  <c r="Z348" i="47" s="1"/>
  <c r="Y14" i="47"/>
  <c r="Z14" i="47" s="1"/>
  <c r="Y148" i="47"/>
  <c r="Z148" i="47" s="1"/>
  <c r="Y127" i="47"/>
  <c r="Z127" i="47" s="1"/>
  <c r="Y149" i="47"/>
  <c r="Z149" i="47" s="1"/>
  <c r="Y93" i="47"/>
  <c r="Z93" i="47" s="1"/>
  <c r="Y352" i="47"/>
  <c r="Z352" i="47" s="1"/>
  <c r="Y174" i="47"/>
  <c r="Z174" i="47" s="1"/>
  <c r="Y117" i="47"/>
  <c r="Z117" i="47" s="1"/>
  <c r="Y78" i="47"/>
  <c r="Z78" i="47" s="1"/>
  <c r="Y205" i="47"/>
  <c r="Z205" i="47" s="1"/>
  <c r="Y184" i="47"/>
  <c r="Z184" i="47" s="1"/>
  <c r="Y34" i="47"/>
  <c r="Z34" i="47" s="1"/>
  <c r="Y28" i="47"/>
  <c r="Z28" i="47" s="1"/>
  <c r="Y124" i="47"/>
  <c r="Z124" i="47" s="1"/>
  <c r="Y50" i="47"/>
  <c r="Z50" i="47" s="1"/>
  <c r="Y77" i="47"/>
  <c r="Z77" i="47" s="1"/>
  <c r="Y305" i="47"/>
  <c r="Z305" i="47" s="1"/>
  <c r="Y197" i="47"/>
  <c r="Z197" i="47" s="1"/>
  <c r="Y20" i="47"/>
  <c r="Z20" i="47" s="1"/>
  <c r="Y160" i="47"/>
  <c r="Z160" i="47" s="1"/>
  <c r="Y351" i="47"/>
  <c r="Z351" i="47" s="1"/>
  <c r="Y331" i="47"/>
  <c r="Z331" i="47" s="1"/>
  <c r="Y68" i="47"/>
  <c r="Z68" i="47" s="1"/>
  <c r="Y58" i="47"/>
  <c r="Z58" i="47" s="1"/>
  <c r="Y9" i="47"/>
  <c r="Z9" i="47" s="1"/>
  <c r="Y81" i="47"/>
  <c r="Z81" i="47" s="1"/>
  <c r="Y304" i="47"/>
  <c r="Z304" i="47" s="1"/>
  <c r="Y172" i="47"/>
  <c r="Z172" i="47" s="1"/>
  <c r="Y220" i="47"/>
  <c r="Z220" i="47" s="1"/>
  <c r="Y99" i="47"/>
  <c r="Z99" i="47" s="1"/>
  <c r="Y54" i="47"/>
  <c r="Z54" i="47" s="1"/>
  <c r="Y32" i="47"/>
  <c r="Z32" i="47" s="1"/>
  <c r="Y210" i="47"/>
  <c r="Z210" i="47" s="1"/>
  <c r="Y88" i="47"/>
  <c r="Z88" i="47" s="1"/>
  <c r="Y236" i="47"/>
  <c r="Z236" i="47" s="1"/>
  <c r="Y5" i="47"/>
  <c r="Z5" i="47" s="1"/>
  <c r="Y221" i="47"/>
  <c r="Z221" i="47" s="1"/>
  <c r="Y217" i="47"/>
  <c r="Z217" i="47" s="1"/>
  <c r="Y29" i="47"/>
  <c r="Z29" i="47" s="1"/>
  <c r="Y130" i="47"/>
  <c r="Z130" i="47" s="1"/>
  <c r="Y15" i="47"/>
  <c r="Z15" i="47" s="1"/>
  <c r="Y241" i="47"/>
  <c r="Z241" i="47" s="1"/>
  <c r="Y276" i="47"/>
  <c r="Z276" i="47" s="1"/>
  <c r="Y273" i="47"/>
  <c r="Z273" i="47" s="1"/>
  <c r="Y37" i="47"/>
  <c r="Z37" i="47" s="1"/>
  <c r="Y188" i="47"/>
  <c r="Z188" i="47" s="1"/>
  <c r="Y83" i="47"/>
  <c r="Z83" i="47" s="1"/>
  <c r="Y110" i="47"/>
  <c r="Z110" i="47" s="1"/>
  <c r="Y360" i="47"/>
  <c r="Z360" i="47" s="1"/>
  <c r="Y6" i="47"/>
  <c r="Z6" i="47" s="1"/>
  <c r="Y248" i="47"/>
  <c r="Z248" i="47" s="1"/>
  <c r="Y21" i="47"/>
  <c r="Z21" i="47" s="1"/>
  <c r="Y249" i="47"/>
  <c r="Z249" i="47" s="1"/>
  <c r="Y75" i="47"/>
  <c r="Z75" i="47" s="1"/>
  <c r="Y65" i="47"/>
  <c r="Z65" i="47" s="1"/>
  <c r="Y119" i="47"/>
  <c r="Z119" i="47" s="1"/>
  <c r="Y41" i="47"/>
  <c r="Z41" i="47" s="1"/>
  <c r="Y76" i="47"/>
  <c r="Z76" i="47" s="1"/>
  <c r="Y231" i="47"/>
  <c r="Z231" i="47" s="1"/>
  <c r="Y162" i="47"/>
  <c r="Z162" i="47" s="1"/>
  <c r="Y216" i="47"/>
  <c r="Z216" i="47" s="1"/>
  <c r="Y33" i="47"/>
  <c r="Z33" i="47" s="1"/>
  <c r="Y74" i="47"/>
  <c r="Z74" i="47" s="1"/>
  <c r="Y101" i="47"/>
  <c r="Z101" i="47" s="1"/>
  <c r="Y16" i="47"/>
  <c r="Z16" i="47" s="1"/>
  <c r="Y263" i="47"/>
  <c r="Z263" i="47" s="1"/>
  <c r="Y44" i="47"/>
  <c r="Z44" i="47" s="1"/>
  <c r="Y274" i="47"/>
  <c r="Z274" i="47" s="1"/>
  <c r="Y334" i="47"/>
  <c r="Z334" i="47" s="1"/>
  <c r="Y137" i="47"/>
  <c r="Z137" i="47" s="1"/>
  <c r="Y95" i="47"/>
  <c r="Z95" i="47" s="1"/>
  <c r="Y190" i="47"/>
  <c r="Z190" i="47" s="1"/>
  <c r="Y342" i="47"/>
  <c r="Z342" i="47" s="1"/>
  <c r="Y140" i="47"/>
  <c r="Z140" i="47" s="1"/>
  <c r="Y105" i="47"/>
  <c r="Z105" i="47" s="1"/>
  <c r="Y233" i="47"/>
  <c r="Z233" i="47" s="1"/>
  <c r="Y244" i="47"/>
  <c r="Z244" i="47" s="1"/>
  <c r="Y91" i="47"/>
  <c r="Z91" i="47" s="1"/>
  <c r="Y235" i="47"/>
  <c r="Z235" i="47" s="1"/>
  <c r="Y116" i="47"/>
  <c r="Z116" i="47" s="1"/>
  <c r="Y206" i="47"/>
  <c r="Z206" i="47" s="1"/>
  <c r="Y368" i="47"/>
  <c r="Z368" i="47" s="1"/>
  <c r="Y319" i="47"/>
  <c r="Z319" i="47" s="1"/>
  <c r="Y297" i="47"/>
  <c r="Z297" i="47" s="1"/>
  <c r="Y329" i="47"/>
  <c r="Z329" i="47" s="1"/>
  <c r="Y335" i="47"/>
  <c r="Z335" i="47" s="1"/>
  <c r="Y186" i="47"/>
  <c r="Z186" i="47" s="1"/>
  <c r="Y11" i="47"/>
  <c r="Z11" i="47" s="1"/>
  <c r="Y45" i="47"/>
  <c r="Z45" i="47" s="1"/>
  <c r="Y366" i="47"/>
  <c r="Z366" i="47" s="1"/>
  <c r="Y159" i="47"/>
  <c r="Z159" i="47" s="1"/>
  <c r="Y179" i="47"/>
  <c r="Z179" i="47" s="1"/>
  <c r="Y290" i="47"/>
  <c r="Z290" i="47" s="1"/>
  <c r="Y230" i="47"/>
  <c r="Z230" i="47" s="1"/>
  <c r="Y80" i="47"/>
  <c r="Z80" i="47" s="1"/>
  <c r="Y271" i="47"/>
  <c r="Z271" i="47" s="1"/>
  <c r="Y195" i="47"/>
  <c r="Z195" i="47" s="1"/>
  <c r="Y272" i="47"/>
  <c r="Z272" i="47" s="1"/>
  <c r="Y320" i="47"/>
  <c r="Z320" i="47" s="1"/>
  <c r="Y208" i="47"/>
  <c r="Z208" i="47" s="1"/>
  <c r="Y92" i="47"/>
  <c r="Z92" i="47" s="1"/>
  <c r="Y114" i="47"/>
  <c r="Z114" i="47" s="1"/>
  <c r="Y377" i="47"/>
  <c r="Z377" i="47" s="1"/>
  <c r="Y166" i="47"/>
  <c r="Z166" i="47" s="1"/>
  <c r="Y161" i="47"/>
  <c r="Z161" i="47" s="1"/>
  <c r="Y343" i="47"/>
  <c r="Z343" i="47" s="1"/>
  <c r="Y269" i="47"/>
  <c r="Z269" i="47" s="1"/>
  <c r="Y123" i="47"/>
  <c r="Z123" i="47" s="1"/>
  <c r="Y122" i="47"/>
  <c r="Z122" i="47" s="1"/>
  <c r="Y349" i="47"/>
  <c r="Z349" i="47" s="1"/>
  <c r="Y8" i="47"/>
  <c r="Z8" i="47" s="1"/>
  <c r="Y234" i="47"/>
  <c r="Z234" i="47" s="1"/>
  <c r="Y19" i="47"/>
  <c r="Z19" i="47" s="1"/>
  <c r="Y182" i="47"/>
  <c r="Z182" i="47" s="1"/>
  <c r="Y213" i="47"/>
  <c r="Z213" i="47" s="1"/>
  <c r="Y97" i="47"/>
  <c r="Z97" i="47" s="1"/>
  <c r="Y151" i="47"/>
  <c r="Z151" i="47" s="1"/>
  <c r="Y258" i="47"/>
  <c r="Z258" i="47" s="1"/>
  <c r="Y224" i="47"/>
  <c r="Z224" i="47" s="1"/>
  <c r="Y265" i="47"/>
  <c r="Z265" i="47" s="1"/>
  <c r="Y17" i="47"/>
  <c r="Z17" i="47" s="1"/>
  <c r="Y308" i="47"/>
  <c r="Z308" i="47" s="1"/>
  <c r="Y171" i="47"/>
  <c r="Z171" i="47" s="1"/>
  <c r="Y321" i="47"/>
  <c r="Z321" i="47" s="1"/>
  <c r="Y36" i="47"/>
  <c r="Z36" i="47" s="1"/>
  <c r="Y10" i="47"/>
  <c r="Z10" i="47" s="1"/>
  <c r="Y306" i="47"/>
  <c r="Z306" i="47" s="1"/>
  <c r="Y280" i="47"/>
  <c r="Z280" i="47" s="1"/>
  <c r="Y295" i="47"/>
  <c r="Z295" i="47" s="1"/>
  <c r="Y158" i="47"/>
  <c r="Z158" i="47" s="1"/>
  <c r="Y133" i="47"/>
  <c r="Z133" i="47" s="1"/>
  <c r="Y126" i="47"/>
  <c r="Z126" i="47" s="1"/>
  <c r="Y222" i="47"/>
  <c r="Z222" i="47" s="1"/>
  <c r="Y150" i="47"/>
  <c r="Z150" i="47" s="1"/>
  <c r="Y146" i="47"/>
  <c r="Z146" i="47" s="1"/>
  <c r="Y252" i="47"/>
  <c r="Z252" i="47" s="1"/>
  <c r="Y243" i="47"/>
  <c r="Z243" i="47" s="1"/>
  <c r="Y204" i="47"/>
  <c r="Z204" i="47" s="1"/>
  <c r="Y192" i="47"/>
  <c r="Z192" i="47" s="1"/>
  <c r="Y43" i="47"/>
  <c r="Z43" i="47" s="1"/>
  <c r="Y156" i="47"/>
  <c r="Z156" i="47" s="1"/>
  <c r="Y134" i="47"/>
  <c r="Z134" i="47" s="1"/>
  <c r="Y94" i="47"/>
  <c r="Z94" i="47" s="1"/>
  <c r="Y48" i="47"/>
  <c r="Z48" i="47" s="1"/>
  <c r="Y302" i="47"/>
  <c r="Z302" i="47" s="1"/>
  <c r="Y327" i="47"/>
  <c r="Z327" i="47" s="1"/>
  <c r="Y136" i="47"/>
  <c r="Z136" i="47" s="1"/>
  <c r="Y189" i="47"/>
  <c r="Z189" i="47" s="1"/>
  <c r="Y120" i="47"/>
  <c r="Z120" i="47" s="1"/>
  <c r="Y96" i="47"/>
  <c r="Z96" i="47" s="1"/>
  <c r="Y218" i="47"/>
  <c r="Z218" i="47" s="1"/>
  <c r="Y25" i="47"/>
  <c r="Z25" i="47" s="1"/>
  <c r="Y330" i="47"/>
  <c r="Z330" i="47" s="1"/>
  <c r="Y176" i="47"/>
  <c r="Z176" i="47" s="1"/>
  <c r="Y49" i="47"/>
  <c r="Z49" i="47" s="1"/>
  <c r="Y104" i="47"/>
  <c r="Z104" i="47" s="1"/>
  <c r="Y223" i="47"/>
  <c r="Z223" i="47" s="1"/>
  <c r="Y371" i="47"/>
  <c r="Z371" i="47" s="1"/>
  <c r="Y326" i="47"/>
  <c r="Z326" i="47" s="1"/>
  <c r="Y164" i="47"/>
  <c r="Z164" i="47" s="1"/>
  <c r="Y300" i="47"/>
  <c r="Z300" i="47" s="1"/>
  <c r="Y341" i="47"/>
  <c r="Z341" i="47" s="1"/>
  <c r="Y106" i="47"/>
  <c r="Z106" i="47" s="1"/>
  <c r="Y309" i="47"/>
  <c r="Z309" i="47" s="1"/>
  <c r="Y346" i="47"/>
  <c r="Z346" i="47" s="1"/>
  <c r="Y142" i="47"/>
  <c r="Z142" i="47" s="1"/>
  <c r="Y84" i="47"/>
  <c r="Z84" i="47" s="1"/>
  <c r="Y291" i="47"/>
  <c r="Z291" i="47" s="1"/>
  <c r="Y98" i="47"/>
  <c r="Z98" i="47" s="1"/>
  <c r="Y138" i="47"/>
  <c r="Z138" i="47" s="1"/>
  <c r="Y299" i="47"/>
  <c r="Z299" i="47" s="1"/>
  <c r="Y207" i="47"/>
  <c r="Z207" i="47" s="1"/>
  <c r="Y363" i="47"/>
  <c r="Z363" i="47" s="1"/>
  <c r="Y267" i="47"/>
  <c r="Z267" i="47" s="1"/>
  <c r="Y31" i="47"/>
  <c r="Z31" i="47" s="1"/>
  <c r="Y112" i="47"/>
  <c r="Z112" i="47" s="1"/>
  <c r="Y260" i="47"/>
  <c r="Z260" i="47" s="1"/>
  <c r="Y152" i="47"/>
  <c r="Z152" i="47" s="1"/>
  <c r="Y118" i="47"/>
  <c r="Z118" i="47" s="1"/>
  <c r="Y365" i="47"/>
  <c r="Z365" i="47" s="1"/>
  <c r="Y170" i="47"/>
  <c r="Z170" i="47" s="1"/>
  <c r="Y264" i="47"/>
  <c r="Z264" i="47" s="1"/>
  <c r="Y202" i="47"/>
  <c r="Z202" i="47" s="1"/>
  <c r="Y113" i="47"/>
  <c r="Z113" i="47" s="1"/>
  <c r="Y55" i="47"/>
  <c r="Z55" i="47" s="1"/>
  <c r="Y132" i="47"/>
  <c r="Z132" i="47" s="1"/>
  <c r="Y90" i="47"/>
  <c r="Z90" i="47" s="1"/>
  <c r="Y51" i="47"/>
  <c r="Z51" i="47" s="1"/>
  <c r="Y175" i="47"/>
  <c r="Z175" i="47" s="1"/>
  <c r="Y367" i="47"/>
  <c r="Z367" i="47" s="1"/>
  <c r="Y185" i="47"/>
  <c r="Z185" i="47" s="1"/>
  <c r="Y318" i="47"/>
  <c r="Z318" i="47" s="1"/>
  <c r="Y266" i="47"/>
  <c r="Z266" i="47" s="1"/>
  <c r="Y225" i="47"/>
  <c r="Z225" i="47" s="1"/>
  <c r="Y180" i="47"/>
  <c r="Z180" i="47" s="1"/>
  <c r="Y246" i="47"/>
  <c r="Z246" i="47" s="1"/>
  <c r="Y82" i="47"/>
  <c r="Z82" i="47" s="1"/>
  <c r="Y256" i="47"/>
  <c r="Z256" i="47" s="1"/>
  <c r="Y277" i="47"/>
  <c r="Z277" i="47" s="1"/>
  <c r="Y201" i="47"/>
  <c r="Z201" i="47" s="1"/>
  <c r="Y168" i="47"/>
  <c r="Z168" i="47" s="1"/>
  <c r="Y354" i="47"/>
  <c r="Z354" i="47" s="1"/>
  <c r="Y108" i="47"/>
  <c r="Z108" i="47" s="1"/>
  <c r="Y259" i="47"/>
  <c r="Z259" i="47" s="1"/>
  <c r="Y279" i="47"/>
  <c r="Y86" i="47"/>
  <c r="Z86" i="47" s="1"/>
  <c r="Y317" i="47"/>
  <c r="Z317" i="47" s="1"/>
  <c r="Y24" i="47"/>
  <c r="Z24" i="47" s="1"/>
  <c r="Y337" i="47"/>
  <c r="Z337" i="47" s="1"/>
  <c r="Y261" i="47"/>
  <c r="Z261" i="47" s="1"/>
  <c r="Y355" i="47"/>
  <c r="Z355" i="47" s="1"/>
  <c r="Y135" i="47"/>
  <c r="Z135" i="47" s="1"/>
  <c r="Y227" i="47"/>
  <c r="Z227" i="47" s="1"/>
  <c r="Y26" i="47"/>
  <c r="Z26" i="47" s="1"/>
  <c r="Y66" i="47"/>
  <c r="Z66" i="47" s="1"/>
  <c r="Y109" i="47"/>
  <c r="Z109" i="47" s="1"/>
  <c r="Y376" i="47"/>
  <c r="Z376" i="47" s="1"/>
  <c r="Y52" i="47"/>
  <c r="Z52" i="47" s="1"/>
  <c r="Y187" i="47"/>
  <c r="Z187" i="47" s="1"/>
  <c r="Y253" i="47"/>
  <c r="Z253" i="47" s="1"/>
  <c r="Y251" i="47"/>
  <c r="Z251" i="47" s="1"/>
  <c r="Y214" i="47"/>
  <c r="Z214" i="47" s="1"/>
  <c r="Y347" i="47"/>
  <c r="Z347" i="47" s="1"/>
  <c r="Y359" i="47"/>
  <c r="Z359" i="47" s="1"/>
  <c r="Y57" i="47"/>
  <c r="Z57" i="47" s="1"/>
  <c r="Y293" i="47"/>
  <c r="Z293" i="47" s="1"/>
  <c r="Y212" i="47"/>
  <c r="Z212" i="47" s="1"/>
  <c r="Y111" i="47"/>
  <c r="Z111" i="47" s="1"/>
  <c r="Y47" i="47"/>
  <c r="Z47" i="47" s="1"/>
  <c r="Y154" i="47"/>
  <c r="Z154" i="47" s="1"/>
  <c r="Y13" i="47"/>
  <c r="Z13" i="47" s="1"/>
  <c r="Y121" i="47"/>
  <c r="Z121" i="47" s="1"/>
  <c r="Y12" i="47"/>
  <c r="Z12" i="47" s="1"/>
  <c r="Y237" i="47"/>
  <c r="Z237" i="47" s="1"/>
  <c r="Y71" i="47"/>
  <c r="Z71" i="47" s="1"/>
  <c r="Y298" i="47"/>
  <c r="Z298" i="47" s="1"/>
  <c r="Y69" i="47"/>
  <c r="Z69" i="47" s="1"/>
  <c r="Y200" i="47"/>
  <c r="Z200" i="47" s="1"/>
  <c r="Y165" i="47"/>
  <c r="Z165" i="47" s="1"/>
  <c r="Y102" i="47"/>
  <c r="Z102" i="47" s="1"/>
  <c r="Y181" i="47"/>
  <c r="Z181" i="47" s="1"/>
  <c r="Y281" i="47"/>
  <c r="Z281" i="47" s="1"/>
  <c r="Y191" i="47"/>
  <c r="Z191" i="47" s="1"/>
  <c r="Y240" i="47"/>
  <c r="Z240" i="47" s="1"/>
  <c r="Y362" i="47"/>
  <c r="Z362" i="47" s="1"/>
  <c r="Y115" i="47"/>
  <c r="Z115" i="47" s="1"/>
  <c r="Y268" i="47"/>
  <c r="Z268" i="47" s="1"/>
  <c r="Y139" i="47"/>
  <c r="Z139" i="47" s="1"/>
  <c r="Y316" i="47"/>
  <c r="Z316" i="47" s="1"/>
  <c r="Y325" i="47"/>
  <c r="Z325" i="47" s="1"/>
  <c r="Y215" i="47"/>
  <c r="Y361" i="47"/>
  <c r="Z361" i="47" s="1"/>
  <c r="Y286" i="47"/>
  <c r="Z286" i="47" s="1"/>
  <c r="Y292" i="47"/>
  <c r="Z292" i="47" s="1"/>
  <c r="Y378" i="47"/>
  <c r="Z378" i="47" s="1"/>
  <c r="Y324" i="47"/>
  <c r="Z324" i="47" s="1"/>
  <c r="Y322" i="47"/>
  <c r="Z322" i="47" s="1"/>
  <c r="Y157" i="47"/>
  <c r="Z157" i="47" s="1"/>
  <c r="Y144" i="47"/>
  <c r="Z144" i="47" s="1"/>
  <c r="Y198" i="47"/>
  <c r="Z198" i="47" s="1"/>
  <c r="Y353" i="47"/>
  <c r="Z353" i="47" s="1"/>
  <c r="Y312" i="47"/>
  <c r="Z312" i="47" s="1"/>
  <c r="Y238" i="47"/>
  <c r="Z238" i="47" s="1"/>
  <c r="Y328" i="47"/>
  <c r="Z328" i="47" s="1"/>
  <c r="Y226" i="47"/>
  <c r="Z226" i="47" s="1"/>
  <c r="Y103" i="47"/>
  <c r="Z103" i="47" s="1"/>
  <c r="Y375" i="47"/>
  <c r="Z375" i="47" s="1"/>
  <c r="Y193" i="47"/>
  <c r="Z193" i="47" s="1"/>
  <c r="Y255" i="47"/>
  <c r="Z255" i="47" s="1"/>
  <c r="Y333" i="47"/>
  <c r="Z333" i="47" s="1"/>
  <c r="Y301" i="47"/>
  <c r="Z301" i="47" s="1"/>
  <c r="Y177" i="47"/>
  <c r="Z177" i="47" s="1"/>
  <c r="Y313" i="47"/>
  <c r="Z313" i="47" s="1"/>
  <c r="Y70" i="47"/>
  <c r="Z70" i="47" s="1"/>
  <c r="Y332" i="47"/>
  <c r="Z332" i="47" s="1"/>
  <c r="Y287" i="47"/>
  <c r="Z287" i="47" s="1"/>
  <c r="Y131" i="47"/>
  <c r="Z131" i="47" s="1"/>
  <c r="Y303" i="47"/>
  <c r="Z303" i="47" s="1"/>
  <c r="Y39" i="47"/>
  <c r="Z39" i="47" s="1"/>
  <c r="Y209" i="47"/>
  <c r="Z209" i="47" s="1"/>
  <c r="Y30" i="47"/>
  <c r="Z30" i="47" s="1"/>
  <c r="Y296" i="47"/>
  <c r="Z296" i="47" s="1"/>
  <c r="Y344" i="47"/>
  <c r="Z344" i="47" s="1"/>
  <c r="Y372" i="47"/>
  <c r="Z372" i="47" s="1"/>
  <c r="Y18" i="47"/>
  <c r="Z18" i="47" s="1"/>
  <c r="Y374" i="47"/>
  <c r="Z374" i="47" s="1"/>
  <c r="Y310" i="47"/>
  <c r="Z310" i="47" s="1"/>
  <c r="Y167" i="47"/>
  <c r="Z167" i="47" s="1"/>
  <c r="Y141" i="47"/>
  <c r="Z141" i="47" s="1"/>
  <c r="Y239" i="47"/>
  <c r="Z239" i="47" s="1"/>
  <c r="Y169" i="47"/>
  <c r="Z169" i="47" s="1"/>
  <c r="Y307" i="47"/>
  <c r="Z307" i="47" s="1"/>
  <c r="Y254" i="47"/>
  <c r="Z254" i="47" s="1"/>
  <c r="Y85" i="47"/>
  <c r="Z85" i="47" s="1"/>
  <c r="Y314" i="47"/>
  <c r="Z314" i="47" s="1"/>
  <c r="Y153" i="47"/>
  <c r="Z153" i="47" s="1"/>
  <c r="Y369" i="47"/>
  <c r="Z369" i="47" s="1"/>
  <c r="Y128" i="47"/>
  <c r="Z128" i="47" s="1"/>
  <c r="Y63" i="47"/>
  <c r="Z63" i="47" s="1"/>
  <c r="Y340" i="47"/>
  <c r="Z340" i="47" s="1"/>
  <c r="Y336" i="47"/>
  <c r="Z336" i="47" s="1"/>
  <c r="Y315" i="47"/>
  <c r="Z315" i="47" s="1"/>
  <c r="Y282" i="47"/>
  <c r="Z282" i="47" s="1"/>
  <c r="Y270" i="47"/>
  <c r="Z270" i="47" s="1"/>
  <c r="Y199" i="47"/>
  <c r="Z199" i="47" s="1"/>
  <c r="Y356" i="47"/>
  <c r="Z356" i="47" s="1"/>
  <c r="Y183" i="47"/>
  <c r="Z183" i="47" s="1"/>
  <c r="Y283" i="47"/>
  <c r="Z283" i="47" s="1"/>
  <c r="Y23" i="47"/>
  <c r="Z23" i="47" s="1"/>
  <c r="Y350" i="47"/>
  <c r="Z350" i="47" s="1"/>
  <c r="Y247" i="47"/>
  <c r="Z247" i="47" s="1"/>
  <c r="Y194" i="47"/>
  <c r="Z194" i="47" s="1"/>
  <c r="Y155" i="47"/>
  <c r="Z155" i="47" s="1"/>
  <c r="Y288" i="47"/>
  <c r="Z288" i="47" s="1"/>
  <c r="Y163" i="47"/>
  <c r="Z163" i="47" s="1"/>
  <c r="Y278" i="47"/>
  <c r="Z278" i="47" s="1"/>
  <c r="Y56" i="47"/>
  <c r="Z56" i="47" s="1"/>
  <c r="Y173" i="47"/>
  <c r="Z173" i="47" s="1"/>
  <c r="Y35" i="47"/>
  <c r="Z35" i="47" s="1"/>
  <c r="Y373" i="47"/>
  <c r="Z373" i="47" s="1"/>
  <c r="Y107" i="47"/>
  <c r="Z107" i="47" s="1"/>
  <c r="Y289" i="47"/>
  <c r="Z289" i="47" s="1"/>
  <c r="Y22" i="47"/>
  <c r="Z22" i="47" s="1"/>
  <c r="Y129" i="47"/>
  <c r="Z129" i="47" s="1"/>
  <c r="Y62" i="47"/>
  <c r="Z62" i="47" s="1"/>
  <c r="Y228" i="47"/>
  <c r="Z228" i="47" s="1"/>
  <c r="Y358" i="47"/>
  <c r="Z358" i="47" s="1"/>
  <c r="Y196" i="47"/>
  <c r="Z196" i="47" s="1"/>
  <c r="Y72" i="47"/>
  <c r="Z72" i="47" s="1"/>
  <c r="Y73" i="47"/>
  <c r="Z73" i="47" s="1"/>
  <c r="Y357" i="47"/>
  <c r="Z357" i="47" s="1"/>
  <c r="Y59" i="47"/>
  <c r="Z59" i="47" s="1"/>
  <c r="Y257" i="47"/>
  <c r="Z257" i="47" s="1"/>
  <c r="Y338" i="47"/>
  <c r="Z338" i="47" s="1"/>
  <c r="Y145" i="47"/>
  <c r="Z145" i="47" s="1"/>
  <c r="Y61" i="47"/>
  <c r="Z61" i="47" s="1"/>
  <c r="Y275" i="47"/>
  <c r="Z275" i="47" s="1"/>
  <c r="Y67" i="47"/>
  <c r="Z67" i="47" s="1"/>
  <c r="Y64" i="47"/>
  <c r="Z64" i="47" s="1"/>
  <c r="Y7" i="47"/>
  <c r="Z7" i="47" s="1"/>
  <c r="Y339" i="47"/>
  <c r="Z339" i="47" s="1"/>
  <c r="AO6" i="16"/>
  <c r="E60" i="26" s="1"/>
  <c r="AO7" i="16"/>
  <c r="E61" i="26" s="1"/>
  <c r="AO8" i="16"/>
  <c r="E62" i="26" s="1"/>
  <c r="AO9" i="16"/>
  <c r="E63" i="26" s="1"/>
  <c r="AO10" i="16"/>
  <c r="E64" i="26" s="1"/>
  <c r="AO11" i="16"/>
  <c r="E65" i="26" s="1"/>
  <c r="AO12" i="16"/>
  <c r="E66" i="26" s="1"/>
  <c r="AO13" i="16"/>
  <c r="E67" i="26" s="1"/>
  <c r="AO14" i="16"/>
  <c r="E68" i="26" s="1"/>
  <c r="AO15" i="16"/>
  <c r="E69" i="26" s="1"/>
  <c r="AO16" i="16"/>
  <c r="E70" i="26" s="1"/>
  <c r="AO17" i="16"/>
  <c r="E71" i="26" s="1"/>
  <c r="AO18" i="16"/>
  <c r="E72" i="26" s="1"/>
  <c r="AO19" i="16"/>
  <c r="E73" i="26" s="1"/>
  <c r="AO20" i="16"/>
  <c r="E74" i="26" s="1"/>
  <c r="AO21" i="16"/>
  <c r="E75" i="26" s="1"/>
  <c r="AO22" i="16"/>
  <c r="E76" i="26" s="1"/>
  <c r="AO5" i="16"/>
  <c r="E59" i="26" s="1"/>
  <c r="Z279" i="47" l="1"/>
  <c r="Y400" i="47"/>
  <c r="BT13" i="14"/>
  <c r="AF23" i="47"/>
  <c r="AH23" i="47"/>
  <c r="F100" i="26" s="1"/>
  <c r="J100" i="26" s="1"/>
  <c r="AG10" i="61"/>
  <c r="AF10" i="61" s="1"/>
  <c r="AJ3" i="47"/>
  <c r="AJ4" i="47" s="1"/>
  <c r="AI4" i="47" s="1"/>
  <c r="F82" i="26"/>
  <c r="J82" i="26" s="1"/>
  <c r="Z215" i="47"/>
  <c r="AI11" i="64"/>
  <c r="AJ12" i="64"/>
  <c r="AT14" i="14"/>
  <c r="AN10" i="61"/>
  <c r="AO11" i="61"/>
  <c r="BT14" i="14" l="1"/>
  <c r="AG11" i="61"/>
  <c r="AF11" i="61" s="1"/>
  <c r="AI3" i="47"/>
  <c r="AG23" i="47"/>
  <c r="E100" i="26" s="1"/>
  <c r="D100" i="26"/>
  <c r="AC23" i="47"/>
  <c r="A100" i="26" s="1"/>
  <c r="AI12" i="64"/>
  <c r="AJ13" i="64"/>
  <c r="AT15" i="14"/>
  <c r="AN11" i="61"/>
  <c r="AO12" i="61"/>
  <c r="AJ5" i="47"/>
  <c r="AI5" i="47" s="1"/>
  <c r="BT15" i="14" l="1"/>
  <c r="AG12" i="61"/>
  <c r="AF12" i="61" s="1"/>
  <c r="AI13" i="64"/>
  <c r="AJ14" i="64"/>
  <c r="AT16" i="14"/>
  <c r="AN12" i="61"/>
  <c r="AO13" i="61"/>
  <c r="AJ6" i="47"/>
  <c r="AI6" i="47" s="1"/>
  <c r="A24" i="3"/>
  <c r="A23" i="3" s="1"/>
  <c r="A22" i="3" s="1"/>
  <c r="A21" i="3" s="1"/>
  <c r="A20" i="3" s="1"/>
  <c r="A19" i="3" s="1"/>
  <c r="A18" i="3" s="1"/>
  <c r="A17" i="3" s="1"/>
  <c r="A16" i="3" s="1"/>
  <c r="A15" i="3" s="1"/>
  <c r="A14" i="3" s="1"/>
  <c r="A13" i="3" s="1"/>
  <c r="A12" i="3" s="1"/>
  <c r="A11" i="3" s="1"/>
  <c r="A10" i="3" s="1"/>
  <c r="A9" i="3" s="1"/>
  <c r="A8" i="3" s="1"/>
  <c r="A7" i="3" s="1"/>
  <c r="A6" i="3" s="1"/>
  <c r="A5" i="3" s="1"/>
  <c r="A4" i="3" s="1"/>
  <c r="BT16" i="14" l="1"/>
  <c r="AG13" i="61"/>
  <c r="AF13" i="61" s="1"/>
  <c r="AJ15" i="64"/>
  <c r="AI14" i="64"/>
  <c r="AT17" i="14"/>
  <c r="AO14" i="61"/>
  <c r="AN13" i="61"/>
  <c r="AJ7" i="47"/>
  <c r="AI7" i="47" s="1"/>
  <c r="AO25" i="16"/>
  <c r="AC4" i="16"/>
  <c r="AD4" i="16"/>
  <c r="AE4" i="16"/>
  <c r="AF4" i="16"/>
  <c r="AG4" i="16"/>
  <c r="AB4" i="16"/>
  <c r="F600" i="16"/>
  <c r="G600" i="16"/>
  <c r="H600" i="16"/>
  <c r="I600" i="16"/>
  <c r="J600" i="16"/>
  <c r="K600" i="16"/>
  <c r="BT17" i="14" l="1"/>
  <c r="AB282" i="16"/>
  <c r="AB286" i="16"/>
  <c r="AB290" i="16"/>
  <c r="AB294" i="16"/>
  <c r="AB285" i="16"/>
  <c r="AB289" i="16"/>
  <c r="AB293" i="16"/>
  <c r="AB284" i="16"/>
  <c r="AB288" i="16"/>
  <c r="AB292" i="16"/>
  <c r="AB283" i="16"/>
  <c r="AB287" i="16"/>
  <c r="AB291" i="16"/>
  <c r="AC120" i="16"/>
  <c r="AC283" i="16"/>
  <c r="AC282" i="16"/>
  <c r="AC286" i="16"/>
  <c r="AC290" i="16"/>
  <c r="AC294" i="16"/>
  <c r="AC285" i="16"/>
  <c r="AC289" i="16"/>
  <c r="AC293" i="16"/>
  <c r="AC287" i="16"/>
  <c r="AC284" i="16"/>
  <c r="AC288" i="16"/>
  <c r="AC292" i="16"/>
  <c r="AC291" i="16"/>
  <c r="AG134" i="16"/>
  <c r="AG284" i="16"/>
  <c r="AG288" i="16"/>
  <c r="AG292" i="16"/>
  <c r="AG285" i="16"/>
  <c r="AG283" i="16"/>
  <c r="AG287" i="16"/>
  <c r="AG291" i="16"/>
  <c r="AG289" i="16"/>
  <c r="AG282" i="16"/>
  <c r="AG286" i="16"/>
  <c r="AG290" i="16"/>
  <c r="AG294" i="16"/>
  <c r="AG293" i="16"/>
  <c r="AE149" i="16"/>
  <c r="AE283" i="16"/>
  <c r="AE287" i="16"/>
  <c r="AE291" i="16"/>
  <c r="AE288" i="16"/>
  <c r="AE292" i="16"/>
  <c r="AE282" i="16"/>
  <c r="AE286" i="16"/>
  <c r="AE290" i="16"/>
  <c r="AE294" i="16"/>
  <c r="AE285" i="16"/>
  <c r="AE289" i="16"/>
  <c r="AE293" i="16"/>
  <c r="AE284" i="16"/>
  <c r="AD76" i="16"/>
  <c r="AD283" i="16"/>
  <c r="AD287" i="16"/>
  <c r="AD291" i="16"/>
  <c r="AD282" i="16"/>
  <c r="AD286" i="16"/>
  <c r="AD290" i="16"/>
  <c r="AD294" i="16"/>
  <c r="AD285" i="16"/>
  <c r="AD289" i="16"/>
  <c r="AD293" i="16"/>
  <c r="AD284" i="16"/>
  <c r="AD288" i="16"/>
  <c r="AD292" i="16"/>
  <c r="AF200" i="16"/>
  <c r="AF284" i="16"/>
  <c r="AF288" i="16"/>
  <c r="AF292" i="16"/>
  <c r="AF283" i="16"/>
  <c r="AF287" i="16"/>
  <c r="AF291" i="16"/>
  <c r="AF282" i="16"/>
  <c r="AF286" i="16"/>
  <c r="AF290" i="16"/>
  <c r="AF294" i="16"/>
  <c r="AF285" i="16"/>
  <c r="AF289" i="16"/>
  <c r="AF293" i="16"/>
  <c r="AB5" i="16"/>
  <c r="AB13" i="16"/>
  <c r="AB21" i="16"/>
  <c r="AB29" i="16"/>
  <c r="AB37" i="16"/>
  <c r="AB45" i="16"/>
  <c r="AB53" i="16"/>
  <c r="AB61" i="16"/>
  <c r="AB69" i="16"/>
  <c r="AB77" i="16"/>
  <c r="AB85" i="16"/>
  <c r="AB93" i="16"/>
  <c r="AB101" i="16"/>
  <c r="AB109" i="16"/>
  <c r="AB117" i="16"/>
  <c r="AB125" i="16"/>
  <c r="AB133" i="16"/>
  <c r="AB141" i="16"/>
  <c r="AB149" i="16"/>
  <c r="AB157" i="16"/>
  <c r="AB165" i="16"/>
  <c r="AB173" i="16"/>
  <c r="AB181" i="16"/>
  <c r="AB189" i="16"/>
  <c r="AB197" i="16"/>
  <c r="AB205" i="16"/>
  <c r="AB213" i="16"/>
  <c r="AB221" i="16"/>
  <c r="AB229" i="16"/>
  <c r="AB237" i="16"/>
  <c r="AB245" i="16"/>
  <c r="AB253" i="16"/>
  <c r="AB261" i="16"/>
  <c r="AB269" i="16"/>
  <c r="AB277" i="16"/>
  <c r="AB148" i="16"/>
  <c r="AB6" i="16"/>
  <c r="AB14" i="16"/>
  <c r="AB22" i="16"/>
  <c r="AB30" i="16"/>
  <c r="AB38" i="16"/>
  <c r="AB46" i="16"/>
  <c r="AB54" i="16"/>
  <c r="AB62" i="16"/>
  <c r="AB70" i="16"/>
  <c r="AB78" i="16"/>
  <c r="AB86" i="16"/>
  <c r="AB94" i="16"/>
  <c r="AB102" i="16"/>
  <c r="AB110" i="16"/>
  <c r="AB118" i="16"/>
  <c r="AB126" i="16"/>
  <c r="AB134" i="16"/>
  <c r="AB142" i="16"/>
  <c r="AB150" i="16"/>
  <c r="AB158" i="16"/>
  <c r="AB166" i="16"/>
  <c r="AB174" i="16"/>
  <c r="AB182" i="16"/>
  <c r="AB190" i="16"/>
  <c r="AB198" i="16"/>
  <c r="AB206" i="16"/>
  <c r="AB214" i="16"/>
  <c r="AB222" i="16"/>
  <c r="AB230" i="16"/>
  <c r="AB238" i="16"/>
  <c r="AB246" i="16"/>
  <c r="AB254" i="16"/>
  <c r="AB262" i="16"/>
  <c r="AB270" i="16"/>
  <c r="AB278" i="16"/>
  <c r="AB140" i="16"/>
  <c r="AB7" i="16"/>
  <c r="AB15" i="16"/>
  <c r="AB23" i="16"/>
  <c r="AB31" i="16"/>
  <c r="AB39" i="16"/>
  <c r="AB47" i="16"/>
  <c r="AB55" i="16"/>
  <c r="AB63" i="16"/>
  <c r="AB71" i="16"/>
  <c r="AB79" i="16"/>
  <c r="AB87" i="16"/>
  <c r="AB95" i="16"/>
  <c r="AB103" i="16"/>
  <c r="AB111" i="16"/>
  <c r="AB119" i="16"/>
  <c r="AB127" i="16"/>
  <c r="AB135" i="16"/>
  <c r="AB143" i="16"/>
  <c r="AB151" i="16"/>
  <c r="AB159" i="16"/>
  <c r="AB167" i="16"/>
  <c r="AB175" i="16"/>
  <c r="AB183" i="16"/>
  <c r="AB191" i="16"/>
  <c r="AB199" i="16"/>
  <c r="AB207" i="16"/>
  <c r="AB215" i="16"/>
  <c r="AB223" i="16"/>
  <c r="AB231" i="16"/>
  <c r="AB239" i="16"/>
  <c r="AB247" i="16"/>
  <c r="AB255" i="16"/>
  <c r="AB263" i="16"/>
  <c r="AB271" i="16"/>
  <c r="AB279" i="16"/>
  <c r="AB172" i="16"/>
  <c r="AB8" i="16"/>
  <c r="AB16" i="16"/>
  <c r="AB24" i="16"/>
  <c r="AB32" i="16"/>
  <c r="AB40" i="16"/>
  <c r="AB48" i="16"/>
  <c r="AB56" i="16"/>
  <c r="AB64" i="16"/>
  <c r="AB72" i="16"/>
  <c r="AB80" i="16"/>
  <c r="AB88" i="16"/>
  <c r="AB96" i="16"/>
  <c r="AB104" i="16"/>
  <c r="AB112" i="16"/>
  <c r="AB120" i="16"/>
  <c r="AB128" i="16"/>
  <c r="AB136" i="16"/>
  <c r="AB144" i="16"/>
  <c r="AB152" i="16"/>
  <c r="AB160" i="16"/>
  <c r="AB168" i="16"/>
  <c r="AB176" i="16"/>
  <c r="AB184" i="16"/>
  <c r="AB192" i="16"/>
  <c r="AB200" i="16"/>
  <c r="AB208" i="16"/>
  <c r="AB216" i="16"/>
  <c r="AB224" i="16"/>
  <c r="AB232" i="16"/>
  <c r="AB240" i="16"/>
  <c r="AB248" i="16"/>
  <c r="AB256" i="16"/>
  <c r="AB264" i="16"/>
  <c r="AB272" i="16"/>
  <c r="AB280" i="16"/>
  <c r="AB274" i="16"/>
  <c r="AB156" i="16"/>
  <c r="AB9" i="16"/>
  <c r="AB17" i="16"/>
  <c r="AB25" i="16"/>
  <c r="AB33" i="16"/>
  <c r="AB41" i="16"/>
  <c r="AB49" i="16"/>
  <c r="AB57" i="16"/>
  <c r="AB65" i="16"/>
  <c r="AB73" i="16"/>
  <c r="AB81" i="16"/>
  <c r="AB89" i="16"/>
  <c r="AB97" i="16"/>
  <c r="AB105" i="16"/>
  <c r="AB113" i="16"/>
  <c r="AB121" i="16"/>
  <c r="AB129" i="16"/>
  <c r="AB137" i="16"/>
  <c r="AB145" i="16"/>
  <c r="AB153" i="16"/>
  <c r="AB161" i="16"/>
  <c r="AB169" i="16"/>
  <c r="AB177" i="16"/>
  <c r="AB185" i="16"/>
  <c r="AB193" i="16"/>
  <c r="AB201" i="16"/>
  <c r="AB209" i="16"/>
  <c r="AB217" i="16"/>
  <c r="AB225" i="16"/>
  <c r="AB233" i="16"/>
  <c r="AB241" i="16"/>
  <c r="AB249" i="16"/>
  <c r="AB257" i="16"/>
  <c r="AB265" i="16"/>
  <c r="AB273" i="16"/>
  <c r="AB281" i="16"/>
  <c r="AB180" i="16"/>
  <c r="AB10" i="16"/>
  <c r="AB18" i="16"/>
  <c r="AB26" i="16"/>
  <c r="AB34" i="16"/>
  <c r="AB42" i="16"/>
  <c r="AB50" i="16"/>
  <c r="AB58" i="16"/>
  <c r="AB66" i="16"/>
  <c r="AB74" i="16"/>
  <c r="AB82" i="16"/>
  <c r="AB90" i="16"/>
  <c r="AB98" i="16"/>
  <c r="AB106" i="16"/>
  <c r="AB114" i="16"/>
  <c r="AB122" i="16"/>
  <c r="AB130" i="16"/>
  <c r="AB138" i="16"/>
  <c r="AB146" i="16"/>
  <c r="AB154" i="16"/>
  <c r="AB162" i="16"/>
  <c r="AB170" i="16"/>
  <c r="AB178" i="16"/>
  <c r="AB186" i="16"/>
  <c r="AB194" i="16"/>
  <c r="AB202" i="16"/>
  <c r="AB210" i="16"/>
  <c r="AB218" i="16"/>
  <c r="AB226" i="16"/>
  <c r="AB234" i="16"/>
  <c r="AB242" i="16"/>
  <c r="AB250" i="16"/>
  <c r="AB258" i="16"/>
  <c r="AB266" i="16"/>
  <c r="AB132" i="16"/>
  <c r="AB11" i="16"/>
  <c r="AB19" i="16"/>
  <c r="AB27" i="16"/>
  <c r="AB35" i="16"/>
  <c r="AB43" i="16"/>
  <c r="AB51" i="16"/>
  <c r="AB59" i="16"/>
  <c r="AB67" i="16"/>
  <c r="AB75" i="16"/>
  <c r="AB83" i="16"/>
  <c r="AB91" i="16"/>
  <c r="AB99" i="16"/>
  <c r="AB107" i="16"/>
  <c r="AB115" i="16"/>
  <c r="AB123" i="16"/>
  <c r="AB131" i="16"/>
  <c r="AB139" i="16"/>
  <c r="AB147" i="16"/>
  <c r="AB155" i="16"/>
  <c r="AB163" i="16"/>
  <c r="AB171" i="16"/>
  <c r="AB179" i="16"/>
  <c r="AB187" i="16"/>
  <c r="AB195" i="16"/>
  <c r="AB203" i="16"/>
  <c r="AB211" i="16"/>
  <c r="AB219" i="16"/>
  <c r="AB227" i="16"/>
  <c r="AB235" i="16"/>
  <c r="AB243" i="16"/>
  <c r="AB251" i="16"/>
  <c r="AB259" i="16"/>
  <c r="AB267" i="16"/>
  <c r="AB275" i="16"/>
  <c r="AB12" i="16"/>
  <c r="AB20" i="16"/>
  <c r="AB28" i="16"/>
  <c r="AB36" i="16"/>
  <c r="AB44" i="16"/>
  <c r="AB52" i="16"/>
  <c r="AB60" i="16"/>
  <c r="AB68" i="16"/>
  <c r="AB76" i="16"/>
  <c r="AB84" i="16"/>
  <c r="AB92" i="16"/>
  <c r="AB100" i="16"/>
  <c r="AB108" i="16"/>
  <c r="AB116" i="16"/>
  <c r="AB124" i="16"/>
  <c r="AB164" i="16"/>
  <c r="AB188" i="16"/>
  <c r="AB196" i="16"/>
  <c r="AB204" i="16"/>
  <c r="AB212" i="16"/>
  <c r="AB220" i="16"/>
  <c r="AB228" i="16"/>
  <c r="AB236" i="16"/>
  <c r="AB244" i="16"/>
  <c r="AB252" i="16"/>
  <c r="AB260" i="16"/>
  <c r="AB268" i="16"/>
  <c r="AB276" i="16"/>
  <c r="AG14" i="61"/>
  <c r="AF14" i="61" s="1"/>
  <c r="AI15" i="64"/>
  <c r="AJ16" i="64"/>
  <c r="AJ17" i="64" s="1"/>
  <c r="AK25" i="16"/>
  <c r="A77" i="26" s="1"/>
  <c r="E77" i="26"/>
  <c r="AT18" i="14"/>
  <c r="AN14" i="61"/>
  <c r="AO15" i="61"/>
  <c r="AJ8" i="47"/>
  <c r="AI8" i="47" s="1"/>
  <c r="AB351" i="16"/>
  <c r="AB328" i="16"/>
  <c r="AC348" i="16"/>
  <c r="AC310" i="16"/>
  <c r="AD200" i="16"/>
  <c r="AD345" i="16"/>
  <c r="AE305" i="16"/>
  <c r="AC256" i="16"/>
  <c r="AD342" i="16"/>
  <c r="AD301" i="16"/>
  <c r="AD250" i="16"/>
  <c r="AD28" i="16"/>
  <c r="AD336" i="16"/>
  <c r="AE296" i="16"/>
  <c r="AC244" i="16"/>
  <c r="AE333" i="16"/>
  <c r="AC238" i="16"/>
  <c r="AD230" i="16"/>
  <c r="AE323" i="16"/>
  <c r="AE277" i="16"/>
  <c r="AC224" i="16"/>
  <c r="AE319" i="16"/>
  <c r="AC208" i="16"/>
  <c r="AF314" i="16"/>
  <c r="AF216" i="16"/>
  <c r="AF350" i="16"/>
  <c r="AB348" i="16"/>
  <c r="AB345" i="16"/>
  <c r="AF341" i="16"/>
  <c r="AB339" i="16"/>
  <c r="AC336" i="16"/>
  <c r="AD333" i="16"/>
  <c r="AD330" i="16"/>
  <c r="AF327" i="16"/>
  <c r="AD323" i="16"/>
  <c r="AC319" i="16"/>
  <c r="AE314" i="16"/>
  <c r="AD309" i="16"/>
  <c r="AD305" i="16"/>
  <c r="AE300" i="16"/>
  <c r="AB296" i="16"/>
  <c r="AD277" i="16"/>
  <c r="AF265" i="16"/>
  <c r="AF260" i="16"/>
  <c r="AF249" i="16"/>
  <c r="AD242" i="16"/>
  <c r="AF236" i="16"/>
  <c r="AF229" i="16"/>
  <c r="AD223" i="16"/>
  <c r="AG214" i="16"/>
  <c r="AD207" i="16"/>
  <c r="AE197" i="16"/>
  <c r="AD156" i="16"/>
  <c r="AF17" i="16"/>
  <c r="AF330" i="16"/>
  <c r="AF272" i="16"/>
  <c r="AD350" i="16"/>
  <c r="AF347" i="16"/>
  <c r="AD344" i="16"/>
  <c r="AE341" i="16"/>
  <c r="AF338" i="16"/>
  <c r="AB336" i="16"/>
  <c r="AB333" i="16"/>
  <c r="AF329" i="16"/>
  <c r="AB327" i="16"/>
  <c r="AC323" i="16"/>
  <c r="AC318" i="16"/>
  <c r="AC314" i="16"/>
  <c r="AC309" i="16"/>
  <c r="AB304" i="16"/>
  <c r="AC300" i="16"/>
  <c r="AC295" i="16"/>
  <c r="AF276" i="16"/>
  <c r="AD270" i="16"/>
  <c r="AE265" i="16"/>
  <c r="AC260" i="16"/>
  <c r="AD255" i="16"/>
  <c r="AD248" i="16"/>
  <c r="AC242" i="16"/>
  <c r="AC236" i="16"/>
  <c r="AD228" i="16"/>
  <c r="AF221" i="16"/>
  <c r="AD214" i="16"/>
  <c r="AD196" i="16"/>
  <c r="AG154" i="16"/>
  <c r="AD352" i="16"/>
  <c r="AE349" i="16"/>
  <c r="AF346" i="16"/>
  <c r="AB344" i="16"/>
  <c r="AB341" i="16"/>
  <c r="AF337" i="16"/>
  <c r="AB335" i="16"/>
  <c r="AC332" i="16"/>
  <c r="AD329" i="16"/>
  <c r="AC326" i="16"/>
  <c r="AE321" i="16"/>
  <c r="AD317" i="16"/>
  <c r="AE312" i="16"/>
  <c r="AE307" i="16"/>
  <c r="AE303" i="16"/>
  <c r="AF298" i="16"/>
  <c r="AD275" i="16"/>
  <c r="AD268" i="16"/>
  <c r="AD263" i="16"/>
  <c r="AF258" i="16"/>
  <c r="AF253" i="16"/>
  <c r="AE247" i="16"/>
  <c r="AF233" i="16"/>
  <c r="AE227" i="16"/>
  <c r="AF219" i="16"/>
  <c r="AF204" i="16"/>
  <c r="AE133" i="16"/>
  <c r="AB347" i="16"/>
  <c r="AF335" i="16"/>
  <c r="AD332" i="16"/>
  <c r="AE329" i="16"/>
  <c r="AF322" i="16"/>
  <c r="AB318" i="16"/>
  <c r="AG308" i="16"/>
  <c r="AG303" i="16"/>
  <c r="AC280" i="16"/>
  <c r="AE275" i="16"/>
  <c r="AC270" i="16"/>
  <c r="AF263" i="16"/>
  <c r="AF247" i="16"/>
  <c r="AC228" i="16"/>
  <c r="AF213" i="16"/>
  <c r="AC206" i="16"/>
  <c r="AE193" i="16"/>
  <c r="AC352" i="16"/>
  <c r="AD349" i="16"/>
  <c r="AD346" i="16"/>
  <c r="AF343" i="16"/>
  <c r="AD340" i="16"/>
  <c r="AE337" i="16"/>
  <c r="AF334" i="16"/>
  <c r="AB332" i="16"/>
  <c r="AB329" i="16"/>
  <c r="AD325" i="16"/>
  <c r="AD321" i="16"/>
  <c r="AE316" i="16"/>
  <c r="AB312" i="16"/>
  <c r="AD307" i="16"/>
  <c r="AC303" i="16"/>
  <c r="AE298" i="16"/>
  <c r="AF279" i="16"/>
  <c r="AG274" i="16"/>
  <c r="AC268" i="16"/>
  <c r="AD258" i="16"/>
  <c r="AE245" i="16"/>
  <c r="AF239" i="16"/>
  <c r="AE233" i="16"/>
  <c r="AD226" i="16"/>
  <c r="AD211" i="16"/>
  <c r="AC204" i="16"/>
  <c r="AG112" i="16"/>
  <c r="AF339" i="16"/>
  <c r="AF349" i="16"/>
  <c r="AC344" i="16"/>
  <c r="AD341" i="16"/>
  <c r="AD338" i="16"/>
  <c r="AF326" i="16"/>
  <c r="AF312" i="16"/>
  <c r="AB300" i="16"/>
  <c r="AG258" i="16"/>
  <c r="AF153" i="16"/>
  <c r="AB352" i="16"/>
  <c r="AB349" i="16"/>
  <c r="AF345" i="16"/>
  <c r="AB343" i="16"/>
  <c r="AC340" i="16"/>
  <c r="AD337" i="16"/>
  <c r="AD334" i="16"/>
  <c r="AF331" i="16"/>
  <c r="AD328" i="16"/>
  <c r="AC325" i="16"/>
  <c r="AB320" i="16"/>
  <c r="AC316" i="16"/>
  <c r="AC311" i="16"/>
  <c r="AC307" i="16"/>
  <c r="AC302" i="16"/>
  <c r="AC298" i="16"/>
  <c r="AD274" i="16"/>
  <c r="AF267" i="16"/>
  <c r="AD262" i="16"/>
  <c r="AF257" i="16"/>
  <c r="AF252" i="16"/>
  <c r="AD239" i="16"/>
  <c r="AF232" i="16"/>
  <c r="AF217" i="16"/>
  <c r="AF203" i="16"/>
  <c r="AD180" i="16"/>
  <c r="AD111" i="16"/>
  <c r="AF351" i="16"/>
  <c r="AD348" i="16"/>
  <c r="AE345" i="16"/>
  <c r="AF342" i="16"/>
  <c r="AB340" i="16"/>
  <c r="AB337" i="16"/>
  <c r="AF333" i="16"/>
  <c r="AB331" i="16"/>
  <c r="AC328" i="16"/>
  <c r="AG324" i="16"/>
  <c r="AG319" i="16"/>
  <c r="AB316" i="16"/>
  <c r="AF310" i="16"/>
  <c r="AF306" i="16"/>
  <c r="AB302" i="16"/>
  <c r="AF296" i="16"/>
  <c r="AD267" i="16"/>
  <c r="AD261" i="16"/>
  <c r="AF256" i="16"/>
  <c r="AF244" i="16"/>
  <c r="AD231" i="16"/>
  <c r="AD224" i="16"/>
  <c r="AE217" i="16"/>
  <c r="AD210" i="16"/>
  <c r="AG170" i="16"/>
  <c r="AD92" i="16"/>
  <c r="AG350" i="16"/>
  <c r="AG342" i="16"/>
  <c r="AG334" i="16"/>
  <c r="AG326" i="16"/>
  <c r="AG310" i="16"/>
  <c r="AG272" i="16"/>
  <c r="AG321" i="16"/>
  <c r="AG305" i="16"/>
  <c r="AG250" i="16"/>
  <c r="AG317" i="16"/>
  <c r="AG312" i="16"/>
  <c r="AG301" i="16"/>
  <c r="AG296" i="16"/>
  <c r="AG270" i="16"/>
  <c r="AG7" i="16"/>
  <c r="AG11" i="16"/>
  <c r="AG15" i="16"/>
  <c r="AG19" i="16"/>
  <c r="AG23" i="16"/>
  <c r="AG27" i="16"/>
  <c r="AG31" i="16"/>
  <c r="AG35" i="16"/>
  <c r="AG39" i="16"/>
  <c r="AG43" i="16"/>
  <c r="AG47" i="16"/>
  <c r="AG51" i="16"/>
  <c r="AG55" i="16"/>
  <c r="AG59" i="16"/>
  <c r="AG63" i="16"/>
  <c r="AG67" i="16"/>
  <c r="AG71" i="16"/>
  <c r="AG75" i="16"/>
  <c r="AG79" i="16"/>
  <c r="AG83" i="16"/>
  <c r="AG87" i="16"/>
  <c r="AG91" i="16"/>
  <c r="AG95" i="16"/>
  <c r="AG99" i="16"/>
  <c r="AG103" i="16"/>
  <c r="AG107" i="16"/>
  <c r="AG6" i="16"/>
  <c r="AG10" i="16"/>
  <c r="AG14" i="16"/>
  <c r="AG18" i="16"/>
  <c r="AG22" i="16"/>
  <c r="AG26" i="16"/>
  <c r="AG30" i="16"/>
  <c r="AG34" i="16"/>
  <c r="AG38" i="16"/>
  <c r="AG42" i="16"/>
  <c r="AG46" i="16"/>
  <c r="AG50" i="16"/>
  <c r="AG54" i="16"/>
  <c r="AG58" i="16"/>
  <c r="AG62" i="16"/>
  <c r="AG66" i="16"/>
  <c r="AG70" i="16"/>
  <c r="AG74" i="16"/>
  <c r="AG78" i="16"/>
  <c r="AG82" i="16"/>
  <c r="AG86" i="16"/>
  <c r="AG90" i="16"/>
  <c r="AG94" i="16"/>
  <c r="AG98" i="16"/>
  <c r="AG102" i="16"/>
  <c r="AG106" i="16"/>
  <c r="AG9" i="16"/>
  <c r="AG13" i="16"/>
  <c r="AG17" i="16"/>
  <c r="AG21" i="16"/>
  <c r="AG25" i="16"/>
  <c r="AG29" i="16"/>
  <c r="AG33" i="16"/>
  <c r="AG37" i="16"/>
  <c r="AG41" i="16"/>
  <c r="AG45" i="16"/>
  <c r="AG49" i="16"/>
  <c r="AG53" i="16"/>
  <c r="AG57" i="16"/>
  <c r="AG61" i="16"/>
  <c r="AG65" i="16"/>
  <c r="AG69" i="16"/>
  <c r="AG73" i="16"/>
  <c r="AG77" i="16"/>
  <c r="AG81" i="16"/>
  <c r="AG85" i="16"/>
  <c r="AG89" i="16"/>
  <c r="AG93" i="16"/>
  <c r="AG97" i="16"/>
  <c r="AG101" i="16"/>
  <c r="AG105" i="16"/>
  <c r="AG109" i="16"/>
  <c r="AG113" i="16"/>
  <c r="AG117" i="16"/>
  <c r="AG121" i="16"/>
  <c r="AG125" i="16"/>
  <c r="AG129" i="16"/>
  <c r="AG133" i="16"/>
  <c r="AG137" i="16"/>
  <c r="AG141" i="16"/>
  <c r="AG145" i="16"/>
  <c r="AG149" i="16"/>
  <c r="AG153" i="16"/>
  <c r="AG157" i="16"/>
  <c r="AG161" i="16"/>
  <c r="AG165" i="16"/>
  <c r="AG169" i="16"/>
  <c r="AG173" i="16"/>
  <c r="AG177" i="16"/>
  <c r="AG181" i="16"/>
  <c r="AG185" i="16"/>
  <c r="AG189" i="16"/>
  <c r="AG193" i="16"/>
  <c r="AG197" i="16"/>
  <c r="AG8" i="16"/>
  <c r="AG24" i="16"/>
  <c r="AG40" i="16"/>
  <c r="AG56" i="16"/>
  <c r="AG72" i="16"/>
  <c r="AG88" i="16"/>
  <c r="AG104" i="16"/>
  <c r="AG111" i="16"/>
  <c r="AG114" i="16"/>
  <c r="AG120" i="16"/>
  <c r="AG124" i="16"/>
  <c r="AG128" i="16"/>
  <c r="AG132" i="16"/>
  <c r="AG136" i="16"/>
  <c r="AG140" i="16"/>
  <c r="AG144" i="16"/>
  <c r="AG148" i="16"/>
  <c r="AG152" i="16"/>
  <c r="AG156" i="16"/>
  <c r="AG160" i="16"/>
  <c r="AG164" i="16"/>
  <c r="AG168" i="16"/>
  <c r="AG172" i="16"/>
  <c r="AG176" i="16"/>
  <c r="AG180" i="16"/>
  <c r="AG184" i="16"/>
  <c r="AG188" i="16"/>
  <c r="AG192" i="16"/>
  <c r="AG196" i="16"/>
  <c r="AG20" i="16"/>
  <c r="AG36" i="16"/>
  <c r="AG52" i="16"/>
  <c r="AG68" i="16"/>
  <c r="AG84" i="16"/>
  <c r="AG100" i="16"/>
  <c r="AG116" i="16"/>
  <c r="AG110" i="16"/>
  <c r="AG119" i="16"/>
  <c r="AG123" i="16"/>
  <c r="AG127" i="16"/>
  <c r="AG131" i="16"/>
  <c r="AG135" i="16"/>
  <c r="AG139" i="16"/>
  <c r="AG143" i="16"/>
  <c r="AG147" i="16"/>
  <c r="AG151" i="16"/>
  <c r="AG155" i="16"/>
  <c r="AG159" i="16"/>
  <c r="AG163" i="16"/>
  <c r="AG167" i="16"/>
  <c r="AG171" i="16"/>
  <c r="AG175" i="16"/>
  <c r="AG179" i="16"/>
  <c r="AG183" i="16"/>
  <c r="AG187" i="16"/>
  <c r="AG191" i="16"/>
  <c r="AG195" i="16"/>
  <c r="AG16" i="16"/>
  <c r="AG32" i="16"/>
  <c r="AG48" i="16"/>
  <c r="AG64" i="16"/>
  <c r="AG80" i="16"/>
  <c r="AG96" i="16"/>
  <c r="AG12" i="16"/>
  <c r="AG76" i="16"/>
  <c r="AG60" i="16"/>
  <c r="AG199" i="16"/>
  <c r="AG203" i="16"/>
  <c r="AG207" i="16"/>
  <c r="AG211" i="16"/>
  <c r="AG215" i="16"/>
  <c r="AG219" i="16"/>
  <c r="AG223" i="16"/>
  <c r="AG227" i="16"/>
  <c r="AG231" i="16"/>
  <c r="AG235" i="16"/>
  <c r="AG239" i="16"/>
  <c r="AG243" i="16"/>
  <c r="AG247" i="16"/>
  <c r="AG251" i="16"/>
  <c r="AG255" i="16"/>
  <c r="AG259" i="16"/>
  <c r="AG263" i="16"/>
  <c r="AG267" i="16"/>
  <c r="AG271" i="16"/>
  <c r="AG275" i="16"/>
  <c r="AG279" i="16"/>
  <c r="AG115" i="16"/>
  <c r="AG126" i="16"/>
  <c r="AG142" i="16"/>
  <c r="AG158" i="16"/>
  <c r="AG174" i="16"/>
  <c r="AG190" i="16"/>
  <c r="AG44" i="16"/>
  <c r="AG108" i="16"/>
  <c r="AG28" i="16"/>
  <c r="AG92" i="16"/>
  <c r="AG201" i="16"/>
  <c r="AG205" i="16"/>
  <c r="AG209" i="16"/>
  <c r="AG213" i="16"/>
  <c r="AG217" i="16"/>
  <c r="AG221" i="16"/>
  <c r="AG225" i="16"/>
  <c r="AG229" i="16"/>
  <c r="AG233" i="16"/>
  <c r="AG237" i="16"/>
  <c r="AG241" i="16"/>
  <c r="AG245" i="16"/>
  <c r="AG249" i="16"/>
  <c r="AG253" i="16"/>
  <c r="AG257" i="16"/>
  <c r="AG261" i="16"/>
  <c r="AG265" i="16"/>
  <c r="AG269" i="16"/>
  <c r="AG273" i="16"/>
  <c r="AG277" i="16"/>
  <c r="AG281" i="16"/>
  <c r="AG122" i="16"/>
  <c r="AG150" i="16"/>
  <c r="AG226" i="16"/>
  <c r="AG228" i="16"/>
  <c r="AG268" i="16"/>
  <c r="AG138" i="16"/>
  <c r="AG186" i="16"/>
  <c r="AG194" i="16"/>
  <c r="AG222" i="16"/>
  <c r="AG224" i="16"/>
  <c r="AG210" i="16"/>
  <c r="AG212" i="16"/>
  <c r="AG242" i="16"/>
  <c r="AG244" i="16"/>
  <c r="AG260" i="16"/>
  <c r="AG276" i="16"/>
  <c r="AG204" i="16"/>
  <c r="AG218" i="16"/>
  <c r="AG256" i="16"/>
  <c r="AG298" i="16"/>
  <c r="AG307" i="16"/>
  <c r="AG314" i="16"/>
  <c r="AG323" i="16"/>
  <c r="AG329" i="16"/>
  <c r="AG333" i="16"/>
  <c r="AG337" i="16"/>
  <c r="AG341" i="16"/>
  <c r="AG345" i="16"/>
  <c r="AG349" i="16"/>
  <c r="AG246" i="16"/>
  <c r="AG118" i="16"/>
  <c r="AG208" i="16"/>
  <c r="AG234" i="16"/>
  <c r="AG248" i="16"/>
  <c r="AG254" i="16"/>
  <c r="AG280" i="16"/>
  <c r="AG300" i="16"/>
  <c r="AG309" i="16"/>
  <c r="AG316" i="16"/>
  <c r="AG325" i="16"/>
  <c r="AG220" i="16"/>
  <c r="AG198" i="16"/>
  <c r="AG240" i="16"/>
  <c r="AG266" i="16"/>
  <c r="AG278" i="16"/>
  <c r="AG295" i="16"/>
  <c r="AG302" i="16"/>
  <c r="AG311" i="16"/>
  <c r="AG318" i="16"/>
  <c r="AG328" i="16"/>
  <c r="AG332" i="16"/>
  <c r="AG336" i="16"/>
  <c r="AG340" i="16"/>
  <c r="AG344" i="16"/>
  <c r="AG348" i="16"/>
  <c r="AG352" i="16"/>
  <c r="AG264" i="16"/>
  <c r="AG297" i="16"/>
  <c r="AG130" i="16"/>
  <c r="AG146" i="16"/>
  <c r="AG162" i="16"/>
  <c r="AG202" i="16"/>
  <c r="AG304" i="16"/>
  <c r="AG313" i="16"/>
  <c r="AG320" i="16"/>
  <c r="AG178" i="16"/>
  <c r="AG206" i="16"/>
  <c r="AG216" i="16"/>
  <c r="AG232" i="16"/>
  <c r="AG238" i="16"/>
  <c r="AG252" i="16"/>
  <c r="AG262" i="16"/>
  <c r="AG299" i="16"/>
  <c r="AG306" i="16"/>
  <c r="AG315" i="16"/>
  <c r="AG322" i="16"/>
  <c r="AG327" i="16"/>
  <c r="AG331" i="16"/>
  <c r="AG335" i="16"/>
  <c r="AG339" i="16"/>
  <c r="AG343" i="16"/>
  <c r="AG347" i="16"/>
  <c r="AG351" i="16"/>
  <c r="AG166" i="16"/>
  <c r="AG5" i="16"/>
  <c r="AG346" i="16"/>
  <c r="AG338" i="16"/>
  <c r="AG330" i="16"/>
  <c r="AG236" i="16"/>
  <c r="AG230" i="16"/>
  <c r="AG200" i="16"/>
  <c r="AG182" i="16"/>
  <c r="AF7" i="16"/>
  <c r="AF11" i="16"/>
  <c r="AF15" i="16"/>
  <c r="AF19" i="16"/>
  <c r="AF23" i="16"/>
  <c r="AF27" i="16"/>
  <c r="AF31" i="16"/>
  <c r="AF35" i="16"/>
  <c r="AF39" i="16"/>
  <c r="AF43" i="16"/>
  <c r="AF47" i="16"/>
  <c r="AF51" i="16"/>
  <c r="AF55" i="16"/>
  <c r="AF59" i="16"/>
  <c r="AF63" i="16"/>
  <c r="AF67" i="16"/>
  <c r="AF71" i="16"/>
  <c r="AF75" i="16"/>
  <c r="AF79" i="16"/>
  <c r="AF83" i="16"/>
  <c r="AF87" i="16"/>
  <c r="AF91" i="16"/>
  <c r="AF95" i="16"/>
  <c r="AF99" i="16"/>
  <c r="AF103" i="16"/>
  <c r="AF107" i="16"/>
  <c r="AF6" i="16"/>
  <c r="AF10" i="16"/>
  <c r="AF14" i="16"/>
  <c r="AF18" i="16"/>
  <c r="AF22" i="16"/>
  <c r="AF26" i="16"/>
  <c r="AF30" i="16"/>
  <c r="AF34" i="16"/>
  <c r="AF38" i="16"/>
  <c r="AF42" i="16"/>
  <c r="AF46" i="16"/>
  <c r="AF50" i="16"/>
  <c r="AF54" i="16"/>
  <c r="AF58" i="16"/>
  <c r="AF62" i="16"/>
  <c r="AF66" i="16"/>
  <c r="AF70" i="16"/>
  <c r="AF74" i="16"/>
  <c r="AF78" i="16"/>
  <c r="AF82" i="16"/>
  <c r="AF86" i="16"/>
  <c r="AF90" i="16"/>
  <c r="AF94" i="16"/>
  <c r="AF98" i="16"/>
  <c r="AF102" i="16"/>
  <c r="AF106" i="16"/>
  <c r="AF8" i="16"/>
  <c r="AF12" i="16"/>
  <c r="AF16" i="16"/>
  <c r="AF20" i="16"/>
  <c r="AF24" i="16"/>
  <c r="AF28" i="16"/>
  <c r="AF32" i="16"/>
  <c r="AF36" i="16"/>
  <c r="AF40" i="16"/>
  <c r="AF44" i="16"/>
  <c r="AF48" i="16"/>
  <c r="AF52" i="16"/>
  <c r="AF56" i="16"/>
  <c r="AF60" i="16"/>
  <c r="AF64" i="16"/>
  <c r="AF68" i="16"/>
  <c r="AF72" i="16"/>
  <c r="AF76" i="16"/>
  <c r="AF80" i="16"/>
  <c r="AF84" i="16"/>
  <c r="AF88" i="16"/>
  <c r="AF92" i="16"/>
  <c r="AF96" i="16"/>
  <c r="AF100" i="16"/>
  <c r="AF104" i="16"/>
  <c r="AF108" i="16"/>
  <c r="AF13" i="16"/>
  <c r="AF29" i="16"/>
  <c r="AF45" i="16"/>
  <c r="AF61" i="16"/>
  <c r="AF77" i="16"/>
  <c r="AF93" i="16"/>
  <c r="AF111" i="16"/>
  <c r="AF114" i="16"/>
  <c r="AF117" i="16"/>
  <c r="AF109" i="16"/>
  <c r="AF120" i="16"/>
  <c r="AF124" i="16"/>
  <c r="AF128" i="16"/>
  <c r="AF132" i="16"/>
  <c r="AF136" i="16"/>
  <c r="AF140" i="16"/>
  <c r="AF144" i="16"/>
  <c r="AF148" i="16"/>
  <c r="AF152" i="16"/>
  <c r="AF156" i="16"/>
  <c r="AF160" i="16"/>
  <c r="AF164" i="16"/>
  <c r="AF168" i="16"/>
  <c r="AF172" i="16"/>
  <c r="AF176" i="16"/>
  <c r="AF180" i="16"/>
  <c r="AF184" i="16"/>
  <c r="AF188" i="16"/>
  <c r="AF192" i="16"/>
  <c r="AF196" i="16"/>
  <c r="AF9" i="16"/>
  <c r="AF25" i="16"/>
  <c r="AF41" i="16"/>
  <c r="AF57" i="16"/>
  <c r="AF73" i="16"/>
  <c r="AF89" i="16"/>
  <c r="AF105" i="16"/>
  <c r="AF116" i="16"/>
  <c r="AF110" i="16"/>
  <c r="AF113" i="16"/>
  <c r="AF119" i="16"/>
  <c r="AF123" i="16"/>
  <c r="AF127" i="16"/>
  <c r="AF131" i="16"/>
  <c r="AF135" i="16"/>
  <c r="AF139" i="16"/>
  <c r="AF143" i="16"/>
  <c r="AF147" i="16"/>
  <c r="AF151" i="16"/>
  <c r="AF155" i="16"/>
  <c r="AF159" i="16"/>
  <c r="AF163" i="16"/>
  <c r="AF167" i="16"/>
  <c r="AF171" i="16"/>
  <c r="AF175" i="16"/>
  <c r="AF179" i="16"/>
  <c r="AF183" i="16"/>
  <c r="AF187" i="16"/>
  <c r="AF191" i="16"/>
  <c r="AF195" i="16"/>
  <c r="AF21" i="16"/>
  <c r="AF37" i="16"/>
  <c r="AF53" i="16"/>
  <c r="AF69" i="16"/>
  <c r="AF85" i="16"/>
  <c r="AF101" i="16"/>
  <c r="AF112" i="16"/>
  <c r="AF115" i="16"/>
  <c r="AF118" i="16"/>
  <c r="AF122" i="16"/>
  <c r="AF126" i="16"/>
  <c r="AF130" i="16"/>
  <c r="AF134" i="16"/>
  <c r="AF138" i="16"/>
  <c r="AF142" i="16"/>
  <c r="AF146" i="16"/>
  <c r="AF150" i="16"/>
  <c r="AF154" i="16"/>
  <c r="AF158" i="16"/>
  <c r="AF162" i="16"/>
  <c r="AF166" i="16"/>
  <c r="AF170" i="16"/>
  <c r="AF174" i="16"/>
  <c r="AF178" i="16"/>
  <c r="AF182" i="16"/>
  <c r="AF186" i="16"/>
  <c r="AF190" i="16"/>
  <c r="AF194" i="16"/>
  <c r="AF129" i="16"/>
  <c r="AF145" i="16"/>
  <c r="AF125" i="16"/>
  <c r="AF141" i="16"/>
  <c r="AF157" i="16"/>
  <c r="AF173" i="16"/>
  <c r="AF189" i="16"/>
  <c r="AF65" i="16"/>
  <c r="AF198" i="16"/>
  <c r="AF202" i="16"/>
  <c r="AF206" i="16"/>
  <c r="AF210" i="16"/>
  <c r="AF214" i="16"/>
  <c r="AF218" i="16"/>
  <c r="AF222" i="16"/>
  <c r="AF226" i="16"/>
  <c r="AF230" i="16"/>
  <c r="AF234" i="16"/>
  <c r="AF238" i="16"/>
  <c r="AF242" i="16"/>
  <c r="AF246" i="16"/>
  <c r="AF250" i="16"/>
  <c r="AF254" i="16"/>
  <c r="AF121" i="16"/>
  <c r="AF137" i="16"/>
  <c r="AF133" i="16"/>
  <c r="AF149" i="16"/>
  <c r="AF165" i="16"/>
  <c r="AF181" i="16"/>
  <c r="AF197" i="16"/>
  <c r="AF97" i="16"/>
  <c r="AF185" i="16"/>
  <c r="AF193" i="16"/>
  <c r="AF209" i="16"/>
  <c r="AF211" i="16"/>
  <c r="AF224" i="16"/>
  <c r="AF241" i="16"/>
  <c r="AF243" i="16"/>
  <c r="AF261" i="16"/>
  <c r="AF270" i="16"/>
  <c r="AF277" i="16"/>
  <c r="AF297" i="16"/>
  <c r="AF301" i="16"/>
  <c r="AF305" i="16"/>
  <c r="AF309" i="16"/>
  <c r="AF313" i="16"/>
  <c r="AF317" i="16"/>
  <c r="AF321" i="16"/>
  <c r="AF325" i="16"/>
  <c r="AF49" i="16"/>
  <c r="AF169" i="16"/>
  <c r="AF177" i="16"/>
  <c r="AF205" i="16"/>
  <c r="AF207" i="16"/>
  <c r="AF220" i="16"/>
  <c r="AF208" i="16"/>
  <c r="AF225" i="16"/>
  <c r="AF227" i="16"/>
  <c r="AF240" i="16"/>
  <c r="AF262" i="16"/>
  <c r="AF269" i="16"/>
  <c r="AF278" i="16"/>
  <c r="AF295" i="16"/>
  <c r="AF299" i="16"/>
  <c r="AF303" i="16"/>
  <c r="AF307" i="16"/>
  <c r="AF311" i="16"/>
  <c r="AF315" i="16"/>
  <c r="AF319" i="16"/>
  <c r="AF323" i="16"/>
  <c r="AF5" i="16"/>
  <c r="AE350" i="16"/>
  <c r="AC349" i="16"/>
  <c r="AE346" i="16"/>
  <c r="AC345" i="16"/>
  <c r="AE342" i="16"/>
  <c r="AC341" i="16"/>
  <c r="AE338" i="16"/>
  <c r="AC337" i="16"/>
  <c r="AE334" i="16"/>
  <c r="AC333" i="16"/>
  <c r="AE330" i="16"/>
  <c r="AC329" i="16"/>
  <c r="AE326" i="16"/>
  <c r="AF324" i="16"/>
  <c r="AC321" i="16"/>
  <c r="AD319" i="16"/>
  <c r="AE317" i="16"/>
  <c r="AB314" i="16"/>
  <c r="AC312" i="16"/>
  <c r="AE310" i="16"/>
  <c r="AF308" i="16"/>
  <c r="AC305" i="16"/>
  <c r="AD303" i="16"/>
  <c r="AE301" i="16"/>
  <c r="AB298" i="16"/>
  <c r="AC296" i="16"/>
  <c r="AF281" i="16"/>
  <c r="AD279" i="16"/>
  <c r="AF274" i="16"/>
  <c r="AC272" i="16"/>
  <c r="AE267" i="16"/>
  <c r="AD260" i="16"/>
  <c r="AF255" i="16"/>
  <c r="AD247" i="16"/>
  <c r="AD244" i="16"/>
  <c r="AE241" i="16"/>
  <c r="AF235" i="16"/>
  <c r="AC230" i="16"/>
  <c r="AD227" i="16"/>
  <c r="AF223" i="16"/>
  <c r="AC220" i="16"/>
  <c r="AE213" i="16"/>
  <c r="AC210" i="16"/>
  <c r="AF199" i="16"/>
  <c r="AC192" i="16"/>
  <c r="AE165" i="16"/>
  <c r="AC128" i="16"/>
  <c r="AF81" i="16"/>
  <c r="AE6" i="16"/>
  <c r="AE10" i="16"/>
  <c r="AE14" i="16"/>
  <c r="AE18" i="16"/>
  <c r="AE22" i="16"/>
  <c r="AE26" i="16"/>
  <c r="AE30" i="16"/>
  <c r="AE34" i="16"/>
  <c r="AE38" i="16"/>
  <c r="AE42" i="16"/>
  <c r="AE46" i="16"/>
  <c r="AE50" i="16"/>
  <c r="AE54" i="16"/>
  <c r="AE58" i="16"/>
  <c r="AE62" i="16"/>
  <c r="AE66" i="16"/>
  <c r="AE70" i="16"/>
  <c r="AE74" i="16"/>
  <c r="AE78" i="16"/>
  <c r="AE82" i="16"/>
  <c r="AE86" i="16"/>
  <c r="AE90" i="16"/>
  <c r="AE94" i="16"/>
  <c r="AE98" i="16"/>
  <c r="AE102" i="16"/>
  <c r="AE106" i="16"/>
  <c r="AE110" i="16"/>
  <c r="AE9" i="16"/>
  <c r="AE13" i="16"/>
  <c r="AE17" i="16"/>
  <c r="AE21" i="16"/>
  <c r="AE25" i="16"/>
  <c r="AE29" i="16"/>
  <c r="AE33" i="16"/>
  <c r="AE37" i="16"/>
  <c r="AE41" i="16"/>
  <c r="AE45" i="16"/>
  <c r="AE49" i="16"/>
  <c r="AE53" i="16"/>
  <c r="AE57" i="16"/>
  <c r="AE61" i="16"/>
  <c r="AE65" i="16"/>
  <c r="AE69" i="16"/>
  <c r="AE73" i="16"/>
  <c r="AE77" i="16"/>
  <c r="AE81" i="16"/>
  <c r="AE85" i="16"/>
  <c r="AE89" i="16"/>
  <c r="AE93" i="16"/>
  <c r="AE97" i="16"/>
  <c r="AE101" i="16"/>
  <c r="AE105" i="16"/>
  <c r="AE8" i="16"/>
  <c r="AE12" i="16"/>
  <c r="AE16" i="16"/>
  <c r="AE20" i="16"/>
  <c r="AE24" i="16"/>
  <c r="AE28" i="16"/>
  <c r="AE32" i="16"/>
  <c r="AE36" i="16"/>
  <c r="AE40" i="16"/>
  <c r="AE44" i="16"/>
  <c r="AE48" i="16"/>
  <c r="AE52" i="16"/>
  <c r="AE56" i="16"/>
  <c r="AE60" i="16"/>
  <c r="AE64" i="16"/>
  <c r="AE68" i="16"/>
  <c r="AE72" i="16"/>
  <c r="AE76" i="16"/>
  <c r="AE80" i="16"/>
  <c r="AE84" i="16"/>
  <c r="AE88" i="16"/>
  <c r="AE92" i="16"/>
  <c r="AE96" i="16"/>
  <c r="AE100" i="16"/>
  <c r="AE104" i="16"/>
  <c r="AE108" i="16"/>
  <c r="AE112" i="16"/>
  <c r="AE116" i="16"/>
  <c r="AE109" i="16"/>
  <c r="AE120" i="16"/>
  <c r="AE124" i="16"/>
  <c r="AE128" i="16"/>
  <c r="AE132" i="16"/>
  <c r="AE136" i="16"/>
  <c r="AE140" i="16"/>
  <c r="AE144" i="16"/>
  <c r="AE148" i="16"/>
  <c r="AE152" i="16"/>
  <c r="AE156" i="16"/>
  <c r="AE160" i="16"/>
  <c r="AE164" i="16"/>
  <c r="AE168" i="16"/>
  <c r="AE172" i="16"/>
  <c r="AE176" i="16"/>
  <c r="AE180" i="16"/>
  <c r="AE184" i="16"/>
  <c r="AE188" i="16"/>
  <c r="AE192" i="16"/>
  <c r="AE196" i="16"/>
  <c r="AE19" i="16"/>
  <c r="AE35" i="16"/>
  <c r="AE51" i="16"/>
  <c r="AE67" i="16"/>
  <c r="AE83" i="16"/>
  <c r="AE99" i="16"/>
  <c r="AE113" i="16"/>
  <c r="AE119" i="16"/>
  <c r="AE123" i="16"/>
  <c r="AE127" i="16"/>
  <c r="AE131" i="16"/>
  <c r="AE135" i="16"/>
  <c r="AE139" i="16"/>
  <c r="AE143" i="16"/>
  <c r="AE147" i="16"/>
  <c r="AE151" i="16"/>
  <c r="AE155" i="16"/>
  <c r="AE159" i="16"/>
  <c r="AE163" i="16"/>
  <c r="AE167" i="16"/>
  <c r="AE171" i="16"/>
  <c r="AE175" i="16"/>
  <c r="AE179" i="16"/>
  <c r="AE183" i="16"/>
  <c r="AE187" i="16"/>
  <c r="AE191" i="16"/>
  <c r="AE195" i="16"/>
  <c r="AE15" i="16"/>
  <c r="AE31" i="16"/>
  <c r="AE47" i="16"/>
  <c r="AE63" i="16"/>
  <c r="AE79" i="16"/>
  <c r="AE95" i="16"/>
  <c r="AE115" i="16"/>
  <c r="AE118" i="16"/>
  <c r="AE122" i="16"/>
  <c r="AE126" i="16"/>
  <c r="AE130" i="16"/>
  <c r="AE134" i="16"/>
  <c r="AE138" i="16"/>
  <c r="AE142" i="16"/>
  <c r="AE146" i="16"/>
  <c r="AE150" i="16"/>
  <c r="AE154" i="16"/>
  <c r="AE158" i="16"/>
  <c r="AE162" i="16"/>
  <c r="AE166" i="16"/>
  <c r="AE170" i="16"/>
  <c r="AE174" i="16"/>
  <c r="AE178" i="16"/>
  <c r="AE182" i="16"/>
  <c r="AE186" i="16"/>
  <c r="AE190" i="16"/>
  <c r="AE194" i="16"/>
  <c r="AE11" i="16"/>
  <c r="AE27" i="16"/>
  <c r="AE43" i="16"/>
  <c r="AE59" i="16"/>
  <c r="AE75" i="16"/>
  <c r="AE91" i="16"/>
  <c r="AE107" i="16"/>
  <c r="AE55" i="16"/>
  <c r="AE39" i="16"/>
  <c r="AE103" i="16"/>
  <c r="AE114" i="16"/>
  <c r="AE198" i="16"/>
  <c r="AE202" i="16"/>
  <c r="AE206" i="16"/>
  <c r="AE210" i="16"/>
  <c r="AE214" i="16"/>
  <c r="AE218" i="16"/>
  <c r="AE222" i="16"/>
  <c r="AE226" i="16"/>
  <c r="AE230" i="16"/>
  <c r="AE234" i="16"/>
  <c r="AE238" i="16"/>
  <c r="AE242" i="16"/>
  <c r="AE246" i="16"/>
  <c r="AE250" i="16"/>
  <c r="AE254" i="16"/>
  <c r="AE258" i="16"/>
  <c r="AE262" i="16"/>
  <c r="AE266" i="16"/>
  <c r="AE270" i="16"/>
  <c r="AE274" i="16"/>
  <c r="AE278" i="16"/>
  <c r="AE121" i="16"/>
  <c r="AE137" i="16"/>
  <c r="AE153" i="16"/>
  <c r="AE169" i="16"/>
  <c r="AE185" i="16"/>
  <c r="AE23" i="16"/>
  <c r="AE87" i="16"/>
  <c r="AE7" i="16"/>
  <c r="AE71" i="16"/>
  <c r="AE111" i="16"/>
  <c r="AE117" i="16"/>
  <c r="AE200" i="16"/>
  <c r="AE204" i="16"/>
  <c r="AE208" i="16"/>
  <c r="AE212" i="16"/>
  <c r="AE216" i="16"/>
  <c r="AE220" i="16"/>
  <c r="AE224" i="16"/>
  <c r="AE228" i="16"/>
  <c r="AE232" i="16"/>
  <c r="AE236" i="16"/>
  <c r="AE240" i="16"/>
  <c r="AE244" i="16"/>
  <c r="AE248" i="16"/>
  <c r="AE252" i="16"/>
  <c r="AE256" i="16"/>
  <c r="AE260" i="16"/>
  <c r="AE264" i="16"/>
  <c r="AE268" i="16"/>
  <c r="AE272" i="16"/>
  <c r="AE276" i="16"/>
  <c r="AE280" i="16"/>
  <c r="AE177" i="16"/>
  <c r="AE205" i="16"/>
  <c r="AE207" i="16"/>
  <c r="AE237" i="16"/>
  <c r="AE239" i="16"/>
  <c r="AE263" i="16"/>
  <c r="AE279" i="16"/>
  <c r="AE161" i="16"/>
  <c r="AE201" i="16"/>
  <c r="AE203" i="16"/>
  <c r="AE129" i="16"/>
  <c r="AE181" i="16"/>
  <c r="AE189" i="16"/>
  <c r="AE221" i="16"/>
  <c r="AE223" i="16"/>
  <c r="AE253" i="16"/>
  <c r="AE255" i="16"/>
  <c r="AE271" i="16"/>
  <c r="AE324" i="16"/>
  <c r="AE299" i="16"/>
  <c r="AE235" i="16"/>
  <c r="AE199" i="16"/>
  <c r="AC176" i="16"/>
  <c r="AE125" i="16"/>
  <c r="AE5" i="16"/>
  <c r="AE308" i="16"/>
  <c r="AE209" i="16"/>
  <c r="AD6" i="16"/>
  <c r="AD10" i="16"/>
  <c r="AD14" i="16"/>
  <c r="AD18" i="16"/>
  <c r="AD22" i="16"/>
  <c r="AD26" i="16"/>
  <c r="AD30" i="16"/>
  <c r="AD34" i="16"/>
  <c r="AD38" i="16"/>
  <c r="AD42" i="16"/>
  <c r="AD46" i="16"/>
  <c r="AD50" i="16"/>
  <c r="AD54" i="16"/>
  <c r="AD58" i="16"/>
  <c r="AD62" i="16"/>
  <c r="AD66" i="16"/>
  <c r="AD70" i="16"/>
  <c r="AD74" i="16"/>
  <c r="AD78" i="16"/>
  <c r="AD82" i="16"/>
  <c r="AD86" i="16"/>
  <c r="AD90" i="16"/>
  <c r="AD94" i="16"/>
  <c r="AD98" i="16"/>
  <c r="AD102" i="16"/>
  <c r="AD106" i="16"/>
  <c r="AD110" i="16"/>
  <c r="AD9" i="16"/>
  <c r="AD13" i="16"/>
  <c r="AD17" i="16"/>
  <c r="AD21" i="16"/>
  <c r="AD25" i="16"/>
  <c r="AD29" i="16"/>
  <c r="AD33" i="16"/>
  <c r="AD37" i="16"/>
  <c r="AD41" i="16"/>
  <c r="AD45" i="16"/>
  <c r="AD49" i="16"/>
  <c r="AD53" i="16"/>
  <c r="AD57" i="16"/>
  <c r="AD61" i="16"/>
  <c r="AD65" i="16"/>
  <c r="AD69" i="16"/>
  <c r="AD73" i="16"/>
  <c r="AD77" i="16"/>
  <c r="AD81" i="16"/>
  <c r="AD85" i="16"/>
  <c r="AD89" i="16"/>
  <c r="AD93" i="16"/>
  <c r="AD97" i="16"/>
  <c r="AD101" i="16"/>
  <c r="AD105" i="16"/>
  <c r="AD109" i="16"/>
  <c r="AD7" i="16"/>
  <c r="AD11" i="16"/>
  <c r="AD15" i="16"/>
  <c r="AD19" i="16"/>
  <c r="AD23" i="16"/>
  <c r="AD27" i="16"/>
  <c r="AD31" i="16"/>
  <c r="AD35" i="16"/>
  <c r="AD39" i="16"/>
  <c r="AD43" i="16"/>
  <c r="AD47" i="16"/>
  <c r="AD51" i="16"/>
  <c r="AD55" i="16"/>
  <c r="AD59" i="16"/>
  <c r="AD63" i="16"/>
  <c r="AD67" i="16"/>
  <c r="AD71" i="16"/>
  <c r="AD75" i="16"/>
  <c r="AD79" i="16"/>
  <c r="AD83" i="16"/>
  <c r="AD87" i="16"/>
  <c r="AD91" i="16"/>
  <c r="AD95" i="16"/>
  <c r="AD99" i="16"/>
  <c r="AD103" i="16"/>
  <c r="AD107" i="16"/>
  <c r="AD8" i="16"/>
  <c r="AD24" i="16"/>
  <c r="AD40" i="16"/>
  <c r="AD56" i="16"/>
  <c r="AD72" i="16"/>
  <c r="AD88" i="16"/>
  <c r="AD104" i="16"/>
  <c r="AD113" i="16"/>
  <c r="AD116" i="16"/>
  <c r="AD119" i="16"/>
  <c r="AD123" i="16"/>
  <c r="AD127" i="16"/>
  <c r="AD131" i="16"/>
  <c r="AD135" i="16"/>
  <c r="AD139" i="16"/>
  <c r="AD143" i="16"/>
  <c r="AD147" i="16"/>
  <c r="AD151" i="16"/>
  <c r="AD155" i="16"/>
  <c r="AD159" i="16"/>
  <c r="AD163" i="16"/>
  <c r="AD167" i="16"/>
  <c r="AD171" i="16"/>
  <c r="AD175" i="16"/>
  <c r="AD179" i="16"/>
  <c r="AD183" i="16"/>
  <c r="AD187" i="16"/>
  <c r="AD191" i="16"/>
  <c r="AD195" i="16"/>
  <c r="AD20" i="16"/>
  <c r="AD36" i="16"/>
  <c r="AD52" i="16"/>
  <c r="AD68" i="16"/>
  <c r="AD84" i="16"/>
  <c r="AD100" i="16"/>
  <c r="AD115" i="16"/>
  <c r="AD118" i="16"/>
  <c r="AD122" i="16"/>
  <c r="AD126" i="16"/>
  <c r="AD130" i="16"/>
  <c r="AD134" i="16"/>
  <c r="AD138" i="16"/>
  <c r="AD142" i="16"/>
  <c r="AD146" i="16"/>
  <c r="AD150" i="16"/>
  <c r="AD154" i="16"/>
  <c r="AD158" i="16"/>
  <c r="AD162" i="16"/>
  <c r="AD166" i="16"/>
  <c r="AD170" i="16"/>
  <c r="AD174" i="16"/>
  <c r="AD178" i="16"/>
  <c r="AD182" i="16"/>
  <c r="AD186" i="16"/>
  <c r="AD190" i="16"/>
  <c r="AD194" i="16"/>
  <c r="AD16" i="16"/>
  <c r="AD32" i="16"/>
  <c r="AD48" i="16"/>
  <c r="AD64" i="16"/>
  <c r="AD80" i="16"/>
  <c r="AD96" i="16"/>
  <c r="AD112" i="16"/>
  <c r="AD121" i="16"/>
  <c r="AD125" i="16"/>
  <c r="AD129" i="16"/>
  <c r="AD133" i="16"/>
  <c r="AD137" i="16"/>
  <c r="AD141" i="16"/>
  <c r="AD145" i="16"/>
  <c r="AD149" i="16"/>
  <c r="AD153" i="16"/>
  <c r="AD157" i="16"/>
  <c r="AD161" i="16"/>
  <c r="AD165" i="16"/>
  <c r="AD169" i="16"/>
  <c r="AD173" i="16"/>
  <c r="AD177" i="16"/>
  <c r="AD181" i="16"/>
  <c r="AD185" i="16"/>
  <c r="AD189" i="16"/>
  <c r="AD193" i="16"/>
  <c r="AD197" i="16"/>
  <c r="AD124" i="16"/>
  <c r="AD140" i="16"/>
  <c r="AD120" i="16"/>
  <c r="AD136" i="16"/>
  <c r="AD152" i="16"/>
  <c r="AD168" i="16"/>
  <c r="AD184" i="16"/>
  <c r="AD44" i="16"/>
  <c r="AD108" i="16"/>
  <c r="AD201" i="16"/>
  <c r="AD205" i="16"/>
  <c r="AD209" i="16"/>
  <c r="AD213" i="16"/>
  <c r="AD217" i="16"/>
  <c r="AD221" i="16"/>
  <c r="AD225" i="16"/>
  <c r="AD229" i="16"/>
  <c r="AD233" i="16"/>
  <c r="AD237" i="16"/>
  <c r="AD241" i="16"/>
  <c r="AD245" i="16"/>
  <c r="AD249" i="16"/>
  <c r="AD253" i="16"/>
  <c r="AD132" i="16"/>
  <c r="AD148" i="16"/>
  <c r="AD128" i="16"/>
  <c r="AD144" i="16"/>
  <c r="AD160" i="16"/>
  <c r="AD176" i="16"/>
  <c r="AD192" i="16"/>
  <c r="AD203" i="16"/>
  <c r="AD220" i="16"/>
  <c r="AD222" i="16"/>
  <c r="AD235" i="16"/>
  <c r="AD252" i="16"/>
  <c r="AD254" i="16"/>
  <c r="AD256" i="16"/>
  <c r="AD265" i="16"/>
  <c r="AD272" i="16"/>
  <c r="AD281" i="16"/>
  <c r="AD296" i="16"/>
  <c r="AD300" i="16"/>
  <c r="AD304" i="16"/>
  <c r="AD308" i="16"/>
  <c r="AD312" i="16"/>
  <c r="AD316" i="16"/>
  <c r="AD320" i="16"/>
  <c r="AD324" i="16"/>
  <c r="AD199" i="16"/>
  <c r="AD216" i="16"/>
  <c r="AD218" i="16"/>
  <c r="AD12" i="16"/>
  <c r="AD114" i="16"/>
  <c r="AD164" i="16"/>
  <c r="AD172" i="16"/>
  <c r="AD204" i="16"/>
  <c r="AD206" i="16"/>
  <c r="AD219" i="16"/>
  <c r="AD236" i="16"/>
  <c r="AD238" i="16"/>
  <c r="AD251" i="16"/>
  <c r="AD257" i="16"/>
  <c r="AD264" i="16"/>
  <c r="AD273" i="16"/>
  <c r="AD280" i="16"/>
  <c r="AD298" i="16"/>
  <c r="AD302" i="16"/>
  <c r="AD306" i="16"/>
  <c r="AD310" i="16"/>
  <c r="AD314" i="16"/>
  <c r="AD318" i="16"/>
  <c r="AD322" i="16"/>
  <c r="AD326" i="16"/>
  <c r="AD5" i="16"/>
  <c r="AE351" i="16"/>
  <c r="AC350" i="16"/>
  <c r="AE347" i="16"/>
  <c r="AC346" i="16"/>
  <c r="AE343" i="16"/>
  <c r="AC342" i="16"/>
  <c r="AE339" i="16"/>
  <c r="AC338" i="16"/>
  <c r="AE335" i="16"/>
  <c r="AC334" i="16"/>
  <c r="AE331" i="16"/>
  <c r="AC330" i="16"/>
  <c r="AE327" i="16"/>
  <c r="AB326" i="16"/>
  <c r="AC324" i="16"/>
  <c r="AE322" i="16"/>
  <c r="AF320" i="16"/>
  <c r="AC317" i="16"/>
  <c r="AD315" i="16"/>
  <c r="AE313" i="16"/>
  <c r="AB310" i="16"/>
  <c r="AC308" i="16"/>
  <c r="AE306" i="16"/>
  <c r="AF304" i="16"/>
  <c r="AC301" i="16"/>
  <c r="AD299" i="16"/>
  <c r="AE297" i="16"/>
  <c r="AD276" i="16"/>
  <c r="AF271" i="16"/>
  <c r="AD269" i="16"/>
  <c r="AF264" i="16"/>
  <c r="AC262" i="16"/>
  <c r="AF259" i="16"/>
  <c r="AE257" i="16"/>
  <c r="AC252" i="16"/>
  <c r="AE249" i="16"/>
  <c r="AD246" i="16"/>
  <c r="AE243" i="16"/>
  <c r="AD232" i="16"/>
  <c r="AE229" i="16"/>
  <c r="AC226" i="16"/>
  <c r="AE219" i="16"/>
  <c r="AF215" i="16"/>
  <c r="AF212" i="16"/>
  <c r="AD202" i="16"/>
  <c r="AD188" i="16"/>
  <c r="AF161" i="16"/>
  <c r="AE145" i="16"/>
  <c r="AD60" i="16"/>
  <c r="AE315" i="16"/>
  <c r="AE281" i="16"/>
  <c r="AC9" i="16"/>
  <c r="AC13" i="16"/>
  <c r="AC17" i="16"/>
  <c r="AC21" i="16"/>
  <c r="AC25" i="16"/>
  <c r="AC29" i="16"/>
  <c r="AC33" i="16"/>
  <c r="AC37" i="16"/>
  <c r="AC41" i="16"/>
  <c r="AC45" i="16"/>
  <c r="AC49" i="16"/>
  <c r="AC53" i="16"/>
  <c r="AC57" i="16"/>
  <c r="AC61" i="16"/>
  <c r="AC65" i="16"/>
  <c r="AC69" i="16"/>
  <c r="AC73" i="16"/>
  <c r="AC77" i="16"/>
  <c r="AC81" i="16"/>
  <c r="AC85" i="16"/>
  <c r="AC89" i="16"/>
  <c r="AC93" i="16"/>
  <c r="AC97" i="16"/>
  <c r="AC101" i="16"/>
  <c r="AC105" i="16"/>
  <c r="AC109" i="16"/>
  <c r="AC8" i="16"/>
  <c r="AC12" i="16"/>
  <c r="AC16" i="16"/>
  <c r="AC20" i="16"/>
  <c r="AC24" i="16"/>
  <c r="AC28" i="16"/>
  <c r="AC32" i="16"/>
  <c r="AC36" i="16"/>
  <c r="AC40" i="16"/>
  <c r="AC44" i="16"/>
  <c r="AC48" i="16"/>
  <c r="AC52" i="16"/>
  <c r="AC56" i="16"/>
  <c r="AC60" i="16"/>
  <c r="AC64" i="16"/>
  <c r="AC68" i="16"/>
  <c r="AC72" i="16"/>
  <c r="AC76" i="16"/>
  <c r="AC80" i="16"/>
  <c r="AC84" i="16"/>
  <c r="AC88" i="16"/>
  <c r="AC92" i="16"/>
  <c r="AC96" i="16"/>
  <c r="AC100" i="16"/>
  <c r="AC104" i="16"/>
  <c r="AC108" i="16"/>
  <c r="AC7" i="16"/>
  <c r="AC11" i="16"/>
  <c r="AC15" i="16"/>
  <c r="AC19" i="16"/>
  <c r="AC23" i="16"/>
  <c r="AC27" i="16"/>
  <c r="AC31" i="16"/>
  <c r="AC35" i="16"/>
  <c r="AC39" i="16"/>
  <c r="AC43" i="16"/>
  <c r="AC47" i="16"/>
  <c r="AC51" i="16"/>
  <c r="AC55" i="16"/>
  <c r="AC59" i="16"/>
  <c r="AC63" i="16"/>
  <c r="AC67" i="16"/>
  <c r="AC71" i="16"/>
  <c r="AC75" i="16"/>
  <c r="AC79" i="16"/>
  <c r="AC83" i="16"/>
  <c r="AC87" i="16"/>
  <c r="AC91" i="16"/>
  <c r="AC95" i="16"/>
  <c r="AC99" i="16"/>
  <c r="AC103" i="16"/>
  <c r="AC107" i="16"/>
  <c r="AC111" i="16"/>
  <c r="AC115" i="16"/>
  <c r="AC113" i="16"/>
  <c r="AC116" i="16"/>
  <c r="AC119" i="16"/>
  <c r="AC123" i="16"/>
  <c r="AC127" i="16"/>
  <c r="AC131" i="16"/>
  <c r="AC135" i="16"/>
  <c r="AC139" i="16"/>
  <c r="AC143" i="16"/>
  <c r="AC147" i="16"/>
  <c r="AC151" i="16"/>
  <c r="AC155" i="16"/>
  <c r="AC159" i="16"/>
  <c r="AC163" i="16"/>
  <c r="AC167" i="16"/>
  <c r="AC171" i="16"/>
  <c r="AC175" i="16"/>
  <c r="AC179" i="16"/>
  <c r="AC183" i="16"/>
  <c r="AC187" i="16"/>
  <c r="AC191" i="16"/>
  <c r="AC195" i="16"/>
  <c r="AC14" i="16"/>
  <c r="AC30" i="16"/>
  <c r="AC46" i="16"/>
  <c r="AC62" i="16"/>
  <c r="AC78" i="16"/>
  <c r="AC94" i="16"/>
  <c r="AC110" i="16"/>
  <c r="AC118" i="16"/>
  <c r="AC122" i="16"/>
  <c r="AC126" i="16"/>
  <c r="AC130" i="16"/>
  <c r="AC134" i="16"/>
  <c r="AC138" i="16"/>
  <c r="AC142" i="16"/>
  <c r="AC146" i="16"/>
  <c r="AC150" i="16"/>
  <c r="AC154" i="16"/>
  <c r="AC158" i="16"/>
  <c r="AC162" i="16"/>
  <c r="AC166" i="16"/>
  <c r="AC170" i="16"/>
  <c r="AC174" i="16"/>
  <c r="AC178" i="16"/>
  <c r="AC182" i="16"/>
  <c r="AC186" i="16"/>
  <c r="AC190" i="16"/>
  <c r="AC194" i="16"/>
  <c r="AC10" i="16"/>
  <c r="AC26" i="16"/>
  <c r="AC42" i="16"/>
  <c r="AC58" i="16"/>
  <c r="AC74" i="16"/>
  <c r="AC90" i="16"/>
  <c r="AC106" i="16"/>
  <c r="AC112" i="16"/>
  <c r="AC121" i="16"/>
  <c r="AC125" i="16"/>
  <c r="AC129" i="16"/>
  <c r="AC133" i="16"/>
  <c r="AC137" i="16"/>
  <c r="AC141" i="16"/>
  <c r="AC145" i="16"/>
  <c r="AC149" i="16"/>
  <c r="AC153" i="16"/>
  <c r="AC157" i="16"/>
  <c r="AC161" i="16"/>
  <c r="AC165" i="16"/>
  <c r="AC169" i="16"/>
  <c r="AC173" i="16"/>
  <c r="AC177" i="16"/>
  <c r="AC181" i="16"/>
  <c r="AC185" i="16"/>
  <c r="AC189" i="16"/>
  <c r="AC193" i="16"/>
  <c r="AC197" i="16"/>
  <c r="AC6" i="16"/>
  <c r="AC22" i="16"/>
  <c r="AC38" i="16"/>
  <c r="AC54" i="16"/>
  <c r="AC70" i="16"/>
  <c r="AC86" i="16"/>
  <c r="AC102" i="16"/>
  <c r="AC114" i="16"/>
  <c r="AC117" i="16"/>
  <c r="AC34" i="16"/>
  <c r="AC98" i="16"/>
  <c r="AC18" i="16"/>
  <c r="AC82" i="16"/>
  <c r="AC201" i="16"/>
  <c r="AC205" i="16"/>
  <c r="AC209" i="16"/>
  <c r="AC213" i="16"/>
  <c r="AC217" i="16"/>
  <c r="AC221" i="16"/>
  <c r="AC225" i="16"/>
  <c r="AC229" i="16"/>
  <c r="AC233" i="16"/>
  <c r="AC237" i="16"/>
  <c r="AC241" i="16"/>
  <c r="AC245" i="16"/>
  <c r="AC249" i="16"/>
  <c r="AC253" i="16"/>
  <c r="AC257" i="16"/>
  <c r="AC261" i="16"/>
  <c r="AC265" i="16"/>
  <c r="AC269" i="16"/>
  <c r="AC273" i="16"/>
  <c r="AC277" i="16"/>
  <c r="AC281" i="16"/>
  <c r="AC132" i="16"/>
  <c r="AC148" i="16"/>
  <c r="AC164" i="16"/>
  <c r="AC180" i="16"/>
  <c r="AC196" i="16"/>
  <c r="AC66" i="16"/>
  <c r="AC50" i="16"/>
  <c r="AC199" i="16"/>
  <c r="AC203" i="16"/>
  <c r="AC207" i="16"/>
  <c r="AC211" i="16"/>
  <c r="AC215" i="16"/>
  <c r="AC219" i="16"/>
  <c r="AC223" i="16"/>
  <c r="AC227" i="16"/>
  <c r="AC231" i="16"/>
  <c r="AC235" i="16"/>
  <c r="AC239" i="16"/>
  <c r="AC243" i="16"/>
  <c r="AC247" i="16"/>
  <c r="AC251" i="16"/>
  <c r="AC255" i="16"/>
  <c r="AC259" i="16"/>
  <c r="AC263" i="16"/>
  <c r="AC267" i="16"/>
  <c r="AC271" i="16"/>
  <c r="AC275" i="16"/>
  <c r="AC279" i="16"/>
  <c r="AC136" i="16"/>
  <c r="AC160" i="16"/>
  <c r="AC168" i="16"/>
  <c r="AC216" i="16"/>
  <c r="AC218" i="16"/>
  <c r="AC248" i="16"/>
  <c r="AC250" i="16"/>
  <c r="AC258" i="16"/>
  <c r="AC274" i="16"/>
  <c r="AC124" i="16"/>
  <c r="AC152" i="16"/>
  <c r="AC212" i="16"/>
  <c r="AC214" i="16"/>
  <c r="AC144" i="16"/>
  <c r="AC156" i="16"/>
  <c r="AC200" i="16"/>
  <c r="AC202" i="16"/>
  <c r="AC232" i="16"/>
  <c r="AC234" i="16"/>
  <c r="AC266" i="16"/>
  <c r="AC5" i="16"/>
  <c r="AF352" i="16"/>
  <c r="AD351" i="16"/>
  <c r="AB350" i="16"/>
  <c r="AF348" i="16"/>
  <c r="AD347" i="16"/>
  <c r="AB346" i="16"/>
  <c r="AF344" i="16"/>
  <c r="AD343" i="16"/>
  <c r="AB342" i="16"/>
  <c r="AF340" i="16"/>
  <c r="AD339" i="16"/>
  <c r="AB338" i="16"/>
  <c r="AF336" i="16"/>
  <c r="AD335" i="16"/>
  <c r="AB334" i="16"/>
  <c r="AF332" i="16"/>
  <c r="AD331" i="16"/>
  <c r="AB330" i="16"/>
  <c r="AF328" i="16"/>
  <c r="AD327" i="16"/>
  <c r="AB324" i="16"/>
  <c r="AC322" i="16"/>
  <c r="AE320" i="16"/>
  <c r="AF318" i="16"/>
  <c r="AC315" i="16"/>
  <c r="AD313" i="16"/>
  <c r="AE311" i="16"/>
  <c r="AB308" i="16"/>
  <c r="AC306" i="16"/>
  <c r="AE304" i="16"/>
  <c r="AF302" i="16"/>
  <c r="AC299" i="16"/>
  <c r="AD297" i="16"/>
  <c r="AE295" i="16"/>
  <c r="AD278" i="16"/>
  <c r="AC276" i="16"/>
  <c r="AF273" i="16"/>
  <c r="AD271" i="16"/>
  <c r="AF266" i="16"/>
  <c r="AC264" i="16"/>
  <c r="AE259" i="16"/>
  <c r="AF251" i="16"/>
  <c r="AC246" i="16"/>
  <c r="AD243" i="16"/>
  <c r="AD240" i="16"/>
  <c r="AF237" i="16"/>
  <c r="AF231" i="16"/>
  <c r="AC222" i="16"/>
  <c r="AE215" i="16"/>
  <c r="AD212" i="16"/>
  <c r="AD198" i="16"/>
  <c r="AC188" i="16"/>
  <c r="AE173" i="16"/>
  <c r="AE141" i="16"/>
  <c r="AE269" i="16"/>
  <c r="AB295" i="16"/>
  <c r="AB299" i="16"/>
  <c r="AB303" i="16"/>
  <c r="AB307" i="16"/>
  <c r="AB311" i="16"/>
  <c r="AB315" i="16"/>
  <c r="AB319" i="16"/>
  <c r="AB323" i="16"/>
  <c r="AB297" i="16"/>
  <c r="AB301" i="16"/>
  <c r="AB305" i="16"/>
  <c r="AB309" i="16"/>
  <c r="AB313" i="16"/>
  <c r="AB317" i="16"/>
  <c r="AB321" i="16"/>
  <c r="AB325" i="16"/>
  <c r="AE352" i="16"/>
  <c r="AC351" i="16"/>
  <c r="AE348" i="16"/>
  <c r="AC347" i="16"/>
  <c r="AE344" i="16"/>
  <c r="AC343" i="16"/>
  <c r="AE340" i="16"/>
  <c r="AC339" i="16"/>
  <c r="AE336" i="16"/>
  <c r="AC335" i="16"/>
  <c r="AE332" i="16"/>
  <c r="AC331" i="16"/>
  <c r="AE328" i="16"/>
  <c r="AC327" i="16"/>
  <c r="AE325" i="16"/>
  <c r="AB322" i="16"/>
  <c r="AC320" i="16"/>
  <c r="AE318" i="16"/>
  <c r="AF316" i="16"/>
  <c r="AC313" i="16"/>
  <c r="AD311" i="16"/>
  <c r="AE309" i="16"/>
  <c r="AB306" i="16"/>
  <c r="AC304" i="16"/>
  <c r="AE302" i="16"/>
  <c r="AF300" i="16"/>
  <c r="AC297" i="16"/>
  <c r="AD295" i="16"/>
  <c r="AF280" i="16"/>
  <c r="AC278" i="16"/>
  <c r="AF275" i="16"/>
  <c r="AE273" i="16"/>
  <c r="AF268" i="16"/>
  <c r="AD266" i="16"/>
  <c r="AE261" i="16"/>
  <c r="AD259" i="16"/>
  <c r="AC254" i="16"/>
  <c r="AE251" i="16"/>
  <c r="AF248" i="16"/>
  <c r="AF245" i="16"/>
  <c r="AC240" i="16"/>
  <c r="AD234" i="16"/>
  <c r="AE231" i="16"/>
  <c r="AF228" i="16"/>
  <c r="AE225" i="16"/>
  <c r="AD215" i="16"/>
  <c r="AE211" i="16"/>
  <c r="AD208" i="16"/>
  <c r="AF201" i="16"/>
  <c r="AC198" i="16"/>
  <c r="AC184" i="16"/>
  <c r="AC172" i="16"/>
  <c r="AE157" i="16"/>
  <c r="AC140" i="16"/>
  <c r="AD117" i="16"/>
  <c r="AF33" i="16"/>
  <c r="BT18" i="14" l="1"/>
  <c r="AJ18" i="64"/>
  <c r="AI17" i="64"/>
  <c r="AG15" i="61"/>
  <c r="AF15" i="61" s="1"/>
  <c r="AJ9" i="47"/>
  <c r="AI9" i="47" s="1"/>
  <c r="AI16" i="64"/>
  <c r="AT19" i="14"/>
  <c r="AO16" i="61"/>
  <c r="AN15" i="61"/>
  <c r="AB600" i="16"/>
  <c r="AE600" i="16"/>
  <c r="AC600" i="16"/>
  <c r="AD600" i="16"/>
  <c r="AF600" i="16"/>
  <c r="AG600" i="16"/>
  <c r="BT19" i="14" l="1"/>
  <c r="AI18" i="64"/>
  <c r="AJ19" i="64"/>
  <c r="AG16" i="61"/>
  <c r="AF16" i="61" s="1"/>
  <c r="AJ10" i="47"/>
  <c r="AI10" i="47" s="1"/>
  <c r="AT20" i="14"/>
  <c r="AN16" i="61"/>
  <c r="AO17" i="61"/>
  <c r="BT20" i="14" l="1"/>
  <c r="AI19" i="64"/>
  <c r="AJ20" i="64"/>
  <c r="AG17" i="61"/>
  <c r="AF17" i="61" s="1"/>
  <c r="AJ11" i="47"/>
  <c r="AI11" i="47" s="1"/>
  <c r="AT21" i="14"/>
  <c r="AN17" i="61"/>
  <c r="AO18" i="61"/>
  <c r="P1375" i="2"/>
  <c r="P1377" i="2"/>
  <c r="P1379" i="2"/>
  <c r="P1380" i="2"/>
  <c r="P1381" i="2"/>
  <c r="P1383" i="2"/>
  <c r="P1384" i="2"/>
  <c r="P1385" i="2"/>
  <c r="P1391" i="2"/>
  <c r="P1392" i="2"/>
  <c r="P1393" i="2"/>
  <c r="P1394" i="2"/>
  <c r="P1395" i="2"/>
  <c r="P1398" i="2"/>
  <c r="P1399" i="2"/>
  <c r="P1400" i="2"/>
  <c r="P1401" i="2"/>
  <c r="P1404" i="2"/>
  <c r="P1405" i="2"/>
  <c r="P1407" i="2"/>
  <c r="P1408" i="2"/>
  <c r="P1409" i="2"/>
  <c r="P1414" i="2"/>
  <c r="P1415" i="2"/>
  <c r="P1416" i="2"/>
  <c r="P1417" i="2"/>
  <c r="P1418" i="2"/>
  <c r="P1419" i="2"/>
  <c r="P1420" i="2"/>
  <c r="P1421" i="2"/>
  <c r="P1422" i="2"/>
  <c r="P1423" i="2"/>
  <c r="P1425" i="2"/>
  <c r="P1427" i="2"/>
  <c r="P1428" i="2"/>
  <c r="P1430" i="2"/>
  <c r="P1431" i="2"/>
  <c r="P1432" i="2"/>
  <c r="P1434" i="2"/>
  <c r="P1437" i="2"/>
  <c r="P1438" i="2"/>
  <c r="P1441" i="2"/>
  <c r="P1442" i="2"/>
  <c r="P1443" i="2"/>
  <c r="P1445" i="2"/>
  <c r="P1448" i="2"/>
  <c r="P1449" i="2"/>
  <c r="P1451" i="2"/>
  <c r="P1453" i="2"/>
  <c r="P1455" i="2"/>
  <c r="P1459" i="2"/>
  <c r="P1460" i="2"/>
  <c r="P1461" i="2"/>
  <c r="P1463" i="2"/>
  <c r="P1467" i="2"/>
  <c r="P1470" i="2"/>
  <c r="P1471" i="2"/>
  <c r="P1472" i="2"/>
  <c r="P1473" i="2"/>
  <c r="P1476" i="2"/>
  <c r="P1477" i="2"/>
  <c r="P1479" i="2"/>
  <c r="P1480" i="2"/>
  <c r="P1482" i="2"/>
  <c r="P1486" i="2"/>
  <c r="P1487" i="2"/>
  <c r="P1488" i="2"/>
  <c r="P1489" i="2"/>
  <c r="P1492" i="2"/>
  <c r="P1493" i="2"/>
  <c r="P1495" i="2"/>
  <c r="P1496" i="2"/>
  <c r="P1501" i="2"/>
  <c r="P1506" i="2"/>
  <c r="P1507" i="2"/>
  <c r="P1508" i="2"/>
  <c r="P1509" i="2"/>
  <c r="P1510" i="2"/>
  <c r="P1511" i="2"/>
  <c r="P1513" i="2"/>
  <c r="P1516" i="2"/>
  <c r="P1517" i="2"/>
  <c r="P1519" i="2"/>
  <c r="P1521" i="2"/>
  <c r="P1522" i="2"/>
  <c r="P1524" i="2"/>
  <c r="P1525" i="2"/>
  <c r="P1526" i="2"/>
  <c r="P1527" i="2"/>
  <c r="P1528" i="2"/>
  <c r="P1530" i="2"/>
  <c r="P1533" i="2"/>
  <c r="P1534" i="2"/>
  <c r="P1535" i="2"/>
  <c r="P1536" i="2"/>
  <c r="P1538" i="2"/>
  <c r="P1539" i="2"/>
  <c r="P1540" i="2"/>
  <c r="P1542" i="2"/>
  <c r="P1544" i="2"/>
  <c r="P1545" i="2"/>
  <c r="P1546" i="2"/>
  <c r="P1547" i="2"/>
  <c r="P1551" i="2"/>
  <c r="P1552" i="2"/>
  <c r="P1554" i="2"/>
  <c r="P1555" i="2"/>
  <c r="P1556" i="2"/>
  <c r="P1559" i="2"/>
  <c r="P1560" i="2"/>
  <c r="P1561" i="2"/>
  <c r="P1567" i="2"/>
  <c r="P1570" i="2"/>
  <c r="P1571" i="2"/>
  <c r="P1574" i="2"/>
  <c r="P1576" i="2"/>
  <c r="P1577" i="2"/>
  <c r="P1578" i="2"/>
  <c r="P1579" i="2"/>
  <c r="P1581" i="2"/>
  <c r="P1582" i="2"/>
  <c r="P1584" i="2"/>
  <c r="P1586" i="2"/>
  <c r="P1587" i="2"/>
  <c r="P1589" i="2"/>
  <c r="P1591" i="2"/>
  <c r="P1592" i="2"/>
  <c r="P1594" i="2"/>
  <c r="P1596" i="2"/>
  <c r="P1597" i="2"/>
  <c r="P1602" i="2"/>
  <c r="P1603" i="2"/>
  <c r="P1605" i="2"/>
  <c r="P1607" i="2"/>
  <c r="P1609" i="2"/>
  <c r="P1610" i="2"/>
  <c r="P1613" i="2"/>
  <c r="P1615" i="2"/>
  <c r="P1616" i="2"/>
  <c r="P1617" i="2"/>
  <c r="P1619" i="2"/>
  <c r="P1621" i="2"/>
  <c r="P1623" i="2"/>
  <c r="P1626" i="2"/>
  <c r="P1627" i="2"/>
  <c r="P1629" i="2"/>
  <c r="P1631" i="2"/>
  <c r="P1635" i="2"/>
  <c r="P1636" i="2"/>
  <c r="P1637" i="2"/>
  <c r="P1638" i="2"/>
  <c r="P1641" i="2"/>
  <c r="P1642" i="2"/>
  <c r="U1595" i="2" l="1"/>
  <c r="U1563" i="2"/>
  <c r="U1524" i="2"/>
  <c r="U1554" i="2"/>
  <c r="U1403" i="2"/>
  <c r="U1623" i="2"/>
  <c r="U1433" i="2"/>
  <c r="U1409" i="2"/>
  <c r="T1621" i="2"/>
  <c r="V1621" i="2" s="1"/>
  <c r="W1621" i="2" s="1"/>
  <c r="X1621" i="2" s="1"/>
  <c r="U1621" i="2"/>
  <c r="T1590" i="2"/>
  <c r="V1590" i="2" s="1"/>
  <c r="W1590" i="2" s="1"/>
  <c r="X1590" i="2" s="1"/>
  <c r="U1590" i="2"/>
  <c r="T1582" i="2"/>
  <c r="V1582" i="2" s="1"/>
  <c r="W1582" i="2" s="1"/>
  <c r="X1582" i="2" s="1"/>
  <c r="U1582" i="2"/>
  <c r="T1566" i="2"/>
  <c r="V1566" i="2" s="1"/>
  <c r="W1566" i="2" s="1"/>
  <c r="X1566" i="2" s="1"/>
  <c r="U1566" i="2"/>
  <c r="T1495" i="2"/>
  <c r="V1495" i="2" s="1"/>
  <c r="W1495" i="2" s="1"/>
  <c r="X1495" i="2" s="1"/>
  <c r="U1495" i="2"/>
  <c r="T1463" i="2"/>
  <c r="U1463" i="2"/>
  <c r="T1423" i="2"/>
  <c r="U1423" i="2"/>
  <c r="T1415" i="2"/>
  <c r="U1415" i="2"/>
  <c r="T1407" i="2"/>
  <c r="U1407" i="2"/>
  <c r="T1384" i="2"/>
  <c r="U1384" i="2"/>
  <c r="T1597" i="2"/>
  <c r="V1597" i="2" s="1"/>
  <c r="W1597" i="2" s="1"/>
  <c r="X1597" i="2" s="1"/>
  <c r="U1597" i="2"/>
  <c r="T1462" i="2"/>
  <c r="U1462" i="2"/>
  <c r="T1446" i="2"/>
  <c r="U1446" i="2"/>
  <c r="T1635" i="2"/>
  <c r="V1635" i="2" s="1"/>
  <c r="W1635" i="2" s="1"/>
  <c r="X1635" i="2" s="1"/>
  <c r="U1635" i="2"/>
  <c r="T1619" i="2"/>
  <c r="V1619" i="2" s="1"/>
  <c r="W1619" i="2" s="1"/>
  <c r="X1619" i="2" s="1"/>
  <c r="U1619" i="2"/>
  <c r="T1611" i="2"/>
  <c r="V1611" i="2" s="1"/>
  <c r="W1611" i="2" s="1"/>
  <c r="X1611" i="2" s="1"/>
  <c r="U1611" i="2"/>
  <c r="T1603" i="2"/>
  <c r="V1603" i="2" s="1"/>
  <c r="W1603" i="2" s="1"/>
  <c r="X1603" i="2" s="1"/>
  <c r="U1603" i="2"/>
  <c r="T1572" i="2"/>
  <c r="V1572" i="2" s="1"/>
  <c r="W1572" i="2" s="1"/>
  <c r="X1572" i="2" s="1"/>
  <c r="U1572" i="2"/>
  <c r="T1532" i="2"/>
  <c r="V1532" i="2" s="1"/>
  <c r="W1532" i="2" s="1"/>
  <c r="X1532" i="2" s="1"/>
  <c r="U1532" i="2"/>
  <c r="T1437" i="2"/>
  <c r="U1437" i="2"/>
  <c r="T1429" i="2"/>
  <c r="U1429" i="2"/>
  <c r="T1405" i="2"/>
  <c r="U1405" i="2"/>
  <c r="T1398" i="2"/>
  <c r="U1398" i="2"/>
  <c r="T1382" i="2"/>
  <c r="U1382" i="2"/>
  <c r="T1642" i="2"/>
  <c r="V1642" i="2" s="1"/>
  <c r="W1642" i="2" s="1"/>
  <c r="X1642" i="2" s="1"/>
  <c r="U1642" i="2"/>
  <c r="T1634" i="2"/>
  <c r="V1634" i="2" s="1"/>
  <c r="W1634" i="2" s="1"/>
  <c r="X1634" i="2" s="1"/>
  <c r="U1634" i="2"/>
  <c r="T1626" i="2"/>
  <c r="V1626" i="2" s="1"/>
  <c r="W1626" i="2" s="1"/>
  <c r="X1626" i="2" s="1"/>
  <c r="U1626" i="2"/>
  <c r="T1618" i="2"/>
  <c r="V1618" i="2" s="1"/>
  <c r="W1618" i="2" s="1"/>
  <c r="X1618" i="2" s="1"/>
  <c r="U1618" i="2"/>
  <c r="T1610" i="2"/>
  <c r="V1610" i="2" s="1"/>
  <c r="W1610" i="2" s="1"/>
  <c r="X1610" i="2" s="1"/>
  <c r="U1610" i="2"/>
  <c r="T1602" i="2"/>
  <c r="V1602" i="2" s="1"/>
  <c r="W1602" i="2" s="1"/>
  <c r="X1602" i="2" s="1"/>
  <c r="U1602" i="2"/>
  <c r="T1587" i="2"/>
  <c r="V1587" i="2" s="1"/>
  <c r="W1587" i="2" s="1"/>
  <c r="X1587" i="2" s="1"/>
  <c r="U1587" i="2"/>
  <c r="T1579" i="2"/>
  <c r="V1579" i="2" s="1"/>
  <c r="W1579" i="2" s="1"/>
  <c r="X1579" i="2" s="1"/>
  <c r="U1579" i="2"/>
  <c r="T1571" i="2"/>
  <c r="V1571" i="2" s="1"/>
  <c r="W1571" i="2" s="1"/>
  <c r="X1571" i="2" s="1"/>
  <c r="U1571" i="2"/>
  <c r="T1555" i="2"/>
  <c r="V1555" i="2" s="1"/>
  <c r="W1555" i="2" s="1"/>
  <c r="X1555" i="2" s="1"/>
  <c r="U1555" i="2"/>
  <c r="T1547" i="2"/>
  <c r="V1547" i="2" s="1"/>
  <c r="W1547" i="2" s="1"/>
  <c r="X1547" i="2" s="1"/>
  <c r="U1547" i="2"/>
  <c r="T1539" i="2"/>
  <c r="V1539" i="2" s="1"/>
  <c r="W1539" i="2" s="1"/>
  <c r="X1539" i="2" s="1"/>
  <c r="U1539" i="2"/>
  <c r="T1531" i="2"/>
  <c r="V1531" i="2" s="1"/>
  <c r="W1531" i="2" s="1"/>
  <c r="X1531" i="2" s="1"/>
  <c r="U1531" i="2"/>
  <c r="T1516" i="2"/>
  <c r="V1516" i="2" s="1"/>
  <c r="W1516" i="2" s="1"/>
  <c r="X1516" i="2" s="1"/>
  <c r="U1516" i="2"/>
  <c r="T1508" i="2"/>
  <c r="V1508" i="2" s="1"/>
  <c r="W1508" i="2" s="1"/>
  <c r="X1508" i="2" s="1"/>
  <c r="U1508" i="2"/>
  <c r="T1500" i="2"/>
  <c r="V1500" i="2" s="1"/>
  <c r="W1500" i="2" s="1"/>
  <c r="X1500" i="2" s="1"/>
  <c r="U1500" i="2"/>
  <c r="T1492" i="2"/>
  <c r="V1492" i="2" s="1"/>
  <c r="W1492" i="2" s="1"/>
  <c r="X1492" i="2" s="1"/>
  <c r="U1492" i="2"/>
  <c r="T1484" i="2"/>
  <c r="U1484" i="2"/>
  <c r="T1476" i="2"/>
  <c r="U1476" i="2"/>
  <c r="T1468" i="2"/>
  <c r="V1468" i="2" s="1"/>
  <c r="W1468" i="2" s="1"/>
  <c r="X1468" i="2" s="1"/>
  <c r="U1468" i="2"/>
  <c r="T1460" i="2"/>
  <c r="U1460" i="2"/>
  <c r="T1452" i="2"/>
  <c r="U1452" i="2"/>
  <c r="T1444" i="2"/>
  <c r="U1444" i="2"/>
  <c r="T1436" i="2"/>
  <c r="U1436" i="2"/>
  <c r="T1428" i="2"/>
  <c r="U1428" i="2"/>
  <c r="T1420" i="2"/>
  <c r="U1420" i="2"/>
  <c r="T1412" i="2"/>
  <c r="U1412" i="2"/>
  <c r="T1404" i="2"/>
  <c r="U1404" i="2"/>
  <c r="T1397" i="2"/>
  <c r="U1397" i="2"/>
  <c r="T1389" i="2"/>
  <c r="U1389" i="2"/>
  <c r="T1381" i="2"/>
  <c r="U1381" i="2"/>
  <c r="T1613" i="2"/>
  <c r="V1613" i="2" s="1"/>
  <c r="W1613" i="2" s="1"/>
  <c r="X1613" i="2" s="1"/>
  <c r="U1613" i="2"/>
  <c r="T1479" i="2"/>
  <c r="V1479" i="2" s="1"/>
  <c r="W1479" i="2" s="1"/>
  <c r="X1479" i="2" s="1"/>
  <c r="U1479" i="2"/>
  <c r="T1471" i="2"/>
  <c r="V1471" i="2" s="1"/>
  <c r="W1471" i="2" s="1"/>
  <c r="X1471" i="2" s="1"/>
  <c r="U1471" i="2"/>
  <c r="T1455" i="2"/>
  <c r="U1455" i="2"/>
  <c r="T1628" i="2"/>
  <c r="V1628" i="2" s="1"/>
  <c r="W1628" i="2" s="1"/>
  <c r="X1628" i="2" s="1"/>
  <c r="U1628" i="2"/>
  <c r="T1612" i="2"/>
  <c r="V1612" i="2" s="1"/>
  <c r="W1612" i="2" s="1"/>
  <c r="X1612" i="2" s="1"/>
  <c r="U1612" i="2"/>
  <c r="T1565" i="2"/>
  <c r="V1565" i="2" s="1"/>
  <c r="W1565" i="2" s="1"/>
  <c r="X1565" i="2" s="1"/>
  <c r="U1565" i="2"/>
  <c r="T1549" i="2"/>
  <c r="V1549" i="2" s="1"/>
  <c r="W1549" i="2" s="1"/>
  <c r="X1549" i="2" s="1"/>
  <c r="U1549" i="2"/>
  <c r="T1533" i="2"/>
  <c r="V1533" i="2" s="1"/>
  <c r="W1533" i="2" s="1"/>
  <c r="X1533" i="2" s="1"/>
  <c r="U1533" i="2"/>
  <c r="T1510" i="2"/>
  <c r="V1510" i="2" s="1"/>
  <c r="W1510" i="2" s="1"/>
  <c r="X1510" i="2" s="1"/>
  <c r="U1510" i="2"/>
  <c r="T1494" i="2"/>
  <c r="V1494" i="2" s="1"/>
  <c r="W1494" i="2" s="1"/>
  <c r="X1494" i="2" s="1"/>
  <c r="U1494" i="2"/>
  <c r="T1486" i="2"/>
  <c r="V1486" i="2" s="1"/>
  <c r="W1486" i="2" s="1"/>
  <c r="X1486" i="2" s="1"/>
  <c r="U1486" i="2"/>
  <c r="T1478" i="2"/>
  <c r="U1478" i="2"/>
  <c r="T1470" i="2"/>
  <c r="U1470" i="2"/>
  <c r="T1617" i="2"/>
  <c r="V1617" i="2" s="1"/>
  <c r="W1617" i="2" s="1"/>
  <c r="X1617" i="2" s="1"/>
  <c r="U1617" i="2"/>
  <c r="T1609" i="2"/>
  <c r="V1609" i="2" s="1"/>
  <c r="W1609" i="2" s="1"/>
  <c r="X1609" i="2" s="1"/>
  <c r="U1609" i="2"/>
  <c r="T1601" i="2"/>
  <c r="V1601" i="2" s="1"/>
  <c r="W1601" i="2" s="1"/>
  <c r="X1601" i="2" s="1"/>
  <c r="U1601" i="2"/>
  <c r="T1594" i="2"/>
  <c r="V1594" i="2" s="1"/>
  <c r="W1594" i="2" s="1"/>
  <c r="X1594" i="2" s="1"/>
  <c r="U1594" i="2"/>
  <c r="T1586" i="2"/>
  <c r="V1586" i="2" s="1"/>
  <c r="W1586" i="2" s="1"/>
  <c r="X1586" i="2" s="1"/>
  <c r="U1586" i="2"/>
  <c r="T1578" i="2"/>
  <c r="V1578" i="2" s="1"/>
  <c r="W1578" i="2" s="1"/>
  <c r="X1578" i="2" s="1"/>
  <c r="U1578" i="2"/>
  <c r="T1570" i="2"/>
  <c r="V1570" i="2" s="1"/>
  <c r="W1570" i="2" s="1"/>
  <c r="X1570" i="2" s="1"/>
  <c r="U1570" i="2"/>
  <c r="T1562" i="2"/>
  <c r="V1562" i="2" s="1"/>
  <c r="W1562" i="2" s="1"/>
  <c r="X1562" i="2" s="1"/>
  <c r="U1562" i="2"/>
  <c r="T1546" i="2"/>
  <c r="V1546" i="2" s="1"/>
  <c r="W1546" i="2" s="1"/>
  <c r="X1546" i="2" s="1"/>
  <c r="U1546" i="2"/>
  <c r="T1538" i="2"/>
  <c r="V1538" i="2" s="1"/>
  <c r="W1538" i="2" s="1"/>
  <c r="X1538" i="2" s="1"/>
  <c r="U1538" i="2"/>
  <c r="T1530" i="2"/>
  <c r="V1530" i="2" s="1"/>
  <c r="W1530" i="2" s="1"/>
  <c r="X1530" i="2" s="1"/>
  <c r="U1530" i="2"/>
  <c r="T1523" i="2"/>
  <c r="V1523" i="2" s="1"/>
  <c r="W1523" i="2" s="1"/>
  <c r="X1523" i="2" s="1"/>
  <c r="U1523" i="2"/>
  <c r="T1515" i="2"/>
  <c r="V1515" i="2" s="1"/>
  <c r="W1515" i="2" s="1"/>
  <c r="X1515" i="2" s="1"/>
  <c r="U1515" i="2"/>
  <c r="T1507" i="2"/>
  <c r="V1507" i="2" s="1"/>
  <c r="W1507" i="2" s="1"/>
  <c r="X1507" i="2" s="1"/>
  <c r="U1507" i="2"/>
  <c r="T1499" i="2"/>
  <c r="V1499" i="2" s="1"/>
  <c r="W1499" i="2" s="1"/>
  <c r="X1499" i="2" s="1"/>
  <c r="U1499" i="2"/>
  <c r="T1491" i="2"/>
  <c r="V1491" i="2" s="1"/>
  <c r="W1491" i="2" s="1"/>
  <c r="X1491" i="2" s="1"/>
  <c r="U1491" i="2"/>
  <c r="T1483" i="2"/>
  <c r="U1483" i="2"/>
  <c r="T1475" i="2"/>
  <c r="U1475" i="2"/>
  <c r="T1467" i="2"/>
  <c r="V1467" i="2" s="1"/>
  <c r="W1467" i="2" s="1"/>
  <c r="X1467" i="2" s="1"/>
  <c r="U1467" i="2"/>
  <c r="T1459" i="2"/>
  <c r="U1459" i="2"/>
  <c r="T1451" i="2"/>
  <c r="U1451" i="2"/>
  <c r="T1443" i="2"/>
  <c r="U1443" i="2"/>
  <c r="T1435" i="2"/>
  <c r="U1435" i="2"/>
  <c r="T1427" i="2"/>
  <c r="U1427" i="2"/>
  <c r="T1419" i="2"/>
  <c r="U1419" i="2"/>
  <c r="T1411" i="2"/>
  <c r="U1411" i="2"/>
  <c r="T1396" i="2"/>
  <c r="U1396" i="2"/>
  <c r="T1388" i="2"/>
  <c r="U1388" i="2"/>
  <c r="N1385" i="2"/>
  <c r="T1380" i="2"/>
  <c r="U1380" i="2"/>
  <c r="T1637" i="2"/>
  <c r="V1637" i="2" s="1"/>
  <c r="W1637" i="2" s="1"/>
  <c r="X1637" i="2" s="1"/>
  <c r="U1637" i="2"/>
  <c r="T1574" i="2"/>
  <c r="V1574" i="2" s="1"/>
  <c r="W1574" i="2" s="1"/>
  <c r="X1574" i="2" s="1"/>
  <c r="U1574" i="2"/>
  <c r="T1542" i="2"/>
  <c r="V1542" i="2" s="1"/>
  <c r="W1542" i="2" s="1"/>
  <c r="X1542" i="2" s="1"/>
  <c r="U1542" i="2"/>
  <c r="T1439" i="2"/>
  <c r="U1439" i="2"/>
  <c r="T1400" i="2"/>
  <c r="U1400" i="2"/>
  <c r="T1377" i="2"/>
  <c r="U1377" i="2"/>
  <c r="T1636" i="2"/>
  <c r="V1636" i="2" s="1"/>
  <c r="W1636" i="2" s="1"/>
  <c r="X1636" i="2" s="1"/>
  <c r="U1636" i="2"/>
  <c r="T1620" i="2"/>
  <c r="V1620" i="2" s="1"/>
  <c r="W1620" i="2" s="1"/>
  <c r="X1620" i="2" s="1"/>
  <c r="U1620" i="2"/>
  <c r="T1581" i="2"/>
  <c r="V1581" i="2" s="1"/>
  <c r="W1581" i="2" s="1"/>
  <c r="X1581" i="2" s="1"/>
  <c r="U1581" i="2"/>
  <c r="T1573" i="2"/>
  <c r="V1573" i="2" s="1"/>
  <c r="W1573" i="2" s="1"/>
  <c r="X1573" i="2" s="1"/>
  <c r="U1573" i="2"/>
  <c r="T1518" i="2"/>
  <c r="V1518" i="2" s="1"/>
  <c r="W1518" i="2" s="1"/>
  <c r="X1518" i="2" s="1"/>
  <c r="U1518" i="2"/>
  <c r="T1502" i="2"/>
  <c r="V1502" i="2" s="1"/>
  <c r="W1502" i="2" s="1"/>
  <c r="X1502" i="2" s="1"/>
  <c r="U1502" i="2"/>
  <c r="T1438" i="2"/>
  <c r="U1438" i="2"/>
  <c r="T1430" i="2"/>
  <c r="U1430" i="2"/>
  <c r="T1414" i="2"/>
  <c r="U1414" i="2"/>
  <c r="T1406" i="2"/>
  <c r="U1406" i="2"/>
  <c r="T1627" i="2"/>
  <c r="V1627" i="2" s="1"/>
  <c r="W1627" i="2" s="1"/>
  <c r="X1627" i="2" s="1"/>
  <c r="U1627" i="2"/>
  <c r="T1596" i="2"/>
  <c r="V1596" i="2" s="1"/>
  <c r="W1596" i="2" s="1"/>
  <c r="X1596" i="2" s="1"/>
  <c r="U1596" i="2"/>
  <c r="T1588" i="2"/>
  <c r="V1588" i="2" s="1"/>
  <c r="W1588" i="2" s="1"/>
  <c r="X1588" i="2" s="1"/>
  <c r="U1588" i="2"/>
  <c r="T1580" i="2"/>
  <c r="V1580" i="2" s="1"/>
  <c r="W1580" i="2" s="1"/>
  <c r="X1580" i="2" s="1"/>
  <c r="U1580" i="2"/>
  <c r="T1564" i="2"/>
  <c r="V1564" i="2" s="1"/>
  <c r="W1564" i="2" s="1"/>
  <c r="X1564" i="2" s="1"/>
  <c r="U1564" i="2"/>
  <c r="T1556" i="2"/>
  <c r="V1556" i="2" s="1"/>
  <c r="W1556" i="2" s="1"/>
  <c r="X1556" i="2" s="1"/>
  <c r="U1556" i="2"/>
  <c r="T1525" i="2"/>
  <c r="V1525" i="2" s="1"/>
  <c r="W1525" i="2" s="1"/>
  <c r="X1525" i="2" s="1"/>
  <c r="U1525" i="2"/>
  <c r="T1509" i="2"/>
  <c r="V1509" i="2" s="1"/>
  <c r="W1509" i="2" s="1"/>
  <c r="X1509" i="2" s="1"/>
  <c r="U1509" i="2"/>
  <c r="T1493" i="2"/>
  <c r="V1493" i="2" s="1"/>
  <c r="W1493" i="2" s="1"/>
  <c r="X1493" i="2" s="1"/>
  <c r="U1493" i="2"/>
  <c r="T1485" i="2"/>
  <c r="U1485" i="2"/>
  <c r="T1477" i="2"/>
  <c r="U1477" i="2"/>
  <c r="T1413" i="2"/>
  <c r="U1413" i="2"/>
  <c r="T1633" i="2"/>
  <c r="V1633" i="2" s="1"/>
  <c r="W1633" i="2" s="1"/>
  <c r="X1633" i="2" s="1"/>
  <c r="U1633" i="2"/>
  <c r="T1625" i="2"/>
  <c r="V1625" i="2" s="1"/>
  <c r="W1625" i="2" s="1"/>
  <c r="X1625" i="2" s="1"/>
  <c r="U1625" i="2"/>
  <c r="T1640" i="2"/>
  <c r="V1640" i="2" s="1"/>
  <c r="W1640" i="2" s="1"/>
  <c r="X1640" i="2" s="1"/>
  <c r="U1640" i="2"/>
  <c r="T1632" i="2"/>
  <c r="V1632" i="2" s="1"/>
  <c r="W1632" i="2" s="1"/>
  <c r="X1632" i="2" s="1"/>
  <c r="U1632" i="2"/>
  <c r="T1624" i="2"/>
  <c r="V1624" i="2" s="1"/>
  <c r="W1624" i="2" s="1"/>
  <c r="X1624" i="2" s="1"/>
  <c r="U1624" i="2"/>
  <c r="T1616" i="2"/>
  <c r="V1616" i="2" s="1"/>
  <c r="W1616" i="2" s="1"/>
  <c r="X1616" i="2" s="1"/>
  <c r="U1616" i="2"/>
  <c r="T1608" i="2"/>
  <c r="V1608" i="2" s="1"/>
  <c r="W1608" i="2" s="1"/>
  <c r="X1608" i="2" s="1"/>
  <c r="U1608" i="2"/>
  <c r="T1600" i="2"/>
  <c r="V1600" i="2" s="1"/>
  <c r="W1600" i="2" s="1"/>
  <c r="X1600" i="2" s="1"/>
  <c r="U1600" i="2"/>
  <c r="T1593" i="2"/>
  <c r="V1593" i="2" s="1"/>
  <c r="W1593" i="2" s="1"/>
  <c r="X1593" i="2" s="1"/>
  <c r="U1593" i="2"/>
  <c r="T1585" i="2"/>
  <c r="V1585" i="2" s="1"/>
  <c r="W1585" i="2" s="1"/>
  <c r="X1585" i="2" s="1"/>
  <c r="U1585" i="2"/>
  <c r="T1577" i="2"/>
  <c r="V1577" i="2" s="1"/>
  <c r="W1577" i="2" s="1"/>
  <c r="X1577" i="2" s="1"/>
  <c r="U1577" i="2"/>
  <c r="T1569" i="2"/>
  <c r="V1569" i="2" s="1"/>
  <c r="W1569" i="2" s="1"/>
  <c r="X1569" i="2" s="1"/>
  <c r="U1569" i="2"/>
  <c r="T1561" i="2"/>
  <c r="V1561" i="2" s="1"/>
  <c r="W1561" i="2" s="1"/>
  <c r="X1561" i="2" s="1"/>
  <c r="U1561" i="2"/>
  <c r="T1553" i="2"/>
  <c r="V1553" i="2" s="1"/>
  <c r="W1553" i="2" s="1"/>
  <c r="X1553" i="2" s="1"/>
  <c r="U1553" i="2"/>
  <c r="T1545" i="2"/>
  <c r="V1545" i="2" s="1"/>
  <c r="W1545" i="2" s="1"/>
  <c r="X1545" i="2" s="1"/>
  <c r="U1545" i="2"/>
  <c r="T1537" i="2"/>
  <c r="V1537" i="2" s="1"/>
  <c r="W1537" i="2" s="1"/>
  <c r="X1537" i="2" s="1"/>
  <c r="U1537" i="2"/>
  <c r="T1529" i="2"/>
  <c r="V1529" i="2" s="1"/>
  <c r="W1529" i="2" s="1"/>
  <c r="X1529" i="2" s="1"/>
  <c r="U1529" i="2"/>
  <c r="T1522" i="2"/>
  <c r="V1522" i="2" s="1"/>
  <c r="W1522" i="2" s="1"/>
  <c r="X1522" i="2" s="1"/>
  <c r="U1522" i="2"/>
  <c r="T1514" i="2"/>
  <c r="V1514" i="2" s="1"/>
  <c r="W1514" i="2" s="1"/>
  <c r="X1514" i="2" s="1"/>
  <c r="U1514" i="2"/>
  <c r="T1506" i="2"/>
  <c r="V1506" i="2" s="1"/>
  <c r="W1506" i="2" s="1"/>
  <c r="X1506" i="2" s="1"/>
  <c r="U1506" i="2"/>
  <c r="T1498" i="2"/>
  <c r="V1498" i="2" s="1"/>
  <c r="W1498" i="2" s="1"/>
  <c r="X1498" i="2" s="1"/>
  <c r="U1498" i="2"/>
  <c r="T1490" i="2"/>
  <c r="V1490" i="2" s="1"/>
  <c r="W1490" i="2" s="1"/>
  <c r="X1490" i="2" s="1"/>
  <c r="U1490" i="2"/>
  <c r="T1482" i="2"/>
  <c r="U1482" i="2"/>
  <c r="T1474" i="2"/>
  <c r="V1474" i="2" s="1"/>
  <c r="W1474" i="2" s="1"/>
  <c r="X1474" i="2" s="1"/>
  <c r="U1474" i="2"/>
  <c r="T1466" i="2"/>
  <c r="V1466" i="2" s="1"/>
  <c r="W1466" i="2" s="1"/>
  <c r="X1466" i="2" s="1"/>
  <c r="U1466" i="2"/>
  <c r="T1458" i="2"/>
  <c r="U1458" i="2"/>
  <c r="T1450" i="2"/>
  <c r="U1450" i="2"/>
  <c r="T1442" i="2"/>
  <c r="U1442" i="2"/>
  <c r="T1434" i="2"/>
  <c r="U1434" i="2"/>
  <c r="T1426" i="2"/>
  <c r="U1426" i="2"/>
  <c r="T1418" i="2"/>
  <c r="U1418" i="2"/>
  <c r="T1410" i="2"/>
  <c r="U1410" i="2"/>
  <c r="T1402" i="2"/>
  <c r="U1402" i="2"/>
  <c r="T1395" i="2"/>
  <c r="U1395" i="2"/>
  <c r="T1387" i="2"/>
  <c r="U1387" i="2"/>
  <c r="T1379" i="2"/>
  <c r="U1379" i="2"/>
  <c r="T1558" i="2"/>
  <c r="V1558" i="2" s="1"/>
  <c r="W1558" i="2" s="1"/>
  <c r="X1558" i="2" s="1"/>
  <c r="U1558" i="2"/>
  <c r="T1550" i="2"/>
  <c r="V1550" i="2" s="1"/>
  <c r="W1550" i="2" s="1"/>
  <c r="X1550" i="2" s="1"/>
  <c r="U1550" i="2"/>
  <c r="T1519" i="2"/>
  <c r="V1519" i="2" s="1"/>
  <c r="W1519" i="2" s="1"/>
  <c r="X1519" i="2" s="1"/>
  <c r="U1519" i="2"/>
  <c r="T1511" i="2"/>
  <c r="V1511" i="2" s="1"/>
  <c r="W1511" i="2" s="1"/>
  <c r="X1511" i="2" s="1"/>
  <c r="U1511" i="2"/>
  <c r="T1487" i="2"/>
  <c r="V1487" i="2" s="1"/>
  <c r="W1487" i="2" s="1"/>
  <c r="X1487" i="2" s="1"/>
  <c r="U1487" i="2"/>
  <c r="T1447" i="2"/>
  <c r="U1447" i="2"/>
  <c r="T1431" i="2"/>
  <c r="U1431" i="2"/>
  <c r="T1557" i="2"/>
  <c r="V1557" i="2" s="1"/>
  <c r="W1557" i="2" s="1"/>
  <c r="X1557" i="2" s="1"/>
  <c r="U1557" i="2"/>
  <c r="T1541" i="2"/>
  <c r="V1541" i="2" s="1"/>
  <c r="W1541" i="2" s="1"/>
  <c r="X1541" i="2" s="1"/>
  <c r="U1541" i="2"/>
  <c r="T1526" i="2"/>
  <c r="V1526" i="2" s="1"/>
  <c r="W1526" i="2" s="1"/>
  <c r="X1526" i="2" s="1"/>
  <c r="U1526" i="2"/>
  <c r="T1454" i="2"/>
  <c r="U1454" i="2"/>
  <c r="T1422" i="2"/>
  <c r="U1422" i="2"/>
  <c r="T1399" i="2"/>
  <c r="U1399" i="2"/>
  <c r="T1391" i="2"/>
  <c r="U1391" i="2"/>
  <c r="T1383" i="2"/>
  <c r="U1383" i="2"/>
  <c r="T1376" i="2"/>
  <c r="U1376" i="2"/>
  <c r="T1548" i="2"/>
  <c r="V1548" i="2" s="1"/>
  <c r="W1548" i="2" s="1"/>
  <c r="X1548" i="2" s="1"/>
  <c r="U1548" i="2"/>
  <c r="T1540" i="2"/>
  <c r="V1540" i="2" s="1"/>
  <c r="W1540" i="2" s="1"/>
  <c r="X1540" i="2" s="1"/>
  <c r="U1540" i="2"/>
  <c r="T1469" i="2"/>
  <c r="U1469" i="2"/>
  <c r="T1461" i="2"/>
  <c r="U1461" i="2"/>
  <c r="T1639" i="2"/>
  <c r="V1639" i="2" s="1"/>
  <c r="W1639" i="2" s="1"/>
  <c r="X1639" i="2" s="1"/>
  <c r="U1639" i="2"/>
  <c r="T1615" i="2"/>
  <c r="V1615" i="2" s="1"/>
  <c r="W1615" i="2" s="1"/>
  <c r="X1615" i="2" s="1"/>
  <c r="U1615" i="2"/>
  <c r="T1607" i="2"/>
  <c r="V1607" i="2" s="1"/>
  <c r="W1607" i="2" s="1"/>
  <c r="X1607" i="2" s="1"/>
  <c r="U1607" i="2"/>
  <c r="T1599" i="2"/>
  <c r="V1599" i="2" s="1"/>
  <c r="W1599" i="2" s="1"/>
  <c r="X1599" i="2" s="1"/>
  <c r="U1599" i="2"/>
  <c r="T1592" i="2"/>
  <c r="V1592" i="2" s="1"/>
  <c r="W1592" i="2" s="1"/>
  <c r="X1592" i="2" s="1"/>
  <c r="U1592" i="2"/>
  <c r="T1584" i="2"/>
  <c r="V1584" i="2" s="1"/>
  <c r="W1584" i="2" s="1"/>
  <c r="X1584" i="2" s="1"/>
  <c r="U1584" i="2"/>
  <c r="T1576" i="2"/>
  <c r="V1576" i="2" s="1"/>
  <c r="W1576" i="2" s="1"/>
  <c r="X1576" i="2" s="1"/>
  <c r="U1576" i="2"/>
  <c r="T1568" i="2"/>
  <c r="V1568" i="2" s="1"/>
  <c r="W1568" i="2" s="1"/>
  <c r="X1568" i="2" s="1"/>
  <c r="U1568" i="2"/>
  <c r="T1560" i="2"/>
  <c r="V1560" i="2" s="1"/>
  <c r="W1560" i="2" s="1"/>
  <c r="X1560" i="2" s="1"/>
  <c r="U1560" i="2"/>
  <c r="T1552" i="2"/>
  <c r="V1552" i="2" s="1"/>
  <c r="W1552" i="2" s="1"/>
  <c r="X1552" i="2" s="1"/>
  <c r="U1552" i="2"/>
  <c r="T1544" i="2"/>
  <c r="V1544" i="2" s="1"/>
  <c r="W1544" i="2" s="1"/>
  <c r="X1544" i="2" s="1"/>
  <c r="U1544" i="2"/>
  <c r="T1536" i="2"/>
  <c r="V1536" i="2" s="1"/>
  <c r="W1536" i="2" s="1"/>
  <c r="X1536" i="2" s="1"/>
  <c r="U1536" i="2"/>
  <c r="T1521" i="2"/>
  <c r="V1521" i="2" s="1"/>
  <c r="W1521" i="2" s="1"/>
  <c r="X1521" i="2" s="1"/>
  <c r="U1521" i="2"/>
  <c r="T1513" i="2"/>
  <c r="V1513" i="2" s="1"/>
  <c r="W1513" i="2" s="1"/>
  <c r="X1513" i="2" s="1"/>
  <c r="U1513" i="2"/>
  <c r="T1505" i="2"/>
  <c r="V1505" i="2" s="1"/>
  <c r="W1505" i="2" s="1"/>
  <c r="X1505" i="2" s="1"/>
  <c r="U1505" i="2"/>
  <c r="T1497" i="2"/>
  <c r="V1497" i="2" s="1"/>
  <c r="W1497" i="2" s="1"/>
  <c r="X1497" i="2" s="1"/>
  <c r="U1497" i="2"/>
  <c r="T1489" i="2"/>
  <c r="V1489" i="2" s="1"/>
  <c r="W1489" i="2" s="1"/>
  <c r="X1489" i="2" s="1"/>
  <c r="U1489" i="2"/>
  <c r="T1481" i="2"/>
  <c r="V1481" i="2" s="1"/>
  <c r="W1481" i="2" s="1"/>
  <c r="X1481" i="2" s="1"/>
  <c r="U1481" i="2"/>
  <c r="T1473" i="2"/>
  <c r="V1473" i="2" s="1"/>
  <c r="W1473" i="2" s="1"/>
  <c r="X1473" i="2" s="1"/>
  <c r="U1473" i="2"/>
  <c r="T1465" i="2"/>
  <c r="U1465" i="2"/>
  <c r="T1457" i="2"/>
  <c r="U1457" i="2"/>
  <c r="T1449" i="2"/>
  <c r="U1449" i="2"/>
  <c r="T1441" i="2"/>
  <c r="U1441" i="2"/>
  <c r="T1425" i="2"/>
  <c r="U1425" i="2"/>
  <c r="T1417" i="2"/>
  <c r="U1417" i="2"/>
  <c r="T1401" i="2"/>
  <c r="U1401" i="2"/>
  <c r="T1394" i="2"/>
  <c r="U1394" i="2"/>
  <c r="T1386" i="2"/>
  <c r="U1386" i="2"/>
  <c r="T1378" i="2"/>
  <c r="U1378" i="2"/>
  <c r="T1629" i="2"/>
  <c r="V1629" i="2" s="1"/>
  <c r="W1629" i="2" s="1"/>
  <c r="X1629" i="2" s="1"/>
  <c r="U1629" i="2"/>
  <c r="T1605" i="2"/>
  <c r="V1605" i="2" s="1"/>
  <c r="W1605" i="2" s="1"/>
  <c r="X1605" i="2" s="1"/>
  <c r="U1605" i="2"/>
  <c r="T1534" i="2"/>
  <c r="V1534" i="2" s="1"/>
  <c r="W1534" i="2" s="1"/>
  <c r="X1534" i="2" s="1"/>
  <c r="U1534" i="2"/>
  <c r="T1527" i="2"/>
  <c r="V1527" i="2" s="1"/>
  <c r="W1527" i="2" s="1"/>
  <c r="X1527" i="2" s="1"/>
  <c r="U1527" i="2"/>
  <c r="T1503" i="2"/>
  <c r="V1503" i="2" s="1"/>
  <c r="W1503" i="2" s="1"/>
  <c r="X1503" i="2" s="1"/>
  <c r="U1503" i="2"/>
  <c r="T1392" i="2"/>
  <c r="U1392" i="2"/>
  <c r="T1604" i="2"/>
  <c r="V1604" i="2" s="1"/>
  <c r="W1604" i="2" s="1"/>
  <c r="X1604" i="2" s="1"/>
  <c r="U1604" i="2"/>
  <c r="T1589" i="2"/>
  <c r="V1589" i="2" s="1"/>
  <c r="W1589" i="2" s="1"/>
  <c r="X1589" i="2" s="1"/>
  <c r="U1589" i="2"/>
  <c r="T1517" i="2"/>
  <c r="V1517" i="2" s="1"/>
  <c r="W1517" i="2" s="1"/>
  <c r="X1517" i="2" s="1"/>
  <c r="U1517" i="2"/>
  <c r="T1501" i="2"/>
  <c r="V1501" i="2" s="1"/>
  <c r="W1501" i="2" s="1"/>
  <c r="X1501" i="2" s="1"/>
  <c r="U1501" i="2"/>
  <c r="T1453" i="2"/>
  <c r="U1453" i="2"/>
  <c r="T1445" i="2"/>
  <c r="U1445" i="2"/>
  <c r="T1421" i="2"/>
  <c r="U1421" i="2"/>
  <c r="T1390" i="2"/>
  <c r="U1390" i="2"/>
  <c r="T1375" i="2"/>
  <c r="U1375" i="2"/>
  <c r="T1641" i="2"/>
  <c r="V1641" i="2" s="1"/>
  <c r="W1641" i="2" s="1"/>
  <c r="X1641" i="2" s="1"/>
  <c r="U1641" i="2"/>
  <c r="T1631" i="2"/>
  <c r="V1631" i="2" s="1"/>
  <c r="W1631" i="2" s="1"/>
  <c r="X1631" i="2" s="1"/>
  <c r="U1631" i="2"/>
  <c r="T1638" i="2"/>
  <c r="V1638" i="2" s="1"/>
  <c r="W1638" i="2" s="1"/>
  <c r="X1638" i="2" s="1"/>
  <c r="U1638" i="2"/>
  <c r="T1630" i="2"/>
  <c r="V1630" i="2" s="1"/>
  <c r="W1630" i="2" s="1"/>
  <c r="X1630" i="2" s="1"/>
  <c r="U1630" i="2"/>
  <c r="T1622" i="2"/>
  <c r="V1622" i="2" s="1"/>
  <c r="W1622" i="2" s="1"/>
  <c r="X1622" i="2" s="1"/>
  <c r="U1622" i="2"/>
  <c r="T1614" i="2"/>
  <c r="V1614" i="2" s="1"/>
  <c r="W1614" i="2" s="1"/>
  <c r="X1614" i="2" s="1"/>
  <c r="U1614" i="2"/>
  <c r="T1606" i="2"/>
  <c r="V1606" i="2" s="1"/>
  <c r="W1606" i="2" s="1"/>
  <c r="X1606" i="2" s="1"/>
  <c r="U1606" i="2"/>
  <c r="T1598" i="2"/>
  <c r="V1598" i="2" s="1"/>
  <c r="W1598" i="2" s="1"/>
  <c r="X1598" i="2" s="1"/>
  <c r="U1598" i="2"/>
  <c r="T1591" i="2"/>
  <c r="V1591" i="2" s="1"/>
  <c r="W1591" i="2" s="1"/>
  <c r="X1591" i="2" s="1"/>
  <c r="U1591" i="2"/>
  <c r="T1583" i="2"/>
  <c r="V1583" i="2" s="1"/>
  <c r="W1583" i="2" s="1"/>
  <c r="X1583" i="2" s="1"/>
  <c r="U1583" i="2"/>
  <c r="T1575" i="2"/>
  <c r="V1575" i="2" s="1"/>
  <c r="W1575" i="2" s="1"/>
  <c r="X1575" i="2" s="1"/>
  <c r="U1575" i="2"/>
  <c r="T1567" i="2"/>
  <c r="V1567" i="2" s="1"/>
  <c r="W1567" i="2" s="1"/>
  <c r="X1567" i="2" s="1"/>
  <c r="U1567" i="2"/>
  <c r="T1559" i="2"/>
  <c r="V1559" i="2" s="1"/>
  <c r="W1559" i="2" s="1"/>
  <c r="X1559" i="2" s="1"/>
  <c r="U1559" i="2"/>
  <c r="T1551" i="2"/>
  <c r="V1551" i="2" s="1"/>
  <c r="W1551" i="2" s="1"/>
  <c r="X1551" i="2" s="1"/>
  <c r="U1551" i="2"/>
  <c r="T1543" i="2"/>
  <c r="V1543" i="2" s="1"/>
  <c r="W1543" i="2" s="1"/>
  <c r="X1543" i="2" s="1"/>
  <c r="U1543" i="2"/>
  <c r="T1535" i="2"/>
  <c r="V1535" i="2" s="1"/>
  <c r="W1535" i="2" s="1"/>
  <c r="X1535" i="2" s="1"/>
  <c r="U1535" i="2"/>
  <c r="T1528" i="2"/>
  <c r="V1528" i="2" s="1"/>
  <c r="W1528" i="2" s="1"/>
  <c r="X1528" i="2" s="1"/>
  <c r="U1528" i="2"/>
  <c r="T1520" i="2"/>
  <c r="V1520" i="2" s="1"/>
  <c r="W1520" i="2" s="1"/>
  <c r="X1520" i="2" s="1"/>
  <c r="U1520" i="2"/>
  <c r="T1512" i="2"/>
  <c r="V1512" i="2" s="1"/>
  <c r="W1512" i="2" s="1"/>
  <c r="X1512" i="2" s="1"/>
  <c r="U1512" i="2"/>
  <c r="T1504" i="2"/>
  <c r="V1504" i="2" s="1"/>
  <c r="W1504" i="2" s="1"/>
  <c r="X1504" i="2" s="1"/>
  <c r="U1504" i="2"/>
  <c r="T1496" i="2"/>
  <c r="V1496" i="2" s="1"/>
  <c r="W1496" i="2" s="1"/>
  <c r="X1496" i="2" s="1"/>
  <c r="U1496" i="2"/>
  <c r="T1488" i="2"/>
  <c r="V1488" i="2" s="1"/>
  <c r="W1488" i="2" s="1"/>
  <c r="X1488" i="2" s="1"/>
  <c r="U1488" i="2"/>
  <c r="T1480" i="2"/>
  <c r="V1480" i="2" s="1"/>
  <c r="W1480" i="2" s="1"/>
  <c r="X1480" i="2" s="1"/>
  <c r="U1480" i="2"/>
  <c r="T1472" i="2"/>
  <c r="V1472" i="2" s="1"/>
  <c r="W1472" i="2" s="1"/>
  <c r="X1472" i="2" s="1"/>
  <c r="U1472" i="2"/>
  <c r="T1464" i="2"/>
  <c r="V1464" i="2" s="1"/>
  <c r="W1464" i="2" s="1"/>
  <c r="X1464" i="2" s="1"/>
  <c r="U1464" i="2"/>
  <c r="T1456" i="2"/>
  <c r="U1456" i="2"/>
  <c r="T1448" i="2"/>
  <c r="U1448" i="2"/>
  <c r="T1440" i="2"/>
  <c r="U1440" i="2"/>
  <c r="T1432" i="2"/>
  <c r="U1432" i="2"/>
  <c r="T1424" i="2"/>
  <c r="U1424" i="2"/>
  <c r="T1416" i="2"/>
  <c r="U1416" i="2"/>
  <c r="T1408" i="2"/>
  <c r="U1408" i="2"/>
  <c r="T1393" i="2"/>
  <c r="U1393" i="2"/>
  <c r="T1385" i="2"/>
  <c r="U1385" i="2"/>
  <c r="N1591" i="2"/>
  <c r="N1538" i="2"/>
  <c r="N1628" i="2"/>
  <c r="N1642" i="2"/>
  <c r="BT21" i="14"/>
  <c r="N1595" i="2"/>
  <c r="T1595" i="2"/>
  <c r="V1595" i="2" s="1"/>
  <c r="W1595" i="2" s="1"/>
  <c r="X1595" i="2" s="1"/>
  <c r="N1623" i="2"/>
  <c r="T1623" i="2"/>
  <c r="V1623" i="2" s="1"/>
  <c r="W1623" i="2" s="1"/>
  <c r="X1623" i="2" s="1"/>
  <c r="N1611" i="2"/>
  <c r="N1395" i="2"/>
  <c r="N1637" i="2"/>
  <c r="N1414" i="2"/>
  <c r="N1473" i="2"/>
  <c r="N1563" i="2"/>
  <c r="T1563" i="2"/>
  <c r="V1563" i="2" s="1"/>
  <c r="W1563" i="2" s="1"/>
  <c r="X1563" i="2" s="1"/>
  <c r="N1530" i="2"/>
  <c r="N1450" i="2"/>
  <c r="N1445" i="2"/>
  <c r="N1554" i="2"/>
  <c r="T1554" i="2"/>
  <c r="V1554" i="2" s="1"/>
  <c r="W1554" i="2" s="1"/>
  <c r="X1554" i="2" s="1"/>
  <c r="N1495" i="2"/>
  <c r="N1411" i="2"/>
  <c r="N1524" i="2"/>
  <c r="T1524" i="2"/>
  <c r="V1524" i="2" s="1"/>
  <c r="W1524" i="2" s="1"/>
  <c r="X1524" i="2" s="1"/>
  <c r="N1433" i="2"/>
  <c r="T1433" i="2"/>
  <c r="N1540" i="2"/>
  <c r="N1409" i="2"/>
  <c r="T1409" i="2"/>
  <c r="V1409" i="2" s="1"/>
  <c r="W1409" i="2" s="1"/>
  <c r="X1409" i="2" s="1"/>
  <c r="N1403" i="2"/>
  <c r="T1403" i="2"/>
  <c r="N1500" i="2"/>
  <c r="N1426" i="2"/>
  <c r="AJ21" i="64"/>
  <c r="AI20" i="64"/>
  <c r="AG18" i="61"/>
  <c r="AF18" i="61" s="1"/>
  <c r="AJ12" i="47"/>
  <c r="AI12" i="47" s="1"/>
  <c r="AT22" i="14"/>
  <c r="AN18" i="61"/>
  <c r="AO19" i="61"/>
  <c r="N1617" i="2"/>
  <c r="N1612" i="2"/>
  <c r="N1602" i="2"/>
  <c r="N1557" i="2"/>
  <c r="N1548" i="2"/>
  <c r="N1526" i="2"/>
  <c r="N1504" i="2"/>
  <c r="N1465" i="2"/>
  <c r="N1387" i="2"/>
  <c r="N1636" i="2"/>
  <c r="N1589" i="2"/>
  <c r="N1580" i="2"/>
  <c r="N1425" i="2"/>
  <c r="N1386" i="2"/>
  <c r="N1377" i="2"/>
  <c r="N1626" i="2"/>
  <c r="N1522" i="2"/>
  <c r="N1489" i="2"/>
  <c r="N1478" i="2"/>
  <c r="N1461" i="2"/>
  <c r="N1453" i="2"/>
  <c r="N1514" i="2"/>
  <c r="N1542" i="2"/>
  <c r="N1532" i="2"/>
  <c r="N1507" i="2"/>
  <c r="N1430" i="2"/>
  <c r="N1398" i="2"/>
  <c r="N1603" i="2"/>
  <c r="N1596" i="2"/>
  <c r="N1581" i="2"/>
  <c r="N1579" i="2"/>
  <c r="N1564" i="2"/>
  <c r="N1545" i="2"/>
  <c r="N1511" i="2"/>
  <c r="N1503" i="2"/>
  <c r="N1482" i="2"/>
  <c r="N1442" i="2"/>
  <c r="N1607" i="2"/>
  <c r="N1577" i="2"/>
  <c r="N1562" i="2"/>
  <c r="N1498" i="2"/>
  <c r="N1458" i="2"/>
  <c r="N1451" i="2"/>
  <c r="N1437" i="2"/>
  <c r="N1428" i="2"/>
  <c r="N1380" i="2"/>
  <c r="N1382" i="2"/>
  <c r="N1561" i="2"/>
  <c r="N1521" i="2"/>
  <c r="N1421" i="2"/>
  <c r="N1379" i="2"/>
  <c r="N1376" i="2"/>
  <c r="N1616" i="2"/>
  <c r="N1569" i="2"/>
  <c r="N1553" i="2"/>
  <c r="N1483" i="2"/>
  <c r="N1443" i="2"/>
  <c r="N1441" i="2"/>
  <c r="N1427" i="2"/>
  <c r="N1638" i="2"/>
  <c r="N1605" i="2"/>
  <c r="N1539" i="2"/>
  <c r="N1635" i="2"/>
  <c r="N1621" i="2"/>
  <c r="P1599" i="2"/>
  <c r="P1640" i="2"/>
  <c r="N1640" i="2"/>
  <c r="P1632" i="2"/>
  <c r="N1632" i="2"/>
  <c r="N1631" i="2"/>
  <c r="P1625" i="2"/>
  <c r="N1625" i="2"/>
  <c r="N1613" i="2"/>
  <c r="N1609" i="2"/>
  <c r="N1598" i="2"/>
  <c r="N1571" i="2"/>
  <c r="N1559" i="2"/>
  <c r="N1534" i="2"/>
  <c r="P1498" i="2"/>
  <c r="N1497" i="2"/>
  <c r="N1486" i="2"/>
  <c r="N1463" i="2"/>
  <c r="P1440" i="2"/>
  <c r="N1457" i="2"/>
  <c r="N1401" i="2"/>
  <c r="N1375" i="2"/>
  <c r="P1630" i="2"/>
  <c r="N1630" i="2"/>
  <c r="N1619" i="2"/>
  <c r="P1611" i="2"/>
  <c r="P1572" i="2"/>
  <c r="N1551" i="2"/>
  <c r="P1531" i="2"/>
  <c r="N1531" i="2"/>
  <c r="P1499" i="2"/>
  <c r="N1481" i="2"/>
  <c r="P1464" i="2"/>
  <c r="N1393" i="2"/>
  <c r="N1491" i="2"/>
  <c r="N1434" i="2"/>
  <c r="P1634" i="2"/>
  <c r="N1634" i="2"/>
  <c r="N1620" i="2"/>
  <c r="P1595" i="2"/>
  <c r="P1588" i="2"/>
  <c r="P1585" i="2"/>
  <c r="P1580" i="2"/>
  <c r="P1563" i="2"/>
  <c r="P1520" i="2"/>
  <c r="P1512" i="2"/>
  <c r="P1504" i="2"/>
  <c r="P1435" i="2"/>
  <c r="N1641" i="2"/>
  <c r="N1610" i="2"/>
  <c r="P1593" i="2"/>
  <c r="N1588" i="2"/>
  <c r="P1639" i="2"/>
  <c r="N1639" i="2"/>
  <c r="N1627" i="2"/>
  <c r="P1624" i="2"/>
  <c r="N1624" i="2"/>
  <c r="N1604" i="2"/>
  <c r="P1600" i="2"/>
  <c r="P1569" i="2"/>
  <c r="N1565" i="2"/>
  <c r="P1558" i="2"/>
  <c r="N1558" i="2"/>
  <c r="P1549" i="2"/>
  <c r="N1549" i="2"/>
  <c r="N1546" i="2"/>
  <c r="P1532" i="2"/>
  <c r="N1525" i="2"/>
  <c r="N1505" i="2"/>
  <c r="P1411" i="2"/>
  <c r="N1405" i="2"/>
  <c r="N1601" i="2"/>
  <c r="N1394" i="2"/>
  <c r="N1384" i="2"/>
  <c r="N1516" i="2"/>
  <c r="P1622" i="2"/>
  <c r="P1583" i="2"/>
  <c r="N1570" i="2"/>
  <c r="P1568" i="2"/>
  <c r="P1543" i="2"/>
  <c r="N1472" i="2"/>
  <c r="N1449" i="2"/>
  <c r="N1419" i="2"/>
  <c r="P1523" i="2"/>
  <c r="N1523" i="2"/>
  <c r="P1518" i="2"/>
  <c r="N1518" i="2"/>
  <c r="N1510" i="2"/>
  <c r="P1502" i="2"/>
  <c r="N1502" i="2"/>
  <c r="P1494" i="2"/>
  <c r="N1494" i="2"/>
  <c r="P1485" i="2"/>
  <c r="P1481" i="2"/>
  <c r="N1480" i="2"/>
  <c r="N1467" i="2"/>
  <c r="P1462" i="2"/>
  <c r="N1462" i="2"/>
  <c r="N1448" i="2"/>
  <c r="N1438" i="2"/>
  <c r="N1432" i="2"/>
  <c r="N1423" i="2"/>
  <c r="N1418" i="2"/>
  <c r="N1392" i="2"/>
  <c r="N1389" i="2"/>
  <c r="N1383" i="2"/>
  <c r="P1633" i="2"/>
  <c r="N1633" i="2"/>
  <c r="N1629" i="2"/>
  <c r="P1618" i="2"/>
  <c r="N1618" i="2"/>
  <c r="P1608" i="2"/>
  <c r="N1608" i="2"/>
  <c r="P1601" i="2"/>
  <c r="P1590" i="2"/>
  <c r="N1590" i="2"/>
  <c r="N1585" i="2"/>
  <c r="P1575" i="2"/>
  <c r="N1575" i="2"/>
  <c r="N1567" i="2"/>
  <c r="P1562" i="2"/>
  <c r="P1557" i="2"/>
  <c r="N1556" i="2"/>
  <c r="P1541" i="2"/>
  <c r="N1535" i="2"/>
  <c r="P1529" i="2"/>
  <c r="N1529" i="2"/>
  <c r="N1519" i="2"/>
  <c r="P1515" i="2"/>
  <c r="N1515" i="2"/>
  <c r="P1500" i="2"/>
  <c r="P1497" i="2"/>
  <c r="N1496" i="2"/>
  <c r="P1484" i="2"/>
  <c r="P1474" i="2"/>
  <c r="N1474" i="2"/>
  <c r="N1469" i="2"/>
  <c r="N1459" i="2"/>
  <c r="P1458" i="2"/>
  <c r="P1447" i="2"/>
  <c r="N1435" i="2"/>
  <c r="P1424" i="2"/>
  <c r="N1415" i="2"/>
  <c r="P1413" i="2"/>
  <c r="P1410" i="2"/>
  <c r="N1410" i="2"/>
  <c r="N1399" i="2"/>
  <c r="P1397" i="2"/>
  <c r="P1390" i="2"/>
  <c r="N1381" i="2"/>
  <c r="P1483" i="2"/>
  <c r="P1478" i="2"/>
  <c r="P1469" i="2"/>
  <c r="P1465" i="2"/>
  <c r="P1454" i="2"/>
  <c r="P1450" i="2"/>
  <c r="P1446" i="2"/>
  <c r="P1426" i="2"/>
  <c r="P1386" i="2"/>
  <c r="P1376" i="2"/>
  <c r="P1466" i="2"/>
  <c r="N1466" i="2"/>
  <c r="P1436" i="2"/>
  <c r="N1413" i="2"/>
  <c r="P1412" i="2"/>
  <c r="N1412" i="2"/>
  <c r="P1406" i="2"/>
  <c r="N1406" i="2"/>
  <c r="N1397" i="2"/>
  <c r="P1396" i="2"/>
  <c r="N1396" i="2"/>
  <c r="N1391" i="2"/>
  <c r="N1390" i="2"/>
  <c r="P1389" i="2"/>
  <c r="P1387" i="2"/>
  <c r="N1597" i="2"/>
  <c r="N1592" i="2"/>
  <c r="N1587" i="2"/>
  <c r="N1586" i="2"/>
  <c r="N1582" i="2"/>
  <c r="N1547" i="2"/>
  <c r="N1533" i="2"/>
  <c r="N1517" i="2"/>
  <c r="P1514" i="2"/>
  <c r="N1513" i="2"/>
  <c r="N1509" i="2"/>
  <c r="N1488" i="2"/>
  <c r="N1475" i="2"/>
  <c r="N1470" i="2"/>
  <c r="N1464" i="2"/>
  <c r="N1452" i="2"/>
  <c r="N1444" i="2"/>
  <c r="P1433" i="2"/>
  <c r="N1429" i="2"/>
  <c r="N1422" i="2"/>
  <c r="N1417" i="2"/>
  <c r="P1403" i="2"/>
  <c r="P1388" i="2"/>
  <c r="P1382" i="2"/>
  <c r="N1593" i="2"/>
  <c r="P1573" i="2"/>
  <c r="N1573" i="2"/>
  <c r="N1568" i="2"/>
  <c r="N1566" i="2"/>
  <c r="N1555" i="2"/>
  <c r="P1553" i="2"/>
  <c r="P1537" i="2"/>
  <c r="N1537" i="2"/>
  <c r="N1527" i="2"/>
  <c r="N1506" i="2"/>
  <c r="P1503" i="2"/>
  <c r="P1490" i="2"/>
  <c r="N1490" i="2"/>
  <c r="P1468" i="2"/>
  <c r="P1457" i="2"/>
  <c r="P1456" i="2"/>
  <c r="N1456" i="2"/>
  <c r="P1439" i="2"/>
  <c r="P1429" i="2"/>
  <c r="N1416" i="2"/>
  <c r="N1407" i="2"/>
  <c r="P1402" i="2"/>
  <c r="N1402" i="2"/>
  <c r="N1400" i="2"/>
  <c r="P1378" i="2"/>
  <c r="N1378" i="2"/>
  <c r="P1612" i="2"/>
  <c r="P1604" i="2"/>
  <c r="N1572" i="2"/>
  <c r="N1560" i="2"/>
  <c r="N1615" i="2"/>
  <c r="P1614" i="2"/>
  <c r="N1614" i="2"/>
  <c r="N1583" i="2"/>
  <c r="N1574" i="2"/>
  <c r="N1544" i="2"/>
  <c r="N1541" i="2"/>
  <c r="P1628" i="2"/>
  <c r="N1622" i="2"/>
  <c r="P1620" i="2"/>
  <c r="P1606" i="2"/>
  <c r="N1606" i="2"/>
  <c r="N1600" i="2"/>
  <c r="P1598" i="2"/>
  <c r="N1508" i="2"/>
  <c r="N1599" i="2"/>
  <c r="N1594" i="2"/>
  <c r="N1584" i="2"/>
  <c r="N1578" i="2"/>
  <c r="N1576" i="2"/>
  <c r="N1552" i="2"/>
  <c r="P1550" i="2"/>
  <c r="N1550" i="2"/>
  <c r="N1536" i="2"/>
  <c r="P1566" i="2"/>
  <c r="P1548" i="2"/>
  <c r="N1528" i="2"/>
  <c r="N1455" i="2"/>
  <c r="P1565" i="2"/>
  <c r="N1512" i="2"/>
  <c r="N1543" i="2"/>
  <c r="P1564" i="2"/>
  <c r="P1505" i="2"/>
  <c r="P1491" i="2"/>
  <c r="N1476" i="2"/>
  <c r="N1492" i="2"/>
  <c r="N1484" i="2"/>
  <c r="N1520" i="2"/>
  <c r="N1501" i="2"/>
  <c r="N1447" i="2"/>
  <c r="N1499" i="2"/>
  <c r="N1493" i="2"/>
  <c r="P1475" i="2"/>
  <c r="N1460" i="2"/>
  <c r="N1468" i="2"/>
  <c r="N1436" i="2"/>
  <c r="N1454" i="2"/>
  <c r="N1446" i="2"/>
  <c r="N1440" i="2"/>
  <c r="N1424" i="2"/>
  <c r="N1404" i="2"/>
  <c r="N1487" i="2"/>
  <c r="N1479" i="2"/>
  <c r="N1471" i="2"/>
  <c r="N1485" i="2"/>
  <c r="N1477" i="2"/>
  <c r="N1420" i="2"/>
  <c r="N1408" i="2"/>
  <c r="N1388" i="2"/>
  <c r="N1439" i="2"/>
  <c r="P1452" i="2"/>
  <c r="P1444" i="2"/>
  <c r="N1431" i="2"/>
  <c r="V1477" i="2" l="1"/>
  <c r="W1477" i="2" s="1"/>
  <c r="X1477" i="2" s="1"/>
  <c r="V1441" i="2"/>
  <c r="W1441" i="2" s="1"/>
  <c r="X1441" i="2" s="1"/>
  <c r="V1403" i="2"/>
  <c r="W1403" i="2" s="1"/>
  <c r="X1403" i="2" s="1"/>
  <c r="V1433" i="2"/>
  <c r="W1433" i="2" s="1"/>
  <c r="X1433" i="2" s="1"/>
  <c r="V1465" i="2"/>
  <c r="W1465" i="2" s="1"/>
  <c r="X1465" i="2" s="1"/>
  <c r="V1416" i="2"/>
  <c r="W1416" i="2" s="1"/>
  <c r="X1416" i="2" s="1"/>
  <c r="V1448" i="2"/>
  <c r="W1448" i="2" s="1"/>
  <c r="X1448" i="2" s="1"/>
  <c r="V1390" i="2"/>
  <c r="W1390" i="2" s="1"/>
  <c r="X1390" i="2" s="1"/>
  <c r="V1392" i="2"/>
  <c r="W1392" i="2" s="1"/>
  <c r="X1392" i="2" s="1"/>
  <c r="V1394" i="2"/>
  <c r="W1394" i="2" s="1"/>
  <c r="X1394" i="2" s="1"/>
  <c r="V1469" i="2"/>
  <c r="W1469" i="2" s="1"/>
  <c r="X1469" i="2" s="1"/>
  <c r="V1454" i="2"/>
  <c r="W1454" i="2" s="1"/>
  <c r="X1454" i="2" s="1"/>
  <c r="V1431" i="2"/>
  <c r="W1431" i="2" s="1"/>
  <c r="X1431" i="2" s="1"/>
  <c r="V1418" i="2"/>
  <c r="W1418" i="2" s="1"/>
  <c r="X1418" i="2" s="1"/>
  <c r="V1450" i="2"/>
  <c r="W1450" i="2" s="1"/>
  <c r="X1450" i="2" s="1"/>
  <c r="V1482" i="2"/>
  <c r="W1482" i="2" s="1"/>
  <c r="X1482" i="2" s="1"/>
  <c r="V1414" i="2"/>
  <c r="W1414" i="2" s="1"/>
  <c r="X1414" i="2" s="1"/>
  <c r="V1419" i="2"/>
  <c r="W1419" i="2" s="1"/>
  <c r="X1419" i="2" s="1"/>
  <c r="V1451" i="2"/>
  <c r="W1451" i="2" s="1"/>
  <c r="X1451" i="2" s="1"/>
  <c r="V1483" i="2"/>
  <c r="W1483" i="2" s="1"/>
  <c r="X1483" i="2" s="1"/>
  <c r="V1389" i="2"/>
  <c r="W1389" i="2" s="1"/>
  <c r="X1389" i="2" s="1"/>
  <c r="V1420" i="2"/>
  <c r="W1420" i="2" s="1"/>
  <c r="X1420" i="2" s="1"/>
  <c r="V1452" i="2"/>
  <c r="W1452" i="2" s="1"/>
  <c r="X1452" i="2" s="1"/>
  <c r="V1484" i="2"/>
  <c r="W1484" i="2" s="1"/>
  <c r="X1484" i="2" s="1"/>
  <c r="V1405" i="2"/>
  <c r="W1405" i="2" s="1"/>
  <c r="X1405" i="2" s="1"/>
  <c r="V1385" i="2"/>
  <c r="W1385" i="2" s="1"/>
  <c r="X1385" i="2" s="1"/>
  <c r="V1424" i="2"/>
  <c r="W1424" i="2" s="1"/>
  <c r="X1424" i="2" s="1"/>
  <c r="V1456" i="2"/>
  <c r="W1456" i="2" s="1"/>
  <c r="X1456" i="2" s="1"/>
  <c r="V1421" i="2"/>
  <c r="W1421" i="2" s="1"/>
  <c r="X1421" i="2" s="1"/>
  <c r="V1401" i="2"/>
  <c r="W1401" i="2" s="1"/>
  <c r="X1401" i="2" s="1"/>
  <c r="V1449" i="2"/>
  <c r="W1449" i="2" s="1"/>
  <c r="X1449" i="2" s="1"/>
  <c r="V1391" i="2"/>
  <c r="W1391" i="2" s="1"/>
  <c r="X1391" i="2" s="1"/>
  <c r="V1447" i="2"/>
  <c r="W1447" i="2" s="1"/>
  <c r="X1447" i="2" s="1"/>
  <c r="V1395" i="2"/>
  <c r="W1395" i="2" s="1"/>
  <c r="X1395" i="2" s="1"/>
  <c r="V1426" i="2"/>
  <c r="W1426" i="2" s="1"/>
  <c r="X1426" i="2" s="1"/>
  <c r="V1458" i="2"/>
  <c r="W1458" i="2" s="1"/>
  <c r="X1458" i="2" s="1"/>
  <c r="V1485" i="2"/>
  <c r="W1485" i="2" s="1"/>
  <c r="X1485" i="2" s="1"/>
  <c r="V1470" i="2"/>
  <c r="W1470" i="2" s="1"/>
  <c r="X1470" i="2" s="1"/>
  <c r="V1397" i="2"/>
  <c r="W1397" i="2" s="1"/>
  <c r="X1397" i="2" s="1"/>
  <c r="V1384" i="2"/>
  <c r="W1384" i="2" s="1"/>
  <c r="X1384" i="2" s="1"/>
  <c r="V1478" i="2"/>
  <c r="W1478" i="2" s="1"/>
  <c r="X1478" i="2" s="1"/>
  <c r="V1437" i="2"/>
  <c r="W1437" i="2" s="1"/>
  <c r="X1437" i="2" s="1"/>
  <c r="V1462" i="2"/>
  <c r="W1462" i="2" s="1"/>
  <c r="X1462" i="2" s="1"/>
  <c r="V1457" i="2"/>
  <c r="W1457" i="2" s="1"/>
  <c r="X1457" i="2" s="1"/>
  <c r="V1445" i="2"/>
  <c r="W1445" i="2" s="1"/>
  <c r="X1445" i="2" s="1"/>
  <c r="V1378" i="2"/>
  <c r="W1378" i="2" s="1"/>
  <c r="X1378" i="2" s="1"/>
  <c r="V1463" i="2"/>
  <c r="W1463" i="2" s="1"/>
  <c r="X1463" i="2" s="1"/>
  <c r="V1430" i="2"/>
  <c r="W1430" i="2" s="1"/>
  <c r="X1430" i="2" s="1"/>
  <c r="V1388" i="2"/>
  <c r="W1388" i="2" s="1"/>
  <c r="X1388" i="2" s="1"/>
  <c r="V1427" i="2"/>
  <c r="W1427" i="2" s="1"/>
  <c r="X1427" i="2" s="1"/>
  <c r="V1459" i="2"/>
  <c r="W1459" i="2" s="1"/>
  <c r="X1459" i="2" s="1"/>
  <c r="V1428" i="2"/>
  <c r="W1428" i="2" s="1"/>
  <c r="X1428" i="2" s="1"/>
  <c r="V1460" i="2"/>
  <c r="W1460" i="2" s="1"/>
  <c r="X1460" i="2" s="1"/>
  <c r="V1429" i="2"/>
  <c r="W1429" i="2" s="1"/>
  <c r="X1429" i="2" s="1"/>
  <c r="V1446" i="2"/>
  <c r="W1446" i="2" s="1"/>
  <c r="X1446" i="2" s="1"/>
  <c r="V1407" i="2"/>
  <c r="W1407" i="2" s="1"/>
  <c r="X1407" i="2" s="1"/>
  <c r="V1440" i="2"/>
  <c r="W1440" i="2" s="1"/>
  <c r="X1440" i="2" s="1"/>
  <c r="V1386" i="2"/>
  <c r="W1386" i="2" s="1"/>
  <c r="X1386" i="2" s="1"/>
  <c r="V1410" i="2"/>
  <c r="W1410" i="2" s="1"/>
  <c r="X1410" i="2" s="1"/>
  <c r="V1411" i="2"/>
  <c r="W1411" i="2" s="1"/>
  <c r="X1411" i="2" s="1"/>
  <c r="V1408" i="2"/>
  <c r="W1408" i="2" s="1"/>
  <c r="X1408" i="2" s="1"/>
  <c r="V1453" i="2"/>
  <c r="W1453" i="2" s="1"/>
  <c r="X1453" i="2" s="1"/>
  <c r="V1379" i="2"/>
  <c r="W1379" i="2" s="1"/>
  <c r="X1379" i="2" s="1"/>
  <c r="V1413" i="2"/>
  <c r="W1413" i="2" s="1"/>
  <c r="X1413" i="2" s="1"/>
  <c r="V1406" i="2"/>
  <c r="W1406" i="2" s="1"/>
  <c r="X1406" i="2" s="1"/>
  <c r="V1443" i="2"/>
  <c r="W1443" i="2" s="1"/>
  <c r="X1443" i="2" s="1"/>
  <c r="V1475" i="2"/>
  <c r="W1475" i="2" s="1"/>
  <c r="X1475" i="2" s="1"/>
  <c r="V1455" i="2"/>
  <c r="W1455" i="2" s="1"/>
  <c r="X1455" i="2" s="1"/>
  <c r="V1381" i="2"/>
  <c r="W1381" i="2" s="1"/>
  <c r="X1381" i="2" s="1"/>
  <c r="V1412" i="2"/>
  <c r="W1412" i="2" s="1"/>
  <c r="X1412" i="2" s="1"/>
  <c r="V1444" i="2"/>
  <c r="W1444" i="2" s="1"/>
  <c r="X1444" i="2" s="1"/>
  <c r="V1476" i="2"/>
  <c r="W1476" i="2" s="1"/>
  <c r="X1476" i="2" s="1"/>
  <c r="V1398" i="2"/>
  <c r="W1398" i="2" s="1"/>
  <c r="X1398" i="2" s="1"/>
  <c r="V1423" i="2"/>
  <c r="W1423" i="2" s="1"/>
  <c r="X1423" i="2" s="1"/>
  <c r="V1461" i="2"/>
  <c r="W1461" i="2" s="1"/>
  <c r="X1461" i="2" s="1"/>
  <c r="V1425" i="2"/>
  <c r="W1425" i="2" s="1"/>
  <c r="X1425" i="2" s="1"/>
  <c r="V1422" i="2"/>
  <c r="W1422" i="2" s="1"/>
  <c r="X1422" i="2" s="1"/>
  <c r="V1442" i="2"/>
  <c r="W1442" i="2" s="1"/>
  <c r="X1442" i="2" s="1"/>
  <c r="V1434" i="2"/>
  <c r="W1434" i="2" s="1"/>
  <c r="X1434" i="2" s="1"/>
  <c r="V1438" i="2"/>
  <c r="W1438" i="2" s="1"/>
  <c r="X1438" i="2" s="1"/>
  <c r="V1396" i="2"/>
  <c r="W1396" i="2" s="1"/>
  <c r="X1396" i="2" s="1"/>
  <c r="V1435" i="2"/>
  <c r="W1435" i="2" s="1"/>
  <c r="X1435" i="2" s="1"/>
  <c r="V1404" i="2"/>
  <c r="W1404" i="2" s="1"/>
  <c r="X1404" i="2" s="1"/>
  <c r="V1436" i="2"/>
  <c r="W1436" i="2" s="1"/>
  <c r="X1436" i="2" s="1"/>
  <c r="V1382" i="2"/>
  <c r="W1382" i="2" s="1"/>
  <c r="X1382" i="2" s="1"/>
  <c r="V1415" i="2"/>
  <c r="W1415" i="2" s="1"/>
  <c r="X1415" i="2" s="1"/>
  <c r="V1393" i="2"/>
  <c r="W1393" i="2" s="1"/>
  <c r="X1393" i="2" s="1"/>
  <c r="V1432" i="2"/>
  <c r="W1432" i="2" s="1"/>
  <c r="X1432" i="2" s="1"/>
  <c r="V1417" i="2"/>
  <c r="W1417" i="2" s="1"/>
  <c r="X1417" i="2" s="1"/>
  <c r="V1399" i="2"/>
  <c r="W1399" i="2" s="1"/>
  <c r="X1399" i="2" s="1"/>
  <c r="V1402" i="2"/>
  <c r="W1402" i="2" s="1"/>
  <c r="X1402" i="2" s="1"/>
  <c r="V1400" i="2"/>
  <c r="W1400" i="2" s="1"/>
  <c r="X1400" i="2" s="1"/>
  <c r="V1439" i="2"/>
  <c r="W1439" i="2" s="1"/>
  <c r="X1439" i="2" s="1"/>
  <c r="V1380" i="2"/>
  <c r="W1380" i="2" s="1"/>
  <c r="X1380" i="2" s="1"/>
  <c r="V1383" i="2"/>
  <c r="W1383" i="2" s="1"/>
  <c r="X1383" i="2" s="1"/>
  <c r="V1387" i="2"/>
  <c r="W1387" i="2" s="1"/>
  <c r="X1387" i="2" s="1"/>
  <c r="V1377" i="2"/>
  <c r="W1377" i="2" s="1"/>
  <c r="X1377" i="2" s="1"/>
  <c r="V1375" i="2"/>
  <c r="W1375" i="2" s="1"/>
  <c r="X1375" i="2" s="1"/>
  <c r="V1376" i="2"/>
  <c r="W1376" i="2" s="1"/>
  <c r="X1376" i="2" s="1"/>
  <c r="BT22" i="14"/>
  <c r="AJ22" i="64"/>
  <c r="AI21" i="64"/>
  <c r="AG19" i="61"/>
  <c r="AF19" i="61" s="1"/>
  <c r="AJ13" i="47"/>
  <c r="AI13" i="47" s="1"/>
  <c r="AT23" i="14"/>
  <c r="AT24" i="14" s="1"/>
  <c r="AT25" i="14" s="1"/>
  <c r="AT26" i="14" s="1"/>
  <c r="AT27" i="14" s="1"/>
  <c r="AT28" i="14" s="1"/>
  <c r="AT29" i="14" s="1"/>
  <c r="AT30" i="14" s="1"/>
  <c r="AT31" i="14" s="1"/>
  <c r="AT32" i="14" s="1"/>
  <c r="AT33" i="14" s="1"/>
  <c r="AT34" i="14" s="1"/>
  <c r="AT35" i="14" s="1"/>
  <c r="AT36" i="14" s="1"/>
  <c r="AT37" i="14" s="1"/>
  <c r="AT38" i="14" s="1"/>
  <c r="AT39" i="14" s="1"/>
  <c r="AT40" i="14" s="1"/>
  <c r="AT41" i="14" s="1"/>
  <c r="AT42" i="14" s="1"/>
  <c r="AT43" i="14" s="1"/>
  <c r="AT44" i="14" s="1"/>
  <c r="AT45" i="14" s="1"/>
  <c r="AT46" i="14" s="1"/>
  <c r="AT47" i="14" s="1"/>
  <c r="AT48" i="14" s="1"/>
  <c r="AN19" i="61"/>
  <c r="AO20" i="61"/>
  <c r="BT23" i="14" l="1"/>
  <c r="AJ23" i="64"/>
  <c r="AI22" i="64"/>
  <c r="AG20" i="61"/>
  <c r="AF20" i="61" s="1"/>
  <c r="AJ14" i="47"/>
  <c r="AI14" i="47" s="1"/>
  <c r="AN20" i="61"/>
  <c r="AO21" i="61"/>
  <c r="AN6" i="16"/>
  <c r="D60" i="26" s="1"/>
  <c r="AP6" i="16"/>
  <c r="F60" i="26" s="1"/>
  <c r="AN7" i="16"/>
  <c r="D61" i="26" s="1"/>
  <c r="AP7" i="16"/>
  <c r="F61" i="26" s="1"/>
  <c r="AN8" i="16"/>
  <c r="D62" i="26" s="1"/>
  <c r="AP8" i="16"/>
  <c r="F62" i="26" s="1"/>
  <c r="AN9" i="16"/>
  <c r="D63" i="26" s="1"/>
  <c r="AP9" i="16"/>
  <c r="F63" i="26" s="1"/>
  <c r="AN10" i="16"/>
  <c r="D64" i="26" s="1"/>
  <c r="AP10" i="16"/>
  <c r="F64" i="26" s="1"/>
  <c r="AN11" i="16"/>
  <c r="D65" i="26" s="1"/>
  <c r="AP11" i="16"/>
  <c r="F65" i="26" s="1"/>
  <c r="AN12" i="16"/>
  <c r="D66" i="26" s="1"/>
  <c r="AP12" i="16"/>
  <c r="F66" i="26" s="1"/>
  <c r="AN13" i="16"/>
  <c r="D67" i="26" s="1"/>
  <c r="AP13" i="16"/>
  <c r="F67" i="26" s="1"/>
  <c r="AN14" i="16"/>
  <c r="D68" i="26" s="1"/>
  <c r="AP14" i="16"/>
  <c r="F68" i="26" s="1"/>
  <c r="AN15" i="16"/>
  <c r="D69" i="26" s="1"/>
  <c r="AP15" i="16"/>
  <c r="F69" i="26" s="1"/>
  <c r="AN16" i="16"/>
  <c r="D70" i="26" s="1"/>
  <c r="AP16" i="16"/>
  <c r="F70" i="26" s="1"/>
  <c r="AN17" i="16"/>
  <c r="D71" i="26" s="1"/>
  <c r="AP17" i="16"/>
  <c r="F71" i="26" s="1"/>
  <c r="AN18" i="16"/>
  <c r="D72" i="26" s="1"/>
  <c r="AP18" i="16"/>
  <c r="F72" i="26" s="1"/>
  <c r="AN19" i="16"/>
  <c r="D73" i="26" s="1"/>
  <c r="AP19" i="16"/>
  <c r="F73" i="26" s="1"/>
  <c r="AN20" i="16"/>
  <c r="D74" i="26" s="1"/>
  <c r="AP20" i="16"/>
  <c r="F74" i="26" s="1"/>
  <c r="AN21" i="16"/>
  <c r="D75" i="26" s="1"/>
  <c r="AP21" i="16"/>
  <c r="F75" i="26" s="1"/>
  <c r="AN22" i="16"/>
  <c r="D76" i="26" s="1"/>
  <c r="AP22" i="16"/>
  <c r="F76" i="26" s="1"/>
  <c r="AP5" i="16"/>
  <c r="AN5" i="16"/>
  <c r="D59" i="26" s="1"/>
  <c r="BT24" i="14" l="1"/>
  <c r="F59" i="26"/>
  <c r="AP25" i="16"/>
  <c r="F77" i="26" s="1"/>
  <c r="AJ24" i="64"/>
  <c r="AI23" i="64"/>
  <c r="AG21" i="61"/>
  <c r="AF21" i="61" s="1"/>
  <c r="AJ15" i="47"/>
  <c r="AI15" i="47" s="1"/>
  <c r="AT49" i="14"/>
  <c r="AN21" i="61"/>
  <c r="AO22" i="61"/>
  <c r="AR5" i="16"/>
  <c r="AR6" i="16" s="1"/>
  <c r="BS5" i="14" l="1"/>
  <c r="BS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T25" i="14"/>
  <c r="BS24" i="14"/>
  <c r="AI24" i="64"/>
  <c r="AJ25" i="64"/>
  <c r="AG22" i="61"/>
  <c r="AF22" i="61" s="1"/>
  <c r="AS43" i="14"/>
  <c r="AS42" i="14"/>
  <c r="AS41" i="14"/>
  <c r="AS44" i="14"/>
  <c r="AS45" i="14"/>
  <c r="AS46" i="14"/>
  <c r="AS47" i="14"/>
  <c r="AS48" i="14"/>
  <c r="AS24" i="14"/>
  <c r="AS25" i="14"/>
  <c r="AS26" i="14"/>
  <c r="AS27" i="14"/>
  <c r="AS28" i="14"/>
  <c r="AS29" i="14"/>
  <c r="AS30" i="14"/>
  <c r="AS31" i="14"/>
  <c r="AS32" i="14"/>
  <c r="AS33" i="14"/>
  <c r="AS34" i="14"/>
  <c r="AS35" i="14"/>
  <c r="AS36" i="14"/>
  <c r="AS37" i="14"/>
  <c r="AS38" i="14"/>
  <c r="AS39" i="14"/>
  <c r="AS40" i="14"/>
  <c r="AJ16" i="47"/>
  <c r="AI16" i="47" s="1"/>
  <c r="AS49" i="14"/>
  <c r="BS50" i="14" s="1"/>
  <c r="AS5" i="14"/>
  <c r="AS6" i="14"/>
  <c r="AS7" i="14"/>
  <c r="AS8" i="14"/>
  <c r="AS9" i="14"/>
  <c r="AS10" i="14"/>
  <c r="AS11" i="14"/>
  <c r="AS12" i="14"/>
  <c r="AS13" i="14"/>
  <c r="AS14" i="14"/>
  <c r="AS15" i="14"/>
  <c r="AS16" i="14"/>
  <c r="AS17" i="14"/>
  <c r="AS18" i="14"/>
  <c r="AS19" i="14"/>
  <c r="AS20" i="14"/>
  <c r="AS21" i="14"/>
  <c r="AS22" i="14"/>
  <c r="AS23" i="14"/>
  <c r="AN22" i="61"/>
  <c r="AO23" i="61"/>
  <c r="AN23" i="61" s="1"/>
  <c r="AR7" i="16"/>
  <c r="BS25" i="14" l="1"/>
  <c r="BT26" i="14"/>
  <c r="AJ26" i="64"/>
  <c r="AJ27" i="64" s="1"/>
  <c r="AI25" i="64"/>
  <c r="AG23" i="61"/>
  <c r="AF23" i="61" s="1"/>
  <c r="AJ17" i="47"/>
  <c r="AI17" i="47" s="1"/>
  <c r="AR8" i="16"/>
  <c r="BS26" i="14" l="1"/>
  <c r="BT27" i="14"/>
  <c r="AI27" i="64"/>
  <c r="AJ28" i="64"/>
  <c r="AI26" i="64"/>
  <c r="AJ18" i="47"/>
  <c r="AI18" i="47" s="1"/>
  <c r="AR9" i="16"/>
  <c r="BS27" i="14" l="1"/>
  <c r="BT28" i="14"/>
  <c r="AI28" i="64"/>
  <c r="AJ29" i="64"/>
  <c r="AJ19" i="47"/>
  <c r="AI19" i="47" s="1"/>
  <c r="AR10" i="16"/>
  <c r="BS28" i="14" l="1"/>
  <c r="BT29" i="14"/>
  <c r="AJ30" i="64"/>
  <c r="AI29" i="64"/>
  <c r="AJ20" i="47"/>
  <c r="AI20" i="47" s="1"/>
  <c r="AR11" i="16"/>
  <c r="BT30" i="14" l="1"/>
  <c r="BS29" i="14"/>
  <c r="AJ31" i="64"/>
  <c r="AI30" i="64"/>
  <c r="AR12" i="16"/>
  <c r="T22" i="2" l="1"/>
  <c r="U22" i="2"/>
  <c r="T150" i="2"/>
  <c r="U150" i="2"/>
  <c r="T318" i="2"/>
  <c r="U318" i="2"/>
  <c r="T382" i="2"/>
  <c r="U382" i="2"/>
  <c r="T390" i="2"/>
  <c r="U390" i="2"/>
  <c r="T446" i="2"/>
  <c r="U446" i="2"/>
  <c r="T454" i="2"/>
  <c r="U454" i="2"/>
  <c r="T502" i="2"/>
  <c r="U502" i="2"/>
  <c r="T550" i="2"/>
  <c r="U550" i="2"/>
  <c r="T566" i="2"/>
  <c r="U566" i="2"/>
  <c r="T630" i="2"/>
  <c r="U630" i="2"/>
  <c r="T726" i="2"/>
  <c r="U726" i="2"/>
  <c r="T750" i="2"/>
  <c r="U750" i="2"/>
  <c r="T758" i="2"/>
  <c r="U758" i="2"/>
  <c r="T565" i="2"/>
  <c r="U565" i="2"/>
  <c r="T798" i="2"/>
  <c r="U798" i="2"/>
  <c r="T870" i="2"/>
  <c r="U870" i="2"/>
  <c r="T902" i="2"/>
  <c r="U902" i="2"/>
  <c r="T910" i="2"/>
  <c r="U910" i="2"/>
  <c r="T918" i="2"/>
  <c r="U918" i="2"/>
  <c r="T998" i="2"/>
  <c r="U998" i="2"/>
  <c r="T1030" i="2"/>
  <c r="U1030" i="2"/>
  <c r="T1062" i="2"/>
  <c r="U1062" i="2"/>
  <c r="T1078" i="2"/>
  <c r="U1078" i="2"/>
  <c r="T1182" i="2"/>
  <c r="U1182" i="2"/>
  <c r="T1206" i="2"/>
  <c r="U1206" i="2"/>
  <c r="T978" i="2"/>
  <c r="U978" i="2"/>
  <c r="T1270" i="2"/>
  <c r="U1270" i="2"/>
  <c r="T1165" i="2"/>
  <c r="U1165" i="2"/>
  <c r="T1342" i="2"/>
  <c r="U1342" i="2"/>
  <c r="T1350" i="2"/>
  <c r="U1350" i="2"/>
  <c r="T1358" i="2"/>
  <c r="U1358" i="2"/>
  <c r="T1366" i="2"/>
  <c r="V1366" i="2" s="1"/>
  <c r="W1366" i="2" s="1"/>
  <c r="X1366" i="2" s="1"/>
  <c r="U1366" i="2"/>
  <c r="T55" i="2"/>
  <c r="U55" i="2"/>
  <c r="T87" i="2"/>
  <c r="U87" i="2"/>
  <c r="T103" i="2"/>
  <c r="U103" i="2"/>
  <c r="T151" i="2"/>
  <c r="U151" i="2"/>
  <c r="T167" i="2"/>
  <c r="U167" i="2"/>
  <c r="T199" i="2"/>
  <c r="U199" i="2"/>
  <c r="T391" i="2"/>
  <c r="U391" i="2"/>
  <c r="T139" i="2"/>
  <c r="U139" i="2"/>
  <c r="T415" i="2"/>
  <c r="U415" i="2"/>
  <c r="T431" i="2"/>
  <c r="U431" i="2"/>
  <c r="T471" i="2"/>
  <c r="U471" i="2"/>
  <c r="T495" i="2"/>
  <c r="U495" i="2"/>
  <c r="T559" i="2"/>
  <c r="V559" i="2" s="1"/>
  <c r="W559" i="2" s="1"/>
  <c r="X559" i="2" s="1"/>
  <c r="U559" i="2"/>
  <c r="T806" i="2"/>
  <c r="U806" i="2"/>
  <c r="T631" i="2"/>
  <c r="U631" i="2"/>
  <c r="T647" i="2"/>
  <c r="U647" i="2"/>
  <c r="T679" i="2"/>
  <c r="U679" i="2"/>
  <c r="T687" i="2"/>
  <c r="U687" i="2"/>
  <c r="T719" i="2"/>
  <c r="U719" i="2"/>
  <c r="T735" i="2"/>
  <c r="U735" i="2"/>
  <c r="T759" i="2"/>
  <c r="U759" i="2"/>
  <c r="T767" i="2"/>
  <c r="U767" i="2"/>
  <c r="T12" i="2"/>
  <c r="U12" i="2"/>
  <c r="T20" i="2"/>
  <c r="U20" i="2"/>
  <c r="T36" i="2"/>
  <c r="V36" i="2" s="1"/>
  <c r="W36" i="2" s="1"/>
  <c r="X36" i="2" s="1"/>
  <c r="U36" i="2"/>
  <c r="T684" i="2"/>
  <c r="U684" i="2"/>
  <c r="T76" i="2"/>
  <c r="U76" i="2"/>
  <c r="T92" i="2"/>
  <c r="U92" i="2"/>
  <c r="T108" i="2"/>
  <c r="U108" i="2"/>
  <c r="T124" i="2"/>
  <c r="U124" i="2"/>
  <c r="T140" i="2"/>
  <c r="U140" i="2"/>
  <c r="T148" i="2"/>
  <c r="U148" i="2"/>
  <c r="T156" i="2"/>
  <c r="V156" i="2" s="1"/>
  <c r="W156" i="2" s="1"/>
  <c r="X156" i="2" s="1"/>
  <c r="U156" i="2"/>
  <c r="T180" i="2"/>
  <c r="U180" i="2"/>
  <c r="T188" i="2"/>
  <c r="U188" i="2"/>
  <c r="T196" i="2"/>
  <c r="U196" i="2"/>
  <c r="T582" i="2"/>
  <c r="V582" i="2" s="1"/>
  <c r="W582" i="2" s="1"/>
  <c r="X582" i="2" s="1"/>
  <c r="U582" i="2"/>
  <c r="T228" i="2"/>
  <c r="U228" i="2"/>
  <c r="T236" i="2"/>
  <c r="U236" i="2"/>
  <c r="T260" i="2"/>
  <c r="U260" i="2"/>
  <c r="T276" i="2"/>
  <c r="U276" i="2"/>
  <c r="T316" i="2"/>
  <c r="U316" i="2"/>
  <c r="T324" i="2"/>
  <c r="U324" i="2"/>
  <c r="T332" i="2"/>
  <c r="U332" i="2"/>
  <c r="T356" i="2"/>
  <c r="U356" i="2"/>
  <c r="T364" i="2"/>
  <c r="U364" i="2"/>
  <c r="T372" i="2"/>
  <c r="U372" i="2"/>
  <c r="T380" i="2"/>
  <c r="U380" i="2"/>
  <c r="T396" i="2"/>
  <c r="U396" i="2"/>
  <c r="T1164" i="2"/>
  <c r="U1164" i="2"/>
  <c r="T420" i="2"/>
  <c r="U420" i="2"/>
  <c r="T436" i="2"/>
  <c r="U436" i="2"/>
  <c r="T468" i="2"/>
  <c r="U468" i="2"/>
  <c r="T476" i="2"/>
  <c r="U476" i="2"/>
  <c r="T492" i="2"/>
  <c r="U492" i="2"/>
  <c r="T508" i="2"/>
  <c r="U508" i="2"/>
  <c r="T516" i="2"/>
  <c r="U516" i="2"/>
  <c r="T524" i="2"/>
  <c r="U524" i="2"/>
  <c r="T532" i="2"/>
  <c r="U532" i="2"/>
  <c r="T540" i="2"/>
  <c r="U540" i="2"/>
  <c r="T548" i="2"/>
  <c r="U548" i="2"/>
  <c r="T556" i="2"/>
  <c r="U556" i="2"/>
  <c r="T564" i="2"/>
  <c r="U564" i="2"/>
  <c r="T572" i="2"/>
  <c r="U572" i="2"/>
  <c r="T580" i="2"/>
  <c r="U580" i="2"/>
  <c r="T588" i="2"/>
  <c r="U588" i="2"/>
  <c r="T596" i="2"/>
  <c r="U596" i="2"/>
  <c r="T604" i="2"/>
  <c r="U604" i="2"/>
  <c r="T612" i="2"/>
  <c r="U612" i="2"/>
  <c r="T620" i="2"/>
  <c r="U620" i="2"/>
  <c r="T628" i="2"/>
  <c r="U628" i="2"/>
  <c r="T636" i="2"/>
  <c r="U636" i="2"/>
  <c r="T644" i="2"/>
  <c r="U644" i="2"/>
  <c r="T652" i="2"/>
  <c r="U652" i="2"/>
  <c r="T660" i="2"/>
  <c r="U660" i="2"/>
  <c r="T668" i="2"/>
  <c r="U668" i="2"/>
  <c r="T676" i="2"/>
  <c r="U676" i="2"/>
  <c r="T835" i="2"/>
  <c r="U835" i="2"/>
  <c r="T692" i="2"/>
  <c r="U692" i="2"/>
  <c r="T700" i="2"/>
  <c r="U700" i="2"/>
  <c r="T1299" i="2"/>
  <c r="U1299" i="2"/>
  <c r="T716" i="2"/>
  <c r="U716" i="2"/>
  <c r="T724" i="2"/>
  <c r="U724" i="2"/>
  <c r="T732" i="2"/>
  <c r="U732" i="2"/>
  <c r="T740" i="2"/>
  <c r="U740" i="2"/>
  <c r="T748" i="2"/>
  <c r="U748" i="2"/>
  <c r="T756" i="2"/>
  <c r="U756" i="2"/>
  <c r="T764" i="2"/>
  <c r="U764" i="2"/>
  <c r="T772" i="2"/>
  <c r="U772" i="2"/>
  <c r="T479" i="2"/>
  <c r="U479" i="2"/>
  <c r="T788" i="2"/>
  <c r="U788" i="2"/>
  <c r="T796" i="2"/>
  <c r="U796" i="2"/>
  <c r="T804" i="2"/>
  <c r="U804" i="2"/>
  <c r="T812" i="2"/>
  <c r="U812" i="2"/>
  <c r="T820" i="2"/>
  <c r="U820" i="2"/>
  <c r="T828" i="2"/>
  <c r="U828" i="2"/>
  <c r="T836" i="2"/>
  <c r="U836" i="2"/>
  <c r="T844" i="2"/>
  <c r="U844" i="2"/>
  <c r="T852" i="2"/>
  <c r="U852" i="2"/>
  <c r="T860" i="2"/>
  <c r="U860" i="2"/>
  <c r="T868" i="2"/>
  <c r="U868" i="2"/>
  <c r="T876" i="2"/>
  <c r="U876" i="2"/>
  <c r="T584" i="2"/>
  <c r="U584" i="2"/>
  <c r="T892" i="2"/>
  <c r="U892" i="2"/>
  <c r="T900" i="2"/>
  <c r="U900" i="2"/>
  <c r="T908" i="2"/>
  <c r="U908" i="2"/>
  <c r="T916" i="2"/>
  <c r="U916" i="2"/>
  <c r="T924" i="2"/>
  <c r="U924" i="2"/>
  <c r="T932" i="2"/>
  <c r="U932" i="2"/>
  <c r="T940" i="2"/>
  <c r="U940" i="2"/>
  <c r="T948" i="2"/>
  <c r="U948" i="2"/>
  <c r="T956" i="2"/>
  <c r="U956" i="2"/>
  <c r="T964" i="2"/>
  <c r="U964" i="2"/>
  <c r="T211" i="2"/>
  <c r="U211" i="2"/>
  <c r="T980" i="2"/>
  <c r="U980" i="2"/>
  <c r="T988" i="2"/>
  <c r="U988" i="2"/>
  <c r="T996" i="2"/>
  <c r="U996" i="2"/>
  <c r="T1004" i="2"/>
  <c r="V1004" i="2" s="1"/>
  <c r="W1004" i="2" s="1"/>
  <c r="X1004" i="2" s="1"/>
  <c r="U1004" i="2"/>
  <c r="T972" i="2"/>
  <c r="U972" i="2"/>
  <c r="T1020" i="2"/>
  <c r="V1020" i="2" s="1"/>
  <c r="W1020" i="2" s="1"/>
  <c r="X1020" i="2" s="1"/>
  <c r="U1020" i="2"/>
  <c r="T1028" i="2"/>
  <c r="V1028" i="2" s="1"/>
  <c r="W1028" i="2" s="1"/>
  <c r="X1028" i="2" s="1"/>
  <c r="U1028" i="2"/>
  <c r="T1039" i="2"/>
  <c r="U1039" i="2"/>
  <c r="T1160" i="2"/>
  <c r="U1160" i="2"/>
  <c r="T1052" i="2"/>
  <c r="U1052" i="2"/>
  <c r="T1060" i="2"/>
  <c r="U1060" i="2"/>
  <c r="T1068" i="2"/>
  <c r="U1068" i="2"/>
  <c r="T1076" i="2"/>
  <c r="U1076" i="2"/>
  <c r="T1084" i="2"/>
  <c r="U1084" i="2"/>
  <c r="T1092" i="2"/>
  <c r="U1092" i="2"/>
  <c r="T1100" i="2"/>
  <c r="U1100" i="2"/>
  <c r="T1108" i="2"/>
  <c r="U1108" i="2"/>
  <c r="T1116" i="2"/>
  <c r="U1116" i="2"/>
  <c r="T1124" i="2"/>
  <c r="U1124" i="2"/>
  <c r="T1132" i="2"/>
  <c r="U1132" i="2"/>
  <c r="T1140" i="2"/>
  <c r="U1140" i="2"/>
  <c r="T1148" i="2"/>
  <c r="U1148" i="2"/>
  <c r="T1156" i="2"/>
  <c r="U1156" i="2"/>
  <c r="T1324" i="2"/>
  <c r="U1324" i="2"/>
  <c r="T1172" i="2"/>
  <c r="U1172" i="2"/>
  <c r="T1180" i="2"/>
  <c r="U1180" i="2"/>
  <c r="T1188" i="2"/>
  <c r="U1188" i="2"/>
  <c r="T1196" i="2"/>
  <c r="U1196" i="2"/>
  <c r="T1204" i="2"/>
  <c r="V1204" i="2" s="1"/>
  <c r="W1204" i="2" s="1"/>
  <c r="X1204" i="2" s="1"/>
  <c r="U1204" i="2"/>
  <c r="T1212" i="2"/>
  <c r="V1212" i="2" s="1"/>
  <c r="W1212" i="2" s="1"/>
  <c r="X1212" i="2" s="1"/>
  <c r="U1212" i="2"/>
  <c r="T1220" i="2"/>
  <c r="V1220" i="2" s="1"/>
  <c r="W1220" i="2" s="1"/>
  <c r="X1220" i="2" s="1"/>
  <c r="U1220" i="2"/>
  <c r="T1228" i="2"/>
  <c r="U1228" i="2"/>
  <c r="T1236" i="2"/>
  <c r="U1236" i="2"/>
  <c r="T1244" i="2"/>
  <c r="V1244" i="2" s="1"/>
  <c r="W1244" i="2" s="1"/>
  <c r="X1244" i="2" s="1"/>
  <c r="U1244" i="2"/>
  <c r="T1252" i="2"/>
  <c r="U1252" i="2"/>
  <c r="T1025" i="2"/>
  <c r="U1025" i="2"/>
  <c r="T1268" i="2"/>
  <c r="U1268" i="2"/>
  <c r="T1276" i="2"/>
  <c r="U1276" i="2"/>
  <c r="T1284" i="2"/>
  <c r="U1284" i="2"/>
  <c r="T1292" i="2"/>
  <c r="U1292" i="2"/>
  <c r="T357" i="2"/>
  <c r="U357" i="2"/>
  <c r="T1308" i="2"/>
  <c r="U1308" i="2"/>
  <c r="T1316" i="2"/>
  <c r="U1316" i="2"/>
  <c r="T1254" i="2"/>
  <c r="U1254" i="2"/>
  <c r="T1332" i="2"/>
  <c r="U1332" i="2"/>
  <c r="T1340" i="2"/>
  <c r="U1340" i="2"/>
  <c r="T1348" i="2"/>
  <c r="U1348" i="2"/>
  <c r="T1356" i="2"/>
  <c r="U1356" i="2"/>
  <c r="T1364" i="2"/>
  <c r="U1364" i="2"/>
  <c r="T1372" i="2"/>
  <c r="U1372" i="2"/>
  <c r="T30" i="2"/>
  <c r="U30" i="2"/>
  <c r="T54" i="2"/>
  <c r="U54" i="2"/>
  <c r="T190" i="2"/>
  <c r="U190" i="2"/>
  <c r="T198" i="2"/>
  <c r="U198" i="2"/>
  <c r="T206" i="2"/>
  <c r="U206" i="2"/>
  <c r="T214" i="2"/>
  <c r="U214" i="2"/>
  <c r="T222" i="2"/>
  <c r="U222" i="2"/>
  <c r="T286" i="2"/>
  <c r="U286" i="2"/>
  <c r="T310" i="2"/>
  <c r="U310" i="2"/>
  <c r="T366" i="2"/>
  <c r="U366" i="2"/>
  <c r="T406" i="2"/>
  <c r="U406" i="2"/>
  <c r="T422" i="2"/>
  <c r="U422" i="2"/>
  <c r="T494" i="2"/>
  <c r="U494" i="2"/>
  <c r="T542" i="2"/>
  <c r="U542" i="2"/>
  <c r="T614" i="2"/>
  <c r="U614" i="2"/>
  <c r="T670" i="2"/>
  <c r="U670" i="2"/>
  <c r="T830" i="2"/>
  <c r="U830" i="2"/>
  <c r="T1022" i="2"/>
  <c r="U1022" i="2"/>
  <c r="T1041" i="2"/>
  <c r="U1041" i="2"/>
  <c r="T1070" i="2"/>
  <c r="U1070" i="2"/>
  <c r="T1086" i="2"/>
  <c r="U1086" i="2"/>
  <c r="T1142" i="2"/>
  <c r="U1142" i="2"/>
  <c r="T1158" i="2"/>
  <c r="U1158" i="2"/>
  <c r="T1198" i="2"/>
  <c r="U1198" i="2"/>
  <c r="T1262" i="2"/>
  <c r="U1262" i="2"/>
  <c r="T1286" i="2"/>
  <c r="U1286" i="2"/>
  <c r="T15" i="2"/>
  <c r="U15" i="2"/>
  <c r="T367" i="2"/>
  <c r="U367" i="2"/>
  <c r="T191" i="2"/>
  <c r="U191" i="2"/>
  <c r="T223" i="2"/>
  <c r="U223" i="2"/>
  <c r="T271" i="2"/>
  <c r="U271" i="2"/>
  <c r="T303" i="2"/>
  <c r="U303" i="2"/>
  <c r="T327" i="2"/>
  <c r="U327" i="2"/>
  <c r="T383" i="2"/>
  <c r="U383" i="2"/>
  <c r="T399" i="2"/>
  <c r="U399" i="2"/>
  <c r="T790" i="2"/>
  <c r="U790" i="2"/>
  <c r="T551" i="2"/>
  <c r="U551" i="2"/>
  <c r="T567" i="2"/>
  <c r="U567" i="2"/>
  <c r="T623" i="2"/>
  <c r="U623" i="2"/>
  <c r="T4" i="2"/>
  <c r="U4" i="2"/>
  <c r="T28" i="2"/>
  <c r="U28" i="2"/>
  <c r="T44" i="2"/>
  <c r="U44" i="2"/>
  <c r="T60" i="2"/>
  <c r="U60" i="2"/>
  <c r="T68" i="2"/>
  <c r="U68" i="2"/>
  <c r="T84" i="2"/>
  <c r="U84" i="2"/>
  <c r="T600" i="2"/>
  <c r="U600" i="2"/>
  <c r="T116" i="2"/>
  <c r="U116" i="2"/>
  <c r="T132" i="2"/>
  <c r="U132" i="2"/>
  <c r="T164" i="2"/>
  <c r="U164" i="2"/>
  <c r="T172" i="2"/>
  <c r="U172" i="2"/>
  <c r="T212" i="2"/>
  <c r="U212" i="2"/>
  <c r="T220" i="2"/>
  <c r="U220" i="2"/>
  <c r="T244" i="2"/>
  <c r="U244" i="2"/>
  <c r="T252" i="2"/>
  <c r="U252" i="2"/>
  <c r="T268" i="2"/>
  <c r="U268" i="2"/>
  <c r="T284" i="2"/>
  <c r="U284" i="2"/>
  <c r="T292" i="2"/>
  <c r="U292" i="2"/>
  <c r="T300" i="2"/>
  <c r="U300" i="2"/>
  <c r="T308" i="2"/>
  <c r="U308" i="2"/>
  <c r="T340" i="2"/>
  <c r="U340" i="2"/>
  <c r="T348" i="2"/>
  <c r="U348" i="2"/>
  <c r="T388" i="2"/>
  <c r="U388" i="2"/>
  <c r="T412" i="2"/>
  <c r="U412" i="2"/>
  <c r="T428" i="2"/>
  <c r="U428" i="2"/>
  <c r="T444" i="2"/>
  <c r="V444" i="2" s="1"/>
  <c r="W444" i="2" s="1"/>
  <c r="X444" i="2" s="1"/>
  <c r="U444" i="2"/>
  <c r="T452" i="2"/>
  <c r="U452" i="2"/>
  <c r="T460" i="2"/>
  <c r="U460" i="2"/>
  <c r="T484" i="2"/>
  <c r="U484" i="2"/>
  <c r="T500" i="2"/>
  <c r="U500" i="2"/>
  <c r="T5" i="2"/>
  <c r="U5" i="2"/>
  <c r="T13" i="2"/>
  <c r="U13" i="2"/>
  <c r="T21" i="2"/>
  <c r="U21" i="2"/>
  <c r="T29" i="2"/>
  <c r="U29" i="2"/>
  <c r="T37" i="2"/>
  <c r="U37" i="2"/>
  <c r="T45" i="2"/>
  <c r="U45" i="2"/>
  <c r="T53" i="2"/>
  <c r="U53" i="2"/>
  <c r="T61" i="2"/>
  <c r="U61" i="2"/>
  <c r="T69" i="2"/>
  <c r="U69" i="2"/>
  <c r="T77" i="2"/>
  <c r="U77" i="2"/>
  <c r="T85" i="2"/>
  <c r="U85" i="2"/>
  <c r="T93" i="2"/>
  <c r="V93" i="2" s="1"/>
  <c r="W93" i="2" s="1"/>
  <c r="X93" i="2" s="1"/>
  <c r="U93" i="2"/>
  <c r="T101" i="2"/>
  <c r="U101" i="2"/>
  <c r="T109" i="2"/>
  <c r="V109" i="2" s="1"/>
  <c r="W109" i="2" s="1"/>
  <c r="X109" i="2" s="1"/>
  <c r="U109" i="2"/>
  <c r="T117" i="2"/>
  <c r="U117" i="2"/>
  <c r="T125" i="2"/>
  <c r="U125" i="2"/>
  <c r="T133" i="2"/>
  <c r="U133" i="2"/>
  <c r="T141" i="2"/>
  <c r="U141" i="2"/>
  <c r="T149" i="2"/>
  <c r="U149" i="2"/>
  <c r="T157" i="2"/>
  <c r="V157" i="2" s="1"/>
  <c r="W157" i="2" s="1"/>
  <c r="X157" i="2" s="1"/>
  <c r="U157" i="2"/>
  <c r="T165" i="2"/>
  <c r="U165" i="2"/>
  <c r="T173" i="2"/>
  <c r="U173" i="2"/>
  <c r="T181" i="2"/>
  <c r="U181" i="2"/>
  <c r="T189" i="2"/>
  <c r="U189" i="2"/>
  <c r="T197" i="2"/>
  <c r="U197" i="2"/>
  <c r="T205" i="2"/>
  <c r="U205" i="2"/>
  <c r="T213" i="2"/>
  <c r="U213" i="2"/>
  <c r="T221" i="2"/>
  <c r="U221" i="2"/>
  <c r="T229" i="2"/>
  <c r="U229" i="2"/>
  <c r="T702" i="2"/>
  <c r="U702" i="2"/>
  <c r="T245" i="2"/>
  <c r="U245" i="2"/>
  <c r="T253" i="2"/>
  <c r="U253" i="2"/>
  <c r="T261" i="2"/>
  <c r="U261" i="2"/>
  <c r="T269" i="2"/>
  <c r="U269" i="2"/>
  <c r="T277" i="2"/>
  <c r="U277" i="2"/>
  <c r="T285" i="2"/>
  <c r="V285" i="2" s="1"/>
  <c r="W285" i="2" s="1"/>
  <c r="X285" i="2" s="1"/>
  <c r="U285" i="2"/>
  <c r="T293" i="2"/>
  <c r="U293" i="2"/>
  <c r="T301" i="2"/>
  <c r="U301" i="2"/>
  <c r="T309" i="2"/>
  <c r="U309" i="2"/>
  <c r="T317" i="2"/>
  <c r="V317" i="2" s="1"/>
  <c r="W317" i="2" s="1"/>
  <c r="X317" i="2" s="1"/>
  <c r="U317" i="2"/>
  <c r="T325" i="2"/>
  <c r="U325" i="2"/>
  <c r="T333" i="2"/>
  <c r="U333" i="2"/>
  <c r="T341" i="2"/>
  <c r="U341" i="2"/>
  <c r="T349" i="2"/>
  <c r="U349" i="2"/>
  <c r="T635" i="2"/>
  <c r="U635" i="2"/>
  <c r="T365" i="2"/>
  <c r="U365" i="2"/>
  <c r="T373" i="2"/>
  <c r="U373" i="2"/>
  <c r="T381" i="2"/>
  <c r="U381" i="2"/>
  <c r="T389" i="2"/>
  <c r="U389" i="2"/>
  <c r="T397" i="2"/>
  <c r="U397" i="2"/>
  <c r="T405" i="2"/>
  <c r="U405" i="2"/>
  <c r="T413" i="2"/>
  <c r="U413" i="2"/>
  <c r="T421" i="2"/>
  <c r="U421" i="2"/>
  <c r="T429" i="2"/>
  <c r="U429" i="2"/>
  <c r="T437" i="2"/>
  <c r="U437" i="2"/>
  <c r="T445" i="2"/>
  <c r="U445" i="2"/>
  <c r="T453" i="2"/>
  <c r="U453" i="2"/>
  <c r="T461" i="2"/>
  <c r="U461" i="2"/>
  <c r="T32" i="2"/>
  <c r="U32" i="2"/>
  <c r="T477" i="2"/>
  <c r="U477" i="2"/>
  <c r="T881" i="2"/>
  <c r="U881" i="2"/>
  <c r="T493" i="2"/>
  <c r="U493" i="2"/>
  <c r="T501" i="2"/>
  <c r="U501" i="2"/>
  <c r="T509" i="2"/>
  <c r="U509" i="2"/>
  <c r="T517" i="2"/>
  <c r="U517" i="2"/>
  <c r="T525" i="2"/>
  <c r="U525" i="2"/>
  <c r="T533" i="2"/>
  <c r="U533" i="2"/>
  <c r="T541" i="2"/>
  <c r="V541" i="2" s="1"/>
  <c r="W541" i="2" s="1"/>
  <c r="X541" i="2" s="1"/>
  <c r="U541" i="2"/>
  <c r="T549" i="2"/>
  <c r="U549" i="2"/>
  <c r="T557" i="2"/>
  <c r="U557" i="2"/>
  <c r="T791" i="2"/>
  <c r="U791" i="2"/>
  <c r="T573" i="2"/>
  <c r="U573" i="2"/>
  <c r="T581" i="2"/>
  <c r="U581" i="2"/>
  <c r="T589" i="2"/>
  <c r="U589" i="2"/>
  <c r="T597" i="2"/>
  <c r="U597" i="2"/>
  <c r="T605" i="2"/>
  <c r="U605" i="2"/>
  <c r="T613" i="2"/>
  <c r="U613" i="2"/>
  <c r="T621" i="2"/>
  <c r="U621" i="2"/>
  <c r="T629" i="2"/>
  <c r="U629" i="2"/>
  <c r="T637" i="2"/>
  <c r="U637" i="2"/>
  <c r="T645" i="2"/>
  <c r="U645" i="2"/>
  <c r="T653" i="2"/>
  <c r="U653" i="2"/>
  <c r="T485" i="2"/>
  <c r="U485" i="2"/>
  <c r="T669" i="2"/>
  <c r="U669" i="2"/>
  <c r="T677" i="2"/>
  <c r="U677" i="2"/>
  <c r="T861" i="2"/>
  <c r="U861" i="2"/>
  <c r="T693" i="2"/>
  <c r="U693" i="2"/>
  <c r="T701" i="2"/>
  <c r="U701" i="2"/>
  <c r="T1300" i="2"/>
  <c r="V1300" i="2" s="1"/>
  <c r="W1300" i="2" s="1"/>
  <c r="X1300" i="2" s="1"/>
  <c r="U1300" i="2"/>
  <c r="T717" i="2"/>
  <c r="U717" i="2"/>
  <c r="T725" i="2"/>
  <c r="U725" i="2"/>
  <c r="T733" i="2"/>
  <c r="V733" i="2" s="1"/>
  <c r="W733" i="2" s="1"/>
  <c r="X733" i="2" s="1"/>
  <c r="U733" i="2"/>
  <c r="T741" i="2"/>
  <c r="U741" i="2"/>
  <c r="T749" i="2"/>
  <c r="U749" i="2"/>
  <c r="T757" i="2"/>
  <c r="U757" i="2"/>
  <c r="T765" i="2"/>
  <c r="V765" i="2" s="1"/>
  <c r="W765" i="2" s="1"/>
  <c r="X765" i="2" s="1"/>
  <c r="U765" i="2"/>
  <c r="T773" i="2"/>
  <c r="U773" i="2"/>
  <c r="T553" i="2"/>
  <c r="U553" i="2"/>
  <c r="T789" i="2"/>
  <c r="U789" i="2"/>
  <c r="T797" i="2"/>
  <c r="U797" i="2"/>
  <c r="T863" i="2"/>
  <c r="U863" i="2"/>
  <c r="T813" i="2"/>
  <c r="U813" i="2"/>
  <c r="T821" i="2"/>
  <c r="U821" i="2"/>
  <c r="T829" i="2"/>
  <c r="U829" i="2"/>
  <c r="T837" i="2"/>
  <c r="U837" i="2"/>
  <c r="T845" i="2"/>
  <c r="U845" i="2"/>
  <c r="T853" i="2"/>
  <c r="U853" i="2"/>
  <c r="T886" i="2"/>
  <c r="U886" i="2"/>
  <c r="T869" i="2"/>
  <c r="U869" i="2"/>
  <c r="T877" i="2"/>
  <c r="U877" i="2"/>
  <c r="T885" i="2"/>
  <c r="U885" i="2"/>
  <c r="T893" i="2"/>
  <c r="U893" i="2"/>
  <c r="T901" i="2"/>
  <c r="U901" i="2"/>
  <c r="T909" i="2"/>
  <c r="U909" i="2"/>
  <c r="T917" i="2"/>
  <c r="U917" i="2"/>
  <c r="T925" i="2"/>
  <c r="U925" i="2"/>
  <c r="T933" i="2"/>
  <c r="U933" i="2"/>
  <c r="T941" i="2"/>
  <c r="U941" i="2"/>
  <c r="T949" i="2"/>
  <c r="U949" i="2"/>
  <c r="T957" i="2"/>
  <c r="U957" i="2"/>
  <c r="T965" i="2"/>
  <c r="U965" i="2"/>
  <c r="T973" i="2"/>
  <c r="U973" i="2"/>
  <c r="T981" i="2"/>
  <c r="U981" i="2"/>
  <c r="T989" i="2"/>
  <c r="U989" i="2"/>
  <c r="T997" i="2"/>
  <c r="U997" i="2"/>
  <c r="T1005" i="2"/>
  <c r="U1005" i="2"/>
  <c r="T974" i="2"/>
  <c r="U974" i="2"/>
  <c r="T1021" i="2"/>
  <c r="V1021" i="2" s="1"/>
  <c r="W1021" i="2" s="1"/>
  <c r="X1021" i="2" s="1"/>
  <c r="U1021" i="2"/>
  <c r="T1029" i="2"/>
  <c r="U1029" i="2"/>
  <c r="T1040" i="2"/>
  <c r="U1040" i="2"/>
  <c r="T1161" i="2"/>
  <c r="U1161" i="2"/>
  <c r="T1053" i="2"/>
  <c r="U1053" i="2"/>
  <c r="T1061" i="2"/>
  <c r="U1061" i="2"/>
  <c r="T1069" i="2"/>
  <c r="U1069" i="2"/>
  <c r="T1077" i="2"/>
  <c r="U1077" i="2"/>
  <c r="T1085" i="2"/>
  <c r="U1085" i="2"/>
  <c r="T1093" i="2"/>
  <c r="U1093" i="2"/>
  <c r="T1101" i="2"/>
  <c r="U1101" i="2"/>
  <c r="T1109" i="2"/>
  <c r="V1109" i="2" s="1"/>
  <c r="W1109" i="2" s="1"/>
  <c r="X1109" i="2" s="1"/>
  <c r="U1109" i="2"/>
  <c r="T1117" i="2"/>
  <c r="V1117" i="2" s="1"/>
  <c r="W1117" i="2" s="1"/>
  <c r="X1117" i="2" s="1"/>
  <c r="U1117" i="2"/>
  <c r="T1125" i="2"/>
  <c r="U1125" i="2"/>
  <c r="T1133" i="2"/>
  <c r="U1133" i="2"/>
  <c r="T1141" i="2"/>
  <c r="U1141" i="2"/>
  <c r="T1149" i="2"/>
  <c r="U1149" i="2"/>
  <c r="T1157" i="2"/>
  <c r="U1157" i="2"/>
  <c r="T1325" i="2"/>
  <c r="U1325" i="2"/>
  <c r="T1173" i="2"/>
  <c r="U1173" i="2"/>
  <c r="T1181" i="2"/>
  <c r="U1181" i="2"/>
  <c r="T1189" i="2"/>
  <c r="U1189" i="2"/>
  <c r="T1197" i="2"/>
  <c r="U1197" i="2"/>
  <c r="T1205" i="2"/>
  <c r="U1205" i="2"/>
  <c r="T1213" i="2"/>
  <c r="U1213" i="2"/>
  <c r="T1221" i="2"/>
  <c r="V1221" i="2" s="1"/>
  <c r="W1221" i="2" s="1"/>
  <c r="X1221" i="2" s="1"/>
  <c r="U1221" i="2"/>
  <c r="T1229" i="2"/>
  <c r="U1229" i="2"/>
  <c r="T1237" i="2"/>
  <c r="V1237" i="2" s="1"/>
  <c r="W1237" i="2" s="1"/>
  <c r="X1237" i="2" s="1"/>
  <c r="U1237" i="2"/>
  <c r="T1245" i="2"/>
  <c r="V1245" i="2" s="1"/>
  <c r="W1245" i="2" s="1"/>
  <c r="X1245" i="2" s="1"/>
  <c r="U1245" i="2"/>
  <c r="T976" i="2"/>
  <c r="U976" i="2"/>
  <c r="T1026" i="2"/>
  <c r="U1026" i="2"/>
  <c r="T1269" i="2"/>
  <c r="U1269" i="2"/>
  <c r="T1277" i="2"/>
  <c r="U1277" i="2"/>
  <c r="T1285" i="2"/>
  <c r="U1285" i="2"/>
  <c r="T1293" i="2"/>
  <c r="U1293" i="2"/>
  <c r="T1301" i="2"/>
  <c r="U1301" i="2"/>
  <c r="T1309" i="2"/>
  <c r="U1309" i="2"/>
  <c r="T1317" i="2"/>
  <c r="U1317" i="2"/>
  <c r="T1255" i="2"/>
  <c r="U1255" i="2"/>
  <c r="T1333" i="2"/>
  <c r="U1333" i="2"/>
  <c r="T1341" i="2"/>
  <c r="U1341" i="2"/>
  <c r="T1349" i="2"/>
  <c r="U1349" i="2"/>
  <c r="T1357" i="2"/>
  <c r="U1357" i="2"/>
  <c r="T1365" i="2"/>
  <c r="U1365" i="2"/>
  <c r="T1373" i="2"/>
  <c r="U1373" i="2"/>
  <c r="T1374" i="2"/>
  <c r="U1374" i="2"/>
  <c r="T14" i="2"/>
  <c r="U14" i="2"/>
  <c r="T86" i="2"/>
  <c r="U86" i="2"/>
  <c r="T110" i="2"/>
  <c r="U110" i="2"/>
  <c r="T118" i="2"/>
  <c r="U118" i="2"/>
  <c r="T142" i="2"/>
  <c r="U142" i="2"/>
  <c r="T238" i="2"/>
  <c r="U238" i="2"/>
  <c r="T334" i="2"/>
  <c r="U334" i="2"/>
  <c r="T414" i="2"/>
  <c r="U414" i="2"/>
  <c r="T438" i="2"/>
  <c r="U438" i="2"/>
  <c r="T462" i="2"/>
  <c r="U462" i="2"/>
  <c r="T510" i="2"/>
  <c r="U510" i="2"/>
  <c r="T734" i="2"/>
  <c r="U734" i="2"/>
  <c r="T774" i="2"/>
  <c r="U774" i="2"/>
  <c r="T884" i="2"/>
  <c r="U884" i="2"/>
  <c r="T887" i="2"/>
  <c r="U887" i="2"/>
  <c r="T878" i="2"/>
  <c r="U878" i="2"/>
  <c r="T894" i="2"/>
  <c r="U894" i="2"/>
  <c r="T958" i="2"/>
  <c r="U958" i="2"/>
  <c r="T1006" i="2"/>
  <c r="U1006" i="2"/>
  <c r="T1118" i="2"/>
  <c r="U1118" i="2"/>
  <c r="T1126" i="2"/>
  <c r="U1126" i="2"/>
  <c r="T1150" i="2"/>
  <c r="U1150" i="2"/>
  <c r="T1174" i="2"/>
  <c r="U1174" i="2"/>
  <c r="T31" i="2"/>
  <c r="U31" i="2"/>
  <c r="T39" i="2"/>
  <c r="U39" i="2"/>
  <c r="T111" i="2"/>
  <c r="U111" i="2"/>
  <c r="T135" i="2"/>
  <c r="U135" i="2"/>
  <c r="T255" i="2"/>
  <c r="U255" i="2"/>
  <c r="T263" i="2"/>
  <c r="U263" i="2"/>
  <c r="T311" i="2"/>
  <c r="U311" i="2"/>
  <c r="T359" i="2"/>
  <c r="U359" i="2"/>
  <c r="T455" i="2"/>
  <c r="U455" i="2"/>
  <c r="T463" i="2"/>
  <c r="U463" i="2"/>
  <c r="T511" i="2"/>
  <c r="U511" i="2"/>
  <c r="T583" i="2"/>
  <c r="U583" i="2"/>
  <c r="T599" i="2"/>
  <c r="U599" i="2"/>
  <c r="T671" i="2"/>
  <c r="U671" i="2"/>
  <c r="T1032" i="2"/>
  <c r="U1032" i="2"/>
  <c r="T936" i="2"/>
  <c r="U936" i="2"/>
  <c r="T911" i="2"/>
  <c r="U911" i="2"/>
  <c r="T935" i="2"/>
  <c r="U935" i="2"/>
  <c r="T943" i="2"/>
  <c r="U943" i="2"/>
  <c r="T959" i="2"/>
  <c r="U959" i="2"/>
  <c r="T975" i="2"/>
  <c r="U975" i="2"/>
  <c r="T1071" i="2"/>
  <c r="U1071" i="2"/>
  <c r="T1079" i="2"/>
  <c r="U1079" i="2"/>
  <c r="T1095" i="2"/>
  <c r="V1095" i="2" s="1"/>
  <c r="W1095" i="2" s="1"/>
  <c r="X1095" i="2" s="1"/>
  <c r="U1095" i="2"/>
  <c r="T1119" i="2"/>
  <c r="U1119" i="2"/>
  <c r="T1127" i="2"/>
  <c r="U1127" i="2"/>
  <c r="T1159" i="2"/>
  <c r="U1159" i="2"/>
  <c r="T1231" i="2"/>
  <c r="U1231" i="2"/>
  <c r="T1239" i="2"/>
  <c r="U1239" i="2"/>
  <c r="T1343" i="2"/>
  <c r="U1343" i="2"/>
  <c r="T8" i="2"/>
  <c r="U8" i="2"/>
  <c r="T16" i="2"/>
  <c r="U16" i="2"/>
  <c r="T24" i="2"/>
  <c r="U24" i="2"/>
  <c r="T617" i="2"/>
  <c r="U617" i="2"/>
  <c r="T40" i="2"/>
  <c r="U40" i="2"/>
  <c r="T48" i="2"/>
  <c r="U48" i="2"/>
  <c r="T56" i="2"/>
  <c r="U56" i="2"/>
  <c r="T64" i="2"/>
  <c r="U64" i="2"/>
  <c r="T72" i="2"/>
  <c r="U72" i="2"/>
  <c r="T80" i="2"/>
  <c r="V80" i="2" s="1"/>
  <c r="W80" i="2" s="1"/>
  <c r="X80" i="2" s="1"/>
  <c r="U80" i="2"/>
  <c r="T88" i="2"/>
  <c r="U88" i="2"/>
  <c r="T96" i="2"/>
  <c r="U96" i="2"/>
  <c r="T104" i="2"/>
  <c r="U104" i="2"/>
  <c r="T112" i="2"/>
  <c r="U112" i="2"/>
  <c r="T1163" i="2"/>
  <c r="V1163" i="2" s="1"/>
  <c r="W1163" i="2" s="1"/>
  <c r="X1163" i="2" s="1"/>
  <c r="U1163" i="2"/>
  <c r="T128" i="2"/>
  <c r="U128" i="2"/>
  <c r="T136" i="2"/>
  <c r="U136" i="2"/>
  <c r="T144" i="2"/>
  <c r="V144" i="2" s="1"/>
  <c r="W144" i="2" s="1"/>
  <c r="X144" i="2" s="1"/>
  <c r="U144" i="2"/>
  <c r="T152" i="2"/>
  <c r="U152" i="2"/>
  <c r="T160" i="2"/>
  <c r="V160" i="2" s="1"/>
  <c r="W160" i="2" s="1"/>
  <c r="X160" i="2" s="1"/>
  <c r="U160" i="2"/>
  <c r="T168" i="2"/>
  <c r="U168" i="2"/>
  <c r="T176" i="2"/>
  <c r="V176" i="2" s="1"/>
  <c r="W176" i="2" s="1"/>
  <c r="X176" i="2" s="1"/>
  <c r="U176" i="2"/>
  <c r="T184" i="2"/>
  <c r="U184" i="2"/>
  <c r="T192" i="2"/>
  <c r="U192" i="2"/>
  <c r="T200" i="2"/>
  <c r="U200" i="2"/>
  <c r="T208" i="2"/>
  <c r="U208" i="2"/>
  <c r="T216" i="2"/>
  <c r="U216" i="2"/>
  <c r="T224" i="2"/>
  <c r="U224" i="2"/>
  <c r="T232" i="2"/>
  <c r="U232" i="2"/>
  <c r="T240" i="2"/>
  <c r="U240" i="2"/>
  <c r="T248" i="2"/>
  <c r="U248" i="2"/>
  <c r="T256" i="2"/>
  <c r="U256" i="2"/>
  <c r="T264" i="2"/>
  <c r="U264" i="2"/>
  <c r="T272" i="2"/>
  <c r="V272" i="2" s="1"/>
  <c r="W272" i="2" s="1"/>
  <c r="X272" i="2" s="1"/>
  <c r="U272" i="2"/>
  <c r="T280" i="2"/>
  <c r="U280" i="2"/>
  <c r="T288" i="2"/>
  <c r="U288" i="2"/>
  <c r="T296" i="2"/>
  <c r="U296" i="2"/>
  <c r="T304" i="2"/>
  <c r="U304" i="2"/>
  <c r="T312" i="2"/>
  <c r="U312" i="2"/>
  <c r="T320" i="2"/>
  <c r="U320" i="2"/>
  <c r="T328" i="2"/>
  <c r="U328" i="2"/>
  <c r="T336" i="2"/>
  <c r="V336" i="2" s="1"/>
  <c r="W336" i="2" s="1"/>
  <c r="X336" i="2" s="1"/>
  <c r="U336" i="2"/>
  <c r="T344" i="2"/>
  <c r="U344" i="2"/>
  <c r="T352" i="2"/>
  <c r="U352" i="2"/>
  <c r="T360" i="2"/>
  <c r="U360" i="2"/>
  <c r="T52" i="2"/>
  <c r="U52" i="2"/>
  <c r="T376" i="2"/>
  <c r="U376" i="2"/>
  <c r="T384" i="2"/>
  <c r="U384" i="2"/>
  <c r="T392" i="2"/>
  <c r="U392" i="2"/>
  <c r="T400" i="2"/>
  <c r="V400" i="2" s="1"/>
  <c r="W400" i="2" s="1"/>
  <c r="X400" i="2" s="1"/>
  <c r="U400" i="2"/>
  <c r="T408" i="2"/>
  <c r="U408" i="2"/>
  <c r="T416" i="2"/>
  <c r="U416" i="2"/>
  <c r="T424" i="2"/>
  <c r="U424" i="2"/>
  <c r="T780" i="2"/>
  <c r="V780" i="2" s="1"/>
  <c r="W780" i="2" s="1"/>
  <c r="X780" i="2" s="1"/>
  <c r="U780" i="2"/>
  <c r="T440" i="2"/>
  <c r="U440" i="2"/>
  <c r="T448" i="2"/>
  <c r="U448" i="2"/>
  <c r="T456" i="2"/>
  <c r="U456" i="2"/>
  <c r="T464" i="2"/>
  <c r="U464" i="2"/>
  <c r="T472" i="2"/>
  <c r="U472" i="2"/>
  <c r="T480" i="2"/>
  <c r="U480" i="2"/>
  <c r="T488" i="2"/>
  <c r="U488" i="2"/>
  <c r="T496" i="2"/>
  <c r="U496" i="2"/>
  <c r="T504" i="2"/>
  <c r="U504" i="2"/>
  <c r="T512" i="2"/>
  <c r="U512" i="2"/>
  <c r="T520" i="2"/>
  <c r="U520" i="2"/>
  <c r="T528" i="2"/>
  <c r="U528" i="2"/>
  <c r="T536" i="2"/>
  <c r="U536" i="2"/>
  <c r="T544" i="2"/>
  <c r="U544" i="2"/>
  <c r="T552" i="2"/>
  <c r="U552" i="2"/>
  <c r="T560" i="2"/>
  <c r="V560" i="2" s="1"/>
  <c r="W560" i="2" s="1"/>
  <c r="X560" i="2" s="1"/>
  <c r="U560" i="2"/>
  <c r="T568" i="2"/>
  <c r="U568" i="2"/>
  <c r="T576" i="2"/>
  <c r="U576" i="2"/>
  <c r="T432" i="2"/>
  <c r="U432" i="2"/>
  <c r="T592" i="2"/>
  <c r="U592" i="2"/>
  <c r="T658" i="2"/>
  <c r="U658" i="2"/>
  <c r="T608" i="2"/>
  <c r="U608" i="2"/>
  <c r="T822" i="2"/>
  <c r="U822" i="2"/>
  <c r="T624" i="2"/>
  <c r="U624" i="2"/>
  <c r="T632" i="2"/>
  <c r="U632" i="2"/>
  <c r="T640" i="2"/>
  <c r="U640" i="2"/>
  <c r="T648" i="2"/>
  <c r="U648" i="2"/>
  <c r="T656" i="2"/>
  <c r="V656" i="2" s="1"/>
  <c r="W656" i="2" s="1"/>
  <c r="X656" i="2" s="1"/>
  <c r="U656" i="2"/>
  <c r="T538" i="2"/>
  <c r="U538" i="2"/>
  <c r="T672" i="2"/>
  <c r="U672" i="2"/>
  <c r="T680" i="2"/>
  <c r="U680" i="2"/>
  <c r="T688" i="2"/>
  <c r="V688" i="2" s="1"/>
  <c r="W688" i="2" s="1"/>
  <c r="X688" i="2" s="1"/>
  <c r="U688" i="2"/>
  <c r="T696" i="2"/>
  <c r="U696" i="2"/>
  <c r="T704" i="2"/>
  <c r="U704" i="2"/>
  <c r="T712" i="2"/>
  <c r="U712" i="2"/>
  <c r="T720" i="2"/>
  <c r="V720" i="2" s="1"/>
  <c r="W720" i="2" s="1"/>
  <c r="X720" i="2" s="1"/>
  <c r="U720" i="2"/>
  <c r="T728" i="2"/>
  <c r="U728" i="2"/>
  <c r="T736" i="2"/>
  <c r="U736" i="2"/>
  <c r="T744" i="2"/>
  <c r="U744" i="2"/>
  <c r="T752" i="2"/>
  <c r="U752" i="2"/>
  <c r="T760" i="2"/>
  <c r="U760" i="2"/>
  <c r="T768" i="2"/>
  <c r="U768" i="2"/>
  <c r="T776" i="2"/>
  <c r="U776" i="2"/>
  <c r="T784" i="2"/>
  <c r="U784" i="2"/>
  <c r="T615" i="2"/>
  <c r="U615" i="2"/>
  <c r="T800" i="2"/>
  <c r="U800" i="2"/>
  <c r="T808" i="2"/>
  <c r="U808" i="2"/>
  <c r="T816" i="2"/>
  <c r="V816" i="2" s="1"/>
  <c r="W816" i="2" s="1"/>
  <c r="X816" i="2" s="1"/>
  <c r="U816" i="2"/>
  <c r="T1033" i="2"/>
  <c r="U1033" i="2"/>
  <c r="T832" i="2"/>
  <c r="U832" i="2"/>
  <c r="T840" i="2"/>
  <c r="U840" i="2"/>
  <c r="T848" i="2"/>
  <c r="U848" i="2"/>
  <c r="T856" i="2"/>
  <c r="U856" i="2"/>
  <c r="T864" i="2"/>
  <c r="U864" i="2"/>
  <c r="T872" i="2"/>
  <c r="U872" i="2"/>
  <c r="T880" i="2"/>
  <c r="U880" i="2"/>
  <c r="T888" i="2"/>
  <c r="U888" i="2"/>
  <c r="T896" i="2"/>
  <c r="U896" i="2"/>
  <c r="T904" i="2"/>
  <c r="U904" i="2"/>
  <c r="T912" i="2"/>
  <c r="V912" i="2" s="1"/>
  <c r="W912" i="2" s="1"/>
  <c r="X912" i="2" s="1"/>
  <c r="U912" i="2"/>
  <c r="T920" i="2"/>
  <c r="U920" i="2"/>
  <c r="T928" i="2"/>
  <c r="U928" i="2"/>
  <c r="T938" i="2"/>
  <c r="U938" i="2"/>
  <c r="T368" i="2"/>
  <c r="U368" i="2"/>
  <c r="T952" i="2"/>
  <c r="U952" i="2"/>
  <c r="T960" i="2"/>
  <c r="U960" i="2"/>
  <c r="T968" i="2"/>
  <c r="U968" i="2"/>
  <c r="T257" i="2"/>
  <c r="U257" i="2"/>
  <c r="T984" i="2"/>
  <c r="U984" i="2"/>
  <c r="T992" i="2"/>
  <c r="U992" i="2"/>
  <c r="T1000" i="2"/>
  <c r="V1000" i="2" s="1"/>
  <c r="W1000" i="2" s="1"/>
  <c r="X1000" i="2" s="1"/>
  <c r="U1000" i="2"/>
  <c r="T1008" i="2"/>
  <c r="U1008" i="2"/>
  <c r="T1016" i="2"/>
  <c r="U1016" i="2"/>
  <c r="T100" i="2"/>
  <c r="U100" i="2"/>
  <c r="T1035" i="2"/>
  <c r="V1035" i="2" s="1"/>
  <c r="W1035" i="2" s="1"/>
  <c r="X1035" i="2" s="1"/>
  <c r="U1035" i="2"/>
  <c r="T1043" i="2"/>
  <c r="U1043" i="2"/>
  <c r="T1048" i="2"/>
  <c r="U1048" i="2"/>
  <c r="T1056" i="2"/>
  <c r="U1056" i="2"/>
  <c r="T1064" i="2"/>
  <c r="V1064" i="2" s="1"/>
  <c r="W1064" i="2" s="1"/>
  <c r="X1064" i="2" s="1"/>
  <c r="U1064" i="2"/>
  <c r="T1072" i="2"/>
  <c r="U1072" i="2"/>
  <c r="T1080" i="2"/>
  <c r="U1080" i="2"/>
  <c r="T1088" i="2"/>
  <c r="U1088" i="2"/>
  <c r="T1096" i="2"/>
  <c r="V1096" i="2" s="1"/>
  <c r="W1096" i="2" s="1"/>
  <c r="X1096" i="2" s="1"/>
  <c r="U1096" i="2"/>
  <c r="T1104" i="2"/>
  <c r="U1104" i="2"/>
  <c r="T1112" i="2"/>
  <c r="U1112" i="2"/>
  <c r="T1120" i="2"/>
  <c r="U1120" i="2"/>
  <c r="T1128" i="2"/>
  <c r="V1128" i="2" s="1"/>
  <c r="W1128" i="2" s="1"/>
  <c r="X1128" i="2" s="1"/>
  <c r="U1128" i="2"/>
  <c r="T1136" i="2"/>
  <c r="U1136" i="2"/>
  <c r="T1144" i="2"/>
  <c r="U1144" i="2"/>
  <c r="T1152" i="2"/>
  <c r="U1152" i="2"/>
  <c r="T1320" i="2"/>
  <c r="V1320" i="2" s="1"/>
  <c r="W1320" i="2" s="1"/>
  <c r="X1320" i="2" s="1"/>
  <c r="U1320" i="2"/>
  <c r="T1328" i="2"/>
  <c r="U1328" i="2"/>
  <c r="T1176" i="2"/>
  <c r="U1176" i="2"/>
  <c r="T1184" i="2"/>
  <c r="V1184" i="2" s="1"/>
  <c r="W1184" i="2" s="1"/>
  <c r="X1184" i="2" s="1"/>
  <c r="U1184" i="2"/>
  <c r="T1192" i="2"/>
  <c r="V1192" i="2" s="1"/>
  <c r="W1192" i="2" s="1"/>
  <c r="X1192" i="2" s="1"/>
  <c r="U1192" i="2"/>
  <c r="T1200" i="2"/>
  <c r="V1200" i="2" s="1"/>
  <c r="W1200" i="2" s="1"/>
  <c r="X1200" i="2" s="1"/>
  <c r="U1200" i="2"/>
  <c r="T1208" i="2"/>
  <c r="U1208" i="2"/>
  <c r="T1216" i="2"/>
  <c r="V1216" i="2" s="1"/>
  <c r="W1216" i="2" s="1"/>
  <c r="X1216" i="2" s="1"/>
  <c r="U1216" i="2"/>
  <c r="T1224" i="2"/>
  <c r="V1224" i="2" s="1"/>
  <c r="W1224" i="2" s="1"/>
  <c r="X1224" i="2" s="1"/>
  <c r="U1224" i="2"/>
  <c r="T1232" i="2"/>
  <c r="U1232" i="2"/>
  <c r="T1240" i="2"/>
  <c r="U1240" i="2"/>
  <c r="T1248" i="2"/>
  <c r="U1248" i="2"/>
  <c r="T1012" i="2"/>
  <c r="V1012" i="2" s="1"/>
  <c r="W1012" i="2" s="1"/>
  <c r="X1012" i="2" s="1"/>
  <c r="U1012" i="2"/>
  <c r="T1264" i="2"/>
  <c r="V1264" i="2" s="1"/>
  <c r="W1264" i="2" s="1"/>
  <c r="X1264" i="2" s="1"/>
  <c r="U1264" i="2"/>
  <c r="T1272" i="2"/>
  <c r="U1272" i="2"/>
  <c r="T1280" i="2"/>
  <c r="U1280" i="2"/>
  <c r="T1288" i="2"/>
  <c r="V1288" i="2" s="1"/>
  <c r="W1288" i="2" s="1"/>
  <c r="X1288" i="2" s="1"/>
  <c r="U1288" i="2"/>
  <c r="T259" i="2"/>
  <c r="U259" i="2"/>
  <c r="T1304" i="2"/>
  <c r="U1304" i="2"/>
  <c r="T1312" i="2"/>
  <c r="U1312" i="2"/>
  <c r="T1167" i="2"/>
  <c r="V1167" i="2" s="1"/>
  <c r="W1167" i="2" s="1"/>
  <c r="X1167" i="2" s="1"/>
  <c r="U1167" i="2"/>
  <c r="T1258" i="2"/>
  <c r="U1258" i="2"/>
  <c r="T1336" i="2"/>
  <c r="U1336" i="2"/>
  <c r="T1344" i="2"/>
  <c r="U1344" i="2"/>
  <c r="T1352" i="2"/>
  <c r="V1352" i="2" s="1"/>
  <c r="W1352" i="2" s="1"/>
  <c r="X1352" i="2" s="1"/>
  <c r="U1352" i="2"/>
  <c r="T1360" i="2"/>
  <c r="U1360" i="2"/>
  <c r="T1368" i="2"/>
  <c r="U1368" i="2"/>
  <c r="T6" i="2"/>
  <c r="U6" i="2"/>
  <c r="T38" i="2"/>
  <c r="U38" i="2"/>
  <c r="T78" i="2"/>
  <c r="U78" i="2"/>
  <c r="T94" i="2"/>
  <c r="U94" i="2"/>
  <c r="T126" i="2"/>
  <c r="U126" i="2"/>
  <c r="T166" i="2"/>
  <c r="U166" i="2"/>
  <c r="T182" i="2"/>
  <c r="U182" i="2"/>
  <c r="T230" i="2"/>
  <c r="U230" i="2"/>
  <c r="T246" i="2"/>
  <c r="U246" i="2"/>
  <c r="T262" i="2"/>
  <c r="U262" i="2"/>
  <c r="T278" i="2"/>
  <c r="V278" i="2" s="1"/>
  <c r="W278" i="2" s="1"/>
  <c r="X278" i="2" s="1"/>
  <c r="U278" i="2"/>
  <c r="T294" i="2"/>
  <c r="U294" i="2"/>
  <c r="T350" i="2"/>
  <c r="U350" i="2"/>
  <c r="T358" i="2"/>
  <c r="U358" i="2"/>
  <c r="T486" i="2"/>
  <c r="V486" i="2" s="1"/>
  <c r="W486" i="2" s="1"/>
  <c r="X486" i="2" s="1"/>
  <c r="U486" i="2"/>
  <c r="T526" i="2"/>
  <c r="U526" i="2"/>
  <c r="T574" i="2"/>
  <c r="U574" i="2"/>
  <c r="T590" i="2"/>
  <c r="U590" i="2"/>
  <c r="T793" i="2"/>
  <c r="U793" i="2"/>
  <c r="T606" i="2"/>
  <c r="U606" i="2"/>
  <c r="T622" i="2"/>
  <c r="U622" i="2"/>
  <c r="T638" i="2"/>
  <c r="U638" i="2"/>
  <c r="T646" i="2"/>
  <c r="U646" i="2"/>
  <c r="T694" i="2"/>
  <c r="U694" i="2"/>
  <c r="T204" i="2"/>
  <c r="U204" i="2"/>
  <c r="T846" i="2"/>
  <c r="U846" i="2"/>
  <c r="T585" i="2"/>
  <c r="U585" i="2"/>
  <c r="T1162" i="2"/>
  <c r="U1162" i="2"/>
  <c r="T1054" i="2"/>
  <c r="U1054" i="2"/>
  <c r="T1256" i="2"/>
  <c r="V1256" i="2" s="1"/>
  <c r="W1256" i="2" s="1"/>
  <c r="X1256" i="2" s="1"/>
  <c r="U1256" i="2"/>
  <c r="T23" i="2"/>
  <c r="U23" i="2"/>
  <c r="T47" i="2"/>
  <c r="U47" i="2"/>
  <c r="T71" i="2"/>
  <c r="U71" i="2"/>
  <c r="T143" i="2"/>
  <c r="U143" i="2"/>
  <c r="T175" i="2"/>
  <c r="U175" i="2"/>
  <c r="T231" i="2"/>
  <c r="U231" i="2"/>
  <c r="T707" i="2"/>
  <c r="U707" i="2"/>
  <c r="T287" i="2"/>
  <c r="U287" i="2"/>
  <c r="T295" i="2"/>
  <c r="V295" i="2" s="1"/>
  <c r="W295" i="2" s="1"/>
  <c r="X295" i="2" s="1"/>
  <c r="U295" i="2"/>
  <c r="T319" i="2"/>
  <c r="U319" i="2"/>
  <c r="T335" i="2"/>
  <c r="U335" i="2"/>
  <c r="T343" i="2"/>
  <c r="U343" i="2"/>
  <c r="T543" i="2"/>
  <c r="U543" i="2"/>
  <c r="T607" i="2"/>
  <c r="U607" i="2"/>
  <c r="T743" i="2"/>
  <c r="U743" i="2"/>
  <c r="T570" i="2"/>
  <c r="U570" i="2"/>
  <c r="T807" i="2"/>
  <c r="U807" i="2"/>
  <c r="T839" i="2"/>
  <c r="U839" i="2"/>
  <c r="T847" i="2"/>
  <c r="U847" i="2"/>
  <c r="T855" i="2"/>
  <c r="U855" i="2"/>
  <c r="T586" i="2"/>
  <c r="U586" i="2"/>
  <c r="T903" i="2"/>
  <c r="U903" i="2"/>
  <c r="T927" i="2"/>
  <c r="U927" i="2"/>
  <c r="T951" i="2"/>
  <c r="U951" i="2"/>
  <c r="T967" i="2"/>
  <c r="U967" i="2"/>
  <c r="T983" i="2"/>
  <c r="U983" i="2"/>
  <c r="T999" i="2"/>
  <c r="U999" i="2"/>
  <c r="T1015" i="2"/>
  <c r="V1015" i="2" s="1"/>
  <c r="W1015" i="2" s="1"/>
  <c r="X1015" i="2" s="1"/>
  <c r="U1015" i="2"/>
  <c r="T95" i="2"/>
  <c r="V95" i="2" s="1"/>
  <c r="W95" i="2" s="1"/>
  <c r="X95" i="2" s="1"/>
  <c r="U95" i="2"/>
  <c r="T1027" i="2"/>
  <c r="U1027" i="2"/>
  <c r="T1042" i="2"/>
  <c r="U1042" i="2"/>
  <c r="T1135" i="2"/>
  <c r="V1135" i="2" s="1"/>
  <c r="W1135" i="2" s="1"/>
  <c r="X1135" i="2" s="1"/>
  <c r="U1135" i="2"/>
  <c r="T1327" i="2"/>
  <c r="U1327" i="2"/>
  <c r="T1335" i="2"/>
  <c r="U1335" i="2"/>
  <c r="T17" i="2"/>
  <c r="U17" i="2"/>
  <c r="T41" i="2"/>
  <c r="U41" i="2"/>
  <c r="T65" i="2"/>
  <c r="V65" i="2" s="1"/>
  <c r="W65" i="2" s="1"/>
  <c r="X65" i="2" s="1"/>
  <c r="U65" i="2"/>
  <c r="T73" i="2"/>
  <c r="U73" i="2"/>
  <c r="T81" i="2"/>
  <c r="U81" i="2"/>
  <c r="T89" i="2"/>
  <c r="U89" i="2"/>
  <c r="T97" i="2"/>
  <c r="U97" i="2"/>
  <c r="T105" i="2"/>
  <c r="U105" i="2"/>
  <c r="T113" i="2"/>
  <c r="U113" i="2"/>
  <c r="T121" i="2"/>
  <c r="U121" i="2"/>
  <c r="T129" i="2"/>
  <c r="V129" i="2" s="1"/>
  <c r="W129" i="2" s="1"/>
  <c r="X129" i="2" s="1"/>
  <c r="U129" i="2"/>
  <c r="T137" i="2"/>
  <c r="U137" i="2"/>
  <c r="T685" i="2"/>
  <c r="U685" i="2"/>
  <c r="T153" i="2"/>
  <c r="U153" i="2"/>
  <c r="T161" i="2"/>
  <c r="V161" i="2" s="1"/>
  <c r="W161" i="2" s="1"/>
  <c r="X161" i="2" s="1"/>
  <c r="U161" i="2"/>
  <c r="T169" i="2"/>
  <c r="U169" i="2"/>
  <c r="T177" i="2"/>
  <c r="U177" i="2"/>
  <c r="T185" i="2"/>
  <c r="U185" i="2"/>
  <c r="T193" i="2"/>
  <c r="U193" i="2"/>
  <c r="T201" i="2"/>
  <c r="U201" i="2"/>
  <c r="T209" i="2"/>
  <c r="U209" i="2"/>
  <c r="T217" i="2"/>
  <c r="U217" i="2"/>
  <c r="T225" i="2"/>
  <c r="V225" i="2" s="1"/>
  <c r="W225" i="2" s="1"/>
  <c r="X225" i="2" s="1"/>
  <c r="U225" i="2"/>
  <c r="T233" i="2"/>
  <c r="U233" i="2"/>
  <c r="T241" i="2"/>
  <c r="U241" i="2"/>
  <c r="T249" i="2"/>
  <c r="U249" i="2"/>
  <c r="T1261" i="2"/>
  <c r="V1261" i="2" s="1"/>
  <c r="W1261" i="2" s="1"/>
  <c r="X1261" i="2" s="1"/>
  <c r="U1261" i="2"/>
  <c r="T265" i="2"/>
  <c r="U265" i="2"/>
  <c r="T273" i="2"/>
  <c r="U273" i="2"/>
  <c r="T281" i="2"/>
  <c r="U281" i="2"/>
  <c r="T289" i="2"/>
  <c r="U289" i="2"/>
  <c r="T297" i="2"/>
  <c r="U297" i="2"/>
  <c r="T305" i="2"/>
  <c r="U305" i="2"/>
  <c r="T313" i="2"/>
  <c r="U313" i="2"/>
  <c r="T321" i="2"/>
  <c r="U321" i="2"/>
  <c r="T329" i="2"/>
  <c r="U329" i="2"/>
  <c r="T337" i="2"/>
  <c r="U337" i="2"/>
  <c r="T345" i="2"/>
  <c r="U345" i="2"/>
  <c r="T353" i="2"/>
  <c r="U353" i="2"/>
  <c r="T361" i="2"/>
  <c r="U361" i="2"/>
  <c r="T369" i="2"/>
  <c r="U369" i="2"/>
  <c r="T377" i="2"/>
  <c r="U377" i="2"/>
  <c r="T385" i="2"/>
  <c r="U385" i="2"/>
  <c r="T393" i="2"/>
  <c r="U393" i="2"/>
  <c r="T401" i="2"/>
  <c r="U401" i="2"/>
  <c r="T409" i="2"/>
  <c r="U409" i="2"/>
  <c r="T417" i="2"/>
  <c r="U417" i="2"/>
  <c r="T425" i="2"/>
  <c r="U425" i="2"/>
  <c r="T781" i="2"/>
  <c r="U781" i="2"/>
  <c r="T441" i="2"/>
  <c r="U441" i="2"/>
  <c r="T449" i="2"/>
  <c r="V449" i="2" s="1"/>
  <c r="W449" i="2" s="1"/>
  <c r="X449" i="2" s="1"/>
  <c r="U449" i="2"/>
  <c r="T457" i="2"/>
  <c r="U457" i="2"/>
  <c r="T465" i="2"/>
  <c r="U465" i="2"/>
  <c r="T473" i="2"/>
  <c r="U473" i="2"/>
  <c r="T481" i="2"/>
  <c r="U481" i="2"/>
  <c r="T489" i="2"/>
  <c r="U489" i="2"/>
  <c r="T497" i="2"/>
  <c r="U497" i="2"/>
  <c r="T505" i="2"/>
  <c r="U505" i="2"/>
  <c r="T513" i="2"/>
  <c r="U513" i="2"/>
  <c r="T521" i="2"/>
  <c r="U521" i="2"/>
  <c r="T529" i="2"/>
  <c r="U529" i="2"/>
  <c r="T537" i="2"/>
  <c r="U537" i="2"/>
  <c r="T545" i="2"/>
  <c r="U545" i="2"/>
  <c r="T404" i="2"/>
  <c r="U404" i="2"/>
  <c r="T561" i="2"/>
  <c r="U561" i="2"/>
  <c r="T569" i="2"/>
  <c r="U569" i="2"/>
  <c r="T577" i="2"/>
  <c r="U577" i="2"/>
  <c r="T433" i="2"/>
  <c r="U433" i="2"/>
  <c r="T593" i="2"/>
  <c r="U593" i="2"/>
  <c r="T601" i="2"/>
  <c r="U601" i="2"/>
  <c r="T469" i="2"/>
  <c r="V469" i="2" s="1"/>
  <c r="W469" i="2" s="1"/>
  <c r="X469" i="2" s="1"/>
  <c r="U469" i="2"/>
  <c r="T1318" i="2"/>
  <c r="U1318" i="2"/>
  <c r="T625" i="2"/>
  <c r="U625" i="2"/>
  <c r="T633" i="2"/>
  <c r="U633" i="2"/>
  <c r="T641" i="2"/>
  <c r="U641" i="2"/>
  <c r="T649" i="2"/>
  <c r="U649" i="2"/>
  <c r="T657" i="2"/>
  <c r="U657" i="2"/>
  <c r="T665" i="2"/>
  <c r="U665" i="2"/>
  <c r="T673" i="2"/>
  <c r="U673" i="2"/>
  <c r="T681" i="2"/>
  <c r="U681" i="2"/>
  <c r="T689" i="2"/>
  <c r="U689" i="2"/>
  <c r="T697" i="2"/>
  <c r="U697" i="2"/>
  <c r="T705" i="2"/>
  <c r="U705" i="2"/>
  <c r="T713" i="2"/>
  <c r="U713" i="2"/>
  <c r="T721" i="2"/>
  <c r="U721" i="2"/>
  <c r="T729" i="2"/>
  <c r="U729" i="2"/>
  <c r="T737" i="2"/>
  <c r="V737" i="2" s="1"/>
  <c r="W737" i="2" s="1"/>
  <c r="X737" i="2" s="1"/>
  <c r="U737" i="2"/>
  <c r="T745" i="2"/>
  <c r="U745" i="2"/>
  <c r="T753" i="2"/>
  <c r="U753" i="2"/>
  <c r="T761" i="2"/>
  <c r="U761" i="2"/>
  <c r="T769" i="2"/>
  <c r="U769" i="2"/>
  <c r="T777" i="2"/>
  <c r="U777" i="2"/>
  <c r="T785" i="2"/>
  <c r="U785" i="2"/>
  <c r="T616" i="2"/>
  <c r="U616" i="2"/>
  <c r="T801" i="2"/>
  <c r="V801" i="2" s="1"/>
  <c r="W801" i="2" s="1"/>
  <c r="X801" i="2" s="1"/>
  <c r="U801" i="2"/>
  <c r="T809" i="2"/>
  <c r="U809" i="2"/>
  <c r="T817" i="2"/>
  <c r="U817" i="2"/>
  <c r="T1034" i="2"/>
  <c r="V1034" i="2" s="1"/>
  <c r="W1034" i="2" s="1"/>
  <c r="X1034" i="2" s="1"/>
  <c r="U1034" i="2"/>
  <c r="T833" i="2"/>
  <c r="V833" i="2" s="1"/>
  <c r="W833" i="2" s="1"/>
  <c r="X833" i="2" s="1"/>
  <c r="U833" i="2"/>
  <c r="T841" i="2"/>
  <c r="U841" i="2"/>
  <c r="T849" i="2"/>
  <c r="U849" i="2"/>
  <c r="T857" i="2"/>
  <c r="U857" i="2"/>
  <c r="T865" i="2"/>
  <c r="U865" i="2"/>
  <c r="T873" i="2"/>
  <c r="U873" i="2"/>
  <c r="T742" i="2"/>
  <c r="U742" i="2"/>
  <c r="T889" i="2"/>
  <c r="U889" i="2"/>
  <c r="T897" i="2"/>
  <c r="U897" i="2"/>
  <c r="T905" i="2"/>
  <c r="U905" i="2"/>
  <c r="T913" i="2"/>
  <c r="U913" i="2"/>
  <c r="T921" i="2"/>
  <c r="U921" i="2"/>
  <c r="T929" i="2"/>
  <c r="V929" i="2" s="1"/>
  <c r="W929" i="2" s="1"/>
  <c r="X929" i="2" s="1"/>
  <c r="U929" i="2"/>
  <c r="T937" i="2"/>
  <c r="U937" i="2"/>
  <c r="T945" i="2"/>
  <c r="U945" i="2"/>
  <c r="T953" i="2"/>
  <c r="U953" i="2"/>
  <c r="T961" i="2"/>
  <c r="U961" i="2"/>
  <c r="T969" i="2"/>
  <c r="U969" i="2"/>
  <c r="T977" i="2"/>
  <c r="U977" i="2"/>
  <c r="T985" i="2"/>
  <c r="U985" i="2"/>
  <c r="T993" i="2"/>
  <c r="U993" i="2"/>
  <c r="T1001" i="2"/>
  <c r="U1001" i="2"/>
  <c r="T1009" i="2"/>
  <c r="V1009" i="2" s="1"/>
  <c r="W1009" i="2" s="1"/>
  <c r="X1009" i="2" s="1"/>
  <c r="U1009" i="2"/>
  <c r="T1017" i="2"/>
  <c r="V1017" i="2" s="1"/>
  <c r="W1017" i="2" s="1"/>
  <c r="X1017" i="2" s="1"/>
  <c r="U1017" i="2"/>
  <c r="T120" i="2"/>
  <c r="V120" i="2" s="1"/>
  <c r="W120" i="2" s="1"/>
  <c r="X120" i="2" s="1"/>
  <c r="U120" i="2"/>
  <c r="T1036" i="2"/>
  <c r="U1036" i="2"/>
  <c r="T1044" i="2"/>
  <c r="U1044" i="2"/>
  <c r="T1049" i="2"/>
  <c r="V1049" i="2" s="1"/>
  <c r="W1049" i="2" s="1"/>
  <c r="X1049" i="2" s="1"/>
  <c r="U1049" i="2"/>
  <c r="T1057" i="2"/>
  <c r="U1057" i="2"/>
  <c r="T1065" i="2"/>
  <c r="U1065" i="2"/>
  <c r="T1073" i="2"/>
  <c r="U1073" i="2"/>
  <c r="T1081" i="2"/>
  <c r="V1081" i="2" s="1"/>
  <c r="W1081" i="2" s="1"/>
  <c r="X1081" i="2" s="1"/>
  <c r="U1081" i="2"/>
  <c r="T1089" i="2"/>
  <c r="U1089" i="2"/>
  <c r="T1097" i="2"/>
  <c r="V1097" i="2" s="1"/>
  <c r="W1097" i="2" s="1"/>
  <c r="X1097" i="2" s="1"/>
  <c r="U1097" i="2"/>
  <c r="T1105" i="2"/>
  <c r="U1105" i="2"/>
  <c r="T1113" i="2"/>
  <c r="V1113" i="2" s="1"/>
  <c r="W1113" i="2" s="1"/>
  <c r="X1113" i="2" s="1"/>
  <c r="U1113" i="2"/>
  <c r="T1121" i="2"/>
  <c r="V1121" i="2" s="1"/>
  <c r="W1121" i="2" s="1"/>
  <c r="X1121" i="2" s="1"/>
  <c r="U1121" i="2"/>
  <c r="T1129" i="2"/>
  <c r="U1129" i="2"/>
  <c r="T1137" i="2"/>
  <c r="U1137" i="2"/>
  <c r="T1145" i="2"/>
  <c r="V1145" i="2" s="1"/>
  <c r="W1145" i="2" s="1"/>
  <c r="X1145" i="2" s="1"/>
  <c r="U1145" i="2"/>
  <c r="T1153" i="2"/>
  <c r="U1153" i="2"/>
  <c r="T1321" i="2"/>
  <c r="U1321" i="2"/>
  <c r="T1329" i="2"/>
  <c r="U1329" i="2"/>
  <c r="T1177" i="2"/>
  <c r="V1177" i="2" s="1"/>
  <c r="W1177" i="2" s="1"/>
  <c r="X1177" i="2" s="1"/>
  <c r="U1177" i="2"/>
  <c r="T1185" i="2"/>
  <c r="U1185" i="2"/>
  <c r="T1193" i="2"/>
  <c r="U1193" i="2"/>
  <c r="T1201" i="2"/>
  <c r="U1201" i="2"/>
  <c r="T1209" i="2"/>
  <c r="V1209" i="2" s="1"/>
  <c r="W1209" i="2" s="1"/>
  <c r="X1209" i="2" s="1"/>
  <c r="U1209" i="2"/>
  <c r="T1217" i="2"/>
  <c r="V1217" i="2" s="1"/>
  <c r="W1217" i="2" s="1"/>
  <c r="X1217" i="2" s="1"/>
  <c r="U1217" i="2"/>
  <c r="T1225" i="2"/>
  <c r="U1225" i="2"/>
  <c r="T1233" i="2"/>
  <c r="U1233" i="2"/>
  <c r="T1241" i="2"/>
  <c r="V1241" i="2" s="1"/>
  <c r="W1241" i="2" s="1"/>
  <c r="X1241" i="2" s="1"/>
  <c r="U1241" i="2"/>
  <c r="T1249" i="2"/>
  <c r="V1249" i="2" s="1"/>
  <c r="W1249" i="2" s="1"/>
  <c r="X1249" i="2" s="1"/>
  <c r="U1249" i="2"/>
  <c r="T1013" i="2"/>
  <c r="U1013" i="2"/>
  <c r="T1265" i="2"/>
  <c r="U1265" i="2"/>
  <c r="T1273" i="2"/>
  <c r="V1273" i="2" s="1"/>
  <c r="W1273" i="2" s="1"/>
  <c r="X1273" i="2" s="1"/>
  <c r="U1273" i="2"/>
  <c r="T1281" i="2"/>
  <c r="U1281" i="2"/>
  <c r="T1289" i="2"/>
  <c r="U1289" i="2"/>
  <c r="T279" i="2"/>
  <c r="U279" i="2"/>
  <c r="T1305" i="2"/>
  <c r="V1305" i="2" s="1"/>
  <c r="W1305" i="2" s="1"/>
  <c r="X1305" i="2" s="1"/>
  <c r="U1305" i="2"/>
  <c r="T1313" i="2"/>
  <c r="U1313" i="2"/>
  <c r="T1168" i="2"/>
  <c r="U1168" i="2"/>
  <c r="T1259" i="2"/>
  <c r="U1259" i="2"/>
  <c r="T1337" i="2"/>
  <c r="V1337" i="2" s="1"/>
  <c r="W1337" i="2" s="1"/>
  <c r="X1337" i="2" s="1"/>
  <c r="U1337" i="2"/>
  <c r="T1345" i="2"/>
  <c r="U1345" i="2"/>
  <c r="T1353" i="2"/>
  <c r="U1353" i="2"/>
  <c r="T1361" i="2"/>
  <c r="U1361" i="2"/>
  <c r="T1369" i="2"/>
  <c r="V1369" i="2" s="1"/>
  <c r="W1369" i="2" s="1"/>
  <c r="X1369" i="2" s="1"/>
  <c r="U1369" i="2"/>
  <c r="T46" i="2"/>
  <c r="U46" i="2"/>
  <c r="T70" i="2"/>
  <c r="U70" i="2"/>
  <c r="T102" i="2"/>
  <c r="U102" i="2"/>
  <c r="T134" i="2"/>
  <c r="U134" i="2"/>
  <c r="T158" i="2"/>
  <c r="U158" i="2"/>
  <c r="T398" i="2"/>
  <c r="U398" i="2"/>
  <c r="T470" i="2"/>
  <c r="U470" i="2"/>
  <c r="T518" i="2"/>
  <c r="U518" i="2"/>
  <c r="T534" i="2"/>
  <c r="V534" i="2" s="1"/>
  <c r="W534" i="2" s="1"/>
  <c r="X534" i="2" s="1"/>
  <c r="U534" i="2"/>
  <c r="T678" i="2"/>
  <c r="U678" i="2"/>
  <c r="T862" i="2"/>
  <c r="U862" i="2"/>
  <c r="T718" i="2"/>
  <c r="U718" i="2"/>
  <c r="T766" i="2"/>
  <c r="V766" i="2" s="1"/>
  <c r="W766" i="2" s="1"/>
  <c r="X766" i="2" s="1"/>
  <c r="U766" i="2"/>
  <c r="T664" i="2"/>
  <c r="U664" i="2"/>
  <c r="T1031" i="2"/>
  <c r="U1031" i="2"/>
  <c r="T854" i="2"/>
  <c r="U854" i="2"/>
  <c r="T926" i="2"/>
  <c r="U926" i="2"/>
  <c r="T942" i="2"/>
  <c r="U942" i="2"/>
  <c r="T237" i="2"/>
  <c r="U237" i="2"/>
  <c r="T982" i="2"/>
  <c r="U982" i="2"/>
  <c r="T1014" i="2"/>
  <c r="V1014" i="2" s="1"/>
  <c r="W1014" i="2" s="1"/>
  <c r="X1014" i="2" s="1"/>
  <c r="U1014" i="2"/>
  <c r="T1110" i="2"/>
  <c r="U1110" i="2"/>
  <c r="T1134" i="2"/>
  <c r="U1134" i="2"/>
  <c r="T1326" i="2"/>
  <c r="V1326" i="2" s="1"/>
  <c r="W1326" i="2" s="1"/>
  <c r="X1326" i="2" s="1"/>
  <c r="U1326" i="2"/>
  <c r="T1214" i="2"/>
  <c r="U1214" i="2"/>
  <c r="T1222" i="2"/>
  <c r="V1222" i="2" s="1"/>
  <c r="W1222" i="2" s="1"/>
  <c r="X1222" i="2" s="1"/>
  <c r="U1222" i="2"/>
  <c r="T1246" i="2"/>
  <c r="U1246" i="2"/>
  <c r="T1294" i="2"/>
  <c r="V1294" i="2" s="1"/>
  <c r="W1294" i="2" s="1"/>
  <c r="X1294" i="2" s="1"/>
  <c r="U1294" i="2"/>
  <c r="T1310" i="2"/>
  <c r="U1310" i="2"/>
  <c r="T7" i="2"/>
  <c r="U7" i="2"/>
  <c r="T79" i="2"/>
  <c r="U79" i="2"/>
  <c r="T127" i="2"/>
  <c r="U127" i="2"/>
  <c r="T159" i="2"/>
  <c r="V159" i="2" s="1"/>
  <c r="W159" i="2" s="1"/>
  <c r="X159" i="2" s="1"/>
  <c r="U159" i="2"/>
  <c r="T686" i="2"/>
  <c r="U686" i="2"/>
  <c r="T207" i="2"/>
  <c r="U207" i="2"/>
  <c r="T239" i="2"/>
  <c r="U239" i="2"/>
  <c r="T247" i="2"/>
  <c r="U247" i="2"/>
  <c r="T51" i="2"/>
  <c r="U51" i="2"/>
  <c r="T375" i="2"/>
  <c r="U375" i="2"/>
  <c r="T439" i="2"/>
  <c r="U439" i="2"/>
  <c r="T519" i="2"/>
  <c r="V519" i="2" s="1"/>
  <c r="W519" i="2" s="1"/>
  <c r="X519" i="2" s="1"/>
  <c r="U519" i="2"/>
  <c r="T575" i="2"/>
  <c r="U575" i="2"/>
  <c r="T591" i="2"/>
  <c r="U591" i="2"/>
  <c r="T639" i="2"/>
  <c r="U639" i="2"/>
  <c r="T751" i="2"/>
  <c r="U751" i="2"/>
  <c r="T831" i="2"/>
  <c r="U831" i="2"/>
  <c r="T879" i="2"/>
  <c r="U879" i="2"/>
  <c r="T919" i="2"/>
  <c r="U919" i="2"/>
  <c r="T991" i="2"/>
  <c r="V991" i="2" s="1"/>
  <c r="W991" i="2" s="1"/>
  <c r="X991" i="2" s="1"/>
  <c r="U991" i="2"/>
  <c r="T1007" i="2"/>
  <c r="U1007" i="2"/>
  <c r="T1047" i="2"/>
  <c r="U1047" i="2"/>
  <c r="T1143" i="2"/>
  <c r="V1143" i="2" s="1"/>
  <c r="W1143" i="2" s="1"/>
  <c r="X1143" i="2" s="1"/>
  <c r="U1143" i="2"/>
  <c r="T1151" i="2"/>
  <c r="U1151" i="2"/>
  <c r="T1175" i="2"/>
  <c r="U1175" i="2"/>
  <c r="T1183" i="2"/>
  <c r="V1183" i="2" s="1"/>
  <c r="W1183" i="2" s="1"/>
  <c r="X1183" i="2" s="1"/>
  <c r="U1183" i="2"/>
  <c r="T1191" i="2"/>
  <c r="V1191" i="2" s="1"/>
  <c r="W1191" i="2" s="1"/>
  <c r="X1191" i="2" s="1"/>
  <c r="U1191" i="2"/>
  <c r="T1207" i="2"/>
  <c r="V1207" i="2" s="1"/>
  <c r="W1207" i="2" s="1"/>
  <c r="X1207" i="2" s="1"/>
  <c r="U1207" i="2"/>
  <c r="T1247" i="2"/>
  <c r="U1247" i="2"/>
  <c r="T1011" i="2"/>
  <c r="U1011" i="2"/>
  <c r="T1263" i="2"/>
  <c r="V1263" i="2" s="1"/>
  <c r="W1263" i="2" s="1"/>
  <c r="X1263" i="2" s="1"/>
  <c r="U1263" i="2"/>
  <c r="T1295" i="2"/>
  <c r="U1295" i="2"/>
  <c r="T1303" i="2"/>
  <c r="U1303" i="2"/>
  <c r="T1311" i="2"/>
  <c r="U1311" i="2"/>
  <c r="T1166" i="2"/>
  <c r="V1166" i="2" s="1"/>
  <c r="W1166" i="2" s="1"/>
  <c r="X1166" i="2" s="1"/>
  <c r="U1166" i="2"/>
  <c r="T1257" i="2"/>
  <c r="U1257" i="2"/>
  <c r="T1359" i="2"/>
  <c r="U1359" i="2"/>
  <c r="T25" i="2"/>
  <c r="U25" i="2"/>
  <c r="T49" i="2"/>
  <c r="U49" i="2"/>
  <c r="T2" i="2"/>
  <c r="U2" i="2"/>
  <c r="T587" i="2"/>
  <c r="U587" i="2"/>
  <c r="T18" i="2"/>
  <c r="U18" i="2"/>
  <c r="T26" i="2"/>
  <c r="U26" i="2"/>
  <c r="T34" i="2"/>
  <c r="V34" i="2" s="1"/>
  <c r="W34" i="2" s="1"/>
  <c r="X34" i="2" s="1"/>
  <c r="U34" i="2"/>
  <c r="T42" i="2"/>
  <c r="U42" i="2"/>
  <c r="T50" i="2"/>
  <c r="U50" i="2"/>
  <c r="T58" i="2"/>
  <c r="U58" i="2"/>
  <c r="T66" i="2"/>
  <c r="U66" i="2"/>
  <c r="T74" i="2"/>
  <c r="U74" i="2"/>
  <c r="T82" i="2"/>
  <c r="U82" i="2"/>
  <c r="T90" i="2"/>
  <c r="U90" i="2"/>
  <c r="T98" i="2"/>
  <c r="V98" i="2" s="1"/>
  <c r="W98" i="2" s="1"/>
  <c r="X98" i="2" s="1"/>
  <c r="U98" i="2"/>
  <c r="T106" i="2"/>
  <c r="U106" i="2"/>
  <c r="T114" i="2"/>
  <c r="U114" i="2"/>
  <c r="T122" i="2"/>
  <c r="U122" i="2"/>
  <c r="T130" i="2"/>
  <c r="U130" i="2"/>
  <c r="T138" i="2"/>
  <c r="U138" i="2"/>
  <c r="T146" i="2"/>
  <c r="V146" i="2" s="1"/>
  <c r="W146" i="2" s="1"/>
  <c r="X146" i="2" s="1"/>
  <c r="U146" i="2"/>
  <c r="T154" i="2"/>
  <c r="U154" i="2"/>
  <c r="T162" i="2"/>
  <c r="U162" i="2"/>
  <c r="T170" i="2"/>
  <c r="U170" i="2"/>
  <c r="T178" i="2"/>
  <c r="U178" i="2"/>
  <c r="T186" i="2"/>
  <c r="U186" i="2"/>
  <c r="T194" i="2"/>
  <c r="U194" i="2"/>
  <c r="T202" i="2"/>
  <c r="U202" i="2"/>
  <c r="T210" i="2"/>
  <c r="U210" i="2"/>
  <c r="T218" i="2"/>
  <c r="U218" i="2"/>
  <c r="T226" i="2"/>
  <c r="U226" i="2"/>
  <c r="T234" i="2"/>
  <c r="U234" i="2"/>
  <c r="T242" i="2"/>
  <c r="U242" i="2"/>
  <c r="T250" i="2"/>
  <c r="U250" i="2"/>
  <c r="T1296" i="2"/>
  <c r="V1296" i="2" s="1"/>
  <c r="W1296" i="2" s="1"/>
  <c r="X1296" i="2" s="1"/>
  <c r="U1296" i="2"/>
  <c r="T266" i="2"/>
  <c r="U266" i="2"/>
  <c r="T274" i="2"/>
  <c r="U274" i="2"/>
  <c r="T282" i="2"/>
  <c r="U282" i="2"/>
  <c r="T290" i="2"/>
  <c r="U290" i="2"/>
  <c r="T298" i="2"/>
  <c r="U298" i="2"/>
  <c r="T306" i="2"/>
  <c r="U306" i="2"/>
  <c r="T314" i="2"/>
  <c r="U314" i="2"/>
  <c r="T708" i="2"/>
  <c r="U708" i="2"/>
  <c r="T330" i="2"/>
  <c r="U330" i="2"/>
  <c r="T338" i="2"/>
  <c r="U338" i="2"/>
  <c r="T346" i="2"/>
  <c r="U346" i="2"/>
  <c r="T354" i="2"/>
  <c r="U354" i="2"/>
  <c r="T362" i="2"/>
  <c r="U362" i="2"/>
  <c r="T370" i="2"/>
  <c r="U370" i="2"/>
  <c r="T378" i="2"/>
  <c r="U378" i="2"/>
  <c r="T386" i="2"/>
  <c r="V386" i="2" s="1"/>
  <c r="W386" i="2" s="1"/>
  <c r="X386" i="2" s="1"/>
  <c r="U386" i="2"/>
  <c r="T394" i="2"/>
  <c r="U394" i="2"/>
  <c r="T402" i="2"/>
  <c r="U402" i="2"/>
  <c r="T410" i="2"/>
  <c r="U410" i="2"/>
  <c r="T418" i="2"/>
  <c r="V418" i="2" s="1"/>
  <c r="W418" i="2" s="1"/>
  <c r="X418" i="2" s="1"/>
  <c r="U418" i="2"/>
  <c r="T426" i="2"/>
  <c r="U426" i="2"/>
  <c r="T782" i="2"/>
  <c r="U782" i="2"/>
  <c r="T442" i="2"/>
  <c r="U442" i="2"/>
  <c r="T450" i="2"/>
  <c r="U450" i="2"/>
  <c r="T458" i="2"/>
  <c r="U458" i="2"/>
  <c r="T466" i="2"/>
  <c r="U466" i="2"/>
  <c r="T474" i="2"/>
  <c r="U474" i="2"/>
  <c r="T482" i="2"/>
  <c r="U482" i="2"/>
  <c r="T490" i="2"/>
  <c r="U490" i="2"/>
  <c r="T498" i="2"/>
  <c r="U498" i="2"/>
  <c r="T506" i="2"/>
  <c r="U506" i="2"/>
  <c r="T514" i="2"/>
  <c r="V514" i="2" s="1"/>
  <c r="W514" i="2" s="1"/>
  <c r="X514" i="2" s="1"/>
  <c r="U514" i="2"/>
  <c r="T522" i="2"/>
  <c r="U522" i="2"/>
  <c r="T530" i="2"/>
  <c r="U530" i="2"/>
  <c r="T407" i="2"/>
  <c r="U407" i="2"/>
  <c r="T546" i="2"/>
  <c r="V546" i="2" s="1"/>
  <c r="W546" i="2" s="1"/>
  <c r="X546" i="2" s="1"/>
  <c r="U546" i="2"/>
  <c r="T554" i="2"/>
  <c r="U554" i="2"/>
  <c r="T562" i="2"/>
  <c r="U562" i="2"/>
  <c r="T792" i="2"/>
  <c r="U792" i="2"/>
  <c r="T578" i="2"/>
  <c r="U578" i="2"/>
  <c r="T434" i="2"/>
  <c r="U434" i="2"/>
  <c r="T594" i="2"/>
  <c r="U594" i="2"/>
  <c r="T602" i="2"/>
  <c r="U602" i="2"/>
  <c r="T610" i="2"/>
  <c r="V610" i="2" s="1"/>
  <c r="W610" i="2" s="1"/>
  <c r="X610" i="2" s="1"/>
  <c r="U610" i="2"/>
  <c r="T618" i="2"/>
  <c r="U618" i="2"/>
  <c r="T626" i="2"/>
  <c r="U626" i="2"/>
  <c r="T634" i="2"/>
  <c r="U634" i="2"/>
  <c r="T642" i="2"/>
  <c r="U642" i="2"/>
  <c r="T650" i="2"/>
  <c r="U650" i="2"/>
  <c r="T824" i="2"/>
  <c r="U824" i="2"/>
  <c r="T666" i="2"/>
  <c r="U666" i="2"/>
  <c r="T674" i="2"/>
  <c r="U674" i="2"/>
  <c r="T682" i="2"/>
  <c r="U682" i="2"/>
  <c r="T690" i="2"/>
  <c r="U690" i="2"/>
  <c r="T698" i="2"/>
  <c r="U698" i="2"/>
  <c r="T706" i="2"/>
  <c r="U706" i="2"/>
  <c r="T714" i="2"/>
  <c r="U714" i="2"/>
  <c r="T722" i="2"/>
  <c r="U722" i="2"/>
  <c r="T730" i="2"/>
  <c r="U730" i="2"/>
  <c r="T738" i="2"/>
  <c r="V738" i="2" s="1"/>
  <c r="W738" i="2" s="1"/>
  <c r="X738" i="2" s="1"/>
  <c r="U738" i="2"/>
  <c r="T746" i="2"/>
  <c r="U746" i="2"/>
  <c r="T754" i="2"/>
  <c r="U754" i="2"/>
  <c r="T762" i="2"/>
  <c r="U762" i="2"/>
  <c r="T770" i="2"/>
  <c r="U770" i="2"/>
  <c r="T778" i="2"/>
  <c r="U778" i="2"/>
  <c r="T786" i="2"/>
  <c r="U786" i="2"/>
  <c r="T794" i="2"/>
  <c r="U794" i="2"/>
  <c r="T802" i="2"/>
  <c r="U802" i="2"/>
  <c r="T810" i="2"/>
  <c r="U810" i="2"/>
  <c r="T818" i="2"/>
  <c r="U818" i="2"/>
  <c r="T826" i="2"/>
  <c r="U826" i="2"/>
  <c r="T834" i="2"/>
  <c r="V834" i="2" s="1"/>
  <c r="W834" i="2" s="1"/>
  <c r="X834" i="2" s="1"/>
  <c r="U834" i="2"/>
  <c r="T842" i="2"/>
  <c r="U842" i="2"/>
  <c r="T850" i="2"/>
  <c r="U850" i="2"/>
  <c r="T858" i="2"/>
  <c r="U858" i="2"/>
  <c r="T866" i="2"/>
  <c r="V866" i="2" s="1"/>
  <c r="W866" i="2" s="1"/>
  <c r="X866" i="2" s="1"/>
  <c r="U866" i="2"/>
  <c r="T874" i="2"/>
  <c r="U874" i="2"/>
  <c r="T882" i="2"/>
  <c r="U882" i="2"/>
  <c r="T890" i="2"/>
  <c r="U890" i="2"/>
  <c r="T898" i="2"/>
  <c r="U898" i="2"/>
  <c r="T906" i="2"/>
  <c r="U906" i="2"/>
  <c r="T914" i="2"/>
  <c r="U914" i="2"/>
  <c r="T922" i="2"/>
  <c r="U922" i="2"/>
  <c r="T930" i="2"/>
  <c r="U930" i="2"/>
  <c r="T1260" i="2"/>
  <c r="U1260" i="2"/>
  <c r="T946" i="2"/>
  <c r="U946" i="2"/>
  <c r="T954" i="2"/>
  <c r="U954" i="2"/>
  <c r="T962" i="2"/>
  <c r="U962" i="2"/>
  <c r="T970" i="2"/>
  <c r="U970" i="2"/>
  <c r="T258" i="2"/>
  <c r="U258" i="2"/>
  <c r="T986" i="2"/>
  <c r="U986" i="2"/>
  <c r="T994" i="2"/>
  <c r="U994" i="2"/>
  <c r="T1002" i="2"/>
  <c r="U1002" i="2"/>
  <c r="T1010" i="2"/>
  <c r="V1010" i="2" s="1"/>
  <c r="W1010" i="2" s="1"/>
  <c r="X1010" i="2" s="1"/>
  <c r="U1010" i="2"/>
  <c r="T1018" i="2"/>
  <c r="V1018" i="2" s="1"/>
  <c r="W1018" i="2" s="1"/>
  <c r="X1018" i="2" s="1"/>
  <c r="U1018" i="2"/>
  <c r="T145" i="2"/>
  <c r="V145" i="2" s="1"/>
  <c r="W145" i="2" s="1"/>
  <c r="X145" i="2" s="1"/>
  <c r="U145" i="2"/>
  <c r="T1037" i="2"/>
  <c r="U1037" i="2"/>
  <c r="T1045" i="2"/>
  <c r="U1045" i="2"/>
  <c r="T1050" i="2"/>
  <c r="V1050" i="2" s="1"/>
  <c r="W1050" i="2" s="1"/>
  <c r="X1050" i="2" s="1"/>
  <c r="U1050" i="2"/>
  <c r="T1058" i="2"/>
  <c r="U1058" i="2"/>
  <c r="T1066" i="2"/>
  <c r="U1066" i="2"/>
  <c r="T1074" i="2"/>
  <c r="U1074" i="2"/>
  <c r="T1082" i="2"/>
  <c r="V1082" i="2" s="1"/>
  <c r="W1082" i="2" s="1"/>
  <c r="X1082" i="2" s="1"/>
  <c r="U1082" i="2"/>
  <c r="T1090" i="2"/>
  <c r="U1090" i="2"/>
  <c r="T1098" i="2"/>
  <c r="U1098" i="2"/>
  <c r="T1106" i="2"/>
  <c r="U1106" i="2"/>
  <c r="T1114" i="2"/>
  <c r="V1114" i="2" s="1"/>
  <c r="W1114" i="2" s="1"/>
  <c r="X1114" i="2" s="1"/>
  <c r="U1114" i="2"/>
  <c r="T1122" i="2"/>
  <c r="V1122" i="2" s="1"/>
  <c r="W1122" i="2" s="1"/>
  <c r="X1122" i="2" s="1"/>
  <c r="U1122" i="2"/>
  <c r="T1130" i="2"/>
  <c r="U1130" i="2"/>
  <c r="T1138" i="2"/>
  <c r="U1138" i="2"/>
  <c r="T1146" i="2"/>
  <c r="V1146" i="2" s="1"/>
  <c r="W1146" i="2" s="1"/>
  <c r="X1146" i="2" s="1"/>
  <c r="U1146" i="2"/>
  <c r="T1154" i="2"/>
  <c r="U1154" i="2"/>
  <c r="T1322" i="2"/>
  <c r="U1322" i="2"/>
  <c r="T1170" i="2"/>
  <c r="U1170" i="2"/>
  <c r="T1178" i="2"/>
  <c r="V1178" i="2" s="1"/>
  <c r="W1178" i="2" s="1"/>
  <c r="X1178" i="2" s="1"/>
  <c r="U1178" i="2"/>
  <c r="T1186" i="2"/>
  <c r="U1186" i="2"/>
  <c r="T1194" i="2"/>
  <c r="U1194" i="2"/>
  <c r="T1202" i="2"/>
  <c r="U1202" i="2"/>
  <c r="T1210" i="2"/>
  <c r="V1210" i="2" s="1"/>
  <c r="W1210" i="2" s="1"/>
  <c r="X1210" i="2" s="1"/>
  <c r="U1210" i="2"/>
  <c r="T1218" i="2"/>
  <c r="V1218" i="2" s="1"/>
  <c r="W1218" i="2" s="1"/>
  <c r="X1218" i="2" s="1"/>
  <c r="U1218" i="2"/>
  <c r="T1226" i="2"/>
  <c r="U1226" i="2"/>
  <c r="T1234" i="2"/>
  <c r="U1234" i="2"/>
  <c r="T1242" i="2"/>
  <c r="V1242" i="2" s="1"/>
  <c r="W1242" i="2" s="1"/>
  <c r="X1242" i="2" s="1"/>
  <c r="U1242" i="2"/>
  <c r="T1250" i="2"/>
  <c r="V1250" i="2" s="1"/>
  <c r="W1250" i="2" s="1"/>
  <c r="X1250" i="2" s="1"/>
  <c r="U1250" i="2"/>
  <c r="T1023" i="2"/>
  <c r="U1023" i="2"/>
  <c r="T1266" i="2"/>
  <c r="U1266" i="2"/>
  <c r="T1274" i="2"/>
  <c r="V1274" i="2" s="1"/>
  <c r="W1274" i="2" s="1"/>
  <c r="X1274" i="2" s="1"/>
  <c r="U1274" i="2"/>
  <c r="T1282" i="2"/>
  <c r="U1282" i="2"/>
  <c r="T1290" i="2"/>
  <c r="U1290" i="2"/>
  <c r="T322" i="2"/>
  <c r="U322" i="2"/>
  <c r="T1306" i="2"/>
  <c r="V1306" i="2" s="1"/>
  <c r="W1306" i="2" s="1"/>
  <c r="X1306" i="2" s="1"/>
  <c r="U1306" i="2"/>
  <c r="T1314" i="2"/>
  <c r="U1314" i="2"/>
  <c r="T1169" i="2"/>
  <c r="U1169" i="2"/>
  <c r="T1330" i="2"/>
  <c r="U1330" i="2"/>
  <c r="T1338" i="2"/>
  <c r="V1338" i="2" s="1"/>
  <c r="W1338" i="2" s="1"/>
  <c r="X1338" i="2" s="1"/>
  <c r="U1338" i="2"/>
  <c r="T1346" i="2"/>
  <c r="U1346" i="2"/>
  <c r="T1354" i="2"/>
  <c r="U1354" i="2"/>
  <c r="T1362" i="2"/>
  <c r="U1362" i="2"/>
  <c r="T1370" i="2"/>
  <c r="V1370" i="2" s="1"/>
  <c r="W1370" i="2" s="1"/>
  <c r="X1370" i="2" s="1"/>
  <c r="U1370" i="2"/>
  <c r="T62" i="2"/>
  <c r="V62" i="2" s="1"/>
  <c r="W62" i="2" s="1"/>
  <c r="X62" i="2" s="1"/>
  <c r="U62" i="2"/>
  <c r="T174" i="2"/>
  <c r="U174" i="2"/>
  <c r="T254" i="2"/>
  <c r="U254" i="2"/>
  <c r="T270" i="2"/>
  <c r="U270" i="2"/>
  <c r="T302" i="2"/>
  <c r="V302" i="2" s="1"/>
  <c r="W302" i="2" s="1"/>
  <c r="X302" i="2" s="1"/>
  <c r="U302" i="2"/>
  <c r="T1319" i="2"/>
  <c r="U1319" i="2"/>
  <c r="T342" i="2"/>
  <c r="U342" i="2"/>
  <c r="T374" i="2"/>
  <c r="U374" i="2"/>
  <c r="T430" i="2"/>
  <c r="V430" i="2" s="1"/>
  <c r="W430" i="2" s="1"/>
  <c r="X430" i="2" s="1"/>
  <c r="U430" i="2"/>
  <c r="T478" i="2"/>
  <c r="U478" i="2"/>
  <c r="T558" i="2"/>
  <c r="U558" i="2"/>
  <c r="T661" i="2"/>
  <c r="U661" i="2"/>
  <c r="T654" i="2"/>
  <c r="V654" i="2" s="1"/>
  <c r="W654" i="2" s="1"/>
  <c r="X654" i="2" s="1"/>
  <c r="U654" i="2"/>
  <c r="T662" i="2"/>
  <c r="U662" i="2"/>
  <c r="T363" i="2"/>
  <c r="U363" i="2"/>
  <c r="T710" i="2"/>
  <c r="U710" i="2"/>
  <c r="T603" i="2"/>
  <c r="U603" i="2"/>
  <c r="T838" i="2"/>
  <c r="U838" i="2"/>
  <c r="T934" i="2"/>
  <c r="U934" i="2"/>
  <c r="T950" i="2"/>
  <c r="U950" i="2"/>
  <c r="T966" i="2"/>
  <c r="V966" i="2" s="1"/>
  <c r="W966" i="2" s="1"/>
  <c r="X966" i="2" s="1"/>
  <c r="U966" i="2"/>
  <c r="T990" i="2"/>
  <c r="U990" i="2"/>
  <c r="T1094" i="2"/>
  <c r="U1094" i="2"/>
  <c r="T1102" i="2"/>
  <c r="V1102" i="2" s="1"/>
  <c r="W1102" i="2" s="1"/>
  <c r="X1102" i="2" s="1"/>
  <c r="U1102" i="2"/>
  <c r="T1190" i="2"/>
  <c r="U1190" i="2"/>
  <c r="T1230" i="2"/>
  <c r="U1230" i="2"/>
  <c r="T1238" i="2"/>
  <c r="U1238" i="2"/>
  <c r="T1278" i="2"/>
  <c r="V1278" i="2" s="1"/>
  <c r="W1278" i="2" s="1"/>
  <c r="X1278" i="2" s="1"/>
  <c r="U1278" i="2"/>
  <c r="T1302" i="2"/>
  <c r="U1302" i="2"/>
  <c r="T1334" i="2"/>
  <c r="U1334" i="2"/>
  <c r="T63" i="2"/>
  <c r="U63" i="2"/>
  <c r="T119" i="2"/>
  <c r="U119" i="2"/>
  <c r="T215" i="2"/>
  <c r="U215" i="2"/>
  <c r="T351" i="2"/>
  <c r="U351" i="2"/>
  <c r="T423" i="2"/>
  <c r="U423" i="2"/>
  <c r="T447" i="2"/>
  <c r="U447" i="2"/>
  <c r="T487" i="2"/>
  <c r="U487" i="2"/>
  <c r="T503" i="2"/>
  <c r="U503" i="2"/>
  <c r="T527" i="2"/>
  <c r="U527" i="2"/>
  <c r="T535" i="2"/>
  <c r="U535" i="2"/>
  <c r="T655" i="2"/>
  <c r="V655" i="2" s="1"/>
  <c r="W655" i="2" s="1"/>
  <c r="X655" i="2" s="1"/>
  <c r="U655" i="2"/>
  <c r="T663" i="2"/>
  <c r="U663" i="2"/>
  <c r="T695" i="2"/>
  <c r="U695" i="2"/>
  <c r="T703" i="2"/>
  <c r="U703" i="2"/>
  <c r="T711" i="2"/>
  <c r="U711" i="2"/>
  <c r="T727" i="2"/>
  <c r="U727" i="2"/>
  <c r="T775" i="2"/>
  <c r="U775" i="2"/>
  <c r="T609" i="2"/>
  <c r="U609" i="2"/>
  <c r="T799" i="2"/>
  <c r="U799" i="2"/>
  <c r="T815" i="2"/>
  <c r="U815" i="2"/>
  <c r="T871" i="2"/>
  <c r="U871" i="2"/>
  <c r="T895" i="2"/>
  <c r="U895" i="2"/>
  <c r="T1055" i="2"/>
  <c r="U1055" i="2"/>
  <c r="T1063" i="2"/>
  <c r="U1063" i="2"/>
  <c r="T1087" i="2"/>
  <c r="U1087" i="2"/>
  <c r="T1103" i="2"/>
  <c r="V1103" i="2" s="1"/>
  <c r="W1103" i="2" s="1"/>
  <c r="X1103" i="2" s="1"/>
  <c r="U1103" i="2"/>
  <c r="T1111" i="2"/>
  <c r="V1111" i="2" s="1"/>
  <c r="W1111" i="2" s="1"/>
  <c r="X1111" i="2" s="1"/>
  <c r="U1111" i="2"/>
  <c r="T1199" i="2"/>
  <c r="V1199" i="2" s="1"/>
  <c r="W1199" i="2" s="1"/>
  <c r="X1199" i="2" s="1"/>
  <c r="U1199" i="2"/>
  <c r="T1215" i="2"/>
  <c r="V1215" i="2" s="1"/>
  <c r="W1215" i="2" s="1"/>
  <c r="X1215" i="2" s="1"/>
  <c r="U1215" i="2"/>
  <c r="T1223" i="2"/>
  <c r="V1223" i="2" s="1"/>
  <c r="W1223" i="2" s="1"/>
  <c r="X1223" i="2" s="1"/>
  <c r="U1223" i="2"/>
  <c r="T1271" i="2"/>
  <c r="U1271" i="2"/>
  <c r="T1279" i="2"/>
  <c r="U1279" i="2"/>
  <c r="T1287" i="2"/>
  <c r="U1287" i="2"/>
  <c r="T1351" i="2"/>
  <c r="V1351" i="2" s="1"/>
  <c r="W1351" i="2" s="1"/>
  <c r="X1351" i="2" s="1"/>
  <c r="U1351" i="2"/>
  <c r="T1367" i="2"/>
  <c r="U1367" i="2"/>
  <c r="T9" i="2"/>
  <c r="U9" i="2"/>
  <c r="T33" i="2"/>
  <c r="U33" i="2"/>
  <c r="T57" i="2"/>
  <c r="U57" i="2"/>
  <c r="T3" i="2"/>
  <c r="U3" i="2"/>
  <c r="T598" i="2"/>
  <c r="U598" i="2"/>
  <c r="T19" i="2"/>
  <c r="U19" i="2"/>
  <c r="T27" i="2"/>
  <c r="U27" i="2"/>
  <c r="T35" i="2"/>
  <c r="V35" i="2" s="1"/>
  <c r="W35" i="2" s="1"/>
  <c r="X35" i="2" s="1"/>
  <c r="U35" i="2"/>
  <c r="T43" i="2"/>
  <c r="U43" i="2"/>
  <c r="T683" i="2"/>
  <c r="U683" i="2"/>
  <c r="T59" i="2"/>
  <c r="U59" i="2"/>
  <c r="T67" i="2"/>
  <c r="U67" i="2"/>
  <c r="T75" i="2"/>
  <c r="U75" i="2"/>
  <c r="T83" i="2"/>
  <c r="U83" i="2"/>
  <c r="T91" i="2"/>
  <c r="U91" i="2"/>
  <c r="T99" i="2"/>
  <c r="U99" i="2"/>
  <c r="T107" i="2"/>
  <c r="U107" i="2"/>
  <c r="T115" i="2"/>
  <c r="U115" i="2"/>
  <c r="T123" i="2"/>
  <c r="U123" i="2"/>
  <c r="T131" i="2"/>
  <c r="U131" i="2"/>
  <c r="T814" i="2"/>
  <c r="U814" i="2"/>
  <c r="T147" i="2"/>
  <c r="U147" i="2"/>
  <c r="T155" i="2"/>
  <c r="U155" i="2"/>
  <c r="T163" i="2"/>
  <c r="V163" i="2" s="1"/>
  <c r="W163" i="2" s="1"/>
  <c r="X163" i="2" s="1"/>
  <c r="U163" i="2"/>
  <c r="T171" i="2"/>
  <c r="U171" i="2"/>
  <c r="T179" i="2"/>
  <c r="U179" i="2"/>
  <c r="T187" i="2"/>
  <c r="U187" i="2"/>
  <c r="T195" i="2"/>
  <c r="U195" i="2"/>
  <c r="T203" i="2"/>
  <c r="U203" i="2"/>
  <c r="T11" i="2"/>
  <c r="U11" i="2"/>
  <c r="T219" i="2"/>
  <c r="U219" i="2"/>
  <c r="T227" i="2"/>
  <c r="U227" i="2"/>
  <c r="T235" i="2"/>
  <c r="U235" i="2"/>
  <c r="T243" i="2"/>
  <c r="U243" i="2"/>
  <c r="T251" i="2"/>
  <c r="U251" i="2"/>
  <c r="T1297" i="2"/>
  <c r="V1297" i="2" s="1"/>
  <c r="W1297" i="2" s="1"/>
  <c r="X1297" i="2" s="1"/>
  <c r="U1297" i="2"/>
  <c r="T267" i="2"/>
  <c r="U267" i="2"/>
  <c r="T275" i="2"/>
  <c r="U275" i="2"/>
  <c r="T283" i="2"/>
  <c r="U283" i="2"/>
  <c r="T291" i="2"/>
  <c r="U291" i="2"/>
  <c r="T299" i="2"/>
  <c r="U299" i="2"/>
  <c r="T307" i="2"/>
  <c r="U307" i="2"/>
  <c r="T315" i="2"/>
  <c r="U315" i="2"/>
  <c r="T323" i="2"/>
  <c r="U323" i="2"/>
  <c r="T331" i="2"/>
  <c r="U331" i="2"/>
  <c r="T339" i="2"/>
  <c r="U339" i="2"/>
  <c r="T347" i="2"/>
  <c r="U347" i="2"/>
  <c r="T355" i="2"/>
  <c r="V355" i="2" s="1"/>
  <c r="W355" i="2" s="1"/>
  <c r="X355" i="2" s="1"/>
  <c r="U355" i="2"/>
  <c r="T709" i="2"/>
  <c r="U709" i="2"/>
  <c r="T371" i="2"/>
  <c r="U371" i="2"/>
  <c r="T379" i="2"/>
  <c r="U379" i="2"/>
  <c r="T387" i="2"/>
  <c r="U387" i="2"/>
  <c r="T395" i="2"/>
  <c r="U395" i="2"/>
  <c r="T403" i="2"/>
  <c r="U403" i="2"/>
  <c r="T411" i="2"/>
  <c r="U411" i="2"/>
  <c r="T419" i="2"/>
  <c r="V419" i="2" s="1"/>
  <c r="W419" i="2" s="1"/>
  <c r="X419" i="2" s="1"/>
  <c r="U419" i="2"/>
  <c r="T427" i="2"/>
  <c r="U427" i="2"/>
  <c r="T783" i="2"/>
  <c r="U783" i="2"/>
  <c r="T443" i="2"/>
  <c r="U443" i="2"/>
  <c r="T451" i="2"/>
  <c r="U451" i="2"/>
  <c r="T459" i="2"/>
  <c r="U459" i="2"/>
  <c r="T467" i="2"/>
  <c r="U467" i="2"/>
  <c r="T475" i="2"/>
  <c r="U475" i="2"/>
  <c r="T483" i="2"/>
  <c r="U483" i="2"/>
  <c r="T491" i="2"/>
  <c r="U491" i="2"/>
  <c r="T499" i="2"/>
  <c r="U499" i="2"/>
  <c r="T507" i="2"/>
  <c r="U507" i="2"/>
  <c r="T515" i="2"/>
  <c r="V515" i="2" s="1"/>
  <c r="W515" i="2" s="1"/>
  <c r="X515" i="2" s="1"/>
  <c r="U515" i="2"/>
  <c r="T523" i="2"/>
  <c r="U523" i="2"/>
  <c r="T531" i="2"/>
  <c r="U531" i="2"/>
  <c r="T539" i="2"/>
  <c r="U539" i="2"/>
  <c r="T547" i="2"/>
  <c r="U547" i="2"/>
  <c r="T555" i="2"/>
  <c r="U555" i="2"/>
  <c r="T563" i="2"/>
  <c r="U563" i="2"/>
  <c r="T571" i="2"/>
  <c r="U571" i="2"/>
  <c r="T579" i="2"/>
  <c r="U579" i="2"/>
  <c r="T435" i="2"/>
  <c r="U435" i="2"/>
  <c r="T595" i="2"/>
  <c r="U595" i="2"/>
  <c r="T805" i="2"/>
  <c r="U805" i="2"/>
  <c r="T611" i="2"/>
  <c r="U611" i="2"/>
  <c r="T619" i="2"/>
  <c r="U619" i="2"/>
  <c r="T627" i="2"/>
  <c r="U627" i="2"/>
  <c r="T823" i="2"/>
  <c r="U823" i="2"/>
  <c r="T643" i="2"/>
  <c r="U643" i="2"/>
  <c r="T651" i="2"/>
  <c r="U651" i="2"/>
  <c r="T659" i="2"/>
  <c r="U659" i="2"/>
  <c r="T667" i="2"/>
  <c r="U667" i="2"/>
  <c r="T675" i="2"/>
  <c r="U675" i="2"/>
  <c r="T825" i="2"/>
  <c r="U825" i="2"/>
  <c r="T691" i="2"/>
  <c r="U691" i="2"/>
  <c r="T699" i="2"/>
  <c r="U699" i="2"/>
  <c r="T1298" i="2"/>
  <c r="U1298" i="2"/>
  <c r="T715" i="2"/>
  <c r="U715" i="2"/>
  <c r="T723" i="2"/>
  <c r="U723" i="2"/>
  <c r="T731" i="2"/>
  <c r="U731" i="2"/>
  <c r="T739" i="2"/>
  <c r="U739" i="2"/>
  <c r="T747" i="2"/>
  <c r="U747" i="2"/>
  <c r="T755" i="2"/>
  <c r="U755" i="2"/>
  <c r="T763" i="2"/>
  <c r="U763" i="2"/>
  <c r="T771" i="2"/>
  <c r="U771" i="2"/>
  <c r="T779" i="2"/>
  <c r="U779" i="2"/>
  <c r="T787" i="2"/>
  <c r="U787" i="2"/>
  <c r="T795" i="2"/>
  <c r="U795" i="2"/>
  <c r="T803" i="2"/>
  <c r="U803" i="2"/>
  <c r="T811" i="2"/>
  <c r="U811" i="2"/>
  <c r="T819" i="2"/>
  <c r="U819" i="2"/>
  <c r="T827" i="2"/>
  <c r="U827" i="2"/>
  <c r="T10" i="2"/>
  <c r="U10" i="2"/>
  <c r="T843" i="2"/>
  <c r="U843" i="2"/>
  <c r="T851" i="2"/>
  <c r="U851" i="2"/>
  <c r="T859" i="2"/>
  <c r="U859" i="2"/>
  <c r="T867" i="2"/>
  <c r="U867" i="2"/>
  <c r="T875" i="2"/>
  <c r="U875" i="2"/>
  <c r="T883" i="2"/>
  <c r="U883" i="2"/>
  <c r="T891" i="2"/>
  <c r="U891" i="2"/>
  <c r="T899" i="2"/>
  <c r="U899" i="2"/>
  <c r="T907" i="2"/>
  <c r="U907" i="2"/>
  <c r="T915" i="2"/>
  <c r="U915" i="2"/>
  <c r="T923" i="2"/>
  <c r="U923" i="2"/>
  <c r="T931" i="2"/>
  <c r="U931" i="2"/>
  <c r="T939" i="2"/>
  <c r="U939" i="2"/>
  <c r="T947" i="2"/>
  <c r="U947" i="2"/>
  <c r="T955" i="2"/>
  <c r="U955" i="2"/>
  <c r="T944" i="2"/>
  <c r="V944" i="2" s="1"/>
  <c r="W944" i="2" s="1"/>
  <c r="X944" i="2" s="1"/>
  <c r="U944" i="2"/>
  <c r="T971" i="2"/>
  <c r="U971" i="2"/>
  <c r="T979" i="2"/>
  <c r="U979" i="2"/>
  <c r="T987" i="2"/>
  <c r="U987" i="2"/>
  <c r="T995" i="2"/>
  <c r="V995" i="2" s="1"/>
  <c r="W995" i="2" s="1"/>
  <c r="X995" i="2" s="1"/>
  <c r="U995" i="2"/>
  <c r="T1003" i="2"/>
  <c r="U1003" i="2"/>
  <c r="T963" i="2"/>
  <c r="U963" i="2"/>
  <c r="T1019" i="2"/>
  <c r="V1019" i="2" s="1"/>
  <c r="W1019" i="2" s="1"/>
  <c r="X1019" i="2" s="1"/>
  <c r="U1019" i="2"/>
  <c r="T183" i="2"/>
  <c r="V183" i="2" s="1"/>
  <c r="W183" i="2" s="1"/>
  <c r="X183" i="2" s="1"/>
  <c r="U183" i="2"/>
  <c r="T1038" i="2"/>
  <c r="U1038" i="2"/>
  <c r="T1046" i="2"/>
  <c r="U1046" i="2"/>
  <c r="T1051" i="2"/>
  <c r="V1051" i="2" s="1"/>
  <c r="W1051" i="2" s="1"/>
  <c r="X1051" i="2" s="1"/>
  <c r="U1051" i="2"/>
  <c r="T1059" i="2"/>
  <c r="V1059" i="2" s="1"/>
  <c r="W1059" i="2" s="1"/>
  <c r="X1059" i="2" s="1"/>
  <c r="U1059" i="2"/>
  <c r="T1067" i="2"/>
  <c r="U1067" i="2"/>
  <c r="T1075" i="2"/>
  <c r="V1075" i="2" s="1"/>
  <c r="W1075" i="2" s="1"/>
  <c r="X1075" i="2" s="1"/>
  <c r="U1075" i="2"/>
  <c r="T1083" i="2"/>
  <c r="V1083" i="2" s="1"/>
  <c r="W1083" i="2" s="1"/>
  <c r="X1083" i="2" s="1"/>
  <c r="U1083" i="2"/>
  <c r="T1091" i="2"/>
  <c r="V1091" i="2" s="1"/>
  <c r="W1091" i="2" s="1"/>
  <c r="X1091" i="2" s="1"/>
  <c r="U1091" i="2"/>
  <c r="T1099" i="2"/>
  <c r="V1099" i="2" s="1"/>
  <c r="W1099" i="2" s="1"/>
  <c r="X1099" i="2" s="1"/>
  <c r="U1099" i="2"/>
  <c r="T1107" i="2"/>
  <c r="V1107" i="2" s="1"/>
  <c r="W1107" i="2" s="1"/>
  <c r="X1107" i="2" s="1"/>
  <c r="U1107" i="2"/>
  <c r="T1115" i="2"/>
  <c r="V1115" i="2" s="1"/>
  <c r="W1115" i="2" s="1"/>
  <c r="X1115" i="2" s="1"/>
  <c r="U1115" i="2"/>
  <c r="T1123" i="2"/>
  <c r="V1123" i="2" s="1"/>
  <c r="W1123" i="2" s="1"/>
  <c r="X1123" i="2" s="1"/>
  <c r="U1123" i="2"/>
  <c r="T1131" i="2"/>
  <c r="U1131" i="2"/>
  <c r="T1139" i="2"/>
  <c r="U1139" i="2"/>
  <c r="T1147" i="2"/>
  <c r="V1147" i="2" s="1"/>
  <c r="W1147" i="2" s="1"/>
  <c r="X1147" i="2" s="1"/>
  <c r="U1147" i="2"/>
  <c r="T1155" i="2"/>
  <c r="V1155" i="2" s="1"/>
  <c r="W1155" i="2" s="1"/>
  <c r="X1155" i="2" s="1"/>
  <c r="U1155" i="2"/>
  <c r="T1323" i="2"/>
  <c r="U1323" i="2"/>
  <c r="T1171" i="2"/>
  <c r="U1171" i="2"/>
  <c r="T1179" i="2"/>
  <c r="V1179" i="2" s="1"/>
  <c r="W1179" i="2" s="1"/>
  <c r="X1179" i="2" s="1"/>
  <c r="U1179" i="2"/>
  <c r="T1187" i="2"/>
  <c r="V1187" i="2" s="1"/>
  <c r="W1187" i="2" s="1"/>
  <c r="X1187" i="2" s="1"/>
  <c r="U1187" i="2"/>
  <c r="T1195" i="2"/>
  <c r="U1195" i="2"/>
  <c r="T1203" i="2"/>
  <c r="V1203" i="2" s="1"/>
  <c r="W1203" i="2" s="1"/>
  <c r="X1203" i="2" s="1"/>
  <c r="U1203" i="2"/>
  <c r="T1211" i="2"/>
  <c r="V1211" i="2" s="1"/>
  <c r="W1211" i="2" s="1"/>
  <c r="X1211" i="2" s="1"/>
  <c r="U1211" i="2"/>
  <c r="T1219" i="2"/>
  <c r="V1219" i="2" s="1"/>
  <c r="W1219" i="2" s="1"/>
  <c r="X1219" i="2" s="1"/>
  <c r="U1219" i="2"/>
  <c r="T1227" i="2"/>
  <c r="U1227" i="2"/>
  <c r="T1235" i="2"/>
  <c r="U1235" i="2"/>
  <c r="T1243" i="2"/>
  <c r="V1243" i="2" s="1"/>
  <c r="W1243" i="2" s="1"/>
  <c r="X1243" i="2" s="1"/>
  <c r="U1243" i="2"/>
  <c r="T1251" i="2"/>
  <c r="V1251" i="2" s="1"/>
  <c r="W1251" i="2" s="1"/>
  <c r="X1251" i="2" s="1"/>
  <c r="U1251" i="2"/>
  <c r="T1024" i="2"/>
  <c r="U1024" i="2"/>
  <c r="T1267" i="2"/>
  <c r="U1267" i="2"/>
  <c r="T1275" i="2"/>
  <c r="V1275" i="2" s="1"/>
  <c r="W1275" i="2" s="1"/>
  <c r="X1275" i="2" s="1"/>
  <c r="U1275" i="2"/>
  <c r="T1283" i="2"/>
  <c r="V1283" i="2" s="1"/>
  <c r="W1283" i="2" s="1"/>
  <c r="X1283" i="2" s="1"/>
  <c r="U1283" i="2"/>
  <c r="T1291" i="2"/>
  <c r="U1291" i="2"/>
  <c r="T326" i="2"/>
  <c r="U326" i="2"/>
  <c r="T1307" i="2"/>
  <c r="V1307" i="2" s="1"/>
  <c r="W1307" i="2" s="1"/>
  <c r="X1307" i="2" s="1"/>
  <c r="U1307" i="2"/>
  <c r="T1315" i="2"/>
  <c r="V1315" i="2" s="1"/>
  <c r="W1315" i="2" s="1"/>
  <c r="X1315" i="2" s="1"/>
  <c r="U1315" i="2"/>
  <c r="T1253" i="2"/>
  <c r="U1253" i="2"/>
  <c r="T1331" i="2"/>
  <c r="U1331" i="2"/>
  <c r="T1339" i="2"/>
  <c r="V1339" i="2" s="1"/>
  <c r="W1339" i="2" s="1"/>
  <c r="X1339" i="2" s="1"/>
  <c r="U1339" i="2"/>
  <c r="T1347" i="2"/>
  <c r="V1347" i="2" s="1"/>
  <c r="W1347" i="2" s="1"/>
  <c r="X1347" i="2" s="1"/>
  <c r="U1347" i="2"/>
  <c r="T1355" i="2"/>
  <c r="U1355" i="2"/>
  <c r="T1363" i="2"/>
  <c r="U1363" i="2"/>
  <c r="T1371" i="2"/>
  <c r="V1371" i="2" s="1"/>
  <c r="W1371" i="2" s="1"/>
  <c r="X1371" i="2" s="1"/>
  <c r="U1371" i="2"/>
  <c r="BT31" i="14"/>
  <c r="BS30" i="14"/>
  <c r="AJ32" i="64"/>
  <c r="AI31" i="64"/>
  <c r="AR13" i="16"/>
  <c r="N1351" i="2"/>
  <c r="N1359" i="2"/>
  <c r="N1367" i="2"/>
  <c r="N1204" i="2"/>
  <c r="N1212" i="2"/>
  <c r="N1220" i="2"/>
  <c r="N1311" i="2"/>
  <c r="N1166" i="2"/>
  <c r="N1257" i="2"/>
  <c r="N1335" i="2"/>
  <c r="N1343" i="2"/>
  <c r="N4" i="2"/>
  <c r="N12" i="2"/>
  <c r="N20" i="2"/>
  <c r="N28" i="2"/>
  <c r="N36" i="2"/>
  <c r="N44" i="2"/>
  <c r="N684" i="2"/>
  <c r="N60" i="2"/>
  <c r="N68" i="2"/>
  <c r="N76" i="2"/>
  <c r="N84" i="2"/>
  <c r="N92" i="2"/>
  <c r="N600" i="2"/>
  <c r="N108" i="2"/>
  <c r="N116" i="2"/>
  <c r="N124" i="2"/>
  <c r="N132" i="2"/>
  <c r="N140" i="2"/>
  <c r="N148" i="2"/>
  <c r="N156" i="2"/>
  <c r="N164" i="2"/>
  <c r="N172" i="2"/>
  <c r="N180" i="2"/>
  <c r="N188" i="2"/>
  <c r="N196" i="2"/>
  <c r="N582" i="2"/>
  <c r="N212" i="2"/>
  <c r="N220" i="2"/>
  <c r="N228" i="2"/>
  <c r="N236" i="2"/>
  <c r="N244" i="2"/>
  <c r="N252" i="2"/>
  <c r="N260" i="2"/>
  <c r="N268" i="2"/>
  <c r="N276" i="2"/>
  <c r="N284" i="2"/>
  <c r="N292" i="2"/>
  <c r="N300" i="2"/>
  <c r="N308" i="2"/>
  <c r="N316" i="2"/>
  <c r="N324" i="2"/>
  <c r="N332" i="2"/>
  <c r="N340" i="2"/>
  <c r="N348" i="2"/>
  <c r="N356" i="2"/>
  <c r="N364" i="2"/>
  <c r="N372" i="2"/>
  <c r="N380" i="2"/>
  <c r="N388" i="2"/>
  <c r="N396" i="2"/>
  <c r="N1164" i="2"/>
  <c r="N412" i="2"/>
  <c r="N420" i="2"/>
  <c r="N428" i="2"/>
  <c r="N436" i="2"/>
  <c r="N444" i="2"/>
  <c r="N452" i="2"/>
  <c r="N460" i="2"/>
  <c r="N468" i="2"/>
  <c r="N476" i="2"/>
  <c r="N484" i="2"/>
  <c r="N492" i="2"/>
  <c r="N500" i="2"/>
  <c r="N508" i="2"/>
  <c r="N516" i="2"/>
  <c r="N524" i="2"/>
  <c r="N532" i="2"/>
  <c r="N540" i="2"/>
  <c r="N548" i="2"/>
  <c r="N556" i="2"/>
  <c r="N564" i="2"/>
  <c r="N572" i="2"/>
  <c r="N580" i="2"/>
  <c r="N588" i="2"/>
  <c r="N596" i="2"/>
  <c r="N604" i="2"/>
  <c r="N612" i="2"/>
  <c r="N620" i="2"/>
  <c r="N628" i="2"/>
  <c r="N636" i="2"/>
  <c r="N644" i="2"/>
  <c r="N652" i="2"/>
  <c r="N660" i="2"/>
  <c r="N668" i="2"/>
  <c r="N676" i="2"/>
  <c r="N835" i="2"/>
  <c r="N692" i="2"/>
  <c r="N700" i="2"/>
  <c r="N1299" i="2"/>
  <c r="N716" i="2"/>
  <c r="N724" i="2"/>
  <c r="N732" i="2"/>
  <c r="N740" i="2"/>
  <c r="N748" i="2"/>
  <c r="N756" i="2"/>
  <c r="N764" i="2"/>
  <c r="N772" i="2"/>
  <c r="N479" i="2"/>
  <c r="N788" i="2"/>
  <c r="N796" i="2"/>
  <c r="N804" i="2"/>
  <c r="N812" i="2"/>
  <c r="N820" i="2"/>
  <c r="N828" i="2"/>
  <c r="N836" i="2"/>
  <c r="N844" i="2"/>
  <c r="N852" i="2"/>
  <c r="N860" i="2"/>
  <c r="N868" i="2"/>
  <c r="N876" i="2"/>
  <c r="N584" i="2"/>
  <c r="N892" i="2"/>
  <c r="N900" i="2"/>
  <c r="N908" i="2"/>
  <c r="N916" i="2"/>
  <c r="N924" i="2"/>
  <c r="N932" i="2"/>
  <c r="N940" i="2"/>
  <c r="N948" i="2"/>
  <c r="N956" i="2"/>
  <c r="N964" i="2"/>
  <c r="N211" i="2"/>
  <c r="N980" i="2"/>
  <c r="N988" i="2"/>
  <c r="N996" i="2"/>
  <c r="N1004" i="2"/>
  <c r="N972" i="2"/>
  <c r="N1020" i="2"/>
  <c r="N1028" i="2"/>
  <c r="N1039" i="2"/>
  <c r="N1160" i="2"/>
  <c r="N1052" i="2"/>
  <c r="N1060" i="2"/>
  <c r="N1068" i="2"/>
  <c r="N1076" i="2"/>
  <c r="N1084" i="2"/>
  <c r="N1092" i="2"/>
  <c r="N1100" i="2"/>
  <c r="N1108" i="2"/>
  <c r="N1116" i="2"/>
  <c r="N1124" i="2"/>
  <c r="N1132" i="2"/>
  <c r="N1140" i="2"/>
  <c r="N1148" i="2"/>
  <c r="N1156" i="2"/>
  <c r="N1324" i="2"/>
  <c r="N1172" i="2"/>
  <c r="N1180" i="2"/>
  <c r="N1188" i="2"/>
  <c r="N1196" i="2"/>
  <c r="N1228" i="2"/>
  <c r="N1236" i="2"/>
  <c r="N1244" i="2"/>
  <c r="N1252" i="2"/>
  <c r="N1025" i="2"/>
  <c r="N1268" i="2"/>
  <c r="N1276" i="2"/>
  <c r="N1284" i="2"/>
  <c r="N1272" i="2"/>
  <c r="N1280" i="2"/>
  <c r="N1312" i="2"/>
  <c r="N1167" i="2"/>
  <c r="N1258" i="2"/>
  <c r="N1336" i="2"/>
  <c r="N1344" i="2"/>
  <c r="N1352" i="2"/>
  <c r="N1360" i="2"/>
  <c r="N1368" i="2"/>
  <c r="N1316" i="2"/>
  <c r="N1254" i="2"/>
  <c r="N1332" i="2"/>
  <c r="N1340" i="2"/>
  <c r="N109" i="2"/>
  <c r="N117" i="2"/>
  <c r="N125" i="2"/>
  <c r="N133" i="2"/>
  <c r="N141" i="2"/>
  <c r="N149" i="2"/>
  <c r="N157" i="2"/>
  <c r="N165" i="2"/>
  <c r="N173" i="2"/>
  <c r="N181" i="2"/>
  <c r="N189" i="2"/>
  <c r="N197" i="2"/>
  <c r="N205" i="2"/>
  <c r="N213" i="2"/>
  <c r="N221" i="2"/>
  <c r="N229" i="2"/>
  <c r="N702" i="2"/>
  <c r="N245" i="2"/>
  <c r="N253" i="2"/>
  <c r="N261" i="2"/>
  <c r="N269" i="2"/>
  <c r="N277" i="2"/>
  <c r="N285" i="2"/>
  <c r="N293" i="2"/>
  <c r="N301" i="2"/>
  <c r="N309" i="2"/>
  <c r="N317" i="2"/>
  <c r="N325" i="2"/>
  <c r="N333" i="2"/>
  <c r="N341" i="2"/>
  <c r="N349" i="2"/>
  <c r="N635" i="2"/>
  <c r="N365" i="2"/>
  <c r="N373" i="2"/>
  <c r="N381" i="2"/>
  <c r="N389" i="2"/>
  <c r="N397" i="2"/>
  <c r="N405" i="2"/>
  <c r="N413" i="2"/>
  <c r="N421" i="2"/>
  <c r="N429" i="2"/>
  <c r="N437" i="2"/>
  <c r="N445" i="2"/>
  <c r="N453" i="2"/>
  <c r="N461" i="2"/>
  <c r="N32" i="2"/>
  <c r="N477" i="2"/>
  <c r="N8" i="2"/>
  <c r="N16" i="2"/>
  <c r="N24" i="2"/>
  <c r="N617" i="2"/>
  <c r="N40" i="2"/>
  <c r="N48" i="2"/>
  <c r="N56" i="2"/>
  <c r="N64" i="2"/>
  <c r="N72" i="2"/>
  <c r="N80" i="2"/>
  <c r="N88" i="2"/>
  <c r="N96" i="2"/>
  <c r="N104" i="2"/>
  <c r="N112" i="2"/>
  <c r="N1163" i="2"/>
  <c r="N128" i="2"/>
  <c r="N136" i="2"/>
  <c r="N144" i="2"/>
  <c r="N152" i="2"/>
  <c r="N160" i="2"/>
  <c r="N168" i="2"/>
  <c r="N176" i="2"/>
  <c r="N184" i="2"/>
  <c r="N192" i="2"/>
  <c r="N200" i="2"/>
  <c r="N208" i="2"/>
  <c r="N216" i="2"/>
  <c r="N224" i="2"/>
  <c r="N232" i="2"/>
  <c r="N240" i="2"/>
  <c r="N248" i="2"/>
  <c r="N256" i="2"/>
  <c r="N264" i="2"/>
  <c r="N272" i="2"/>
  <c r="N280" i="2"/>
  <c r="N288" i="2"/>
  <c r="N296" i="2"/>
  <c r="N304" i="2"/>
  <c r="N312" i="2"/>
  <c r="N320" i="2"/>
  <c r="N328" i="2"/>
  <c r="N336" i="2"/>
  <c r="N344" i="2"/>
  <c r="N352" i="2"/>
  <c r="N360" i="2"/>
  <c r="N52" i="2"/>
  <c r="N376" i="2"/>
  <c r="N384" i="2"/>
  <c r="N392" i="2"/>
  <c r="N400" i="2"/>
  <c r="N408" i="2"/>
  <c r="N416" i="2"/>
  <c r="N424" i="2"/>
  <c r="N780" i="2"/>
  <c r="N440" i="2"/>
  <c r="N448" i="2"/>
  <c r="N456" i="2"/>
  <c r="N464" i="2"/>
  <c r="N472" i="2"/>
  <c r="N480" i="2"/>
  <c r="N488" i="2"/>
  <c r="N496" i="2"/>
  <c r="N504" i="2"/>
  <c r="N512" i="2"/>
  <c r="N520" i="2"/>
  <c r="N528" i="2"/>
  <c r="N536" i="2"/>
  <c r="N544" i="2"/>
  <c r="N552" i="2"/>
  <c r="N560" i="2"/>
  <c r="N568" i="2"/>
  <c r="N576" i="2"/>
  <c r="N432" i="2"/>
  <c r="N592" i="2"/>
  <c r="N658" i="2"/>
  <c r="N608" i="2"/>
  <c r="N822" i="2"/>
  <c r="N624" i="2"/>
  <c r="N632" i="2"/>
  <c r="N640" i="2"/>
  <c r="N648" i="2"/>
  <c r="N656" i="2"/>
  <c r="N538" i="2"/>
  <c r="N672" i="2"/>
  <c r="N680" i="2"/>
  <c r="N688" i="2"/>
  <c r="N696" i="2"/>
  <c r="N704" i="2"/>
  <c r="N712" i="2"/>
  <c r="N720" i="2"/>
  <c r="N728" i="2"/>
  <c r="N736" i="2"/>
  <c r="N744" i="2"/>
  <c r="N752" i="2"/>
  <c r="N760" i="2"/>
  <c r="N768" i="2"/>
  <c r="N776" i="2"/>
  <c r="N784" i="2"/>
  <c r="N615" i="2"/>
  <c r="N800" i="2"/>
  <c r="N808" i="2"/>
  <c r="N816" i="2"/>
  <c r="N1033" i="2"/>
  <c r="N832" i="2"/>
  <c r="N840" i="2"/>
  <c r="N848" i="2"/>
  <c r="N856" i="2"/>
  <c r="N864" i="2"/>
  <c r="N872" i="2"/>
  <c r="N880" i="2"/>
  <c r="N888" i="2"/>
  <c r="N896" i="2"/>
  <c r="N904" i="2"/>
  <c r="N912" i="2"/>
  <c r="N920" i="2"/>
  <c r="N928" i="2"/>
  <c r="N938" i="2"/>
  <c r="N368" i="2"/>
  <c r="N952" i="2"/>
  <c r="N960" i="2"/>
  <c r="N968" i="2"/>
  <c r="N257" i="2"/>
  <c r="N984" i="2"/>
  <c r="N992" i="2"/>
  <c r="N1000" i="2"/>
  <c r="N1008" i="2"/>
  <c r="N1016" i="2"/>
  <c r="N100" i="2"/>
  <c r="N1035" i="2"/>
  <c r="N1043" i="2"/>
  <c r="N1048" i="2"/>
  <c r="N1056" i="2"/>
  <c r="N1064" i="2"/>
  <c r="N1072" i="2"/>
  <c r="N1080" i="2"/>
  <c r="N1088" i="2"/>
  <c r="N1096" i="2"/>
  <c r="N1104" i="2"/>
  <c r="N1112" i="2"/>
  <c r="N1120" i="2"/>
  <c r="N1128" i="2"/>
  <c r="N1136" i="2"/>
  <c r="N1144" i="2"/>
  <c r="N1152" i="2"/>
  <c r="N1320" i="2"/>
  <c r="N1328" i="2"/>
  <c r="N1176" i="2"/>
  <c r="N1184" i="2"/>
  <c r="N1192" i="2"/>
  <c r="N1200" i="2"/>
  <c r="N1208" i="2"/>
  <c r="N1216" i="2"/>
  <c r="N1224" i="2"/>
  <c r="N1232" i="2"/>
  <c r="N1240" i="2"/>
  <c r="N1248" i="2"/>
  <c r="N1012" i="2"/>
  <c r="N1264" i="2"/>
  <c r="N1288" i="2"/>
  <c r="N259" i="2"/>
  <c r="N1304" i="2"/>
  <c r="N1007" i="2"/>
  <c r="N1015" i="2"/>
  <c r="N95" i="2"/>
  <c r="N1027" i="2"/>
  <c r="N1042" i="2"/>
  <c r="N1047" i="2"/>
  <c r="N1055" i="2"/>
  <c r="N1063" i="2"/>
  <c r="N1071" i="2"/>
  <c r="N1079" i="2"/>
  <c r="N1087" i="2"/>
  <c r="N1095" i="2"/>
  <c r="N1103" i="2"/>
  <c r="N1111" i="2"/>
  <c r="N1119" i="2"/>
  <c r="N1127" i="2"/>
  <c r="N1135" i="2"/>
  <c r="N1143" i="2"/>
  <c r="N1151" i="2"/>
  <c r="N1159" i="2"/>
  <c r="N1327" i="2"/>
  <c r="N1175" i="2"/>
  <c r="N1183" i="2"/>
  <c r="N1191" i="2"/>
  <c r="N1199" i="2"/>
  <c r="N1207" i="2"/>
  <c r="N1215" i="2"/>
  <c r="N1223" i="2"/>
  <c r="N1231" i="2"/>
  <c r="N1239" i="2"/>
  <c r="N1247" i="2"/>
  <c r="N1011" i="2"/>
  <c r="N1263" i="2"/>
  <c r="N1271" i="2"/>
  <c r="N1279" i="2"/>
  <c r="N1287" i="2"/>
  <c r="N1295" i="2"/>
  <c r="N1303" i="2"/>
  <c r="N1292" i="2"/>
  <c r="N357" i="2"/>
  <c r="N1308" i="2"/>
  <c r="N1348" i="2"/>
  <c r="N1356" i="2"/>
  <c r="N1364" i="2"/>
  <c r="N1372" i="2"/>
  <c r="N5" i="2"/>
  <c r="N13" i="2"/>
  <c r="N21" i="2"/>
  <c r="N29" i="2"/>
  <c r="N37" i="2"/>
  <c r="N45" i="2"/>
  <c r="N53" i="2"/>
  <c r="N61" i="2"/>
  <c r="N69" i="2"/>
  <c r="N77" i="2"/>
  <c r="N85" i="2"/>
  <c r="N93" i="2"/>
  <c r="N101" i="2"/>
  <c r="N2" i="2"/>
  <c r="N18" i="2"/>
  <c r="N26" i="2"/>
  <c r="N34" i="2"/>
  <c r="N42" i="2"/>
  <c r="N50" i="2"/>
  <c r="N58" i="2"/>
  <c r="N66" i="2"/>
  <c r="N74" i="2"/>
  <c r="N82" i="2"/>
  <c r="N90" i="2"/>
  <c r="N98" i="2"/>
  <c r="N106" i="2"/>
  <c r="N587" i="2"/>
  <c r="N7" i="2"/>
  <c r="N15" i="2"/>
  <c r="N23" i="2"/>
  <c r="N31" i="2"/>
  <c r="N39" i="2"/>
  <c r="N47" i="2"/>
  <c r="N55" i="2"/>
  <c r="N63" i="2"/>
  <c r="N71" i="2"/>
  <c r="N79" i="2"/>
  <c r="N87" i="2"/>
  <c r="N367" i="2"/>
  <c r="N103" i="2"/>
  <c r="N111" i="2"/>
  <c r="N119" i="2"/>
  <c r="N127" i="2"/>
  <c r="N9" i="2"/>
  <c r="N17" i="2"/>
  <c r="N25" i="2"/>
  <c r="N33" i="2"/>
  <c r="N41" i="2"/>
  <c r="N49" i="2"/>
  <c r="N57" i="2"/>
  <c r="N65" i="2"/>
  <c r="N73" i="2"/>
  <c r="N81" i="2"/>
  <c r="N89" i="2"/>
  <c r="N97" i="2"/>
  <c r="N6" i="2"/>
  <c r="N14" i="2"/>
  <c r="N22" i="2"/>
  <c r="N30" i="2"/>
  <c r="N38" i="2"/>
  <c r="N46" i="2"/>
  <c r="N54" i="2"/>
  <c r="N62" i="2"/>
  <c r="N70" i="2"/>
  <c r="N78" i="2"/>
  <c r="N86" i="2"/>
  <c r="N94" i="2"/>
  <c r="N102" i="2"/>
  <c r="N3" i="2"/>
  <c r="N598" i="2"/>
  <c r="N19" i="2"/>
  <c r="N27" i="2"/>
  <c r="N35" i="2"/>
  <c r="N43" i="2"/>
  <c r="N683" i="2"/>
  <c r="N59" i="2"/>
  <c r="N67" i="2"/>
  <c r="N75" i="2"/>
  <c r="N83" i="2"/>
  <c r="N91" i="2"/>
  <c r="N99" i="2"/>
  <c r="N881" i="2"/>
  <c r="N493" i="2"/>
  <c r="N501" i="2"/>
  <c r="N509" i="2"/>
  <c r="N517" i="2"/>
  <c r="N525" i="2"/>
  <c r="N533" i="2"/>
  <c r="N541" i="2"/>
  <c r="N549" i="2"/>
  <c r="N557" i="2"/>
  <c r="N791" i="2"/>
  <c r="N573" i="2"/>
  <c r="N581" i="2"/>
  <c r="N589" i="2"/>
  <c r="N597" i="2"/>
  <c r="N605" i="2"/>
  <c r="N613" i="2"/>
  <c r="N621" i="2"/>
  <c r="N629" i="2"/>
  <c r="N637" i="2"/>
  <c r="N645" i="2"/>
  <c r="N653" i="2"/>
  <c r="N485" i="2"/>
  <c r="N669" i="2"/>
  <c r="N677" i="2"/>
  <c r="N861" i="2"/>
  <c r="N693" i="2"/>
  <c r="N701" i="2"/>
  <c r="N1300" i="2"/>
  <c r="N717" i="2"/>
  <c r="N725" i="2"/>
  <c r="N733" i="2"/>
  <c r="N741" i="2"/>
  <c r="N749" i="2"/>
  <c r="N757" i="2"/>
  <c r="N765" i="2"/>
  <c r="N773" i="2"/>
  <c r="N114" i="2"/>
  <c r="N122" i="2"/>
  <c r="N130" i="2"/>
  <c r="N138" i="2"/>
  <c r="N146" i="2"/>
  <c r="N154" i="2"/>
  <c r="N162" i="2"/>
  <c r="N170" i="2"/>
  <c r="N178" i="2"/>
  <c r="N186" i="2"/>
  <c r="N194" i="2"/>
  <c r="N202" i="2"/>
  <c r="N210" i="2"/>
  <c r="N218" i="2"/>
  <c r="N226" i="2"/>
  <c r="N234" i="2"/>
  <c r="N242" i="2"/>
  <c r="N250" i="2"/>
  <c r="N1296" i="2"/>
  <c r="N266" i="2"/>
  <c r="N274" i="2"/>
  <c r="N282" i="2"/>
  <c r="N290" i="2"/>
  <c r="N298" i="2"/>
  <c r="N306" i="2"/>
  <c r="N314" i="2"/>
  <c r="N708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782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407" i="2"/>
  <c r="N546" i="2"/>
  <c r="N554" i="2"/>
  <c r="N562" i="2"/>
  <c r="N792" i="2"/>
  <c r="N578" i="2"/>
  <c r="N434" i="2"/>
  <c r="N594" i="2"/>
  <c r="N602" i="2"/>
  <c r="N610" i="2"/>
  <c r="N618" i="2"/>
  <c r="N626" i="2"/>
  <c r="N634" i="2"/>
  <c r="N642" i="2"/>
  <c r="N650" i="2"/>
  <c r="N824" i="2"/>
  <c r="N666" i="2"/>
  <c r="N674" i="2"/>
  <c r="N682" i="2"/>
  <c r="N690" i="2"/>
  <c r="N698" i="2"/>
  <c r="N706" i="2"/>
  <c r="N714" i="2"/>
  <c r="N722" i="2"/>
  <c r="N730" i="2"/>
  <c r="N738" i="2"/>
  <c r="N746" i="2"/>
  <c r="N135" i="2"/>
  <c r="N143" i="2"/>
  <c r="N151" i="2"/>
  <c r="N159" i="2"/>
  <c r="N167" i="2"/>
  <c r="N175" i="2"/>
  <c r="N686" i="2"/>
  <c r="N191" i="2"/>
  <c r="N199" i="2"/>
  <c r="N207" i="2"/>
  <c r="N215" i="2"/>
  <c r="N223" i="2"/>
  <c r="N231" i="2"/>
  <c r="N239" i="2"/>
  <c r="N247" i="2"/>
  <c r="N255" i="2"/>
  <c r="N263" i="2"/>
  <c r="N271" i="2"/>
  <c r="N707" i="2"/>
  <c r="N287" i="2"/>
  <c r="N295" i="2"/>
  <c r="N303" i="2"/>
  <c r="N311" i="2"/>
  <c r="N319" i="2"/>
  <c r="N327" i="2"/>
  <c r="N335" i="2"/>
  <c r="N343" i="2"/>
  <c r="N351" i="2"/>
  <c r="N359" i="2"/>
  <c r="N51" i="2"/>
  <c r="N375" i="2"/>
  <c r="N383" i="2"/>
  <c r="N391" i="2"/>
  <c r="N399" i="2"/>
  <c r="N139" i="2"/>
  <c r="N415" i="2"/>
  <c r="N423" i="2"/>
  <c r="N431" i="2"/>
  <c r="N439" i="2"/>
  <c r="N447" i="2"/>
  <c r="N455" i="2"/>
  <c r="N463" i="2"/>
  <c r="N471" i="2"/>
  <c r="N790" i="2"/>
  <c r="N487" i="2"/>
  <c r="N495" i="2"/>
  <c r="N503" i="2"/>
  <c r="N511" i="2"/>
  <c r="N519" i="2"/>
  <c r="N527" i="2"/>
  <c r="N535" i="2"/>
  <c r="N543" i="2"/>
  <c r="N551" i="2"/>
  <c r="N559" i="2"/>
  <c r="N567" i="2"/>
  <c r="N575" i="2"/>
  <c r="N583" i="2"/>
  <c r="N591" i="2"/>
  <c r="N599" i="2"/>
  <c r="N607" i="2"/>
  <c r="N806" i="2"/>
  <c r="N623" i="2"/>
  <c r="N631" i="2"/>
  <c r="N639" i="2"/>
  <c r="N647" i="2"/>
  <c r="N655" i="2"/>
  <c r="N663" i="2"/>
  <c r="N671" i="2"/>
  <c r="N679" i="2"/>
  <c r="N687" i="2"/>
  <c r="N695" i="2"/>
  <c r="N703" i="2"/>
  <c r="N711" i="2"/>
  <c r="N719" i="2"/>
  <c r="N727" i="2"/>
  <c r="N735" i="2"/>
  <c r="N743" i="2"/>
  <c r="N751" i="2"/>
  <c r="N759" i="2"/>
  <c r="N767" i="2"/>
  <c r="N775" i="2"/>
  <c r="N570" i="2"/>
  <c r="N609" i="2"/>
  <c r="N799" i="2"/>
  <c r="N807" i="2"/>
  <c r="N815" i="2"/>
  <c r="N1032" i="2"/>
  <c r="N105" i="2"/>
  <c r="N113" i="2"/>
  <c r="N121" i="2"/>
  <c r="N129" i="2"/>
  <c r="N137" i="2"/>
  <c r="N685" i="2"/>
  <c r="N153" i="2"/>
  <c r="N161" i="2"/>
  <c r="N169" i="2"/>
  <c r="N177" i="2"/>
  <c r="N185" i="2"/>
  <c r="N193" i="2"/>
  <c r="N201" i="2"/>
  <c r="N209" i="2"/>
  <c r="N217" i="2"/>
  <c r="N225" i="2"/>
  <c r="N233" i="2"/>
  <c r="N241" i="2"/>
  <c r="N249" i="2"/>
  <c r="N1261" i="2"/>
  <c r="N265" i="2"/>
  <c r="N273" i="2"/>
  <c r="N281" i="2"/>
  <c r="N289" i="2"/>
  <c r="N297" i="2"/>
  <c r="N305" i="2"/>
  <c r="N313" i="2"/>
  <c r="N321" i="2"/>
  <c r="N329" i="2"/>
  <c r="N337" i="2"/>
  <c r="N345" i="2"/>
  <c r="N353" i="2"/>
  <c r="N361" i="2"/>
  <c r="N369" i="2"/>
  <c r="N377" i="2"/>
  <c r="N385" i="2"/>
  <c r="N393" i="2"/>
  <c r="N401" i="2"/>
  <c r="N409" i="2"/>
  <c r="N417" i="2"/>
  <c r="N425" i="2"/>
  <c r="N781" i="2"/>
  <c r="N441" i="2"/>
  <c r="N449" i="2"/>
  <c r="N457" i="2"/>
  <c r="N465" i="2"/>
  <c r="N473" i="2"/>
  <c r="N481" i="2"/>
  <c r="N489" i="2"/>
  <c r="N497" i="2"/>
  <c r="N505" i="2"/>
  <c r="N513" i="2"/>
  <c r="N521" i="2"/>
  <c r="N529" i="2"/>
  <c r="N537" i="2"/>
  <c r="N545" i="2"/>
  <c r="N404" i="2"/>
  <c r="N561" i="2"/>
  <c r="N569" i="2"/>
  <c r="N577" i="2"/>
  <c r="N433" i="2"/>
  <c r="N593" i="2"/>
  <c r="N601" i="2"/>
  <c r="N469" i="2"/>
  <c r="N1318" i="2"/>
  <c r="N625" i="2"/>
  <c r="N633" i="2"/>
  <c r="N641" i="2"/>
  <c r="N649" i="2"/>
  <c r="N657" i="2"/>
  <c r="N665" i="2"/>
  <c r="N673" i="2"/>
  <c r="N681" i="2"/>
  <c r="N689" i="2"/>
  <c r="N697" i="2"/>
  <c r="N705" i="2"/>
  <c r="N713" i="2"/>
  <c r="N721" i="2"/>
  <c r="N729" i="2"/>
  <c r="N737" i="2"/>
  <c r="N745" i="2"/>
  <c r="N753" i="2"/>
  <c r="N761" i="2"/>
  <c r="N769" i="2"/>
  <c r="N110" i="2"/>
  <c r="N118" i="2"/>
  <c r="N126" i="2"/>
  <c r="N134" i="2"/>
  <c r="N142" i="2"/>
  <c r="N150" i="2"/>
  <c r="N158" i="2"/>
  <c r="N166" i="2"/>
  <c r="N174" i="2"/>
  <c r="N182" i="2"/>
  <c r="N190" i="2"/>
  <c r="N198" i="2"/>
  <c r="N206" i="2"/>
  <c r="N214" i="2"/>
  <c r="N222" i="2"/>
  <c r="N230" i="2"/>
  <c r="N238" i="2"/>
  <c r="N246" i="2"/>
  <c r="N254" i="2"/>
  <c r="N262" i="2"/>
  <c r="N270" i="2"/>
  <c r="N278" i="2"/>
  <c r="N286" i="2"/>
  <c r="N294" i="2"/>
  <c r="N302" i="2"/>
  <c r="N310" i="2"/>
  <c r="N318" i="2"/>
  <c r="N1319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661" i="2"/>
  <c r="N590" i="2"/>
  <c r="N793" i="2"/>
  <c r="N606" i="2"/>
  <c r="N614" i="2"/>
  <c r="N622" i="2"/>
  <c r="N630" i="2"/>
  <c r="N638" i="2"/>
  <c r="N646" i="2"/>
  <c r="N654" i="2"/>
  <c r="N662" i="2"/>
  <c r="N670" i="2"/>
  <c r="N678" i="2"/>
  <c r="N862" i="2"/>
  <c r="N694" i="2"/>
  <c r="N363" i="2"/>
  <c r="N710" i="2"/>
  <c r="N718" i="2"/>
  <c r="N726" i="2"/>
  <c r="N734" i="2"/>
  <c r="N204" i="2"/>
  <c r="N750" i="2"/>
  <c r="N107" i="2"/>
  <c r="N115" i="2"/>
  <c r="N123" i="2"/>
  <c r="N131" i="2"/>
  <c r="N814" i="2"/>
  <c r="N147" i="2"/>
  <c r="N155" i="2"/>
  <c r="N163" i="2"/>
  <c r="N171" i="2"/>
  <c r="N179" i="2"/>
  <c r="N187" i="2"/>
  <c r="N195" i="2"/>
  <c r="N203" i="2"/>
  <c r="N11" i="2"/>
  <c r="N219" i="2"/>
  <c r="N227" i="2"/>
  <c r="N235" i="2"/>
  <c r="N243" i="2"/>
  <c r="N251" i="2"/>
  <c r="N1297" i="2"/>
  <c r="N267" i="2"/>
  <c r="N275" i="2"/>
  <c r="N283" i="2"/>
  <c r="N291" i="2"/>
  <c r="N299" i="2"/>
  <c r="N307" i="2"/>
  <c r="N315" i="2"/>
  <c r="N323" i="2"/>
  <c r="N331" i="2"/>
  <c r="N339" i="2"/>
  <c r="N347" i="2"/>
  <c r="N355" i="2"/>
  <c r="N709" i="2"/>
  <c r="N371" i="2"/>
  <c r="N379" i="2"/>
  <c r="N387" i="2"/>
  <c r="N395" i="2"/>
  <c r="N403" i="2"/>
  <c r="N411" i="2"/>
  <c r="N419" i="2"/>
  <c r="N427" i="2"/>
  <c r="N783" i="2"/>
  <c r="N443" i="2"/>
  <c r="N451" i="2"/>
  <c r="N459" i="2"/>
  <c r="N467" i="2"/>
  <c r="N475" i="2"/>
  <c r="N483" i="2"/>
  <c r="N491" i="2"/>
  <c r="N499" i="2"/>
  <c r="N507" i="2"/>
  <c r="N515" i="2"/>
  <c r="N523" i="2"/>
  <c r="N531" i="2"/>
  <c r="N539" i="2"/>
  <c r="N547" i="2"/>
  <c r="N555" i="2"/>
  <c r="N563" i="2"/>
  <c r="N571" i="2"/>
  <c r="N579" i="2"/>
  <c r="N435" i="2"/>
  <c r="N595" i="2"/>
  <c r="N805" i="2"/>
  <c r="N611" i="2"/>
  <c r="N619" i="2"/>
  <c r="N627" i="2"/>
  <c r="N823" i="2"/>
  <c r="N643" i="2"/>
  <c r="N651" i="2"/>
  <c r="N659" i="2"/>
  <c r="N667" i="2"/>
  <c r="N675" i="2"/>
  <c r="N825" i="2"/>
  <c r="N691" i="2"/>
  <c r="N699" i="2"/>
  <c r="N1298" i="2"/>
  <c r="N715" i="2"/>
  <c r="N723" i="2"/>
  <c r="N731" i="2"/>
  <c r="N739" i="2"/>
  <c r="N747" i="2"/>
  <c r="N755" i="2"/>
  <c r="N763" i="2"/>
  <c r="N771" i="2"/>
  <c r="N779" i="2"/>
  <c r="N553" i="2"/>
  <c r="N789" i="2"/>
  <c r="N797" i="2"/>
  <c r="N863" i="2"/>
  <c r="N813" i="2"/>
  <c r="N821" i="2"/>
  <c r="N829" i="2"/>
  <c r="N837" i="2"/>
  <c r="N845" i="2"/>
  <c r="N853" i="2"/>
  <c r="N886" i="2"/>
  <c r="N869" i="2"/>
  <c r="N877" i="2"/>
  <c r="N885" i="2"/>
  <c r="N893" i="2"/>
  <c r="N901" i="2"/>
  <c r="N909" i="2"/>
  <c r="N917" i="2"/>
  <c r="N925" i="2"/>
  <c r="N933" i="2"/>
  <c r="N941" i="2"/>
  <c r="N949" i="2"/>
  <c r="N957" i="2"/>
  <c r="N965" i="2"/>
  <c r="N973" i="2"/>
  <c r="N981" i="2"/>
  <c r="N989" i="2"/>
  <c r="N997" i="2"/>
  <c r="N1005" i="2"/>
  <c r="N974" i="2"/>
  <c r="N1021" i="2"/>
  <c r="N1029" i="2"/>
  <c r="N1040" i="2"/>
  <c r="N1161" i="2"/>
  <c r="N1053" i="2"/>
  <c r="N1061" i="2"/>
  <c r="N1069" i="2"/>
  <c r="N1077" i="2"/>
  <c r="N1085" i="2"/>
  <c r="N1093" i="2"/>
  <c r="N1101" i="2"/>
  <c r="N1109" i="2"/>
  <c r="N1117" i="2"/>
  <c r="N1125" i="2"/>
  <c r="N1133" i="2"/>
  <c r="N1141" i="2"/>
  <c r="N1149" i="2"/>
  <c r="N1157" i="2"/>
  <c r="N1325" i="2"/>
  <c r="N1173" i="2"/>
  <c r="N1181" i="2"/>
  <c r="N1189" i="2"/>
  <c r="N1197" i="2"/>
  <c r="N1205" i="2"/>
  <c r="N1213" i="2"/>
  <c r="N1221" i="2"/>
  <c r="N1229" i="2"/>
  <c r="N1237" i="2"/>
  <c r="N1245" i="2"/>
  <c r="N976" i="2"/>
  <c r="N1026" i="2"/>
  <c r="N1269" i="2"/>
  <c r="N1277" i="2"/>
  <c r="N1285" i="2"/>
  <c r="N1293" i="2"/>
  <c r="N1301" i="2"/>
  <c r="N1309" i="2"/>
  <c r="N1317" i="2"/>
  <c r="N1255" i="2"/>
  <c r="N1333" i="2"/>
  <c r="N1341" i="2"/>
  <c r="N1349" i="2"/>
  <c r="N1357" i="2"/>
  <c r="N1365" i="2"/>
  <c r="N1373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1260" i="2"/>
  <c r="N946" i="2"/>
  <c r="N954" i="2"/>
  <c r="N962" i="2"/>
  <c r="N970" i="2"/>
  <c r="N258" i="2"/>
  <c r="N986" i="2"/>
  <c r="N994" i="2"/>
  <c r="N1002" i="2"/>
  <c r="N1010" i="2"/>
  <c r="N1018" i="2"/>
  <c r="N145" i="2"/>
  <c r="N1037" i="2"/>
  <c r="N1045" i="2"/>
  <c r="N1050" i="2"/>
  <c r="N1058" i="2"/>
  <c r="N1066" i="2"/>
  <c r="N1074" i="2"/>
  <c r="N1082" i="2"/>
  <c r="N1090" i="2"/>
  <c r="N1098" i="2"/>
  <c r="N1106" i="2"/>
  <c r="N1114" i="2"/>
  <c r="N1122" i="2"/>
  <c r="N1130" i="2"/>
  <c r="N1138" i="2"/>
  <c r="N1146" i="2"/>
  <c r="N1154" i="2"/>
  <c r="N1322" i="2"/>
  <c r="N1170" i="2"/>
  <c r="N1178" i="2"/>
  <c r="N1186" i="2"/>
  <c r="N1194" i="2"/>
  <c r="N1202" i="2"/>
  <c r="N1210" i="2"/>
  <c r="N1218" i="2"/>
  <c r="N1226" i="2"/>
  <c r="N1234" i="2"/>
  <c r="N1242" i="2"/>
  <c r="N1250" i="2"/>
  <c r="N1023" i="2"/>
  <c r="N1266" i="2"/>
  <c r="N1274" i="2"/>
  <c r="N1282" i="2"/>
  <c r="N1290" i="2"/>
  <c r="N322" i="2"/>
  <c r="N1306" i="2"/>
  <c r="N1314" i="2"/>
  <c r="N1169" i="2"/>
  <c r="N1330" i="2"/>
  <c r="N1338" i="2"/>
  <c r="N1346" i="2"/>
  <c r="N1354" i="2"/>
  <c r="N1362" i="2"/>
  <c r="N1370" i="2"/>
  <c r="N831" i="2"/>
  <c r="N839" i="2"/>
  <c r="N847" i="2"/>
  <c r="N855" i="2"/>
  <c r="N936" i="2"/>
  <c r="N871" i="2"/>
  <c r="N879" i="2"/>
  <c r="N586" i="2"/>
  <c r="N895" i="2"/>
  <c r="N903" i="2"/>
  <c r="N911" i="2"/>
  <c r="N919" i="2"/>
  <c r="N927" i="2"/>
  <c r="N935" i="2"/>
  <c r="N943" i="2"/>
  <c r="N951" i="2"/>
  <c r="N959" i="2"/>
  <c r="N967" i="2"/>
  <c r="N975" i="2"/>
  <c r="N983" i="2"/>
  <c r="N991" i="2"/>
  <c r="N999" i="2"/>
  <c r="N777" i="2"/>
  <c r="N785" i="2"/>
  <c r="N616" i="2"/>
  <c r="N801" i="2"/>
  <c r="N809" i="2"/>
  <c r="N817" i="2"/>
  <c r="N1034" i="2"/>
  <c r="N833" i="2"/>
  <c r="N841" i="2"/>
  <c r="N849" i="2"/>
  <c r="N857" i="2"/>
  <c r="N865" i="2"/>
  <c r="N873" i="2"/>
  <c r="N742" i="2"/>
  <c r="N889" i="2"/>
  <c r="N897" i="2"/>
  <c r="N905" i="2"/>
  <c r="N913" i="2"/>
  <c r="N921" i="2"/>
  <c r="N929" i="2"/>
  <c r="N937" i="2"/>
  <c r="N945" i="2"/>
  <c r="N953" i="2"/>
  <c r="N961" i="2"/>
  <c r="N969" i="2"/>
  <c r="N977" i="2"/>
  <c r="N985" i="2"/>
  <c r="N993" i="2"/>
  <c r="N1001" i="2"/>
  <c r="N1009" i="2"/>
  <c r="N1017" i="2"/>
  <c r="N120" i="2"/>
  <c r="N1036" i="2"/>
  <c r="N1044" i="2"/>
  <c r="N1049" i="2"/>
  <c r="N1057" i="2"/>
  <c r="N1065" i="2"/>
  <c r="N1073" i="2"/>
  <c r="N1081" i="2"/>
  <c r="N1089" i="2"/>
  <c r="N1097" i="2"/>
  <c r="N1105" i="2"/>
  <c r="N1113" i="2"/>
  <c r="N1121" i="2"/>
  <c r="N1129" i="2"/>
  <c r="N1137" i="2"/>
  <c r="N1145" i="2"/>
  <c r="N1153" i="2"/>
  <c r="N1321" i="2"/>
  <c r="N1329" i="2"/>
  <c r="N1177" i="2"/>
  <c r="N1185" i="2"/>
  <c r="N1193" i="2"/>
  <c r="N1201" i="2"/>
  <c r="N1209" i="2"/>
  <c r="N1217" i="2"/>
  <c r="N1225" i="2"/>
  <c r="N1233" i="2"/>
  <c r="N1241" i="2"/>
  <c r="N1249" i="2"/>
  <c r="N1013" i="2"/>
  <c r="N1265" i="2"/>
  <c r="N1273" i="2"/>
  <c r="N1281" i="2"/>
  <c r="N1289" i="2"/>
  <c r="N279" i="2"/>
  <c r="N1305" i="2"/>
  <c r="N1313" i="2"/>
  <c r="N1168" i="2"/>
  <c r="N1259" i="2"/>
  <c r="N1337" i="2"/>
  <c r="N1345" i="2"/>
  <c r="N1353" i="2"/>
  <c r="N1361" i="2"/>
  <c r="N1369" i="2"/>
  <c r="N758" i="2"/>
  <c r="N766" i="2"/>
  <c r="N774" i="2"/>
  <c r="N565" i="2"/>
  <c r="N603" i="2"/>
  <c r="N798" i="2"/>
  <c r="N884" i="2"/>
  <c r="N664" i="2"/>
  <c r="N1031" i="2"/>
  <c r="N830" i="2"/>
  <c r="N838" i="2"/>
  <c r="N846" i="2"/>
  <c r="N854" i="2"/>
  <c r="N887" i="2"/>
  <c r="N870" i="2"/>
  <c r="N878" i="2"/>
  <c r="N585" i="2"/>
  <c r="N894" i="2"/>
  <c r="N902" i="2"/>
  <c r="N910" i="2"/>
  <c r="N918" i="2"/>
  <c r="N926" i="2"/>
  <c r="N934" i="2"/>
  <c r="N942" i="2"/>
  <c r="N950" i="2"/>
  <c r="N958" i="2"/>
  <c r="N966" i="2"/>
  <c r="N237" i="2"/>
  <c r="N982" i="2"/>
  <c r="N990" i="2"/>
  <c r="N998" i="2"/>
  <c r="N1006" i="2"/>
  <c r="N1014" i="2"/>
  <c r="N1022" i="2"/>
  <c r="N1030" i="2"/>
  <c r="N1041" i="2"/>
  <c r="N1162" i="2"/>
  <c r="N1054" i="2"/>
  <c r="N1062" i="2"/>
  <c r="N1070" i="2"/>
  <c r="N1078" i="2"/>
  <c r="N1086" i="2"/>
  <c r="N1094" i="2"/>
  <c r="N1102" i="2"/>
  <c r="N1110" i="2"/>
  <c r="N1118" i="2"/>
  <c r="N1126" i="2"/>
  <c r="N1134" i="2"/>
  <c r="N1142" i="2"/>
  <c r="N1150" i="2"/>
  <c r="N1158" i="2"/>
  <c r="N1326" i="2"/>
  <c r="N1174" i="2"/>
  <c r="N1182" i="2"/>
  <c r="N1190" i="2"/>
  <c r="N1198" i="2"/>
  <c r="N1206" i="2"/>
  <c r="N1214" i="2"/>
  <c r="N1222" i="2"/>
  <c r="N1230" i="2"/>
  <c r="N1238" i="2"/>
  <c r="N1246" i="2"/>
  <c r="N978" i="2"/>
  <c r="N1262" i="2"/>
  <c r="N1270" i="2"/>
  <c r="N1278" i="2"/>
  <c r="N1286" i="2"/>
  <c r="N1294" i="2"/>
  <c r="N1302" i="2"/>
  <c r="N1310" i="2"/>
  <c r="N1165" i="2"/>
  <c r="N1256" i="2"/>
  <c r="N1334" i="2"/>
  <c r="N1342" i="2"/>
  <c r="N1350" i="2"/>
  <c r="N1358" i="2"/>
  <c r="N1366" i="2"/>
  <c r="N1374" i="2"/>
  <c r="N787" i="2"/>
  <c r="N795" i="2"/>
  <c r="N803" i="2"/>
  <c r="N811" i="2"/>
  <c r="N819" i="2"/>
  <c r="N827" i="2"/>
  <c r="N10" i="2"/>
  <c r="N843" i="2"/>
  <c r="N851" i="2"/>
  <c r="N859" i="2"/>
  <c r="N867" i="2"/>
  <c r="N875" i="2"/>
  <c r="N883" i="2"/>
  <c r="N891" i="2"/>
  <c r="N899" i="2"/>
  <c r="N907" i="2"/>
  <c r="N915" i="2"/>
  <c r="N923" i="2"/>
  <c r="N931" i="2"/>
  <c r="N939" i="2"/>
  <c r="N947" i="2"/>
  <c r="N955" i="2"/>
  <c r="N944" i="2"/>
  <c r="N971" i="2"/>
  <c r="N979" i="2"/>
  <c r="N987" i="2"/>
  <c r="N995" i="2"/>
  <c r="N1003" i="2"/>
  <c r="N963" i="2"/>
  <c r="N1019" i="2"/>
  <c r="N183" i="2"/>
  <c r="N1038" i="2"/>
  <c r="N1046" i="2"/>
  <c r="N1051" i="2"/>
  <c r="N1059" i="2"/>
  <c r="N1067" i="2"/>
  <c r="N1075" i="2"/>
  <c r="N1083" i="2"/>
  <c r="N1091" i="2"/>
  <c r="N1099" i="2"/>
  <c r="N1107" i="2"/>
  <c r="N1115" i="2"/>
  <c r="N1123" i="2"/>
  <c r="N1131" i="2"/>
  <c r="N1139" i="2"/>
  <c r="N1147" i="2"/>
  <c r="N1155" i="2"/>
  <c r="N1323" i="2"/>
  <c r="N1171" i="2"/>
  <c r="N1179" i="2"/>
  <c r="N1187" i="2"/>
  <c r="N1195" i="2"/>
  <c r="N1203" i="2"/>
  <c r="N1211" i="2"/>
  <c r="N1219" i="2"/>
  <c r="N1227" i="2"/>
  <c r="N1235" i="2"/>
  <c r="N1243" i="2"/>
  <c r="N1251" i="2"/>
  <c r="N1024" i="2"/>
  <c r="N1267" i="2"/>
  <c r="N1275" i="2"/>
  <c r="N1283" i="2"/>
  <c r="N1291" i="2"/>
  <c r="N326" i="2"/>
  <c r="N1307" i="2"/>
  <c r="N1315" i="2"/>
  <c r="N1253" i="2"/>
  <c r="N1331" i="2"/>
  <c r="N1339" i="2"/>
  <c r="N1347" i="2"/>
  <c r="N1355" i="2"/>
  <c r="N1363" i="2"/>
  <c r="N1371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976" i="2"/>
  <c r="P978" i="2"/>
  <c r="P1011" i="2"/>
  <c r="P1012" i="2"/>
  <c r="P1013" i="2"/>
  <c r="P1023" i="2"/>
  <c r="P1024" i="2"/>
  <c r="P1025" i="2"/>
  <c r="P1026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259" i="2"/>
  <c r="P279" i="2"/>
  <c r="P322" i="2"/>
  <c r="P326" i="2"/>
  <c r="P357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165" i="2"/>
  <c r="P1166" i="2"/>
  <c r="P1167" i="2"/>
  <c r="P1168" i="2"/>
  <c r="P1169" i="2"/>
  <c r="P1253" i="2"/>
  <c r="P1254" i="2"/>
  <c r="P1255" i="2"/>
  <c r="P1256" i="2"/>
  <c r="P1257" i="2"/>
  <c r="P1258" i="2"/>
  <c r="P125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D5" i="3"/>
  <c r="D6" i="3" s="1"/>
  <c r="D7" i="3" s="1"/>
  <c r="A26" i="3"/>
  <c r="A27" i="3" s="1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329" i="2"/>
  <c r="P1328" i="2"/>
  <c r="P1327" i="2"/>
  <c r="P1326" i="2"/>
  <c r="P1325" i="2"/>
  <c r="P1324" i="2"/>
  <c r="P1323" i="2"/>
  <c r="P1322" i="2"/>
  <c r="P1321" i="2"/>
  <c r="P132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162" i="2"/>
  <c r="P1161" i="2"/>
  <c r="P1160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27" i="2"/>
  <c r="P1030" i="2"/>
  <c r="P1029" i="2"/>
  <c r="P1028" i="2"/>
  <c r="P183" i="2"/>
  <c r="P145" i="2"/>
  <c r="P120" i="2"/>
  <c r="P100" i="2"/>
  <c r="P95" i="2"/>
  <c r="P1022" i="2"/>
  <c r="P1021" i="2"/>
  <c r="P1020" i="2"/>
  <c r="P1019" i="2"/>
  <c r="P1018" i="2"/>
  <c r="P1017" i="2"/>
  <c r="P1016" i="2"/>
  <c r="P1015" i="2"/>
  <c r="P1014" i="2"/>
  <c r="P974" i="2"/>
  <c r="P972" i="2"/>
  <c r="P963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258" i="2"/>
  <c r="P977" i="2"/>
  <c r="P257" i="2"/>
  <c r="P975" i="2"/>
  <c r="P237" i="2"/>
  <c r="P973" i="2"/>
  <c r="P211" i="2"/>
  <c r="P971" i="2"/>
  <c r="P970" i="2"/>
  <c r="P969" i="2"/>
  <c r="P968" i="2"/>
  <c r="P967" i="2"/>
  <c r="P966" i="2"/>
  <c r="P965" i="2"/>
  <c r="P964" i="2"/>
  <c r="P944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368" i="2"/>
  <c r="P943" i="2"/>
  <c r="P942" i="2"/>
  <c r="P941" i="2"/>
  <c r="P940" i="2"/>
  <c r="P939" i="2"/>
  <c r="P1260" i="2"/>
  <c r="P937" i="2"/>
  <c r="P938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586" i="2"/>
  <c r="P585" i="2"/>
  <c r="P885" i="2"/>
  <c r="P584" i="2"/>
  <c r="P883" i="2"/>
  <c r="P882" i="2"/>
  <c r="P742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936" i="2"/>
  <c r="P887" i="2"/>
  <c r="P886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10" i="2"/>
  <c r="P834" i="2"/>
  <c r="P833" i="2"/>
  <c r="P832" i="2"/>
  <c r="P831" i="2"/>
  <c r="P830" i="2"/>
  <c r="P829" i="2"/>
  <c r="P828" i="2"/>
  <c r="P827" i="2"/>
  <c r="P826" i="2"/>
  <c r="P1034" i="2"/>
  <c r="P1033" i="2"/>
  <c r="P1032" i="2"/>
  <c r="P1031" i="2"/>
  <c r="P821" i="2"/>
  <c r="P820" i="2"/>
  <c r="P819" i="2"/>
  <c r="P818" i="2"/>
  <c r="P817" i="2"/>
  <c r="P816" i="2"/>
  <c r="P815" i="2"/>
  <c r="P664" i="2"/>
  <c r="P813" i="2"/>
  <c r="P812" i="2"/>
  <c r="P811" i="2"/>
  <c r="P810" i="2"/>
  <c r="P809" i="2"/>
  <c r="P808" i="2"/>
  <c r="P807" i="2"/>
  <c r="P884" i="2"/>
  <c r="P863" i="2"/>
  <c r="P804" i="2"/>
  <c r="P803" i="2"/>
  <c r="P802" i="2"/>
  <c r="P801" i="2"/>
  <c r="P800" i="2"/>
  <c r="P799" i="2"/>
  <c r="P798" i="2"/>
  <c r="P797" i="2"/>
  <c r="P796" i="2"/>
  <c r="P795" i="2"/>
  <c r="P794" i="2"/>
  <c r="P616" i="2"/>
  <c r="P615" i="2"/>
  <c r="P609" i="2"/>
  <c r="P603" i="2"/>
  <c r="P789" i="2"/>
  <c r="P788" i="2"/>
  <c r="P787" i="2"/>
  <c r="P786" i="2"/>
  <c r="P785" i="2"/>
  <c r="P784" i="2"/>
  <c r="P570" i="2"/>
  <c r="P565" i="2"/>
  <c r="P553" i="2"/>
  <c r="P479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204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1300" i="2"/>
  <c r="P1299" i="2"/>
  <c r="P1298" i="2"/>
  <c r="P706" i="2"/>
  <c r="P705" i="2"/>
  <c r="P704" i="2"/>
  <c r="P703" i="2"/>
  <c r="P363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862" i="2"/>
  <c r="P861" i="2"/>
  <c r="P835" i="2"/>
  <c r="P825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538" i="2"/>
  <c r="P663" i="2"/>
  <c r="P662" i="2"/>
  <c r="P485" i="2"/>
  <c r="P660" i="2"/>
  <c r="P659" i="2"/>
  <c r="P824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823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1318" i="2"/>
  <c r="P822" i="2"/>
  <c r="P806" i="2"/>
  <c r="P614" i="2"/>
  <c r="P613" i="2"/>
  <c r="P612" i="2"/>
  <c r="P611" i="2"/>
  <c r="P610" i="2"/>
  <c r="P469" i="2"/>
  <c r="P608" i="2"/>
  <c r="P607" i="2"/>
  <c r="P606" i="2"/>
  <c r="P605" i="2"/>
  <c r="P604" i="2"/>
  <c r="P805" i="2"/>
  <c r="P602" i="2"/>
  <c r="P601" i="2"/>
  <c r="P658" i="2"/>
  <c r="P599" i="2"/>
  <c r="P793" i="2"/>
  <c r="P597" i="2"/>
  <c r="P596" i="2"/>
  <c r="P595" i="2"/>
  <c r="P594" i="2"/>
  <c r="P593" i="2"/>
  <c r="P592" i="2"/>
  <c r="P591" i="2"/>
  <c r="P590" i="2"/>
  <c r="P589" i="2"/>
  <c r="P588" i="2"/>
  <c r="P435" i="2"/>
  <c r="P434" i="2"/>
  <c r="P433" i="2"/>
  <c r="P432" i="2"/>
  <c r="P583" i="2"/>
  <c r="P661" i="2"/>
  <c r="P581" i="2"/>
  <c r="P580" i="2"/>
  <c r="P579" i="2"/>
  <c r="P578" i="2"/>
  <c r="P577" i="2"/>
  <c r="P576" i="2"/>
  <c r="P575" i="2"/>
  <c r="P574" i="2"/>
  <c r="P573" i="2"/>
  <c r="P572" i="2"/>
  <c r="P571" i="2"/>
  <c r="P792" i="2"/>
  <c r="P569" i="2"/>
  <c r="P568" i="2"/>
  <c r="P567" i="2"/>
  <c r="P566" i="2"/>
  <c r="P791" i="2"/>
  <c r="P564" i="2"/>
  <c r="P563" i="2"/>
  <c r="P562" i="2"/>
  <c r="P561" i="2"/>
  <c r="P560" i="2"/>
  <c r="P559" i="2"/>
  <c r="P558" i="2"/>
  <c r="P557" i="2"/>
  <c r="P556" i="2"/>
  <c r="P555" i="2"/>
  <c r="P554" i="2"/>
  <c r="P404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407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881" i="2"/>
  <c r="P484" i="2"/>
  <c r="P483" i="2"/>
  <c r="P482" i="2"/>
  <c r="P481" i="2"/>
  <c r="P480" i="2"/>
  <c r="P790" i="2"/>
  <c r="P478" i="2"/>
  <c r="P477" i="2"/>
  <c r="P476" i="2"/>
  <c r="P475" i="2"/>
  <c r="P474" i="2"/>
  <c r="P473" i="2"/>
  <c r="P472" i="2"/>
  <c r="P471" i="2"/>
  <c r="P470" i="2"/>
  <c r="P32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783" i="2"/>
  <c r="P782" i="2"/>
  <c r="P781" i="2"/>
  <c r="P780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139" i="2"/>
  <c r="P406" i="2"/>
  <c r="P405" i="2"/>
  <c r="P116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52" i="2"/>
  <c r="P51" i="2"/>
  <c r="P366" i="2"/>
  <c r="P365" i="2"/>
  <c r="P364" i="2"/>
  <c r="P709" i="2"/>
  <c r="P362" i="2"/>
  <c r="P361" i="2"/>
  <c r="P360" i="2"/>
  <c r="P359" i="2"/>
  <c r="P358" i="2"/>
  <c r="P635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1319" i="2"/>
  <c r="P325" i="2"/>
  <c r="P324" i="2"/>
  <c r="P323" i="2"/>
  <c r="P708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707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1297" i="2"/>
  <c r="P1296" i="2"/>
  <c r="P1261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702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11" i="2"/>
  <c r="P210" i="2"/>
  <c r="P209" i="2"/>
  <c r="P208" i="2"/>
  <c r="P207" i="2"/>
  <c r="P206" i="2"/>
  <c r="P205" i="2"/>
  <c r="P582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686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685" i="2"/>
  <c r="P144" i="2"/>
  <c r="P143" i="2"/>
  <c r="P142" i="2"/>
  <c r="P141" i="2"/>
  <c r="P140" i="2"/>
  <c r="P814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163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600" i="2"/>
  <c r="P99" i="2"/>
  <c r="P98" i="2"/>
  <c r="P97" i="2"/>
  <c r="P96" i="2"/>
  <c r="P367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684" i="2"/>
  <c r="P683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617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598" i="2"/>
  <c r="P587" i="2"/>
  <c r="P9" i="2"/>
  <c r="P8" i="2"/>
  <c r="P7" i="2"/>
  <c r="P6" i="2"/>
  <c r="P5" i="2"/>
  <c r="P4" i="2"/>
  <c r="P3" i="2"/>
  <c r="P2" i="2"/>
  <c r="V963" i="2" l="1"/>
  <c r="W963" i="2" s="1"/>
  <c r="X963" i="2" s="1"/>
  <c r="V947" i="2"/>
  <c r="W947" i="2" s="1"/>
  <c r="X947" i="2" s="1"/>
  <c r="V915" i="2"/>
  <c r="W915" i="2" s="1"/>
  <c r="X915" i="2" s="1"/>
  <c r="V787" i="2"/>
  <c r="W787" i="2" s="1"/>
  <c r="X787" i="2" s="1"/>
  <c r="V755" i="2"/>
  <c r="W755" i="2" s="1"/>
  <c r="X755" i="2" s="1"/>
  <c r="V723" i="2"/>
  <c r="W723" i="2" s="1"/>
  <c r="X723" i="2" s="1"/>
  <c r="V531" i="2"/>
  <c r="W531" i="2" s="1"/>
  <c r="X531" i="2" s="1"/>
  <c r="V783" i="2"/>
  <c r="W783" i="2" s="1"/>
  <c r="X783" i="2" s="1"/>
  <c r="V371" i="2"/>
  <c r="W371" i="2" s="1"/>
  <c r="X371" i="2" s="1"/>
  <c r="V339" i="2"/>
  <c r="W339" i="2" s="1"/>
  <c r="X339" i="2" s="1"/>
  <c r="V275" i="2"/>
  <c r="W275" i="2" s="1"/>
  <c r="X275" i="2" s="1"/>
  <c r="V243" i="2"/>
  <c r="W243" i="2" s="1"/>
  <c r="X243" i="2" s="1"/>
  <c r="V179" i="2"/>
  <c r="W179" i="2" s="1"/>
  <c r="X179" i="2" s="1"/>
  <c r="V882" i="2"/>
  <c r="W882" i="2" s="1"/>
  <c r="X882" i="2" s="1"/>
  <c r="V818" i="2"/>
  <c r="W818" i="2" s="1"/>
  <c r="X818" i="2" s="1"/>
  <c r="V824" i="2"/>
  <c r="W824" i="2" s="1"/>
  <c r="X824" i="2" s="1"/>
  <c r="V782" i="2"/>
  <c r="W782" i="2" s="1"/>
  <c r="X782" i="2" s="1"/>
  <c r="V274" i="2"/>
  <c r="W274" i="2" s="1"/>
  <c r="X274" i="2" s="1"/>
  <c r="V849" i="2"/>
  <c r="W849" i="2" s="1"/>
  <c r="X849" i="2" s="1"/>
  <c r="V529" i="2"/>
  <c r="W529" i="2" s="1"/>
  <c r="X529" i="2" s="1"/>
  <c r="V781" i="2"/>
  <c r="W781" i="2" s="1"/>
  <c r="X781" i="2" s="1"/>
  <c r="V273" i="2"/>
  <c r="W273" i="2" s="1"/>
  <c r="X273" i="2" s="1"/>
  <c r="V81" i="2"/>
  <c r="W81" i="2" s="1"/>
  <c r="X81" i="2" s="1"/>
  <c r="V927" i="2"/>
  <c r="W927" i="2" s="1"/>
  <c r="X927" i="2" s="1"/>
  <c r="V6" i="2"/>
  <c r="W6" i="2" s="1"/>
  <c r="X6" i="2" s="1"/>
  <c r="V896" i="2"/>
  <c r="W896" i="2" s="1"/>
  <c r="X896" i="2" s="1"/>
  <c r="V288" i="2"/>
  <c r="W288" i="2" s="1"/>
  <c r="X288" i="2" s="1"/>
  <c r="V64" i="2"/>
  <c r="W64" i="2" s="1"/>
  <c r="X64" i="2" s="1"/>
  <c r="V935" i="2"/>
  <c r="W935" i="2" s="1"/>
  <c r="X935" i="2" s="1"/>
  <c r="V774" i="2"/>
  <c r="W774" i="2" s="1"/>
  <c r="X774" i="2" s="1"/>
  <c r="V429" i="2"/>
  <c r="W429" i="2" s="1"/>
  <c r="X429" i="2" s="1"/>
  <c r="V301" i="2"/>
  <c r="W301" i="2" s="1"/>
  <c r="X301" i="2" s="1"/>
  <c r="V308" i="2"/>
  <c r="W308" i="2" s="1"/>
  <c r="X308" i="2" s="1"/>
  <c r="V788" i="2"/>
  <c r="W788" i="2" s="1"/>
  <c r="X788" i="2" s="1"/>
  <c r="V420" i="2"/>
  <c r="W420" i="2" s="1"/>
  <c r="X420" i="2" s="1"/>
  <c r="V324" i="2"/>
  <c r="W324" i="2" s="1"/>
  <c r="X324" i="2" s="1"/>
  <c r="V188" i="2"/>
  <c r="W188" i="2" s="1"/>
  <c r="X188" i="2" s="1"/>
  <c r="V12" i="2"/>
  <c r="W12" i="2" s="1"/>
  <c r="X12" i="2" s="1"/>
  <c r="V918" i="2"/>
  <c r="W918" i="2" s="1"/>
  <c r="X918" i="2" s="1"/>
  <c r="V664" i="2"/>
  <c r="W664" i="2" s="1"/>
  <c r="X664" i="2" s="1"/>
  <c r="V201" i="2"/>
  <c r="W201" i="2" s="1"/>
  <c r="X201" i="2" s="1"/>
  <c r="V607" i="2"/>
  <c r="W607" i="2" s="1"/>
  <c r="X607" i="2" s="1"/>
  <c r="V5" i="2"/>
  <c r="W5" i="2" s="1"/>
  <c r="X5" i="2" s="1"/>
  <c r="V587" i="2"/>
  <c r="W587" i="2" s="1"/>
  <c r="X587" i="2" s="1"/>
  <c r="V7" i="2"/>
  <c r="W7" i="2" s="1"/>
  <c r="X7" i="2" s="1"/>
  <c r="V555" i="2"/>
  <c r="W555" i="2" s="1"/>
  <c r="X555" i="2" s="1"/>
  <c r="V814" i="2"/>
  <c r="W814" i="2" s="1"/>
  <c r="X814" i="2" s="1"/>
  <c r="V9" i="2"/>
  <c r="W9" i="2" s="1"/>
  <c r="X9" i="2" s="1"/>
  <c r="V202" i="2"/>
  <c r="W202" i="2" s="1"/>
  <c r="X202" i="2" s="1"/>
  <c r="V728" i="2"/>
  <c r="W728" i="2" s="1"/>
  <c r="X728" i="2" s="1"/>
  <c r="V421" i="2"/>
  <c r="W421" i="2" s="1"/>
  <c r="X421" i="2" s="1"/>
  <c r="V809" i="2"/>
  <c r="W809" i="2" s="1"/>
  <c r="X809" i="2" s="1"/>
  <c r="V440" i="2"/>
  <c r="W440" i="2" s="1"/>
  <c r="X440" i="2" s="1"/>
  <c r="V598" i="2"/>
  <c r="W598" i="2" s="1"/>
  <c r="X598" i="2" s="1"/>
  <c r="V316" i="2"/>
  <c r="W316" i="2" s="1"/>
  <c r="X316" i="2" s="1"/>
  <c r="V987" i="2"/>
  <c r="W987" i="2" s="1"/>
  <c r="X987" i="2" s="1"/>
  <c r="V955" i="2"/>
  <c r="W955" i="2" s="1"/>
  <c r="X955" i="2" s="1"/>
  <c r="V923" i="2"/>
  <c r="W923" i="2" s="1"/>
  <c r="X923" i="2" s="1"/>
  <c r="V891" i="2"/>
  <c r="W891" i="2" s="1"/>
  <c r="X891" i="2" s="1"/>
  <c r="V859" i="2"/>
  <c r="W859" i="2" s="1"/>
  <c r="X859" i="2" s="1"/>
  <c r="V827" i="2"/>
  <c r="W827" i="2" s="1"/>
  <c r="X827" i="2" s="1"/>
  <c r="V795" i="2"/>
  <c r="W795" i="2" s="1"/>
  <c r="X795" i="2" s="1"/>
  <c r="V763" i="2"/>
  <c r="W763" i="2" s="1"/>
  <c r="X763" i="2" s="1"/>
  <c r="V731" i="2"/>
  <c r="W731" i="2" s="1"/>
  <c r="X731" i="2" s="1"/>
  <c r="V699" i="2"/>
  <c r="W699" i="2" s="1"/>
  <c r="X699" i="2" s="1"/>
  <c r="V667" i="2"/>
  <c r="W667" i="2" s="1"/>
  <c r="X667" i="2" s="1"/>
  <c r="V823" i="2"/>
  <c r="W823" i="2" s="1"/>
  <c r="X823" i="2" s="1"/>
  <c r="V805" i="2"/>
  <c r="W805" i="2" s="1"/>
  <c r="X805" i="2" s="1"/>
  <c r="V571" i="2"/>
  <c r="W571" i="2" s="1"/>
  <c r="X571" i="2" s="1"/>
  <c r="V539" i="2"/>
  <c r="W539" i="2" s="1"/>
  <c r="X539" i="2" s="1"/>
  <c r="V507" i="2"/>
  <c r="W507" i="2" s="1"/>
  <c r="X507" i="2" s="1"/>
  <c r="V475" i="2"/>
  <c r="W475" i="2" s="1"/>
  <c r="X475" i="2" s="1"/>
  <c r="V443" i="2"/>
  <c r="W443" i="2" s="1"/>
  <c r="X443" i="2" s="1"/>
  <c r="V411" i="2"/>
  <c r="W411" i="2" s="1"/>
  <c r="X411" i="2" s="1"/>
  <c r="V379" i="2"/>
  <c r="W379" i="2" s="1"/>
  <c r="X379" i="2" s="1"/>
  <c r="V347" i="2"/>
  <c r="W347" i="2" s="1"/>
  <c r="X347" i="2" s="1"/>
  <c r="V315" i="2"/>
  <c r="W315" i="2" s="1"/>
  <c r="X315" i="2" s="1"/>
  <c r="V283" i="2"/>
  <c r="W283" i="2" s="1"/>
  <c r="X283" i="2" s="1"/>
  <c r="V251" i="2"/>
  <c r="W251" i="2" s="1"/>
  <c r="X251" i="2" s="1"/>
  <c r="V219" i="2"/>
  <c r="W219" i="2" s="1"/>
  <c r="X219" i="2" s="1"/>
  <c r="V123" i="2"/>
  <c r="W123" i="2" s="1"/>
  <c r="X123" i="2" s="1"/>
  <c r="V59" i="2"/>
  <c r="W59" i="2" s="1"/>
  <c r="X59" i="2" s="1"/>
  <c r="V609" i="2"/>
  <c r="W609" i="2" s="1"/>
  <c r="X609" i="2" s="1"/>
  <c r="V447" i="2"/>
  <c r="W447" i="2" s="1"/>
  <c r="X447" i="2" s="1"/>
  <c r="V950" i="2"/>
  <c r="W950" i="2" s="1"/>
  <c r="X950" i="2" s="1"/>
  <c r="V661" i="2"/>
  <c r="W661" i="2" s="1"/>
  <c r="X661" i="2" s="1"/>
  <c r="V270" i="2"/>
  <c r="W270" i="2" s="1"/>
  <c r="X270" i="2" s="1"/>
  <c r="V986" i="2"/>
  <c r="W986" i="2" s="1"/>
  <c r="X986" i="2" s="1"/>
  <c r="V922" i="2"/>
  <c r="W922" i="2" s="1"/>
  <c r="X922" i="2" s="1"/>
  <c r="V858" i="2"/>
  <c r="W858" i="2" s="1"/>
  <c r="X858" i="2" s="1"/>
  <c r="V794" i="2"/>
  <c r="W794" i="2" s="1"/>
  <c r="X794" i="2" s="1"/>
  <c r="V698" i="2"/>
  <c r="W698" i="2" s="1"/>
  <c r="X698" i="2" s="1"/>
  <c r="V634" i="2"/>
  <c r="W634" i="2" s="1"/>
  <c r="X634" i="2" s="1"/>
  <c r="V792" i="2"/>
  <c r="W792" i="2" s="1"/>
  <c r="X792" i="2" s="1"/>
  <c r="V506" i="2"/>
  <c r="W506" i="2" s="1"/>
  <c r="X506" i="2" s="1"/>
  <c r="V410" i="2"/>
  <c r="W410" i="2" s="1"/>
  <c r="X410" i="2" s="1"/>
  <c r="V346" i="2"/>
  <c r="W346" i="2" s="1"/>
  <c r="X346" i="2" s="1"/>
  <c r="V282" i="2"/>
  <c r="W282" i="2" s="1"/>
  <c r="X282" i="2" s="1"/>
  <c r="V218" i="2"/>
  <c r="W218" i="2" s="1"/>
  <c r="X218" i="2" s="1"/>
  <c r="V122" i="2"/>
  <c r="W122" i="2" s="1"/>
  <c r="X122" i="2" s="1"/>
  <c r="V58" i="2"/>
  <c r="W58" i="2" s="1"/>
  <c r="X58" i="2" s="1"/>
  <c r="V919" i="2"/>
  <c r="W919" i="2" s="1"/>
  <c r="X919" i="2" s="1"/>
  <c r="V439" i="2"/>
  <c r="W439" i="2" s="1"/>
  <c r="X439" i="2" s="1"/>
  <c r="V982" i="2"/>
  <c r="W982" i="2" s="1"/>
  <c r="X982" i="2" s="1"/>
  <c r="V718" i="2"/>
  <c r="W718" i="2" s="1"/>
  <c r="X718" i="2" s="1"/>
  <c r="V134" i="2"/>
  <c r="W134" i="2" s="1"/>
  <c r="X134" i="2" s="1"/>
  <c r="V921" i="2"/>
  <c r="W921" i="2" s="1"/>
  <c r="X921" i="2" s="1"/>
  <c r="V889" i="2"/>
  <c r="W889" i="2" s="1"/>
  <c r="X889" i="2" s="1"/>
  <c r="V616" i="2"/>
  <c r="W616" i="2" s="1"/>
  <c r="X616" i="2" s="1"/>
  <c r="V729" i="2"/>
  <c r="W729" i="2" s="1"/>
  <c r="X729" i="2" s="1"/>
  <c r="V665" i="2"/>
  <c r="W665" i="2" s="1"/>
  <c r="X665" i="2" s="1"/>
  <c r="V601" i="2"/>
  <c r="W601" i="2" s="1"/>
  <c r="X601" i="2" s="1"/>
  <c r="V537" i="2"/>
  <c r="W537" i="2" s="1"/>
  <c r="X537" i="2" s="1"/>
  <c r="V473" i="2"/>
  <c r="W473" i="2" s="1"/>
  <c r="X473" i="2" s="1"/>
  <c r="V409" i="2"/>
  <c r="W409" i="2" s="1"/>
  <c r="X409" i="2" s="1"/>
  <c r="V345" i="2"/>
  <c r="W345" i="2" s="1"/>
  <c r="X345" i="2" s="1"/>
  <c r="V281" i="2"/>
  <c r="W281" i="2" s="1"/>
  <c r="X281" i="2" s="1"/>
  <c r="V217" i="2"/>
  <c r="W217" i="2" s="1"/>
  <c r="X217" i="2" s="1"/>
  <c r="V153" i="2"/>
  <c r="W153" i="2" s="1"/>
  <c r="X153" i="2" s="1"/>
  <c r="V89" i="2"/>
  <c r="W89" i="2" s="1"/>
  <c r="X89" i="2" s="1"/>
  <c r="V951" i="2"/>
  <c r="W951" i="2" s="1"/>
  <c r="X951" i="2" s="1"/>
  <c r="V570" i="2"/>
  <c r="W570" i="2" s="1"/>
  <c r="X570" i="2" s="1"/>
  <c r="V287" i="2"/>
  <c r="W287" i="2" s="1"/>
  <c r="X287" i="2" s="1"/>
  <c r="V638" i="2"/>
  <c r="W638" i="2" s="1"/>
  <c r="X638" i="2" s="1"/>
  <c r="V358" i="2"/>
  <c r="W358" i="2" s="1"/>
  <c r="X358" i="2" s="1"/>
  <c r="V166" i="2"/>
  <c r="W166" i="2" s="1"/>
  <c r="X166" i="2" s="1"/>
  <c r="V38" i="2"/>
  <c r="W38" i="2" s="1"/>
  <c r="X38" i="2" s="1"/>
  <c r="V938" i="2"/>
  <c r="W938" i="2" s="1"/>
  <c r="X938" i="2" s="1"/>
  <c r="V872" i="2"/>
  <c r="W872" i="2" s="1"/>
  <c r="X872" i="2" s="1"/>
  <c r="V808" i="2"/>
  <c r="W808" i="2" s="1"/>
  <c r="X808" i="2" s="1"/>
  <c r="V744" i="2"/>
  <c r="W744" i="2" s="1"/>
  <c r="X744" i="2" s="1"/>
  <c r="V680" i="2"/>
  <c r="W680" i="2" s="1"/>
  <c r="X680" i="2" s="1"/>
  <c r="V822" i="2"/>
  <c r="W822" i="2" s="1"/>
  <c r="X822" i="2" s="1"/>
  <c r="V552" i="2"/>
  <c r="W552" i="2" s="1"/>
  <c r="X552" i="2" s="1"/>
  <c r="V488" i="2"/>
  <c r="W488" i="2" s="1"/>
  <c r="X488" i="2" s="1"/>
  <c r="V424" i="2"/>
  <c r="W424" i="2" s="1"/>
  <c r="X424" i="2" s="1"/>
  <c r="V360" i="2"/>
  <c r="W360" i="2" s="1"/>
  <c r="X360" i="2" s="1"/>
  <c r="V296" i="2"/>
  <c r="W296" i="2" s="1"/>
  <c r="X296" i="2" s="1"/>
  <c r="V168" i="2"/>
  <c r="W168" i="2" s="1"/>
  <c r="X168" i="2" s="1"/>
  <c r="V40" i="2"/>
  <c r="W40" i="2" s="1"/>
  <c r="X40" i="2" s="1"/>
  <c r="V943" i="2"/>
  <c r="W943" i="2" s="1"/>
  <c r="X943" i="2" s="1"/>
  <c r="V111" i="2"/>
  <c r="W111" i="2" s="1"/>
  <c r="X111" i="2" s="1"/>
  <c r="V462" i="2"/>
  <c r="W462" i="2" s="1"/>
  <c r="X462" i="2" s="1"/>
  <c r="V86" i="2"/>
  <c r="W86" i="2" s="1"/>
  <c r="X86" i="2" s="1"/>
  <c r="V981" i="2"/>
  <c r="W981" i="2" s="1"/>
  <c r="X981" i="2" s="1"/>
  <c r="V917" i="2"/>
  <c r="W917" i="2" s="1"/>
  <c r="X917" i="2" s="1"/>
  <c r="V853" i="2"/>
  <c r="W853" i="2" s="1"/>
  <c r="X853" i="2" s="1"/>
  <c r="V597" i="2"/>
  <c r="W597" i="2" s="1"/>
  <c r="X597" i="2" s="1"/>
  <c r="V405" i="2"/>
  <c r="W405" i="2" s="1"/>
  <c r="X405" i="2" s="1"/>
  <c r="V213" i="2"/>
  <c r="W213" i="2" s="1"/>
  <c r="X213" i="2" s="1"/>
  <c r="V149" i="2"/>
  <c r="W149" i="2" s="1"/>
  <c r="X149" i="2" s="1"/>
  <c r="V85" i="2"/>
  <c r="W85" i="2" s="1"/>
  <c r="X85" i="2" s="1"/>
  <c r="V21" i="2"/>
  <c r="W21" i="2" s="1"/>
  <c r="X21" i="2" s="1"/>
  <c r="V284" i="2"/>
  <c r="W284" i="2" s="1"/>
  <c r="X284" i="2" s="1"/>
  <c r="V132" i="2"/>
  <c r="W132" i="2" s="1"/>
  <c r="X132" i="2" s="1"/>
  <c r="V367" i="2"/>
  <c r="W367" i="2" s="1"/>
  <c r="X367" i="2" s="1"/>
  <c r="V422" i="2"/>
  <c r="W422" i="2" s="1"/>
  <c r="X422" i="2" s="1"/>
  <c r="V892" i="2"/>
  <c r="W892" i="2" s="1"/>
  <c r="X892" i="2" s="1"/>
  <c r="V828" i="2"/>
  <c r="W828" i="2" s="1"/>
  <c r="X828" i="2" s="1"/>
  <c r="V700" i="2"/>
  <c r="W700" i="2" s="1"/>
  <c r="X700" i="2" s="1"/>
  <c r="V540" i="2"/>
  <c r="W540" i="2" s="1"/>
  <c r="X540" i="2" s="1"/>
  <c r="V332" i="2"/>
  <c r="W332" i="2" s="1"/>
  <c r="X332" i="2" s="1"/>
  <c r="V151" i="2"/>
  <c r="W151" i="2" s="1"/>
  <c r="X151" i="2" s="1"/>
  <c r="V22" i="2"/>
  <c r="W22" i="2" s="1"/>
  <c r="X22" i="2" s="1"/>
  <c r="V187" i="2"/>
  <c r="W187" i="2" s="1"/>
  <c r="X187" i="2" s="1"/>
  <c r="V155" i="2"/>
  <c r="W155" i="2" s="1"/>
  <c r="X155" i="2" s="1"/>
  <c r="V91" i="2"/>
  <c r="W91" i="2" s="1"/>
  <c r="X91" i="2" s="1"/>
  <c r="V27" i="2"/>
  <c r="W27" i="2" s="1"/>
  <c r="X27" i="2" s="1"/>
  <c r="V57" i="2"/>
  <c r="W57" i="2" s="1"/>
  <c r="X57" i="2" s="1"/>
  <c r="V895" i="2"/>
  <c r="W895" i="2" s="1"/>
  <c r="X895" i="2" s="1"/>
  <c r="V703" i="2"/>
  <c r="W703" i="2" s="1"/>
  <c r="X703" i="2" s="1"/>
  <c r="V535" i="2"/>
  <c r="W535" i="2" s="1"/>
  <c r="X535" i="2" s="1"/>
  <c r="V119" i="2"/>
  <c r="W119" i="2" s="1"/>
  <c r="X119" i="2" s="1"/>
  <c r="V710" i="2"/>
  <c r="W710" i="2" s="1"/>
  <c r="X710" i="2" s="1"/>
  <c r="V374" i="2"/>
  <c r="W374" i="2" s="1"/>
  <c r="X374" i="2" s="1"/>
  <c r="V954" i="2"/>
  <c r="W954" i="2" s="1"/>
  <c r="X954" i="2" s="1"/>
  <c r="V890" i="2"/>
  <c r="W890" i="2" s="1"/>
  <c r="X890" i="2" s="1"/>
  <c r="V826" i="2"/>
  <c r="W826" i="2" s="1"/>
  <c r="X826" i="2" s="1"/>
  <c r="V762" i="2"/>
  <c r="W762" i="2" s="1"/>
  <c r="X762" i="2" s="1"/>
  <c r="V730" i="2"/>
  <c r="W730" i="2" s="1"/>
  <c r="X730" i="2" s="1"/>
  <c r="V666" i="2"/>
  <c r="W666" i="2" s="1"/>
  <c r="X666" i="2" s="1"/>
  <c r="V602" i="2"/>
  <c r="W602" i="2" s="1"/>
  <c r="X602" i="2" s="1"/>
  <c r="V407" i="2"/>
  <c r="W407" i="2" s="1"/>
  <c r="X407" i="2" s="1"/>
  <c r="V474" i="2"/>
  <c r="W474" i="2" s="1"/>
  <c r="X474" i="2" s="1"/>
  <c r="V442" i="2"/>
  <c r="W442" i="2" s="1"/>
  <c r="X442" i="2" s="1"/>
  <c r="V378" i="2"/>
  <c r="W378" i="2" s="1"/>
  <c r="X378" i="2" s="1"/>
  <c r="V314" i="2"/>
  <c r="W314" i="2" s="1"/>
  <c r="X314" i="2" s="1"/>
  <c r="V250" i="2"/>
  <c r="W250" i="2" s="1"/>
  <c r="X250" i="2" s="1"/>
  <c r="V186" i="2"/>
  <c r="W186" i="2" s="1"/>
  <c r="X186" i="2" s="1"/>
  <c r="V154" i="2"/>
  <c r="W154" i="2" s="1"/>
  <c r="X154" i="2" s="1"/>
  <c r="V90" i="2"/>
  <c r="W90" i="2" s="1"/>
  <c r="X90" i="2" s="1"/>
  <c r="V26" i="2"/>
  <c r="W26" i="2" s="1"/>
  <c r="X26" i="2" s="1"/>
  <c r="V49" i="2"/>
  <c r="W49" i="2" s="1"/>
  <c r="X49" i="2" s="1"/>
  <c r="V639" i="2"/>
  <c r="W639" i="2" s="1"/>
  <c r="X639" i="2" s="1"/>
  <c r="V239" i="2"/>
  <c r="W239" i="2" s="1"/>
  <c r="X239" i="2" s="1"/>
  <c r="V127" i="2"/>
  <c r="W127" i="2" s="1"/>
  <c r="X127" i="2" s="1"/>
  <c r="V854" i="2"/>
  <c r="W854" i="2" s="1"/>
  <c r="X854" i="2" s="1"/>
  <c r="V518" i="2"/>
  <c r="W518" i="2" s="1"/>
  <c r="X518" i="2" s="1"/>
  <c r="V985" i="2"/>
  <c r="W985" i="2" s="1"/>
  <c r="X985" i="2" s="1"/>
  <c r="V953" i="2"/>
  <c r="W953" i="2" s="1"/>
  <c r="X953" i="2" s="1"/>
  <c r="V857" i="2"/>
  <c r="W857" i="2" s="1"/>
  <c r="X857" i="2" s="1"/>
  <c r="V761" i="2"/>
  <c r="W761" i="2" s="1"/>
  <c r="X761" i="2" s="1"/>
  <c r="V697" i="2"/>
  <c r="W697" i="2" s="1"/>
  <c r="X697" i="2" s="1"/>
  <c r="V633" i="2"/>
  <c r="W633" i="2" s="1"/>
  <c r="X633" i="2" s="1"/>
  <c r="V569" i="2"/>
  <c r="W569" i="2" s="1"/>
  <c r="X569" i="2" s="1"/>
  <c r="V505" i="2"/>
  <c r="W505" i="2" s="1"/>
  <c r="X505" i="2" s="1"/>
  <c r="V441" i="2"/>
  <c r="W441" i="2" s="1"/>
  <c r="X441" i="2" s="1"/>
  <c r="V377" i="2"/>
  <c r="W377" i="2" s="1"/>
  <c r="X377" i="2" s="1"/>
  <c r="V313" i="2"/>
  <c r="W313" i="2" s="1"/>
  <c r="X313" i="2" s="1"/>
  <c r="V249" i="2"/>
  <c r="W249" i="2" s="1"/>
  <c r="X249" i="2" s="1"/>
  <c r="V185" i="2"/>
  <c r="W185" i="2" s="1"/>
  <c r="X185" i="2" s="1"/>
  <c r="V121" i="2"/>
  <c r="W121" i="2" s="1"/>
  <c r="X121" i="2" s="1"/>
  <c r="V41" i="2"/>
  <c r="W41" i="2" s="1"/>
  <c r="X41" i="2" s="1"/>
  <c r="V855" i="2"/>
  <c r="W855" i="2" s="1"/>
  <c r="X855" i="2" s="1"/>
  <c r="V343" i="2"/>
  <c r="W343" i="2" s="1"/>
  <c r="X343" i="2" s="1"/>
  <c r="V143" i="2"/>
  <c r="W143" i="2" s="1"/>
  <c r="X143" i="2" s="1"/>
  <c r="V846" i="2"/>
  <c r="W846" i="2" s="1"/>
  <c r="X846" i="2" s="1"/>
  <c r="V590" i="2"/>
  <c r="W590" i="2" s="1"/>
  <c r="X590" i="2" s="1"/>
  <c r="V262" i="2"/>
  <c r="W262" i="2" s="1"/>
  <c r="X262" i="2" s="1"/>
  <c r="V968" i="2"/>
  <c r="W968" i="2" s="1"/>
  <c r="X968" i="2" s="1"/>
  <c r="V904" i="2"/>
  <c r="W904" i="2" s="1"/>
  <c r="X904" i="2" s="1"/>
  <c r="V840" i="2"/>
  <c r="W840" i="2" s="1"/>
  <c r="X840" i="2" s="1"/>
  <c r="V776" i="2"/>
  <c r="W776" i="2" s="1"/>
  <c r="X776" i="2" s="1"/>
  <c r="V712" i="2"/>
  <c r="W712" i="2" s="1"/>
  <c r="X712" i="2" s="1"/>
  <c r="V648" i="2"/>
  <c r="W648" i="2" s="1"/>
  <c r="X648" i="2" s="1"/>
  <c r="V432" i="2"/>
  <c r="W432" i="2" s="1"/>
  <c r="X432" i="2" s="1"/>
  <c r="V520" i="2"/>
  <c r="W520" i="2" s="1"/>
  <c r="X520" i="2" s="1"/>
  <c r="V456" i="2"/>
  <c r="W456" i="2" s="1"/>
  <c r="X456" i="2" s="1"/>
  <c r="V392" i="2"/>
  <c r="W392" i="2" s="1"/>
  <c r="X392" i="2" s="1"/>
  <c r="V328" i="2"/>
  <c r="W328" i="2" s="1"/>
  <c r="X328" i="2" s="1"/>
  <c r="V264" i="2"/>
  <c r="W264" i="2" s="1"/>
  <c r="X264" i="2" s="1"/>
  <c r="V136" i="2"/>
  <c r="W136" i="2" s="1"/>
  <c r="X136" i="2" s="1"/>
  <c r="V8" i="2"/>
  <c r="W8" i="2" s="1"/>
  <c r="X8" i="2" s="1"/>
  <c r="V884" i="2"/>
  <c r="W884" i="2" s="1"/>
  <c r="X884" i="2" s="1"/>
  <c r="V974" i="2"/>
  <c r="W974" i="2" s="1"/>
  <c r="X974" i="2" s="1"/>
  <c r="V821" i="2"/>
  <c r="W821" i="2" s="1"/>
  <c r="X821" i="2" s="1"/>
  <c r="V501" i="2"/>
  <c r="W501" i="2" s="1"/>
  <c r="X501" i="2" s="1"/>
  <c r="V373" i="2"/>
  <c r="W373" i="2" s="1"/>
  <c r="X373" i="2" s="1"/>
  <c r="V245" i="2"/>
  <c r="W245" i="2" s="1"/>
  <c r="X245" i="2" s="1"/>
  <c r="V117" i="2"/>
  <c r="W117" i="2" s="1"/>
  <c r="X117" i="2" s="1"/>
  <c r="V53" i="2"/>
  <c r="W53" i="2" s="1"/>
  <c r="X53" i="2" s="1"/>
  <c r="V484" i="2"/>
  <c r="W484" i="2" s="1"/>
  <c r="X484" i="2" s="1"/>
  <c r="V4" i="2"/>
  <c r="W4" i="2" s="1"/>
  <c r="X4" i="2" s="1"/>
  <c r="V860" i="2"/>
  <c r="W860" i="2" s="1"/>
  <c r="X860" i="2" s="1"/>
  <c r="V732" i="2"/>
  <c r="W732" i="2" s="1"/>
  <c r="X732" i="2" s="1"/>
  <c r="V380" i="2"/>
  <c r="W380" i="2" s="1"/>
  <c r="X380" i="2" s="1"/>
  <c r="V92" i="2"/>
  <c r="W92" i="2" s="1"/>
  <c r="X92" i="2" s="1"/>
  <c r="V331" i="2"/>
  <c r="W331" i="2" s="1"/>
  <c r="X331" i="2" s="1"/>
  <c r="V815" i="2"/>
  <c r="W815" i="2" s="1"/>
  <c r="X815" i="2" s="1"/>
  <c r="V503" i="2"/>
  <c r="W503" i="2" s="1"/>
  <c r="X503" i="2" s="1"/>
  <c r="V906" i="2"/>
  <c r="W906" i="2" s="1"/>
  <c r="X906" i="2" s="1"/>
  <c r="V330" i="2"/>
  <c r="W330" i="2" s="1"/>
  <c r="X330" i="2" s="1"/>
  <c r="V298" i="2"/>
  <c r="W298" i="2" s="1"/>
  <c r="X298" i="2" s="1"/>
  <c r="V106" i="2"/>
  <c r="W106" i="2" s="1"/>
  <c r="X106" i="2" s="1"/>
  <c r="V42" i="2"/>
  <c r="W42" i="2" s="1"/>
  <c r="X42" i="2" s="1"/>
  <c r="V489" i="2"/>
  <c r="W489" i="2" s="1"/>
  <c r="X489" i="2" s="1"/>
  <c r="V94" i="2"/>
  <c r="W94" i="2" s="1"/>
  <c r="X94" i="2" s="1"/>
  <c r="V952" i="2"/>
  <c r="W952" i="2" s="1"/>
  <c r="X952" i="2" s="1"/>
  <c r="V888" i="2"/>
  <c r="W888" i="2" s="1"/>
  <c r="X888" i="2" s="1"/>
  <c r="V856" i="2"/>
  <c r="W856" i="2" s="1"/>
  <c r="X856" i="2" s="1"/>
  <c r="V1033" i="2"/>
  <c r="W1033" i="2" s="1"/>
  <c r="X1033" i="2" s="1"/>
  <c r="V408" i="2"/>
  <c r="W408" i="2" s="1"/>
  <c r="X408" i="2" s="1"/>
  <c r="V414" i="2"/>
  <c r="W414" i="2" s="1"/>
  <c r="X414" i="2" s="1"/>
  <c r="V837" i="2"/>
  <c r="W837" i="2" s="1"/>
  <c r="X837" i="2" s="1"/>
  <c r="V773" i="2"/>
  <c r="W773" i="2" s="1"/>
  <c r="X773" i="2" s="1"/>
  <c r="V517" i="2"/>
  <c r="W517" i="2" s="1"/>
  <c r="X517" i="2" s="1"/>
  <c r="V452" i="2"/>
  <c r="W452" i="2" s="1"/>
  <c r="X452" i="2" s="1"/>
  <c r="V172" i="2"/>
  <c r="W172" i="2" s="1"/>
  <c r="X172" i="2" s="1"/>
  <c r="V600" i="2"/>
  <c r="W600" i="2" s="1"/>
  <c r="X600" i="2" s="1"/>
  <c r="V124" i="2"/>
  <c r="W124" i="2" s="1"/>
  <c r="X124" i="2" s="1"/>
  <c r="V232" i="2"/>
  <c r="W232" i="2" s="1"/>
  <c r="X232" i="2" s="1"/>
  <c r="V200" i="2"/>
  <c r="W200" i="2" s="1"/>
  <c r="X200" i="2" s="1"/>
  <c r="V104" i="2"/>
  <c r="W104" i="2" s="1"/>
  <c r="X104" i="2" s="1"/>
  <c r="V72" i="2"/>
  <c r="W72" i="2" s="1"/>
  <c r="X72" i="2" s="1"/>
  <c r="V1159" i="2"/>
  <c r="W1159" i="2" s="1"/>
  <c r="X1159" i="2" s="1"/>
  <c r="V1079" i="2"/>
  <c r="W1079" i="2" s="1"/>
  <c r="X1079" i="2" s="1"/>
  <c r="V1032" i="2"/>
  <c r="W1032" i="2" s="1"/>
  <c r="X1032" i="2" s="1"/>
  <c r="V511" i="2"/>
  <c r="W511" i="2" s="1"/>
  <c r="X511" i="2" s="1"/>
  <c r="V311" i="2"/>
  <c r="W311" i="2" s="1"/>
  <c r="X311" i="2" s="1"/>
  <c r="V1150" i="2"/>
  <c r="W1150" i="2" s="1"/>
  <c r="X1150" i="2" s="1"/>
  <c r="V958" i="2"/>
  <c r="W958" i="2" s="1"/>
  <c r="X958" i="2" s="1"/>
  <c r="V238" i="2"/>
  <c r="W238" i="2" s="1"/>
  <c r="X238" i="2" s="1"/>
  <c r="V1365" i="2"/>
  <c r="W1365" i="2" s="1"/>
  <c r="X1365" i="2" s="1"/>
  <c r="V1333" i="2"/>
  <c r="W1333" i="2" s="1"/>
  <c r="X1333" i="2" s="1"/>
  <c r="V1301" i="2"/>
  <c r="W1301" i="2" s="1"/>
  <c r="X1301" i="2" s="1"/>
  <c r="V1269" i="2"/>
  <c r="W1269" i="2" s="1"/>
  <c r="X1269" i="2" s="1"/>
  <c r="V1205" i="2"/>
  <c r="W1205" i="2" s="1"/>
  <c r="X1205" i="2" s="1"/>
  <c r="V1173" i="2"/>
  <c r="W1173" i="2" s="1"/>
  <c r="X1173" i="2" s="1"/>
  <c r="V1141" i="2"/>
  <c r="W1141" i="2" s="1"/>
  <c r="X1141" i="2" s="1"/>
  <c r="V1077" i="2"/>
  <c r="W1077" i="2" s="1"/>
  <c r="X1077" i="2" s="1"/>
  <c r="V1161" i="2"/>
  <c r="W1161" i="2" s="1"/>
  <c r="X1161" i="2" s="1"/>
  <c r="V949" i="2"/>
  <c r="W949" i="2" s="1"/>
  <c r="X949" i="2" s="1"/>
  <c r="V885" i="2"/>
  <c r="W885" i="2" s="1"/>
  <c r="X885" i="2" s="1"/>
  <c r="V789" i="2"/>
  <c r="W789" i="2" s="1"/>
  <c r="X789" i="2" s="1"/>
  <c r="V757" i="2"/>
  <c r="W757" i="2" s="1"/>
  <c r="X757" i="2" s="1"/>
  <c r="V725" i="2"/>
  <c r="W725" i="2" s="1"/>
  <c r="X725" i="2" s="1"/>
  <c r="V693" i="2"/>
  <c r="W693" i="2" s="1"/>
  <c r="X693" i="2" s="1"/>
  <c r="V485" i="2"/>
  <c r="W485" i="2" s="1"/>
  <c r="X485" i="2" s="1"/>
  <c r="V629" i="2"/>
  <c r="W629" i="2" s="1"/>
  <c r="X629" i="2" s="1"/>
  <c r="V791" i="2"/>
  <c r="W791" i="2" s="1"/>
  <c r="X791" i="2" s="1"/>
  <c r="V533" i="2"/>
  <c r="W533" i="2" s="1"/>
  <c r="X533" i="2" s="1"/>
  <c r="V32" i="2"/>
  <c r="W32" i="2" s="1"/>
  <c r="X32" i="2" s="1"/>
  <c r="V437" i="2"/>
  <c r="W437" i="2" s="1"/>
  <c r="X437" i="2" s="1"/>
  <c r="V341" i="2"/>
  <c r="W341" i="2" s="1"/>
  <c r="X341" i="2" s="1"/>
  <c r="V309" i="2"/>
  <c r="W309" i="2" s="1"/>
  <c r="X309" i="2" s="1"/>
  <c r="V277" i="2"/>
  <c r="W277" i="2" s="1"/>
  <c r="X277" i="2" s="1"/>
  <c r="V181" i="2"/>
  <c r="W181" i="2" s="1"/>
  <c r="X181" i="2" s="1"/>
  <c r="V428" i="2"/>
  <c r="W428" i="2" s="1"/>
  <c r="X428" i="2" s="1"/>
  <c r="V340" i="2"/>
  <c r="W340" i="2" s="1"/>
  <c r="X340" i="2" s="1"/>
  <c r="V220" i="2"/>
  <c r="W220" i="2" s="1"/>
  <c r="X220" i="2" s="1"/>
  <c r="V68" i="2"/>
  <c r="W68" i="2" s="1"/>
  <c r="X68" i="2" s="1"/>
  <c r="V790" i="2"/>
  <c r="W790" i="2" s="1"/>
  <c r="X790" i="2" s="1"/>
  <c r="V303" i="2"/>
  <c r="W303" i="2" s="1"/>
  <c r="X303" i="2" s="1"/>
  <c r="V1198" i="2"/>
  <c r="W1198" i="2" s="1"/>
  <c r="X1198" i="2" s="1"/>
  <c r="V1070" i="2"/>
  <c r="W1070" i="2" s="1"/>
  <c r="X1070" i="2" s="1"/>
  <c r="V670" i="2"/>
  <c r="W670" i="2" s="1"/>
  <c r="X670" i="2" s="1"/>
  <c r="V286" i="2"/>
  <c r="W286" i="2" s="1"/>
  <c r="X286" i="2" s="1"/>
  <c r="V198" i="2"/>
  <c r="W198" i="2" s="1"/>
  <c r="X198" i="2" s="1"/>
  <c r="V1372" i="2"/>
  <c r="W1372" i="2" s="1"/>
  <c r="X1372" i="2" s="1"/>
  <c r="V1340" i="2"/>
  <c r="W1340" i="2" s="1"/>
  <c r="X1340" i="2" s="1"/>
  <c r="V1308" i="2"/>
  <c r="W1308" i="2" s="1"/>
  <c r="X1308" i="2" s="1"/>
  <c r="V1276" i="2"/>
  <c r="W1276" i="2" s="1"/>
  <c r="X1276" i="2" s="1"/>
  <c r="V1180" i="2"/>
  <c r="W1180" i="2" s="1"/>
  <c r="X1180" i="2" s="1"/>
  <c r="V1148" i="2"/>
  <c r="W1148" i="2" s="1"/>
  <c r="X1148" i="2" s="1"/>
  <c r="V1116" i="2"/>
  <c r="W1116" i="2" s="1"/>
  <c r="X1116" i="2" s="1"/>
  <c r="V1084" i="2"/>
  <c r="W1084" i="2" s="1"/>
  <c r="X1084" i="2" s="1"/>
  <c r="V1052" i="2"/>
  <c r="W1052" i="2" s="1"/>
  <c r="X1052" i="2" s="1"/>
  <c r="V988" i="2"/>
  <c r="W988" i="2" s="1"/>
  <c r="X988" i="2" s="1"/>
  <c r="V956" i="2"/>
  <c r="W956" i="2" s="1"/>
  <c r="X956" i="2" s="1"/>
  <c r="V924" i="2"/>
  <c r="W924" i="2" s="1"/>
  <c r="X924" i="2" s="1"/>
  <c r="V796" i="2"/>
  <c r="W796" i="2" s="1"/>
  <c r="X796" i="2" s="1"/>
  <c r="V764" i="2"/>
  <c r="W764" i="2" s="1"/>
  <c r="X764" i="2" s="1"/>
  <c r="V668" i="2"/>
  <c r="W668" i="2" s="1"/>
  <c r="X668" i="2" s="1"/>
  <c r="V636" i="2"/>
  <c r="W636" i="2" s="1"/>
  <c r="X636" i="2" s="1"/>
  <c r="V604" i="2"/>
  <c r="W604" i="2" s="1"/>
  <c r="X604" i="2" s="1"/>
  <c r="V572" i="2"/>
  <c r="W572" i="2" s="1"/>
  <c r="X572" i="2" s="1"/>
  <c r="V508" i="2"/>
  <c r="W508" i="2" s="1"/>
  <c r="X508" i="2" s="1"/>
  <c r="V436" i="2"/>
  <c r="W436" i="2" s="1"/>
  <c r="X436" i="2" s="1"/>
  <c r="V260" i="2"/>
  <c r="W260" i="2" s="1"/>
  <c r="X260" i="2" s="1"/>
  <c r="V196" i="2"/>
  <c r="W196" i="2" s="1"/>
  <c r="X196" i="2" s="1"/>
  <c r="V148" i="2"/>
  <c r="W148" i="2" s="1"/>
  <c r="X148" i="2" s="1"/>
  <c r="V20" i="2"/>
  <c r="W20" i="2" s="1"/>
  <c r="X20" i="2" s="1"/>
  <c r="V735" i="2"/>
  <c r="W735" i="2" s="1"/>
  <c r="X735" i="2" s="1"/>
  <c r="V647" i="2"/>
  <c r="W647" i="2" s="1"/>
  <c r="X647" i="2" s="1"/>
  <c r="V495" i="2"/>
  <c r="W495" i="2" s="1"/>
  <c r="X495" i="2" s="1"/>
  <c r="V139" i="2"/>
  <c r="W139" i="2" s="1"/>
  <c r="X139" i="2" s="1"/>
  <c r="V1165" i="2"/>
  <c r="W1165" i="2" s="1"/>
  <c r="X1165" i="2" s="1"/>
  <c r="V1182" i="2"/>
  <c r="W1182" i="2" s="1"/>
  <c r="X1182" i="2" s="1"/>
  <c r="V998" i="2"/>
  <c r="W998" i="2" s="1"/>
  <c r="X998" i="2" s="1"/>
  <c r="V870" i="2"/>
  <c r="W870" i="2" s="1"/>
  <c r="X870" i="2" s="1"/>
  <c r="V750" i="2"/>
  <c r="W750" i="2" s="1"/>
  <c r="X750" i="2" s="1"/>
  <c r="V550" i="2"/>
  <c r="W550" i="2" s="1"/>
  <c r="X550" i="2" s="1"/>
  <c r="V390" i="2"/>
  <c r="W390" i="2" s="1"/>
  <c r="X390" i="2" s="1"/>
  <c r="V931" i="2"/>
  <c r="W931" i="2" s="1"/>
  <c r="X931" i="2" s="1"/>
  <c r="V899" i="2"/>
  <c r="W899" i="2" s="1"/>
  <c r="X899" i="2" s="1"/>
  <c r="V867" i="2"/>
  <c r="W867" i="2" s="1"/>
  <c r="X867" i="2" s="1"/>
  <c r="V10" i="2"/>
  <c r="W10" i="2" s="1"/>
  <c r="X10" i="2" s="1"/>
  <c r="V803" i="2"/>
  <c r="W803" i="2" s="1"/>
  <c r="X803" i="2" s="1"/>
  <c r="V771" i="2"/>
  <c r="W771" i="2" s="1"/>
  <c r="X771" i="2" s="1"/>
  <c r="V739" i="2"/>
  <c r="W739" i="2" s="1"/>
  <c r="X739" i="2" s="1"/>
  <c r="V1298" i="2"/>
  <c r="W1298" i="2" s="1"/>
  <c r="X1298" i="2" s="1"/>
  <c r="V675" i="2"/>
  <c r="W675" i="2" s="1"/>
  <c r="X675" i="2" s="1"/>
  <c r="V643" i="2"/>
  <c r="W643" i="2" s="1"/>
  <c r="X643" i="2" s="1"/>
  <c r="V611" i="2"/>
  <c r="W611" i="2" s="1"/>
  <c r="X611" i="2" s="1"/>
  <c r="V579" i="2"/>
  <c r="W579" i="2" s="1"/>
  <c r="X579" i="2" s="1"/>
  <c r="V547" i="2"/>
  <c r="W547" i="2" s="1"/>
  <c r="X547" i="2" s="1"/>
  <c r="V483" i="2"/>
  <c r="W483" i="2" s="1"/>
  <c r="X483" i="2" s="1"/>
  <c r="V451" i="2"/>
  <c r="W451" i="2" s="1"/>
  <c r="X451" i="2" s="1"/>
  <c r="V387" i="2"/>
  <c r="W387" i="2" s="1"/>
  <c r="X387" i="2" s="1"/>
  <c r="V323" i="2"/>
  <c r="W323" i="2" s="1"/>
  <c r="X323" i="2" s="1"/>
  <c r="V291" i="2"/>
  <c r="W291" i="2" s="1"/>
  <c r="X291" i="2" s="1"/>
  <c r="V227" i="2"/>
  <c r="W227" i="2" s="1"/>
  <c r="X227" i="2" s="1"/>
  <c r="V195" i="2"/>
  <c r="W195" i="2" s="1"/>
  <c r="X195" i="2" s="1"/>
  <c r="V131" i="2"/>
  <c r="W131" i="2" s="1"/>
  <c r="X131" i="2" s="1"/>
  <c r="V99" i="2"/>
  <c r="W99" i="2" s="1"/>
  <c r="X99" i="2" s="1"/>
  <c r="V67" i="2"/>
  <c r="W67" i="2" s="1"/>
  <c r="X67" i="2" s="1"/>
  <c r="V3" i="2"/>
  <c r="W3" i="2" s="1"/>
  <c r="X3" i="2" s="1"/>
  <c r="V1367" i="2"/>
  <c r="W1367" i="2" s="1"/>
  <c r="X1367" i="2" s="1"/>
  <c r="V1271" i="2"/>
  <c r="W1271" i="2" s="1"/>
  <c r="X1271" i="2" s="1"/>
  <c r="V1055" i="2"/>
  <c r="W1055" i="2" s="1"/>
  <c r="X1055" i="2" s="1"/>
  <c r="V799" i="2"/>
  <c r="W799" i="2" s="1"/>
  <c r="X799" i="2" s="1"/>
  <c r="V711" i="2"/>
  <c r="W711" i="2" s="1"/>
  <c r="X711" i="2" s="1"/>
  <c r="V487" i="2"/>
  <c r="W487" i="2" s="1"/>
  <c r="X487" i="2" s="1"/>
  <c r="V215" i="2"/>
  <c r="W215" i="2" s="1"/>
  <c r="X215" i="2" s="1"/>
  <c r="V1302" i="2"/>
  <c r="W1302" i="2" s="1"/>
  <c r="X1302" i="2" s="1"/>
  <c r="V1190" i="2"/>
  <c r="W1190" i="2" s="1"/>
  <c r="X1190" i="2" s="1"/>
  <c r="V603" i="2"/>
  <c r="W603" i="2" s="1"/>
  <c r="X603" i="2" s="1"/>
  <c r="V1346" i="2"/>
  <c r="W1346" i="2" s="1"/>
  <c r="X1346" i="2" s="1"/>
  <c r="V1314" i="2"/>
  <c r="W1314" i="2" s="1"/>
  <c r="X1314" i="2" s="1"/>
  <c r="V1282" i="2"/>
  <c r="W1282" i="2" s="1"/>
  <c r="X1282" i="2" s="1"/>
  <c r="V1186" i="2"/>
  <c r="W1186" i="2" s="1"/>
  <c r="X1186" i="2" s="1"/>
  <c r="V1154" i="2"/>
  <c r="W1154" i="2" s="1"/>
  <c r="X1154" i="2" s="1"/>
  <c r="V1090" i="2"/>
  <c r="W1090" i="2" s="1"/>
  <c r="X1090" i="2" s="1"/>
  <c r="V1058" i="2"/>
  <c r="W1058" i="2" s="1"/>
  <c r="X1058" i="2" s="1"/>
  <c r="V994" i="2"/>
  <c r="W994" i="2" s="1"/>
  <c r="X994" i="2" s="1"/>
  <c r="V962" i="2"/>
  <c r="W962" i="2" s="1"/>
  <c r="X962" i="2" s="1"/>
  <c r="V930" i="2"/>
  <c r="W930" i="2" s="1"/>
  <c r="X930" i="2" s="1"/>
  <c r="V898" i="2"/>
  <c r="W898" i="2" s="1"/>
  <c r="X898" i="2" s="1"/>
  <c r="V802" i="2"/>
  <c r="W802" i="2" s="1"/>
  <c r="X802" i="2" s="1"/>
  <c r="V770" i="2"/>
  <c r="W770" i="2" s="1"/>
  <c r="X770" i="2" s="1"/>
  <c r="V706" i="2"/>
  <c r="W706" i="2" s="1"/>
  <c r="X706" i="2" s="1"/>
  <c r="V674" i="2"/>
  <c r="W674" i="2" s="1"/>
  <c r="X674" i="2" s="1"/>
  <c r="V642" i="2"/>
  <c r="W642" i="2" s="1"/>
  <c r="X642" i="2" s="1"/>
  <c r="V578" i="2"/>
  <c r="W578" i="2" s="1"/>
  <c r="X578" i="2" s="1"/>
  <c r="V482" i="2"/>
  <c r="W482" i="2" s="1"/>
  <c r="X482" i="2" s="1"/>
  <c r="V450" i="2"/>
  <c r="W450" i="2" s="1"/>
  <c r="X450" i="2" s="1"/>
  <c r="V354" i="2"/>
  <c r="W354" i="2" s="1"/>
  <c r="X354" i="2" s="1"/>
  <c r="V708" i="2"/>
  <c r="W708" i="2" s="1"/>
  <c r="X708" i="2" s="1"/>
  <c r="V290" i="2"/>
  <c r="W290" i="2" s="1"/>
  <c r="X290" i="2" s="1"/>
  <c r="V226" i="2"/>
  <c r="W226" i="2" s="1"/>
  <c r="X226" i="2" s="1"/>
  <c r="V194" i="2"/>
  <c r="W194" i="2" s="1"/>
  <c r="X194" i="2" s="1"/>
  <c r="V162" i="2"/>
  <c r="W162" i="2" s="1"/>
  <c r="X162" i="2" s="1"/>
  <c r="V130" i="2"/>
  <c r="W130" i="2" s="1"/>
  <c r="X130" i="2" s="1"/>
  <c r="V66" i="2"/>
  <c r="W66" i="2" s="1"/>
  <c r="X66" i="2" s="1"/>
  <c r="V2" i="2"/>
  <c r="W2" i="2" s="1"/>
  <c r="X2" i="2" s="1"/>
  <c r="V1257" i="2"/>
  <c r="W1257" i="2" s="1"/>
  <c r="X1257" i="2" s="1"/>
  <c r="V1295" i="2"/>
  <c r="W1295" i="2" s="1"/>
  <c r="X1295" i="2" s="1"/>
  <c r="V1151" i="2"/>
  <c r="W1151" i="2" s="1"/>
  <c r="X1151" i="2" s="1"/>
  <c r="V751" i="2"/>
  <c r="W751" i="2" s="1"/>
  <c r="X751" i="2" s="1"/>
  <c r="V247" i="2"/>
  <c r="W247" i="2" s="1"/>
  <c r="X247" i="2" s="1"/>
  <c r="V1310" i="2"/>
  <c r="W1310" i="2" s="1"/>
  <c r="X1310" i="2" s="1"/>
  <c r="V1214" i="2"/>
  <c r="W1214" i="2" s="1"/>
  <c r="X1214" i="2" s="1"/>
  <c r="V926" i="2"/>
  <c r="W926" i="2" s="1"/>
  <c r="X926" i="2" s="1"/>
  <c r="V158" i="2"/>
  <c r="W158" i="2" s="1"/>
  <c r="X158" i="2" s="1"/>
  <c r="V46" i="2"/>
  <c r="W46" i="2" s="1"/>
  <c r="X46" i="2" s="1"/>
  <c r="V1345" i="2"/>
  <c r="W1345" i="2" s="1"/>
  <c r="X1345" i="2" s="1"/>
  <c r="V1313" i="2"/>
  <c r="W1313" i="2" s="1"/>
  <c r="X1313" i="2" s="1"/>
  <c r="V1281" i="2"/>
  <c r="W1281" i="2" s="1"/>
  <c r="X1281" i="2" s="1"/>
  <c r="V1185" i="2"/>
  <c r="W1185" i="2" s="1"/>
  <c r="X1185" i="2" s="1"/>
  <c r="V1153" i="2"/>
  <c r="W1153" i="2" s="1"/>
  <c r="X1153" i="2" s="1"/>
  <c r="V1089" i="2"/>
  <c r="W1089" i="2" s="1"/>
  <c r="X1089" i="2" s="1"/>
  <c r="V1057" i="2"/>
  <c r="W1057" i="2" s="1"/>
  <c r="X1057" i="2" s="1"/>
  <c r="V993" i="2"/>
  <c r="W993" i="2" s="1"/>
  <c r="X993" i="2" s="1"/>
  <c r="V961" i="2"/>
  <c r="W961" i="2" s="1"/>
  <c r="X961" i="2" s="1"/>
  <c r="V897" i="2"/>
  <c r="W897" i="2" s="1"/>
  <c r="X897" i="2" s="1"/>
  <c r="V865" i="2"/>
  <c r="W865" i="2" s="1"/>
  <c r="X865" i="2" s="1"/>
  <c r="V769" i="2"/>
  <c r="W769" i="2" s="1"/>
  <c r="X769" i="2" s="1"/>
  <c r="V705" i="2"/>
  <c r="W705" i="2" s="1"/>
  <c r="X705" i="2" s="1"/>
  <c r="V673" i="2"/>
  <c r="W673" i="2" s="1"/>
  <c r="X673" i="2" s="1"/>
  <c r="V641" i="2"/>
  <c r="W641" i="2" s="1"/>
  <c r="X641" i="2" s="1"/>
  <c r="V577" i="2"/>
  <c r="W577" i="2" s="1"/>
  <c r="X577" i="2" s="1"/>
  <c r="V545" i="2"/>
  <c r="W545" i="2" s="1"/>
  <c r="X545" i="2" s="1"/>
  <c r="V513" i="2"/>
  <c r="W513" i="2" s="1"/>
  <c r="X513" i="2" s="1"/>
  <c r="V481" i="2"/>
  <c r="W481" i="2" s="1"/>
  <c r="X481" i="2" s="1"/>
  <c r="V417" i="2"/>
  <c r="W417" i="2" s="1"/>
  <c r="X417" i="2" s="1"/>
  <c r="V385" i="2"/>
  <c r="W385" i="2" s="1"/>
  <c r="X385" i="2" s="1"/>
  <c r="V353" i="2"/>
  <c r="W353" i="2" s="1"/>
  <c r="X353" i="2" s="1"/>
  <c r="V321" i="2"/>
  <c r="W321" i="2" s="1"/>
  <c r="X321" i="2" s="1"/>
  <c r="V289" i="2"/>
  <c r="W289" i="2" s="1"/>
  <c r="X289" i="2" s="1"/>
  <c r="V193" i="2"/>
  <c r="W193" i="2" s="1"/>
  <c r="X193" i="2" s="1"/>
  <c r="V97" i="2"/>
  <c r="W97" i="2" s="1"/>
  <c r="X97" i="2" s="1"/>
  <c r="V1327" i="2"/>
  <c r="W1327" i="2" s="1"/>
  <c r="X1327" i="2" s="1"/>
  <c r="V967" i="2"/>
  <c r="W967" i="2" s="1"/>
  <c r="X967" i="2" s="1"/>
  <c r="V586" i="2"/>
  <c r="W586" i="2" s="1"/>
  <c r="X586" i="2" s="1"/>
  <c r="V807" i="2"/>
  <c r="W807" i="2" s="1"/>
  <c r="X807" i="2" s="1"/>
  <c r="V543" i="2"/>
  <c r="W543" i="2" s="1"/>
  <c r="X543" i="2" s="1"/>
  <c r="V175" i="2"/>
  <c r="W175" i="2" s="1"/>
  <c r="X175" i="2" s="1"/>
  <c r="V23" i="2"/>
  <c r="W23" i="2" s="1"/>
  <c r="X23" i="2" s="1"/>
  <c r="V585" i="2"/>
  <c r="W585" i="2" s="1"/>
  <c r="X585" i="2" s="1"/>
  <c r="V646" i="2"/>
  <c r="W646" i="2" s="1"/>
  <c r="X646" i="2" s="1"/>
  <c r="V793" i="2"/>
  <c r="W793" i="2" s="1"/>
  <c r="X793" i="2" s="1"/>
  <c r="V182" i="2"/>
  <c r="W182" i="2" s="1"/>
  <c r="X182" i="2" s="1"/>
  <c r="V78" i="2"/>
  <c r="W78" i="2" s="1"/>
  <c r="X78" i="2" s="1"/>
  <c r="V1360" i="2"/>
  <c r="W1360" i="2" s="1"/>
  <c r="X1360" i="2" s="1"/>
  <c r="V1258" i="2"/>
  <c r="W1258" i="2" s="1"/>
  <c r="X1258" i="2" s="1"/>
  <c r="V259" i="2"/>
  <c r="W259" i="2" s="1"/>
  <c r="X259" i="2" s="1"/>
  <c r="V1232" i="2"/>
  <c r="W1232" i="2" s="1"/>
  <c r="X1232" i="2" s="1"/>
  <c r="V1328" i="2"/>
  <c r="W1328" i="2" s="1"/>
  <c r="X1328" i="2" s="1"/>
  <c r="V1136" i="2"/>
  <c r="W1136" i="2" s="1"/>
  <c r="X1136" i="2" s="1"/>
  <c r="V1104" i="2"/>
  <c r="W1104" i="2" s="1"/>
  <c r="X1104" i="2" s="1"/>
  <c r="V1072" i="2"/>
  <c r="W1072" i="2" s="1"/>
  <c r="X1072" i="2" s="1"/>
  <c r="V1043" i="2"/>
  <c r="W1043" i="2" s="1"/>
  <c r="X1043" i="2" s="1"/>
  <c r="V1008" i="2"/>
  <c r="W1008" i="2" s="1"/>
  <c r="X1008" i="2" s="1"/>
  <c r="V257" i="2"/>
  <c r="W257" i="2" s="1"/>
  <c r="X257" i="2" s="1"/>
  <c r="V368" i="2"/>
  <c r="W368" i="2" s="1"/>
  <c r="X368" i="2" s="1"/>
  <c r="V880" i="2"/>
  <c r="W880" i="2" s="1"/>
  <c r="X880" i="2" s="1"/>
  <c r="V848" i="2"/>
  <c r="W848" i="2" s="1"/>
  <c r="X848" i="2" s="1"/>
  <c r="V784" i="2"/>
  <c r="W784" i="2" s="1"/>
  <c r="X784" i="2" s="1"/>
  <c r="V752" i="2"/>
  <c r="W752" i="2" s="1"/>
  <c r="X752" i="2" s="1"/>
  <c r="V624" i="2"/>
  <c r="W624" i="2" s="1"/>
  <c r="X624" i="2" s="1"/>
  <c r="V592" i="2"/>
  <c r="W592" i="2" s="1"/>
  <c r="X592" i="2" s="1"/>
  <c r="V528" i="2"/>
  <c r="W528" i="2" s="1"/>
  <c r="X528" i="2" s="1"/>
  <c r="V496" i="2"/>
  <c r="W496" i="2" s="1"/>
  <c r="X496" i="2" s="1"/>
  <c r="V464" i="2"/>
  <c r="W464" i="2" s="1"/>
  <c r="X464" i="2" s="1"/>
  <c r="V52" i="2"/>
  <c r="W52" i="2" s="1"/>
  <c r="X52" i="2" s="1"/>
  <c r="V304" i="2"/>
  <c r="W304" i="2" s="1"/>
  <c r="X304" i="2" s="1"/>
  <c r="V240" i="2"/>
  <c r="W240" i="2" s="1"/>
  <c r="X240" i="2" s="1"/>
  <c r="V208" i="2"/>
  <c r="W208" i="2" s="1"/>
  <c r="X208" i="2" s="1"/>
  <c r="V112" i="2"/>
  <c r="W112" i="2" s="1"/>
  <c r="X112" i="2" s="1"/>
  <c r="V48" i="2"/>
  <c r="W48" i="2" s="1"/>
  <c r="X48" i="2" s="1"/>
  <c r="V16" i="2"/>
  <c r="W16" i="2" s="1"/>
  <c r="X16" i="2" s="1"/>
  <c r="V1231" i="2"/>
  <c r="W1231" i="2" s="1"/>
  <c r="X1231" i="2" s="1"/>
  <c r="V959" i="2"/>
  <c r="W959" i="2" s="1"/>
  <c r="X959" i="2" s="1"/>
  <c r="V936" i="2"/>
  <c r="W936" i="2" s="1"/>
  <c r="X936" i="2" s="1"/>
  <c r="V583" i="2"/>
  <c r="W583" i="2" s="1"/>
  <c r="X583" i="2" s="1"/>
  <c r="V359" i="2"/>
  <c r="W359" i="2" s="1"/>
  <c r="X359" i="2" s="1"/>
  <c r="V135" i="2"/>
  <c r="W135" i="2" s="1"/>
  <c r="X135" i="2" s="1"/>
  <c r="V1174" i="2"/>
  <c r="W1174" i="2" s="1"/>
  <c r="X1174" i="2" s="1"/>
  <c r="V1006" i="2"/>
  <c r="W1006" i="2" s="1"/>
  <c r="X1006" i="2" s="1"/>
  <c r="V887" i="2"/>
  <c r="W887" i="2" s="1"/>
  <c r="X887" i="2" s="1"/>
  <c r="V1213" i="2"/>
  <c r="W1213" i="2" s="1"/>
  <c r="X1213" i="2" s="1"/>
  <c r="V1053" i="2"/>
  <c r="W1053" i="2" s="1"/>
  <c r="X1053" i="2" s="1"/>
  <c r="V957" i="2"/>
  <c r="W957" i="2" s="1"/>
  <c r="X957" i="2" s="1"/>
  <c r="V925" i="2"/>
  <c r="W925" i="2" s="1"/>
  <c r="X925" i="2" s="1"/>
  <c r="V669" i="2"/>
  <c r="W669" i="2" s="1"/>
  <c r="X669" i="2" s="1"/>
  <c r="V605" i="2"/>
  <c r="W605" i="2" s="1"/>
  <c r="X605" i="2" s="1"/>
  <c r="V221" i="2"/>
  <c r="W221" i="2" s="1"/>
  <c r="X221" i="2" s="1"/>
  <c r="V125" i="2"/>
  <c r="W125" i="2" s="1"/>
  <c r="X125" i="2" s="1"/>
  <c r="V61" i="2"/>
  <c r="W61" i="2" s="1"/>
  <c r="X61" i="2" s="1"/>
  <c r="V84" i="2"/>
  <c r="W84" i="2" s="1"/>
  <c r="X84" i="2" s="1"/>
  <c r="V1086" i="2"/>
  <c r="W1086" i="2" s="1"/>
  <c r="X1086" i="2" s="1"/>
  <c r="V1188" i="2"/>
  <c r="W1188" i="2" s="1"/>
  <c r="X1188" i="2" s="1"/>
  <c r="V836" i="2"/>
  <c r="W836" i="2" s="1"/>
  <c r="X836" i="2" s="1"/>
  <c r="V772" i="2"/>
  <c r="W772" i="2" s="1"/>
  <c r="X772" i="2" s="1"/>
  <c r="V612" i="2"/>
  <c r="W612" i="2" s="1"/>
  <c r="X612" i="2" s="1"/>
  <c r="V396" i="2"/>
  <c r="W396" i="2" s="1"/>
  <c r="X396" i="2" s="1"/>
  <c r="V276" i="2"/>
  <c r="W276" i="2" s="1"/>
  <c r="X276" i="2" s="1"/>
  <c r="V759" i="2"/>
  <c r="W759" i="2" s="1"/>
  <c r="X759" i="2" s="1"/>
  <c r="V167" i="2"/>
  <c r="W167" i="2" s="1"/>
  <c r="X167" i="2" s="1"/>
  <c r="V55" i="2"/>
  <c r="W55" i="2" s="1"/>
  <c r="X55" i="2" s="1"/>
  <c r="V758" i="2"/>
  <c r="W758" i="2" s="1"/>
  <c r="X758" i="2" s="1"/>
  <c r="V566" i="2"/>
  <c r="W566" i="2" s="1"/>
  <c r="X566" i="2" s="1"/>
  <c r="V446" i="2"/>
  <c r="W446" i="2" s="1"/>
  <c r="X446" i="2" s="1"/>
  <c r="V510" i="2"/>
  <c r="W510" i="2" s="1"/>
  <c r="X510" i="2" s="1"/>
  <c r="V334" i="2"/>
  <c r="W334" i="2" s="1"/>
  <c r="X334" i="2" s="1"/>
  <c r="V110" i="2"/>
  <c r="W110" i="2" s="1"/>
  <c r="X110" i="2" s="1"/>
  <c r="V1373" i="2"/>
  <c r="W1373" i="2" s="1"/>
  <c r="X1373" i="2" s="1"/>
  <c r="V1341" i="2"/>
  <c r="W1341" i="2" s="1"/>
  <c r="X1341" i="2" s="1"/>
  <c r="V1309" i="2"/>
  <c r="W1309" i="2" s="1"/>
  <c r="X1309" i="2" s="1"/>
  <c r="V1277" i="2"/>
  <c r="W1277" i="2" s="1"/>
  <c r="X1277" i="2" s="1"/>
  <c r="V1181" i="2"/>
  <c r="W1181" i="2" s="1"/>
  <c r="X1181" i="2" s="1"/>
  <c r="V1149" i="2"/>
  <c r="W1149" i="2" s="1"/>
  <c r="X1149" i="2" s="1"/>
  <c r="V1085" i="2"/>
  <c r="W1085" i="2" s="1"/>
  <c r="X1085" i="2" s="1"/>
  <c r="V989" i="2"/>
  <c r="W989" i="2" s="1"/>
  <c r="X989" i="2" s="1"/>
  <c r="V893" i="2"/>
  <c r="W893" i="2" s="1"/>
  <c r="X893" i="2" s="1"/>
  <c r="V886" i="2"/>
  <c r="W886" i="2" s="1"/>
  <c r="X886" i="2" s="1"/>
  <c r="V829" i="2"/>
  <c r="W829" i="2" s="1"/>
  <c r="X829" i="2" s="1"/>
  <c r="V797" i="2"/>
  <c r="W797" i="2" s="1"/>
  <c r="X797" i="2" s="1"/>
  <c r="V701" i="2"/>
  <c r="W701" i="2" s="1"/>
  <c r="X701" i="2" s="1"/>
  <c r="V637" i="2"/>
  <c r="W637" i="2" s="1"/>
  <c r="X637" i="2" s="1"/>
  <c r="V573" i="2"/>
  <c r="W573" i="2" s="1"/>
  <c r="X573" i="2" s="1"/>
  <c r="V509" i="2"/>
  <c r="W509" i="2" s="1"/>
  <c r="X509" i="2" s="1"/>
  <c r="V477" i="2"/>
  <c r="W477" i="2" s="1"/>
  <c r="X477" i="2" s="1"/>
  <c r="V445" i="2"/>
  <c r="W445" i="2" s="1"/>
  <c r="X445" i="2" s="1"/>
  <c r="V413" i="2"/>
  <c r="W413" i="2" s="1"/>
  <c r="X413" i="2" s="1"/>
  <c r="V381" i="2"/>
  <c r="W381" i="2" s="1"/>
  <c r="X381" i="2" s="1"/>
  <c r="V349" i="2"/>
  <c r="W349" i="2" s="1"/>
  <c r="X349" i="2" s="1"/>
  <c r="V253" i="2"/>
  <c r="W253" i="2" s="1"/>
  <c r="X253" i="2" s="1"/>
  <c r="V189" i="2"/>
  <c r="W189" i="2" s="1"/>
  <c r="X189" i="2" s="1"/>
  <c r="V29" i="2"/>
  <c r="W29" i="2" s="1"/>
  <c r="X29" i="2" s="1"/>
  <c r="V500" i="2"/>
  <c r="W500" i="2" s="1"/>
  <c r="X500" i="2" s="1"/>
  <c r="V348" i="2"/>
  <c r="W348" i="2" s="1"/>
  <c r="X348" i="2" s="1"/>
  <c r="V292" i="2"/>
  <c r="W292" i="2" s="1"/>
  <c r="X292" i="2" s="1"/>
  <c r="V244" i="2"/>
  <c r="W244" i="2" s="1"/>
  <c r="X244" i="2" s="1"/>
  <c r="V164" i="2"/>
  <c r="W164" i="2" s="1"/>
  <c r="X164" i="2" s="1"/>
  <c r="V28" i="2"/>
  <c r="W28" i="2" s="1"/>
  <c r="X28" i="2" s="1"/>
  <c r="V551" i="2"/>
  <c r="W551" i="2" s="1"/>
  <c r="X551" i="2" s="1"/>
  <c r="V327" i="2"/>
  <c r="W327" i="2" s="1"/>
  <c r="X327" i="2" s="1"/>
  <c r="V191" i="2"/>
  <c r="W191" i="2" s="1"/>
  <c r="X191" i="2" s="1"/>
  <c r="V1262" i="2"/>
  <c r="W1262" i="2" s="1"/>
  <c r="X1262" i="2" s="1"/>
  <c r="V830" i="2"/>
  <c r="W830" i="2" s="1"/>
  <c r="X830" i="2" s="1"/>
  <c r="V494" i="2"/>
  <c r="W494" i="2" s="1"/>
  <c r="X494" i="2" s="1"/>
  <c r="V310" i="2"/>
  <c r="W310" i="2" s="1"/>
  <c r="X310" i="2" s="1"/>
  <c r="V206" i="2"/>
  <c r="W206" i="2" s="1"/>
  <c r="X206" i="2" s="1"/>
  <c r="V30" i="2"/>
  <c r="W30" i="2" s="1"/>
  <c r="X30" i="2" s="1"/>
  <c r="V1348" i="2"/>
  <c r="W1348" i="2" s="1"/>
  <c r="X1348" i="2" s="1"/>
  <c r="V1316" i="2"/>
  <c r="W1316" i="2" s="1"/>
  <c r="X1316" i="2" s="1"/>
  <c r="V1284" i="2"/>
  <c r="W1284" i="2" s="1"/>
  <c r="X1284" i="2" s="1"/>
  <c r="V1252" i="2"/>
  <c r="W1252" i="2" s="1"/>
  <c r="X1252" i="2" s="1"/>
  <c r="V1156" i="2"/>
  <c r="W1156" i="2" s="1"/>
  <c r="X1156" i="2" s="1"/>
  <c r="V1124" i="2"/>
  <c r="W1124" i="2" s="1"/>
  <c r="X1124" i="2" s="1"/>
  <c r="V1092" i="2"/>
  <c r="W1092" i="2" s="1"/>
  <c r="X1092" i="2" s="1"/>
  <c r="V1060" i="2"/>
  <c r="W1060" i="2" s="1"/>
  <c r="X1060" i="2" s="1"/>
  <c r="V996" i="2"/>
  <c r="W996" i="2" s="1"/>
  <c r="X996" i="2" s="1"/>
  <c r="V964" i="2"/>
  <c r="W964" i="2" s="1"/>
  <c r="X964" i="2" s="1"/>
  <c r="V932" i="2"/>
  <c r="W932" i="2" s="1"/>
  <c r="X932" i="2" s="1"/>
  <c r="V900" i="2"/>
  <c r="W900" i="2" s="1"/>
  <c r="X900" i="2" s="1"/>
  <c r="V868" i="2"/>
  <c r="W868" i="2" s="1"/>
  <c r="X868" i="2" s="1"/>
  <c r="V804" i="2"/>
  <c r="W804" i="2" s="1"/>
  <c r="X804" i="2" s="1"/>
  <c r="V740" i="2"/>
  <c r="W740" i="2" s="1"/>
  <c r="X740" i="2" s="1"/>
  <c r="V1299" i="2"/>
  <c r="W1299" i="2" s="1"/>
  <c r="X1299" i="2" s="1"/>
  <c r="V676" i="2"/>
  <c r="W676" i="2" s="1"/>
  <c r="X676" i="2" s="1"/>
  <c r="V644" i="2"/>
  <c r="W644" i="2" s="1"/>
  <c r="X644" i="2" s="1"/>
  <c r="V580" i="2"/>
  <c r="W580" i="2" s="1"/>
  <c r="X580" i="2" s="1"/>
  <c r="V548" i="2"/>
  <c r="W548" i="2" s="1"/>
  <c r="X548" i="2" s="1"/>
  <c r="V516" i="2"/>
  <c r="W516" i="2" s="1"/>
  <c r="X516" i="2" s="1"/>
  <c r="V468" i="2"/>
  <c r="W468" i="2" s="1"/>
  <c r="X468" i="2" s="1"/>
  <c r="V356" i="2"/>
  <c r="W356" i="2" s="1"/>
  <c r="X356" i="2" s="1"/>
  <c r="V108" i="2"/>
  <c r="W108" i="2" s="1"/>
  <c r="X108" i="2" s="1"/>
  <c r="V679" i="2"/>
  <c r="W679" i="2" s="1"/>
  <c r="X679" i="2" s="1"/>
  <c r="V415" i="2"/>
  <c r="W415" i="2" s="1"/>
  <c r="X415" i="2" s="1"/>
  <c r="V1342" i="2"/>
  <c r="W1342" i="2" s="1"/>
  <c r="X1342" i="2" s="1"/>
  <c r="V1206" i="2"/>
  <c r="W1206" i="2" s="1"/>
  <c r="X1206" i="2" s="1"/>
  <c r="V1030" i="2"/>
  <c r="W1030" i="2" s="1"/>
  <c r="X1030" i="2" s="1"/>
  <c r="V902" i="2"/>
  <c r="W902" i="2" s="1"/>
  <c r="X902" i="2" s="1"/>
  <c r="V1227" i="2"/>
  <c r="W1227" i="2" s="1"/>
  <c r="X1227" i="2" s="1"/>
  <c r="V1003" i="2"/>
  <c r="W1003" i="2" s="1"/>
  <c r="X1003" i="2" s="1"/>
  <c r="V939" i="2"/>
  <c r="W939" i="2" s="1"/>
  <c r="X939" i="2" s="1"/>
  <c r="V651" i="2"/>
  <c r="W651" i="2" s="1"/>
  <c r="X651" i="2" s="1"/>
  <c r="V523" i="2"/>
  <c r="W523" i="2" s="1"/>
  <c r="X523" i="2" s="1"/>
  <c r="V171" i="2"/>
  <c r="W171" i="2" s="1"/>
  <c r="X171" i="2" s="1"/>
  <c r="V43" i="2"/>
  <c r="W43" i="2" s="1"/>
  <c r="X43" i="2" s="1"/>
  <c r="V1230" i="2"/>
  <c r="W1230" i="2" s="1"/>
  <c r="X1230" i="2" s="1"/>
  <c r="V838" i="2"/>
  <c r="W838" i="2" s="1"/>
  <c r="X838" i="2" s="1"/>
  <c r="V478" i="2"/>
  <c r="W478" i="2" s="1"/>
  <c r="X478" i="2" s="1"/>
  <c r="V174" i="2"/>
  <c r="W174" i="2" s="1"/>
  <c r="X174" i="2" s="1"/>
  <c r="V1226" i="2"/>
  <c r="W1226" i="2" s="1"/>
  <c r="X1226" i="2" s="1"/>
  <c r="V1194" i="2"/>
  <c r="W1194" i="2" s="1"/>
  <c r="X1194" i="2" s="1"/>
  <c r="V1002" i="2"/>
  <c r="W1002" i="2" s="1"/>
  <c r="X1002" i="2" s="1"/>
  <c r="V810" i="2"/>
  <c r="W810" i="2" s="1"/>
  <c r="X810" i="2" s="1"/>
  <c r="V554" i="2"/>
  <c r="W554" i="2" s="1"/>
  <c r="X554" i="2" s="1"/>
  <c r="V426" i="2"/>
  <c r="W426" i="2" s="1"/>
  <c r="X426" i="2" s="1"/>
  <c r="V170" i="2"/>
  <c r="W170" i="2" s="1"/>
  <c r="X170" i="2" s="1"/>
  <c r="V1007" i="2"/>
  <c r="W1007" i="2" s="1"/>
  <c r="X1007" i="2" s="1"/>
  <c r="V686" i="2"/>
  <c r="W686" i="2" s="1"/>
  <c r="X686" i="2" s="1"/>
  <c r="V1225" i="2"/>
  <c r="W1225" i="2" s="1"/>
  <c r="X1225" i="2" s="1"/>
  <c r="V1321" i="2"/>
  <c r="W1321" i="2" s="1"/>
  <c r="X1321" i="2" s="1"/>
  <c r="V905" i="2"/>
  <c r="W905" i="2" s="1"/>
  <c r="X905" i="2" s="1"/>
  <c r="V649" i="2"/>
  <c r="W649" i="2" s="1"/>
  <c r="X649" i="2" s="1"/>
  <c r="V1318" i="2"/>
  <c r="W1318" i="2" s="1"/>
  <c r="X1318" i="2" s="1"/>
  <c r="V404" i="2"/>
  <c r="W404" i="2" s="1"/>
  <c r="X404" i="2" s="1"/>
  <c r="V361" i="2"/>
  <c r="W361" i="2" s="1"/>
  <c r="X361" i="2" s="1"/>
  <c r="V297" i="2"/>
  <c r="W297" i="2" s="1"/>
  <c r="X297" i="2" s="1"/>
  <c r="V105" i="2"/>
  <c r="W105" i="2" s="1"/>
  <c r="X105" i="2" s="1"/>
  <c r="V73" i="2"/>
  <c r="W73" i="2" s="1"/>
  <c r="X73" i="2" s="1"/>
  <c r="V47" i="2"/>
  <c r="W47" i="2" s="1"/>
  <c r="X47" i="2" s="1"/>
  <c r="V606" i="2"/>
  <c r="W606" i="2" s="1"/>
  <c r="X606" i="2" s="1"/>
  <c r="V294" i="2"/>
  <c r="W294" i="2" s="1"/>
  <c r="X294" i="2" s="1"/>
  <c r="V1272" i="2"/>
  <c r="W1272" i="2" s="1"/>
  <c r="X1272" i="2" s="1"/>
  <c r="V1176" i="2"/>
  <c r="W1176" i="2" s="1"/>
  <c r="X1176" i="2" s="1"/>
  <c r="V1080" i="2"/>
  <c r="W1080" i="2" s="1"/>
  <c r="X1080" i="2" s="1"/>
  <c r="V658" i="2"/>
  <c r="W658" i="2" s="1"/>
  <c r="X658" i="2" s="1"/>
  <c r="V536" i="2"/>
  <c r="W536" i="2" s="1"/>
  <c r="X536" i="2" s="1"/>
  <c r="V344" i="2"/>
  <c r="W344" i="2" s="1"/>
  <c r="X344" i="2" s="1"/>
  <c r="V248" i="2"/>
  <c r="W248" i="2" s="1"/>
  <c r="X248" i="2" s="1"/>
  <c r="V216" i="2"/>
  <c r="W216" i="2" s="1"/>
  <c r="X216" i="2" s="1"/>
  <c r="V24" i="2"/>
  <c r="W24" i="2" s="1"/>
  <c r="X24" i="2" s="1"/>
  <c r="V975" i="2"/>
  <c r="W975" i="2" s="1"/>
  <c r="X975" i="2" s="1"/>
  <c r="V455" i="2"/>
  <c r="W455" i="2" s="1"/>
  <c r="X455" i="2" s="1"/>
  <c r="V1189" i="2"/>
  <c r="W1189" i="2" s="1"/>
  <c r="X1189" i="2" s="1"/>
  <c r="V1093" i="2"/>
  <c r="W1093" i="2" s="1"/>
  <c r="X1093" i="2" s="1"/>
  <c r="V901" i="2"/>
  <c r="W901" i="2" s="1"/>
  <c r="X901" i="2" s="1"/>
  <c r="V453" i="2"/>
  <c r="W453" i="2" s="1"/>
  <c r="X453" i="2" s="1"/>
  <c r="V133" i="2"/>
  <c r="W133" i="2" s="1"/>
  <c r="X133" i="2" s="1"/>
  <c r="V101" i="2"/>
  <c r="W101" i="2" s="1"/>
  <c r="X101" i="2" s="1"/>
  <c r="V69" i="2"/>
  <c r="W69" i="2" s="1"/>
  <c r="X69" i="2" s="1"/>
  <c r="V300" i="2"/>
  <c r="W300" i="2" s="1"/>
  <c r="X300" i="2" s="1"/>
  <c r="V252" i="2"/>
  <c r="W252" i="2" s="1"/>
  <c r="X252" i="2" s="1"/>
  <c r="V44" i="2"/>
  <c r="W44" i="2" s="1"/>
  <c r="X44" i="2" s="1"/>
  <c r="V366" i="2"/>
  <c r="W366" i="2" s="1"/>
  <c r="X366" i="2" s="1"/>
  <c r="V1228" i="2"/>
  <c r="W1228" i="2" s="1"/>
  <c r="X1228" i="2" s="1"/>
  <c r="V1196" i="2"/>
  <c r="W1196" i="2" s="1"/>
  <c r="X1196" i="2" s="1"/>
  <c r="V908" i="2"/>
  <c r="W908" i="2" s="1"/>
  <c r="X908" i="2" s="1"/>
  <c r="V812" i="2"/>
  <c r="W812" i="2" s="1"/>
  <c r="X812" i="2" s="1"/>
  <c r="V835" i="2"/>
  <c r="W835" i="2" s="1"/>
  <c r="X835" i="2" s="1"/>
  <c r="V652" i="2"/>
  <c r="W652" i="2" s="1"/>
  <c r="X652" i="2" s="1"/>
  <c r="V620" i="2"/>
  <c r="W620" i="2" s="1"/>
  <c r="X620" i="2" s="1"/>
  <c r="V556" i="2"/>
  <c r="W556" i="2" s="1"/>
  <c r="X556" i="2" s="1"/>
  <c r="V228" i="2"/>
  <c r="W228" i="2" s="1"/>
  <c r="X228" i="2" s="1"/>
  <c r="V687" i="2"/>
  <c r="W687" i="2" s="1"/>
  <c r="X687" i="2" s="1"/>
  <c r="V431" i="2"/>
  <c r="W431" i="2" s="1"/>
  <c r="X431" i="2" s="1"/>
  <c r="V199" i="2"/>
  <c r="W199" i="2" s="1"/>
  <c r="X199" i="2" s="1"/>
  <c r="V1195" i="2"/>
  <c r="W1195" i="2" s="1"/>
  <c r="X1195" i="2" s="1"/>
  <c r="V619" i="2"/>
  <c r="W619" i="2" s="1"/>
  <c r="X619" i="2" s="1"/>
  <c r="V727" i="2"/>
  <c r="W727" i="2" s="1"/>
  <c r="X727" i="2" s="1"/>
  <c r="V1322" i="2"/>
  <c r="W1322" i="2" s="1"/>
  <c r="X1322" i="2" s="1"/>
  <c r="V650" i="2"/>
  <c r="W650" i="2" s="1"/>
  <c r="X650" i="2" s="1"/>
  <c r="V138" i="2"/>
  <c r="W138" i="2" s="1"/>
  <c r="X138" i="2" s="1"/>
  <c r="V74" i="2"/>
  <c r="W74" i="2" s="1"/>
  <c r="X74" i="2" s="1"/>
  <c r="V871" i="2"/>
  <c r="W871" i="2" s="1"/>
  <c r="X871" i="2" s="1"/>
  <c r="V363" i="2"/>
  <c r="W363" i="2" s="1"/>
  <c r="X363" i="2" s="1"/>
  <c r="V558" i="2"/>
  <c r="W558" i="2" s="1"/>
  <c r="X558" i="2" s="1"/>
  <c r="V1202" i="2"/>
  <c r="W1202" i="2" s="1"/>
  <c r="X1202" i="2" s="1"/>
  <c r="V1106" i="2"/>
  <c r="W1106" i="2" s="1"/>
  <c r="X1106" i="2" s="1"/>
  <c r="V946" i="2"/>
  <c r="W946" i="2" s="1"/>
  <c r="X946" i="2" s="1"/>
  <c r="V914" i="2"/>
  <c r="W914" i="2" s="1"/>
  <c r="X914" i="2" s="1"/>
  <c r="V562" i="2"/>
  <c r="W562" i="2" s="1"/>
  <c r="X562" i="2" s="1"/>
  <c r="V498" i="2"/>
  <c r="W498" i="2" s="1"/>
  <c r="X498" i="2" s="1"/>
  <c r="V402" i="2"/>
  <c r="W402" i="2" s="1"/>
  <c r="X402" i="2" s="1"/>
  <c r="V338" i="2"/>
  <c r="W338" i="2" s="1"/>
  <c r="X338" i="2" s="1"/>
  <c r="V114" i="2"/>
  <c r="W114" i="2" s="1"/>
  <c r="X114" i="2" s="1"/>
  <c r="V25" i="2"/>
  <c r="W25" i="2" s="1"/>
  <c r="X25" i="2" s="1"/>
  <c r="V79" i="2"/>
  <c r="W79" i="2" s="1"/>
  <c r="X79" i="2" s="1"/>
  <c r="V1201" i="2"/>
  <c r="W1201" i="2" s="1"/>
  <c r="X1201" i="2" s="1"/>
  <c r="V1105" i="2"/>
  <c r="W1105" i="2" s="1"/>
  <c r="X1105" i="2" s="1"/>
  <c r="V945" i="2"/>
  <c r="W945" i="2" s="1"/>
  <c r="X945" i="2" s="1"/>
  <c r="V913" i="2"/>
  <c r="W913" i="2" s="1"/>
  <c r="X913" i="2" s="1"/>
  <c r="V497" i="2"/>
  <c r="W497" i="2" s="1"/>
  <c r="X497" i="2" s="1"/>
  <c r="V337" i="2"/>
  <c r="W337" i="2" s="1"/>
  <c r="X337" i="2" s="1"/>
  <c r="V305" i="2"/>
  <c r="W305" i="2" s="1"/>
  <c r="X305" i="2" s="1"/>
  <c r="V177" i="2"/>
  <c r="W177" i="2" s="1"/>
  <c r="X177" i="2" s="1"/>
  <c r="V685" i="2"/>
  <c r="W685" i="2" s="1"/>
  <c r="X685" i="2" s="1"/>
  <c r="V960" i="2"/>
  <c r="W960" i="2" s="1"/>
  <c r="X960" i="2" s="1"/>
  <c r="V864" i="2"/>
  <c r="W864" i="2" s="1"/>
  <c r="X864" i="2" s="1"/>
  <c r="V832" i="2"/>
  <c r="W832" i="2" s="1"/>
  <c r="X832" i="2" s="1"/>
  <c r="V736" i="2"/>
  <c r="W736" i="2" s="1"/>
  <c r="X736" i="2" s="1"/>
  <c r="V608" i="2"/>
  <c r="W608" i="2" s="1"/>
  <c r="X608" i="2" s="1"/>
  <c r="V512" i="2"/>
  <c r="W512" i="2" s="1"/>
  <c r="X512" i="2" s="1"/>
  <c r="V320" i="2"/>
  <c r="W320" i="2" s="1"/>
  <c r="X320" i="2" s="1"/>
  <c r="V192" i="2"/>
  <c r="W192" i="2" s="1"/>
  <c r="X192" i="2" s="1"/>
  <c r="V1343" i="2"/>
  <c r="W1343" i="2" s="1"/>
  <c r="X1343" i="2" s="1"/>
  <c r="V1127" i="2"/>
  <c r="W1127" i="2" s="1"/>
  <c r="X1127" i="2" s="1"/>
  <c r="V1229" i="2"/>
  <c r="W1229" i="2" s="1"/>
  <c r="X1229" i="2" s="1"/>
  <c r="V1197" i="2"/>
  <c r="W1197" i="2" s="1"/>
  <c r="X1197" i="2" s="1"/>
  <c r="V1101" i="2"/>
  <c r="W1101" i="2" s="1"/>
  <c r="X1101" i="2" s="1"/>
  <c r="V1005" i="2"/>
  <c r="W1005" i="2" s="1"/>
  <c r="X1005" i="2" s="1"/>
  <c r="V909" i="2"/>
  <c r="W909" i="2" s="1"/>
  <c r="X909" i="2" s="1"/>
  <c r="V717" i="2"/>
  <c r="W717" i="2" s="1"/>
  <c r="X717" i="2" s="1"/>
  <c r="V861" i="2"/>
  <c r="W861" i="2" s="1"/>
  <c r="X861" i="2" s="1"/>
  <c r="V653" i="2"/>
  <c r="W653" i="2" s="1"/>
  <c r="X653" i="2" s="1"/>
  <c r="V557" i="2"/>
  <c r="W557" i="2" s="1"/>
  <c r="X557" i="2" s="1"/>
  <c r="V365" i="2"/>
  <c r="W365" i="2" s="1"/>
  <c r="X365" i="2" s="1"/>
  <c r="V173" i="2"/>
  <c r="W173" i="2" s="1"/>
  <c r="X173" i="2" s="1"/>
  <c r="V141" i="2"/>
  <c r="W141" i="2" s="1"/>
  <c r="X141" i="2" s="1"/>
  <c r="V45" i="2"/>
  <c r="W45" i="2" s="1"/>
  <c r="X45" i="2" s="1"/>
  <c r="V13" i="2"/>
  <c r="W13" i="2" s="1"/>
  <c r="X13" i="2" s="1"/>
  <c r="V460" i="2"/>
  <c r="W460" i="2" s="1"/>
  <c r="X460" i="2" s="1"/>
  <c r="V116" i="2"/>
  <c r="W116" i="2" s="1"/>
  <c r="X116" i="2" s="1"/>
  <c r="V1158" i="2"/>
  <c r="W1158" i="2" s="1"/>
  <c r="X1158" i="2" s="1"/>
  <c r="V1160" i="2"/>
  <c r="W1160" i="2" s="1"/>
  <c r="X1160" i="2" s="1"/>
  <c r="V972" i="2"/>
  <c r="W972" i="2" s="1"/>
  <c r="X972" i="2" s="1"/>
  <c r="V948" i="2"/>
  <c r="W948" i="2" s="1"/>
  <c r="X948" i="2" s="1"/>
  <c r="V916" i="2"/>
  <c r="W916" i="2" s="1"/>
  <c r="X916" i="2" s="1"/>
  <c r="V820" i="2"/>
  <c r="W820" i="2" s="1"/>
  <c r="X820" i="2" s="1"/>
  <c r="V756" i="2"/>
  <c r="W756" i="2" s="1"/>
  <c r="X756" i="2" s="1"/>
  <c r="V372" i="2"/>
  <c r="W372" i="2" s="1"/>
  <c r="X372" i="2" s="1"/>
  <c r="V140" i="2"/>
  <c r="W140" i="2" s="1"/>
  <c r="X140" i="2" s="1"/>
  <c r="V471" i="2"/>
  <c r="W471" i="2" s="1"/>
  <c r="X471" i="2" s="1"/>
  <c r="V1078" i="2"/>
  <c r="W1078" i="2" s="1"/>
  <c r="X1078" i="2" s="1"/>
  <c r="V382" i="2"/>
  <c r="W382" i="2" s="1"/>
  <c r="X382" i="2" s="1"/>
  <c r="V1363" i="2"/>
  <c r="W1363" i="2" s="1"/>
  <c r="X1363" i="2" s="1"/>
  <c r="V1331" i="2"/>
  <c r="W1331" i="2" s="1"/>
  <c r="X1331" i="2" s="1"/>
  <c r="V326" i="2"/>
  <c r="W326" i="2" s="1"/>
  <c r="X326" i="2" s="1"/>
  <c r="V1267" i="2"/>
  <c r="W1267" i="2" s="1"/>
  <c r="X1267" i="2" s="1"/>
  <c r="V1235" i="2"/>
  <c r="W1235" i="2" s="1"/>
  <c r="X1235" i="2" s="1"/>
  <c r="V1171" i="2"/>
  <c r="W1171" i="2" s="1"/>
  <c r="X1171" i="2" s="1"/>
  <c r="V1139" i="2"/>
  <c r="W1139" i="2" s="1"/>
  <c r="X1139" i="2" s="1"/>
  <c r="V1046" i="2"/>
  <c r="W1046" i="2" s="1"/>
  <c r="X1046" i="2" s="1"/>
  <c r="V979" i="2"/>
  <c r="W979" i="2" s="1"/>
  <c r="X979" i="2" s="1"/>
  <c r="V883" i="2"/>
  <c r="W883" i="2" s="1"/>
  <c r="X883" i="2" s="1"/>
  <c r="V851" i="2"/>
  <c r="W851" i="2" s="1"/>
  <c r="X851" i="2" s="1"/>
  <c r="V819" i="2"/>
  <c r="W819" i="2" s="1"/>
  <c r="X819" i="2" s="1"/>
  <c r="V691" i="2"/>
  <c r="W691" i="2" s="1"/>
  <c r="X691" i="2" s="1"/>
  <c r="V659" i="2"/>
  <c r="W659" i="2" s="1"/>
  <c r="X659" i="2" s="1"/>
  <c r="V627" i="2"/>
  <c r="W627" i="2" s="1"/>
  <c r="X627" i="2" s="1"/>
  <c r="V595" i="2"/>
  <c r="W595" i="2" s="1"/>
  <c r="X595" i="2" s="1"/>
  <c r="V563" i="2"/>
  <c r="W563" i="2" s="1"/>
  <c r="X563" i="2" s="1"/>
  <c r="V499" i="2"/>
  <c r="W499" i="2" s="1"/>
  <c r="X499" i="2" s="1"/>
  <c r="V467" i="2"/>
  <c r="W467" i="2" s="1"/>
  <c r="X467" i="2" s="1"/>
  <c r="V403" i="2"/>
  <c r="W403" i="2" s="1"/>
  <c r="X403" i="2" s="1"/>
  <c r="V307" i="2"/>
  <c r="W307" i="2" s="1"/>
  <c r="X307" i="2" s="1"/>
  <c r="V11" i="2"/>
  <c r="W11" i="2" s="1"/>
  <c r="X11" i="2" s="1"/>
  <c r="V147" i="2"/>
  <c r="W147" i="2" s="1"/>
  <c r="X147" i="2" s="1"/>
  <c r="V115" i="2"/>
  <c r="W115" i="2" s="1"/>
  <c r="X115" i="2" s="1"/>
  <c r="V83" i="2"/>
  <c r="W83" i="2" s="1"/>
  <c r="X83" i="2" s="1"/>
  <c r="V683" i="2"/>
  <c r="W683" i="2" s="1"/>
  <c r="X683" i="2" s="1"/>
  <c r="V19" i="2"/>
  <c r="W19" i="2" s="1"/>
  <c r="X19" i="2" s="1"/>
  <c r="V33" i="2"/>
  <c r="W33" i="2" s="1"/>
  <c r="X33" i="2" s="1"/>
  <c r="V1287" i="2"/>
  <c r="W1287" i="2" s="1"/>
  <c r="X1287" i="2" s="1"/>
  <c r="V1087" i="2"/>
  <c r="W1087" i="2" s="1"/>
  <c r="X1087" i="2" s="1"/>
  <c r="V775" i="2"/>
  <c r="W775" i="2" s="1"/>
  <c r="X775" i="2" s="1"/>
  <c r="V695" i="2"/>
  <c r="W695" i="2" s="1"/>
  <c r="X695" i="2" s="1"/>
  <c r="V527" i="2"/>
  <c r="W527" i="2" s="1"/>
  <c r="X527" i="2" s="1"/>
  <c r="V423" i="2"/>
  <c r="W423" i="2" s="1"/>
  <c r="X423" i="2" s="1"/>
  <c r="V63" i="2"/>
  <c r="W63" i="2" s="1"/>
  <c r="X63" i="2" s="1"/>
  <c r="V1238" i="2"/>
  <c r="W1238" i="2" s="1"/>
  <c r="X1238" i="2" s="1"/>
  <c r="V1094" i="2"/>
  <c r="W1094" i="2" s="1"/>
  <c r="X1094" i="2" s="1"/>
  <c r="V934" i="2"/>
  <c r="W934" i="2" s="1"/>
  <c r="X934" i="2" s="1"/>
  <c r="V342" i="2"/>
  <c r="W342" i="2" s="1"/>
  <c r="X342" i="2" s="1"/>
  <c r="V254" i="2"/>
  <c r="W254" i="2" s="1"/>
  <c r="X254" i="2" s="1"/>
  <c r="V1362" i="2"/>
  <c r="W1362" i="2" s="1"/>
  <c r="X1362" i="2" s="1"/>
  <c r="V1330" i="2"/>
  <c r="W1330" i="2" s="1"/>
  <c r="X1330" i="2" s="1"/>
  <c r="V322" i="2"/>
  <c r="W322" i="2" s="1"/>
  <c r="X322" i="2" s="1"/>
  <c r="V1266" i="2"/>
  <c r="W1266" i="2" s="1"/>
  <c r="X1266" i="2" s="1"/>
  <c r="V1234" i="2"/>
  <c r="W1234" i="2" s="1"/>
  <c r="X1234" i="2" s="1"/>
  <c r="V1170" i="2"/>
  <c r="W1170" i="2" s="1"/>
  <c r="X1170" i="2" s="1"/>
  <c r="V1138" i="2"/>
  <c r="W1138" i="2" s="1"/>
  <c r="X1138" i="2" s="1"/>
  <c r="V1074" i="2"/>
  <c r="W1074" i="2" s="1"/>
  <c r="X1074" i="2" s="1"/>
  <c r="V1045" i="2"/>
  <c r="W1045" i="2" s="1"/>
  <c r="X1045" i="2" s="1"/>
  <c r="V258" i="2"/>
  <c r="W258" i="2" s="1"/>
  <c r="X258" i="2" s="1"/>
  <c r="V850" i="2"/>
  <c r="W850" i="2" s="1"/>
  <c r="X850" i="2" s="1"/>
  <c r="V786" i="2"/>
  <c r="W786" i="2" s="1"/>
  <c r="X786" i="2" s="1"/>
  <c r="V754" i="2"/>
  <c r="W754" i="2" s="1"/>
  <c r="X754" i="2" s="1"/>
  <c r="V722" i="2"/>
  <c r="W722" i="2" s="1"/>
  <c r="X722" i="2" s="1"/>
  <c r="V690" i="2"/>
  <c r="W690" i="2" s="1"/>
  <c r="X690" i="2" s="1"/>
  <c r="V626" i="2"/>
  <c r="W626" i="2" s="1"/>
  <c r="X626" i="2" s="1"/>
  <c r="V594" i="2"/>
  <c r="W594" i="2" s="1"/>
  <c r="X594" i="2" s="1"/>
  <c r="V530" i="2"/>
  <c r="W530" i="2" s="1"/>
  <c r="X530" i="2" s="1"/>
  <c r="V466" i="2"/>
  <c r="W466" i="2" s="1"/>
  <c r="X466" i="2" s="1"/>
  <c r="V370" i="2"/>
  <c r="W370" i="2" s="1"/>
  <c r="X370" i="2" s="1"/>
  <c r="V306" i="2"/>
  <c r="W306" i="2" s="1"/>
  <c r="X306" i="2" s="1"/>
  <c r="V242" i="2"/>
  <c r="W242" i="2" s="1"/>
  <c r="X242" i="2" s="1"/>
  <c r="V210" i="2"/>
  <c r="W210" i="2" s="1"/>
  <c r="X210" i="2" s="1"/>
  <c r="V178" i="2"/>
  <c r="W178" i="2" s="1"/>
  <c r="X178" i="2" s="1"/>
  <c r="V82" i="2"/>
  <c r="W82" i="2" s="1"/>
  <c r="X82" i="2" s="1"/>
  <c r="V50" i="2"/>
  <c r="W50" i="2" s="1"/>
  <c r="X50" i="2" s="1"/>
  <c r="V18" i="2"/>
  <c r="W18" i="2" s="1"/>
  <c r="X18" i="2" s="1"/>
  <c r="V1311" i="2"/>
  <c r="W1311" i="2" s="1"/>
  <c r="X1311" i="2" s="1"/>
  <c r="V1011" i="2"/>
  <c r="W1011" i="2" s="1"/>
  <c r="X1011" i="2" s="1"/>
  <c r="V1047" i="2"/>
  <c r="W1047" i="2" s="1"/>
  <c r="X1047" i="2" s="1"/>
  <c r="V879" i="2"/>
  <c r="W879" i="2" s="1"/>
  <c r="X879" i="2" s="1"/>
  <c r="V591" i="2"/>
  <c r="W591" i="2" s="1"/>
  <c r="X591" i="2" s="1"/>
  <c r="V375" i="2"/>
  <c r="W375" i="2" s="1"/>
  <c r="X375" i="2" s="1"/>
  <c r="V207" i="2"/>
  <c r="W207" i="2" s="1"/>
  <c r="X207" i="2" s="1"/>
  <c r="V1246" i="2"/>
  <c r="W1246" i="2" s="1"/>
  <c r="X1246" i="2" s="1"/>
  <c r="V1134" i="2"/>
  <c r="W1134" i="2" s="1"/>
  <c r="X1134" i="2" s="1"/>
  <c r="V237" i="2"/>
  <c r="W237" i="2" s="1"/>
  <c r="X237" i="2" s="1"/>
  <c r="V1031" i="2"/>
  <c r="W1031" i="2" s="1"/>
  <c r="X1031" i="2" s="1"/>
  <c r="V862" i="2"/>
  <c r="W862" i="2" s="1"/>
  <c r="X862" i="2" s="1"/>
  <c r="V470" i="2"/>
  <c r="W470" i="2" s="1"/>
  <c r="X470" i="2" s="1"/>
  <c r="V102" i="2"/>
  <c r="W102" i="2" s="1"/>
  <c r="X102" i="2" s="1"/>
  <c r="V1361" i="2"/>
  <c r="W1361" i="2" s="1"/>
  <c r="X1361" i="2" s="1"/>
  <c r="V1259" i="2"/>
  <c r="W1259" i="2" s="1"/>
  <c r="X1259" i="2" s="1"/>
  <c r="V279" i="2"/>
  <c r="W279" i="2" s="1"/>
  <c r="X279" i="2" s="1"/>
  <c r="V1265" i="2"/>
  <c r="W1265" i="2" s="1"/>
  <c r="X1265" i="2" s="1"/>
  <c r="V1233" i="2"/>
  <c r="W1233" i="2" s="1"/>
  <c r="X1233" i="2" s="1"/>
  <c r="V1329" i="2"/>
  <c r="W1329" i="2" s="1"/>
  <c r="X1329" i="2" s="1"/>
  <c r="V1137" i="2"/>
  <c r="W1137" i="2" s="1"/>
  <c r="X1137" i="2" s="1"/>
  <c r="V1073" i="2"/>
  <c r="W1073" i="2" s="1"/>
  <c r="X1073" i="2" s="1"/>
  <c r="V1044" i="2"/>
  <c r="W1044" i="2" s="1"/>
  <c r="X1044" i="2" s="1"/>
  <c r="V977" i="2"/>
  <c r="W977" i="2" s="1"/>
  <c r="X977" i="2" s="1"/>
  <c r="V742" i="2"/>
  <c r="W742" i="2" s="1"/>
  <c r="X742" i="2" s="1"/>
  <c r="V817" i="2"/>
  <c r="W817" i="2" s="1"/>
  <c r="X817" i="2" s="1"/>
  <c r="V785" i="2"/>
  <c r="W785" i="2" s="1"/>
  <c r="X785" i="2" s="1"/>
  <c r="V753" i="2"/>
  <c r="W753" i="2" s="1"/>
  <c r="X753" i="2" s="1"/>
  <c r="V721" i="2"/>
  <c r="W721" i="2" s="1"/>
  <c r="X721" i="2" s="1"/>
  <c r="V689" i="2"/>
  <c r="W689" i="2" s="1"/>
  <c r="X689" i="2" s="1"/>
  <c r="V657" i="2"/>
  <c r="W657" i="2" s="1"/>
  <c r="X657" i="2" s="1"/>
  <c r="V625" i="2"/>
  <c r="W625" i="2" s="1"/>
  <c r="X625" i="2" s="1"/>
  <c r="V593" i="2"/>
  <c r="W593" i="2" s="1"/>
  <c r="X593" i="2" s="1"/>
  <c r="V561" i="2"/>
  <c r="W561" i="2" s="1"/>
  <c r="X561" i="2" s="1"/>
  <c r="V465" i="2"/>
  <c r="W465" i="2" s="1"/>
  <c r="X465" i="2" s="1"/>
  <c r="V401" i="2"/>
  <c r="W401" i="2" s="1"/>
  <c r="X401" i="2" s="1"/>
  <c r="V369" i="2"/>
  <c r="W369" i="2" s="1"/>
  <c r="X369" i="2" s="1"/>
  <c r="V241" i="2"/>
  <c r="W241" i="2" s="1"/>
  <c r="X241" i="2" s="1"/>
  <c r="V209" i="2"/>
  <c r="W209" i="2" s="1"/>
  <c r="X209" i="2" s="1"/>
  <c r="V113" i="2"/>
  <c r="W113" i="2" s="1"/>
  <c r="X113" i="2" s="1"/>
  <c r="V17" i="2"/>
  <c r="W17" i="2" s="1"/>
  <c r="X17" i="2" s="1"/>
  <c r="V1042" i="2"/>
  <c r="W1042" i="2" s="1"/>
  <c r="X1042" i="2" s="1"/>
  <c r="V999" i="2"/>
  <c r="W999" i="2" s="1"/>
  <c r="X999" i="2" s="1"/>
  <c r="V847" i="2"/>
  <c r="W847" i="2" s="1"/>
  <c r="X847" i="2" s="1"/>
  <c r="V743" i="2"/>
  <c r="W743" i="2" s="1"/>
  <c r="X743" i="2" s="1"/>
  <c r="V335" i="2"/>
  <c r="W335" i="2" s="1"/>
  <c r="X335" i="2" s="1"/>
  <c r="V707" i="2"/>
  <c r="W707" i="2" s="1"/>
  <c r="X707" i="2" s="1"/>
  <c r="V71" i="2"/>
  <c r="W71" i="2" s="1"/>
  <c r="X71" i="2" s="1"/>
  <c r="V1054" i="2"/>
  <c r="W1054" i="2" s="1"/>
  <c r="X1054" i="2" s="1"/>
  <c r="V204" i="2"/>
  <c r="W204" i="2" s="1"/>
  <c r="X204" i="2" s="1"/>
  <c r="V622" i="2"/>
  <c r="W622" i="2" s="1"/>
  <c r="X622" i="2" s="1"/>
  <c r="V574" i="2"/>
  <c r="W574" i="2" s="1"/>
  <c r="X574" i="2" s="1"/>
  <c r="V350" i="2"/>
  <c r="W350" i="2" s="1"/>
  <c r="X350" i="2" s="1"/>
  <c r="V246" i="2"/>
  <c r="W246" i="2" s="1"/>
  <c r="X246" i="2" s="1"/>
  <c r="V126" i="2"/>
  <c r="W126" i="2" s="1"/>
  <c r="X126" i="2" s="1"/>
  <c r="V1344" i="2"/>
  <c r="W1344" i="2" s="1"/>
  <c r="X1344" i="2" s="1"/>
  <c r="V1312" i="2"/>
  <c r="W1312" i="2" s="1"/>
  <c r="X1312" i="2" s="1"/>
  <c r="V1280" i="2"/>
  <c r="W1280" i="2" s="1"/>
  <c r="X1280" i="2" s="1"/>
  <c r="V1248" i="2"/>
  <c r="W1248" i="2" s="1"/>
  <c r="X1248" i="2" s="1"/>
  <c r="V1152" i="2"/>
  <c r="W1152" i="2" s="1"/>
  <c r="X1152" i="2" s="1"/>
  <c r="V1120" i="2"/>
  <c r="W1120" i="2" s="1"/>
  <c r="X1120" i="2" s="1"/>
  <c r="V1088" i="2"/>
  <c r="W1088" i="2" s="1"/>
  <c r="X1088" i="2" s="1"/>
  <c r="V1056" i="2"/>
  <c r="W1056" i="2" s="1"/>
  <c r="X1056" i="2" s="1"/>
  <c r="V100" i="2"/>
  <c r="W100" i="2" s="1"/>
  <c r="X100" i="2" s="1"/>
  <c r="V992" i="2"/>
  <c r="W992" i="2" s="1"/>
  <c r="X992" i="2" s="1"/>
  <c r="V928" i="2"/>
  <c r="W928" i="2" s="1"/>
  <c r="X928" i="2" s="1"/>
  <c r="V800" i="2"/>
  <c r="W800" i="2" s="1"/>
  <c r="X800" i="2" s="1"/>
  <c r="V768" i="2"/>
  <c r="W768" i="2" s="1"/>
  <c r="X768" i="2" s="1"/>
  <c r="V704" i="2"/>
  <c r="W704" i="2" s="1"/>
  <c r="X704" i="2" s="1"/>
  <c r="V672" i="2"/>
  <c r="W672" i="2" s="1"/>
  <c r="X672" i="2" s="1"/>
  <c r="V640" i="2"/>
  <c r="W640" i="2" s="1"/>
  <c r="X640" i="2" s="1"/>
  <c r="V576" i="2"/>
  <c r="W576" i="2" s="1"/>
  <c r="X576" i="2" s="1"/>
  <c r="V544" i="2"/>
  <c r="W544" i="2" s="1"/>
  <c r="X544" i="2" s="1"/>
  <c r="V480" i="2"/>
  <c r="W480" i="2" s="1"/>
  <c r="X480" i="2" s="1"/>
  <c r="V448" i="2"/>
  <c r="W448" i="2" s="1"/>
  <c r="X448" i="2" s="1"/>
  <c r="V416" i="2"/>
  <c r="W416" i="2" s="1"/>
  <c r="X416" i="2" s="1"/>
  <c r="V384" i="2"/>
  <c r="W384" i="2" s="1"/>
  <c r="X384" i="2" s="1"/>
  <c r="V352" i="2"/>
  <c r="W352" i="2" s="1"/>
  <c r="X352" i="2" s="1"/>
  <c r="V256" i="2"/>
  <c r="W256" i="2" s="1"/>
  <c r="X256" i="2" s="1"/>
  <c r="V224" i="2"/>
  <c r="W224" i="2" s="1"/>
  <c r="X224" i="2" s="1"/>
  <c r="V128" i="2"/>
  <c r="W128" i="2" s="1"/>
  <c r="X128" i="2" s="1"/>
  <c r="V96" i="2"/>
  <c r="W96" i="2" s="1"/>
  <c r="X96" i="2" s="1"/>
  <c r="V617" i="2"/>
  <c r="W617" i="2" s="1"/>
  <c r="X617" i="2" s="1"/>
  <c r="V1253" i="2"/>
  <c r="W1253" i="2" s="1"/>
  <c r="X1253" i="2" s="1"/>
  <c r="V1024" i="2"/>
  <c r="W1024" i="2" s="1"/>
  <c r="X1024" i="2" s="1"/>
  <c r="V1131" i="2"/>
  <c r="W1131" i="2" s="1"/>
  <c r="X1131" i="2" s="1"/>
  <c r="V1067" i="2"/>
  <c r="W1067" i="2" s="1"/>
  <c r="X1067" i="2" s="1"/>
  <c r="V971" i="2"/>
  <c r="W971" i="2" s="1"/>
  <c r="X971" i="2" s="1"/>
  <c r="V907" i="2"/>
  <c r="W907" i="2" s="1"/>
  <c r="X907" i="2" s="1"/>
  <c r="V843" i="2"/>
  <c r="W843" i="2" s="1"/>
  <c r="X843" i="2" s="1"/>
  <c r="V779" i="2"/>
  <c r="W779" i="2" s="1"/>
  <c r="X779" i="2" s="1"/>
  <c r="V715" i="2"/>
  <c r="W715" i="2" s="1"/>
  <c r="X715" i="2" s="1"/>
  <c r="V435" i="2"/>
  <c r="W435" i="2" s="1"/>
  <c r="X435" i="2" s="1"/>
  <c r="V459" i="2"/>
  <c r="W459" i="2" s="1"/>
  <c r="X459" i="2" s="1"/>
  <c r="V395" i="2"/>
  <c r="W395" i="2" s="1"/>
  <c r="X395" i="2" s="1"/>
  <c r="V267" i="2"/>
  <c r="W267" i="2" s="1"/>
  <c r="X267" i="2" s="1"/>
  <c r="V235" i="2"/>
  <c r="W235" i="2" s="1"/>
  <c r="X235" i="2" s="1"/>
  <c r="V107" i="2"/>
  <c r="W107" i="2" s="1"/>
  <c r="X107" i="2" s="1"/>
  <c r="V75" i="2"/>
  <c r="W75" i="2" s="1"/>
  <c r="X75" i="2" s="1"/>
  <c r="V1279" i="2"/>
  <c r="W1279" i="2" s="1"/>
  <c r="X1279" i="2" s="1"/>
  <c r="V1063" i="2"/>
  <c r="W1063" i="2" s="1"/>
  <c r="X1063" i="2" s="1"/>
  <c r="V663" i="2"/>
  <c r="W663" i="2" s="1"/>
  <c r="X663" i="2" s="1"/>
  <c r="V351" i="2"/>
  <c r="W351" i="2" s="1"/>
  <c r="X351" i="2" s="1"/>
  <c r="V990" i="2"/>
  <c r="W990" i="2" s="1"/>
  <c r="X990" i="2" s="1"/>
  <c r="V662" i="2"/>
  <c r="W662" i="2" s="1"/>
  <c r="X662" i="2" s="1"/>
  <c r="V1319" i="2"/>
  <c r="W1319" i="2" s="1"/>
  <c r="X1319" i="2" s="1"/>
  <c r="V1354" i="2"/>
  <c r="W1354" i="2" s="1"/>
  <c r="X1354" i="2" s="1"/>
  <c r="V1290" i="2"/>
  <c r="W1290" i="2" s="1"/>
  <c r="X1290" i="2" s="1"/>
  <c r="V1098" i="2"/>
  <c r="W1098" i="2" s="1"/>
  <c r="X1098" i="2" s="1"/>
  <c r="V1037" i="2"/>
  <c r="W1037" i="2" s="1"/>
  <c r="X1037" i="2" s="1"/>
  <c r="V970" i="2"/>
  <c r="W970" i="2" s="1"/>
  <c r="X970" i="2" s="1"/>
  <c r="V842" i="2"/>
  <c r="W842" i="2" s="1"/>
  <c r="X842" i="2" s="1"/>
  <c r="V778" i="2"/>
  <c r="W778" i="2" s="1"/>
  <c r="X778" i="2" s="1"/>
  <c r="V714" i="2"/>
  <c r="W714" i="2" s="1"/>
  <c r="X714" i="2" s="1"/>
  <c r="V434" i="2"/>
  <c r="W434" i="2" s="1"/>
  <c r="X434" i="2" s="1"/>
  <c r="V522" i="2"/>
  <c r="W522" i="2" s="1"/>
  <c r="X522" i="2" s="1"/>
  <c r="V362" i="2"/>
  <c r="W362" i="2" s="1"/>
  <c r="X362" i="2" s="1"/>
  <c r="V1359" i="2"/>
  <c r="W1359" i="2" s="1"/>
  <c r="X1359" i="2" s="1"/>
  <c r="V1247" i="2"/>
  <c r="W1247" i="2" s="1"/>
  <c r="X1247" i="2" s="1"/>
  <c r="V51" i="2"/>
  <c r="W51" i="2" s="1"/>
  <c r="X51" i="2" s="1"/>
  <c r="V1110" i="2"/>
  <c r="W1110" i="2" s="1"/>
  <c r="X1110" i="2" s="1"/>
  <c r="V398" i="2"/>
  <c r="W398" i="2" s="1"/>
  <c r="X398" i="2" s="1"/>
  <c r="V1353" i="2"/>
  <c r="W1353" i="2" s="1"/>
  <c r="X1353" i="2" s="1"/>
  <c r="V1289" i="2"/>
  <c r="W1289" i="2" s="1"/>
  <c r="X1289" i="2" s="1"/>
  <c r="V1036" i="2"/>
  <c r="W1036" i="2" s="1"/>
  <c r="X1036" i="2" s="1"/>
  <c r="V969" i="2"/>
  <c r="W969" i="2" s="1"/>
  <c r="X969" i="2" s="1"/>
  <c r="V937" i="2"/>
  <c r="W937" i="2" s="1"/>
  <c r="X937" i="2" s="1"/>
  <c r="V873" i="2"/>
  <c r="W873" i="2" s="1"/>
  <c r="X873" i="2" s="1"/>
  <c r="V841" i="2"/>
  <c r="W841" i="2" s="1"/>
  <c r="X841" i="2" s="1"/>
  <c r="V777" i="2"/>
  <c r="W777" i="2" s="1"/>
  <c r="X777" i="2" s="1"/>
  <c r="V713" i="2"/>
  <c r="W713" i="2" s="1"/>
  <c r="X713" i="2" s="1"/>
  <c r="V425" i="2"/>
  <c r="W425" i="2" s="1"/>
  <c r="X425" i="2" s="1"/>
  <c r="V393" i="2"/>
  <c r="W393" i="2" s="1"/>
  <c r="X393" i="2" s="1"/>
  <c r="V329" i="2"/>
  <c r="W329" i="2" s="1"/>
  <c r="X329" i="2" s="1"/>
  <c r="V265" i="2"/>
  <c r="W265" i="2" s="1"/>
  <c r="X265" i="2" s="1"/>
  <c r="V169" i="2"/>
  <c r="W169" i="2" s="1"/>
  <c r="X169" i="2" s="1"/>
  <c r="V137" i="2"/>
  <c r="W137" i="2" s="1"/>
  <c r="X137" i="2" s="1"/>
  <c r="V1335" i="2"/>
  <c r="W1335" i="2" s="1"/>
  <c r="X1335" i="2" s="1"/>
  <c r="V1027" i="2"/>
  <c r="W1027" i="2" s="1"/>
  <c r="X1027" i="2" s="1"/>
  <c r="V983" i="2"/>
  <c r="W983" i="2" s="1"/>
  <c r="X983" i="2" s="1"/>
  <c r="V903" i="2"/>
  <c r="W903" i="2" s="1"/>
  <c r="X903" i="2" s="1"/>
  <c r="V839" i="2"/>
  <c r="W839" i="2" s="1"/>
  <c r="X839" i="2" s="1"/>
  <c r="V319" i="2"/>
  <c r="W319" i="2" s="1"/>
  <c r="X319" i="2" s="1"/>
  <c r="V231" i="2"/>
  <c r="W231" i="2" s="1"/>
  <c r="X231" i="2" s="1"/>
  <c r="V1162" i="2"/>
  <c r="W1162" i="2" s="1"/>
  <c r="X1162" i="2" s="1"/>
  <c r="V694" i="2"/>
  <c r="W694" i="2" s="1"/>
  <c r="X694" i="2" s="1"/>
  <c r="V526" i="2"/>
  <c r="W526" i="2" s="1"/>
  <c r="X526" i="2" s="1"/>
  <c r="V230" i="2"/>
  <c r="W230" i="2" s="1"/>
  <c r="X230" i="2" s="1"/>
  <c r="V1368" i="2"/>
  <c r="W1368" i="2" s="1"/>
  <c r="X1368" i="2" s="1"/>
  <c r="V1336" i="2"/>
  <c r="W1336" i="2" s="1"/>
  <c r="X1336" i="2" s="1"/>
  <c r="V1304" i="2"/>
  <c r="W1304" i="2" s="1"/>
  <c r="X1304" i="2" s="1"/>
  <c r="V1240" i="2"/>
  <c r="W1240" i="2" s="1"/>
  <c r="X1240" i="2" s="1"/>
  <c r="V1208" i="2"/>
  <c r="W1208" i="2" s="1"/>
  <c r="X1208" i="2" s="1"/>
  <c r="V1144" i="2"/>
  <c r="W1144" i="2" s="1"/>
  <c r="X1144" i="2" s="1"/>
  <c r="V1112" i="2"/>
  <c r="W1112" i="2" s="1"/>
  <c r="X1112" i="2" s="1"/>
  <c r="V1048" i="2"/>
  <c r="W1048" i="2" s="1"/>
  <c r="X1048" i="2" s="1"/>
  <c r="V1016" i="2"/>
  <c r="W1016" i="2" s="1"/>
  <c r="X1016" i="2" s="1"/>
  <c r="V984" i="2"/>
  <c r="W984" i="2" s="1"/>
  <c r="X984" i="2" s="1"/>
  <c r="V920" i="2"/>
  <c r="W920" i="2" s="1"/>
  <c r="X920" i="2" s="1"/>
  <c r="V615" i="2"/>
  <c r="W615" i="2" s="1"/>
  <c r="X615" i="2" s="1"/>
  <c r="V760" i="2"/>
  <c r="W760" i="2" s="1"/>
  <c r="X760" i="2" s="1"/>
  <c r="V696" i="2"/>
  <c r="W696" i="2" s="1"/>
  <c r="X696" i="2" s="1"/>
  <c r="V538" i="2"/>
  <c r="W538" i="2" s="1"/>
  <c r="X538" i="2" s="1"/>
  <c r="V632" i="2"/>
  <c r="W632" i="2" s="1"/>
  <c r="X632" i="2" s="1"/>
  <c r="V568" i="2"/>
  <c r="W568" i="2" s="1"/>
  <c r="X568" i="2" s="1"/>
  <c r="V504" i="2"/>
  <c r="W504" i="2" s="1"/>
  <c r="X504" i="2" s="1"/>
  <c r="V472" i="2"/>
  <c r="W472" i="2" s="1"/>
  <c r="X472" i="2" s="1"/>
  <c r="V376" i="2"/>
  <c r="W376" i="2" s="1"/>
  <c r="X376" i="2" s="1"/>
  <c r="V312" i="2"/>
  <c r="W312" i="2" s="1"/>
  <c r="X312" i="2" s="1"/>
  <c r="V280" i="2"/>
  <c r="W280" i="2" s="1"/>
  <c r="X280" i="2" s="1"/>
  <c r="V184" i="2"/>
  <c r="W184" i="2" s="1"/>
  <c r="X184" i="2" s="1"/>
  <c r="V152" i="2"/>
  <c r="W152" i="2" s="1"/>
  <c r="X152" i="2" s="1"/>
  <c r="V88" i="2"/>
  <c r="W88" i="2" s="1"/>
  <c r="X88" i="2" s="1"/>
  <c r="V1355" i="2"/>
  <c r="W1355" i="2" s="1"/>
  <c r="X1355" i="2" s="1"/>
  <c r="V1291" i="2"/>
  <c r="W1291" i="2" s="1"/>
  <c r="X1291" i="2" s="1"/>
  <c r="V1323" i="2"/>
  <c r="W1323" i="2" s="1"/>
  <c r="X1323" i="2" s="1"/>
  <c r="V1038" i="2"/>
  <c r="W1038" i="2" s="1"/>
  <c r="X1038" i="2" s="1"/>
  <c r="V875" i="2"/>
  <c r="W875" i="2" s="1"/>
  <c r="X875" i="2" s="1"/>
  <c r="V811" i="2"/>
  <c r="W811" i="2" s="1"/>
  <c r="X811" i="2" s="1"/>
  <c r="V747" i="2"/>
  <c r="W747" i="2" s="1"/>
  <c r="X747" i="2" s="1"/>
  <c r="V825" i="2"/>
  <c r="W825" i="2" s="1"/>
  <c r="X825" i="2" s="1"/>
  <c r="V491" i="2"/>
  <c r="W491" i="2" s="1"/>
  <c r="X491" i="2" s="1"/>
  <c r="V427" i="2"/>
  <c r="W427" i="2" s="1"/>
  <c r="X427" i="2" s="1"/>
  <c r="V709" i="2"/>
  <c r="W709" i="2" s="1"/>
  <c r="X709" i="2" s="1"/>
  <c r="V299" i="2"/>
  <c r="W299" i="2" s="1"/>
  <c r="X299" i="2" s="1"/>
  <c r="V203" i="2"/>
  <c r="W203" i="2" s="1"/>
  <c r="X203" i="2" s="1"/>
  <c r="V1334" i="2"/>
  <c r="W1334" i="2" s="1"/>
  <c r="X1334" i="2" s="1"/>
  <c r="V1169" i="2"/>
  <c r="W1169" i="2" s="1"/>
  <c r="X1169" i="2" s="1"/>
  <c r="V1023" i="2"/>
  <c r="W1023" i="2" s="1"/>
  <c r="X1023" i="2" s="1"/>
  <c r="V1130" i="2"/>
  <c r="W1130" i="2" s="1"/>
  <c r="X1130" i="2" s="1"/>
  <c r="V1066" i="2"/>
  <c r="W1066" i="2" s="1"/>
  <c r="X1066" i="2" s="1"/>
  <c r="V1260" i="2"/>
  <c r="W1260" i="2" s="1"/>
  <c r="X1260" i="2" s="1"/>
  <c r="V874" i="2"/>
  <c r="W874" i="2" s="1"/>
  <c r="X874" i="2" s="1"/>
  <c r="V746" i="2"/>
  <c r="W746" i="2" s="1"/>
  <c r="X746" i="2" s="1"/>
  <c r="V682" i="2"/>
  <c r="W682" i="2" s="1"/>
  <c r="X682" i="2" s="1"/>
  <c r="V618" i="2"/>
  <c r="W618" i="2" s="1"/>
  <c r="X618" i="2" s="1"/>
  <c r="V490" i="2"/>
  <c r="W490" i="2" s="1"/>
  <c r="X490" i="2" s="1"/>
  <c r="V458" i="2"/>
  <c r="W458" i="2" s="1"/>
  <c r="X458" i="2" s="1"/>
  <c r="V394" i="2"/>
  <c r="W394" i="2" s="1"/>
  <c r="X394" i="2" s="1"/>
  <c r="V266" i="2"/>
  <c r="W266" i="2" s="1"/>
  <c r="X266" i="2" s="1"/>
  <c r="V234" i="2"/>
  <c r="W234" i="2" s="1"/>
  <c r="X234" i="2" s="1"/>
  <c r="V1303" i="2"/>
  <c r="W1303" i="2" s="1"/>
  <c r="X1303" i="2" s="1"/>
  <c r="V1175" i="2"/>
  <c r="W1175" i="2" s="1"/>
  <c r="X1175" i="2" s="1"/>
  <c r="V831" i="2"/>
  <c r="W831" i="2" s="1"/>
  <c r="X831" i="2" s="1"/>
  <c r="V575" i="2"/>
  <c r="W575" i="2" s="1"/>
  <c r="X575" i="2" s="1"/>
  <c r="V942" i="2"/>
  <c r="W942" i="2" s="1"/>
  <c r="X942" i="2" s="1"/>
  <c r="V678" i="2"/>
  <c r="W678" i="2" s="1"/>
  <c r="X678" i="2" s="1"/>
  <c r="V70" i="2"/>
  <c r="W70" i="2" s="1"/>
  <c r="X70" i="2" s="1"/>
  <c r="V1168" i="2"/>
  <c r="W1168" i="2" s="1"/>
  <c r="X1168" i="2" s="1"/>
  <c r="V1013" i="2"/>
  <c r="W1013" i="2" s="1"/>
  <c r="X1013" i="2" s="1"/>
  <c r="V1193" i="2"/>
  <c r="W1193" i="2" s="1"/>
  <c r="X1193" i="2" s="1"/>
  <c r="V1129" i="2"/>
  <c r="W1129" i="2" s="1"/>
  <c r="X1129" i="2" s="1"/>
  <c r="V1065" i="2"/>
  <c r="W1065" i="2" s="1"/>
  <c r="X1065" i="2" s="1"/>
  <c r="V1001" i="2"/>
  <c r="W1001" i="2" s="1"/>
  <c r="X1001" i="2" s="1"/>
  <c r="V745" i="2"/>
  <c r="W745" i="2" s="1"/>
  <c r="X745" i="2" s="1"/>
  <c r="V681" i="2"/>
  <c r="W681" i="2" s="1"/>
  <c r="X681" i="2" s="1"/>
  <c r="V433" i="2"/>
  <c r="W433" i="2" s="1"/>
  <c r="X433" i="2" s="1"/>
  <c r="V521" i="2"/>
  <c r="W521" i="2" s="1"/>
  <c r="X521" i="2" s="1"/>
  <c r="V457" i="2"/>
  <c r="W457" i="2" s="1"/>
  <c r="X457" i="2" s="1"/>
  <c r="V233" i="2"/>
  <c r="W233" i="2" s="1"/>
  <c r="X233" i="2" s="1"/>
  <c r="V1071" i="2"/>
  <c r="W1071" i="2" s="1"/>
  <c r="X1071" i="2" s="1"/>
  <c r="V671" i="2"/>
  <c r="W671" i="2" s="1"/>
  <c r="X671" i="2" s="1"/>
  <c r="V463" i="2"/>
  <c r="W463" i="2" s="1"/>
  <c r="X463" i="2" s="1"/>
  <c r="V263" i="2"/>
  <c r="W263" i="2" s="1"/>
  <c r="X263" i="2" s="1"/>
  <c r="V39" i="2"/>
  <c r="W39" i="2" s="1"/>
  <c r="X39" i="2" s="1"/>
  <c r="V1126" i="2"/>
  <c r="W1126" i="2" s="1"/>
  <c r="X1126" i="2" s="1"/>
  <c r="V894" i="2"/>
  <c r="W894" i="2" s="1"/>
  <c r="X894" i="2" s="1"/>
  <c r="V438" i="2"/>
  <c r="W438" i="2" s="1"/>
  <c r="X438" i="2" s="1"/>
  <c r="V142" i="2"/>
  <c r="W142" i="2" s="1"/>
  <c r="X142" i="2" s="1"/>
  <c r="V14" i="2"/>
  <c r="W14" i="2" s="1"/>
  <c r="X14" i="2" s="1"/>
  <c r="V1357" i="2"/>
  <c r="W1357" i="2" s="1"/>
  <c r="X1357" i="2" s="1"/>
  <c r="V1255" i="2"/>
  <c r="W1255" i="2" s="1"/>
  <c r="X1255" i="2" s="1"/>
  <c r="V1293" i="2"/>
  <c r="W1293" i="2" s="1"/>
  <c r="X1293" i="2" s="1"/>
  <c r="V1026" i="2"/>
  <c r="W1026" i="2" s="1"/>
  <c r="X1026" i="2" s="1"/>
  <c r="V1325" i="2"/>
  <c r="W1325" i="2" s="1"/>
  <c r="X1325" i="2" s="1"/>
  <c r="V1133" i="2"/>
  <c r="W1133" i="2" s="1"/>
  <c r="X1133" i="2" s="1"/>
  <c r="V1069" i="2"/>
  <c r="W1069" i="2" s="1"/>
  <c r="X1069" i="2" s="1"/>
  <c r="V1040" i="2"/>
  <c r="W1040" i="2" s="1"/>
  <c r="X1040" i="2" s="1"/>
  <c r="V973" i="2"/>
  <c r="W973" i="2" s="1"/>
  <c r="X973" i="2" s="1"/>
  <c r="V941" i="2"/>
  <c r="W941" i="2" s="1"/>
  <c r="X941" i="2" s="1"/>
  <c r="V877" i="2"/>
  <c r="W877" i="2" s="1"/>
  <c r="X877" i="2" s="1"/>
  <c r="V845" i="2"/>
  <c r="W845" i="2" s="1"/>
  <c r="X845" i="2" s="1"/>
  <c r="V813" i="2"/>
  <c r="W813" i="2" s="1"/>
  <c r="X813" i="2" s="1"/>
  <c r="V553" i="2"/>
  <c r="W553" i="2" s="1"/>
  <c r="X553" i="2" s="1"/>
  <c r="V749" i="2"/>
  <c r="W749" i="2" s="1"/>
  <c r="X749" i="2" s="1"/>
  <c r="V621" i="2"/>
  <c r="W621" i="2" s="1"/>
  <c r="X621" i="2" s="1"/>
  <c r="V589" i="2"/>
  <c r="W589" i="2" s="1"/>
  <c r="X589" i="2" s="1"/>
  <c r="V525" i="2"/>
  <c r="W525" i="2" s="1"/>
  <c r="X525" i="2" s="1"/>
  <c r="V493" i="2"/>
  <c r="W493" i="2" s="1"/>
  <c r="X493" i="2" s="1"/>
  <c r="V461" i="2"/>
  <c r="W461" i="2" s="1"/>
  <c r="X461" i="2" s="1"/>
  <c r="V397" i="2"/>
  <c r="W397" i="2" s="1"/>
  <c r="X397" i="2" s="1"/>
  <c r="V333" i="2"/>
  <c r="W333" i="2" s="1"/>
  <c r="X333" i="2" s="1"/>
  <c r="V269" i="2"/>
  <c r="W269" i="2" s="1"/>
  <c r="X269" i="2" s="1"/>
  <c r="V702" i="2"/>
  <c r="W702" i="2" s="1"/>
  <c r="X702" i="2" s="1"/>
  <c r="V205" i="2"/>
  <c r="W205" i="2" s="1"/>
  <c r="X205" i="2" s="1"/>
  <c r="V77" i="2"/>
  <c r="W77" i="2" s="1"/>
  <c r="X77" i="2" s="1"/>
  <c r="V412" i="2"/>
  <c r="W412" i="2" s="1"/>
  <c r="X412" i="2" s="1"/>
  <c r="V268" i="2"/>
  <c r="W268" i="2" s="1"/>
  <c r="X268" i="2" s="1"/>
  <c r="V212" i="2"/>
  <c r="W212" i="2" s="1"/>
  <c r="X212" i="2" s="1"/>
  <c r="V60" i="2"/>
  <c r="W60" i="2" s="1"/>
  <c r="X60" i="2" s="1"/>
  <c r="V623" i="2"/>
  <c r="W623" i="2" s="1"/>
  <c r="X623" i="2" s="1"/>
  <c r="V399" i="2"/>
  <c r="W399" i="2" s="1"/>
  <c r="X399" i="2" s="1"/>
  <c r="V271" i="2"/>
  <c r="W271" i="2" s="1"/>
  <c r="X271" i="2" s="1"/>
  <c r="V15" i="2"/>
  <c r="W15" i="2" s="1"/>
  <c r="X15" i="2" s="1"/>
  <c r="V1041" i="2"/>
  <c r="W1041" i="2" s="1"/>
  <c r="X1041" i="2" s="1"/>
  <c r="V614" i="2"/>
  <c r="W614" i="2" s="1"/>
  <c r="X614" i="2" s="1"/>
  <c r="V406" i="2"/>
  <c r="W406" i="2" s="1"/>
  <c r="X406" i="2" s="1"/>
  <c r="V222" i="2"/>
  <c r="W222" i="2" s="1"/>
  <c r="X222" i="2" s="1"/>
  <c r="V190" i="2"/>
  <c r="W190" i="2" s="1"/>
  <c r="X190" i="2" s="1"/>
  <c r="V1364" i="2"/>
  <c r="W1364" i="2" s="1"/>
  <c r="X1364" i="2" s="1"/>
  <c r="V1332" i="2"/>
  <c r="W1332" i="2" s="1"/>
  <c r="X1332" i="2" s="1"/>
  <c r="V357" i="2"/>
  <c r="W357" i="2" s="1"/>
  <c r="X357" i="2" s="1"/>
  <c r="V1268" i="2"/>
  <c r="W1268" i="2" s="1"/>
  <c r="X1268" i="2" s="1"/>
  <c r="V1236" i="2"/>
  <c r="W1236" i="2" s="1"/>
  <c r="X1236" i="2" s="1"/>
  <c r="V1172" i="2"/>
  <c r="W1172" i="2" s="1"/>
  <c r="X1172" i="2" s="1"/>
  <c r="V1140" i="2"/>
  <c r="W1140" i="2" s="1"/>
  <c r="X1140" i="2" s="1"/>
  <c r="V1108" i="2"/>
  <c r="W1108" i="2" s="1"/>
  <c r="X1108" i="2" s="1"/>
  <c r="V1076" i="2"/>
  <c r="W1076" i="2" s="1"/>
  <c r="X1076" i="2" s="1"/>
  <c r="V980" i="2"/>
  <c r="W980" i="2" s="1"/>
  <c r="X980" i="2" s="1"/>
  <c r="V584" i="2"/>
  <c r="W584" i="2" s="1"/>
  <c r="X584" i="2" s="1"/>
  <c r="V852" i="2"/>
  <c r="W852" i="2" s="1"/>
  <c r="X852" i="2" s="1"/>
  <c r="V724" i="2"/>
  <c r="W724" i="2" s="1"/>
  <c r="X724" i="2" s="1"/>
  <c r="V692" i="2"/>
  <c r="W692" i="2" s="1"/>
  <c r="X692" i="2" s="1"/>
  <c r="V660" i="2"/>
  <c r="W660" i="2" s="1"/>
  <c r="X660" i="2" s="1"/>
  <c r="V628" i="2"/>
  <c r="W628" i="2" s="1"/>
  <c r="X628" i="2" s="1"/>
  <c r="V596" i="2"/>
  <c r="W596" i="2" s="1"/>
  <c r="X596" i="2" s="1"/>
  <c r="V564" i="2"/>
  <c r="W564" i="2" s="1"/>
  <c r="X564" i="2" s="1"/>
  <c r="V532" i="2"/>
  <c r="W532" i="2" s="1"/>
  <c r="X532" i="2" s="1"/>
  <c r="V492" i="2"/>
  <c r="W492" i="2" s="1"/>
  <c r="X492" i="2" s="1"/>
  <c r="V236" i="2"/>
  <c r="W236" i="2" s="1"/>
  <c r="X236" i="2" s="1"/>
  <c r="V76" i="2"/>
  <c r="W76" i="2" s="1"/>
  <c r="X76" i="2" s="1"/>
  <c r="V719" i="2"/>
  <c r="W719" i="2" s="1"/>
  <c r="X719" i="2" s="1"/>
  <c r="V631" i="2"/>
  <c r="W631" i="2" s="1"/>
  <c r="X631" i="2" s="1"/>
  <c r="V391" i="2"/>
  <c r="W391" i="2" s="1"/>
  <c r="X391" i="2" s="1"/>
  <c r="V103" i="2"/>
  <c r="W103" i="2" s="1"/>
  <c r="X103" i="2" s="1"/>
  <c r="V1358" i="2"/>
  <c r="W1358" i="2" s="1"/>
  <c r="X1358" i="2" s="1"/>
  <c r="V1270" i="2"/>
  <c r="W1270" i="2" s="1"/>
  <c r="X1270" i="2" s="1"/>
  <c r="V798" i="2"/>
  <c r="W798" i="2" s="1"/>
  <c r="X798" i="2" s="1"/>
  <c r="V726" i="2"/>
  <c r="W726" i="2" s="1"/>
  <c r="X726" i="2" s="1"/>
  <c r="V502" i="2"/>
  <c r="W502" i="2" s="1"/>
  <c r="X502" i="2" s="1"/>
  <c r="V56" i="2"/>
  <c r="W56" i="2" s="1"/>
  <c r="X56" i="2" s="1"/>
  <c r="V1239" i="2"/>
  <c r="W1239" i="2" s="1"/>
  <c r="X1239" i="2" s="1"/>
  <c r="V1119" i="2"/>
  <c r="W1119" i="2" s="1"/>
  <c r="X1119" i="2" s="1"/>
  <c r="V911" i="2"/>
  <c r="W911" i="2" s="1"/>
  <c r="X911" i="2" s="1"/>
  <c r="V599" i="2"/>
  <c r="W599" i="2" s="1"/>
  <c r="X599" i="2" s="1"/>
  <c r="V255" i="2"/>
  <c r="W255" i="2" s="1"/>
  <c r="X255" i="2" s="1"/>
  <c r="V31" i="2"/>
  <c r="W31" i="2" s="1"/>
  <c r="X31" i="2" s="1"/>
  <c r="V1118" i="2"/>
  <c r="W1118" i="2" s="1"/>
  <c r="X1118" i="2" s="1"/>
  <c r="V878" i="2"/>
  <c r="W878" i="2" s="1"/>
  <c r="X878" i="2" s="1"/>
  <c r="V734" i="2"/>
  <c r="W734" i="2" s="1"/>
  <c r="X734" i="2" s="1"/>
  <c r="V118" i="2"/>
  <c r="W118" i="2" s="1"/>
  <c r="X118" i="2" s="1"/>
  <c r="V1374" i="2"/>
  <c r="W1374" i="2" s="1"/>
  <c r="X1374" i="2" s="1"/>
  <c r="V1349" i="2"/>
  <c r="W1349" i="2" s="1"/>
  <c r="X1349" i="2" s="1"/>
  <c r="V1317" i="2"/>
  <c r="W1317" i="2" s="1"/>
  <c r="X1317" i="2" s="1"/>
  <c r="V1285" i="2"/>
  <c r="W1285" i="2" s="1"/>
  <c r="X1285" i="2" s="1"/>
  <c r="V976" i="2"/>
  <c r="W976" i="2" s="1"/>
  <c r="X976" i="2" s="1"/>
  <c r="V1157" i="2"/>
  <c r="W1157" i="2" s="1"/>
  <c r="X1157" i="2" s="1"/>
  <c r="V1125" i="2"/>
  <c r="W1125" i="2" s="1"/>
  <c r="X1125" i="2" s="1"/>
  <c r="V1061" i="2"/>
  <c r="W1061" i="2" s="1"/>
  <c r="X1061" i="2" s="1"/>
  <c r="V1029" i="2"/>
  <c r="W1029" i="2" s="1"/>
  <c r="X1029" i="2" s="1"/>
  <c r="V997" i="2"/>
  <c r="W997" i="2" s="1"/>
  <c r="X997" i="2" s="1"/>
  <c r="V965" i="2"/>
  <c r="W965" i="2" s="1"/>
  <c r="X965" i="2" s="1"/>
  <c r="V933" i="2"/>
  <c r="W933" i="2" s="1"/>
  <c r="X933" i="2" s="1"/>
  <c r="V869" i="2"/>
  <c r="W869" i="2" s="1"/>
  <c r="X869" i="2" s="1"/>
  <c r="V863" i="2"/>
  <c r="W863" i="2" s="1"/>
  <c r="X863" i="2" s="1"/>
  <c r="V741" i="2"/>
  <c r="W741" i="2" s="1"/>
  <c r="X741" i="2" s="1"/>
  <c r="V677" i="2"/>
  <c r="W677" i="2" s="1"/>
  <c r="X677" i="2" s="1"/>
  <c r="V645" i="2"/>
  <c r="W645" i="2" s="1"/>
  <c r="X645" i="2" s="1"/>
  <c r="V613" i="2"/>
  <c r="W613" i="2" s="1"/>
  <c r="X613" i="2" s="1"/>
  <c r="V581" i="2"/>
  <c r="W581" i="2" s="1"/>
  <c r="X581" i="2" s="1"/>
  <c r="V549" i="2"/>
  <c r="W549" i="2" s="1"/>
  <c r="X549" i="2" s="1"/>
  <c r="V881" i="2"/>
  <c r="W881" i="2" s="1"/>
  <c r="X881" i="2" s="1"/>
  <c r="V389" i="2"/>
  <c r="W389" i="2" s="1"/>
  <c r="X389" i="2" s="1"/>
  <c r="V635" i="2"/>
  <c r="W635" i="2" s="1"/>
  <c r="X635" i="2" s="1"/>
  <c r="V325" i="2"/>
  <c r="W325" i="2" s="1"/>
  <c r="X325" i="2" s="1"/>
  <c r="V293" i="2"/>
  <c r="W293" i="2" s="1"/>
  <c r="X293" i="2" s="1"/>
  <c r="V261" i="2"/>
  <c r="W261" i="2" s="1"/>
  <c r="X261" i="2" s="1"/>
  <c r="V229" i="2"/>
  <c r="W229" i="2" s="1"/>
  <c r="X229" i="2" s="1"/>
  <c r="V197" i="2"/>
  <c r="W197" i="2" s="1"/>
  <c r="X197" i="2" s="1"/>
  <c r="V165" i="2"/>
  <c r="W165" i="2" s="1"/>
  <c r="X165" i="2" s="1"/>
  <c r="V37" i="2"/>
  <c r="W37" i="2" s="1"/>
  <c r="X37" i="2" s="1"/>
  <c r="V388" i="2"/>
  <c r="W388" i="2" s="1"/>
  <c r="X388" i="2" s="1"/>
  <c r="V567" i="2"/>
  <c r="W567" i="2" s="1"/>
  <c r="X567" i="2" s="1"/>
  <c r="V383" i="2"/>
  <c r="W383" i="2" s="1"/>
  <c r="X383" i="2" s="1"/>
  <c r="V223" i="2"/>
  <c r="W223" i="2" s="1"/>
  <c r="X223" i="2" s="1"/>
  <c r="V1286" i="2"/>
  <c r="W1286" i="2" s="1"/>
  <c r="X1286" i="2" s="1"/>
  <c r="V1142" i="2"/>
  <c r="W1142" i="2" s="1"/>
  <c r="X1142" i="2" s="1"/>
  <c r="V1022" i="2"/>
  <c r="W1022" i="2" s="1"/>
  <c r="X1022" i="2" s="1"/>
  <c r="V542" i="2"/>
  <c r="W542" i="2" s="1"/>
  <c r="X542" i="2" s="1"/>
  <c r="V214" i="2"/>
  <c r="W214" i="2" s="1"/>
  <c r="X214" i="2" s="1"/>
  <c r="V54" i="2"/>
  <c r="W54" i="2" s="1"/>
  <c r="X54" i="2" s="1"/>
  <c r="V1356" i="2"/>
  <c r="W1356" i="2" s="1"/>
  <c r="X1356" i="2" s="1"/>
  <c r="V1254" i="2"/>
  <c r="W1254" i="2" s="1"/>
  <c r="X1254" i="2" s="1"/>
  <c r="V1292" i="2"/>
  <c r="W1292" i="2" s="1"/>
  <c r="X1292" i="2" s="1"/>
  <c r="V1025" i="2"/>
  <c r="W1025" i="2" s="1"/>
  <c r="X1025" i="2" s="1"/>
  <c r="V1324" i="2"/>
  <c r="W1324" i="2" s="1"/>
  <c r="X1324" i="2" s="1"/>
  <c r="V1132" i="2"/>
  <c r="W1132" i="2" s="1"/>
  <c r="X1132" i="2" s="1"/>
  <c r="V1100" i="2"/>
  <c r="W1100" i="2" s="1"/>
  <c r="X1100" i="2" s="1"/>
  <c r="V1068" i="2"/>
  <c r="W1068" i="2" s="1"/>
  <c r="X1068" i="2" s="1"/>
  <c r="V1039" i="2"/>
  <c r="W1039" i="2" s="1"/>
  <c r="X1039" i="2" s="1"/>
  <c r="V211" i="2"/>
  <c r="W211" i="2" s="1"/>
  <c r="X211" i="2" s="1"/>
  <c r="V940" i="2"/>
  <c r="W940" i="2" s="1"/>
  <c r="X940" i="2" s="1"/>
  <c r="V876" i="2"/>
  <c r="W876" i="2" s="1"/>
  <c r="X876" i="2" s="1"/>
  <c r="V844" i="2"/>
  <c r="W844" i="2" s="1"/>
  <c r="X844" i="2" s="1"/>
  <c r="V479" i="2"/>
  <c r="W479" i="2" s="1"/>
  <c r="X479" i="2" s="1"/>
  <c r="V748" i="2"/>
  <c r="W748" i="2" s="1"/>
  <c r="X748" i="2" s="1"/>
  <c r="V716" i="2"/>
  <c r="W716" i="2" s="1"/>
  <c r="X716" i="2" s="1"/>
  <c r="V588" i="2"/>
  <c r="W588" i="2" s="1"/>
  <c r="X588" i="2" s="1"/>
  <c r="V524" i="2"/>
  <c r="W524" i="2" s="1"/>
  <c r="X524" i="2" s="1"/>
  <c r="V476" i="2"/>
  <c r="W476" i="2" s="1"/>
  <c r="X476" i="2" s="1"/>
  <c r="V1164" i="2"/>
  <c r="W1164" i="2" s="1"/>
  <c r="X1164" i="2" s="1"/>
  <c r="V364" i="2"/>
  <c r="W364" i="2" s="1"/>
  <c r="X364" i="2" s="1"/>
  <c r="V180" i="2"/>
  <c r="W180" i="2" s="1"/>
  <c r="X180" i="2" s="1"/>
  <c r="V684" i="2"/>
  <c r="W684" i="2" s="1"/>
  <c r="X684" i="2" s="1"/>
  <c r="V767" i="2"/>
  <c r="W767" i="2" s="1"/>
  <c r="X767" i="2" s="1"/>
  <c r="V806" i="2"/>
  <c r="W806" i="2" s="1"/>
  <c r="X806" i="2" s="1"/>
  <c r="V87" i="2"/>
  <c r="W87" i="2" s="1"/>
  <c r="X87" i="2" s="1"/>
  <c r="V1350" i="2"/>
  <c r="W1350" i="2" s="1"/>
  <c r="X1350" i="2" s="1"/>
  <c r="V978" i="2"/>
  <c r="W978" i="2" s="1"/>
  <c r="X978" i="2" s="1"/>
  <c r="V1062" i="2"/>
  <c r="W1062" i="2" s="1"/>
  <c r="X1062" i="2" s="1"/>
  <c r="V910" i="2"/>
  <c r="W910" i="2" s="1"/>
  <c r="X910" i="2" s="1"/>
  <c r="V565" i="2"/>
  <c r="W565" i="2" s="1"/>
  <c r="X565" i="2" s="1"/>
  <c r="V630" i="2"/>
  <c r="W630" i="2" s="1"/>
  <c r="X630" i="2" s="1"/>
  <c r="V454" i="2"/>
  <c r="W454" i="2" s="1"/>
  <c r="X454" i="2" s="1"/>
  <c r="V318" i="2"/>
  <c r="W318" i="2" s="1"/>
  <c r="X318" i="2" s="1"/>
  <c r="V150" i="2"/>
  <c r="W150" i="2" s="1"/>
  <c r="X150" i="2" s="1"/>
  <c r="BS31" i="14"/>
  <c r="BT32" i="14"/>
  <c r="AJ33" i="64"/>
  <c r="AI32" i="64"/>
  <c r="AJ23" i="47"/>
  <c r="AR14" i="16"/>
  <c r="A28" i="3"/>
  <c r="D8" i="3"/>
  <c r="BT33" i="14" l="1"/>
  <c r="BS32" i="14"/>
  <c r="AI33" i="64"/>
  <c r="AJ34" i="64"/>
  <c r="AR15" i="16"/>
  <c r="D9" i="3"/>
  <c r="E8" i="3"/>
  <c r="A29" i="3"/>
  <c r="BS33" i="14" l="1"/>
  <c r="BT34" i="14"/>
  <c r="AI34" i="64"/>
  <c r="AJ35" i="64"/>
  <c r="AJ36" i="64" s="1"/>
  <c r="AJ37" i="64" s="1"/>
  <c r="AJ38" i="64" s="1"/>
  <c r="AJ39" i="64" s="1"/>
  <c r="AJ40" i="64" s="1"/>
  <c r="AJ41" i="64" s="1"/>
  <c r="AJ42" i="64" s="1"/>
  <c r="AJ43" i="64" s="1"/>
  <c r="AJ44" i="64" s="1"/>
  <c r="AJ45" i="64" s="1"/>
  <c r="AJ46" i="64" s="1"/>
  <c r="AJ47" i="64" s="1"/>
  <c r="AJ48" i="64" s="1"/>
  <c r="AJ49" i="64" s="1"/>
  <c r="AJ50" i="64" s="1"/>
  <c r="AJ51" i="64" s="1"/>
  <c r="AJ52" i="64" s="1"/>
  <c r="AJ53" i="64" s="1"/>
  <c r="AJ54" i="64" s="1"/>
  <c r="AJ55" i="64" s="1"/>
  <c r="AJ56" i="64" s="1"/>
  <c r="AJ57" i="64" s="1"/>
  <c r="AJ58" i="64" s="1"/>
  <c r="AJ59" i="64" s="1"/>
  <c r="AJ60" i="64" s="1"/>
  <c r="AJ61" i="64" s="1"/>
  <c r="AJ62" i="64" s="1"/>
  <c r="AJ63" i="64" s="1"/>
  <c r="AJ64" i="64" s="1"/>
  <c r="AJ65" i="64" s="1"/>
  <c r="AJ66" i="64" s="1"/>
  <c r="AJ67" i="64" s="1"/>
  <c r="AJ68" i="64" s="1"/>
  <c r="AJ69" i="64" s="1"/>
  <c r="AJ70" i="64" s="1"/>
  <c r="AJ71" i="64" s="1"/>
  <c r="AJ72" i="64" s="1"/>
  <c r="AJ73" i="64" s="1"/>
  <c r="AJ74" i="64" s="1"/>
  <c r="AJ75" i="64" s="1"/>
  <c r="AJ76" i="64" s="1"/>
  <c r="AJ77" i="64" s="1"/>
  <c r="AJ78" i="64" s="1"/>
  <c r="AJ79" i="64" s="1"/>
  <c r="AJ80" i="64" s="1"/>
  <c r="AJ81" i="64" s="1"/>
  <c r="AJ82" i="64" s="1"/>
  <c r="AJ83" i="64" s="1"/>
  <c r="AJ84" i="64" s="1"/>
  <c r="AJ85" i="64" s="1"/>
  <c r="AJ86" i="64" s="1"/>
  <c r="AJ87" i="64" s="1"/>
  <c r="AJ88" i="64" s="1"/>
  <c r="AJ89" i="64" s="1"/>
  <c r="AJ90" i="64" s="1"/>
  <c r="AJ91" i="64" s="1"/>
  <c r="AJ92" i="64" s="1"/>
  <c r="AJ93" i="64" s="1"/>
  <c r="AJ94" i="64" s="1"/>
  <c r="AJ95" i="64" s="1"/>
  <c r="AJ96" i="64" s="1"/>
  <c r="AJ97" i="64" s="1"/>
  <c r="AJ98" i="64" s="1"/>
  <c r="AJ99" i="64" s="1"/>
  <c r="AJ100" i="64" s="1"/>
  <c r="AJ101" i="64" s="1"/>
  <c r="AJ102" i="64" s="1"/>
  <c r="AJ103" i="64" s="1"/>
  <c r="AJ104" i="64" s="1"/>
  <c r="AJ105" i="64" s="1"/>
  <c r="AJ106" i="64" s="1"/>
  <c r="AJ107" i="64" s="1"/>
  <c r="AJ108" i="64" s="1"/>
  <c r="AJ109" i="64" s="1"/>
  <c r="AJ110" i="64" s="1"/>
  <c r="AJ111" i="64" s="1"/>
  <c r="AJ112" i="64" s="1"/>
  <c r="AJ113" i="64" s="1"/>
  <c r="AJ114" i="64" s="1"/>
  <c r="AJ115" i="64" s="1"/>
  <c r="AJ116" i="64" s="1"/>
  <c r="AJ117" i="64" s="1"/>
  <c r="AJ118" i="64" s="1"/>
  <c r="AJ119" i="64" s="1"/>
  <c r="AJ120" i="64" s="1"/>
  <c r="AJ121" i="64" s="1"/>
  <c r="AJ122" i="64" s="1"/>
  <c r="AJ123" i="64" s="1"/>
  <c r="AJ124" i="64" s="1"/>
  <c r="AJ125" i="64" s="1"/>
  <c r="AJ126" i="64" s="1"/>
  <c r="AJ127" i="64" s="1"/>
  <c r="AJ128" i="64" s="1"/>
  <c r="AJ129" i="64" s="1"/>
  <c r="AJ130" i="64" s="1"/>
  <c r="AJ131" i="64" s="1"/>
  <c r="AJ132" i="64" s="1"/>
  <c r="AJ133" i="64" s="1"/>
  <c r="AJ134" i="64" s="1"/>
  <c r="AJ135" i="64" s="1"/>
  <c r="AJ136" i="64" s="1"/>
  <c r="AR16" i="16"/>
  <c r="A30" i="3"/>
  <c r="E9" i="3"/>
  <c r="D10" i="3"/>
  <c r="BT35" i="14" l="1"/>
  <c r="BS34" i="14"/>
  <c r="AI35" i="64"/>
  <c r="AR17" i="16"/>
  <c r="D11" i="3"/>
  <c r="E10" i="3"/>
  <c r="A31" i="3"/>
  <c r="AI36" i="64" l="1"/>
  <c r="BS35" i="14"/>
  <c r="BT36" i="14"/>
  <c r="AR18" i="16"/>
  <c r="D12" i="3"/>
  <c r="E11" i="3"/>
  <c r="A32" i="3"/>
  <c r="AI37" i="64" l="1"/>
  <c r="BT37" i="14"/>
  <c r="BS36" i="14"/>
  <c r="E12" i="3"/>
  <c r="D13" i="3"/>
  <c r="AR19" i="16"/>
  <c r="A33" i="3"/>
  <c r="AI38" i="64" l="1"/>
  <c r="BT38" i="14"/>
  <c r="BS37" i="14"/>
  <c r="E13" i="3"/>
  <c r="D14" i="3"/>
  <c r="AR20" i="16"/>
  <c r="A34" i="3"/>
  <c r="AI39" i="64" l="1"/>
  <c r="BT39" i="14"/>
  <c r="BS38" i="14"/>
  <c r="S1594" i="2"/>
  <c r="S1538" i="2"/>
  <c r="S1619" i="2"/>
  <c r="S1591" i="2"/>
  <c r="S1398" i="2"/>
  <c r="S1420" i="2"/>
  <c r="S1555" i="2"/>
  <c r="S1407" i="2"/>
  <c r="S1603" i="2"/>
  <c r="S1567" i="2"/>
  <c r="S1511" i="2"/>
  <c r="S1415" i="2"/>
  <c r="S1487" i="2"/>
  <c r="S1586" i="2"/>
  <c r="S1584" i="2"/>
  <c r="S1525" i="2"/>
  <c r="S1482" i="2"/>
  <c r="S1547" i="2"/>
  <c r="S1394" i="2"/>
  <c r="S1542" i="2"/>
  <c r="S1526" i="2"/>
  <c r="S1519" i="2"/>
  <c r="S1448" i="2"/>
  <c r="S1379" i="2"/>
  <c r="S1513" i="2"/>
  <c r="S1455" i="2"/>
  <c r="S1441" i="2"/>
  <c r="S1480" i="2"/>
  <c r="S1616" i="2"/>
  <c r="S1534" i="2"/>
  <c r="S1463" i="2"/>
  <c r="S1430" i="2"/>
  <c r="S1510" i="2"/>
  <c r="S1380" i="2"/>
  <c r="S1423" i="2"/>
  <c r="S1587" i="2"/>
  <c r="S1453" i="2"/>
  <c r="S1417" i="2"/>
  <c r="S1574" i="2"/>
  <c r="S1419" i="2"/>
  <c r="S1432" i="2"/>
  <c r="S1421" i="2"/>
  <c r="S1392" i="2"/>
  <c r="S1467" i="2"/>
  <c r="S1521" i="2"/>
  <c r="S1489" i="2"/>
  <c r="S1461" i="2"/>
  <c r="S1477" i="2"/>
  <c r="S1416" i="2"/>
  <c r="S1459" i="2"/>
  <c r="S1476" i="2"/>
  <c r="S1552" i="2"/>
  <c r="S1578" i="2"/>
  <c r="S1623" i="2"/>
  <c r="S1401" i="2"/>
  <c r="S1554" i="2"/>
  <c r="S1434" i="2"/>
  <c r="S1615" i="2"/>
  <c r="S1460" i="2"/>
  <c r="S1530" i="2"/>
  <c r="S1617" i="2"/>
  <c r="S1488" i="2"/>
  <c r="S1582" i="2"/>
  <c r="S1486" i="2"/>
  <c r="S1627" i="2"/>
  <c r="S1602" i="2"/>
  <c r="S1556" i="2"/>
  <c r="S1507" i="2"/>
  <c r="S1393" i="2"/>
  <c r="S1516" i="2"/>
  <c r="S1546" i="2"/>
  <c r="S1471" i="2"/>
  <c r="S1414" i="2"/>
  <c r="S1385" i="2"/>
  <c r="S1391" i="2"/>
  <c r="S1581" i="2"/>
  <c r="S1384" i="2"/>
  <c r="S1570" i="2"/>
  <c r="S1545" i="2"/>
  <c r="S1528" i="2"/>
  <c r="S1472" i="2"/>
  <c r="S1443" i="2"/>
  <c r="S1418" i="2"/>
  <c r="S1428" i="2"/>
  <c r="S1629" i="2"/>
  <c r="S1442" i="2"/>
  <c r="S1609" i="2"/>
  <c r="S1610" i="2"/>
  <c r="S1544" i="2"/>
  <c r="S1579" i="2"/>
  <c r="S1571" i="2"/>
  <c r="S1496" i="2"/>
  <c r="S1400" i="2"/>
  <c r="S1626" i="2"/>
  <c r="S1479" i="2"/>
  <c r="S1641" i="2"/>
  <c r="S1560" i="2"/>
  <c r="S1506" i="2"/>
  <c r="S1492" i="2"/>
  <c r="S1577" i="2"/>
  <c r="S1495" i="2"/>
  <c r="S1451" i="2"/>
  <c r="S1408" i="2"/>
  <c r="S1427" i="2"/>
  <c r="S1592" i="2"/>
  <c r="S1517" i="2"/>
  <c r="S1509" i="2"/>
  <c r="S1535" i="2"/>
  <c r="S1539" i="2"/>
  <c r="S1605" i="2"/>
  <c r="S1536" i="2"/>
  <c r="S1399" i="2"/>
  <c r="S1445" i="2"/>
  <c r="S1540" i="2"/>
  <c r="S1437" i="2"/>
  <c r="S1508" i="2"/>
  <c r="S1524" i="2"/>
  <c r="S1404" i="2"/>
  <c r="S1559" i="2"/>
  <c r="S1596" i="2"/>
  <c r="S1425" i="2"/>
  <c r="S1395" i="2"/>
  <c r="S1527" i="2"/>
  <c r="S1438" i="2"/>
  <c r="S1405" i="2"/>
  <c r="S1533" i="2"/>
  <c r="S1470" i="2"/>
  <c r="S1422" i="2"/>
  <c r="S1551" i="2"/>
  <c r="S1635" i="2"/>
  <c r="S1642" i="2"/>
  <c r="S1522" i="2"/>
  <c r="S1636" i="2"/>
  <c r="S1561" i="2"/>
  <c r="S1597" i="2"/>
  <c r="S1631" i="2"/>
  <c r="S1576" i="2"/>
  <c r="S1607" i="2"/>
  <c r="S1501" i="2"/>
  <c r="S1431" i="2"/>
  <c r="S1621" i="2"/>
  <c r="S1613" i="2"/>
  <c r="S1383" i="2"/>
  <c r="S1473" i="2"/>
  <c r="S1638" i="2"/>
  <c r="S1589" i="2"/>
  <c r="S1637" i="2"/>
  <c r="S1449" i="2"/>
  <c r="S1493" i="2"/>
  <c r="S1409" i="2"/>
  <c r="S1381" i="2"/>
  <c r="S1464" i="2"/>
  <c r="S1497" i="2"/>
  <c r="S1396" i="2"/>
  <c r="S1575" i="2"/>
  <c r="S1624" i="2"/>
  <c r="S1543" i="2"/>
  <c r="S1403" i="2"/>
  <c r="S1446" i="2"/>
  <c r="S1505" i="2"/>
  <c r="S1413" i="2"/>
  <c r="S1481" i="2"/>
  <c r="S1640" i="2"/>
  <c r="S1606" i="2"/>
  <c r="S1633" i="2"/>
  <c r="S1402" i="2"/>
  <c r="S1541" i="2"/>
  <c r="S1558" i="2"/>
  <c r="S1468" i="2"/>
  <c r="S1569" i="2"/>
  <c r="S1500" i="2"/>
  <c r="S1564" i="2"/>
  <c r="S1490" i="2"/>
  <c r="S1515" i="2"/>
  <c r="S1531" i="2"/>
  <c r="S1599" i="2"/>
  <c r="S1628" i="2"/>
  <c r="S1593" i="2"/>
  <c r="S1632" i="2"/>
  <c r="S1450" i="2"/>
  <c r="S1523" i="2"/>
  <c r="S1614" i="2"/>
  <c r="S1440" i="2"/>
  <c r="S1426" i="2"/>
  <c r="S1618" i="2"/>
  <c r="S1499" i="2"/>
  <c r="S1457" i="2"/>
  <c r="S1484" i="2"/>
  <c r="S1583" i="2"/>
  <c r="S1553" i="2"/>
  <c r="S1406" i="2"/>
  <c r="S1529" i="2"/>
  <c r="S1502" i="2"/>
  <c r="S1389" i="2"/>
  <c r="S1639" i="2"/>
  <c r="S1382" i="2"/>
  <c r="S1608" i="2"/>
  <c r="S1504" i="2"/>
  <c r="S1572" i="2"/>
  <c r="S1622" i="2"/>
  <c r="S1548" i="2"/>
  <c r="S1436" i="2"/>
  <c r="S1600" i="2"/>
  <c r="S1549" i="2"/>
  <c r="S1444" i="2"/>
  <c r="S1475" i="2"/>
  <c r="S1625" i="2"/>
  <c r="S1397" i="2"/>
  <c r="S1429" i="2"/>
  <c r="S1514" i="2"/>
  <c r="S1456" i="2"/>
  <c r="S1483" i="2"/>
  <c r="S1568" i="2"/>
  <c r="S1604" i="2"/>
  <c r="S1585" i="2"/>
  <c r="S1491" i="2"/>
  <c r="S1503" i="2"/>
  <c r="S1433" i="2"/>
  <c r="S1494" i="2"/>
  <c r="S1447" i="2"/>
  <c r="S1454" i="2"/>
  <c r="S1562" i="2"/>
  <c r="S1435" i="2"/>
  <c r="S1630" i="2"/>
  <c r="S1387" i="2"/>
  <c r="S1512" i="2"/>
  <c r="S1458" i="2"/>
  <c r="S1462" i="2"/>
  <c r="S1595" i="2"/>
  <c r="S1612" i="2"/>
  <c r="S1588" i="2"/>
  <c r="S1598" i="2"/>
  <c r="S1386" i="2"/>
  <c r="S1563" i="2"/>
  <c r="S1485" i="2"/>
  <c r="S1411" i="2"/>
  <c r="S1634" i="2"/>
  <c r="S1452" i="2"/>
  <c r="S1550" i="2"/>
  <c r="S1412" i="2"/>
  <c r="S1620" i="2"/>
  <c r="S1566" i="2"/>
  <c r="S1378" i="2"/>
  <c r="S1410" i="2"/>
  <c r="S1439" i="2"/>
  <c r="S1611" i="2"/>
  <c r="S1601" i="2"/>
  <c r="S1565" i="2"/>
  <c r="S1465" i="2"/>
  <c r="S1469" i="2"/>
  <c r="S1388" i="2"/>
  <c r="S1474" i="2"/>
  <c r="S1532" i="2"/>
  <c r="S1537" i="2"/>
  <c r="S1466" i="2"/>
  <c r="S1557" i="2"/>
  <c r="S1520" i="2"/>
  <c r="S1573" i="2"/>
  <c r="S1390" i="2"/>
  <c r="S1590" i="2"/>
  <c r="S1580" i="2"/>
  <c r="S1478" i="2"/>
  <c r="S1518" i="2"/>
  <c r="S1424" i="2"/>
  <c r="S1498" i="2"/>
  <c r="E14" i="3"/>
  <c r="D15" i="3"/>
  <c r="S387" i="2"/>
  <c r="S913" i="2"/>
  <c r="S1077" i="2"/>
  <c r="S70" i="2"/>
  <c r="S98" i="2"/>
  <c r="S159" i="2"/>
  <c r="S212" i="2"/>
  <c r="S702" i="2"/>
  <c r="S265" i="2"/>
  <c r="S301" i="2"/>
  <c r="S329" i="2"/>
  <c r="S433" i="2"/>
  <c r="S649" i="2"/>
  <c r="S861" i="2"/>
  <c r="S713" i="2"/>
  <c r="S749" i="2"/>
  <c r="S902" i="2"/>
  <c r="S1225" i="2"/>
  <c r="S359" i="2"/>
  <c r="S682" i="2"/>
  <c r="S974" i="2"/>
  <c r="S126" i="2"/>
  <c r="S154" i="2"/>
  <c r="S396" i="2"/>
  <c r="S424" i="2"/>
  <c r="S460" i="2"/>
  <c r="S488" i="2"/>
  <c r="S863" i="2"/>
  <c r="S833" i="2"/>
  <c r="S9" i="2"/>
  <c r="S732" i="2"/>
  <c r="S1169" i="2"/>
  <c r="S134" i="2"/>
  <c r="S162" i="2"/>
  <c r="S187" i="2"/>
  <c r="S240" i="2"/>
  <c r="S276" i="2"/>
  <c r="S304" i="2"/>
  <c r="S340" i="2"/>
  <c r="S496" i="2"/>
  <c r="S532" i="2"/>
  <c r="S560" i="2"/>
  <c r="S777" i="2"/>
  <c r="S813" i="2"/>
  <c r="S841" i="2"/>
  <c r="S877" i="2"/>
  <c r="S1147" i="2"/>
  <c r="S1172" i="2"/>
  <c r="S1271" i="2"/>
  <c r="S1208" i="2"/>
  <c r="S48" i="2"/>
  <c r="S179" i="2"/>
  <c r="S215" i="2"/>
  <c r="S243" i="2"/>
  <c r="S707" i="2"/>
  <c r="S307" i="2"/>
  <c r="S371" i="2"/>
  <c r="S139" i="2"/>
  <c r="S783" i="2"/>
  <c r="S524" i="2"/>
  <c r="S552" i="2"/>
  <c r="S588" i="2"/>
  <c r="S652" i="2"/>
  <c r="S716" i="2"/>
  <c r="S744" i="2"/>
  <c r="S791" i="2"/>
  <c r="S10" i="2"/>
  <c r="S935" i="2"/>
  <c r="S1091" i="2"/>
  <c r="S52" i="2"/>
  <c r="S1164" i="2"/>
  <c r="S780" i="2"/>
  <c r="S468" i="2"/>
  <c r="S596" i="2"/>
  <c r="S624" i="2"/>
  <c r="S660" i="2"/>
  <c r="S688" i="2"/>
  <c r="S724" i="2"/>
  <c r="S930" i="2"/>
  <c r="S966" i="2"/>
  <c r="S994" i="2"/>
  <c r="S1030" i="2"/>
  <c r="S1058" i="2"/>
  <c r="S1094" i="2"/>
  <c r="S1122" i="2"/>
  <c r="S1200" i="2"/>
  <c r="S1367" i="2"/>
  <c r="S590" i="2"/>
  <c r="S696" i="2"/>
  <c r="S183" i="2"/>
  <c r="S65" i="2"/>
  <c r="S101" i="2"/>
  <c r="S190" i="2"/>
  <c r="S218" i="2"/>
  <c r="S254" i="2"/>
  <c r="S282" i="2"/>
  <c r="S318" i="2"/>
  <c r="S343" i="2"/>
  <c r="S471" i="2"/>
  <c r="S808" i="2"/>
  <c r="S869" i="2"/>
  <c r="S39" i="2"/>
  <c r="S746" i="2"/>
  <c r="S849" i="2"/>
  <c r="S1023" i="2"/>
  <c r="S109" i="2"/>
  <c r="S198" i="2"/>
  <c r="S251" i="2"/>
  <c r="S315" i="2"/>
  <c r="S379" i="2"/>
  <c r="S443" i="2"/>
  <c r="S788" i="2"/>
  <c r="S816" i="2"/>
  <c r="S852" i="2"/>
  <c r="S905" i="2"/>
  <c r="S941" i="2"/>
  <c r="S969" i="2"/>
  <c r="S1005" i="2"/>
  <c r="S1036" i="2"/>
  <c r="S1069" i="2"/>
  <c r="S1097" i="2"/>
  <c r="S1183" i="2"/>
  <c r="S376" i="2"/>
  <c r="S1219" i="2"/>
  <c r="S104" i="2"/>
  <c r="S129" i="2"/>
  <c r="S165" i="2"/>
  <c r="S474" i="2"/>
  <c r="S844" i="2"/>
  <c r="S92" i="2"/>
  <c r="S1016" i="2"/>
  <c r="S84" i="2"/>
  <c r="S112" i="2"/>
  <c r="S137" i="2"/>
  <c r="S223" i="2"/>
  <c r="S287" i="2"/>
  <c r="S351" i="2"/>
  <c r="S790" i="2"/>
  <c r="S507" i="2"/>
  <c r="S543" i="2"/>
  <c r="S880" i="2"/>
  <c r="S1158" i="2"/>
  <c r="S1211" i="2"/>
  <c r="S334" i="2"/>
  <c r="S629" i="2"/>
  <c r="S899" i="2"/>
  <c r="S140" i="2"/>
  <c r="S346" i="2"/>
  <c r="S382" i="2"/>
  <c r="S410" i="2"/>
  <c r="S446" i="2"/>
  <c r="S499" i="2"/>
  <c r="S535" i="2"/>
  <c r="S563" i="2"/>
  <c r="S599" i="2"/>
  <c r="S627" i="2"/>
  <c r="S663" i="2"/>
  <c r="S691" i="2"/>
  <c r="S727" i="2"/>
  <c r="S609" i="2"/>
  <c r="S760" i="2"/>
  <c r="S1102" i="2"/>
  <c r="S173" i="2"/>
  <c r="S226" i="2"/>
  <c r="S262" i="2"/>
  <c r="S290" i="2"/>
  <c r="S1319" i="2"/>
  <c r="S482" i="2"/>
  <c r="S518" i="2"/>
  <c r="S546" i="2"/>
  <c r="S661" i="2"/>
  <c r="S607" i="2"/>
  <c r="S823" i="2"/>
  <c r="S671" i="2"/>
  <c r="S699" i="2"/>
  <c r="S735" i="2"/>
  <c r="S763" i="2"/>
  <c r="S916" i="2"/>
  <c r="S368" i="2"/>
  <c r="S980" i="2"/>
  <c r="S1008" i="2"/>
  <c r="S1160" i="2"/>
  <c r="S1072" i="2"/>
  <c r="S1108" i="2"/>
  <c r="S1186" i="2"/>
  <c r="S398" i="2"/>
  <c r="S565" i="2"/>
  <c r="S1130" i="2"/>
  <c r="S1274" i="2"/>
  <c r="S168" i="2"/>
  <c r="S193" i="2"/>
  <c r="S229" i="2"/>
  <c r="S1261" i="2"/>
  <c r="S293" i="2"/>
  <c r="S321" i="2"/>
  <c r="S635" i="2"/>
  <c r="S385" i="2"/>
  <c r="S421" i="2"/>
  <c r="S449" i="2"/>
  <c r="S510" i="2"/>
  <c r="S407" i="2"/>
  <c r="S602" i="2"/>
  <c r="S638" i="2"/>
  <c r="S666" i="2"/>
  <c r="S363" i="2"/>
  <c r="S730" i="2"/>
  <c r="S766" i="2"/>
  <c r="S819" i="2"/>
  <c r="S874" i="2"/>
  <c r="S59" i="2"/>
  <c r="S354" i="2"/>
  <c r="S390" i="2"/>
  <c r="S418" i="2"/>
  <c r="S454" i="2"/>
  <c r="S610" i="2"/>
  <c r="S646" i="2"/>
  <c r="S674" i="2"/>
  <c r="S710" i="2"/>
  <c r="S738" i="2"/>
  <c r="S799" i="2"/>
  <c r="S827" i="2"/>
  <c r="S1351" i="2"/>
  <c r="S1279" i="2"/>
  <c r="S1011" i="2"/>
  <c r="S451" i="2"/>
  <c r="S654" i="2"/>
  <c r="S1002" i="2"/>
  <c r="S87" i="2"/>
  <c r="S582" i="2"/>
  <c r="S232" i="2"/>
  <c r="S268" i="2"/>
  <c r="S296" i="2"/>
  <c r="S332" i="2"/>
  <c r="S794" i="2"/>
  <c r="S830" i="2"/>
  <c r="S103" i="2"/>
  <c r="S123" i="2"/>
  <c r="S365" i="2"/>
  <c r="S1119" i="2"/>
  <c r="S741" i="2"/>
  <c r="S938" i="2"/>
  <c r="S211" i="2"/>
  <c r="S1089" i="2"/>
  <c r="S1244" i="2"/>
  <c r="S273" i="2"/>
  <c r="S554" i="2"/>
  <c r="S1033" i="2"/>
  <c r="S37" i="2"/>
  <c r="S82" i="2"/>
  <c r="S143" i="2"/>
  <c r="S657" i="2"/>
  <c r="S393" i="2"/>
  <c r="S891" i="2"/>
  <c r="S1136" i="2"/>
  <c r="S513" i="2"/>
  <c r="S769" i="2"/>
  <c r="S1000" i="2"/>
  <c r="S1039" i="2"/>
  <c r="S1153" i="2"/>
  <c r="S1217" i="2"/>
  <c r="S944" i="2"/>
  <c r="S1127" i="2"/>
  <c r="S26" i="2"/>
  <c r="S24" i="2"/>
  <c r="S107" i="2"/>
  <c r="S288" i="2"/>
  <c r="S324" i="2"/>
  <c r="S441" i="2"/>
  <c r="S491" i="2"/>
  <c r="S527" i="2"/>
  <c r="S900" i="2"/>
  <c r="S964" i="2"/>
  <c r="S1017" i="2"/>
  <c r="S1053" i="2"/>
  <c r="S1081" i="2"/>
  <c r="S1117" i="2"/>
  <c r="S1337" i="2"/>
  <c r="S106" i="2"/>
  <c r="S821" i="2"/>
  <c r="S176" i="2"/>
  <c r="S429" i="2"/>
  <c r="S927" i="2"/>
  <c r="S1321" i="2"/>
  <c r="S337" i="2"/>
  <c r="S62" i="2"/>
  <c r="S549" i="2"/>
  <c r="S919" i="2"/>
  <c r="S947" i="2"/>
  <c r="S983" i="2"/>
  <c r="S1064" i="2"/>
  <c r="S1100" i="2"/>
  <c r="S1128" i="2"/>
  <c r="S1268" i="2"/>
  <c r="S1236" i="2"/>
  <c r="S209" i="2"/>
  <c r="S309" i="2"/>
  <c r="S632" i="2"/>
  <c r="S910" i="2"/>
  <c r="S322" i="2"/>
  <c r="S683" i="2"/>
  <c r="S57" i="2"/>
  <c r="S118" i="2"/>
  <c r="S207" i="2"/>
  <c r="S466" i="2"/>
  <c r="S502" i="2"/>
  <c r="S530" i="2"/>
  <c r="S555" i="2"/>
  <c r="S591" i="2"/>
  <c r="S655" i="2"/>
  <c r="S825" i="2"/>
  <c r="S719" i="2"/>
  <c r="S747" i="2"/>
  <c r="S570" i="2"/>
  <c r="S1145" i="2"/>
  <c r="S1181" i="2"/>
  <c r="S1209" i="2"/>
  <c r="S195" i="2"/>
  <c r="S201" i="2"/>
  <c r="S457" i="2"/>
  <c r="S955" i="2"/>
  <c r="S1197" i="2"/>
  <c r="S90" i="2"/>
  <c r="S894" i="2"/>
  <c r="S963" i="2"/>
  <c r="S1041" i="2"/>
  <c r="S493" i="2"/>
  <c r="S115" i="2"/>
  <c r="S922" i="2"/>
  <c r="S1075" i="2"/>
  <c r="S1111" i="2"/>
  <c r="S1292" i="2"/>
  <c r="S1025" i="2"/>
  <c r="S56" i="2"/>
  <c r="S231" i="2"/>
  <c r="S412" i="2"/>
  <c r="S501" i="2"/>
  <c r="S1144" i="2"/>
  <c r="S93" i="2"/>
  <c r="S182" i="2"/>
  <c r="S521" i="2"/>
  <c r="S774" i="2"/>
  <c r="S1019" i="2"/>
  <c r="S151" i="2"/>
  <c r="S641" i="2"/>
  <c r="S897" i="2"/>
  <c r="S933" i="2"/>
  <c r="S958" i="2"/>
  <c r="S986" i="2"/>
  <c r="S1139" i="2"/>
  <c r="S1175" i="2"/>
  <c r="S1203" i="2"/>
  <c r="S1298" i="2"/>
  <c r="S121" i="2"/>
  <c r="S274" i="2"/>
  <c r="S310" i="2"/>
  <c r="S427" i="2"/>
  <c r="S452" i="2"/>
  <c r="S480" i="2"/>
  <c r="S605" i="2"/>
  <c r="S633" i="2"/>
  <c r="S669" i="2"/>
  <c r="S697" i="2"/>
  <c r="S733" i="2"/>
  <c r="S761" i="2"/>
  <c r="S585" i="2"/>
  <c r="S1003" i="2"/>
  <c r="S1042" i="2"/>
  <c r="S1067" i="2"/>
  <c r="S1103" i="2"/>
  <c r="S1131" i="2"/>
  <c r="S1168" i="2"/>
  <c r="S1265" i="2"/>
  <c r="S557" i="2"/>
  <c r="S802" i="2"/>
  <c r="S1055" i="2"/>
  <c r="S677" i="2"/>
  <c r="S961" i="2"/>
  <c r="S1022" i="2"/>
  <c r="S1050" i="2"/>
  <c r="S1252" i="2"/>
  <c r="S245" i="2"/>
  <c r="S426" i="2"/>
  <c r="S526" i="2"/>
  <c r="S871" i="2"/>
  <c r="S1260" i="2"/>
  <c r="S1066" i="2"/>
  <c r="S1180" i="2"/>
  <c r="S1234" i="2"/>
  <c r="S43" i="2"/>
  <c r="S79" i="2"/>
  <c r="S96" i="2"/>
  <c r="S132" i="2"/>
  <c r="S157" i="2"/>
  <c r="S338" i="2"/>
  <c r="S516" i="2"/>
  <c r="S544" i="2"/>
  <c r="S797" i="2"/>
  <c r="S1034" i="2"/>
  <c r="S914" i="2"/>
  <c r="S950" i="2"/>
  <c r="S1327" i="2"/>
  <c r="S1195" i="2"/>
  <c r="S1233" i="2"/>
  <c r="S131" i="2"/>
  <c r="S367" i="2"/>
  <c r="S1047" i="2"/>
  <c r="S1324" i="2"/>
  <c r="S1254" i="2"/>
  <c r="S846" i="2"/>
  <c r="S68" i="2"/>
  <c r="S171" i="2"/>
  <c r="S246" i="2"/>
  <c r="S299" i="2"/>
  <c r="S709" i="2"/>
  <c r="S541" i="2"/>
  <c r="S786" i="2"/>
  <c r="S850" i="2"/>
  <c r="S911" i="2"/>
  <c r="S975" i="2"/>
  <c r="S1156" i="2"/>
  <c r="S1220" i="2"/>
  <c r="S437" i="2"/>
  <c r="S1155" i="2"/>
  <c r="S1250" i="2"/>
  <c r="S2" i="2"/>
  <c r="S60" i="2"/>
  <c r="S88" i="2"/>
  <c r="S124" i="2"/>
  <c r="S152" i="2"/>
  <c r="S177" i="2"/>
  <c r="S213" i="2"/>
  <c r="S241" i="2"/>
  <c r="S330" i="2"/>
  <c r="S483" i="2"/>
  <c r="S547" i="2"/>
  <c r="S828" i="2"/>
  <c r="S942" i="2"/>
  <c r="S970" i="2"/>
  <c r="S1006" i="2"/>
  <c r="S1037" i="2"/>
  <c r="S1070" i="2"/>
  <c r="S1098" i="2"/>
  <c r="S1322" i="2"/>
  <c r="S1198" i="2"/>
  <c r="S1226" i="2"/>
  <c r="S1350" i="2"/>
  <c r="S1246" i="2"/>
  <c r="S237" i="2"/>
  <c r="S1205" i="2"/>
  <c r="S130" i="2"/>
  <c r="S233" i="2"/>
  <c r="S358" i="2"/>
  <c r="S386" i="2"/>
  <c r="S422" i="2"/>
  <c r="S450" i="2"/>
  <c r="S514" i="2"/>
  <c r="S539" i="2"/>
  <c r="S705" i="2"/>
  <c r="S1061" i="2"/>
  <c r="S1178" i="2"/>
  <c r="S1308" i="2"/>
  <c r="S888" i="2"/>
  <c r="S185" i="2"/>
  <c r="S249" i="2"/>
  <c r="S374" i="2"/>
  <c r="S608" i="2"/>
  <c r="S672" i="2"/>
  <c r="S736" i="2"/>
  <c r="S925" i="2"/>
  <c r="S258" i="2"/>
  <c r="S142" i="2"/>
  <c r="S295" i="2"/>
  <c r="S604" i="2"/>
  <c r="S785" i="2"/>
  <c r="S1063" i="2"/>
  <c r="S188" i="2"/>
  <c r="S366" i="2"/>
  <c r="S394" i="2"/>
  <c r="S430" i="2"/>
  <c r="S458" i="2"/>
  <c r="S494" i="2"/>
  <c r="S522" i="2"/>
  <c r="S558" i="2"/>
  <c r="S434" i="2"/>
  <c r="S647" i="2"/>
  <c r="S917" i="2"/>
  <c r="S945" i="2"/>
  <c r="S981" i="2"/>
  <c r="S1009" i="2"/>
  <c r="S1161" i="2"/>
  <c r="S1073" i="2"/>
  <c r="S1109" i="2"/>
  <c r="S312" i="2"/>
  <c r="S999" i="2"/>
  <c r="S30" i="2"/>
  <c r="S80" i="2"/>
  <c r="S105" i="2"/>
  <c r="S155" i="2"/>
  <c r="S208" i="2"/>
  <c r="S244" i="2"/>
  <c r="S269" i="2"/>
  <c r="S297" i="2"/>
  <c r="S361" i="2"/>
  <c r="S397" i="2"/>
  <c r="S425" i="2"/>
  <c r="S461" i="2"/>
  <c r="S489" i="2"/>
  <c r="S550" i="2"/>
  <c r="S805" i="2"/>
  <c r="S872" i="2"/>
  <c r="S1192" i="2"/>
  <c r="S924" i="2"/>
  <c r="S34" i="2"/>
  <c r="S196" i="2"/>
  <c r="S260" i="2"/>
  <c r="S313" i="2"/>
  <c r="S377" i="2"/>
  <c r="S438" i="2"/>
  <c r="S800" i="2"/>
  <c r="S989" i="2"/>
  <c r="S1045" i="2"/>
  <c r="S1106" i="2"/>
  <c r="S1170" i="2"/>
  <c r="S1329" i="2"/>
  <c r="S252" i="2"/>
  <c r="S277" i="2"/>
  <c r="S305" i="2"/>
  <c r="S341" i="2"/>
  <c r="S369" i="2"/>
  <c r="S405" i="2"/>
  <c r="S781" i="2"/>
  <c r="S32" i="2"/>
  <c r="S650" i="2"/>
  <c r="S675" i="2"/>
  <c r="S711" i="2"/>
  <c r="S739" i="2"/>
  <c r="S775" i="2"/>
  <c r="S803" i="2"/>
  <c r="S892" i="2"/>
  <c r="S1137" i="2"/>
  <c r="S1173" i="2"/>
  <c r="S1201" i="2"/>
  <c r="S1270" i="2"/>
  <c r="S1238" i="2"/>
  <c r="S191" i="2"/>
  <c r="S272" i="2"/>
  <c r="S308" i="2"/>
  <c r="S333" i="2"/>
  <c r="S838" i="2"/>
  <c r="S908" i="2"/>
  <c r="S1086" i="2"/>
  <c r="S465" i="2"/>
  <c r="S949" i="2"/>
  <c r="S271" i="2"/>
  <c r="S388" i="2"/>
  <c r="S566" i="2"/>
  <c r="S630" i="2"/>
  <c r="S694" i="2"/>
  <c r="S758" i="2"/>
  <c r="S811" i="2"/>
  <c r="S875" i="2"/>
  <c r="S939" i="2"/>
  <c r="S992" i="2"/>
  <c r="S1056" i="2"/>
  <c r="S1120" i="2"/>
  <c r="S279" i="2"/>
  <c r="S515" i="2"/>
  <c r="S693" i="2"/>
  <c r="S952" i="2"/>
  <c r="S1105" i="2"/>
  <c r="S45" i="2"/>
  <c r="S35" i="2"/>
  <c r="S71" i="2"/>
  <c r="S99" i="2"/>
  <c r="S135" i="2"/>
  <c r="S280" i="2"/>
  <c r="S316" i="2"/>
  <c r="S497" i="2"/>
  <c r="S533" i="2"/>
  <c r="S561" i="2"/>
  <c r="S597" i="2"/>
  <c r="S862" i="2"/>
  <c r="S714" i="2"/>
  <c r="S750" i="2"/>
  <c r="S1083" i="2"/>
  <c r="S1228" i="2"/>
  <c r="S487" i="2"/>
  <c r="S977" i="2"/>
  <c r="S210" i="2"/>
  <c r="S335" i="2"/>
  <c r="S505" i="2"/>
  <c r="S1031" i="2"/>
  <c r="S1184" i="2"/>
  <c r="S1353" i="2"/>
  <c r="S206" i="2"/>
  <c r="S373" i="2"/>
  <c r="S529" i="2"/>
  <c r="S1191" i="2"/>
  <c r="S46" i="2"/>
  <c r="S110" i="2"/>
  <c r="S138" i="2"/>
  <c r="S163" i="2"/>
  <c r="S199" i="2"/>
  <c r="S227" i="2"/>
  <c r="S472" i="2"/>
  <c r="S625" i="2"/>
  <c r="S867" i="2"/>
  <c r="S1148" i="2"/>
  <c r="S1176" i="2"/>
  <c r="S1212" i="2"/>
  <c r="S1366" i="2"/>
  <c r="S1286" i="2"/>
  <c r="S1262" i="2"/>
  <c r="S362" i="2"/>
  <c r="S1114" i="2"/>
  <c r="S1080" i="2"/>
  <c r="S221" i="2"/>
  <c r="S402" i="2"/>
  <c r="S463" i="2"/>
  <c r="S644" i="2"/>
  <c r="S1299" i="2"/>
  <c r="S772" i="2"/>
  <c r="S889" i="2"/>
  <c r="S953" i="2"/>
  <c r="S988" i="2"/>
  <c r="S29" i="2"/>
  <c r="S174" i="2"/>
  <c r="S238" i="2"/>
  <c r="S344" i="2"/>
  <c r="S380" i="2"/>
  <c r="S408" i="2"/>
  <c r="S444" i="2"/>
  <c r="S508" i="2"/>
  <c r="S536" i="2"/>
  <c r="S658" i="2"/>
  <c r="S485" i="2"/>
  <c r="S689" i="2"/>
  <c r="S725" i="2"/>
  <c r="S789" i="2"/>
  <c r="S817" i="2"/>
  <c r="S842" i="2"/>
  <c r="S878" i="2"/>
  <c r="S903" i="2"/>
  <c r="S931" i="2"/>
  <c r="S967" i="2"/>
  <c r="S995" i="2"/>
  <c r="S1027" i="2"/>
  <c r="S1059" i="2"/>
  <c r="S1095" i="2"/>
  <c r="S1123" i="2"/>
  <c r="S721" i="2"/>
  <c r="S91" i="2"/>
  <c r="S230" i="2"/>
  <c r="S383" i="2"/>
  <c r="S411" i="2"/>
  <c r="S447" i="2"/>
  <c r="S1194" i="2"/>
  <c r="S413" i="2"/>
  <c r="S1142" i="2"/>
  <c r="S67" i="2"/>
  <c r="S743" i="2"/>
  <c r="S40" i="2"/>
  <c r="S355" i="2"/>
  <c r="S684" i="2"/>
  <c r="S205" i="2"/>
  <c r="S708" i="2"/>
  <c r="S809" i="2"/>
  <c r="S845" i="2"/>
  <c r="S934" i="2"/>
  <c r="S962" i="2"/>
  <c r="S998" i="2"/>
  <c r="S1062" i="2"/>
  <c r="S1090" i="2"/>
  <c r="S1126" i="2"/>
  <c r="S1154" i="2"/>
  <c r="S1190" i="2"/>
  <c r="S1218" i="2"/>
  <c r="S1363" i="2"/>
  <c r="S181" i="2"/>
  <c r="S133" i="2"/>
  <c r="S275" i="2"/>
  <c r="S364" i="2"/>
  <c r="S428" i="2"/>
  <c r="S467" i="2"/>
  <c r="S993" i="2"/>
  <c r="S1054" i="2"/>
  <c r="S1082" i="2"/>
  <c r="S1118" i="2"/>
  <c r="S81" i="2"/>
  <c r="S160" i="2"/>
  <c r="S824" i="2"/>
  <c r="S1163" i="2"/>
  <c r="S113" i="2"/>
  <c r="S728" i="2"/>
  <c r="S984" i="2"/>
  <c r="S1159" i="2"/>
  <c r="S167" i="2"/>
  <c r="S1044" i="2"/>
  <c r="S63" i="2"/>
  <c r="S116" i="2"/>
  <c r="S166" i="2"/>
  <c r="S336" i="2"/>
  <c r="S589" i="2"/>
  <c r="S628" i="2"/>
  <c r="S656" i="2"/>
  <c r="S692" i="2"/>
  <c r="S720" i="2"/>
  <c r="S873" i="2"/>
  <c r="S909" i="2"/>
  <c r="S937" i="2"/>
  <c r="S1001" i="2"/>
  <c r="S1040" i="2"/>
  <c r="S1065" i="2"/>
  <c r="S1101" i="2"/>
  <c r="S1267" i="2"/>
  <c r="S1235" i="2"/>
  <c r="S234" i="2"/>
  <c r="S593" i="2"/>
  <c r="S69" i="2"/>
  <c r="S286" i="2"/>
  <c r="S389" i="2"/>
  <c r="S503" i="2"/>
  <c r="S531" i="2"/>
  <c r="S432" i="2"/>
  <c r="S648" i="2"/>
  <c r="S835" i="2"/>
  <c r="S712" i="2"/>
  <c r="S748" i="2"/>
  <c r="S776" i="2"/>
  <c r="S812" i="2"/>
  <c r="S840" i="2"/>
  <c r="S876" i="2"/>
  <c r="S904" i="2"/>
  <c r="S940" i="2"/>
  <c r="S997" i="2"/>
  <c r="S224" i="2"/>
  <c r="S220" i="2"/>
  <c r="S263" i="2"/>
  <c r="S391" i="2"/>
  <c r="S636" i="2"/>
  <c r="S839" i="2"/>
  <c r="S906" i="2"/>
  <c r="S1084" i="2"/>
  <c r="S284" i="2"/>
  <c r="S5" i="2"/>
  <c r="S66" i="2"/>
  <c r="S219" i="2"/>
  <c r="S283" i="2"/>
  <c r="S464" i="2"/>
  <c r="S511" i="2"/>
  <c r="S404" i="2"/>
  <c r="S784" i="2"/>
  <c r="S820" i="2"/>
  <c r="S848" i="2"/>
  <c r="S1129" i="2"/>
  <c r="S1325" i="2"/>
  <c r="S1229" i="2"/>
  <c r="S6" i="2"/>
  <c r="S442" i="2"/>
  <c r="S506" i="2"/>
  <c r="S542" i="2"/>
  <c r="S120" i="2"/>
  <c r="S807" i="2"/>
  <c r="S235" i="2"/>
  <c r="S722" i="2"/>
  <c r="S1052" i="2"/>
  <c r="S27" i="2"/>
  <c r="S266" i="2"/>
  <c r="S764" i="2"/>
  <c r="S920" i="2"/>
  <c r="S1326" i="2"/>
  <c r="S169" i="2"/>
  <c r="S294" i="2"/>
  <c r="S475" i="2"/>
  <c r="S592" i="2"/>
  <c r="S912" i="2"/>
  <c r="S948" i="2"/>
  <c r="S972" i="2"/>
  <c r="S1043" i="2"/>
  <c r="S1076" i="2"/>
  <c r="S1104" i="2"/>
  <c r="S668" i="2"/>
  <c r="S83" i="2"/>
  <c r="S172" i="2"/>
  <c r="S300" i="2"/>
  <c r="S403" i="2"/>
  <c r="S453" i="2"/>
  <c r="S567" i="2"/>
  <c r="S285" i="2"/>
  <c r="S1014" i="2"/>
  <c r="S423" i="2"/>
  <c r="S1141" i="2"/>
  <c r="S291" i="2"/>
  <c r="S419" i="2"/>
  <c r="S778" i="2"/>
  <c r="S853" i="2"/>
  <c r="S1020" i="2"/>
  <c r="S1278" i="2"/>
  <c r="S440" i="2"/>
  <c r="S127" i="2"/>
  <c r="S180" i="2"/>
  <c r="S486" i="2"/>
  <c r="S525" i="2"/>
  <c r="S564" i="2"/>
  <c r="S639" i="2"/>
  <c r="S667" i="2"/>
  <c r="S703" i="2"/>
  <c r="S731" i="2"/>
  <c r="S767" i="2"/>
  <c r="S1140" i="2"/>
  <c r="S1328" i="2"/>
  <c r="S1204" i="2"/>
  <c r="S1232" i="2"/>
  <c r="S323" i="2"/>
  <c r="S94" i="2"/>
  <c r="S247" i="2"/>
  <c r="S481" i="2"/>
  <c r="S517" i="2"/>
  <c r="S595" i="2"/>
  <c r="S631" i="2"/>
  <c r="S659" i="2"/>
  <c r="S695" i="2"/>
  <c r="S723" i="2"/>
  <c r="S759" i="2"/>
  <c r="S787" i="2"/>
  <c r="S1032" i="2"/>
  <c r="S851" i="2"/>
  <c r="S915" i="2"/>
  <c r="S1150" i="2"/>
  <c r="S1028" i="2"/>
  <c r="S49" i="2"/>
  <c r="S302" i="2"/>
  <c r="S538" i="2"/>
  <c r="S1112" i="2"/>
  <c r="S540" i="2"/>
  <c r="S38" i="2"/>
  <c r="S194" i="2"/>
  <c r="S642" i="2"/>
  <c r="S678" i="2"/>
  <c r="S706" i="2"/>
  <c r="S204" i="2"/>
  <c r="S770" i="2"/>
  <c r="S795" i="2"/>
  <c r="S831" i="2"/>
  <c r="S923" i="2"/>
  <c r="S959" i="2"/>
  <c r="S987" i="2"/>
  <c r="S95" i="2"/>
  <c r="S1051" i="2"/>
  <c r="S1087" i="2"/>
  <c r="S1347" i="2"/>
  <c r="S1315" i="2"/>
  <c r="S117" i="2"/>
  <c r="S58" i="2"/>
  <c r="S264" i="2"/>
  <c r="S545" i="2"/>
  <c r="S606" i="2"/>
  <c r="S634" i="2"/>
  <c r="S670" i="2"/>
  <c r="S698" i="2"/>
  <c r="S734" i="2"/>
  <c r="S762" i="2"/>
  <c r="S798" i="2"/>
  <c r="S826" i="2"/>
  <c r="S890" i="2"/>
  <c r="S1046" i="2"/>
  <c r="S1079" i="2"/>
  <c r="S1107" i="2"/>
  <c r="S349" i="2"/>
  <c r="S836" i="2"/>
  <c r="S1078" i="2"/>
  <c r="S455" i="2"/>
  <c r="S956" i="2"/>
  <c r="S141" i="2"/>
  <c r="S372" i="2"/>
  <c r="S436" i="2"/>
  <c r="S500" i="2"/>
  <c r="S528" i="2"/>
  <c r="S834" i="2"/>
  <c r="S895" i="2"/>
  <c r="S1151" i="2"/>
  <c r="S1179" i="2"/>
  <c r="S1215" i="2"/>
  <c r="S551" i="2"/>
  <c r="S686" i="2"/>
  <c r="S339" i="2"/>
  <c r="S414" i="2"/>
  <c r="S456" i="2"/>
  <c r="S492" i="2"/>
  <c r="S926" i="2"/>
  <c r="S954" i="2"/>
  <c r="S54" i="2"/>
  <c r="S352" i="2"/>
  <c r="S594" i="2"/>
  <c r="S847" i="2"/>
  <c r="S1092" i="2"/>
  <c r="S85" i="2"/>
  <c r="S327" i="2"/>
  <c r="S700" i="2"/>
  <c r="S664" i="2"/>
  <c r="S742" i="2"/>
  <c r="S1048" i="2"/>
  <c r="S1223" i="2"/>
  <c r="S41" i="2"/>
  <c r="S102" i="2"/>
  <c r="S144" i="2"/>
  <c r="S1296" i="2"/>
  <c r="S319" i="2"/>
  <c r="S653" i="2"/>
  <c r="S681" i="2"/>
  <c r="S717" i="2"/>
  <c r="S745" i="2"/>
  <c r="S553" i="2"/>
  <c r="S870" i="2"/>
  <c r="S898" i="2"/>
  <c r="S1307" i="2"/>
  <c r="S1275" i="2"/>
  <c r="S568" i="2"/>
  <c r="S556" i="2"/>
  <c r="S469" i="2"/>
  <c r="S645" i="2"/>
  <c r="S673" i="2"/>
  <c r="S1300" i="2"/>
  <c r="S737" i="2"/>
  <c r="S773" i="2"/>
  <c r="S801" i="2"/>
  <c r="S837" i="2"/>
  <c r="S901" i="2"/>
  <c r="S990" i="2"/>
  <c r="S1146" i="2"/>
  <c r="S1368" i="2"/>
  <c r="S1248" i="2"/>
  <c r="S170" i="2"/>
  <c r="S270" i="2"/>
  <c r="S490" i="2"/>
  <c r="S598" i="2"/>
  <c r="S261" i="2"/>
  <c r="S417" i="2"/>
  <c r="S111" i="2"/>
  <c r="S153" i="2"/>
  <c r="S342" i="2"/>
  <c r="S370" i="2"/>
  <c r="S406" i="2"/>
  <c r="S470" i="2"/>
  <c r="S868" i="2"/>
  <c r="S1188" i="2"/>
  <c r="S1216" i="2"/>
  <c r="S1269" i="2"/>
  <c r="S1245" i="2"/>
  <c r="S951" i="2"/>
  <c r="S1035" i="2"/>
  <c r="S1121" i="2"/>
  <c r="S1182" i="2"/>
  <c r="S771" i="2"/>
  <c r="S44" i="2"/>
  <c r="S97" i="2"/>
  <c r="S136" i="2"/>
  <c r="S325" i="2"/>
  <c r="S375" i="2"/>
  <c r="S50" i="2"/>
  <c r="S86" i="2"/>
  <c r="S164" i="2"/>
  <c r="S189" i="2"/>
  <c r="S345" i="2"/>
  <c r="S381" i="2"/>
  <c r="S409" i="2"/>
  <c r="S782" i="2"/>
  <c r="S498" i="2"/>
  <c r="S523" i="2"/>
  <c r="S896" i="2"/>
  <c r="S932" i="2"/>
  <c r="S957" i="2"/>
  <c r="S982" i="2"/>
  <c r="S1010" i="2"/>
  <c r="S1135" i="2"/>
  <c r="S1323" i="2"/>
  <c r="S965" i="2"/>
  <c r="S1004" i="2"/>
  <c r="S1157" i="2"/>
  <c r="S1210" i="2"/>
  <c r="S1336" i="2"/>
  <c r="S1240" i="2"/>
  <c r="S184" i="2"/>
  <c r="S298" i="2"/>
  <c r="S504" i="2"/>
  <c r="S796" i="2"/>
  <c r="S108" i="2"/>
  <c r="S225" i="2"/>
  <c r="S328" i="2"/>
  <c r="S439" i="2"/>
  <c r="S114" i="2"/>
  <c r="S192" i="2"/>
  <c r="S228" i="2"/>
  <c r="S253" i="2"/>
  <c r="S281" i="2"/>
  <c r="S317" i="2"/>
  <c r="S445" i="2"/>
  <c r="S473" i="2"/>
  <c r="S534" i="2"/>
  <c r="S559" i="2"/>
  <c r="S435" i="2"/>
  <c r="S651" i="2"/>
  <c r="S687" i="2"/>
  <c r="S715" i="2"/>
  <c r="S1093" i="2"/>
  <c r="S1132" i="2"/>
  <c r="S1185" i="2"/>
  <c r="S53" i="2"/>
  <c r="S158" i="2"/>
  <c r="S197" i="2"/>
  <c r="S236" i="2"/>
  <c r="S28" i="2"/>
  <c r="S814" i="2"/>
  <c r="S175" i="2"/>
  <c r="S292" i="2"/>
  <c r="S320" i="2"/>
  <c r="S562" i="2"/>
  <c r="S793" i="2"/>
  <c r="S626" i="2"/>
  <c r="S662" i="2"/>
  <c r="S690" i="2"/>
  <c r="S726" i="2"/>
  <c r="S968" i="2"/>
  <c r="S1015" i="2"/>
  <c r="S1352" i="2"/>
  <c r="S1280" i="2"/>
  <c r="S248" i="2"/>
  <c r="S55" i="2"/>
  <c r="S378" i="2"/>
  <c r="S61" i="2"/>
  <c r="S89" i="2"/>
  <c r="S356" i="2"/>
  <c r="S384" i="2"/>
  <c r="S420" i="2"/>
  <c r="S484" i="2"/>
  <c r="S509" i="2"/>
  <c r="S537" i="2"/>
  <c r="S907" i="2"/>
  <c r="S943" i="2"/>
  <c r="S960" i="2"/>
  <c r="S996" i="2"/>
  <c r="S1285" i="2"/>
  <c r="S1057" i="2"/>
  <c r="S1096" i="2"/>
  <c r="S1320" i="2"/>
  <c r="S1012" i="2"/>
  <c r="S685" i="2"/>
  <c r="S643" i="2"/>
  <c r="S810" i="2"/>
  <c r="S25" i="2"/>
  <c r="S119" i="2"/>
  <c r="S200" i="2"/>
  <c r="S250" i="2"/>
  <c r="S311" i="2"/>
  <c r="S350" i="2"/>
  <c r="S3" i="2"/>
  <c r="S36" i="2"/>
  <c r="S64" i="2"/>
  <c r="S600" i="2"/>
  <c r="S125" i="2"/>
  <c r="S178" i="2"/>
  <c r="S203" i="2"/>
  <c r="S239" i="2"/>
  <c r="S303" i="2"/>
  <c r="S51" i="2"/>
  <c r="S395" i="2"/>
  <c r="S448" i="2"/>
  <c r="S601" i="2"/>
  <c r="S637" i="2"/>
  <c r="S665" i="2"/>
  <c r="S701" i="2"/>
  <c r="S729" i="2"/>
  <c r="S765" i="2"/>
  <c r="S829" i="2"/>
  <c r="S100" i="2"/>
  <c r="S1060" i="2"/>
  <c r="S1088" i="2"/>
  <c r="S1149" i="2"/>
  <c r="S1177" i="2"/>
  <c r="S979" i="2"/>
  <c r="S1018" i="2"/>
  <c r="S1143" i="2"/>
  <c r="S1196" i="2"/>
  <c r="S1224" i="2"/>
  <c r="S31" i="2"/>
  <c r="S156" i="2"/>
  <c r="S718" i="2"/>
  <c r="S72" i="2"/>
  <c r="S122" i="2"/>
  <c r="S161" i="2"/>
  <c r="S314" i="2"/>
  <c r="S353" i="2"/>
  <c r="S214" i="2"/>
  <c r="S267" i="2"/>
  <c r="S331" i="2"/>
  <c r="S431" i="2"/>
  <c r="S459" i="2"/>
  <c r="S512" i="2"/>
  <c r="S548" i="2"/>
  <c r="S893" i="2"/>
  <c r="S918" i="2"/>
  <c r="S971" i="2"/>
  <c r="S1007" i="2"/>
  <c r="S1213" i="2"/>
  <c r="S1277" i="2"/>
  <c r="S976" i="2"/>
  <c r="S1029" i="2"/>
  <c r="S1068" i="2"/>
  <c r="S1171" i="2"/>
  <c r="S1344" i="2"/>
  <c r="S1272" i="2"/>
  <c r="S42" i="2"/>
  <c r="S1297" i="2"/>
  <c r="S462" i="2"/>
  <c r="S33" i="2"/>
  <c r="S186" i="2"/>
  <c r="S222" i="2"/>
  <c r="S392" i="2"/>
  <c r="S47" i="2"/>
  <c r="S128" i="2"/>
  <c r="S242" i="2"/>
  <c r="S278" i="2"/>
  <c r="S306" i="2"/>
  <c r="S495" i="2"/>
  <c r="S640" i="2"/>
  <c r="S676" i="2"/>
  <c r="S704" i="2"/>
  <c r="S740" i="2"/>
  <c r="S768" i="2"/>
  <c r="S804" i="2"/>
  <c r="S832" i="2"/>
  <c r="S921" i="2"/>
  <c r="S946" i="2"/>
  <c r="S1038" i="2"/>
  <c r="S1071" i="2"/>
  <c r="S1099" i="2"/>
  <c r="S1152" i="2"/>
  <c r="S985" i="2"/>
  <c r="S1110" i="2"/>
  <c r="S1227" i="2"/>
  <c r="S754" i="2"/>
  <c r="S879" i="2"/>
  <c r="S1113" i="2"/>
  <c r="S1026" i="2"/>
  <c r="S779" i="2"/>
  <c r="S1237" i="2"/>
  <c r="S603" i="2"/>
  <c r="S1021" i="2"/>
  <c r="S1138" i="2"/>
  <c r="S815" i="2"/>
  <c r="S1162" i="2"/>
  <c r="S1255" i="2"/>
  <c r="S818" i="2"/>
  <c r="S1049" i="2"/>
  <c r="S1174" i="2"/>
  <c r="S843" i="2"/>
  <c r="S1074" i="2"/>
  <c r="S1199" i="2"/>
  <c r="S1293" i="2"/>
  <c r="S1085" i="2"/>
  <c r="AR21" i="16"/>
  <c r="A35" i="3"/>
  <c r="AI40" i="64" l="1"/>
  <c r="S1222" i="2"/>
  <c r="S1214" i="2"/>
  <c r="S1230" i="2"/>
  <c r="BT40" i="14"/>
  <c r="BS39" i="14"/>
  <c r="D16" i="3"/>
  <c r="E15" i="3"/>
  <c r="AR22" i="16"/>
  <c r="A36" i="3"/>
  <c r="AI41" i="64" l="1"/>
  <c r="BT41" i="14"/>
  <c r="BS40" i="14"/>
  <c r="E16" i="3"/>
  <c r="D17" i="3"/>
  <c r="A37" i="3"/>
  <c r="AI42" i="64" l="1"/>
  <c r="BT42" i="14"/>
  <c r="BS41" i="14"/>
  <c r="E17" i="3"/>
  <c r="D18" i="3"/>
  <c r="A38" i="3"/>
  <c r="AI43" i="64" l="1"/>
  <c r="BS42" i="14"/>
  <c r="BT43" i="14"/>
  <c r="E18" i="3"/>
  <c r="D19" i="3"/>
  <c r="A39" i="3"/>
  <c r="AI44" i="64" l="1"/>
  <c r="BT44" i="14"/>
  <c r="BS43" i="14"/>
  <c r="D20" i="3"/>
  <c r="E19" i="3"/>
  <c r="AQ25" i="16"/>
  <c r="AQ5" i="16"/>
  <c r="AQ6" i="16"/>
  <c r="AQ7" i="16"/>
  <c r="AQ8" i="16"/>
  <c r="AQ9" i="16"/>
  <c r="AQ10" i="16"/>
  <c r="AQ11" i="16"/>
  <c r="AQ12" i="16"/>
  <c r="AQ13" i="16"/>
  <c r="AQ14" i="16"/>
  <c r="AQ15" i="16"/>
  <c r="AQ16" i="16"/>
  <c r="AQ17" i="16"/>
  <c r="AQ18" i="16"/>
  <c r="AQ19" i="16"/>
  <c r="AQ20" i="16"/>
  <c r="AQ21" i="16"/>
  <c r="AQ22" i="16"/>
  <c r="A40" i="3"/>
  <c r="S752" i="2" l="1"/>
  <c r="S519" i="2"/>
  <c r="S16" i="2"/>
  <c r="S756" i="2"/>
  <c r="S884" i="2"/>
  <c r="S476" i="2"/>
  <c r="S885" i="2"/>
  <c r="S4" i="2"/>
  <c r="S19" i="2"/>
  <c r="S78" i="2"/>
  <c r="S478" i="2"/>
  <c r="S615" i="2"/>
  <c r="S751" i="2"/>
  <c r="S479" i="2"/>
  <c r="S415" i="2"/>
  <c r="S76" i="2"/>
  <c r="S148" i="2"/>
  <c r="S583" i="2"/>
  <c r="S77" i="2"/>
  <c r="S399" i="2"/>
  <c r="S202" i="2"/>
  <c r="S145" i="2"/>
  <c r="S586" i="2"/>
  <c r="S217" i="2"/>
  <c r="S882" i="2"/>
  <c r="S7" i="2"/>
  <c r="S18" i="2"/>
  <c r="S416" i="2"/>
  <c r="S149" i="2"/>
  <c r="S150" i="2"/>
  <c r="S14" i="2"/>
  <c r="S73" i="2"/>
  <c r="S881" i="2"/>
  <c r="S587" i="2"/>
  <c r="S74" i="2"/>
  <c r="S8" i="2"/>
  <c r="S973" i="2"/>
  <c r="S400" i="2"/>
  <c r="S584" i="2"/>
  <c r="S617" i="2"/>
  <c r="S520" i="2"/>
  <c r="S929" i="2"/>
  <c r="S289" i="2"/>
  <c r="S12" i="2"/>
  <c r="S928" i="2"/>
  <c r="S883" i="2"/>
  <c r="S360" i="2"/>
  <c r="S755" i="2"/>
  <c r="S15" i="2"/>
  <c r="S146" i="2"/>
  <c r="S216" i="2"/>
  <c r="S13" i="2"/>
  <c r="S753" i="2"/>
  <c r="S11" i="2"/>
  <c r="S401" i="2"/>
  <c r="S991" i="2"/>
  <c r="S147" i="2"/>
  <c r="S477" i="2"/>
  <c r="S257" i="2"/>
  <c r="S75" i="2"/>
  <c r="S17" i="2"/>
  <c r="S616" i="2"/>
  <c r="AI45" i="64"/>
  <c r="S1305" i="2"/>
  <c r="S1231" i="2"/>
  <c r="S1355" i="2"/>
  <c r="S256" i="2"/>
  <c r="S1335" i="2"/>
  <c r="S1303" i="2"/>
  <c r="S1356" i="2"/>
  <c r="S1302" i="2"/>
  <c r="S1241" i="2"/>
  <c r="S572" i="2"/>
  <c r="S574" i="2"/>
  <c r="S577" i="2"/>
  <c r="S1370" i="2"/>
  <c r="S573" i="2"/>
  <c r="S1309" i="2"/>
  <c r="S1115" i="2"/>
  <c r="S1362" i="2"/>
  <c r="S1116" i="2"/>
  <c r="S1249" i="2"/>
  <c r="S569" i="2"/>
  <c r="S1266" i="2"/>
  <c r="S1345" i="2"/>
  <c r="S1304" i="2"/>
  <c r="S576" i="2"/>
  <c r="S1314" i="2"/>
  <c r="S1189" i="2"/>
  <c r="S1313" i="2"/>
  <c r="S575" i="2"/>
  <c r="S1369" i="2"/>
  <c r="S1281" i="2"/>
  <c r="S792" i="2"/>
  <c r="S1354" i="2"/>
  <c r="S1243" i="2"/>
  <c r="S1207" i="2"/>
  <c r="S1301" i="2"/>
  <c r="S1346" i="2"/>
  <c r="S255" i="2"/>
  <c r="S1193" i="2"/>
  <c r="S1334" i="2"/>
  <c r="S1306" i="2"/>
  <c r="S1371" i="2"/>
  <c r="S571" i="2"/>
  <c r="BS44" i="14"/>
  <c r="BT45" i="14"/>
  <c r="S1375" i="2"/>
  <c r="S1316" i="2"/>
  <c r="S1284" i="2"/>
  <c r="S1256" i="2"/>
  <c r="S806" i="2"/>
  <c r="S1317" i="2"/>
  <c r="S1349" i="2"/>
  <c r="S1372" i="2"/>
  <c r="S1295" i="2"/>
  <c r="S1364" i="2"/>
  <c r="S347" i="2"/>
  <c r="S1167" i="2"/>
  <c r="S1360" i="2"/>
  <c r="S822" i="2"/>
  <c r="S619" i="2"/>
  <c r="S348" i="2"/>
  <c r="S614" i="2"/>
  <c r="S1373" i="2"/>
  <c r="S1282" i="2"/>
  <c r="S1247" i="2"/>
  <c r="S1361" i="2"/>
  <c r="S613" i="2"/>
  <c r="S1206" i="2"/>
  <c r="S1358" i="2"/>
  <c r="S1283" i="2"/>
  <c r="S1365" i="2"/>
  <c r="S1221" i="2"/>
  <c r="S1357" i="2"/>
  <c r="S1133" i="2"/>
  <c r="S1332" i="2"/>
  <c r="S1273" i="2"/>
  <c r="S1253" i="2"/>
  <c r="S1333" i="2"/>
  <c r="S259" i="2"/>
  <c r="S612" i="2"/>
  <c r="S1013" i="2"/>
  <c r="S1376" i="2"/>
  <c r="S1374" i="2"/>
  <c r="S1024" i="2"/>
  <c r="S1318" i="2"/>
  <c r="S1359" i="2"/>
  <c r="S1276" i="2"/>
  <c r="S1343" i="2"/>
  <c r="S611" i="2"/>
  <c r="S1134" i="2"/>
  <c r="S1342" i="2"/>
  <c r="S618" i="2"/>
  <c r="S1348" i="2"/>
  <c r="D21" i="3"/>
  <c r="E20" i="3"/>
  <c r="S1330" i="2"/>
  <c r="S1259" i="2"/>
  <c r="S1312" i="2"/>
  <c r="S1258" i="2"/>
  <c r="S1257" i="2"/>
  <c r="S1287" i="2"/>
  <c r="S855" i="2"/>
  <c r="S1338" i="2"/>
  <c r="S1289" i="2"/>
  <c r="S1291" i="2"/>
  <c r="S859" i="2"/>
  <c r="S887" i="2"/>
  <c r="S1165" i="2"/>
  <c r="S1339" i="2"/>
  <c r="S1124" i="2"/>
  <c r="S1239" i="2"/>
  <c r="S1340" i="2"/>
  <c r="S1288" i="2"/>
  <c r="S1264" i="2"/>
  <c r="S1202" i="2"/>
  <c r="S1166" i="2"/>
  <c r="S1290" i="2"/>
  <c r="S1187" i="2"/>
  <c r="S1341" i="2"/>
  <c r="S857" i="2"/>
  <c r="S1242" i="2"/>
  <c r="S357" i="2"/>
  <c r="S1310" i="2"/>
  <c r="S1251" i="2"/>
  <c r="S854" i="2"/>
  <c r="S1294" i="2"/>
  <c r="S1331" i="2"/>
  <c r="S1311" i="2"/>
  <c r="S860" i="2"/>
  <c r="S856" i="2"/>
  <c r="S326" i="2"/>
  <c r="S978" i="2"/>
  <c r="S858" i="2"/>
  <c r="S680" i="2"/>
  <c r="S1263" i="2"/>
  <c r="S1125" i="2"/>
  <c r="S886" i="2"/>
  <c r="S679" i="2"/>
  <c r="A41" i="3"/>
  <c r="AI46" i="64" l="1"/>
  <c r="BT46" i="14"/>
  <c r="BS45" i="14"/>
  <c r="E21" i="3"/>
  <c r="D22" i="3"/>
  <c r="A42" i="3"/>
  <c r="AI47" i="64" l="1"/>
  <c r="BT47" i="14"/>
  <c r="BS46" i="14"/>
  <c r="E22" i="3"/>
  <c r="D23" i="3"/>
  <c r="A43" i="3"/>
  <c r="S21" i="2" l="1"/>
  <c r="S757" i="2"/>
  <c r="S23" i="2"/>
  <c r="S22" i="2"/>
  <c r="S20" i="2"/>
  <c r="S579" i="2"/>
  <c r="S1377" i="2"/>
  <c r="S581" i="2"/>
  <c r="S578" i="2"/>
  <c r="S580" i="2"/>
  <c r="BT48" i="14"/>
  <c r="BS47" i="14"/>
  <c r="S622" i="2"/>
  <c r="S620" i="2"/>
  <c r="S621" i="2"/>
  <c r="S623" i="2"/>
  <c r="E23" i="3"/>
  <c r="S864" i="2"/>
  <c r="S866" i="2"/>
  <c r="S865" i="2"/>
  <c r="S936" i="2"/>
  <c r="A44" i="3"/>
  <c r="BS48" i="14" l="1"/>
  <c r="BT50" i="14"/>
  <c r="B44" i="3"/>
  <c r="A45" i="3"/>
  <c r="A46" i="3" l="1"/>
  <c r="B45" i="3"/>
  <c r="AI48" i="64" l="1"/>
  <c r="A47" i="3"/>
  <c r="B46" i="3"/>
  <c r="AI49" i="64" l="1"/>
  <c r="A48" i="3"/>
  <c r="B47" i="3"/>
  <c r="AI50" i="64" l="1"/>
  <c r="B48" i="3"/>
  <c r="A49" i="3"/>
  <c r="AI51" i="64" l="1"/>
  <c r="A50" i="3"/>
  <c r="B49" i="3"/>
  <c r="AI52" i="64" l="1"/>
  <c r="A51" i="3"/>
  <c r="B50" i="3"/>
  <c r="AI53" i="64" l="1"/>
  <c r="A52" i="3"/>
  <c r="B51" i="3"/>
  <c r="AI54" i="64" l="1"/>
  <c r="B52" i="3"/>
  <c r="A53" i="3"/>
  <c r="AI55" i="64" l="1"/>
  <c r="A54" i="3"/>
  <c r="B53" i="3"/>
  <c r="AI56" i="64" l="1"/>
  <c r="A55" i="3"/>
  <c r="B54" i="3"/>
  <c r="AI57" i="64" l="1"/>
  <c r="A56" i="3"/>
  <c r="B55" i="3"/>
  <c r="AI58" i="64" l="1"/>
  <c r="B56" i="3"/>
  <c r="A57" i="3"/>
  <c r="AI59" i="64" l="1"/>
  <c r="A58" i="3"/>
  <c r="B57" i="3"/>
  <c r="AI60" i="64" l="1"/>
  <c r="A59" i="3"/>
  <c r="B58" i="3"/>
  <c r="AI61" i="64" l="1"/>
  <c r="A60" i="3"/>
  <c r="B59" i="3"/>
  <c r="AI62" i="64" l="1"/>
  <c r="B60" i="3"/>
  <c r="A61" i="3"/>
  <c r="AI63" i="64" l="1"/>
  <c r="A62" i="3"/>
  <c r="B61" i="3"/>
  <c r="AI64" i="64" l="1"/>
  <c r="Q195" i="2"/>
  <c r="Q1297" i="2"/>
  <c r="Q323" i="2"/>
  <c r="Q387" i="2"/>
  <c r="Q451" i="2"/>
  <c r="Q515" i="2"/>
  <c r="Q643" i="2"/>
  <c r="Q28" i="2"/>
  <c r="Q92" i="2"/>
  <c r="Q156" i="2"/>
  <c r="Q220" i="2"/>
  <c r="Q284" i="2"/>
  <c r="Q412" i="2"/>
  <c r="Q540" i="2"/>
  <c r="Q85" i="2"/>
  <c r="Q213" i="2"/>
  <c r="Q277" i="2"/>
  <c r="Q341" i="2"/>
  <c r="Q405" i="2"/>
  <c r="Q32" i="2"/>
  <c r="Q533" i="2"/>
  <c r="Q206" i="2"/>
  <c r="Q270" i="2"/>
  <c r="Q334" i="2"/>
  <c r="Q462" i="2"/>
  <c r="Q526" i="2"/>
  <c r="Q590" i="2"/>
  <c r="Q654" i="2"/>
  <c r="Q39" i="2"/>
  <c r="Q103" i="2"/>
  <c r="Q167" i="2"/>
  <c r="Q231" i="2"/>
  <c r="Q598" i="2"/>
  <c r="Q814" i="2"/>
  <c r="Q203" i="2"/>
  <c r="Q267" i="2"/>
  <c r="Q331" i="2"/>
  <c r="Q395" i="2"/>
  <c r="Q459" i="2"/>
  <c r="Q523" i="2"/>
  <c r="Q435" i="2"/>
  <c r="Q651" i="2"/>
  <c r="Q36" i="2"/>
  <c r="Q600" i="2"/>
  <c r="Q164" i="2"/>
  <c r="Q228" i="2"/>
  <c r="Q292" i="2"/>
  <c r="Q356" i="2"/>
  <c r="Q420" i="2"/>
  <c r="Q484" i="2"/>
  <c r="Q548" i="2"/>
  <c r="Q29" i="2"/>
  <c r="Q93" i="2"/>
  <c r="Q157" i="2"/>
  <c r="Q221" i="2"/>
  <c r="Q285" i="2"/>
  <c r="Q349" i="2"/>
  <c r="Q413" i="2"/>
  <c r="Q541" i="2"/>
  <c r="Q86" i="2"/>
  <c r="Q214" i="2"/>
  <c r="Q278" i="2"/>
  <c r="Q342" i="2"/>
  <c r="Q406" i="2"/>
  <c r="Q470" i="2"/>
  <c r="Q534" i="2"/>
  <c r="Q793" i="2"/>
  <c r="Q662" i="2"/>
  <c r="Q47" i="2"/>
  <c r="Q111" i="2"/>
  <c r="Q175" i="2"/>
  <c r="Q239" i="2"/>
  <c r="Q303" i="2"/>
  <c r="Q51" i="2"/>
  <c r="Q431" i="2"/>
  <c r="Q495" i="2"/>
  <c r="Q559" i="2"/>
  <c r="Q80" i="2"/>
  <c r="Q208" i="2"/>
  <c r="Q272" i="2"/>
  <c r="Q336" i="2"/>
  <c r="Q408" i="2"/>
  <c r="Q472" i="2"/>
  <c r="Q536" i="2"/>
  <c r="Q658" i="2"/>
  <c r="Q26" i="2"/>
  <c r="Q154" i="2"/>
  <c r="Q218" i="2"/>
  <c r="Q282" i="2"/>
  <c r="Q346" i="2"/>
  <c r="Q410" i="2"/>
  <c r="Q407" i="2"/>
  <c r="Q602" i="2"/>
  <c r="Q666" i="2"/>
  <c r="Q393" i="2"/>
  <c r="Q688" i="2"/>
  <c r="Q816" i="2"/>
  <c r="Q896" i="2"/>
  <c r="Q960" i="2"/>
  <c r="Q100" i="2"/>
  <c r="Q1176" i="2"/>
  <c r="Q465" i="2"/>
  <c r="Q689" i="2"/>
  <c r="Q817" i="2"/>
  <c r="Q83" i="2"/>
  <c r="Q275" i="2"/>
  <c r="Q339" i="2"/>
  <c r="Q403" i="2"/>
  <c r="Q467" i="2"/>
  <c r="Q531" i="2"/>
  <c r="Q595" i="2"/>
  <c r="Q659" i="2"/>
  <c r="Q44" i="2"/>
  <c r="Q108" i="2"/>
  <c r="Q172" i="2"/>
  <c r="Q236" i="2"/>
  <c r="Q300" i="2"/>
  <c r="Q364" i="2"/>
  <c r="Q428" i="2"/>
  <c r="Q492" i="2"/>
  <c r="Q556" i="2"/>
  <c r="Q37" i="2"/>
  <c r="Q101" i="2"/>
  <c r="Q165" i="2"/>
  <c r="Q229" i="2"/>
  <c r="Q293" i="2"/>
  <c r="Q635" i="2"/>
  <c r="Q421" i="2"/>
  <c r="Q549" i="2"/>
  <c r="Q30" i="2"/>
  <c r="Q94" i="2"/>
  <c r="Q158" i="2"/>
  <c r="Q222" i="2"/>
  <c r="Q286" i="2"/>
  <c r="Q350" i="2"/>
  <c r="Q542" i="2"/>
  <c r="Q606" i="2"/>
  <c r="Q670" i="2"/>
  <c r="Q55" i="2"/>
  <c r="Q119" i="2"/>
  <c r="Q686" i="2"/>
  <c r="Q247" i="2"/>
  <c r="Q311" i="2"/>
  <c r="Q27" i="2"/>
  <c r="Q91" i="2"/>
  <c r="Q155" i="2"/>
  <c r="Q219" i="2"/>
  <c r="Q283" i="2"/>
  <c r="Q411" i="2"/>
  <c r="Q539" i="2"/>
  <c r="Q805" i="2"/>
  <c r="Q667" i="2"/>
  <c r="Q684" i="2"/>
  <c r="Q116" i="2"/>
  <c r="Q180" i="2"/>
  <c r="Q308" i="2"/>
  <c r="Q372" i="2"/>
  <c r="Q436" i="2"/>
  <c r="Q500" i="2"/>
  <c r="Q564" i="2"/>
  <c r="Q45" i="2"/>
  <c r="Q109" i="2"/>
  <c r="Q173" i="2"/>
  <c r="Q702" i="2"/>
  <c r="Q301" i="2"/>
  <c r="Q365" i="2"/>
  <c r="Q429" i="2"/>
  <c r="Q493" i="2"/>
  <c r="Q557" i="2"/>
  <c r="Q38" i="2"/>
  <c r="Q102" i="2"/>
  <c r="Q166" i="2"/>
  <c r="Q230" i="2"/>
  <c r="Q294" i="2"/>
  <c r="Q358" i="2"/>
  <c r="Q422" i="2"/>
  <c r="Q486" i="2"/>
  <c r="Q550" i="2"/>
  <c r="Q678" i="2"/>
  <c r="Q127" i="2"/>
  <c r="Q191" i="2"/>
  <c r="Q319" i="2"/>
  <c r="Q383" i="2"/>
  <c r="Q447" i="2"/>
  <c r="Q639" i="2"/>
  <c r="Q96" i="2"/>
  <c r="Q160" i="2"/>
  <c r="Q224" i="2"/>
  <c r="Q352" i="2"/>
  <c r="Q424" i="2"/>
  <c r="Q488" i="2"/>
  <c r="Q552" i="2"/>
  <c r="Q42" i="2"/>
  <c r="Q106" i="2"/>
  <c r="Q170" i="2"/>
  <c r="Q234" i="2"/>
  <c r="Q298" i="2"/>
  <c r="Q362" i="2"/>
  <c r="Q426" i="2"/>
  <c r="Q490" i="2"/>
  <c r="Q554" i="2"/>
  <c r="Q9" i="2"/>
  <c r="Q521" i="2"/>
  <c r="Q704" i="2"/>
  <c r="Q768" i="2"/>
  <c r="Q832" i="2"/>
  <c r="Q912" i="2"/>
  <c r="Q1043" i="2"/>
  <c r="Q1112" i="2"/>
  <c r="Q81" i="2"/>
  <c r="Q588" i="2"/>
  <c r="Q35" i="2"/>
  <c r="Q99" i="2"/>
  <c r="Q163" i="2"/>
  <c r="Q227" i="2"/>
  <c r="Q291" i="2"/>
  <c r="Q355" i="2"/>
  <c r="Q419" i="2"/>
  <c r="Q483" i="2"/>
  <c r="Q547" i="2"/>
  <c r="Q675" i="2"/>
  <c r="Q124" i="2"/>
  <c r="Q188" i="2"/>
  <c r="Q380" i="2"/>
  <c r="Q444" i="2"/>
  <c r="Q53" i="2"/>
  <c r="Q117" i="2"/>
  <c r="Q181" i="2"/>
  <c r="Q245" i="2"/>
  <c r="Q309" i="2"/>
  <c r="Q373" i="2"/>
  <c r="Q437" i="2"/>
  <c r="Q501" i="2"/>
  <c r="Q791" i="2"/>
  <c r="Q46" i="2"/>
  <c r="Q110" i="2"/>
  <c r="Q174" i="2"/>
  <c r="Q238" i="2"/>
  <c r="Q302" i="2"/>
  <c r="Q366" i="2"/>
  <c r="Q430" i="2"/>
  <c r="Q558" i="2"/>
  <c r="Q263" i="2"/>
  <c r="Q327" i="2"/>
  <c r="Q391" i="2"/>
  <c r="Q455" i="2"/>
  <c r="Q647" i="2"/>
  <c r="Q40" i="2"/>
  <c r="Q104" i="2"/>
  <c r="Q168" i="2"/>
  <c r="Q232" i="2"/>
  <c r="Q296" i="2"/>
  <c r="Q52" i="2"/>
  <c r="Q780" i="2"/>
  <c r="Q496" i="2"/>
  <c r="Q560" i="2"/>
  <c r="Q624" i="2"/>
  <c r="Q50" i="2"/>
  <c r="Q114" i="2"/>
  <c r="Q178" i="2"/>
  <c r="Q242" i="2"/>
  <c r="Q306" i="2"/>
  <c r="Q370" i="2"/>
  <c r="Q782" i="2"/>
  <c r="Q498" i="2"/>
  <c r="Q562" i="2"/>
  <c r="Q626" i="2"/>
  <c r="Q433" i="2"/>
  <c r="Q712" i="2"/>
  <c r="Q776" i="2"/>
  <c r="Q840" i="2"/>
  <c r="Q920" i="2"/>
  <c r="Q984" i="2"/>
  <c r="Q1048" i="2"/>
  <c r="Q1128" i="2"/>
  <c r="Q1208" i="2"/>
  <c r="Q685" i="2"/>
  <c r="Q469" i="2"/>
  <c r="Q43" i="2"/>
  <c r="Q107" i="2"/>
  <c r="Q171" i="2"/>
  <c r="Q235" i="2"/>
  <c r="Q299" i="2"/>
  <c r="Q709" i="2"/>
  <c r="Q427" i="2"/>
  <c r="Q491" i="2"/>
  <c r="Q555" i="2"/>
  <c r="Q260" i="2"/>
  <c r="Q324" i="2"/>
  <c r="Q388" i="2"/>
  <c r="Q452" i="2"/>
  <c r="Q516" i="2"/>
  <c r="Q125" i="2"/>
  <c r="Q189" i="2"/>
  <c r="Q317" i="2"/>
  <c r="Q381" i="2"/>
  <c r="Q445" i="2"/>
  <c r="Q54" i="2"/>
  <c r="Q118" i="2"/>
  <c r="Q182" i="2"/>
  <c r="Q246" i="2"/>
  <c r="Q310" i="2"/>
  <c r="Q374" i="2"/>
  <c r="Q438" i="2"/>
  <c r="Q502" i="2"/>
  <c r="Q566" i="2"/>
  <c r="Q630" i="2"/>
  <c r="Q79" i="2"/>
  <c r="Q207" i="2"/>
  <c r="Q271" i="2"/>
  <c r="Q335" i="2"/>
  <c r="Q463" i="2"/>
  <c r="Q527" i="2"/>
  <c r="Q591" i="2"/>
  <c r="Q655" i="2"/>
  <c r="Q48" i="2"/>
  <c r="Q112" i="2"/>
  <c r="Q176" i="2"/>
  <c r="Q240" i="2"/>
  <c r="Q304" i="2"/>
  <c r="Q376" i="2"/>
  <c r="Q440" i="2"/>
  <c r="Q504" i="2"/>
  <c r="Q568" i="2"/>
  <c r="Q632" i="2"/>
  <c r="Q58" i="2"/>
  <c r="Q122" i="2"/>
  <c r="Q186" i="2"/>
  <c r="Q250" i="2"/>
  <c r="Q314" i="2"/>
  <c r="Q378" i="2"/>
  <c r="Q442" i="2"/>
  <c r="Q634" i="2"/>
  <c r="Q605" i="2"/>
  <c r="Q720" i="2"/>
  <c r="Q784" i="2"/>
  <c r="Q992" i="2"/>
  <c r="Q1056" i="2"/>
  <c r="Q1216" i="2"/>
  <c r="Q209" i="2"/>
  <c r="Q629" i="2"/>
  <c r="Q721" i="2"/>
  <c r="Q785" i="2"/>
  <c r="Q683" i="2"/>
  <c r="Q307" i="2"/>
  <c r="Q563" i="2"/>
  <c r="Q396" i="2"/>
  <c r="Q295" i="2"/>
  <c r="Q439" i="2"/>
  <c r="Q567" i="2"/>
  <c r="Q24" i="2"/>
  <c r="Q152" i="2"/>
  <c r="Q544" i="2"/>
  <c r="Q34" i="2"/>
  <c r="Q162" i="2"/>
  <c r="Q290" i="2"/>
  <c r="Q418" i="2"/>
  <c r="Q546" i="2"/>
  <c r="Q674" i="2"/>
  <c r="Q696" i="2"/>
  <c r="Q1033" i="2"/>
  <c r="Q968" i="2"/>
  <c r="Q1104" i="2"/>
  <c r="Q697" i="2"/>
  <c r="Q777" i="2"/>
  <c r="Q742" i="2"/>
  <c r="Q1009" i="2"/>
  <c r="Q153" i="2"/>
  <c r="Q714" i="2"/>
  <c r="Q778" i="2"/>
  <c r="Q842" i="2"/>
  <c r="Q922" i="2"/>
  <c r="Q986" i="2"/>
  <c r="Q1050" i="2"/>
  <c r="Q1146" i="2"/>
  <c r="Q97" i="2"/>
  <c r="Q593" i="2"/>
  <c r="Q1298" i="2"/>
  <c r="Q315" i="2"/>
  <c r="Q1164" i="2"/>
  <c r="Q333" i="2"/>
  <c r="Q6" i="2"/>
  <c r="Q262" i="2"/>
  <c r="Q518" i="2"/>
  <c r="Q367" i="2"/>
  <c r="Q343" i="2"/>
  <c r="Q471" i="2"/>
  <c r="Q599" i="2"/>
  <c r="Q56" i="2"/>
  <c r="Q184" i="2"/>
  <c r="Q312" i="2"/>
  <c r="Q448" i="2"/>
  <c r="Q194" i="2"/>
  <c r="Q708" i="2"/>
  <c r="Q450" i="2"/>
  <c r="Q728" i="2"/>
  <c r="Q872" i="2"/>
  <c r="Q1000" i="2"/>
  <c r="Q1152" i="2"/>
  <c r="Q273" i="2"/>
  <c r="Q705" i="2"/>
  <c r="Q889" i="2"/>
  <c r="Q953" i="2"/>
  <c r="Q1017" i="2"/>
  <c r="Q1081" i="2"/>
  <c r="Q633" i="2"/>
  <c r="Q722" i="2"/>
  <c r="Q786" i="2"/>
  <c r="Q850" i="2"/>
  <c r="Q930" i="2"/>
  <c r="Q994" i="2"/>
  <c r="Q1058" i="2"/>
  <c r="Q161" i="2"/>
  <c r="Q715" i="2"/>
  <c r="Q115" i="2"/>
  <c r="Q123" i="2"/>
  <c r="Q379" i="2"/>
  <c r="Q823" i="2"/>
  <c r="Q212" i="2"/>
  <c r="Q468" i="2"/>
  <c r="Q1319" i="2"/>
  <c r="Q661" i="2"/>
  <c r="Q159" i="2"/>
  <c r="Q487" i="2"/>
  <c r="Q328" i="2"/>
  <c r="Q464" i="2"/>
  <c r="Q592" i="2"/>
  <c r="Q82" i="2"/>
  <c r="Q210" i="2"/>
  <c r="Q338" i="2"/>
  <c r="Q466" i="2"/>
  <c r="Q594" i="2"/>
  <c r="Q329" i="2"/>
  <c r="Q744" i="2"/>
  <c r="Q888" i="2"/>
  <c r="Q1016" i="2"/>
  <c r="Q729" i="2"/>
  <c r="Q809" i="2"/>
  <c r="Q969" i="2"/>
  <c r="Q1036" i="2"/>
  <c r="Q1225" i="2"/>
  <c r="Q345" i="2"/>
  <c r="Q668" i="2"/>
  <c r="Q738" i="2"/>
  <c r="Q802" i="2"/>
  <c r="Q946" i="2"/>
  <c r="Q1010" i="2"/>
  <c r="Q653" i="2"/>
  <c r="Q731" i="2"/>
  <c r="Q795" i="2"/>
  <c r="Q867" i="2"/>
  <c r="Q931" i="2"/>
  <c r="Q995" i="2"/>
  <c r="Q361" i="2"/>
  <c r="Q672" i="2"/>
  <c r="Q740" i="2"/>
  <c r="Q804" i="2"/>
  <c r="Q940" i="2"/>
  <c r="Q1004" i="2"/>
  <c r="Q1076" i="2"/>
  <c r="Q1244" i="2"/>
  <c r="Q497" i="2"/>
  <c r="Q693" i="2"/>
  <c r="Q821" i="2"/>
  <c r="Q893" i="2"/>
  <c r="Q957" i="2"/>
  <c r="Q1021" i="2"/>
  <c r="Q1109" i="2"/>
  <c r="Q313" i="2"/>
  <c r="Q660" i="2"/>
  <c r="Q734" i="2"/>
  <c r="Q798" i="2"/>
  <c r="Q942" i="2"/>
  <c r="Q179" i="2"/>
  <c r="Q783" i="2"/>
  <c r="Q268" i="2"/>
  <c r="Q524" i="2"/>
  <c r="Q197" i="2"/>
  <c r="Q126" i="2"/>
  <c r="Q382" i="2"/>
  <c r="Q638" i="2"/>
  <c r="Q215" i="2"/>
  <c r="Q375" i="2"/>
  <c r="Q503" i="2"/>
  <c r="Q631" i="2"/>
  <c r="Q344" i="2"/>
  <c r="Q480" i="2"/>
  <c r="Q608" i="2"/>
  <c r="Q98" i="2"/>
  <c r="Q226" i="2"/>
  <c r="Q354" i="2"/>
  <c r="Q482" i="2"/>
  <c r="Q610" i="2"/>
  <c r="Q457" i="2"/>
  <c r="Q760" i="2"/>
  <c r="Q904" i="2"/>
  <c r="Q1035" i="2"/>
  <c r="Q1184" i="2"/>
  <c r="Q529" i="2"/>
  <c r="Q737" i="2"/>
  <c r="Q1034" i="2"/>
  <c r="Q913" i="2"/>
  <c r="Q977" i="2"/>
  <c r="Q1044" i="2"/>
  <c r="Q1129" i="2"/>
  <c r="Q1233" i="2"/>
  <c r="Q409" i="2"/>
  <c r="Q682" i="2"/>
  <c r="Q746" i="2"/>
  <c r="Q810" i="2"/>
  <c r="Q890" i="2"/>
  <c r="Q954" i="2"/>
  <c r="Q1018" i="2"/>
  <c r="Q353" i="2"/>
  <c r="Q669" i="2"/>
  <c r="Q739" i="2"/>
  <c r="Q803" i="2"/>
  <c r="Q875" i="2"/>
  <c r="Q939" i="2"/>
  <c r="Q1003" i="2"/>
  <c r="Q1203" i="2"/>
  <c r="Q425" i="2"/>
  <c r="Q835" i="2"/>
  <c r="Q748" i="2"/>
  <c r="Q812" i="2"/>
  <c r="Q948" i="2"/>
  <c r="Q1324" i="2"/>
  <c r="Q49" i="2"/>
  <c r="Q561" i="2"/>
  <c r="Q701" i="2"/>
  <c r="Q765" i="2"/>
  <c r="Q829" i="2"/>
  <c r="Q901" i="2"/>
  <c r="Q965" i="2"/>
  <c r="Q1117" i="2"/>
  <c r="Q377" i="2"/>
  <c r="Q676" i="2"/>
  <c r="Q204" i="2"/>
  <c r="Q585" i="2"/>
  <c r="Q950" i="2"/>
  <c r="Q703" i="2"/>
  <c r="Q187" i="2"/>
  <c r="Q443" i="2"/>
  <c r="Q276" i="2"/>
  <c r="Q532" i="2"/>
  <c r="Q205" i="2"/>
  <c r="Q461" i="2"/>
  <c r="Q390" i="2"/>
  <c r="Q646" i="2"/>
  <c r="Q223" i="2"/>
  <c r="Q535" i="2"/>
  <c r="Q663" i="2"/>
  <c r="Q1163" i="2"/>
  <c r="Q248" i="2"/>
  <c r="Q384" i="2"/>
  <c r="Q512" i="2"/>
  <c r="Q640" i="2"/>
  <c r="Q130" i="2"/>
  <c r="Q1296" i="2"/>
  <c r="Q514" i="2"/>
  <c r="Q642" i="2"/>
  <c r="Q628" i="2"/>
  <c r="Q938" i="2"/>
  <c r="Q1064" i="2"/>
  <c r="Q1224" i="2"/>
  <c r="Q649" i="2"/>
  <c r="Q745" i="2"/>
  <c r="Q921" i="2"/>
  <c r="Q985" i="2"/>
  <c r="Q1049" i="2"/>
  <c r="Q473" i="2"/>
  <c r="Q690" i="2"/>
  <c r="Q818" i="2"/>
  <c r="Q898" i="2"/>
  <c r="Q962" i="2"/>
  <c r="Q1226" i="2"/>
  <c r="Q417" i="2"/>
  <c r="Q825" i="2"/>
  <c r="Q747" i="2"/>
  <c r="Q811" i="2"/>
  <c r="Q947" i="2"/>
  <c r="Q963" i="2"/>
  <c r="Q489" i="2"/>
  <c r="Q692" i="2"/>
  <c r="Q820" i="2"/>
  <c r="Q892" i="2"/>
  <c r="Q956" i="2"/>
  <c r="Q1020" i="2"/>
  <c r="Q113" i="2"/>
  <c r="Q597" i="2"/>
  <c r="Q1300" i="2"/>
  <c r="Q773" i="2"/>
  <c r="Q837" i="2"/>
  <c r="Q909" i="2"/>
  <c r="Q1040" i="2"/>
  <c r="Q441" i="2"/>
  <c r="Q862" i="2"/>
  <c r="Q664" i="2"/>
  <c r="Q894" i="2"/>
  <c r="Q958" i="2"/>
  <c r="Q767" i="2"/>
  <c r="Q1135" i="2"/>
  <c r="Q1404" i="2"/>
  <c r="Q1468" i="2"/>
  <c r="Q243" i="2"/>
  <c r="Q499" i="2"/>
  <c r="Q5" i="2"/>
  <c r="Q261" i="2"/>
  <c r="Q517" i="2"/>
  <c r="Q190" i="2"/>
  <c r="Q446" i="2"/>
  <c r="Q707" i="2"/>
  <c r="Q543" i="2"/>
  <c r="Q671" i="2"/>
  <c r="Q128" i="2"/>
  <c r="Q392" i="2"/>
  <c r="Q266" i="2"/>
  <c r="Q394" i="2"/>
  <c r="Q522" i="2"/>
  <c r="Q650" i="2"/>
  <c r="Q648" i="2"/>
  <c r="Q368" i="2"/>
  <c r="Q1232" i="2"/>
  <c r="Q665" i="2"/>
  <c r="Q761" i="2"/>
  <c r="Q841" i="2"/>
  <c r="Q993" i="2"/>
  <c r="Q1057" i="2"/>
  <c r="Q1321" i="2"/>
  <c r="Q25" i="2"/>
  <c r="Q537" i="2"/>
  <c r="Q698" i="2"/>
  <c r="Q762" i="2"/>
  <c r="Q826" i="2"/>
  <c r="Q970" i="2"/>
  <c r="Q1037" i="2"/>
  <c r="Q1234" i="2"/>
  <c r="Q691" i="2"/>
  <c r="Q819" i="2"/>
  <c r="Q891" i="2"/>
  <c r="Q955" i="2"/>
  <c r="Q1019" i="2"/>
  <c r="Q1139" i="2"/>
  <c r="Q41" i="2"/>
  <c r="Q404" i="2"/>
  <c r="Q700" i="2"/>
  <c r="Q764" i="2"/>
  <c r="Q828" i="2"/>
  <c r="Q900" i="2"/>
  <c r="Q964" i="2"/>
  <c r="Q1028" i="2"/>
  <c r="Q177" i="2"/>
  <c r="Q717" i="2"/>
  <c r="Q553" i="2"/>
  <c r="Q845" i="2"/>
  <c r="Q917" i="2"/>
  <c r="Q981" i="2"/>
  <c r="Q1161" i="2"/>
  <c r="Q1141" i="2"/>
  <c r="Q505" i="2"/>
  <c r="Q694" i="2"/>
  <c r="Q758" i="2"/>
  <c r="Q1031" i="2"/>
  <c r="Q902" i="2"/>
  <c r="Q966" i="2"/>
  <c r="Q831" i="2"/>
  <c r="Q1412" i="2"/>
  <c r="Q1476" i="2"/>
  <c r="Q251" i="2"/>
  <c r="Q454" i="2"/>
  <c r="Q551" i="2"/>
  <c r="Q274" i="2"/>
  <c r="Q538" i="2"/>
  <c r="Q937" i="2"/>
  <c r="Q834" i="2"/>
  <c r="Q1138" i="2"/>
  <c r="Q763" i="2"/>
  <c r="Q899" i="2"/>
  <c r="Q183" i="2"/>
  <c r="Q105" i="2"/>
  <c r="Q1299" i="2"/>
  <c r="Q836" i="2"/>
  <c r="Q211" i="2"/>
  <c r="Q1108" i="2"/>
  <c r="Q241" i="2"/>
  <c r="Q725" i="2"/>
  <c r="Q853" i="2"/>
  <c r="Q989" i="2"/>
  <c r="Q766" i="2"/>
  <c r="Q910" i="2"/>
  <c r="Q895" i="2"/>
  <c r="Q1396" i="2"/>
  <c r="Q1492" i="2"/>
  <c r="Q1556" i="2"/>
  <c r="Q1620" i="2"/>
  <c r="Q903" i="2"/>
  <c r="Q1437" i="2"/>
  <c r="Q371" i="2"/>
  <c r="Q607" i="2"/>
  <c r="Q456" i="2"/>
  <c r="Q330" i="2"/>
  <c r="Q736" i="2"/>
  <c r="Q337" i="2"/>
  <c r="Q961" i="2"/>
  <c r="Q281" i="2"/>
  <c r="Q874" i="2"/>
  <c r="Q771" i="2"/>
  <c r="Q907" i="2"/>
  <c r="Q1038" i="2"/>
  <c r="Q169" i="2"/>
  <c r="Q716" i="2"/>
  <c r="Q844" i="2"/>
  <c r="Q980" i="2"/>
  <c r="Q733" i="2"/>
  <c r="Q869" i="2"/>
  <c r="Q997" i="2"/>
  <c r="Q1173" i="2"/>
  <c r="Q601" i="2"/>
  <c r="Q774" i="2"/>
  <c r="Q918" i="2"/>
  <c r="Q959" i="2"/>
  <c r="Q1292" i="2"/>
  <c r="Q1420" i="2"/>
  <c r="Q1500" i="2"/>
  <c r="Q1564" i="2"/>
  <c r="Q1628" i="2"/>
  <c r="Q967" i="2"/>
  <c r="Q1381" i="2"/>
  <c r="Q1445" i="2"/>
  <c r="Q507" i="2"/>
  <c r="Q627" i="2"/>
  <c r="Q389" i="2"/>
  <c r="Q151" i="2"/>
  <c r="Q432" i="2"/>
  <c r="Q458" i="2"/>
  <c r="Q713" i="2"/>
  <c r="Q120" i="2"/>
  <c r="Q652" i="2"/>
  <c r="Q1260" i="2"/>
  <c r="Q225" i="2"/>
  <c r="Q787" i="2"/>
  <c r="Q923" i="2"/>
  <c r="Q1059" i="2"/>
  <c r="Q297" i="2"/>
  <c r="Q732" i="2"/>
  <c r="Q868" i="2"/>
  <c r="Q996" i="2"/>
  <c r="Q1140" i="2"/>
  <c r="Q781" i="2"/>
  <c r="Q644" i="2"/>
  <c r="Q603" i="2"/>
  <c r="Q934" i="2"/>
  <c r="Q1042" i="2"/>
  <c r="Q1436" i="2"/>
  <c r="Q1516" i="2"/>
  <c r="Q1580" i="2"/>
  <c r="Q129" i="2"/>
  <c r="Q1397" i="2"/>
  <c r="Q1461" i="2"/>
  <c r="Q1525" i="2"/>
  <c r="Q1589" i="2"/>
  <c r="Q1487" i="2"/>
  <c r="Q193" i="2"/>
  <c r="Q1047" i="2"/>
  <c r="Q1390" i="2"/>
  <c r="Q1454" i="2"/>
  <c r="Q1518" i="2"/>
  <c r="Q1582" i="2"/>
  <c r="Q1391" i="2"/>
  <c r="Q1499" i="2"/>
  <c r="Q1054" i="2"/>
  <c r="Q1455" i="2"/>
  <c r="Q1607" i="2"/>
  <c r="Q1424" i="2"/>
  <c r="Q1488" i="2"/>
  <c r="Q1552" i="2"/>
  <c r="Q1616" i="2"/>
  <c r="Q1483" i="2"/>
  <c r="Q743" i="2"/>
  <c r="Q1158" i="2"/>
  <c r="Q1168" i="2"/>
  <c r="Q1401" i="2"/>
  <c r="Q1465" i="2"/>
  <c r="Q1529" i="2"/>
  <c r="Q1593" i="2"/>
  <c r="Q1032" i="2"/>
  <c r="Q1451" i="2"/>
  <c r="Q687" i="2"/>
  <c r="Q1402" i="2"/>
  <c r="Q1466" i="2"/>
  <c r="Q84" i="2"/>
  <c r="Q525" i="2"/>
  <c r="Q530" i="2"/>
  <c r="Q952" i="2"/>
  <c r="Q769" i="2"/>
  <c r="Q1065" i="2"/>
  <c r="Q706" i="2"/>
  <c r="Q258" i="2"/>
  <c r="Q545" i="2"/>
  <c r="Q827" i="2"/>
  <c r="Q1147" i="2"/>
  <c r="Q596" i="2"/>
  <c r="Q772" i="2"/>
  <c r="Q908" i="2"/>
  <c r="Q1039" i="2"/>
  <c r="Q641" i="2"/>
  <c r="Q925" i="2"/>
  <c r="Q1053" i="2"/>
  <c r="Q57" i="2"/>
  <c r="Q363" i="2"/>
  <c r="Q830" i="2"/>
  <c r="Q237" i="2"/>
  <c r="Q1444" i="2"/>
  <c r="Q1524" i="2"/>
  <c r="Q1588" i="2"/>
  <c r="Q604" i="2"/>
  <c r="Q1078" i="2"/>
  <c r="Q1405" i="2"/>
  <c r="Q1469" i="2"/>
  <c r="Q1533" i="2"/>
  <c r="Q1597" i="2"/>
  <c r="Q1511" i="2"/>
  <c r="Q625" i="2"/>
  <c r="Q1079" i="2"/>
  <c r="Q1398" i="2"/>
  <c r="Q1462" i="2"/>
  <c r="Q1526" i="2"/>
  <c r="Q1590" i="2"/>
  <c r="Q1495" i="2"/>
  <c r="Q1261" i="2"/>
  <c r="Q1086" i="2"/>
  <c r="Q1383" i="2"/>
  <c r="Q1463" i="2"/>
  <c r="Q1631" i="2"/>
  <c r="Q95" i="2"/>
  <c r="Q1432" i="2"/>
  <c r="Q1496" i="2"/>
  <c r="Q1560" i="2"/>
  <c r="Q1624" i="2"/>
  <c r="Q1267" i="2"/>
  <c r="Q1531" i="2"/>
  <c r="Q807" i="2"/>
  <c r="Q1190" i="2"/>
  <c r="Q1409" i="2"/>
  <c r="Q1473" i="2"/>
  <c r="Q1537" i="2"/>
  <c r="Q1601" i="2"/>
  <c r="Q1006" i="2"/>
  <c r="Q1467" i="2"/>
  <c r="Q1191" i="2"/>
  <c r="Q1410" i="2"/>
  <c r="Q1474" i="2"/>
  <c r="Q351" i="2"/>
  <c r="Q192" i="2"/>
  <c r="Q434" i="2"/>
  <c r="Q1008" i="2"/>
  <c r="Q801" i="2"/>
  <c r="Q730" i="2"/>
  <c r="Q1002" i="2"/>
  <c r="Q636" i="2"/>
  <c r="Q10" i="2"/>
  <c r="Q1323" i="2"/>
  <c r="Q1160" i="2"/>
  <c r="Q1196" i="2"/>
  <c r="Q657" i="2"/>
  <c r="Q797" i="2"/>
  <c r="Q933" i="2"/>
  <c r="Q1061" i="2"/>
  <c r="Q121" i="2"/>
  <c r="Q710" i="2"/>
  <c r="Q838" i="2"/>
  <c r="Q982" i="2"/>
  <c r="Q1452" i="2"/>
  <c r="Q1532" i="2"/>
  <c r="Q1596" i="2"/>
  <c r="Q711" i="2"/>
  <c r="Q1110" i="2"/>
  <c r="Q1413" i="2"/>
  <c r="Q1477" i="2"/>
  <c r="Q1541" i="2"/>
  <c r="Q1605" i="2"/>
  <c r="Q1543" i="2"/>
  <c r="Q719" i="2"/>
  <c r="Q1111" i="2"/>
  <c r="Q1406" i="2"/>
  <c r="Q1470" i="2"/>
  <c r="Q1534" i="2"/>
  <c r="Q1598" i="2"/>
  <c r="Q1519" i="2"/>
  <c r="Q645" i="2"/>
  <c r="Q1118" i="2"/>
  <c r="Q1407" i="2"/>
  <c r="Q1471" i="2"/>
  <c r="Q1523" i="2"/>
  <c r="Q1055" i="2"/>
  <c r="Q1440" i="2"/>
  <c r="Q1504" i="2"/>
  <c r="Q1568" i="2"/>
  <c r="Q1632" i="2"/>
  <c r="Q1555" i="2"/>
  <c r="Q871" i="2"/>
  <c r="Q1417" i="2"/>
  <c r="Q1481" i="2"/>
  <c r="Q1545" i="2"/>
  <c r="Q1609" i="2"/>
  <c r="Q1491" i="2"/>
  <c r="Q815" i="2"/>
  <c r="Q1223" i="2"/>
  <c r="Q1418" i="2"/>
  <c r="Q1482" i="2"/>
  <c r="Q1546" i="2"/>
  <c r="Q1610" i="2"/>
  <c r="Q1547" i="2"/>
  <c r="R1629" i="2"/>
  <c r="Y1629" i="2" s="1"/>
  <c r="Z1629" i="2" s="1"/>
  <c r="R1587" i="2"/>
  <c r="Y1587" i="2" s="1"/>
  <c r="Z1587" i="2" s="1"/>
  <c r="R1467" i="2"/>
  <c r="Y1467" i="2" s="1"/>
  <c r="Z1467" i="2" s="1"/>
  <c r="R1623" i="2"/>
  <c r="Y1623" i="2" s="1"/>
  <c r="Z1623" i="2" s="1"/>
  <c r="Q340" i="2"/>
  <c r="Q198" i="2"/>
  <c r="Q423" i="2"/>
  <c r="Q264" i="2"/>
  <c r="Q824" i="2"/>
  <c r="Q1080" i="2"/>
  <c r="Q873" i="2"/>
  <c r="Q1329" i="2"/>
  <c r="Q770" i="2"/>
  <c r="Q1045" i="2"/>
  <c r="Q699" i="2"/>
  <c r="Q843" i="2"/>
  <c r="Q979" i="2"/>
  <c r="Q637" i="2"/>
  <c r="Q788" i="2"/>
  <c r="Q924" i="2"/>
  <c r="Q1052" i="2"/>
  <c r="Q673" i="2"/>
  <c r="Q863" i="2"/>
  <c r="Q941" i="2"/>
  <c r="Q1069" i="2"/>
  <c r="Q185" i="2"/>
  <c r="Q718" i="2"/>
  <c r="Q846" i="2"/>
  <c r="Q1380" i="2"/>
  <c r="Q1460" i="2"/>
  <c r="Q1540" i="2"/>
  <c r="Q1604" i="2"/>
  <c r="Q775" i="2"/>
  <c r="Q1142" i="2"/>
  <c r="Q1421" i="2"/>
  <c r="Q1485" i="2"/>
  <c r="Q1549" i="2"/>
  <c r="Q1613" i="2"/>
  <c r="Q1567" i="2"/>
  <c r="Q570" i="2"/>
  <c r="Q1143" i="2"/>
  <c r="Q1350" i="2"/>
  <c r="Q1414" i="2"/>
  <c r="Q1478" i="2"/>
  <c r="Q1542" i="2"/>
  <c r="Q1606" i="2"/>
  <c r="Q1535" i="2"/>
  <c r="Q727" i="2"/>
  <c r="Q1415" i="2"/>
  <c r="Q1479" i="2"/>
  <c r="Q321" i="2"/>
  <c r="Q1087" i="2"/>
  <c r="Q1384" i="2"/>
  <c r="Q1448" i="2"/>
  <c r="Q1512" i="2"/>
  <c r="Q1576" i="2"/>
  <c r="Q1640" i="2"/>
  <c r="Q1579" i="2"/>
  <c r="Q1425" i="2"/>
  <c r="Q1489" i="2"/>
  <c r="Q1553" i="2"/>
  <c r="Q1617" i="2"/>
  <c r="Q1307" i="2"/>
  <c r="Q1539" i="2"/>
  <c r="Q1023" i="2"/>
  <c r="Q1426" i="2"/>
  <c r="Q1490" i="2"/>
  <c r="Q1554" i="2"/>
  <c r="Q1618" i="2"/>
  <c r="Q1571" i="2"/>
  <c r="R1534" i="2"/>
  <c r="Y1534" i="2" s="1"/>
  <c r="Z1534" i="2" s="1"/>
  <c r="R1453" i="2"/>
  <c r="Y1453" i="2" s="1"/>
  <c r="Z1453" i="2" s="1"/>
  <c r="R1489" i="2"/>
  <c r="Y1489" i="2" s="1"/>
  <c r="Z1489" i="2" s="1"/>
  <c r="Q460" i="2"/>
  <c r="Q1217" i="2"/>
  <c r="Q851" i="2"/>
  <c r="Q796" i="2"/>
  <c r="Q861" i="2"/>
  <c r="Q249" i="2"/>
  <c r="Q1612" i="2"/>
  <c r="Q1429" i="2"/>
  <c r="Q1573" i="2"/>
  <c r="Q1639" i="2"/>
  <c r="Q1438" i="2"/>
  <c r="Q1566" i="2"/>
  <c r="Q1599" i="2"/>
  <c r="Q1439" i="2"/>
  <c r="Q799" i="2"/>
  <c r="Q1344" i="2"/>
  <c r="Q1472" i="2"/>
  <c r="Q1600" i="2"/>
  <c r="Q1435" i="2"/>
  <c r="Q1062" i="2"/>
  <c r="Q1385" i="2"/>
  <c r="Q1513" i="2"/>
  <c r="Q1641" i="2"/>
  <c r="Q1611" i="2"/>
  <c r="Q1450" i="2"/>
  <c r="Q1562" i="2"/>
  <c r="Q1642" i="2"/>
  <c r="Q1475" i="2"/>
  <c r="R1430" i="2"/>
  <c r="Y1430" i="2" s="1"/>
  <c r="Z1430" i="2" s="1"/>
  <c r="R1441" i="2"/>
  <c r="Y1441" i="2" s="1"/>
  <c r="Z1441" i="2" s="1"/>
  <c r="R1552" i="2"/>
  <c r="Y1552" i="2" s="1"/>
  <c r="Z1552" i="2" s="1"/>
  <c r="R1415" i="2"/>
  <c r="Y1415" i="2" s="1"/>
  <c r="Z1415" i="2" s="1"/>
  <c r="R1488" i="2"/>
  <c r="Y1488" i="2" s="1"/>
  <c r="Z1488" i="2" s="1"/>
  <c r="R1602" i="2"/>
  <c r="Y1602" i="2" s="1"/>
  <c r="Z1602" i="2" s="1"/>
  <c r="R1385" i="2"/>
  <c r="Y1385" i="2" s="1"/>
  <c r="Z1385" i="2" s="1"/>
  <c r="R1443" i="2"/>
  <c r="Y1443" i="2" s="1"/>
  <c r="Z1443" i="2" s="1"/>
  <c r="R1579" i="2"/>
  <c r="Y1579" i="2" s="1"/>
  <c r="Z1579" i="2" s="1"/>
  <c r="R1495" i="2"/>
  <c r="Y1495" i="2" s="1"/>
  <c r="Z1495" i="2" s="1"/>
  <c r="R1407" i="2"/>
  <c r="Y1407" i="2" s="1"/>
  <c r="Z1407" i="2" s="1"/>
  <c r="R1524" i="2"/>
  <c r="Y1524" i="2" s="1"/>
  <c r="Z1524" i="2" s="1"/>
  <c r="R1470" i="2"/>
  <c r="Y1470" i="2" s="1"/>
  <c r="Z1470" i="2" s="1"/>
  <c r="R1607" i="2"/>
  <c r="Y1607" i="2" s="1"/>
  <c r="Z1607" i="2" s="1"/>
  <c r="R1637" i="2"/>
  <c r="Y1637" i="2" s="1"/>
  <c r="Z1637" i="2" s="1"/>
  <c r="R1448" i="2"/>
  <c r="Y1448" i="2" s="1"/>
  <c r="Z1448" i="2" s="1"/>
  <c r="R1409" i="2"/>
  <c r="Y1409" i="2" s="1"/>
  <c r="Z1409" i="2" s="1"/>
  <c r="R1476" i="2"/>
  <c r="Y1476" i="2" s="1"/>
  <c r="Z1476" i="2" s="1"/>
  <c r="R1606" i="2"/>
  <c r="Y1606" i="2" s="1"/>
  <c r="Z1606" i="2" s="1"/>
  <c r="R1564" i="2"/>
  <c r="Y1564" i="2" s="1"/>
  <c r="Z1564" i="2" s="1"/>
  <c r="R1523" i="2"/>
  <c r="Y1523" i="2" s="1"/>
  <c r="Z1523" i="2" s="1"/>
  <c r="R1484" i="2"/>
  <c r="Y1484" i="2" s="1"/>
  <c r="Z1484" i="2" s="1"/>
  <c r="R1504" i="2"/>
  <c r="Y1504" i="2" s="1"/>
  <c r="Z1504" i="2" s="1"/>
  <c r="R1444" i="2"/>
  <c r="Y1444" i="2" s="1"/>
  <c r="Z1444" i="2" s="1"/>
  <c r="R1483" i="2"/>
  <c r="Y1483" i="2" s="1"/>
  <c r="Z1483" i="2" s="1"/>
  <c r="R1612" i="2"/>
  <c r="Y1612" i="2" s="1"/>
  <c r="Z1612" i="2" s="1"/>
  <c r="R1396" i="2"/>
  <c r="Y1396" i="2" s="1"/>
  <c r="Z1396" i="2" s="1"/>
  <c r="R1474" i="2"/>
  <c r="Y1474" i="2" s="1"/>
  <c r="Z1474" i="2" s="1"/>
  <c r="R1573" i="2"/>
  <c r="Y1573" i="2" s="1"/>
  <c r="Z1573" i="2" s="1"/>
  <c r="R1413" i="2"/>
  <c r="Y1413" i="2" s="1"/>
  <c r="Z1413" i="2" s="1"/>
  <c r="R1620" i="2"/>
  <c r="Y1620" i="2" s="1"/>
  <c r="Z1620" i="2" s="1"/>
  <c r="R1439" i="2"/>
  <c r="Y1439" i="2" s="1"/>
  <c r="Z1439" i="2" s="1"/>
  <c r="R1640" i="2"/>
  <c r="Y1640" i="2" s="1"/>
  <c r="Z1640" i="2" s="1"/>
  <c r="R176" i="2"/>
  <c r="Y176" i="2" s="1"/>
  <c r="Z176" i="2" s="1"/>
  <c r="R774" i="2"/>
  <c r="Y774" i="2" s="1"/>
  <c r="Z774" i="2" s="1"/>
  <c r="R10" i="2"/>
  <c r="Y10" i="2" s="1"/>
  <c r="Z10" i="2" s="1"/>
  <c r="R780" i="2"/>
  <c r="Y780" i="2" s="1"/>
  <c r="Z780" i="2" s="1"/>
  <c r="R902" i="2"/>
  <c r="Y902" i="2" s="1"/>
  <c r="Z902" i="2" s="1"/>
  <c r="R471" i="2"/>
  <c r="Y471" i="2" s="1"/>
  <c r="Z471" i="2" s="1"/>
  <c r="R109" i="2"/>
  <c r="Y109" i="2" s="1"/>
  <c r="Z109" i="2" s="1"/>
  <c r="R496" i="2"/>
  <c r="Y496" i="2" s="1"/>
  <c r="Z496" i="2" s="1"/>
  <c r="R376" i="2"/>
  <c r="Y376" i="2" s="1"/>
  <c r="Z376" i="2" s="1"/>
  <c r="R783" i="2"/>
  <c r="Y783" i="2" s="1"/>
  <c r="Z783" i="2" s="1"/>
  <c r="R507" i="2"/>
  <c r="Y507" i="2" s="1"/>
  <c r="Z507" i="2" s="1"/>
  <c r="R190" i="2"/>
  <c r="Y190" i="2" s="1"/>
  <c r="Z190" i="2" s="1"/>
  <c r="R446" i="2"/>
  <c r="Y446" i="2" s="1"/>
  <c r="Z446" i="2" s="1"/>
  <c r="Q269" i="2"/>
  <c r="Q402" i="2"/>
  <c r="Q589" i="2"/>
  <c r="Q852" i="2"/>
  <c r="Q741" i="2"/>
  <c r="Q1254" i="2"/>
  <c r="Q1636" i="2"/>
  <c r="Q1453" i="2"/>
  <c r="Q1581" i="2"/>
  <c r="Q1507" i="2"/>
  <c r="Q1446" i="2"/>
  <c r="Q1574" i="2"/>
  <c r="Q1623" i="2"/>
  <c r="Q1447" i="2"/>
  <c r="Q1352" i="2"/>
  <c r="Q1480" i="2"/>
  <c r="Q1608" i="2"/>
  <c r="Q1459" i="2"/>
  <c r="Q1393" i="2"/>
  <c r="Q1521" i="2"/>
  <c r="Q695" i="2"/>
  <c r="Q449" i="2"/>
  <c r="Q1458" i="2"/>
  <c r="Q1570" i="2"/>
  <c r="Q513" i="2"/>
  <c r="Q1515" i="2"/>
  <c r="R1510" i="2"/>
  <c r="Y1510" i="2" s="1"/>
  <c r="Z1510" i="2" s="1"/>
  <c r="R1432" i="2"/>
  <c r="Y1432" i="2" s="1"/>
  <c r="Z1432" i="2" s="1"/>
  <c r="R1578" i="2"/>
  <c r="Y1578" i="2" s="1"/>
  <c r="Z1578" i="2" s="1"/>
  <c r="R1434" i="2"/>
  <c r="Y1434" i="2" s="1"/>
  <c r="Z1434" i="2" s="1"/>
  <c r="R1379" i="2"/>
  <c r="Y1379" i="2" s="1"/>
  <c r="Z1379" i="2" s="1"/>
  <c r="R1556" i="2"/>
  <c r="Y1556" i="2" s="1"/>
  <c r="Z1556" i="2" s="1"/>
  <c r="R1423" i="2"/>
  <c r="Y1423" i="2" s="1"/>
  <c r="Z1423" i="2" s="1"/>
  <c r="R1418" i="2"/>
  <c r="Y1418" i="2" s="1"/>
  <c r="Z1418" i="2" s="1"/>
  <c r="R1496" i="2"/>
  <c r="Y1496" i="2" s="1"/>
  <c r="Z1496" i="2" s="1"/>
  <c r="R1451" i="2"/>
  <c r="Y1451" i="2" s="1"/>
  <c r="Z1451" i="2" s="1"/>
  <c r="R1487" i="2"/>
  <c r="Y1487" i="2" s="1"/>
  <c r="Z1487" i="2" s="1"/>
  <c r="R1471" i="2"/>
  <c r="Y1471" i="2" s="1"/>
  <c r="Z1471" i="2" s="1"/>
  <c r="R1422" i="2"/>
  <c r="Y1422" i="2" s="1"/>
  <c r="Z1422" i="2" s="1"/>
  <c r="R1571" i="2"/>
  <c r="Y1571" i="2" s="1"/>
  <c r="Z1571" i="2" s="1"/>
  <c r="R1449" i="2"/>
  <c r="Y1449" i="2" s="1"/>
  <c r="Z1449" i="2" s="1"/>
  <c r="R1605" i="2"/>
  <c r="Y1605" i="2" s="1"/>
  <c r="Z1605" i="2" s="1"/>
  <c r="R1551" i="2"/>
  <c r="Y1551" i="2" s="1"/>
  <c r="Z1551" i="2" s="1"/>
  <c r="R1533" i="2"/>
  <c r="Y1533" i="2" s="1"/>
  <c r="Z1533" i="2" s="1"/>
  <c r="R1633" i="2"/>
  <c r="Y1633" i="2" s="1"/>
  <c r="Z1633" i="2" s="1"/>
  <c r="R1490" i="2"/>
  <c r="Y1490" i="2" s="1"/>
  <c r="Z1490" i="2" s="1"/>
  <c r="R1387" i="2"/>
  <c r="Y1387" i="2" s="1"/>
  <c r="Z1387" i="2" s="1"/>
  <c r="R1406" i="2"/>
  <c r="Y1406" i="2" s="1"/>
  <c r="Z1406" i="2" s="1"/>
  <c r="R1572" i="2"/>
  <c r="Y1572" i="2" s="1"/>
  <c r="Z1572" i="2" s="1"/>
  <c r="R1512" i="2"/>
  <c r="Y1512" i="2" s="1"/>
  <c r="Z1512" i="2" s="1"/>
  <c r="R1568" i="2"/>
  <c r="Y1568" i="2" s="1"/>
  <c r="Z1568" i="2" s="1"/>
  <c r="R1588" i="2"/>
  <c r="Y1588" i="2" s="1"/>
  <c r="Z1588" i="2" s="1"/>
  <c r="R1557" i="2"/>
  <c r="Y1557" i="2" s="1"/>
  <c r="Z1557" i="2" s="1"/>
  <c r="R1532" i="2"/>
  <c r="Y1532" i="2" s="1"/>
  <c r="Z1532" i="2" s="1"/>
  <c r="R1390" i="2"/>
  <c r="Y1390" i="2" s="1"/>
  <c r="Z1390" i="2" s="1"/>
  <c r="R1529" i="2"/>
  <c r="Y1529" i="2" s="1"/>
  <c r="Z1529" i="2" s="1"/>
  <c r="R1424" i="2"/>
  <c r="Y1424" i="2" s="1"/>
  <c r="Z1424" i="2" s="1"/>
  <c r="R1611" i="2"/>
  <c r="Y1611" i="2" s="1"/>
  <c r="Z1611" i="2" s="1"/>
  <c r="R1457" i="2"/>
  <c r="Y1457" i="2" s="1"/>
  <c r="Z1457" i="2" s="1"/>
  <c r="R365" i="2"/>
  <c r="Y365" i="2" s="1"/>
  <c r="Z365" i="2" s="1"/>
  <c r="R802" i="2"/>
  <c r="Y802" i="2" s="1"/>
  <c r="Z802" i="2" s="1"/>
  <c r="R1147" i="2"/>
  <c r="Y1147" i="2" s="1"/>
  <c r="Z1147" i="2" s="1"/>
  <c r="R179" i="2"/>
  <c r="Y179" i="2" s="1"/>
  <c r="Z179" i="2" s="1"/>
  <c r="R913" i="2"/>
  <c r="Y913" i="2" s="1"/>
  <c r="Z913" i="2" s="1"/>
  <c r="R468" i="2"/>
  <c r="Y468" i="2" s="1"/>
  <c r="Z468" i="2" s="1"/>
  <c r="R930" i="2"/>
  <c r="Y930" i="2" s="1"/>
  <c r="Z930" i="2" s="1"/>
  <c r="R682" i="2"/>
  <c r="Y682" i="2" s="1"/>
  <c r="Z682" i="2" s="1"/>
  <c r="R488" i="2"/>
  <c r="Y488" i="2" s="1"/>
  <c r="Z488" i="2" s="1"/>
  <c r="R532" i="2"/>
  <c r="Y532" i="2" s="1"/>
  <c r="Z532" i="2" s="1"/>
  <c r="R524" i="2"/>
  <c r="Y524" i="2" s="1"/>
  <c r="Z524" i="2" s="1"/>
  <c r="R791" i="2"/>
  <c r="Y791" i="2" s="1"/>
  <c r="Z791" i="2" s="1"/>
  <c r="R543" i="2"/>
  <c r="Y543" i="2" s="1"/>
  <c r="Z543" i="2" s="1"/>
  <c r="R218" i="2"/>
  <c r="Y218" i="2" s="1"/>
  <c r="Z218" i="2" s="1"/>
  <c r="R499" i="2"/>
  <c r="Y499" i="2" s="1"/>
  <c r="Z499" i="2" s="1"/>
  <c r="Q318" i="2"/>
  <c r="Q31" i="2"/>
  <c r="Q808" i="2"/>
  <c r="Q914" i="2"/>
  <c r="Q1046" i="2"/>
  <c r="Q988" i="2"/>
  <c r="Q565" i="2"/>
  <c r="Q1428" i="2"/>
  <c r="Q1014" i="2"/>
  <c r="Q1501" i="2"/>
  <c r="Q1629" i="2"/>
  <c r="Q911" i="2"/>
  <c r="Q1366" i="2"/>
  <c r="Q1494" i="2"/>
  <c r="Q1622" i="2"/>
  <c r="Q919" i="2"/>
  <c r="Q1351" i="2"/>
  <c r="Q1527" i="2"/>
  <c r="Q1151" i="2"/>
  <c r="Q1400" i="2"/>
  <c r="Q1528" i="2"/>
  <c r="Q951" i="2"/>
  <c r="Q1627" i="2"/>
  <c r="Q1441" i="2"/>
  <c r="Q1569" i="2"/>
  <c r="Q1379" i="2"/>
  <c r="Q1378" i="2"/>
  <c r="Q1506" i="2"/>
  <c r="Q1586" i="2"/>
  <c r="Q1619" i="2"/>
  <c r="R1380" i="2"/>
  <c r="Y1380" i="2" s="1"/>
  <c r="Z1380" i="2" s="1"/>
  <c r="R1392" i="2"/>
  <c r="Y1392" i="2" s="1"/>
  <c r="Z1392" i="2" s="1"/>
  <c r="R1619" i="2"/>
  <c r="Y1619" i="2" s="1"/>
  <c r="Z1619" i="2" s="1"/>
  <c r="R1460" i="2"/>
  <c r="Y1460" i="2" s="1"/>
  <c r="Z1460" i="2" s="1"/>
  <c r="R1513" i="2"/>
  <c r="Y1513" i="2" s="1"/>
  <c r="Z1513" i="2" s="1"/>
  <c r="R1507" i="2"/>
  <c r="Y1507" i="2" s="1"/>
  <c r="Z1507" i="2" s="1"/>
  <c r="R1384" i="2"/>
  <c r="Y1384" i="2" s="1"/>
  <c r="Z1384" i="2" s="1"/>
  <c r="R1428" i="2"/>
  <c r="Y1428" i="2" s="1"/>
  <c r="Z1428" i="2" s="1"/>
  <c r="R1626" i="2"/>
  <c r="Y1626" i="2" s="1"/>
  <c r="Z1626" i="2" s="1"/>
  <c r="R1427" i="2"/>
  <c r="Y1427" i="2" s="1"/>
  <c r="Z1427" i="2" s="1"/>
  <c r="R1542" i="2"/>
  <c r="Y1542" i="2" s="1"/>
  <c r="Z1542" i="2" s="1"/>
  <c r="R1391" i="2"/>
  <c r="Y1391" i="2" s="1"/>
  <c r="Z1391" i="2" s="1"/>
  <c r="R1522" i="2"/>
  <c r="Y1522" i="2" s="1"/>
  <c r="Z1522" i="2" s="1"/>
  <c r="R1479" i="2"/>
  <c r="Y1479" i="2" s="1"/>
  <c r="Z1479" i="2" s="1"/>
  <c r="R1538" i="2"/>
  <c r="Y1538" i="2" s="1"/>
  <c r="Z1538" i="2" s="1"/>
  <c r="R1486" i="2"/>
  <c r="Y1486" i="2" s="1"/>
  <c r="Z1486" i="2" s="1"/>
  <c r="R1425" i="2"/>
  <c r="Y1425" i="2" s="1"/>
  <c r="Z1425" i="2" s="1"/>
  <c r="R1431" i="2"/>
  <c r="Y1431" i="2" s="1"/>
  <c r="Z1431" i="2" s="1"/>
  <c r="R1541" i="2"/>
  <c r="Y1541" i="2" s="1"/>
  <c r="Z1541" i="2" s="1"/>
  <c r="R1599" i="2"/>
  <c r="Y1599" i="2" s="1"/>
  <c r="Z1599" i="2" s="1"/>
  <c r="R1440" i="2"/>
  <c r="Y1440" i="2" s="1"/>
  <c r="Z1440" i="2" s="1"/>
  <c r="R1583" i="2"/>
  <c r="Y1583" i="2" s="1"/>
  <c r="Z1583" i="2" s="1"/>
  <c r="R1548" i="2"/>
  <c r="Y1548" i="2" s="1"/>
  <c r="Z1548" i="2" s="1"/>
  <c r="R1410" i="2"/>
  <c r="Y1410" i="2" s="1"/>
  <c r="Z1410" i="2" s="1"/>
  <c r="R1562" i="2"/>
  <c r="Y1562" i="2" s="1"/>
  <c r="Z1562" i="2" s="1"/>
  <c r="R1386" i="2"/>
  <c r="Y1386" i="2" s="1"/>
  <c r="Z1386" i="2" s="1"/>
  <c r="R1502" i="2"/>
  <c r="Y1502" i="2" s="1"/>
  <c r="Z1502" i="2" s="1"/>
  <c r="R1491" i="2"/>
  <c r="Y1491" i="2" s="1"/>
  <c r="Z1491" i="2" s="1"/>
  <c r="R1580" i="2"/>
  <c r="Y1580" i="2" s="1"/>
  <c r="Z1580" i="2" s="1"/>
  <c r="R1435" i="2"/>
  <c r="Y1435" i="2" s="1"/>
  <c r="Z1435" i="2" s="1"/>
  <c r="R1630" i="2"/>
  <c r="Y1630" i="2" s="1"/>
  <c r="Z1630" i="2" s="1"/>
  <c r="R1497" i="2"/>
  <c r="Y1497" i="2" s="1"/>
  <c r="Z1497" i="2" s="1"/>
  <c r="R9" i="2"/>
  <c r="Y9" i="2" s="1"/>
  <c r="Z9" i="2" s="1"/>
  <c r="R429" i="2"/>
  <c r="Y429" i="2" s="1"/>
  <c r="Z429" i="2" s="1"/>
  <c r="Q790" i="2"/>
  <c r="Q1320" i="2"/>
  <c r="Q1066" i="2"/>
  <c r="Q1060" i="2"/>
  <c r="Q949" i="2"/>
  <c r="Q870" i="2"/>
  <c r="Q1484" i="2"/>
  <c r="Q1174" i="2"/>
  <c r="Q1509" i="2"/>
  <c r="Q1637" i="2"/>
  <c r="Q975" i="2"/>
  <c r="Q1502" i="2"/>
  <c r="Q1630" i="2"/>
  <c r="Q983" i="2"/>
  <c r="Q1551" i="2"/>
  <c r="Q1183" i="2"/>
  <c r="Q1408" i="2"/>
  <c r="Q1536" i="2"/>
  <c r="Q1041" i="2"/>
  <c r="Q385" i="2"/>
  <c r="Q1449" i="2"/>
  <c r="Q1577" i="2"/>
  <c r="Q1403" i="2"/>
  <c r="Q1027" i="2"/>
  <c r="Q1386" i="2"/>
  <c r="Q1514" i="2"/>
  <c r="Q1594" i="2"/>
  <c r="Q2" i="2"/>
  <c r="R1455" i="2"/>
  <c r="Y1455" i="2" s="1"/>
  <c r="Z1455" i="2" s="1"/>
  <c r="R1461" i="2"/>
  <c r="Y1461" i="2" s="1"/>
  <c r="Z1461" i="2" s="1"/>
  <c r="R1591" i="2"/>
  <c r="Y1591" i="2" s="1"/>
  <c r="Z1591" i="2" s="1"/>
  <c r="R1530" i="2"/>
  <c r="Y1530" i="2" s="1"/>
  <c r="Z1530" i="2" s="1"/>
  <c r="R1398" i="2"/>
  <c r="Y1398" i="2" s="1"/>
  <c r="Z1398" i="2" s="1"/>
  <c r="R1393" i="2"/>
  <c r="Y1393" i="2" s="1"/>
  <c r="Z1393" i="2" s="1"/>
  <c r="R1570" i="2"/>
  <c r="Y1570" i="2" s="1"/>
  <c r="Z1570" i="2" s="1"/>
  <c r="R1589" i="2"/>
  <c r="Y1589" i="2" s="1"/>
  <c r="Z1589" i="2" s="1"/>
  <c r="R1536" i="2"/>
  <c r="Y1536" i="2" s="1"/>
  <c r="Z1536" i="2" s="1"/>
  <c r="R1596" i="2"/>
  <c r="Y1596" i="2" s="1"/>
  <c r="Z1596" i="2" s="1"/>
  <c r="R1636" i="2"/>
  <c r="Y1636" i="2" s="1"/>
  <c r="Z1636" i="2" s="1"/>
  <c r="R1641" i="2"/>
  <c r="Y1641" i="2" s="1"/>
  <c r="Z1641" i="2" s="1"/>
  <c r="R1631" i="2"/>
  <c r="Y1631" i="2" s="1"/>
  <c r="Z1631" i="2" s="1"/>
  <c r="R1399" i="2"/>
  <c r="Y1399" i="2" s="1"/>
  <c r="Z1399" i="2" s="1"/>
  <c r="R1395" i="2"/>
  <c r="Y1395" i="2" s="1"/>
  <c r="Z1395" i="2" s="1"/>
  <c r="R1555" i="2"/>
  <c r="Y1555" i="2" s="1"/>
  <c r="Z1555" i="2" s="1"/>
  <c r="R1558" i="2"/>
  <c r="Y1558" i="2" s="1"/>
  <c r="Z1558" i="2" s="1"/>
  <c r="R1628" i="2"/>
  <c r="Y1628" i="2" s="1"/>
  <c r="Z1628" i="2" s="1"/>
  <c r="R1426" i="2"/>
  <c r="Y1426" i="2" s="1"/>
  <c r="Z1426" i="2" s="1"/>
  <c r="R1389" i="2"/>
  <c r="Y1389" i="2" s="1"/>
  <c r="Z1389" i="2" s="1"/>
  <c r="R1436" i="2"/>
  <c r="Y1436" i="2" s="1"/>
  <c r="Z1436" i="2" s="1"/>
  <c r="R1397" i="2"/>
  <c r="Y1397" i="2" s="1"/>
  <c r="Z1397" i="2" s="1"/>
  <c r="R1458" i="2"/>
  <c r="Y1458" i="2" s="1"/>
  <c r="Z1458" i="2" s="1"/>
  <c r="R1563" i="2"/>
  <c r="Y1563" i="2" s="1"/>
  <c r="Z1563" i="2" s="1"/>
  <c r="R1454" i="2"/>
  <c r="Y1454" i="2" s="1"/>
  <c r="Z1454" i="2" s="1"/>
  <c r="R1503" i="2"/>
  <c r="Y1503" i="2" s="1"/>
  <c r="Z1503" i="2" s="1"/>
  <c r="R1464" i="2"/>
  <c r="Y1464" i="2" s="1"/>
  <c r="Z1464" i="2" s="1"/>
  <c r="R1550" i="2"/>
  <c r="Y1550" i="2" s="1"/>
  <c r="Z1550" i="2" s="1"/>
  <c r="R1566" i="2"/>
  <c r="Y1566" i="2" s="1"/>
  <c r="Z1566" i="2" s="1"/>
  <c r="R1575" i="2"/>
  <c r="Y1575" i="2" s="1"/>
  <c r="Z1575" i="2" s="1"/>
  <c r="R657" i="2"/>
  <c r="Y657" i="2" s="1"/>
  <c r="Z657" i="2" s="1"/>
  <c r="R457" i="2"/>
  <c r="Y457" i="2" s="1"/>
  <c r="Z457" i="2" s="1"/>
  <c r="R955" i="2"/>
  <c r="Y955" i="2" s="1"/>
  <c r="Z955" i="2" s="1"/>
  <c r="R707" i="2"/>
  <c r="Y707" i="2" s="1"/>
  <c r="Z707" i="2" s="1"/>
  <c r="Q681" i="2"/>
  <c r="Q33" i="2"/>
  <c r="Q233" i="2"/>
  <c r="Q1005" i="2"/>
  <c r="Q926" i="2"/>
  <c r="Q1508" i="2"/>
  <c r="Q1277" i="2"/>
  <c r="Q1517" i="2"/>
  <c r="Q1399" i="2"/>
  <c r="Q1015" i="2"/>
  <c r="Q1382" i="2"/>
  <c r="Q1510" i="2"/>
  <c r="Q1638" i="2"/>
  <c r="Q1022" i="2"/>
  <c r="Q1575" i="2"/>
  <c r="Q1215" i="2"/>
  <c r="Q1416" i="2"/>
  <c r="Q1544" i="2"/>
  <c r="Q677" i="2"/>
  <c r="Q1457" i="2"/>
  <c r="Q1585" i="2"/>
  <c r="Q1427" i="2"/>
  <c r="Q1063" i="2"/>
  <c r="Q1394" i="2"/>
  <c r="Q1522" i="2"/>
  <c r="Q1602" i="2"/>
  <c r="Q1387" i="2"/>
  <c r="Q1635" i="2"/>
  <c r="R1539" i="2"/>
  <c r="Y1539" i="2" s="1"/>
  <c r="Z1539" i="2" s="1"/>
  <c r="R1501" i="2"/>
  <c r="Y1501" i="2" s="1"/>
  <c r="Z1501" i="2" s="1"/>
  <c r="R1554" i="2"/>
  <c r="Y1554" i="2" s="1"/>
  <c r="Z1554" i="2" s="1"/>
  <c r="R1617" i="2"/>
  <c r="Y1617" i="2" s="1"/>
  <c r="Z1617" i="2" s="1"/>
  <c r="R1584" i="2"/>
  <c r="Y1584" i="2" s="1"/>
  <c r="Z1584" i="2" s="1"/>
  <c r="R1516" i="2"/>
  <c r="Y1516" i="2" s="1"/>
  <c r="Z1516" i="2" s="1"/>
  <c r="R1528" i="2"/>
  <c r="Y1528" i="2" s="1"/>
  <c r="Z1528" i="2" s="1"/>
  <c r="R1609" i="2"/>
  <c r="Y1609" i="2" s="1"/>
  <c r="Z1609" i="2" s="1"/>
  <c r="R1560" i="2"/>
  <c r="Y1560" i="2" s="1"/>
  <c r="Z1560" i="2" s="1"/>
  <c r="R1592" i="2"/>
  <c r="Y1592" i="2" s="1"/>
  <c r="Z1592" i="2" s="1"/>
  <c r="R1540" i="2"/>
  <c r="Y1540" i="2" s="1"/>
  <c r="Z1540" i="2" s="1"/>
  <c r="R1545" i="2"/>
  <c r="Y1545" i="2" s="1"/>
  <c r="Z1545" i="2" s="1"/>
  <c r="R1561" i="2"/>
  <c r="Y1561" i="2" s="1"/>
  <c r="Z1561" i="2" s="1"/>
  <c r="R1473" i="2"/>
  <c r="Y1473" i="2" s="1"/>
  <c r="Z1473" i="2" s="1"/>
  <c r="R1420" i="2"/>
  <c r="Y1420" i="2" s="1"/>
  <c r="Z1420" i="2" s="1"/>
  <c r="R1445" i="2"/>
  <c r="Y1445" i="2" s="1"/>
  <c r="Z1445" i="2" s="1"/>
  <c r="R1635" i="2"/>
  <c r="Y1635" i="2" s="1"/>
  <c r="Z1635" i="2" s="1"/>
  <c r="R1613" i="2"/>
  <c r="Y1613" i="2" s="1"/>
  <c r="Z1613" i="2" s="1"/>
  <c r="R1468" i="2"/>
  <c r="Y1468" i="2" s="1"/>
  <c r="Z1468" i="2" s="1"/>
  <c r="R1593" i="2"/>
  <c r="Y1593" i="2" s="1"/>
  <c r="Z1593" i="2" s="1"/>
  <c r="R1618" i="2"/>
  <c r="Y1618" i="2" s="1"/>
  <c r="Z1618" i="2" s="1"/>
  <c r="R1639" i="2"/>
  <c r="Y1639" i="2" s="1"/>
  <c r="Z1639" i="2" s="1"/>
  <c r="R1600" i="2"/>
  <c r="Y1600" i="2" s="1"/>
  <c r="Z1600" i="2" s="1"/>
  <c r="R1429" i="2"/>
  <c r="Y1429" i="2" s="1"/>
  <c r="Z1429" i="2" s="1"/>
  <c r="R1634" i="2"/>
  <c r="Y1634" i="2" s="1"/>
  <c r="Z1634" i="2" s="1"/>
  <c r="R1625" i="2"/>
  <c r="Y1625" i="2" s="1"/>
  <c r="Z1625" i="2" s="1"/>
  <c r="R1466" i="2"/>
  <c r="Y1466" i="2" s="1"/>
  <c r="Z1466" i="2" s="1"/>
  <c r="R1469" i="2"/>
  <c r="Y1469" i="2" s="1"/>
  <c r="Z1469" i="2" s="1"/>
  <c r="R1478" i="2"/>
  <c r="Y1478" i="2" s="1"/>
  <c r="Z1478" i="2" s="1"/>
  <c r="R1411" i="2"/>
  <c r="Y1411" i="2" s="1"/>
  <c r="Z1411" i="2" s="1"/>
  <c r="R1543" i="2"/>
  <c r="Y1543" i="2" s="1"/>
  <c r="Z1543" i="2" s="1"/>
  <c r="R821" i="2"/>
  <c r="Y821" i="2" s="1"/>
  <c r="Z821" i="2" s="1"/>
  <c r="R493" i="2"/>
  <c r="Y493" i="2" s="1"/>
  <c r="Z493" i="2" s="1"/>
  <c r="R307" i="2"/>
  <c r="Y307" i="2" s="1"/>
  <c r="Z307" i="2" s="1"/>
  <c r="R741" i="2"/>
  <c r="Y741" i="2" s="1"/>
  <c r="Z741" i="2" s="1"/>
  <c r="R212" i="2"/>
  <c r="Y212" i="2" s="1"/>
  <c r="Z212" i="2" s="1"/>
  <c r="R861" i="2"/>
  <c r="Y861" i="2" s="1"/>
  <c r="Z861" i="2" s="1"/>
  <c r="R1058" i="2"/>
  <c r="Y1058" i="2" s="1"/>
  <c r="Z1058" i="2" s="1"/>
  <c r="Q320" i="2"/>
  <c r="Q897" i="2"/>
  <c r="Q723" i="2"/>
  <c r="Q656" i="2"/>
  <c r="Q1212" i="2"/>
  <c r="Q1077" i="2"/>
  <c r="Q1548" i="2"/>
  <c r="Q1557" i="2"/>
  <c r="Q1591" i="2"/>
  <c r="Q1175" i="2"/>
  <c r="Q1422" i="2"/>
  <c r="Q1550" i="2"/>
  <c r="Q1559" i="2"/>
  <c r="Q1423" i="2"/>
  <c r="Q485" i="2"/>
  <c r="Q1456" i="2"/>
  <c r="Q1584" i="2"/>
  <c r="Q1395" i="2"/>
  <c r="Q998" i="2"/>
  <c r="Q1497" i="2"/>
  <c r="Q1625" i="2"/>
  <c r="Q1563" i="2"/>
  <c r="Q1434" i="2"/>
  <c r="Q1530" i="2"/>
  <c r="Q1626" i="2"/>
  <c r="Q1419" i="2"/>
  <c r="R1480" i="2"/>
  <c r="Y1480" i="2" s="1"/>
  <c r="Z1480" i="2" s="1"/>
  <c r="R1417" i="2"/>
  <c r="Y1417" i="2" s="1"/>
  <c r="Z1417" i="2" s="1"/>
  <c r="R1383" i="2"/>
  <c r="Y1383" i="2" s="1"/>
  <c r="Z1383" i="2" s="1"/>
  <c r="R1603" i="2"/>
  <c r="Y1603" i="2" s="1"/>
  <c r="Z1603" i="2" s="1"/>
  <c r="R1547" i="2"/>
  <c r="Y1547" i="2" s="1"/>
  <c r="Z1547" i="2" s="1"/>
  <c r="R1526" i="2"/>
  <c r="Y1526" i="2" s="1"/>
  <c r="Z1526" i="2" s="1"/>
  <c r="R1546" i="2"/>
  <c r="Y1546" i="2" s="1"/>
  <c r="Z1546" i="2" s="1"/>
  <c r="R1472" i="2"/>
  <c r="Y1472" i="2" s="1"/>
  <c r="Z1472" i="2" s="1"/>
  <c r="R1610" i="2"/>
  <c r="Y1610" i="2" s="1"/>
  <c r="Z1610" i="2" s="1"/>
  <c r="R1506" i="2"/>
  <c r="Y1506" i="2" s="1"/>
  <c r="Z1506" i="2" s="1"/>
  <c r="R1517" i="2"/>
  <c r="Y1517" i="2" s="1"/>
  <c r="Z1517" i="2" s="1"/>
  <c r="R1437" i="2"/>
  <c r="Y1437" i="2" s="1"/>
  <c r="Z1437" i="2" s="1"/>
  <c r="R1527" i="2"/>
  <c r="Y1527" i="2" s="1"/>
  <c r="Z1527" i="2" s="1"/>
  <c r="R1597" i="2"/>
  <c r="Y1597" i="2" s="1"/>
  <c r="Z1597" i="2" s="1"/>
  <c r="R1638" i="2"/>
  <c r="Y1638" i="2" s="1"/>
  <c r="Z1638" i="2" s="1"/>
  <c r="R1567" i="2"/>
  <c r="Y1567" i="2" s="1"/>
  <c r="Z1567" i="2" s="1"/>
  <c r="R1416" i="2"/>
  <c r="Y1416" i="2" s="1"/>
  <c r="Z1416" i="2" s="1"/>
  <c r="R1405" i="2"/>
  <c r="Y1405" i="2" s="1"/>
  <c r="Z1405" i="2" s="1"/>
  <c r="R1586" i="2"/>
  <c r="Y1586" i="2" s="1"/>
  <c r="Z1586" i="2" s="1"/>
  <c r="R1569" i="2"/>
  <c r="Y1569" i="2" s="1"/>
  <c r="Z1569" i="2" s="1"/>
  <c r="R1632" i="2"/>
  <c r="Y1632" i="2" s="1"/>
  <c r="Z1632" i="2" s="1"/>
  <c r="R1499" i="2"/>
  <c r="Y1499" i="2" s="1"/>
  <c r="Z1499" i="2" s="1"/>
  <c r="R1382" i="2"/>
  <c r="Y1382" i="2" s="1"/>
  <c r="Z1382" i="2" s="1"/>
  <c r="R1531" i="2"/>
  <c r="Y1531" i="2" s="1"/>
  <c r="Z1531" i="2" s="1"/>
  <c r="R1514" i="2"/>
  <c r="Y1514" i="2" s="1"/>
  <c r="Z1514" i="2" s="1"/>
  <c r="R1462" i="2"/>
  <c r="Y1462" i="2" s="1"/>
  <c r="Z1462" i="2" s="1"/>
  <c r="R1452" i="2"/>
  <c r="Y1452" i="2" s="1"/>
  <c r="Z1452" i="2" s="1"/>
  <c r="R1465" i="2"/>
  <c r="Y1465" i="2" s="1"/>
  <c r="Z1465" i="2" s="1"/>
  <c r="R1447" i="2"/>
  <c r="Y1447" i="2" s="1"/>
  <c r="Z1447" i="2" s="1"/>
  <c r="R1624" i="2"/>
  <c r="Y1624" i="2" s="1"/>
  <c r="Z1624" i="2" s="1"/>
  <c r="R1518" i="2"/>
  <c r="Y1518" i="2" s="1"/>
  <c r="Z1518" i="2" s="1"/>
  <c r="R1498" i="2"/>
  <c r="Y1498" i="2" s="1"/>
  <c r="Z1498" i="2" s="1"/>
  <c r="R1537" i="2"/>
  <c r="Y1537" i="2" s="1"/>
  <c r="Z1537" i="2" s="1"/>
  <c r="R521" i="2"/>
  <c r="Y521" i="2" s="1"/>
  <c r="Z521" i="2" s="1"/>
  <c r="R1019" i="2"/>
  <c r="Y1019" i="2" s="1"/>
  <c r="Z1019" i="2" s="1"/>
  <c r="R1208" i="2"/>
  <c r="Y1208" i="2" s="1"/>
  <c r="Z1208" i="2" s="1"/>
  <c r="R513" i="2"/>
  <c r="Y513" i="2" s="1"/>
  <c r="Z513" i="2" s="1"/>
  <c r="R769" i="2"/>
  <c r="Y769" i="2" s="1"/>
  <c r="Z769" i="2" s="1"/>
  <c r="R52" i="2"/>
  <c r="Y52" i="2" s="1"/>
  <c r="Z52" i="2" s="1"/>
  <c r="R713" i="2"/>
  <c r="Y713" i="2" s="1"/>
  <c r="Z713" i="2" s="1"/>
  <c r="Q528" i="2"/>
  <c r="Q369" i="2"/>
  <c r="Q1389" i="2"/>
  <c r="Q1430" i="2"/>
  <c r="Q1431" i="2"/>
  <c r="Q1592" i="2"/>
  <c r="Q1505" i="2"/>
  <c r="Q1442" i="2"/>
  <c r="R1616" i="2"/>
  <c r="Y1616" i="2" s="1"/>
  <c r="Z1616" i="2" s="1"/>
  <c r="R1519" i="2"/>
  <c r="Y1519" i="2" s="1"/>
  <c r="Z1519" i="2" s="1"/>
  <c r="R1544" i="2"/>
  <c r="Y1544" i="2" s="1"/>
  <c r="Z1544" i="2" s="1"/>
  <c r="R1438" i="2"/>
  <c r="Y1438" i="2" s="1"/>
  <c r="Z1438" i="2" s="1"/>
  <c r="R1559" i="2"/>
  <c r="Y1559" i="2" s="1"/>
  <c r="Z1559" i="2" s="1"/>
  <c r="R1450" i="2"/>
  <c r="Y1450" i="2" s="1"/>
  <c r="Z1450" i="2" s="1"/>
  <c r="R1456" i="2"/>
  <c r="Y1456" i="2" s="1"/>
  <c r="Z1456" i="2" s="1"/>
  <c r="R1520" i="2"/>
  <c r="Y1520" i="2" s="1"/>
  <c r="Z1520" i="2" s="1"/>
  <c r="R1505" i="2"/>
  <c r="Y1505" i="2" s="1"/>
  <c r="Z1505" i="2" s="1"/>
  <c r="R1077" i="2"/>
  <c r="Y1077" i="2" s="1"/>
  <c r="Z1077" i="2" s="1"/>
  <c r="R966" i="2"/>
  <c r="Y966" i="2" s="1"/>
  <c r="Z966" i="2" s="1"/>
  <c r="R154" i="2"/>
  <c r="Y154" i="2" s="1"/>
  <c r="Z154" i="2" s="1"/>
  <c r="R162" i="2"/>
  <c r="Y162" i="2" s="1"/>
  <c r="Z162" i="2" s="1"/>
  <c r="R813" i="2"/>
  <c r="Y813" i="2" s="1"/>
  <c r="Z813" i="2" s="1"/>
  <c r="R371" i="2"/>
  <c r="Y371" i="2" s="1"/>
  <c r="Z371" i="2" s="1"/>
  <c r="R624" i="2"/>
  <c r="Y624" i="2" s="1"/>
  <c r="Z624" i="2" s="1"/>
  <c r="R899" i="2"/>
  <c r="Y899" i="2" s="1"/>
  <c r="Z899" i="2" s="1"/>
  <c r="R535" i="2"/>
  <c r="Y535" i="2" s="1"/>
  <c r="Z535" i="2" s="1"/>
  <c r="R609" i="2"/>
  <c r="Y609" i="2" s="1"/>
  <c r="Z609" i="2" s="1"/>
  <c r="R379" i="2"/>
  <c r="Y379" i="2" s="1"/>
  <c r="Z379" i="2" s="1"/>
  <c r="R763" i="2"/>
  <c r="Y763" i="2" s="1"/>
  <c r="Z763" i="2" s="1"/>
  <c r="R1036" i="2"/>
  <c r="Y1036" i="2" s="1"/>
  <c r="Z1036" i="2" s="1"/>
  <c r="R104" i="2"/>
  <c r="Y104" i="2" s="1"/>
  <c r="Z104" i="2" s="1"/>
  <c r="R844" i="2"/>
  <c r="Y844" i="2" s="1"/>
  <c r="Z844" i="2" s="1"/>
  <c r="R418" i="2"/>
  <c r="Y418" i="2" s="1"/>
  <c r="Z418" i="2" s="1"/>
  <c r="R1041" i="2"/>
  <c r="Y1041" i="2" s="1"/>
  <c r="Z1041" i="2" s="1"/>
  <c r="R482" i="2"/>
  <c r="Y482" i="2" s="1"/>
  <c r="Z482" i="2" s="1"/>
  <c r="R1008" i="2"/>
  <c r="Y1008" i="2" s="1"/>
  <c r="Z1008" i="2" s="1"/>
  <c r="R421" i="2"/>
  <c r="Y421" i="2" s="1"/>
  <c r="Z421" i="2" s="1"/>
  <c r="R363" i="2"/>
  <c r="Y363" i="2" s="1"/>
  <c r="Z363" i="2" s="1"/>
  <c r="R997" i="2"/>
  <c r="Y997" i="2" s="1"/>
  <c r="Z997" i="2" s="1"/>
  <c r="R949" i="2"/>
  <c r="Y949" i="2" s="1"/>
  <c r="Z949" i="2" s="1"/>
  <c r="R268" i="2"/>
  <c r="Y268" i="2" s="1"/>
  <c r="Z268" i="2" s="1"/>
  <c r="R209" i="2"/>
  <c r="Y209" i="2" s="1"/>
  <c r="Z209" i="2" s="1"/>
  <c r="R555" i="2"/>
  <c r="Y555" i="2" s="1"/>
  <c r="Z555" i="2" s="1"/>
  <c r="R296" i="2"/>
  <c r="Y296" i="2" s="1"/>
  <c r="Z296" i="2" s="1"/>
  <c r="R352" i="2"/>
  <c r="Y352" i="2" s="1"/>
  <c r="Z352" i="2" s="1"/>
  <c r="R964" i="2"/>
  <c r="Y964" i="2" s="1"/>
  <c r="Z964" i="2" s="1"/>
  <c r="R451" i="2"/>
  <c r="Y451" i="2" s="1"/>
  <c r="Z451" i="2" s="1"/>
  <c r="R1225" i="2"/>
  <c r="Y1225" i="2" s="1"/>
  <c r="Z1225" i="2" s="1"/>
  <c r="R1175" i="2"/>
  <c r="Y1175" i="2" s="1"/>
  <c r="Z1175" i="2" s="1"/>
  <c r="R1050" i="2"/>
  <c r="Y1050" i="2" s="1"/>
  <c r="Z1050" i="2" s="1"/>
  <c r="R871" i="2"/>
  <c r="Y871" i="2" s="1"/>
  <c r="Z871" i="2" s="1"/>
  <c r="R210" i="2"/>
  <c r="Y210" i="2" s="1"/>
  <c r="Z210" i="2" s="1"/>
  <c r="R1031" i="2"/>
  <c r="Y1031" i="2" s="1"/>
  <c r="Z1031" i="2" s="1"/>
  <c r="R1233" i="2"/>
  <c r="Y1233" i="2" s="1"/>
  <c r="Z1233" i="2" s="1"/>
  <c r="R1086" i="2"/>
  <c r="Y1086" i="2" s="1"/>
  <c r="Z1086" i="2" s="1"/>
  <c r="R402" i="2"/>
  <c r="Y402" i="2" s="1"/>
  <c r="Z402" i="2" s="1"/>
  <c r="R733" i="2"/>
  <c r="Y733" i="2" s="1"/>
  <c r="Z733" i="2" s="1"/>
  <c r="R722" i="2"/>
  <c r="Y722" i="2" s="1"/>
  <c r="Z722" i="2" s="1"/>
  <c r="R1052" i="2"/>
  <c r="Y1052" i="2" s="1"/>
  <c r="Z1052" i="2" s="1"/>
  <c r="R647" i="2"/>
  <c r="Y647" i="2" s="1"/>
  <c r="Z647" i="2" s="1"/>
  <c r="R284" i="2"/>
  <c r="Y284" i="2" s="1"/>
  <c r="Z284" i="2" s="1"/>
  <c r="R486" i="2"/>
  <c r="Y486" i="2" s="1"/>
  <c r="Z486" i="2" s="1"/>
  <c r="R438" i="2"/>
  <c r="Y438" i="2" s="1"/>
  <c r="Z438" i="2" s="1"/>
  <c r="R2" i="2"/>
  <c r="Y2" i="2" s="1"/>
  <c r="Z2" i="2" s="1"/>
  <c r="R675" i="2"/>
  <c r="Y675" i="2" s="1"/>
  <c r="Z675" i="2" s="1"/>
  <c r="R1064" i="2"/>
  <c r="Y1064" i="2" s="1"/>
  <c r="Z1064" i="2" s="1"/>
  <c r="R925" i="2"/>
  <c r="Y925" i="2" s="1"/>
  <c r="Z925" i="2" s="1"/>
  <c r="R45" i="2"/>
  <c r="Y45" i="2" s="1"/>
  <c r="Z45" i="2" s="1"/>
  <c r="R981" i="2"/>
  <c r="Y981" i="2" s="1"/>
  <c r="Z981" i="2" s="1"/>
  <c r="R30" i="2"/>
  <c r="Y30" i="2" s="1"/>
  <c r="Z30" i="2" s="1"/>
  <c r="R425" i="2"/>
  <c r="Y425" i="2" s="1"/>
  <c r="Z425" i="2" s="1"/>
  <c r="R341" i="2"/>
  <c r="Y341" i="2" s="1"/>
  <c r="Z341" i="2" s="1"/>
  <c r="R118" i="2"/>
  <c r="Y118" i="2" s="1"/>
  <c r="Z118" i="2" s="1"/>
  <c r="R992" i="2"/>
  <c r="Y992" i="2" s="1"/>
  <c r="Z992" i="2" s="1"/>
  <c r="R380" i="2"/>
  <c r="Y380" i="2" s="1"/>
  <c r="Z380" i="2" s="1"/>
  <c r="R714" i="2"/>
  <c r="Y714" i="2" s="1"/>
  <c r="Z714" i="2" s="1"/>
  <c r="R1020" i="2"/>
  <c r="Y1020" i="2" s="1"/>
  <c r="Z1020" i="2" s="1"/>
  <c r="R1142" i="2"/>
  <c r="Y1142" i="2" s="1"/>
  <c r="Z1142" i="2" s="1"/>
  <c r="R625" i="2"/>
  <c r="Y625" i="2" s="1"/>
  <c r="Z625" i="2" s="1"/>
  <c r="R889" i="2"/>
  <c r="Y889" i="2" s="1"/>
  <c r="Z889" i="2" s="1"/>
  <c r="R1059" i="2"/>
  <c r="Y1059" i="2" s="1"/>
  <c r="Z1059" i="2" s="1"/>
  <c r="R450" i="2"/>
  <c r="Y450" i="2" s="1"/>
  <c r="Z450" i="2" s="1"/>
  <c r="R553" i="2"/>
  <c r="Y553" i="2" s="1"/>
  <c r="Z553" i="2" s="1"/>
  <c r="R531" i="2"/>
  <c r="Y531" i="2" s="1"/>
  <c r="Z531" i="2" s="1"/>
  <c r="R773" i="2"/>
  <c r="Y773" i="2" s="1"/>
  <c r="Z773" i="2" s="1"/>
  <c r="Q265" i="2"/>
  <c r="Q813" i="2"/>
  <c r="Q1493" i="2"/>
  <c r="Q1486" i="2"/>
  <c r="Q1503" i="2"/>
  <c r="Q759" i="2"/>
  <c r="Q1561" i="2"/>
  <c r="Q1498" i="2"/>
  <c r="R1477" i="2"/>
  <c r="Y1477" i="2" s="1"/>
  <c r="Z1477" i="2" s="1"/>
  <c r="R1582" i="2"/>
  <c r="Y1582" i="2" s="1"/>
  <c r="Z1582" i="2" s="1"/>
  <c r="R1400" i="2"/>
  <c r="Y1400" i="2" s="1"/>
  <c r="Z1400" i="2" s="1"/>
  <c r="R1642" i="2"/>
  <c r="Y1642" i="2" s="1"/>
  <c r="Z1642" i="2" s="1"/>
  <c r="R1459" i="2"/>
  <c r="Y1459" i="2" s="1"/>
  <c r="Z1459" i="2" s="1"/>
  <c r="R1614" i="2"/>
  <c r="Y1614" i="2" s="1"/>
  <c r="Z1614" i="2" s="1"/>
  <c r="R1604" i="2"/>
  <c r="Y1604" i="2" s="1"/>
  <c r="Z1604" i="2" s="1"/>
  <c r="R1590" i="2"/>
  <c r="Y1590" i="2" s="1"/>
  <c r="Z1590" i="2" s="1"/>
  <c r="R1553" i="2"/>
  <c r="Y1553" i="2" s="1"/>
  <c r="Z1553" i="2" s="1"/>
  <c r="R215" i="2"/>
  <c r="Y215" i="2" s="1"/>
  <c r="Z215" i="2" s="1"/>
  <c r="R994" i="2"/>
  <c r="Y994" i="2" s="1"/>
  <c r="Z994" i="2" s="1"/>
  <c r="R343" i="2"/>
  <c r="Y343" i="2" s="1"/>
  <c r="Z343" i="2" s="1"/>
  <c r="R187" i="2"/>
  <c r="Y187" i="2" s="1"/>
  <c r="Z187" i="2" s="1"/>
  <c r="R841" i="2"/>
  <c r="Y841" i="2" s="1"/>
  <c r="Z841" i="2" s="1"/>
  <c r="R660" i="2"/>
  <c r="Y660" i="2" s="1"/>
  <c r="Z660" i="2" s="1"/>
  <c r="R183" i="2"/>
  <c r="Y183" i="2" s="1"/>
  <c r="Z183" i="2" s="1"/>
  <c r="R563" i="2"/>
  <c r="Y563" i="2" s="1"/>
  <c r="Z563" i="2" s="1"/>
  <c r="R808" i="2"/>
  <c r="Y808" i="2" s="1"/>
  <c r="Z808" i="2" s="1"/>
  <c r="R788" i="2"/>
  <c r="Y788" i="2" s="1"/>
  <c r="Z788" i="2" s="1"/>
  <c r="R1069" i="2"/>
  <c r="Y1069" i="2" s="1"/>
  <c r="Z1069" i="2" s="1"/>
  <c r="R193" i="2"/>
  <c r="Y193" i="2" s="1"/>
  <c r="Z193" i="2" s="1"/>
  <c r="R92" i="2"/>
  <c r="Y92" i="2" s="1"/>
  <c r="Z92" i="2" s="1"/>
  <c r="R454" i="2"/>
  <c r="Y454" i="2" s="1"/>
  <c r="Z454" i="2" s="1"/>
  <c r="R334" i="2"/>
  <c r="Y334" i="2" s="1"/>
  <c r="Z334" i="2" s="1"/>
  <c r="R367" i="2"/>
  <c r="Y367" i="2" s="1"/>
  <c r="Z367" i="2" s="1"/>
  <c r="R518" i="2"/>
  <c r="Y518" i="2" s="1"/>
  <c r="Z518" i="2" s="1"/>
  <c r="R1160" i="2"/>
  <c r="Y1160" i="2" s="1"/>
  <c r="Z1160" i="2" s="1"/>
  <c r="R449" i="2"/>
  <c r="Y449" i="2" s="1"/>
  <c r="Z449" i="2" s="1"/>
  <c r="R730" i="2"/>
  <c r="Y730" i="2" s="1"/>
  <c r="Z730" i="2" s="1"/>
  <c r="R120" i="2"/>
  <c r="Y120" i="2" s="1"/>
  <c r="Z120" i="2" s="1"/>
  <c r="R1080" i="2"/>
  <c r="Y1080" i="2" s="1"/>
  <c r="Z1080" i="2" s="1"/>
  <c r="R309" i="2"/>
  <c r="Y309" i="2" s="1"/>
  <c r="Z309" i="2" s="1"/>
  <c r="R591" i="2"/>
  <c r="Y591" i="2" s="1"/>
  <c r="Z591" i="2" s="1"/>
  <c r="R836" i="2"/>
  <c r="Y836" i="2" s="1"/>
  <c r="Z836" i="2" s="1"/>
  <c r="R794" i="2"/>
  <c r="Y794" i="2" s="1"/>
  <c r="Z794" i="2" s="1"/>
  <c r="R388" i="2"/>
  <c r="Y388" i="2" s="1"/>
  <c r="Z388" i="2" s="1"/>
  <c r="R1017" i="2"/>
  <c r="Y1017" i="2" s="1"/>
  <c r="Z1017" i="2" s="1"/>
  <c r="R654" i="2"/>
  <c r="Y654" i="2" s="1"/>
  <c r="Z654" i="2" s="1"/>
  <c r="R1203" i="2"/>
  <c r="Y1203" i="2" s="1"/>
  <c r="Z1203" i="2" s="1"/>
  <c r="R1260" i="2"/>
  <c r="Y1260" i="2" s="1"/>
  <c r="Z1260" i="2" s="1"/>
  <c r="R246" i="2"/>
  <c r="Y246" i="2" s="1"/>
  <c r="Z246" i="2" s="1"/>
  <c r="R850" i="2"/>
  <c r="Y850" i="2" s="1"/>
  <c r="Z850" i="2" s="1"/>
  <c r="R427" i="2"/>
  <c r="Y427" i="2" s="1"/>
  <c r="Z427" i="2" s="1"/>
  <c r="R761" i="2"/>
  <c r="Y761" i="2" s="1"/>
  <c r="Z761" i="2" s="1"/>
  <c r="R1028" i="2"/>
  <c r="Y1028" i="2" s="1"/>
  <c r="Z1028" i="2" s="1"/>
  <c r="R27" i="2"/>
  <c r="Y27" i="2" s="1"/>
  <c r="Z27" i="2" s="1"/>
  <c r="R538" i="2"/>
  <c r="Y538" i="2" s="1"/>
  <c r="Z538" i="2" s="1"/>
  <c r="R540" i="2"/>
  <c r="Y540" i="2" s="1"/>
  <c r="Z540" i="2" s="1"/>
  <c r="R544" i="2"/>
  <c r="Y544" i="2" s="1"/>
  <c r="Z544" i="2" s="1"/>
  <c r="R711" i="2"/>
  <c r="Y711" i="2" s="1"/>
  <c r="Z711" i="2" s="1"/>
  <c r="R1292" i="2"/>
  <c r="Y1292" i="2" s="1"/>
  <c r="Z1292" i="2" s="1"/>
  <c r="R522" i="2"/>
  <c r="Y522" i="2" s="1"/>
  <c r="Z522" i="2" s="1"/>
  <c r="R1009" i="2"/>
  <c r="Y1009" i="2" s="1"/>
  <c r="Z1009" i="2" s="1"/>
  <c r="R461" i="2"/>
  <c r="Y461" i="2" s="1"/>
  <c r="Z461" i="2" s="1"/>
  <c r="R369" i="2"/>
  <c r="Y369" i="2" s="1"/>
  <c r="Z369" i="2" s="1"/>
  <c r="R271" i="2"/>
  <c r="Y271" i="2" s="1"/>
  <c r="Z271" i="2" s="1"/>
  <c r="R1056" i="2"/>
  <c r="Y1056" i="2" s="1"/>
  <c r="Z1056" i="2" s="1"/>
  <c r="R408" i="2"/>
  <c r="Y408" i="2" s="1"/>
  <c r="Z408" i="2" s="1"/>
  <c r="R1048" i="2"/>
  <c r="Y1048" i="2" s="1"/>
  <c r="Z1048" i="2" s="1"/>
  <c r="R46" i="2"/>
  <c r="Y46" i="2" s="1"/>
  <c r="Z46" i="2" s="1"/>
  <c r="R1223" i="2"/>
  <c r="Y1223" i="2" s="1"/>
  <c r="Z1223" i="2" s="1"/>
  <c r="R169" i="2"/>
  <c r="Y169" i="2" s="1"/>
  <c r="Z169" i="2" s="1"/>
  <c r="R113" i="2"/>
  <c r="Y113" i="2" s="1"/>
  <c r="Z113" i="2" s="1"/>
  <c r="R539" i="2"/>
  <c r="Y539" i="2" s="1"/>
  <c r="Z539" i="2" s="1"/>
  <c r="R870" i="2"/>
  <c r="Y870" i="2" s="1"/>
  <c r="Z870" i="2" s="1"/>
  <c r="R556" i="2"/>
  <c r="Y556" i="2" s="1"/>
  <c r="Z556" i="2" s="1"/>
  <c r="R801" i="2"/>
  <c r="Y801" i="2" s="1"/>
  <c r="Z801" i="2" s="1"/>
  <c r="Q794" i="2"/>
  <c r="Q726" i="2"/>
  <c r="Q1621" i="2"/>
  <c r="Q1614" i="2"/>
  <c r="Q1603" i="2"/>
  <c r="Q1578" i="2"/>
  <c r="R1421" i="2"/>
  <c r="Y1421" i="2" s="1"/>
  <c r="Z1421" i="2" s="1"/>
  <c r="R1463" i="2"/>
  <c r="Y1463" i="2" s="1"/>
  <c r="Z1463" i="2" s="1"/>
  <c r="R1408" i="2"/>
  <c r="Y1408" i="2" s="1"/>
  <c r="Z1408" i="2" s="1"/>
  <c r="R1621" i="2"/>
  <c r="Y1621" i="2" s="1"/>
  <c r="Z1621" i="2" s="1"/>
  <c r="R1442" i="2"/>
  <c r="Y1442" i="2" s="1"/>
  <c r="Z1442" i="2" s="1"/>
  <c r="R1433" i="2"/>
  <c r="Y1433" i="2" s="1"/>
  <c r="Z1433" i="2" s="1"/>
  <c r="R1598" i="2"/>
  <c r="Y1598" i="2" s="1"/>
  <c r="Z1598" i="2" s="1"/>
  <c r="R1494" i="2"/>
  <c r="Y1494" i="2" s="1"/>
  <c r="Z1494" i="2" s="1"/>
  <c r="R393" i="2"/>
  <c r="Y393" i="2" s="1"/>
  <c r="Z393" i="2" s="1"/>
  <c r="R549" i="2"/>
  <c r="Y549" i="2" s="1"/>
  <c r="Z549" i="2" s="1"/>
  <c r="R1164" i="2"/>
  <c r="Y1164" i="2" s="1"/>
  <c r="Z1164" i="2" s="1"/>
  <c r="R276" i="2"/>
  <c r="Y276" i="2" s="1"/>
  <c r="Z276" i="2" s="1"/>
  <c r="R1183" i="2"/>
  <c r="Y1183" i="2" s="1"/>
  <c r="Z1183" i="2" s="1"/>
  <c r="R588" i="2"/>
  <c r="Y588" i="2" s="1"/>
  <c r="Z588" i="2" s="1"/>
  <c r="R724" i="2"/>
  <c r="Y724" i="2" s="1"/>
  <c r="Z724" i="2" s="1"/>
  <c r="R282" i="2"/>
  <c r="Y282" i="2" s="1"/>
  <c r="Z282" i="2" s="1"/>
  <c r="R627" i="2"/>
  <c r="Y627" i="2" s="1"/>
  <c r="Z627" i="2" s="1"/>
  <c r="R607" i="2"/>
  <c r="Y607" i="2" s="1"/>
  <c r="Z607" i="2" s="1"/>
  <c r="R852" i="2"/>
  <c r="Y852" i="2" s="1"/>
  <c r="Z852" i="2" s="1"/>
  <c r="R1261" i="2"/>
  <c r="Y1261" i="2" s="1"/>
  <c r="Z1261" i="2" s="1"/>
  <c r="R1016" i="2"/>
  <c r="Y1016" i="2" s="1"/>
  <c r="Z1016" i="2" s="1"/>
  <c r="R827" i="2"/>
  <c r="Y827" i="2" s="1"/>
  <c r="Z827" i="2" s="1"/>
  <c r="R1002" i="2"/>
  <c r="Y1002" i="2" s="1"/>
  <c r="Z1002" i="2" s="1"/>
  <c r="R661" i="2"/>
  <c r="Y661" i="2" s="1"/>
  <c r="Z661" i="2" s="1"/>
  <c r="R1108" i="2"/>
  <c r="Y1108" i="2" s="1"/>
  <c r="Z1108" i="2" s="1"/>
  <c r="R115" i="2"/>
  <c r="Y115" i="2" s="1"/>
  <c r="Z115" i="2" s="1"/>
  <c r="R407" i="2"/>
  <c r="Y407" i="2" s="1"/>
  <c r="Z407" i="2" s="1"/>
  <c r="R610" i="2"/>
  <c r="Y610" i="2" s="1"/>
  <c r="Z610" i="2" s="1"/>
  <c r="R107" i="2"/>
  <c r="Y107" i="2" s="1"/>
  <c r="Z107" i="2" s="1"/>
  <c r="R938" i="2"/>
  <c r="Y938" i="2" s="1"/>
  <c r="Z938" i="2" s="1"/>
  <c r="R1033" i="2"/>
  <c r="Y1033" i="2" s="1"/>
  <c r="Z1033" i="2" s="1"/>
  <c r="R260" i="2"/>
  <c r="Y260" i="2" s="1"/>
  <c r="Z260" i="2" s="1"/>
  <c r="R655" i="2"/>
  <c r="Y655" i="2" s="1"/>
  <c r="Z655" i="2" s="1"/>
  <c r="R1039" i="2"/>
  <c r="Y1039" i="2" s="1"/>
  <c r="Z1039" i="2" s="1"/>
  <c r="R24" i="2"/>
  <c r="Y24" i="2" s="1"/>
  <c r="Z24" i="2" s="1"/>
  <c r="R811" i="2"/>
  <c r="Y811" i="2" s="1"/>
  <c r="Z811" i="2" s="1"/>
  <c r="R1081" i="2"/>
  <c r="Y1081" i="2" s="1"/>
  <c r="Z1081" i="2" s="1"/>
  <c r="R922" i="2"/>
  <c r="Y922" i="2" s="1"/>
  <c r="Z922" i="2" s="1"/>
  <c r="R958" i="2"/>
  <c r="Y958" i="2" s="1"/>
  <c r="Z958" i="2" s="1"/>
  <c r="R1298" i="2"/>
  <c r="Y1298" i="2" s="1"/>
  <c r="Z1298" i="2" s="1"/>
  <c r="R709" i="2"/>
  <c r="Y709" i="2" s="1"/>
  <c r="Z709" i="2" s="1"/>
  <c r="R950" i="2"/>
  <c r="Y950" i="2" s="1"/>
  <c r="Z950" i="2" s="1"/>
  <c r="R301" i="2"/>
  <c r="Y301" i="2" s="1"/>
  <c r="Z301" i="2" s="1"/>
  <c r="R221" i="2"/>
  <c r="Y221" i="2" s="1"/>
  <c r="Z221" i="2" s="1"/>
  <c r="R258" i="2"/>
  <c r="Y258" i="2" s="1"/>
  <c r="Z258" i="2" s="1"/>
  <c r="R460" i="2"/>
  <c r="Y460" i="2" s="1"/>
  <c r="Z460" i="2" s="1"/>
  <c r="R1168" i="2"/>
  <c r="Y1168" i="2" s="1"/>
  <c r="Z1168" i="2" s="1"/>
  <c r="R302" i="2"/>
  <c r="Y302" i="2" s="1"/>
  <c r="Z302" i="2" s="1"/>
  <c r="R728" i="2"/>
  <c r="Y728" i="2" s="1"/>
  <c r="Z728" i="2" s="1"/>
  <c r="R105" i="2"/>
  <c r="Y105" i="2" s="1"/>
  <c r="Z105" i="2" s="1"/>
  <c r="R329" i="2"/>
  <c r="Y329" i="2" s="1"/>
  <c r="Z329" i="2" s="1"/>
  <c r="R1045" i="2"/>
  <c r="Y1045" i="2" s="1"/>
  <c r="Z1045" i="2" s="1"/>
  <c r="R124" i="2"/>
  <c r="Y124" i="2" s="1"/>
  <c r="Z124" i="2" s="1"/>
  <c r="R775" i="2"/>
  <c r="Y775" i="2" s="1"/>
  <c r="Z775" i="2" s="1"/>
  <c r="R93" i="2"/>
  <c r="Y93" i="2" s="1"/>
  <c r="Z93" i="2" s="1"/>
  <c r="R434" i="2"/>
  <c r="Y434" i="2" s="1"/>
  <c r="Z434" i="2" s="1"/>
  <c r="R155" i="2"/>
  <c r="Y155" i="2" s="1"/>
  <c r="Z155" i="2" s="1"/>
  <c r="R37" i="2"/>
  <c r="Y37" i="2" s="1"/>
  <c r="Z37" i="2" s="1"/>
  <c r="R1191" i="2"/>
  <c r="Y1191" i="2" s="1"/>
  <c r="Z1191" i="2" s="1"/>
  <c r="R781" i="2"/>
  <c r="Y781" i="2" s="1"/>
  <c r="Z781" i="2" s="1"/>
  <c r="Q779" i="2"/>
  <c r="Q1007" i="2"/>
  <c r="Q1615" i="2"/>
  <c r="Q1583" i="2"/>
  <c r="Q1030" i="2"/>
  <c r="Q1587" i="2"/>
  <c r="Q1634" i="2"/>
  <c r="R1493" i="2"/>
  <c r="Y1493" i="2" s="1"/>
  <c r="Z1493" i="2" s="1"/>
  <c r="R1414" i="2"/>
  <c r="Y1414" i="2" s="1"/>
  <c r="Z1414" i="2" s="1"/>
  <c r="R1509" i="2"/>
  <c r="Y1509" i="2" s="1"/>
  <c r="Z1509" i="2" s="1"/>
  <c r="R1577" i="2"/>
  <c r="Y1577" i="2" s="1"/>
  <c r="Z1577" i="2" s="1"/>
  <c r="R1394" i="2"/>
  <c r="Y1394" i="2" s="1"/>
  <c r="Z1394" i="2" s="1"/>
  <c r="R1608" i="2"/>
  <c r="Y1608" i="2" s="1"/>
  <c r="Z1608" i="2" s="1"/>
  <c r="R1601" i="2"/>
  <c r="Y1601" i="2" s="1"/>
  <c r="Z1601" i="2" s="1"/>
  <c r="R1412" i="2"/>
  <c r="Y1412" i="2" s="1"/>
  <c r="Z1412" i="2" s="1"/>
  <c r="R557" i="2"/>
  <c r="Y557" i="2" s="1"/>
  <c r="Z557" i="2" s="1"/>
  <c r="R641" i="2"/>
  <c r="Y641" i="2" s="1"/>
  <c r="Z641" i="2" s="1"/>
  <c r="R433" i="2"/>
  <c r="Y433" i="2" s="1"/>
  <c r="Z433" i="2" s="1"/>
  <c r="R39" i="2"/>
  <c r="Y39" i="2" s="1"/>
  <c r="Z39" i="2" s="1"/>
  <c r="R304" i="2"/>
  <c r="Y304" i="2" s="1"/>
  <c r="Z304" i="2" s="1"/>
  <c r="R351" i="2"/>
  <c r="Y351" i="2" s="1"/>
  <c r="Z351" i="2" s="1"/>
  <c r="R1158" i="2"/>
  <c r="Y1158" i="2" s="1"/>
  <c r="Z1158" i="2" s="1"/>
  <c r="R318" i="2"/>
  <c r="Y318" i="2" s="1"/>
  <c r="Z318" i="2" s="1"/>
  <c r="R663" i="2"/>
  <c r="Y663" i="2" s="1"/>
  <c r="Z663" i="2" s="1"/>
  <c r="R173" i="2"/>
  <c r="Y173" i="2" s="1"/>
  <c r="Z173" i="2" s="1"/>
  <c r="R823" i="2"/>
  <c r="Y823" i="2" s="1"/>
  <c r="Z823" i="2" s="1"/>
  <c r="R293" i="2"/>
  <c r="Y293" i="2" s="1"/>
  <c r="Z293" i="2" s="1"/>
  <c r="R84" i="2"/>
  <c r="Y84" i="2" s="1"/>
  <c r="Z84" i="2" s="1"/>
  <c r="R226" i="2"/>
  <c r="Y226" i="2" s="1"/>
  <c r="Z226" i="2" s="1"/>
  <c r="R891" i="2"/>
  <c r="Y891" i="2" s="1"/>
  <c r="Z891" i="2" s="1"/>
  <c r="R1321" i="2"/>
  <c r="Y1321" i="2" s="1"/>
  <c r="Z1321" i="2" s="1"/>
  <c r="R151" i="2"/>
  <c r="Y151" i="2" s="1"/>
  <c r="Z151" i="2" s="1"/>
  <c r="R232" i="2"/>
  <c r="Y232" i="2" s="1"/>
  <c r="Z232" i="2" s="1"/>
  <c r="R1217" i="2"/>
  <c r="Y1217" i="2" s="1"/>
  <c r="Z1217" i="2" s="1"/>
  <c r="R160" i="2"/>
  <c r="Y160" i="2" s="1"/>
  <c r="Z160" i="2" s="1"/>
  <c r="R211" i="2"/>
  <c r="Y211" i="2" s="1"/>
  <c r="Z211" i="2" s="1"/>
  <c r="R910" i="2"/>
  <c r="Y910" i="2" s="1"/>
  <c r="Z910" i="2" s="1"/>
  <c r="R349" i="2"/>
  <c r="Y349" i="2" s="1"/>
  <c r="Z349" i="2" s="1"/>
  <c r="R825" i="2"/>
  <c r="Y825" i="2" s="1"/>
  <c r="Z825" i="2" s="1"/>
  <c r="R1324" i="2"/>
  <c r="Y1324" i="2" s="1"/>
  <c r="Z1324" i="2" s="1"/>
  <c r="R171" i="2"/>
  <c r="Y171" i="2" s="1"/>
  <c r="Z171" i="2" s="1"/>
  <c r="R847" i="2"/>
  <c r="Y847" i="2" s="1"/>
  <c r="Z847" i="2" s="1"/>
  <c r="R1117" i="2"/>
  <c r="Y1117" i="2" s="1"/>
  <c r="Z1117" i="2" s="1"/>
  <c r="R947" i="2"/>
  <c r="Y947" i="2" s="1"/>
  <c r="Z947" i="2" s="1"/>
  <c r="R986" i="2"/>
  <c r="Y986" i="2" s="1"/>
  <c r="Z986" i="2" s="1"/>
  <c r="R846" i="2"/>
  <c r="Y846" i="2" s="1"/>
  <c r="Z846" i="2" s="1"/>
  <c r="R265" i="2"/>
  <c r="Y265" i="2" s="1"/>
  <c r="Z265" i="2" s="1"/>
  <c r="R56" i="2"/>
  <c r="Y56" i="2" s="1"/>
  <c r="Z56" i="2" s="1"/>
  <c r="R1234" i="2"/>
  <c r="Y1234" i="2" s="1"/>
  <c r="Z1234" i="2" s="1"/>
  <c r="R975" i="2"/>
  <c r="Y975" i="2" s="1"/>
  <c r="Z975" i="2" s="1"/>
  <c r="R424" i="2"/>
  <c r="Y424" i="2" s="1"/>
  <c r="Z424" i="2" s="1"/>
  <c r="R249" i="2"/>
  <c r="Y249" i="2" s="1"/>
  <c r="Z249" i="2" s="1"/>
  <c r="R605" i="2"/>
  <c r="Y605" i="2" s="1"/>
  <c r="Z605" i="2" s="1"/>
  <c r="R1003" i="2"/>
  <c r="Y1003" i="2" s="1"/>
  <c r="Z1003" i="2" s="1"/>
  <c r="R231" i="2"/>
  <c r="Y231" i="2" s="1"/>
  <c r="Z231" i="2" s="1"/>
  <c r="R366" i="2"/>
  <c r="Y366" i="2" s="1"/>
  <c r="Z366" i="2" s="1"/>
  <c r="R764" i="2"/>
  <c r="Y764" i="2" s="1"/>
  <c r="Z764" i="2" s="1"/>
  <c r="R180" i="2"/>
  <c r="Y180" i="2" s="1"/>
  <c r="Z180" i="2" s="1"/>
  <c r="R273" i="2"/>
  <c r="Y273" i="2" s="1"/>
  <c r="Z273" i="2" s="1"/>
  <c r="R152" i="2"/>
  <c r="Y152" i="2" s="1"/>
  <c r="Z152" i="2" s="1"/>
  <c r="R803" i="2"/>
  <c r="Y803" i="2" s="1"/>
  <c r="Z803" i="2" s="1"/>
  <c r="R130" i="2"/>
  <c r="Y130" i="2" s="1"/>
  <c r="Z130" i="2" s="1"/>
  <c r="R491" i="2"/>
  <c r="Y491" i="2" s="1"/>
  <c r="Z491" i="2" s="1"/>
  <c r="R515" i="2"/>
  <c r="Y515" i="2" s="1"/>
  <c r="Z515" i="2" s="1"/>
  <c r="R99" i="2"/>
  <c r="Y99" i="2" s="1"/>
  <c r="Z99" i="2" s="1"/>
  <c r="R1109" i="2"/>
  <c r="Y1109" i="2" s="1"/>
  <c r="Z1109" i="2" s="1"/>
  <c r="R208" i="2"/>
  <c r="Y208" i="2" s="1"/>
  <c r="Z208" i="2" s="1"/>
  <c r="R96" i="2"/>
  <c r="Y96" i="2" s="1"/>
  <c r="Z96" i="2" s="1"/>
  <c r="R163" i="2"/>
  <c r="Y163" i="2" s="1"/>
  <c r="Z163" i="2" s="1"/>
  <c r="R32" i="2"/>
  <c r="Y32" i="2" s="1"/>
  <c r="Z32" i="2" s="1"/>
  <c r="Q987" i="2"/>
  <c r="Q1388" i="2"/>
  <c r="Q847" i="2"/>
  <c r="Q609" i="2"/>
  <c r="Q1392" i="2"/>
  <c r="R1401" i="2"/>
  <c r="Y1401" i="2" s="1"/>
  <c r="Z1401" i="2" s="1"/>
  <c r="R1581" i="2"/>
  <c r="Y1581" i="2" s="1"/>
  <c r="Z1581" i="2" s="1"/>
  <c r="R1525" i="2"/>
  <c r="Y1525" i="2" s="1"/>
  <c r="Z1525" i="2" s="1"/>
  <c r="R1594" i="2"/>
  <c r="Y1594" i="2" s="1"/>
  <c r="Z1594" i="2" s="1"/>
  <c r="R1402" i="2"/>
  <c r="Y1402" i="2" s="1"/>
  <c r="Z1402" i="2" s="1"/>
  <c r="R1622" i="2"/>
  <c r="Y1622" i="2" s="1"/>
  <c r="Z1622" i="2" s="1"/>
  <c r="R1481" i="2"/>
  <c r="Y1481" i="2" s="1"/>
  <c r="Z1481" i="2" s="1"/>
  <c r="R1485" i="2"/>
  <c r="Y1485" i="2" s="1"/>
  <c r="Z1485" i="2" s="1"/>
  <c r="R838" i="2"/>
  <c r="Y838" i="2" s="1"/>
  <c r="Z838" i="2" s="1"/>
  <c r="R677" i="2"/>
  <c r="Y677" i="2" s="1"/>
  <c r="Z677" i="2" s="1"/>
  <c r="R732" i="2"/>
  <c r="Y732" i="2" s="1"/>
  <c r="Z732" i="2" s="1"/>
  <c r="R340" i="2"/>
  <c r="Y340" i="2" s="1"/>
  <c r="Z340" i="2" s="1"/>
  <c r="R48" i="2"/>
  <c r="Y48" i="2" s="1"/>
  <c r="Z48" i="2" s="1"/>
  <c r="R652" i="2"/>
  <c r="Y652" i="2" s="1"/>
  <c r="Z652" i="2" s="1"/>
  <c r="R790" i="2"/>
  <c r="Y790" i="2" s="1"/>
  <c r="Z790" i="2" s="1"/>
  <c r="R346" i="2"/>
  <c r="Y346" i="2" s="1"/>
  <c r="Z346" i="2" s="1"/>
  <c r="R691" i="2"/>
  <c r="Y691" i="2" s="1"/>
  <c r="Z691" i="2" s="1"/>
  <c r="R198" i="2"/>
  <c r="Y198" i="2" s="1"/>
  <c r="Z198" i="2" s="1"/>
  <c r="R671" i="2"/>
  <c r="Y671" i="2" s="1"/>
  <c r="Z671" i="2" s="1"/>
  <c r="R941" i="2"/>
  <c r="Y941" i="2" s="1"/>
  <c r="Z941" i="2" s="1"/>
  <c r="R321" i="2"/>
  <c r="Y321" i="2" s="1"/>
  <c r="Z321" i="2" s="1"/>
  <c r="R112" i="2"/>
  <c r="Y112" i="2" s="1"/>
  <c r="Z112" i="2" s="1"/>
  <c r="R262" i="2"/>
  <c r="Y262" i="2" s="1"/>
  <c r="Z262" i="2" s="1"/>
  <c r="R168" i="2"/>
  <c r="Y168" i="2" s="1"/>
  <c r="Z168" i="2" s="1"/>
  <c r="R602" i="2"/>
  <c r="Y602" i="2" s="1"/>
  <c r="Z602" i="2" s="1"/>
  <c r="R159" i="2"/>
  <c r="Y159" i="2" s="1"/>
  <c r="Z159" i="2" s="1"/>
  <c r="R683" i="2"/>
  <c r="Y683" i="2" s="1"/>
  <c r="Z683" i="2" s="1"/>
  <c r="R377" i="2"/>
  <c r="Y377" i="2" s="1"/>
  <c r="Z377" i="2" s="1"/>
  <c r="R719" i="2"/>
  <c r="Y719" i="2" s="1"/>
  <c r="Z719" i="2" s="1"/>
  <c r="R235" i="2"/>
  <c r="Y235" i="2" s="1"/>
  <c r="Z235" i="2" s="1"/>
  <c r="R875" i="2"/>
  <c r="Y875" i="2" s="1"/>
  <c r="Z875" i="2" s="1"/>
  <c r="R106" i="2"/>
  <c r="Y106" i="2" s="1"/>
  <c r="Z106" i="2" s="1"/>
  <c r="R983" i="2"/>
  <c r="Y983" i="2" s="1"/>
  <c r="Z983" i="2" s="1"/>
  <c r="R963" i="2"/>
  <c r="Y963" i="2" s="1"/>
  <c r="Z963" i="2" s="1"/>
  <c r="R924" i="2"/>
  <c r="Y924" i="2" s="1"/>
  <c r="Z924" i="2" s="1"/>
  <c r="R1351" i="2"/>
  <c r="Y1351" i="2" s="1"/>
  <c r="Z1351" i="2" s="1"/>
  <c r="R245" i="2"/>
  <c r="Y245" i="2" s="1"/>
  <c r="Z245" i="2" s="1"/>
  <c r="R43" i="2"/>
  <c r="Y43" i="2" s="1"/>
  <c r="Z43" i="2" s="1"/>
  <c r="R505" i="2"/>
  <c r="Y505" i="2" s="1"/>
  <c r="Z505" i="2" s="1"/>
  <c r="R869" i="2"/>
  <c r="Y869" i="2" s="1"/>
  <c r="Z869" i="2" s="1"/>
  <c r="R274" i="2"/>
  <c r="Y274" i="2" s="1"/>
  <c r="Z274" i="2" s="1"/>
  <c r="R633" i="2"/>
  <c r="Y633" i="2" s="1"/>
  <c r="Z633" i="2" s="1"/>
  <c r="R1042" i="2"/>
  <c r="Y1042" i="2" s="1"/>
  <c r="Z1042" i="2" s="1"/>
  <c r="R1163" i="2"/>
  <c r="Y1163" i="2" s="1"/>
  <c r="Z1163" i="2" s="1"/>
  <c r="R394" i="2"/>
  <c r="Y394" i="2" s="1"/>
  <c r="Z394" i="2" s="1"/>
  <c r="R269" i="2"/>
  <c r="Y269" i="2" s="1"/>
  <c r="Z269" i="2" s="1"/>
  <c r="R277" i="2"/>
  <c r="Y277" i="2" s="1"/>
  <c r="Z277" i="2" s="1"/>
  <c r="R828" i="2"/>
  <c r="Y828" i="2" s="1"/>
  <c r="Z828" i="2" s="1"/>
  <c r="R191" i="2"/>
  <c r="Y191" i="2" s="1"/>
  <c r="Z191" i="2" s="1"/>
  <c r="R608" i="2"/>
  <c r="Y608" i="2" s="1"/>
  <c r="Z608" i="2" s="1"/>
  <c r="R604" i="2"/>
  <c r="Y604" i="2" s="1"/>
  <c r="Z604" i="2" s="1"/>
  <c r="R839" i="2"/>
  <c r="Y839" i="2" s="1"/>
  <c r="Z839" i="2" s="1"/>
  <c r="R207" i="2"/>
  <c r="Y207" i="2" s="1"/>
  <c r="Z207" i="2" s="1"/>
  <c r="R650" i="2"/>
  <c r="Y650" i="2" s="1"/>
  <c r="Z650" i="2" s="1"/>
  <c r="R694" i="2"/>
  <c r="Y694" i="2" s="1"/>
  <c r="Z694" i="2" s="1"/>
  <c r="R561" i="2"/>
  <c r="Y561" i="2" s="1"/>
  <c r="Z561" i="2" s="1"/>
  <c r="R920" i="2"/>
  <c r="Y920" i="2" s="1"/>
  <c r="Z920" i="2" s="1"/>
  <c r="R961" i="2"/>
  <c r="Y961" i="2" s="1"/>
  <c r="Z961" i="2" s="1"/>
  <c r="R1034" i="2"/>
  <c r="Y1034" i="2" s="1"/>
  <c r="Z1034" i="2" s="1"/>
  <c r="R529" i="2"/>
  <c r="Y529" i="2" s="1"/>
  <c r="Z529" i="2" s="1"/>
  <c r="R263" i="2"/>
  <c r="Y263" i="2" s="1"/>
  <c r="Z263" i="2" s="1"/>
  <c r="R440" i="2"/>
  <c r="Y440" i="2" s="1"/>
  <c r="Z440" i="2" s="1"/>
  <c r="Q724" i="2"/>
  <c r="Q1572" i="2"/>
  <c r="Q1464" i="2"/>
  <c r="Q1443" i="2"/>
  <c r="R1511" i="2"/>
  <c r="Y1511" i="2" s="1"/>
  <c r="Z1511" i="2" s="1"/>
  <c r="R1419" i="2"/>
  <c r="Y1419" i="2" s="1"/>
  <c r="Z1419" i="2" s="1"/>
  <c r="R1508" i="2"/>
  <c r="Y1508" i="2" s="1"/>
  <c r="Z1508" i="2" s="1"/>
  <c r="R1482" i="2"/>
  <c r="Y1482" i="2" s="1"/>
  <c r="Z1482" i="2" s="1"/>
  <c r="R1500" i="2"/>
  <c r="Y1500" i="2" s="1"/>
  <c r="Z1500" i="2" s="1"/>
  <c r="R1549" i="2"/>
  <c r="Y1549" i="2" s="1"/>
  <c r="Z1549" i="2" s="1"/>
  <c r="R1388" i="2"/>
  <c r="Y1388" i="2" s="1"/>
  <c r="Z1388" i="2" s="1"/>
  <c r="R1378" i="2"/>
  <c r="Y1378" i="2" s="1"/>
  <c r="Z1378" i="2" s="1"/>
  <c r="R1055" i="2"/>
  <c r="Y1055" i="2" s="1"/>
  <c r="Z1055" i="2" s="1"/>
  <c r="R705" i="2"/>
  <c r="Y705" i="2" s="1"/>
  <c r="Z705" i="2" s="1"/>
  <c r="R649" i="2"/>
  <c r="Y649" i="2" s="1"/>
  <c r="Z649" i="2" s="1"/>
  <c r="R101" i="2"/>
  <c r="Y101" i="2" s="1"/>
  <c r="Z101" i="2" s="1"/>
  <c r="R1023" i="2"/>
  <c r="Y1023" i="2" s="1"/>
  <c r="Z1023" i="2" s="1"/>
  <c r="R560" i="2"/>
  <c r="Y560" i="2" s="1"/>
  <c r="Z560" i="2" s="1"/>
  <c r="R129" i="2"/>
  <c r="Y129" i="2" s="1"/>
  <c r="Z129" i="2" s="1"/>
  <c r="R716" i="2"/>
  <c r="Y716" i="2" s="1"/>
  <c r="Z716" i="2" s="1"/>
  <c r="R590" i="2"/>
  <c r="Y590" i="2" s="1"/>
  <c r="Z590" i="2" s="1"/>
  <c r="R382" i="2"/>
  <c r="Y382" i="2" s="1"/>
  <c r="Z382" i="2" s="1"/>
  <c r="R727" i="2"/>
  <c r="Y727" i="2" s="1"/>
  <c r="Z727" i="2" s="1"/>
  <c r="R251" i="2"/>
  <c r="Y251" i="2" s="1"/>
  <c r="Z251" i="2" s="1"/>
  <c r="R699" i="2"/>
  <c r="Y699" i="2" s="1"/>
  <c r="Z699" i="2" s="1"/>
  <c r="R969" i="2"/>
  <c r="Y969" i="2" s="1"/>
  <c r="Z969" i="2" s="1"/>
  <c r="R354" i="2"/>
  <c r="Y354" i="2" s="1"/>
  <c r="Z354" i="2" s="1"/>
  <c r="R103" i="2"/>
  <c r="Y103" i="2" s="1"/>
  <c r="Z103" i="2" s="1"/>
  <c r="R290" i="2"/>
  <c r="Y290" i="2" s="1"/>
  <c r="Z290" i="2" s="1"/>
  <c r="R368" i="2"/>
  <c r="Y368" i="2" s="1"/>
  <c r="Z368" i="2" s="1"/>
  <c r="R337" i="2"/>
  <c r="Y337" i="2" s="1"/>
  <c r="Z337" i="2" s="1"/>
  <c r="R635" i="2"/>
  <c r="Y635" i="2" s="1"/>
  <c r="Z635" i="2" s="1"/>
  <c r="R638" i="2"/>
  <c r="Y638" i="2" s="1"/>
  <c r="Z638" i="2" s="1"/>
  <c r="R872" i="2"/>
  <c r="Y872" i="2" s="1"/>
  <c r="Z872" i="2" s="1"/>
  <c r="R465" i="2"/>
  <c r="Y465" i="2" s="1"/>
  <c r="Z465" i="2" s="1"/>
  <c r="R646" i="2"/>
  <c r="Y646" i="2" s="1"/>
  <c r="Z646" i="2" s="1"/>
  <c r="R57" i="2"/>
  <c r="Y57" i="2" s="1"/>
  <c r="Z57" i="2" s="1"/>
  <c r="R413" i="2"/>
  <c r="Y413" i="2" s="1"/>
  <c r="Z413" i="2" s="1"/>
  <c r="R747" i="2"/>
  <c r="Y747" i="2" s="1"/>
  <c r="Z747" i="2" s="1"/>
  <c r="R1254" i="2"/>
  <c r="Y1254" i="2" s="1"/>
  <c r="Z1254" i="2" s="1"/>
  <c r="R900" i="2"/>
  <c r="Y900" i="2" s="1"/>
  <c r="Z900" i="2" s="1"/>
  <c r="R874" i="2"/>
  <c r="Y874" i="2" s="1"/>
  <c r="Z874" i="2" s="1"/>
  <c r="R702" i="2"/>
  <c r="Y702" i="2" s="1"/>
  <c r="Z702" i="2" s="1"/>
  <c r="R1047" i="2"/>
  <c r="Y1047" i="2" s="1"/>
  <c r="Z1047" i="2" s="1"/>
  <c r="R977" i="2"/>
  <c r="Y977" i="2" s="1"/>
  <c r="Z977" i="2" s="1"/>
  <c r="R396" i="2"/>
  <c r="Y396" i="2" s="1"/>
  <c r="Z396" i="2" s="1"/>
  <c r="R426" i="2"/>
  <c r="Y426" i="2" s="1"/>
  <c r="Z426" i="2" s="1"/>
  <c r="R157" i="2"/>
  <c r="Y157" i="2" s="1"/>
  <c r="Z157" i="2" s="1"/>
  <c r="R541" i="2"/>
  <c r="Y541" i="2" s="1"/>
  <c r="Z541" i="2" s="1"/>
  <c r="R897" i="2"/>
  <c r="Y897" i="2" s="1"/>
  <c r="Z897" i="2" s="1"/>
  <c r="R81" i="2"/>
  <c r="Y81" i="2" s="1"/>
  <c r="Z81" i="2" s="1"/>
  <c r="R310" i="2"/>
  <c r="Y310" i="2" s="1"/>
  <c r="Z310" i="2" s="1"/>
  <c r="R669" i="2"/>
  <c r="Y669" i="2" s="1"/>
  <c r="Z669" i="2" s="1"/>
  <c r="R594" i="2"/>
  <c r="Y594" i="2" s="1"/>
  <c r="Z594" i="2" s="1"/>
  <c r="R295" i="2"/>
  <c r="Y295" i="2" s="1"/>
  <c r="Z295" i="2" s="1"/>
  <c r="R430" i="2"/>
  <c r="Y430" i="2" s="1"/>
  <c r="Z430" i="2" s="1"/>
  <c r="R853" i="2"/>
  <c r="Y853" i="2" s="1"/>
  <c r="Z853" i="2" s="1"/>
  <c r="R297" i="2"/>
  <c r="Y297" i="2" s="1"/>
  <c r="Z297" i="2" s="1"/>
  <c r="R79" i="2"/>
  <c r="Y79" i="2" s="1"/>
  <c r="Z79" i="2" s="1"/>
  <c r="R437" i="2"/>
  <c r="Y437" i="2" s="1"/>
  <c r="Z437" i="2" s="1"/>
  <c r="R1173" i="2"/>
  <c r="Y1173" i="2" s="1"/>
  <c r="Z1173" i="2" s="1"/>
  <c r="R333" i="2"/>
  <c r="Y333" i="2" s="1"/>
  <c r="Z333" i="2" s="1"/>
  <c r="R672" i="2"/>
  <c r="Y672" i="2" s="1"/>
  <c r="Z672" i="2" s="1"/>
  <c r="R785" i="2"/>
  <c r="Y785" i="2" s="1"/>
  <c r="Z785" i="2" s="1"/>
  <c r="R188" i="2"/>
  <c r="Y188" i="2" s="1"/>
  <c r="Z188" i="2" s="1"/>
  <c r="R917" i="2"/>
  <c r="Y917" i="2" s="1"/>
  <c r="Z917" i="2" s="1"/>
  <c r="R312" i="2"/>
  <c r="Y312" i="2" s="1"/>
  <c r="Z312" i="2" s="1"/>
  <c r="R361" i="2"/>
  <c r="Y361" i="2" s="1"/>
  <c r="Z361" i="2" s="1"/>
  <c r="R502" i="2"/>
  <c r="Y502" i="2" s="1"/>
  <c r="Z502" i="2" s="1"/>
  <c r="R227" i="2"/>
  <c r="Y227" i="2" s="1"/>
  <c r="Z227" i="2" s="1"/>
  <c r="R758" i="2"/>
  <c r="Y758" i="2" s="1"/>
  <c r="Z758" i="2" s="1"/>
  <c r="R597" i="2"/>
  <c r="Y597" i="2" s="1"/>
  <c r="Z597" i="2" s="1"/>
  <c r="R956" i="2"/>
  <c r="Y956" i="2" s="1"/>
  <c r="Z956" i="2" s="1"/>
  <c r="R1244" i="2"/>
  <c r="Y1244" i="2" s="1"/>
  <c r="Z1244" i="2" s="1"/>
  <c r="R1014" i="2"/>
  <c r="Y1014" i="2" s="1"/>
  <c r="Z1014" i="2" s="1"/>
  <c r="R743" i="2"/>
  <c r="Y743" i="2" s="1"/>
  <c r="Z743" i="2" s="1"/>
  <c r="R291" i="2"/>
  <c r="Y291" i="2" s="1"/>
  <c r="Z291" i="2" s="1"/>
  <c r="Q1001" i="2"/>
  <c r="Q735" i="2"/>
  <c r="R1574" i="2"/>
  <c r="Y1574" i="2" s="1"/>
  <c r="Z1574" i="2" s="1"/>
  <c r="R1381" i="2"/>
  <c r="Y1381" i="2" s="1"/>
  <c r="Z1381" i="2" s="1"/>
  <c r="R123" i="2"/>
  <c r="Y123" i="2" s="1"/>
  <c r="Z123" i="2" s="1"/>
  <c r="R863" i="2"/>
  <c r="Y863" i="2" s="1"/>
  <c r="Z863" i="2" s="1"/>
  <c r="R223" i="2"/>
  <c r="Y223" i="2" s="1"/>
  <c r="Z223" i="2" s="1"/>
  <c r="R746" i="2"/>
  <c r="Y746" i="2" s="1"/>
  <c r="Z746" i="2" s="1"/>
  <c r="R229" i="2"/>
  <c r="Y229" i="2" s="1"/>
  <c r="Z229" i="2" s="1"/>
  <c r="R919" i="2"/>
  <c r="Y919" i="2" s="1"/>
  <c r="Z919" i="2" s="1"/>
  <c r="R989" i="2"/>
  <c r="Y989" i="2" s="1"/>
  <c r="Z989" i="2" s="1"/>
  <c r="R1053" i="2"/>
  <c r="Y1053" i="2" s="1"/>
  <c r="Z1053" i="2" s="1"/>
  <c r="R121" i="2"/>
  <c r="Y121" i="2" s="1"/>
  <c r="Z121" i="2" s="1"/>
  <c r="R914" i="2"/>
  <c r="Y914" i="2" s="1"/>
  <c r="Z914" i="2" s="1"/>
  <c r="R480" i="2"/>
  <c r="Y480" i="2" s="1"/>
  <c r="Z480" i="2" s="1"/>
  <c r="R266" i="2"/>
  <c r="Y266" i="2" s="1"/>
  <c r="Z266" i="2" s="1"/>
  <c r="R797" i="2"/>
  <c r="Y797" i="2" s="1"/>
  <c r="Z797" i="2" s="1"/>
  <c r="R412" i="2"/>
  <c r="Y412" i="2" s="1"/>
  <c r="Z412" i="2" s="1"/>
  <c r="R1161" i="2"/>
  <c r="Y1161" i="2" s="1"/>
  <c r="Z1161" i="2" s="1"/>
  <c r="R405" i="2"/>
  <c r="Y405" i="2" s="1"/>
  <c r="Z405" i="2" s="1"/>
  <c r="R29" i="2"/>
  <c r="Y29" i="2" s="1"/>
  <c r="Z29" i="2" s="1"/>
  <c r="R903" i="2"/>
  <c r="Y903" i="2" s="1"/>
  <c r="Z903" i="2" s="1"/>
  <c r="R516" i="2"/>
  <c r="Y516" i="2" s="1"/>
  <c r="Z516" i="2" s="1"/>
  <c r="R892" i="2"/>
  <c r="Y892" i="2" s="1"/>
  <c r="Z892" i="2" s="1"/>
  <c r="R568" i="2"/>
  <c r="Y568" i="2" s="1"/>
  <c r="Z568" i="2" s="1"/>
  <c r="R1300" i="2"/>
  <c r="Y1300" i="2" s="1"/>
  <c r="Z1300" i="2" s="1"/>
  <c r="R911" i="2"/>
  <c r="Y911" i="2" s="1"/>
  <c r="Z911" i="2" s="1"/>
  <c r="R809" i="2"/>
  <c r="Y809" i="2" s="1"/>
  <c r="Z809" i="2" s="1"/>
  <c r="R632" i="2"/>
  <c r="Y632" i="2" s="1"/>
  <c r="Z632" i="2" s="1"/>
  <c r="R628" i="2"/>
  <c r="Y628" i="2" s="1"/>
  <c r="Z628" i="2" s="1"/>
  <c r="R83" i="2"/>
  <c r="Y83" i="2" s="1"/>
  <c r="Z83" i="2" s="1"/>
  <c r="R391" i="2"/>
  <c r="Y391" i="2" s="1"/>
  <c r="Z391" i="2" s="1"/>
  <c r="R362" i="2"/>
  <c r="Y362" i="2" s="1"/>
  <c r="Z362" i="2" s="1"/>
  <c r="R703" i="2"/>
  <c r="Y703" i="2" s="1"/>
  <c r="Z703" i="2" s="1"/>
  <c r="R542" i="2"/>
  <c r="Y542" i="2" s="1"/>
  <c r="Z542" i="2" s="1"/>
  <c r="R49" i="2"/>
  <c r="Y49" i="2" s="1"/>
  <c r="Z49" i="2" s="1"/>
  <c r="R233" i="2"/>
  <c r="Y233" i="2" s="1"/>
  <c r="Z233" i="2" s="1"/>
  <c r="R912" i="2"/>
  <c r="Y912" i="2" s="1"/>
  <c r="Z912" i="2" s="1"/>
  <c r="R299" i="2"/>
  <c r="Y299" i="2" s="1"/>
  <c r="Z299" i="2" s="1"/>
  <c r="R942" i="2"/>
  <c r="Y942" i="2" s="1"/>
  <c r="Z942" i="2" s="1"/>
  <c r="R525" i="2"/>
  <c r="Y525" i="2" s="1"/>
  <c r="Z525" i="2" s="1"/>
  <c r="R686" i="2"/>
  <c r="Y686" i="2" s="1"/>
  <c r="Z686" i="2" s="1"/>
  <c r="R954" i="2"/>
  <c r="Y954" i="2" s="1"/>
  <c r="Z954" i="2" s="1"/>
  <c r="R959" i="2"/>
  <c r="Y959" i="2" s="1"/>
  <c r="Z959" i="2" s="1"/>
  <c r="R58" i="2"/>
  <c r="Y58" i="2" s="1"/>
  <c r="Z58" i="2" s="1"/>
  <c r="R762" i="2"/>
  <c r="Y762" i="2" s="1"/>
  <c r="Z762" i="2" s="1"/>
  <c r="R967" i="2"/>
  <c r="Y967" i="2" s="1"/>
  <c r="Z967" i="2" s="1"/>
  <c r="R528" i="2"/>
  <c r="Y528" i="2" s="1"/>
  <c r="Z528" i="2" s="1"/>
  <c r="R492" i="2"/>
  <c r="Y492" i="2" s="1"/>
  <c r="Z492" i="2" s="1"/>
  <c r="R42" i="2"/>
  <c r="Y42" i="2" s="1"/>
  <c r="Z42" i="2" s="1"/>
  <c r="R189" i="2"/>
  <c r="Y189" i="2" s="1"/>
  <c r="Z189" i="2" s="1"/>
  <c r="R921" i="2"/>
  <c r="Y921" i="2" s="1"/>
  <c r="Z921" i="2" s="1"/>
  <c r="R1032" i="2"/>
  <c r="Y1032" i="2" s="1"/>
  <c r="Z1032" i="2" s="1"/>
  <c r="R225" i="2"/>
  <c r="Y225" i="2" s="1"/>
  <c r="Z225" i="2" s="1"/>
  <c r="R470" i="2"/>
  <c r="Y470" i="2" s="1"/>
  <c r="Z470" i="2" s="1"/>
  <c r="R779" i="2"/>
  <c r="Y779" i="2" s="1"/>
  <c r="Z779" i="2" s="1"/>
  <c r="R712" i="2"/>
  <c r="Y712" i="2" s="1"/>
  <c r="Z712" i="2" s="1"/>
  <c r="R197" i="2"/>
  <c r="Y197" i="2" s="1"/>
  <c r="Z197" i="2" s="1"/>
  <c r="R409" i="2"/>
  <c r="Y409" i="2" s="1"/>
  <c r="Z409" i="2" s="1"/>
  <c r="R184" i="2"/>
  <c r="Y184" i="2" s="1"/>
  <c r="Z184" i="2" s="1"/>
  <c r="R439" i="2"/>
  <c r="Y439" i="2" s="1"/>
  <c r="Z439" i="2" s="1"/>
  <c r="R420" i="2"/>
  <c r="Y420" i="2" s="1"/>
  <c r="Z420" i="2" s="1"/>
  <c r="R1320" i="2"/>
  <c r="Y1320" i="2" s="1"/>
  <c r="Z1320" i="2" s="1"/>
  <c r="R158" i="2"/>
  <c r="Y158" i="2" s="1"/>
  <c r="Z158" i="2" s="1"/>
  <c r="R203" i="2"/>
  <c r="Y203" i="2" s="1"/>
  <c r="Z203" i="2" s="1"/>
  <c r="R662" i="2"/>
  <c r="Y662" i="2" s="1"/>
  <c r="Z662" i="2" s="1"/>
  <c r="R1018" i="2"/>
  <c r="Y1018" i="2" s="1"/>
  <c r="Z1018" i="2" s="1"/>
  <c r="R303" i="2"/>
  <c r="Y303" i="2" s="1"/>
  <c r="Z303" i="2" s="1"/>
  <c r="R701" i="2"/>
  <c r="Y701" i="2" s="1"/>
  <c r="Z701" i="2" s="1"/>
  <c r="R314" i="2"/>
  <c r="Y314" i="2" s="1"/>
  <c r="Z314" i="2" s="1"/>
  <c r="R406" i="2"/>
  <c r="Y406" i="2" s="1"/>
  <c r="Z406" i="2" s="1"/>
  <c r="R985" i="2"/>
  <c r="Y985" i="2" s="1"/>
  <c r="Z985" i="2" s="1"/>
  <c r="Q932" i="2"/>
  <c r="Q1520" i="2"/>
  <c r="R1615" i="2"/>
  <c r="Y1615" i="2" s="1"/>
  <c r="Z1615" i="2" s="1"/>
  <c r="R1515" i="2"/>
  <c r="Y1515" i="2" s="1"/>
  <c r="Z1515" i="2" s="1"/>
  <c r="R596" i="2"/>
  <c r="Y596" i="2" s="1"/>
  <c r="Z596" i="2" s="1"/>
  <c r="R315" i="2"/>
  <c r="Y315" i="2" s="1"/>
  <c r="Z315" i="2" s="1"/>
  <c r="R819" i="2"/>
  <c r="Y819" i="2" s="1"/>
  <c r="Z819" i="2" s="1"/>
  <c r="R1319" i="2"/>
  <c r="Y1319" i="2" s="1"/>
  <c r="Z1319" i="2" s="1"/>
  <c r="R666" i="2"/>
  <c r="Y666" i="2" s="1"/>
  <c r="Z666" i="2" s="1"/>
  <c r="R674" i="2"/>
  <c r="Y674" i="2" s="1"/>
  <c r="Z674" i="2" s="1"/>
  <c r="R710" i="2"/>
  <c r="Y710" i="2" s="1"/>
  <c r="Z710" i="2" s="1"/>
  <c r="R1022" i="2"/>
  <c r="Y1022" i="2" s="1"/>
  <c r="Z1022" i="2" s="1"/>
  <c r="R697" i="2"/>
  <c r="Y697" i="2" s="1"/>
  <c r="Z697" i="2" s="1"/>
  <c r="R458" i="2"/>
  <c r="Y458" i="2" s="1"/>
  <c r="Z458" i="2" s="1"/>
  <c r="R1329" i="2"/>
  <c r="Y1329" i="2" s="1"/>
  <c r="Z1329" i="2" s="1"/>
  <c r="R736" i="2"/>
  <c r="Y736" i="2" s="1"/>
  <c r="Z736" i="2" s="1"/>
  <c r="R344" i="2"/>
  <c r="Y344" i="2" s="1"/>
  <c r="Z344" i="2" s="1"/>
  <c r="R984" i="2"/>
  <c r="Y984" i="2" s="1"/>
  <c r="Z984" i="2" s="1"/>
  <c r="R1078" i="2"/>
  <c r="Y1078" i="2" s="1"/>
  <c r="Z1078" i="2" s="1"/>
  <c r="R472" i="2"/>
  <c r="Y472" i="2" s="1"/>
  <c r="Z472" i="2" s="1"/>
  <c r="R970" i="2"/>
  <c r="Y970" i="2" s="1"/>
  <c r="Z970" i="2" s="1"/>
  <c r="R737" i="2"/>
  <c r="Y737" i="2" s="1"/>
  <c r="Z737" i="2" s="1"/>
  <c r="R40" i="2"/>
  <c r="Y40" i="2" s="1"/>
  <c r="Z40" i="2" s="1"/>
  <c r="R5" i="2"/>
  <c r="Y5" i="2" s="1"/>
  <c r="Z5" i="2" s="1"/>
  <c r="R845" i="2"/>
  <c r="Y845" i="2" s="1"/>
  <c r="Z845" i="2" s="1"/>
  <c r="R463" i="2"/>
  <c r="Y463" i="2" s="1"/>
  <c r="Z463" i="2" s="1"/>
  <c r="R995" i="2"/>
  <c r="Y995" i="2" s="1"/>
  <c r="Z995" i="2" s="1"/>
  <c r="R656" i="2"/>
  <c r="Y656" i="2" s="1"/>
  <c r="Z656" i="2" s="1"/>
  <c r="R1001" i="2"/>
  <c r="Y1001" i="2" s="1"/>
  <c r="Z1001" i="2" s="1"/>
  <c r="R286" i="2"/>
  <c r="Y286" i="2" s="1"/>
  <c r="Z286" i="2" s="1"/>
  <c r="R731" i="2"/>
  <c r="Y731" i="2" s="1"/>
  <c r="Z731" i="2" s="1"/>
  <c r="R1232" i="2"/>
  <c r="Y1232" i="2" s="1"/>
  <c r="Z1232" i="2" s="1"/>
  <c r="R595" i="2"/>
  <c r="Y595" i="2" s="1"/>
  <c r="Z595" i="2" s="1"/>
  <c r="R174" i="2"/>
  <c r="Y174" i="2" s="1"/>
  <c r="Z174" i="2" s="1"/>
  <c r="R294" i="2"/>
  <c r="Y294" i="2" s="1"/>
  <c r="Z294" i="2" s="1"/>
  <c r="R948" i="2"/>
  <c r="Y948" i="2" s="1"/>
  <c r="Z948" i="2" s="1"/>
  <c r="R117" i="2"/>
  <c r="Y117" i="2" s="1"/>
  <c r="Z117" i="2" s="1"/>
  <c r="R530" i="2"/>
  <c r="Y530" i="2" s="1"/>
  <c r="Z530" i="2" s="1"/>
  <c r="R1027" i="2"/>
  <c r="Y1027" i="2" s="1"/>
  <c r="Z1027" i="2" s="1"/>
  <c r="R564" i="2"/>
  <c r="Y564" i="2" s="1"/>
  <c r="Z564" i="2" s="1"/>
  <c r="R339" i="2"/>
  <c r="Y339" i="2" s="1"/>
  <c r="Z339" i="2" s="1"/>
  <c r="R979" i="2"/>
  <c r="Y979" i="2" s="1"/>
  <c r="Z979" i="2" s="1"/>
  <c r="R689" i="2"/>
  <c r="Y689" i="2" s="1"/>
  <c r="Z689" i="2" s="1"/>
  <c r="R987" i="2"/>
  <c r="Y987" i="2" s="1"/>
  <c r="Z987" i="2" s="1"/>
  <c r="R264" i="2"/>
  <c r="Y264" i="2" s="1"/>
  <c r="Z264" i="2" s="1"/>
  <c r="R798" i="2"/>
  <c r="Y798" i="2" s="1"/>
  <c r="Z798" i="2" s="1"/>
  <c r="R1190" i="2"/>
  <c r="Y1190" i="2" s="1"/>
  <c r="Z1190" i="2" s="1"/>
  <c r="R771" i="2"/>
  <c r="Y771" i="2" s="1"/>
  <c r="Z771" i="2" s="1"/>
  <c r="R640" i="2"/>
  <c r="Y640" i="2" s="1"/>
  <c r="Z640" i="2" s="1"/>
  <c r="R982" i="2"/>
  <c r="Y982" i="2" s="1"/>
  <c r="Z982" i="2" s="1"/>
  <c r="R993" i="2"/>
  <c r="Y993" i="2" s="1"/>
  <c r="Z993" i="2" s="1"/>
  <c r="R559" i="2"/>
  <c r="Y559" i="2" s="1"/>
  <c r="Z559" i="2" s="1"/>
  <c r="R815" i="2"/>
  <c r="Y815" i="2" s="1"/>
  <c r="Z815" i="2" s="1"/>
  <c r="R840" i="2"/>
  <c r="Y840" i="2" s="1"/>
  <c r="Z840" i="2" s="1"/>
  <c r="R375" i="2"/>
  <c r="Y375" i="2" s="1"/>
  <c r="Z375" i="2" s="1"/>
  <c r="R498" i="2"/>
  <c r="Y498" i="2" s="1"/>
  <c r="Z498" i="2" s="1"/>
  <c r="R298" i="2"/>
  <c r="Y298" i="2" s="1"/>
  <c r="Z298" i="2" s="1"/>
  <c r="R445" i="2"/>
  <c r="Y445" i="2" s="1"/>
  <c r="Z445" i="2" s="1"/>
  <c r="R236" i="2"/>
  <c r="Y236" i="2" s="1"/>
  <c r="Z236" i="2" s="1"/>
  <c r="R690" i="2"/>
  <c r="Y690" i="2" s="1"/>
  <c r="Z690" i="2" s="1"/>
  <c r="R1143" i="2"/>
  <c r="Y1143" i="2" s="1"/>
  <c r="Z1143" i="2" s="1"/>
  <c r="R267" i="2"/>
  <c r="Y267" i="2" s="1"/>
  <c r="Z267" i="2" s="1"/>
  <c r="R960" i="2"/>
  <c r="Y960" i="2" s="1"/>
  <c r="Z960" i="2" s="1"/>
  <c r="R1344" i="2"/>
  <c r="Y1344" i="2" s="1"/>
  <c r="Z1344" i="2" s="1"/>
  <c r="R250" i="2"/>
  <c r="Y250" i="2" s="1"/>
  <c r="Z250" i="2" s="1"/>
  <c r="R51" i="2"/>
  <c r="Y51" i="2" s="1"/>
  <c r="Z51" i="2" s="1"/>
  <c r="R729" i="2"/>
  <c r="Y729" i="2" s="1"/>
  <c r="Z729" i="2" s="1"/>
  <c r="R1152" i="2"/>
  <c r="Y1152" i="2" s="1"/>
  <c r="Z1152" i="2" s="1"/>
  <c r="R353" i="2"/>
  <c r="Y353" i="2" s="1"/>
  <c r="Z353" i="2" s="1"/>
  <c r="R431" i="2"/>
  <c r="Y431" i="2" s="1"/>
  <c r="Z431" i="2" s="1"/>
  <c r="R1216" i="2"/>
  <c r="Y1216" i="2" s="1"/>
  <c r="Z1216" i="2" s="1"/>
  <c r="R896" i="2"/>
  <c r="Y896" i="2" s="1"/>
  <c r="Z896" i="2" s="1"/>
  <c r="Q839" i="2"/>
  <c r="Q1433" i="2"/>
  <c r="R1521" i="2"/>
  <c r="Y1521" i="2" s="1"/>
  <c r="Z1521" i="2" s="1"/>
  <c r="R1475" i="2"/>
  <c r="Y1475" i="2" s="1"/>
  <c r="Z1475" i="2" s="1"/>
  <c r="R387" i="2"/>
  <c r="Y387" i="2" s="1"/>
  <c r="Z387" i="2" s="1"/>
  <c r="R777" i="2"/>
  <c r="Y777" i="2" s="1"/>
  <c r="Z777" i="2" s="1"/>
  <c r="R696" i="2"/>
  <c r="Y696" i="2" s="1"/>
  <c r="Z696" i="2" s="1"/>
  <c r="R735" i="2"/>
  <c r="Y735" i="2" s="1"/>
  <c r="Z735" i="2" s="1"/>
  <c r="R390" i="2"/>
  <c r="Y390" i="2" s="1"/>
  <c r="Z390" i="2" s="1"/>
  <c r="R980" i="2"/>
  <c r="Y980" i="2" s="1"/>
  <c r="Z980" i="2" s="1"/>
  <c r="R908" i="2"/>
  <c r="Y908" i="2" s="1"/>
  <c r="Z908" i="2" s="1"/>
  <c r="R82" i="2"/>
  <c r="Y82" i="2" s="1"/>
  <c r="Z82" i="2" s="1"/>
  <c r="R487" i="2"/>
  <c r="Y487" i="2" s="1"/>
  <c r="Z487" i="2" s="1"/>
  <c r="R738" i="2"/>
  <c r="Y738" i="2" s="1"/>
  <c r="Z738" i="2" s="1"/>
  <c r="R501" i="2"/>
  <c r="Y501" i="2" s="1"/>
  <c r="Z501" i="2" s="1"/>
  <c r="R933" i="2"/>
  <c r="Y933" i="2" s="1"/>
  <c r="Z933" i="2" s="1"/>
  <c r="R742" i="2"/>
  <c r="Y742" i="2" s="1"/>
  <c r="Z742" i="2" s="1"/>
  <c r="R330" i="2"/>
  <c r="Y330" i="2" s="1"/>
  <c r="Z330" i="2" s="1"/>
  <c r="R1063" i="2"/>
  <c r="Y1063" i="2" s="1"/>
  <c r="Z1063" i="2" s="1"/>
  <c r="R566" i="2"/>
  <c r="Y566" i="2" s="1"/>
  <c r="Z566" i="2" s="1"/>
  <c r="R497" i="2"/>
  <c r="Y497" i="2" s="1"/>
  <c r="Z497" i="2" s="1"/>
  <c r="R1112" i="2"/>
  <c r="Y1112" i="2" s="1"/>
  <c r="Z1112" i="2" s="1"/>
  <c r="R206" i="2"/>
  <c r="Y206" i="2" s="1"/>
  <c r="Z206" i="2" s="1"/>
  <c r="R644" i="2"/>
  <c r="Y644" i="2" s="1"/>
  <c r="Z644" i="2" s="1"/>
  <c r="R237" i="2"/>
  <c r="Y237" i="2" s="1"/>
  <c r="Z237" i="2" s="1"/>
  <c r="R681" i="2"/>
  <c r="Y681" i="2" s="1"/>
  <c r="Z681" i="2" s="1"/>
  <c r="R503" i="2"/>
  <c r="Y503" i="2" s="1"/>
  <c r="Z503" i="2" s="1"/>
  <c r="R901" i="2"/>
  <c r="Y901" i="2" s="1"/>
  <c r="Z901" i="2" s="1"/>
  <c r="R355" i="2"/>
  <c r="Y355" i="2" s="1"/>
  <c r="Z355" i="2" s="1"/>
  <c r="R272" i="2"/>
  <c r="Y272" i="2" s="1"/>
  <c r="Z272" i="2" s="1"/>
  <c r="R953" i="2"/>
  <c r="Y953" i="2" s="1"/>
  <c r="Z953" i="2" s="1"/>
  <c r="R1044" i="2"/>
  <c r="Y1044" i="2" s="1"/>
  <c r="Z1044" i="2" s="1"/>
  <c r="R720" i="2"/>
  <c r="Y720" i="2" s="1"/>
  <c r="Z720" i="2" s="1"/>
  <c r="R1065" i="2"/>
  <c r="Y1065" i="2" s="1"/>
  <c r="Z1065" i="2" s="1"/>
  <c r="R567" i="2"/>
  <c r="Y567" i="2" s="1"/>
  <c r="Z567" i="2" s="1"/>
  <c r="R842" i="2"/>
  <c r="Y842" i="2" s="1"/>
  <c r="Z842" i="2" s="1"/>
  <c r="R230" i="2"/>
  <c r="Y230" i="2" s="1"/>
  <c r="Z230" i="2" s="1"/>
  <c r="R784" i="2"/>
  <c r="Y784" i="2" s="1"/>
  <c r="Z784" i="2" s="1"/>
  <c r="R6" i="2"/>
  <c r="Y6" i="2" s="1"/>
  <c r="Z6" i="2" s="1"/>
  <c r="R659" i="2"/>
  <c r="Y659" i="2" s="1"/>
  <c r="Z659" i="2" s="1"/>
  <c r="R485" i="2"/>
  <c r="Y485" i="2" s="1"/>
  <c r="Z485" i="2" s="1"/>
  <c r="R422" i="2"/>
  <c r="Y422" i="2" s="1"/>
  <c r="Z422" i="2" s="1"/>
  <c r="R172" i="2"/>
  <c r="Y172" i="2" s="1"/>
  <c r="Z172" i="2" s="1"/>
  <c r="R177" i="2"/>
  <c r="Y177" i="2" s="1"/>
  <c r="Z177" i="2" s="1"/>
  <c r="R1151" i="2"/>
  <c r="Y1151" i="2" s="1"/>
  <c r="Z1151" i="2" s="1"/>
  <c r="R456" i="2"/>
  <c r="Y456" i="2" s="1"/>
  <c r="Z456" i="2" s="1"/>
  <c r="R1037" i="2"/>
  <c r="Y1037" i="2" s="1"/>
  <c r="Z1037" i="2" s="1"/>
  <c r="R678" i="2"/>
  <c r="Y678" i="2" s="1"/>
  <c r="Z678" i="2" s="1"/>
  <c r="R1087" i="2"/>
  <c r="Y1087" i="2" s="1"/>
  <c r="Z1087" i="2" s="1"/>
  <c r="R606" i="2"/>
  <c r="Y606" i="2" s="1"/>
  <c r="Z606" i="2" s="1"/>
  <c r="R890" i="2"/>
  <c r="Y890" i="2" s="1"/>
  <c r="Z890" i="2" s="1"/>
  <c r="R721" i="2"/>
  <c r="Y721" i="2" s="1"/>
  <c r="Z721" i="2" s="1"/>
  <c r="R934" i="2"/>
  <c r="Y934" i="2" s="1"/>
  <c r="Z934" i="2" s="1"/>
  <c r="R181" i="2"/>
  <c r="Y181" i="2" s="1"/>
  <c r="Z181" i="2" s="1"/>
  <c r="R812" i="2"/>
  <c r="Y812" i="2" s="1"/>
  <c r="Z812" i="2" s="1"/>
  <c r="R186" i="2"/>
  <c r="Y186" i="2" s="1"/>
  <c r="Z186" i="2" s="1"/>
  <c r="R278" i="2"/>
  <c r="Y278" i="2" s="1"/>
  <c r="Z278" i="2" s="1"/>
  <c r="R704" i="2"/>
  <c r="Y704" i="2" s="1"/>
  <c r="Z704" i="2" s="1"/>
  <c r="R1038" i="2"/>
  <c r="Y1038" i="2" s="1"/>
  <c r="Z1038" i="2" s="1"/>
  <c r="R868" i="2"/>
  <c r="Y868" i="2" s="1"/>
  <c r="Z868" i="2" s="1"/>
  <c r="R86" i="2"/>
  <c r="Y86" i="2" s="1"/>
  <c r="Z86" i="2" s="1"/>
  <c r="R851" i="2"/>
  <c r="Y851" i="2" s="1"/>
  <c r="Z851" i="2" s="1"/>
  <c r="R796" i="2"/>
  <c r="Y796" i="2" s="1"/>
  <c r="Z796" i="2" s="1"/>
  <c r="R114" i="2"/>
  <c r="Y114" i="2" s="1"/>
  <c r="Z114" i="2" s="1"/>
  <c r="R534" i="2"/>
  <c r="Y534" i="2" s="1"/>
  <c r="Z534" i="2" s="1"/>
  <c r="R350" i="2"/>
  <c r="Y350" i="2" s="1"/>
  <c r="Z350" i="2" s="1"/>
  <c r="R320" i="2"/>
  <c r="Y320" i="2" s="1"/>
  <c r="Z320" i="2" s="1"/>
  <c r="R1224" i="2"/>
  <c r="Y1224" i="2" s="1"/>
  <c r="Z1224" i="2" s="1"/>
  <c r="R484" i="2"/>
  <c r="Y484" i="2" s="1"/>
  <c r="Z484" i="2" s="1"/>
  <c r="Q1565" i="2"/>
  <c r="Q1633" i="2"/>
  <c r="R1492" i="2"/>
  <c r="Y1492" i="2" s="1"/>
  <c r="Z1492" i="2" s="1"/>
  <c r="R1595" i="2"/>
  <c r="Y1595" i="2" s="1"/>
  <c r="Z1595" i="2" s="1"/>
  <c r="R98" i="2"/>
  <c r="Y98" i="2" s="1"/>
  <c r="Z98" i="2" s="1"/>
  <c r="R816" i="2"/>
  <c r="Y816" i="2" s="1"/>
  <c r="Z816" i="2" s="1"/>
  <c r="R799" i="2"/>
  <c r="Y799" i="2" s="1"/>
  <c r="Z799" i="2" s="1"/>
  <c r="R1061" i="2"/>
  <c r="Y1061" i="2" s="1"/>
  <c r="Z1061" i="2" s="1"/>
  <c r="R224" i="2"/>
  <c r="Y224" i="2" s="1"/>
  <c r="Z224" i="2" s="1"/>
  <c r="R26" i="2"/>
  <c r="Y26" i="2" s="1"/>
  <c r="Z26" i="2" s="1"/>
  <c r="R894" i="2"/>
  <c r="Y894" i="2" s="1"/>
  <c r="Z894" i="2" s="1"/>
  <c r="R1066" i="2"/>
  <c r="Y1066" i="2" s="1"/>
  <c r="Z1066" i="2" s="1"/>
  <c r="R684" i="2"/>
  <c r="Y684" i="2" s="1"/>
  <c r="Z684" i="2" s="1"/>
  <c r="R739" i="2"/>
  <c r="Y739" i="2" s="1"/>
  <c r="Z739" i="2" s="1"/>
  <c r="R35" i="2"/>
  <c r="Y35" i="2" s="1"/>
  <c r="Z35" i="2" s="1"/>
  <c r="R630" i="2"/>
  <c r="Y630" i="2" s="1"/>
  <c r="Z630" i="2" s="1"/>
  <c r="R533" i="2"/>
  <c r="Y533" i="2" s="1"/>
  <c r="Z533" i="2" s="1"/>
  <c r="R373" i="2"/>
  <c r="Y373" i="2" s="1"/>
  <c r="Z373" i="2" s="1"/>
  <c r="R167" i="2"/>
  <c r="Y167" i="2" s="1"/>
  <c r="Z167" i="2" s="1"/>
  <c r="R238" i="2"/>
  <c r="Y238" i="2" s="1"/>
  <c r="Z238" i="2" s="1"/>
  <c r="R102" i="2"/>
  <c r="Y102" i="2" s="1"/>
  <c r="Z102" i="2" s="1"/>
  <c r="R717" i="2"/>
  <c r="Y717" i="2" s="1"/>
  <c r="Z717" i="2" s="1"/>
  <c r="R483" i="2"/>
  <c r="Y483" i="2" s="1"/>
  <c r="Z483" i="2" s="1"/>
  <c r="R988" i="2"/>
  <c r="Y988" i="2" s="1"/>
  <c r="Z988" i="2" s="1"/>
  <c r="R116" i="2"/>
  <c r="Y116" i="2" s="1"/>
  <c r="Z116" i="2" s="1"/>
  <c r="R432" i="2"/>
  <c r="Y432" i="2" s="1"/>
  <c r="Z432" i="2" s="1"/>
  <c r="R1006" i="2"/>
  <c r="Y1006" i="2" s="1"/>
  <c r="Z1006" i="2" s="1"/>
  <c r="R411" i="2"/>
  <c r="Y411" i="2" s="1"/>
  <c r="Z411" i="2" s="1"/>
  <c r="R820" i="2"/>
  <c r="Y820" i="2" s="1"/>
  <c r="Z820" i="2" s="1"/>
  <c r="R323" i="2"/>
  <c r="Y323" i="2" s="1"/>
  <c r="Z323" i="2" s="1"/>
  <c r="R1128" i="2"/>
  <c r="Y1128" i="2" s="1"/>
  <c r="Z1128" i="2" s="1"/>
  <c r="R931" i="2"/>
  <c r="Y931" i="2" s="1"/>
  <c r="Z931" i="2" s="1"/>
  <c r="R592" i="2"/>
  <c r="Y592" i="2" s="1"/>
  <c r="Z592" i="2" s="1"/>
  <c r="R1043" i="2"/>
  <c r="Y1043" i="2" s="1"/>
  <c r="Z1043" i="2" s="1"/>
  <c r="R300" i="2"/>
  <c r="Y300" i="2" s="1"/>
  <c r="Z300" i="2" s="1"/>
  <c r="R419" i="2"/>
  <c r="Y419" i="2" s="1"/>
  <c r="Z419" i="2" s="1"/>
  <c r="R308" i="2"/>
  <c r="Y308" i="2" s="1"/>
  <c r="Z308" i="2" s="1"/>
  <c r="R1212" i="2"/>
  <c r="Y1212" i="2" s="1"/>
  <c r="Z1212" i="2" s="1"/>
  <c r="R706" i="2"/>
  <c r="Y706" i="2" s="1"/>
  <c r="Z706" i="2" s="1"/>
  <c r="R634" i="2"/>
  <c r="Y634" i="2" s="1"/>
  <c r="Z634" i="2" s="1"/>
  <c r="R205" i="2"/>
  <c r="Y205" i="2" s="1"/>
  <c r="Z205" i="2" s="1"/>
  <c r="R962" i="2"/>
  <c r="Y962" i="2" s="1"/>
  <c r="Z962" i="2" s="1"/>
  <c r="R940" i="2"/>
  <c r="Y940" i="2" s="1"/>
  <c r="Z940" i="2" s="1"/>
  <c r="R222" i="2"/>
  <c r="Y222" i="2" s="1"/>
  <c r="Z222" i="2" s="1"/>
  <c r="R306" i="2"/>
  <c r="Y306" i="2" s="1"/>
  <c r="Z306" i="2" s="1"/>
  <c r="R740" i="2"/>
  <c r="Y740" i="2" s="1"/>
  <c r="Z740" i="2" s="1"/>
  <c r="R111" i="2"/>
  <c r="Y111" i="2" s="1"/>
  <c r="Z111" i="2" s="1"/>
  <c r="R651" i="2"/>
  <c r="Y651" i="2" s="1"/>
  <c r="Z651" i="2" s="1"/>
  <c r="R53" i="2"/>
  <c r="Y53" i="2" s="1"/>
  <c r="Z53" i="2" s="1"/>
  <c r="R814" i="2"/>
  <c r="Y814" i="2" s="1"/>
  <c r="Z814" i="2" s="1"/>
  <c r="R1004" i="2"/>
  <c r="Y1004" i="2" s="1"/>
  <c r="Z1004" i="2" s="1"/>
  <c r="R55" i="2"/>
  <c r="Y55" i="2" s="1"/>
  <c r="Z55" i="2" s="1"/>
  <c r="R192" i="2"/>
  <c r="Y192" i="2" s="1"/>
  <c r="Z192" i="2" s="1"/>
  <c r="R748" i="2"/>
  <c r="Y748" i="2" s="1"/>
  <c r="Z748" i="2" s="1"/>
  <c r="R685" i="2"/>
  <c r="Y685" i="2" s="1"/>
  <c r="Z685" i="2" s="1"/>
  <c r="R448" i="2"/>
  <c r="Y448" i="2" s="1"/>
  <c r="Z448" i="2" s="1"/>
  <c r="R603" i="2"/>
  <c r="Y603" i="2" s="1"/>
  <c r="Z603" i="2" s="1"/>
  <c r="R31" i="2"/>
  <c r="Y31" i="2" s="1"/>
  <c r="Z31" i="2" s="1"/>
  <c r="R1277" i="2"/>
  <c r="Y1277" i="2" s="1"/>
  <c r="Z1277" i="2" s="1"/>
  <c r="R1297" i="2"/>
  <c r="Y1297" i="2" s="1"/>
  <c r="Z1297" i="2" s="1"/>
  <c r="R1404" i="2"/>
  <c r="Y1404" i="2" s="1"/>
  <c r="Z1404" i="2" s="1"/>
  <c r="R1585" i="2"/>
  <c r="Y1585" i="2" s="1"/>
  <c r="Z1585" i="2" s="1"/>
  <c r="R165" i="2"/>
  <c r="Y165" i="2" s="1"/>
  <c r="Z165" i="2" s="1"/>
  <c r="R410" i="2"/>
  <c r="Y410" i="2" s="1"/>
  <c r="Z410" i="2" s="1"/>
  <c r="R1005" i="2"/>
  <c r="Y1005" i="2" s="1"/>
  <c r="Z1005" i="2" s="1"/>
  <c r="R565" i="2"/>
  <c r="Y565" i="2" s="1"/>
  <c r="Z565" i="2" s="1"/>
  <c r="R888" i="2"/>
  <c r="Y888" i="2" s="1"/>
  <c r="Z888" i="2" s="1"/>
  <c r="R466" i="2"/>
  <c r="Y466" i="2" s="1"/>
  <c r="Z466" i="2" s="1"/>
  <c r="R324" i="2"/>
  <c r="Y324" i="2" s="1"/>
  <c r="Z324" i="2" s="1"/>
  <c r="R1139" i="2"/>
  <c r="Y1139" i="2" s="1"/>
  <c r="Z1139" i="2" s="1"/>
  <c r="R182" i="2"/>
  <c r="Y182" i="2" s="1"/>
  <c r="Z182" i="2" s="1"/>
  <c r="R807" i="2"/>
  <c r="Y807" i="2" s="1"/>
  <c r="Z807" i="2" s="1"/>
  <c r="R824" i="2"/>
  <c r="Y824" i="2" s="1"/>
  <c r="Z824" i="2" s="1"/>
  <c r="R708" i="2"/>
  <c r="Y708" i="2" s="1"/>
  <c r="Z708" i="2" s="1"/>
  <c r="R1184" i="2"/>
  <c r="Y1184" i="2" s="1"/>
  <c r="Z1184" i="2" s="1"/>
  <c r="R939" i="2"/>
  <c r="Y939" i="2" s="1"/>
  <c r="Z939" i="2" s="1"/>
  <c r="R862" i="2"/>
  <c r="Y862" i="2" s="1"/>
  <c r="Z862" i="2" s="1"/>
  <c r="R526" i="2"/>
  <c r="Y526" i="2" s="1"/>
  <c r="Z526" i="2" s="1"/>
  <c r="R1141" i="2"/>
  <c r="Y1141" i="2" s="1"/>
  <c r="Z1141" i="2" s="1"/>
  <c r="R41" i="2"/>
  <c r="Y41" i="2" s="1"/>
  <c r="Z41" i="2" s="1"/>
  <c r="R658" i="2"/>
  <c r="Y658" i="2" s="1"/>
  <c r="Z658" i="2" s="1"/>
  <c r="R745" i="2"/>
  <c r="Y745" i="2" s="1"/>
  <c r="Z745" i="2" s="1"/>
  <c r="R469" i="2"/>
  <c r="Y469" i="2" s="1"/>
  <c r="Z469" i="2" s="1"/>
  <c r="R965" i="2"/>
  <c r="Y965" i="2" s="1"/>
  <c r="Z965" i="2" s="1"/>
  <c r="R464" i="2"/>
  <c r="Y464" i="2" s="1"/>
  <c r="Z464" i="2" s="1"/>
  <c r="R166" i="2"/>
  <c r="Y166" i="2" s="1"/>
  <c r="Z166" i="2" s="1"/>
  <c r="R873" i="2"/>
  <c r="Y873" i="2" s="1"/>
  <c r="Z873" i="2" s="1"/>
  <c r="R1176" i="2"/>
  <c r="Y1176" i="2" s="1"/>
  <c r="Z1176" i="2" s="1"/>
  <c r="R404" i="2"/>
  <c r="Y404" i="2" s="1"/>
  <c r="Z404" i="2" s="1"/>
  <c r="R247" i="2"/>
  <c r="Y247" i="2" s="1"/>
  <c r="Z247" i="2" s="1"/>
  <c r="R795" i="2"/>
  <c r="Y795" i="2" s="1"/>
  <c r="Z795" i="2" s="1"/>
  <c r="R1076" i="2"/>
  <c r="Y1076" i="2" s="1"/>
  <c r="Z1076" i="2" s="1"/>
  <c r="R403" i="2"/>
  <c r="Y403" i="2" s="1"/>
  <c r="Z403" i="2" s="1"/>
  <c r="R547" i="2"/>
  <c r="Y547" i="2" s="1"/>
  <c r="Z547" i="2" s="1"/>
  <c r="R372" i="2"/>
  <c r="Y372" i="2" s="1"/>
  <c r="Z372" i="2" s="1"/>
  <c r="R1215" i="2"/>
  <c r="Y1215" i="2" s="1"/>
  <c r="Z1215" i="2" s="1"/>
  <c r="R517" i="2"/>
  <c r="Y517" i="2" s="1"/>
  <c r="Z517" i="2" s="1"/>
  <c r="R85" i="2"/>
  <c r="Y85" i="2" s="1"/>
  <c r="Z85" i="2" s="1"/>
  <c r="R38" i="2"/>
  <c r="Y38" i="2" s="1"/>
  <c r="Z38" i="2" s="1"/>
  <c r="R204" i="2"/>
  <c r="Y204" i="2" s="1"/>
  <c r="Z204" i="2" s="1"/>
  <c r="R1307" i="2"/>
  <c r="Y1307" i="2" s="1"/>
  <c r="Z1307" i="2" s="1"/>
  <c r="R670" i="2"/>
  <c r="Y670" i="2" s="1"/>
  <c r="Z670" i="2" s="1"/>
  <c r="R213" i="2"/>
  <c r="Y213" i="2" s="1"/>
  <c r="Z213" i="2" s="1"/>
  <c r="R383" i="2"/>
  <c r="Y383" i="2" s="1"/>
  <c r="Z383" i="2" s="1"/>
  <c r="R998" i="2"/>
  <c r="Y998" i="2" s="1"/>
  <c r="Z998" i="2" s="1"/>
  <c r="R275" i="2"/>
  <c r="Y275" i="2" s="1"/>
  <c r="Z275" i="2" s="1"/>
  <c r="R782" i="2"/>
  <c r="Y782" i="2" s="1"/>
  <c r="Z782" i="2" s="1"/>
  <c r="R768" i="2"/>
  <c r="Y768" i="2" s="1"/>
  <c r="Z768" i="2" s="1"/>
  <c r="R1135" i="2"/>
  <c r="Y1135" i="2" s="1"/>
  <c r="Z1135" i="2" s="1"/>
  <c r="R170" i="2"/>
  <c r="Y170" i="2" s="1"/>
  <c r="Z170" i="2" s="1"/>
  <c r="R687" i="2"/>
  <c r="Y687" i="2" s="1"/>
  <c r="Z687" i="2" s="1"/>
  <c r="R164" i="2"/>
  <c r="Y164" i="2" s="1"/>
  <c r="Z164" i="2" s="1"/>
  <c r="R1046" i="2"/>
  <c r="Y1046" i="2" s="1"/>
  <c r="Z1046" i="2" s="1"/>
  <c r="R108" i="2"/>
  <c r="Y108" i="2" s="1"/>
  <c r="Z108" i="2" s="1"/>
  <c r="R228" i="2"/>
  <c r="Y228" i="2" s="1"/>
  <c r="Z228" i="2" s="1"/>
  <c r="R643" i="2"/>
  <c r="Y643" i="2" s="1"/>
  <c r="Z643" i="2" s="1"/>
  <c r="R28" i="2"/>
  <c r="Y28" i="2" s="1"/>
  <c r="Z28" i="2" s="1"/>
  <c r="R562" i="2"/>
  <c r="Y562" i="2" s="1"/>
  <c r="Z562" i="2" s="1"/>
  <c r="R818" i="2"/>
  <c r="Y818" i="2" s="1"/>
  <c r="Z818" i="2" s="1"/>
  <c r="R759" i="2"/>
  <c r="Y759" i="2" s="1"/>
  <c r="Z759" i="2" s="1"/>
  <c r="R248" i="2"/>
  <c r="Y248" i="2" s="1"/>
  <c r="Z248" i="2" s="1"/>
  <c r="R537" i="2"/>
  <c r="Y537" i="2" s="1"/>
  <c r="Z537" i="2" s="1"/>
  <c r="R776" i="2"/>
  <c r="Y776" i="2" s="1"/>
  <c r="Z776" i="2" s="1"/>
  <c r="R462" i="2"/>
  <c r="Y462" i="2" s="1"/>
  <c r="Z462" i="2" s="1"/>
  <c r="R600" i="2"/>
  <c r="Y600" i="2" s="1"/>
  <c r="Z600" i="2" s="1"/>
  <c r="R601" i="2"/>
  <c r="Y601" i="2" s="1"/>
  <c r="Z601" i="2" s="1"/>
  <c r="R946" i="2"/>
  <c r="Y946" i="2" s="1"/>
  <c r="Z946" i="2" s="1"/>
  <c r="R1146" i="2"/>
  <c r="Y1146" i="2" s="1"/>
  <c r="Z1146" i="2" s="1"/>
  <c r="R214" i="2"/>
  <c r="Y214" i="2" s="1"/>
  <c r="Z214" i="2" s="1"/>
  <c r="Q1558" i="2"/>
  <c r="Q1538" i="2"/>
  <c r="R1576" i="2"/>
  <c r="Y1576" i="2" s="1"/>
  <c r="Z1576" i="2" s="1"/>
  <c r="R1446" i="2"/>
  <c r="Y1446" i="2" s="1"/>
  <c r="Z1446" i="2" s="1"/>
  <c r="R1030" i="2"/>
  <c r="Y1030" i="2" s="1"/>
  <c r="Z1030" i="2" s="1"/>
  <c r="R552" i="2"/>
  <c r="Y552" i="2" s="1"/>
  <c r="Z552" i="2" s="1"/>
  <c r="R599" i="2"/>
  <c r="Y599" i="2" s="1"/>
  <c r="Z599" i="2" s="1"/>
  <c r="R629" i="2"/>
  <c r="Y629" i="2" s="1"/>
  <c r="Z629" i="2" s="1"/>
  <c r="R54" i="2"/>
  <c r="Y54" i="2" s="1"/>
  <c r="Z54" i="2" s="1"/>
  <c r="R441" i="2"/>
  <c r="Y441" i="2" s="1"/>
  <c r="Z441" i="2" s="1"/>
  <c r="R335" i="2"/>
  <c r="Y335" i="2" s="1"/>
  <c r="Z335" i="2" s="1"/>
  <c r="R185" i="2"/>
  <c r="Y185" i="2" s="1"/>
  <c r="Z185" i="2" s="1"/>
  <c r="R805" i="2"/>
  <c r="Y805" i="2" s="1"/>
  <c r="Z805" i="2" s="1"/>
  <c r="R558" i="2"/>
  <c r="Y558" i="2" s="1"/>
  <c r="Z558" i="2" s="1"/>
  <c r="R195" i="2"/>
  <c r="Y195" i="2" s="1"/>
  <c r="Z195" i="2" s="1"/>
  <c r="R693" i="2"/>
  <c r="Y693" i="2" s="1"/>
  <c r="Z693" i="2" s="1"/>
  <c r="R778" i="2"/>
  <c r="Y778" i="2" s="1"/>
  <c r="Z778" i="2" s="1"/>
  <c r="R285" i="2"/>
  <c r="Y285" i="2" s="1"/>
  <c r="Z285" i="2" s="1"/>
  <c r="R283" i="2"/>
  <c r="Y283" i="2" s="1"/>
  <c r="Z283" i="2" s="1"/>
  <c r="R725" i="2"/>
  <c r="Y725" i="2" s="1"/>
  <c r="Z725" i="2" s="1"/>
  <c r="R1296" i="2"/>
  <c r="Y1296" i="2" s="1"/>
  <c r="Z1296" i="2" s="1"/>
  <c r="R898" i="2"/>
  <c r="Y898" i="2" s="1"/>
  <c r="Z898" i="2" s="1"/>
  <c r="R645" i="2"/>
  <c r="Y645" i="2" s="1"/>
  <c r="Z645" i="2" s="1"/>
  <c r="R442" i="2"/>
  <c r="Y442" i="2" s="1"/>
  <c r="Z442" i="2" s="1"/>
  <c r="R336" i="2"/>
  <c r="Y336" i="2" s="1"/>
  <c r="Z336" i="2" s="1"/>
  <c r="R909" i="2"/>
  <c r="Y909" i="2" s="1"/>
  <c r="Z909" i="2" s="1"/>
  <c r="R234" i="2"/>
  <c r="Y234" i="2" s="1"/>
  <c r="Z234" i="2" s="1"/>
  <c r="R648" i="2"/>
  <c r="Y648" i="2" s="1"/>
  <c r="Z648" i="2" s="1"/>
  <c r="R1350" i="2"/>
  <c r="Y1350" i="2" s="1"/>
  <c r="Z1350" i="2" s="1"/>
  <c r="R639" i="2"/>
  <c r="Y639" i="2" s="1"/>
  <c r="Z639" i="2" s="1"/>
  <c r="R1140" i="2"/>
  <c r="Y1140" i="2" s="1"/>
  <c r="Z1140" i="2" s="1"/>
  <c r="R527" i="2"/>
  <c r="Y527" i="2" s="1"/>
  <c r="Z527" i="2" s="1"/>
  <c r="R831" i="2"/>
  <c r="Y831" i="2" s="1"/>
  <c r="Z831" i="2" s="1"/>
  <c r="R1104" i="2"/>
  <c r="Y1104" i="2" s="1"/>
  <c r="Z1104" i="2" s="1"/>
  <c r="R436" i="2"/>
  <c r="Y436" i="2" s="1"/>
  <c r="Z436" i="2" s="1"/>
  <c r="R551" i="2"/>
  <c r="Y551" i="2" s="1"/>
  <c r="Z551" i="2" s="1"/>
  <c r="R91" i="2"/>
  <c r="Y91" i="2" s="1"/>
  <c r="Z91" i="2" s="1"/>
  <c r="R770" i="2"/>
  <c r="Y770" i="2" s="1"/>
  <c r="Z770" i="2" s="1"/>
  <c r="R698" i="2"/>
  <c r="Y698" i="2" s="1"/>
  <c r="Z698" i="2" s="1"/>
  <c r="R455" i="2"/>
  <c r="Y455" i="2" s="1"/>
  <c r="Z455" i="2" s="1"/>
  <c r="R447" i="2"/>
  <c r="Y447" i="2" s="1"/>
  <c r="Z447" i="2" s="1"/>
  <c r="R364" i="2"/>
  <c r="Y364" i="2" s="1"/>
  <c r="Z364" i="2" s="1"/>
  <c r="R1118" i="2"/>
  <c r="Y1118" i="2" s="1"/>
  <c r="Z1118" i="2" s="1"/>
  <c r="R47" i="2"/>
  <c r="Y47" i="2" s="1"/>
  <c r="Z47" i="2" s="1"/>
  <c r="R523" i="2"/>
  <c r="Y523" i="2" s="1"/>
  <c r="Z523" i="2" s="1"/>
  <c r="R804" i="2"/>
  <c r="Y804" i="2" s="1"/>
  <c r="Z804" i="2" s="1"/>
  <c r="R1323" i="2"/>
  <c r="Y1323" i="2" s="1"/>
  <c r="Z1323" i="2" s="1"/>
  <c r="R270" i="2"/>
  <c r="Y270" i="2" s="1"/>
  <c r="Z270" i="2" s="1"/>
  <c r="R281" i="2"/>
  <c r="Y281" i="2" s="1"/>
  <c r="Z281" i="2" s="1"/>
  <c r="R715" i="2"/>
  <c r="Y715" i="2" s="1"/>
  <c r="Z715" i="2" s="1"/>
  <c r="R1110" i="2"/>
  <c r="Y1110" i="2" s="1"/>
  <c r="Z1110" i="2" s="1"/>
  <c r="R44" i="2"/>
  <c r="Y44" i="2" s="1"/>
  <c r="Z44" i="2" s="1"/>
  <c r="R345" i="2"/>
  <c r="Y345" i="2" s="1"/>
  <c r="Z345" i="2" s="1"/>
  <c r="R328" i="2"/>
  <c r="Y328" i="2" s="1"/>
  <c r="Z328" i="2" s="1"/>
  <c r="R356" i="2"/>
  <c r="Y356" i="2" s="1"/>
  <c r="Z356" i="2" s="1"/>
  <c r="R1054" i="2"/>
  <c r="Y1054" i="2" s="1"/>
  <c r="Z1054" i="2" s="1"/>
  <c r="R25" i="2"/>
  <c r="Y25" i="2" s="1"/>
  <c r="Z25" i="2" s="1"/>
  <c r="R125" i="2"/>
  <c r="Y125" i="2" s="1"/>
  <c r="Z125" i="2" s="1"/>
  <c r="R793" i="2"/>
  <c r="Y793" i="2" s="1"/>
  <c r="Z793" i="2" s="1"/>
  <c r="R1021" i="2"/>
  <c r="Y1021" i="2" s="1"/>
  <c r="Z1021" i="2" s="1"/>
  <c r="R904" i="2"/>
  <c r="Y904" i="2" s="1"/>
  <c r="Z904" i="2" s="1"/>
  <c r="R810" i="2"/>
  <c r="Y810" i="2" s="1"/>
  <c r="Z810" i="2" s="1"/>
  <c r="R178" i="2"/>
  <c r="Y178" i="2" s="1"/>
  <c r="Z178" i="2" s="1"/>
  <c r="R637" i="2"/>
  <c r="Y637" i="2" s="1"/>
  <c r="Z637" i="2" s="1"/>
  <c r="R100" i="2"/>
  <c r="Y100" i="2" s="1"/>
  <c r="Z100" i="2" s="1"/>
  <c r="R122" i="2"/>
  <c r="Y122" i="2" s="1"/>
  <c r="Z122" i="2" s="1"/>
  <c r="R342" i="2"/>
  <c r="Y342" i="2" s="1"/>
  <c r="Z342" i="2" s="1"/>
  <c r="R243" i="2"/>
  <c r="Y243" i="2" s="1"/>
  <c r="Z243" i="2" s="1"/>
  <c r="R1000" i="2"/>
  <c r="Y1000" i="2" s="1"/>
  <c r="Z1000" i="2" s="1"/>
  <c r="R585" i="2"/>
  <c r="Y585" i="2" s="1"/>
  <c r="Z585" i="2" s="1"/>
  <c r="R80" i="2"/>
  <c r="Y80" i="2" s="1"/>
  <c r="Z80" i="2" s="1"/>
  <c r="R653" i="2"/>
  <c r="Y653" i="2" s="1"/>
  <c r="Z653" i="2" s="1"/>
  <c r="R219" i="2"/>
  <c r="Y219" i="2" s="1"/>
  <c r="Z219" i="2" s="1"/>
  <c r="R692" i="2"/>
  <c r="Y692" i="2" s="1"/>
  <c r="Z692" i="2" s="1"/>
  <c r="R127" i="2"/>
  <c r="Y127" i="2" s="1"/>
  <c r="Z127" i="2" s="1"/>
  <c r="R536" i="2"/>
  <c r="Y536" i="2" s="1"/>
  <c r="Z536" i="2" s="1"/>
  <c r="R423" i="2"/>
  <c r="Y423" i="2" s="1"/>
  <c r="Z423" i="2" s="1"/>
  <c r="R1015" i="2"/>
  <c r="Y1015" i="2" s="1"/>
  <c r="Z1015" i="2" s="1"/>
  <c r="R545" i="2"/>
  <c r="Y545" i="2" s="1"/>
  <c r="Z545" i="2" s="1"/>
  <c r="R676" i="2"/>
  <c r="Y676" i="2" s="1"/>
  <c r="Z676" i="2" s="1"/>
  <c r="R435" i="2"/>
  <c r="Y435" i="2" s="1"/>
  <c r="Z435" i="2" s="1"/>
  <c r="R723" i="2"/>
  <c r="Y723" i="2" s="1"/>
  <c r="Z723" i="2" s="1"/>
  <c r="R665" i="2"/>
  <c r="Y665" i="2" s="1"/>
  <c r="Z665" i="2" s="1"/>
  <c r="R370" i="2"/>
  <c r="Y370" i="2" s="1"/>
  <c r="Z370" i="2" s="1"/>
  <c r="R1174" i="2"/>
  <c r="Y1174" i="2" s="1"/>
  <c r="Z1174" i="2" s="1"/>
  <c r="Q1411" i="2"/>
  <c r="R830" i="2"/>
  <c r="Y830" i="2" s="1"/>
  <c r="Z830" i="2" s="1"/>
  <c r="R452" i="2"/>
  <c r="Y452" i="2" s="1"/>
  <c r="Z452" i="2" s="1"/>
  <c r="R1040" i="2"/>
  <c r="Y1040" i="2" s="1"/>
  <c r="Z1040" i="2" s="1"/>
  <c r="R358" i="2"/>
  <c r="Y358" i="2" s="1"/>
  <c r="Z358" i="2" s="1"/>
  <c r="R835" i="2"/>
  <c r="Y835" i="2" s="1"/>
  <c r="Z835" i="2" s="1"/>
  <c r="R843" i="2"/>
  <c r="Y843" i="2" s="1"/>
  <c r="Z843" i="2" s="1"/>
  <c r="R311" i="2"/>
  <c r="Y311" i="2" s="1"/>
  <c r="Z311" i="2" s="1"/>
  <c r="R392" i="2"/>
  <c r="Y392" i="2" s="1"/>
  <c r="Z392" i="2" s="1"/>
  <c r="R718" i="2"/>
  <c r="Y718" i="2" s="1"/>
  <c r="Z718" i="2" s="1"/>
  <c r="R126" i="2"/>
  <c r="Y126" i="2" s="1"/>
  <c r="Z126" i="2" s="1"/>
  <c r="R760" i="2"/>
  <c r="Y760" i="2" s="1"/>
  <c r="Z760" i="2" s="1"/>
  <c r="R110" i="2"/>
  <c r="Y110" i="2" s="1"/>
  <c r="Z110" i="2" s="1"/>
  <c r="R1267" i="2"/>
  <c r="Y1267" i="2" s="1"/>
  <c r="Z1267" i="2" s="1"/>
  <c r="R550" i="2"/>
  <c r="Y550" i="2" s="1"/>
  <c r="Z550" i="2" s="1"/>
  <c r="R937" i="2"/>
  <c r="Y937" i="2" s="1"/>
  <c r="Z937" i="2" s="1"/>
  <c r="R667" i="2"/>
  <c r="Y667" i="2" s="1"/>
  <c r="Z667" i="2" s="1"/>
  <c r="R867" i="2"/>
  <c r="Y867" i="2" s="1"/>
  <c r="Z867" i="2" s="1"/>
  <c r="R327" i="2"/>
  <c r="Y327" i="2" s="1"/>
  <c r="Z327" i="2" s="1"/>
  <c r="R734" i="2"/>
  <c r="Y734" i="2" s="1"/>
  <c r="Z734" i="2" s="1"/>
  <c r="R428" i="2"/>
  <c r="Y428" i="2" s="1"/>
  <c r="Z428" i="2" s="1"/>
  <c r="R832" i="2"/>
  <c r="Y832" i="2" s="1"/>
  <c r="Z832" i="2" s="1"/>
  <c r="R1352" i="2"/>
  <c r="Y1352" i="2" s="1"/>
  <c r="Z1352" i="2" s="1"/>
  <c r="R119" i="2"/>
  <c r="Y119" i="2" s="1"/>
  <c r="Z119" i="2" s="1"/>
  <c r="R968" i="2"/>
  <c r="Y968" i="2" s="1"/>
  <c r="Z968" i="2" s="1"/>
  <c r="R33" i="2"/>
  <c r="Y33" i="2" s="1"/>
  <c r="Z33" i="2" s="1"/>
  <c r="R765" i="2"/>
  <c r="Y765" i="2" s="1"/>
  <c r="Z765" i="2" s="1"/>
  <c r="R156" i="2"/>
  <c r="Y156" i="2" s="1"/>
  <c r="Z156" i="2" s="1"/>
  <c r="R459" i="2"/>
  <c r="Y459" i="2" s="1"/>
  <c r="Z459" i="2" s="1"/>
  <c r="R957" i="2"/>
  <c r="Y957" i="2" s="1"/>
  <c r="Z957" i="2" s="1"/>
  <c r="R240" i="2"/>
  <c r="Y240" i="2" s="1"/>
  <c r="Z240" i="2" s="1"/>
  <c r="R546" i="2"/>
  <c r="Y546" i="2" s="1"/>
  <c r="Z546" i="2" s="1"/>
  <c r="R700" i="2"/>
  <c r="Y700" i="2" s="1"/>
  <c r="Z700" i="2" s="1"/>
  <c r="R1129" i="2"/>
  <c r="Y1129" i="2" s="1"/>
  <c r="Z1129" i="2" s="1"/>
  <c r="R767" i="2"/>
  <c r="Y767" i="2" s="1"/>
  <c r="Z767" i="2" s="1"/>
  <c r="R826" i="2"/>
  <c r="Y826" i="2" s="1"/>
  <c r="Z826" i="2" s="1"/>
  <c r="R1010" i="2"/>
  <c r="Y1010" i="2" s="1"/>
  <c r="Z1010" i="2" s="1"/>
  <c r="R504" i="2"/>
  <c r="Y504" i="2" s="1"/>
  <c r="Z504" i="2" s="1"/>
  <c r="R1196" i="2"/>
  <c r="Y1196" i="2" s="1"/>
  <c r="Z1196" i="2" s="1"/>
  <c r="R512" i="2"/>
  <c r="Y512" i="2" s="1"/>
  <c r="Z512" i="2" s="1"/>
  <c r="Q1595" i="2"/>
  <c r="R744" i="2"/>
  <c r="Y744" i="2" s="1"/>
  <c r="Z744" i="2" s="1"/>
  <c r="R385" i="2"/>
  <c r="Y385" i="2" s="1"/>
  <c r="Z385" i="2" s="1"/>
  <c r="R34" i="2"/>
  <c r="Y34" i="2" s="1"/>
  <c r="Z34" i="2" s="1"/>
  <c r="R313" i="2"/>
  <c r="Y313" i="2" s="1"/>
  <c r="Z313" i="2" s="1"/>
  <c r="R952" i="2"/>
  <c r="Y952" i="2" s="1"/>
  <c r="Z952" i="2" s="1"/>
  <c r="R319" i="2"/>
  <c r="Y319" i="2" s="1"/>
  <c r="Z319" i="2" s="1"/>
  <c r="R673" i="2"/>
  <c r="Y673" i="2" s="1"/>
  <c r="Z673" i="2" s="1"/>
  <c r="R467" i="2"/>
  <c r="Y467" i="2" s="1"/>
  <c r="Z467" i="2" s="1"/>
  <c r="R593" i="2"/>
  <c r="Y593" i="2" s="1"/>
  <c r="Z593" i="2" s="1"/>
  <c r="R489" i="2"/>
  <c r="Y489" i="2" s="1"/>
  <c r="Z489" i="2" s="1"/>
  <c r="R194" i="2"/>
  <c r="Y194" i="2" s="1"/>
  <c r="Z194" i="2" s="1"/>
  <c r="R695" i="2"/>
  <c r="Y695" i="2" s="1"/>
  <c r="Z695" i="2" s="1"/>
  <c r="R378" i="2"/>
  <c r="Y378" i="2" s="1"/>
  <c r="Z378" i="2" s="1"/>
  <c r="R175" i="2"/>
  <c r="Y175" i="2" s="1"/>
  <c r="Z175" i="2" s="1"/>
  <c r="R161" i="2"/>
  <c r="Y161" i="2" s="1"/>
  <c r="Z161" i="2" s="1"/>
  <c r="R36" i="2"/>
  <c r="Y36" i="2" s="1"/>
  <c r="Z36" i="2" s="1"/>
  <c r="R829" i="2"/>
  <c r="Y829" i="2" s="1"/>
  <c r="Z829" i="2" s="1"/>
  <c r="R598" i="2"/>
  <c r="Y598" i="2" s="1"/>
  <c r="Z598" i="2" s="1"/>
  <c r="R548" i="2"/>
  <c r="Y548" i="2" s="1"/>
  <c r="Z548" i="2" s="1"/>
  <c r="R374" i="2"/>
  <c r="Y374" i="2" s="1"/>
  <c r="Z374" i="2" s="1"/>
  <c r="R772" i="2"/>
  <c r="Y772" i="2" s="1"/>
  <c r="Z772" i="2" s="1"/>
  <c r="R1062" i="2"/>
  <c r="Y1062" i="2" s="1"/>
  <c r="Z1062" i="2" s="1"/>
  <c r="R1627" i="2"/>
  <c r="Y1627" i="2" s="1"/>
  <c r="Z1627" i="2" s="1"/>
  <c r="R688" i="2"/>
  <c r="Y688" i="2" s="1"/>
  <c r="Z688" i="2" s="1"/>
  <c r="R766" i="2"/>
  <c r="Y766" i="2" s="1"/>
  <c r="Z766" i="2" s="1"/>
  <c r="R1111" i="2"/>
  <c r="Y1111" i="2" s="1"/>
  <c r="Z1111" i="2" s="1"/>
  <c r="R444" i="2"/>
  <c r="Y444" i="2" s="1"/>
  <c r="Z444" i="2" s="1"/>
  <c r="R837" i="2"/>
  <c r="Y837" i="2" s="1"/>
  <c r="Z837" i="2" s="1"/>
  <c r="R1299" i="2"/>
  <c r="Y1299" i="2" s="1"/>
  <c r="Z1299" i="2" s="1"/>
  <c r="R389" i="2"/>
  <c r="Y389" i="2" s="1"/>
  <c r="Z389" i="2" s="1"/>
  <c r="R895" i="2"/>
  <c r="Y895" i="2" s="1"/>
  <c r="Z895" i="2" s="1"/>
  <c r="R642" i="2"/>
  <c r="Y642" i="2" s="1"/>
  <c r="Z642" i="2" s="1"/>
  <c r="R97" i="2"/>
  <c r="Y97" i="2" s="1"/>
  <c r="Z97" i="2" s="1"/>
  <c r="R1079" i="2"/>
  <c r="Y1079" i="2" s="1"/>
  <c r="Z1079" i="2" s="1"/>
  <c r="R1035" i="2"/>
  <c r="Y1035" i="2" s="1"/>
  <c r="Z1035" i="2" s="1"/>
  <c r="R292" i="2"/>
  <c r="Y292" i="2" s="1"/>
  <c r="Z292" i="2" s="1"/>
  <c r="R331" i="2"/>
  <c r="Y331" i="2" s="1"/>
  <c r="Z331" i="2" s="1"/>
  <c r="R239" i="2"/>
  <c r="Y239" i="2" s="1"/>
  <c r="Z239" i="2" s="1"/>
  <c r="R1060" i="2"/>
  <c r="Y1060" i="2" s="1"/>
  <c r="Z1060" i="2" s="1"/>
  <c r="R261" i="2"/>
  <c r="Y261" i="2" s="1"/>
  <c r="Z261" i="2" s="1"/>
  <c r="R893" i="2"/>
  <c r="Y893" i="2" s="1"/>
  <c r="Z893" i="2" s="1"/>
  <c r="R570" i="2"/>
  <c r="Y570" i="2" s="1"/>
  <c r="Z570" i="2" s="1"/>
  <c r="R381" i="2"/>
  <c r="Y381" i="2" s="1"/>
  <c r="Z381" i="2" s="1"/>
  <c r="R932" i="2"/>
  <c r="Y932" i="2" s="1"/>
  <c r="Z932" i="2" s="1"/>
  <c r="R1535" i="2"/>
  <c r="Y1535" i="2" s="1"/>
  <c r="Z1535" i="2" s="1"/>
  <c r="R786" i="2"/>
  <c r="Y786" i="2" s="1"/>
  <c r="Z786" i="2" s="1"/>
  <c r="R514" i="2"/>
  <c r="Y514" i="2" s="1"/>
  <c r="Z514" i="2" s="1"/>
  <c r="R664" i="2"/>
  <c r="Y664" i="2" s="1"/>
  <c r="Z664" i="2" s="1"/>
  <c r="R817" i="2"/>
  <c r="Y817" i="2" s="1"/>
  <c r="Z817" i="2" s="1"/>
  <c r="R220" i="2"/>
  <c r="Y220" i="2" s="1"/>
  <c r="Z220" i="2" s="1"/>
  <c r="R94" i="2"/>
  <c r="Y94" i="2" s="1"/>
  <c r="Z94" i="2" s="1"/>
  <c r="R923" i="2"/>
  <c r="Y923" i="2" s="1"/>
  <c r="Z923" i="2" s="1"/>
  <c r="R500" i="2"/>
  <c r="Y500" i="2" s="1"/>
  <c r="Z500" i="2" s="1"/>
  <c r="R128" i="2"/>
  <c r="Y128" i="2" s="1"/>
  <c r="Z128" i="2" s="1"/>
  <c r="R490" i="2"/>
  <c r="Y490" i="2" s="1"/>
  <c r="Z490" i="2" s="1"/>
  <c r="R384" i="2"/>
  <c r="Y384" i="2" s="1"/>
  <c r="Z384" i="2" s="1"/>
  <c r="R626" i="2"/>
  <c r="Y626" i="2" s="1"/>
  <c r="Z626" i="2" s="1"/>
  <c r="R918" i="2"/>
  <c r="Y918" i="2" s="1"/>
  <c r="Z918" i="2" s="1"/>
  <c r="R395" i="2"/>
  <c r="Y395" i="2" s="1"/>
  <c r="Z395" i="2" s="1"/>
  <c r="R787" i="2"/>
  <c r="Y787" i="2" s="1"/>
  <c r="Z787" i="2" s="1"/>
  <c r="R1138" i="2"/>
  <c r="Y1138" i="2" s="1"/>
  <c r="Z1138" i="2" s="1"/>
  <c r="R1366" i="2"/>
  <c r="Y1366" i="2" s="1"/>
  <c r="Z1366" i="2" s="1"/>
  <c r="R951" i="2"/>
  <c r="Y951" i="2" s="1"/>
  <c r="Z951" i="2" s="1"/>
  <c r="R1057" i="2"/>
  <c r="Y1057" i="2" s="1"/>
  <c r="Z1057" i="2" s="1"/>
  <c r="R1403" i="2"/>
  <c r="Y1403" i="2" s="1"/>
  <c r="Z1403" i="2" s="1"/>
  <c r="R443" i="2"/>
  <c r="Y443" i="2" s="1"/>
  <c r="Z443" i="2" s="1"/>
  <c r="R554" i="2"/>
  <c r="Y554" i="2" s="1"/>
  <c r="Z554" i="2" s="1"/>
  <c r="R1226" i="2"/>
  <c r="Y1226" i="2" s="1"/>
  <c r="Z1226" i="2" s="1"/>
  <c r="R241" i="2"/>
  <c r="Y241" i="2" s="1"/>
  <c r="Z241" i="2" s="1"/>
  <c r="R636" i="2"/>
  <c r="Y636" i="2" s="1"/>
  <c r="Z636" i="2" s="1"/>
  <c r="R631" i="2"/>
  <c r="Y631" i="2" s="1"/>
  <c r="Z631" i="2" s="1"/>
  <c r="R668" i="2"/>
  <c r="Y668" i="2" s="1"/>
  <c r="Z668" i="2" s="1"/>
  <c r="R95" i="2"/>
  <c r="Y95" i="2" s="1"/>
  <c r="Z95" i="2" s="1"/>
  <c r="R834" i="2"/>
  <c r="Y834" i="2" s="1"/>
  <c r="Z834" i="2" s="1"/>
  <c r="R242" i="2"/>
  <c r="Y242" i="2" s="1"/>
  <c r="Z242" i="2" s="1"/>
  <c r="R417" i="2"/>
  <c r="Y417" i="2" s="1"/>
  <c r="Z417" i="2" s="1"/>
  <c r="R50" i="2"/>
  <c r="Y50" i="2" s="1"/>
  <c r="Z50" i="2" s="1"/>
  <c r="R473" i="2"/>
  <c r="Y473" i="2" s="1"/>
  <c r="Z473" i="2" s="1"/>
  <c r="R726" i="2"/>
  <c r="Y726" i="2" s="1"/>
  <c r="Z726" i="2" s="1"/>
  <c r="R996" i="2"/>
  <c r="Y996" i="2" s="1"/>
  <c r="Z996" i="2" s="1"/>
  <c r="R495" i="2"/>
  <c r="Y495" i="2" s="1"/>
  <c r="Z495" i="2" s="1"/>
  <c r="R1007" i="2"/>
  <c r="Y1007" i="2" s="1"/>
  <c r="Z1007" i="2" s="1"/>
  <c r="R907" i="2"/>
  <c r="Y907" i="2" s="1"/>
  <c r="Z907" i="2" s="1"/>
  <c r="R1565" i="2"/>
  <c r="Y1565" i="2" s="1"/>
  <c r="Z1565" i="2" s="1"/>
  <c r="R338" i="2"/>
  <c r="Y338" i="2" s="1"/>
  <c r="Z338" i="2" s="1"/>
  <c r="R589" i="2"/>
  <c r="Y589" i="2" s="1"/>
  <c r="Z589" i="2" s="1"/>
  <c r="R926" i="2"/>
  <c r="Y926" i="2" s="1"/>
  <c r="Z926" i="2" s="1"/>
  <c r="R317" i="2"/>
  <c r="Y317" i="2" s="1"/>
  <c r="Z317" i="2" s="1"/>
  <c r="R1049" i="2"/>
  <c r="Y1049" i="2" s="1"/>
  <c r="Z1049" i="2" s="1"/>
  <c r="R153" i="2"/>
  <c r="Y153" i="2" s="1"/>
  <c r="Z153" i="2" s="1"/>
  <c r="B62" i="3"/>
  <c r="A63" i="3"/>
  <c r="AI65" i="64" l="1"/>
  <c r="B63" i="3"/>
  <c r="A64" i="3"/>
  <c r="AI66" i="64" l="1"/>
  <c r="A65" i="3"/>
  <c r="B64" i="3"/>
  <c r="AI67" i="64" l="1"/>
  <c r="A66" i="3"/>
  <c r="B65" i="3"/>
  <c r="AI68" i="64" l="1"/>
  <c r="B66" i="3"/>
  <c r="A67" i="3"/>
  <c r="AI69" i="64" l="1"/>
  <c r="B67" i="3"/>
  <c r="A68" i="3"/>
  <c r="AI70" i="64" l="1"/>
  <c r="A69" i="3"/>
  <c r="B68" i="3"/>
  <c r="AI71" i="64" l="1"/>
  <c r="B69" i="3"/>
  <c r="A70" i="3"/>
  <c r="AI72" i="64" l="1"/>
  <c r="B70" i="3"/>
  <c r="A71" i="3"/>
  <c r="B71" i="3" l="1"/>
  <c r="A72" i="3"/>
  <c r="A73" i="3" l="1"/>
  <c r="B72" i="3"/>
  <c r="B73" i="3" l="1"/>
  <c r="A74" i="3"/>
  <c r="B74" i="3" l="1"/>
  <c r="A75" i="3"/>
  <c r="B75" i="3" l="1"/>
  <c r="A76" i="3"/>
  <c r="B76" i="3" l="1"/>
  <c r="A77" i="3"/>
  <c r="B77" i="3" l="1"/>
  <c r="A78" i="3"/>
  <c r="B78" i="3" l="1"/>
  <c r="A79" i="3"/>
  <c r="B79" i="3" l="1"/>
  <c r="A80" i="3"/>
  <c r="A81" i="3" l="1"/>
  <c r="B80" i="3"/>
  <c r="B81" i="3" l="1"/>
  <c r="A82" i="3"/>
  <c r="B82" i="3" l="1"/>
  <c r="A83" i="3"/>
  <c r="B83" i="3" l="1"/>
  <c r="A84" i="3"/>
  <c r="B84" i="3" l="1"/>
  <c r="A85" i="3"/>
  <c r="B85" i="3" l="1"/>
  <c r="A86" i="3"/>
  <c r="B86" i="3" l="1"/>
  <c r="A87" i="3"/>
  <c r="B87" i="3" l="1"/>
  <c r="A88" i="3"/>
  <c r="A89" i="3" l="1"/>
  <c r="B88" i="3"/>
  <c r="B89" i="3" l="1"/>
  <c r="A90" i="3"/>
  <c r="A91" i="3" l="1"/>
  <c r="B90" i="3"/>
  <c r="Q1185" i="2"/>
  <c r="Q1235" i="2"/>
  <c r="Q1068" i="2"/>
  <c r="R1209" i="2"/>
  <c r="Y1209" i="2" s="1"/>
  <c r="Z1209" i="2" s="1"/>
  <c r="R1051" i="2"/>
  <c r="Y1051" i="2" s="1"/>
  <c r="Z1051" i="2" s="1"/>
  <c r="Q1154" i="2"/>
  <c r="Q1051" i="2"/>
  <c r="Q1325" i="2"/>
  <c r="Q1025" i="2"/>
  <c r="Q1094" i="2"/>
  <c r="R1197" i="2"/>
  <c r="Y1197" i="2" s="1"/>
  <c r="Z1197" i="2" s="1"/>
  <c r="R1185" i="2"/>
  <c r="Y1185" i="2" s="1"/>
  <c r="Z1185" i="2" s="1"/>
  <c r="R1025" i="2"/>
  <c r="Y1025" i="2" s="1"/>
  <c r="Z1025" i="2" s="1"/>
  <c r="R1105" i="2"/>
  <c r="Y1105" i="2" s="1"/>
  <c r="Z1105" i="2" s="1"/>
  <c r="R1068" i="2"/>
  <c r="Y1068" i="2" s="1"/>
  <c r="Z1068" i="2" s="1"/>
  <c r="Q1209" i="2"/>
  <c r="R1235" i="2"/>
  <c r="Y1235" i="2" s="1"/>
  <c r="Z1235" i="2" s="1"/>
  <c r="R1198" i="2"/>
  <c r="Y1198" i="2" s="1"/>
  <c r="Z1198" i="2" s="1"/>
  <c r="R1154" i="2"/>
  <c r="Y1154" i="2" s="1"/>
  <c r="Z1154" i="2" s="1"/>
  <c r="Q1198" i="2"/>
  <c r="R1094" i="2"/>
  <c r="Y1094" i="2" s="1"/>
  <c r="Z1094" i="2" s="1"/>
  <c r="Q1197" i="2"/>
  <c r="Q1105" i="2"/>
  <c r="R1325" i="2"/>
  <c r="Y1325" i="2" s="1"/>
  <c r="Z1325" i="2" s="1"/>
  <c r="B91" i="3" l="1"/>
  <c r="A92" i="3"/>
  <c r="Q11" i="2" l="1"/>
  <c r="Q881" i="2"/>
  <c r="Q414" i="2"/>
  <c r="Q475" i="2"/>
  <c r="Q63" i="2"/>
  <c r="Q617" i="2"/>
  <c r="Q257" i="2"/>
  <c r="Q73" i="2"/>
  <c r="Q196" i="2"/>
  <c r="Q15" i="2"/>
  <c r="Q17" i="2"/>
  <c r="Q359" i="2"/>
  <c r="Q401" i="2"/>
  <c r="Q615" i="2"/>
  <c r="Q145" i="2"/>
  <c r="Q929" i="2"/>
  <c r="Q974" i="2"/>
  <c r="Q944" i="2"/>
  <c r="Q62" i="2"/>
  <c r="Q202" i="2"/>
  <c r="R18" i="2"/>
  <c r="Y18" i="2" s="1"/>
  <c r="Z18" i="2" s="1"/>
  <c r="R68" i="2"/>
  <c r="Y68" i="2" s="1"/>
  <c r="Z68" i="2" s="1"/>
  <c r="R13" i="2"/>
  <c r="Y13" i="2" s="1"/>
  <c r="Z13" i="2" s="1"/>
  <c r="R65" i="2"/>
  <c r="Y65" i="2" s="1"/>
  <c r="Z65" i="2" s="1"/>
  <c r="R615" i="2"/>
  <c r="Y615" i="2" s="1"/>
  <c r="Z615" i="2" s="1"/>
  <c r="R135" i="2"/>
  <c r="Y135" i="2" s="1"/>
  <c r="Z135" i="2" s="1"/>
  <c r="R929" i="2"/>
  <c r="Y929" i="2" s="1"/>
  <c r="Z929" i="2" s="1"/>
  <c r="R133" i="2"/>
  <c r="Y133" i="2" s="1"/>
  <c r="Z133" i="2" s="1"/>
  <c r="R749" i="2"/>
  <c r="Y749" i="2" s="1"/>
  <c r="Z749" i="2" s="1"/>
  <c r="R848" i="2"/>
  <c r="Y848" i="2" s="1"/>
  <c r="Z848" i="2" s="1"/>
  <c r="R582" i="2"/>
  <c r="Y582" i="2" s="1"/>
  <c r="Z582" i="2" s="1"/>
  <c r="R401" i="2"/>
  <c r="Y401" i="2" s="1"/>
  <c r="Z401" i="2" s="1"/>
  <c r="R751" i="2"/>
  <c r="Y751" i="2" s="1"/>
  <c r="Z751" i="2" s="1"/>
  <c r="R257" i="2"/>
  <c r="Y257" i="2" s="1"/>
  <c r="Z257" i="2" s="1"/>
  <c r="R14" i="2"/>
  <c r="Y14" i="2" s="1"/>
  <c r="Z14" i="2" s="1"/>
  <c r="R3" i="2"/>
  <c r="Y3" i="2" s="1"/>
  <c r="Z3" i="2" s="1"/>
  <c r="R876" i="2"/>
  <c r="Y876" i="2" s="1"/>
  <c r="Z876" i="2" s="1"/>
  <c r="Q3" i="2"/>
  <c r="Q476" i="2"/>
  <c r="Q478" i="2"/>
  <c r="Q7" i="2"/>
  <c r="Q519" i="2"/>
  <c r="Q253" i="2"/>
  <c r="Q69" i="2"/>
  <c r="Q59" i="2"/>
  <c r="Q876" i="2"/>
  <c r="Q906" i="2"/>
  <c r="Q991" i="2"/>
  <c r="R479" i="2"/>
  <c r="Y479" i="2" s="1"/>
  <c r="Z479" i="2" s="1"/>
  <c r="Q915" i="2"/>
  <c r="R800" i="2"/>
  <c r="Y800" i="2" s="1"/>
  <c r="Z800" i="2" s="1"/>
  <c r="R617" i="2"/>
  <c r="Y617" i="2" s="1"/>
  <c r="Z617" i="2" s="1"/>
  <c r="R139" i="2"/>
  <c r="Y139" i="2" s="1"/>
  <c r="Z139" i="2" s="1"/>
  <c r="R750" i="2"/>
  <c r="Y750" i="2" s="1"/>
  <c r="Z750" i="2" s="1"/>
  <c r="R399" i="2"/>
  <c r="Y399" i="2" s="1"/>
  <c r="Z399" i="2" s="1"/>
  <c r="R4" i="2"/>
  <c r="Y4" i="2" s="1"/>
  <c r="Z4" i="2" s="1"/>
  <c r="R288" i="2"/>
  <c r="Y288" i="2" s="1"/>
  <c r="Z288" i="2" s="1"/>
  <c r="R753" i="2"/>
  <c r="Y753" i="2" s="1"/>
  <c r="Z753" i="2" s="1"/>
  <c r="R150" i="2"/>
  <c r="Y150" i="2" s="1"/>
  <c r="Z150" i="2" s="1"/>
  <c r="R69" i="2"/>
  <c r="Y69" i="2" s="1"/>
  <c r="Z69" i="2" s="1"/>
  <c r="R217" i="2"/>
  <c r="Y217" i="2" s="1"/>
  <c r="Z217" i="2" s="1"/>
  <c r="R906" i="2"/>
  <c r="Y906" i="2" s="1"/>
  <c r="Z906" i="2" s="1"/>
  <c r="R453" i="2"/>
  <c r="Y453" i="2" s="1"/>
  <c r="Z453" i="2" s="1"/>
  <c r="R882" i="2"/>
  <c r="Y882" i="2" s="1"/>
  <c r="Z882" i="2" s="1"/>
  <c r="R583" i="2"/>
  <c r="Y583" i="2" s="1"/>
  <c r="Z583" i="2" s="1"/>
  <c r="R416" i="2"/>
  <c r="Y416" i="2" s="1"/>
  <c r="Z416" i="2" s="1"/>
  <c r="R971" i="2"/>
  <c r="Y971" i="2" s="1"/>
  <c r="Z971" i="2" s="1"/>
  <c r="R414" i="2"/>
  <c r="Y414" i="2" s="1"/>
  <c r="Z414" i="2" s="1"/>
  <c r="R755" i="2"/>
  <c r="Y755" i="2" s="1"/>
  <c r="Z755" i="2" s="1"/>
  <c r="Q67" i="2"/>
  <c r="Q398" i="2"/>
  <c r="Q150" i="2"/>
  <c r="Q252" i="2"/>
  <c r="Q71" i="2"/>
  <c r="Q583" i="2"/>
  <c r="Q143" i="2"/>
  <c r="Q848" i="2"/>
  <c r="Q325" i="2"/>
  <c r="Q66" i="2"/>
  <c r="Q217" i="2"/>
  <c r="Q141" i="2"/>
  <c r="Q72" i="2"/>
  <c r="Q878" i="2"/>
  <c r="Q453" i="2"/>
  <c r="Q88" i="2"/>
  <c r="Q139" i="2"/>
  <c r="Q750" i="2"/>
  <c r="Q520" i="2"/>
  <c r="Q800" i="2"/>
  <c r="Q400" i="2"/>
  <c r="Q146" i="2"/>
  <c r="Q877" i="2"/>
  <c r="R991" i="2"/>
  <c r="Y991" i="2" s="1"/>
  <c r="Z991" i="2" s="1"/>
  <c r="R137" i="2"/>
  <c r="Y137" i="2" s="1"/>
  <c r="Z137" i="2" s="1"/>
  <c r="R287" i="2"/>
  <c r="Y287" i="2" s="1"/>
  <c r="Z287" i="2" s="1"/>
  <c r="R880" i="2"/>
  <c r="Y880" i="2" s="1"/>
  <c r="Z880" i="2" s="1"/>
  <c r="R881" i="2"/>
  <c r="Y881" i="2" s="1"/>
  <c r="Z881" i="2" s="1"/>
  <c r="R244" i="2"/>
  <c r="Y244" i="2" s="1"/>
  <c r="Z244" i="2" s="1"/>
  <c r="R474" i="2"/>
  <c r="Y474" i="2" s="1"/>
  <c r="Z474" i="2" s="1"/>
  <c r="R316" i="2"/>
  <c r="Y316" i="2" s="1"/>
  <c r="Z316" i="2" s="1"/>
  <c r="R148" i="2"/>
  <c r="Y148" i="2" s="1"/>
  <c r="Z148" i="2" s="1"/>
  <c r="R138" i="2"/>
  <c r="Y138" i="2" s="1"/>
  <c r="Z138" i="2" s="1"/>
  <c r="R943" i="2"/>
  <c r="Y943" i="2" s="1"/>
  <c r="Z943" i="2" s="1"/>
  <c r="R7" i="2"/>
  <c r="Y7" i="2" s="1"/>
  <c r="Z7" i="2" s="1"/>
  <c r="R141" i="2"/>
  <c r="Y141" i="2" s="1"/>
  <c r="Z141" i="2" s="1"/>
  <c r="R17" i="2"/>
  <c r="Y17" i="2" s="1"/>
  <c r="Z17" i="2" s="1"/>
  <c r="R78" i="2"/>
  <c r="Y78" i="2" s="1"/>
  <c r="Z78" i="2" s="1"/>
  <c r="R400" i="2"/>
  <c r="Y400" i="2" s="1"/>
  <c r="Z400" i="2" s="1"/>
  <c r="R481" i="2"/>
  <c r="Y481" i="2" s="1"/>
  <c r="Z481" i="2" s="1"/>
  <c r="R509" i="2"/>
  <c r="Y509" i="2" s="1"/>
  <c r="Z509" i="2" s="1"/>
  <c r="R147" i="2"/>
  <c r="Y147" i="2" s="1"/>
  <c r="Z147" i="2" s="1"/>
  <c r="R325" i="2"/>
  <c r="Y325" i="2" s="1"/>
  <c r="Z325" i="2" s="1"/>
  <c r="R74" i="2"/>
  <c r="Y74" i="2" s="1"/>
  <c r="Z74" i="2" s="1"/>
  <c r="R511" i="2"/>
  <c r="Y511" i="2" s="1"/>
  <c r="Z511" i="2" s="1"/>
  <c r="R789" i="2"/>
  <c r="Y789" i="2" s="1"/>
  <c r="Z789" i="2" s="1"/>
  <c r="R878" i="2"/>
  <c r="Y878" i="2" s="1"/>
  <c r="Z878" i="2" s="1"/>
  <c r="R928" i="2"/>
  <c r="Y928" i="2" s="1"/>
  <c r="Z928" i="2" s="1"/>
  <c r="R77" i="2"/>
  <c r="Y77" i="2" s="1"/>
  <c r="Z77" i="2" s="1"/>
  <c r="R616" i="2"/>
  <c r="Y616" i="2" s="1"/>
  <c r="Z616" i="2" s="1"/>
  <c r="R88" i="2"/>
  <c r="Y88" i="2" s="1"/>
  <c r="Z88" i="2" s="1"/>
  <c r="R508" i="2"/>
  <c r="Y508" i="2" s="1"/>
  <c r="Z508" i="2" s="1"/>
  <c r="R136" i="2"/>
  <c r="Y136" i="2" s="1"/>
  <c r="Z136" i="2" s="1"/>
  <c r="R59" i="2"/>
  <c r="Y59" i="2" s="1"/>
  <c r="Z59" i="2" s="1"/>
  <c r="R915" i="2"/>
  <c r="Y915" i="2" s="1"/>
  <c r="Z915" i="2" s="1"/>
  <c r="R89" i="2"/>
  <c r="Y89" i="2" s="1"/>
  <c r="Z89" i="2" s="1"/>
  <c r="Q131" i="2"/>
  <c r="Q752" i="2"/>
  <c r="Q753" i="2"/>
  <c r="Q316" i="2"/>
  <c r="Q135" i="2"/>
  <c r="Q928" i="2"/>
  <c r="Q849" i="2"/>
  <c r="Q254" i="2"/>
  <c r="Q280" i="2"/>
  <c r="Q148" i="2"/>
  <c r="Q397" i="2"/>
  <c r="Q200" i="2"/>
  <c r="Q905" i="2"/>
  <c r="Q882" i="2"/>
  <c r="Q216" i="2"/>
  <c r="Q884" i="2"/>
  <c r="Q587" i="2"/>
  <c r="Q751" i="2"/>
  <c r="Q74" i="2"/>
  <c r="Q971" i="2"/>
  <c r="R476" i="2"/>
  <c r="Y476" i="2" s="1"/>
  <c r="Z476" i="2" s="1"/>
  <c r="R752" i="2"/>
  <c r="Y752" i="2" s="1"/>
  <c r="Z752" i="2" s="1"/>
  <c r="R935" i="2"/>
  <c r="Y935" i="2" s="1"/>
  <c r="Z935" i="2" s="1"/>
  <c r="R944" i="2"/>
  <c r="Y944" i="2" s="1"/>
  <c r="Z944" i="2" s="1"/>
  <c r="R66" i="2"/>
  <c r="Y66" i="2" s="1"/>
  <c r="Z66" i="2" s="1"/>
  <c r="R63" i="2"/>
  <c r="Y63" i="2" s="1"/>
  <c r="Z63" i="2" s="1"/>
  <c r="R132" i="2"/>
  <c r="Y132" i="2" s="1"/>
  <c r="Z132" i="2" s="1"/>
  <c r="R87" i="2"/>
  <c r="Y87" i="2" s="1"/>
  <c r="Z87" i="2" s="1"/>
  <c r="R510" i="2"/>
  <c r="Y510" i="2" s="1"/>
  <c r="Z510" i="2" s="1"/>
  <c r="R973" i="2"/>
  <c r="Y973" i="2" s="1"/>
  <c r="Z973" i="2" s="1"/>
  <c r="R200" i="2"/>
  <c r="Y200" i="2" s="1"/>
  <c r="Z200" i="2" s="1"/>
  <c r="R519" i="2"/>
  <c r="Y519" i="2" s="1"/>
  <c r="Z519" i="2" s="1"/>
  <c r="R16" i="2"/>
  <c r="Y16" i="2" s="1"/>
  <c r="Z16" i="2" s="1"/>
  <c r="R145" i="2"/>
  <c r="Y145" i="2" s="1"/>
  <c r="Z145" i="2" s="1"/>
  <c r="R76" i="2"/>
  <c r="Y76" i="2" s="1"/>
  <c r="Z76" i="2" s="1"/>
  <c r="Q14" i="2"/>
  <c r="Q75" i="2"/>
  <c r="Q16" i="2"/>
  <c r="Q288" i="2"/>
  <c r="Q199" i="2"/>
  <c r="Q506" i="2"/>
  <c r="Q510" i="2"/>
  <c r="Q416" i="2"/>
  <c r="Q945" i="2"/>
  <c r="Q70" i="2"/>
  <c r="Q584" i="2"/>
  <c r="Q386" i="2"/>
  <c r="Q754" i="2"/>
  <c r="Q76" i="2"/>
  <c r="Q138" i="2"/>
  <c r="Q64" i="2"/>
  <c r="R134" i="2"/>
  <c r="Y134" i="2" s="1"/>
  <c r="Z134" i="2" s="1"/>
  <c r="Q8" i="2"/>
  <c r="R62" i="2"/>
  <c r="Y62" i="2" s="1"/>
  <c r="Z62" i="2" s="1"/>
  <c r="R70" i="2"/>
  <c r="Y70" i="2" s="1"/>
  <c r="Z70" i="2" s="1"/>
  <c r="R131" i="2"/>
  <c r="Y131" i="2" s="1"/>
  <c r="Z131" i="2" s="1"/>
  <c r="Q943" i="2"/>
  <c r="R199" i="2"/>
  <c r="Y199" i="2" s="1"/>
  <c r="Z199" i="2" s="1"/>
  <c r="R8" i="2"/>
  <c r="Y8" i="2" s="1"/>
  <c r="Z8" i="2" s="1"/>
  <c r="R61" i="2"/>
  <c r="Y61" i="2" s="1"/>
  <c r="Z61" i="2" s="1"/>
  <c r="R754" i="2"/>
  <c r="Y754" i="2" s="1"/>
  <c r="Z754" i="2" s="1"/>
  <c r="R877" i="2"/>
  <c r="Y877" i="2" s="1"/>
  <c r="Z877" i="2" s="1"/>
  <c r="R72" i="2"/>
  <c r="Y72" i="2" s="1"/>
  <c r="Z72" i="2" s="1"/>
  <c r="R149" i="2"/>
  <c r="Y149" i="2" s="1"/>
  <c r="Z149" i="2" s="1"/>
  <c r="R478" i="2"/>
  <c r="Y478" i="2" s="1"/>
  <c r="Z478" i="2" s="1"/>
  <c r="R252" i="2"/>
  <c r="Y252" i="2" s="1"/>
  <c r="Z252" i="2" s="1"/>
  <c r="R146" i="2"/>
  <c r="Y146" i="2" s="1"/>
  <c r="Z146" i="2" s="1"/>
  <c r="R12" i="2"/>
  <c r="Y12" i="2" s="1"/>
  <c r="Z12" i="2" s="1"/>
  <c r="R506" i="2"/>
  <c r="Y506" i="2" s="1"/>
  <c r="Z506" i="2" s="1"/>
  <c r="R945" i="2"/>
  <c r="Y945" i="2" s="1"/>
  <c r="Z945" i="2" s="1"/>
  <c r="R142" i="2"/>
  <c r="Y142" i="2" s="1"/>
  <c r="Z142" i="2" s="1"/>
  <c r="Q149" i="2"/>
  <c r="Q78" i="2"/>
  <c r="Q474" i="2"/>
  <c r="Q4" i="2"/>
  <c r="Q509" i="2"/>
  <c r="Q87" i="2"/>
  <c r="Q77" i="2"/>
  <c r="Q616" i="2"/>
  <c r="Q332" i="2"/>
  <c r="Q415" i="2"/>
  <c r="Q481" i="2"/>
  <c r="Q287" i="2"/>
  <c r="Q479" i="2"/>
  <c r="Q879" i="2"/>
  <c r="Q927" i="2"/>
  <c r="R927" i="2"/>
  <c r="Y927" i="2" s="1"/>
  <c r="Z927" i="2" s="1"/>
  <c r="R883" i="2"/>
  <c r="Y883" i="2" s="1"/>
  <c r="Z883" i="2" s="1"/>
  <c r="R332" i="2"/>
  <c r="Y332" i="2" s="1"/>
  <c r="Z332" i="2" s="1"/>
  <c r="R587" i="2"/>
  <c r="Y587" i="2" s="1"/>
  <c r="Z587" i="2" s="1"/>
  <c r="R60" i="2"/>
  <c r="Y60" i="2" s="1"/>
  <c r="Z60" i="2" s="1"/>
  <c r="R359" i="2"/>
  <c r="Y359" i="2" s="1"/>
  <c r="Z359" i="2" s="1"/>
  <c r="R201" i="2"/>
  <c r="Y201" i="2" s="1"/>
  <c r="Z201" i="2" s="1"/>
  <c r="Q586" i="2"/>
  <c r="R140" i="2"/>
  <c r="Y140" i="2" s="1"/>
  <c r="Z140" i="2" s="1"/>
  <c r="R477" i="2"/>
  <c r="Y477" i="2" s="1"/>
  <c r="Z477" i="2" s="1"/>
  <c r="R73" i="2"/>
  <c r="Y73" i="2" s="1"/>
  <c r="Z73" i="2" s="1"/>
  <c r="R884" i="2"/>
  <c r="Y884" i="2" s="1"/>
  <c r="Z884" i="2" s="1"/>
  <c r="R289" i="2"/>
  <c r="Y289" i="2" s="1"/>
  <c r="Z289" i="2" s="1"/>
  <c r="R254" i="2"/>
  <c r="Y254" i="2" s="1"/>
  <c r="Z254" i="2" s="1"/>
  <c r="R64" i="2"/>
  <c r="Y64" i="2" s="1"/>
  <c r="Z64" i="2" s="1"/>
  <c r="R216" i="2"/>
  <c r="Y216" i="2" s="1"/>
  <c r="Z216" i="2" s="1"/>
  <c r="R144" i="2"/>
  <c r="Y144" i="2" s="1"/>
  <c r="Z144" i="2" s="1"/>
  <c r="R398" i="2"/>
  <c r="Y398" i="2" s="1"/>
  <c r="Z398" i="2" s="1"/>
  <c r="R202" i="2"/>
  <c r="Y202" i="2" s="1"/>
  <c r="Z202" i="2" s="1"/>
  <c r="R67" i="2"/>
  <c r="Y67" i="2" s="1"/>
  <c r="Z67" i="2" s="1"/>
  <c r="R990" i="2"/>
  <c r="Y990" i="2" s="1"/>
  <c r="Z990" i="2" s="1"/>
  <c r="R879" i="2"/>
  <c r="Y879" i="2" s="1"/>
  <c r="Z879" i="2" s="1"/>
  <c r="R75" i="2"/>
  <c r="Y75" i="2" s="1"/>
  <c r="Z75" i="2" s="1"/>
  <c r="R305" i="2"/>
  <c r="Y305" i="2" s="1"/>
  <c r="Z305" i="2" s="1"/>
  <c r="Q142" i="2"/>
  <c r="Q477" i="2"/>
  <c r="Q144" i="2"/>
  <c r="Q511" i="2"/>
  <c r="Q508" i="2"/>
  <c r="Q68" i="2"/>
  <c r="Q61" i="2"/>
  <c r="Q399" i="2"/>
  <c r="Q137" i="2"/>
  <c r="Q201" i="2"/>
  <c r="Q289" i="2"/>
  <c r="Q12" i="2"/>
  <c r="Q972" i="2"/>
  <c r="Q134" i="2"/>
  <c r="Q833" i="2"/>
  <c r="Q883" i="2"/>
  <c r="Q973" i="2"/>
  <c r="Q89" i="2"/>
  <c r="Q749" i="2"/>
  <c r="Q136" i="2"/>
  <c r="Q916" i="2"/>
  <c r="Q935" i="2"/>
  <c r="R885" i="2"/>
  <c r="Y885" i="2" s="1"/>
  <c r="Z885" i="2" s="1"/>
  <c r="Q65" i="2"/>
  <c r="R494" i="2"/>
  <c r="Y494" i="2" s="1"/>
  <c r="Z494" i="2" s="1"/>
  <c r="R833" i="2"/>
  <c r="Y833" i="2" s="1"/>
  <c r="Z833" i="2" s="1"/>
  <c r="R849" i="2"/>
  <c r="Y849" i="2" s="1"/>
  <c r="Z849" i="2" s="1"/>
  <c r="R71" i="2"/>
  <c r="Y71" i="2" s="1"/>
  <c r="Z71" i="2" s="1"/>
  <c r="R974" i="2"/>
  <c r="Y974" i="2" s="1"/>
  <c r="Z974" i="2" s="1"/>
  <c r="Q90" i="2"/>
  <c r="Q147" i="2"/>
  <c r="Q244" i="2"/>
  <c r="Q60" i="2"/>
  <c r="Q494" i="2"/>
  <c r="Q132" i="2"/>
  <c r="Q140" i="2"/>
  <c r="Q755" i="2"/>
  <c r="Q13" i="2"/>
  <c r="Q133" i="2"/>
  <c r="Q305" i="2"/>
  <c r="Q880" i="2"/>
  <c r="Q885" i="2"/>
  <c r="Q18" i="2"/>
  <c r="Q789" i="2"/>
  <c r="Q582" i="2"/>
  <c r="Q990" i="2"/>
  <c r="R90" i="2"/>
  <c r="Y90" i="2" s="1"/>
  <c r="Z90" i="2" s="1"/>
  <c r="R143" i="2"/>
  <c r="Y143" i="2" s="1"/>
  <c r="Z143" i="2" s="1"/>
  <c r="R415" i="2"/>
  <c r="Y415" i="2" s="1"/>
  <c r="Z415" i="2" s="1"/>
  <c r="R196" i="2"/>
  <c r="Y196" i="2" s="1"/>
  <c r="Z196" i="2" s="1"/>
  <c r="R905" i="2"/>
  <c r="Y905" i="2" s="1"/>
  <c r="Z905" i="2" s="1"/>
  <c r="R916" i="2"/>
  <c r="Y916" i="2" s="1"/>
  <c r="Z916" i="2" s="1"/>
  <c r="R280" i="2"/>
  <c r="Y280" i="2" s="1"/>
  <c r="Z280" i="2" s="1"/>
  <c r="R475" i="2"/>
  <c r="Y475" i="2" s="1"/>
  <c r="Z475" i="2" s="1"/>
  <c r="R520" i="2"/>
  <c r="Y520" i="2" s="1"/>
  <c r="Z520" i="2" s="1"/>
  <c r="R397" i="2"/>
  <c r="Y397" i="2" s="1"/>
  <c r="Z397" i="2" s="1"/>
  <c r="R972" i="2"/>
  <c r="Y972" i="2" s="1"/>
  <c r="Z972" i="2" s="1"/>
  <c r="R253" i="2"/>
  <c r="Y253" i="2" s="1"/>
  <c r="Z253" i="2" s="1"/>
  <c r="R15" i="2"/>
  <c r="Y15" i="2" s="1"/>
  <c r="Z15" i="2" s="1"/>
  <c r="R586" i="2"/>
  <c r="Y586" i="2" s="1"/>
  <c r="Z586" i="2" s="1"/>
  <c r="R11" i="2"/>
  <c r="Y11" i="2" s="1"/>
  <c r="Z11" i="2" s="1"/>
  <c r="R386" i="2"/>
  <c r="Y386" i="2" s="1"/>
  <c r="Z386" i="2" s="1"/>
  <c r="R584" i="2"/>
  <c r="Y584" i="2" s="1"/>
  <c r="Z584" i="2" s="1"/>
  <c r="Q360" i="2"/>
  <c r="R360" i="2"/>
  <c r="Y360" i="2" s="1"/>
  <c r="Z360" i="2" s="1"/>
  <c r="Q1088" i="2"/>
  <c r="Q1072" i="2"/>
  <c r="Q1301" i="2"/>
  <c r="Q1302" i="2"/>
  <c r="Q1222" i="2"/>
  <c r="Q1362" i="2"/>
  <c r="Q1268" i="2"/>
  <c r="Q1126" i="2"/>
  <c r="R1127" i="2"/>
  <c r="Y1127" i="2" s="1"/>
  <c r="Z1127" i="2" s="1"/>
  <c r="R1189" i="2"/>
  <c r="Y1189" i="2" s="1"/>
  <c r="Z1189" i="2" s="1"/>
  <c r="R1266" i="2"/>
  <c r="Y1266" i="2" s="1"/>
  <c r="Z1266" i="2" s="1"/>
  <c r="R1213" i="2"/>
  <c r="Y1213" i="2" s="1"/>
  <c r="Z1213" i="2" s="1"/>
  <c r="R1150" i="2"/>
  <c r="Y1150" i="2" s="1"/>
  <c r="Z1150" i="2" s="1"/>
  <c r="R573" i="2"/>
  <c r="Y573" i="2" s="1"/>
  <c r="Z573" i="2" s="1"/>
  <c r="R1182" i="2"/>
  <c r="Y1182" i="2" s="1"/>
  <c r="Z1182" i="2" s="1"/>
  <c r="Q1130" i="2"/>
  <c r="Q1188" i="2"/>
  <c r="Q1353" i="2"/>
  <c r="Q1354" i="2"/>
  <c r="Q1179" i="2"/>
  <c r="R1305" i="2"/>
  <c r="Y1305" i="2" s="1"/>
  <c r="Z1305" i="2" s="1"/>
  <c r="R1265" i="2"/>
  <c r="Y1265" i="2" s="1"/>
  <c r="Z1265" i="2" s="1"/>
  <c r="R1367" i="2"/>
  <c r="Y1367" i="2" s="1"/>
  <c r="Z1367" i="2" s="1"/>
  <c r="Q1207" i="2"/>
  <c r="R1204" i="2"/>
  <c r="Y1204" i="2" s="1"/>
  <c r="Z1204" i="2" s="1"/>
  <c r="R1304" i="2"/>
  <c r="Y1304" i="2" s="1"/>
  <c r="Z1304" i="2" s="1"/>
  <c r="Q1181" i="2"/>
  <c r="R1322" i="2"/>
  <c r="Y1322" i="2" s="1"/>
  <c r="Z1322" i="2" s="1"/>
  <c r="Q1248" i="2"/>
  <c r="Q575" i="2"/>
  <c r="Q1241" i="2"/>
  <c r="Q1114" i="2"/>
  <c r="Q574" i="2"/>
  <c r="Q1116" i="2"/>
  <c r="Q1269" i="2"/>
  <c r="Q1071" i="2"/>
  <c r="Q1231" i="2"/>
  <c r="Q1182" i="2"/>
  <c r="Q1369" i="2"/>
  <c r="R1222" i="2"/>
  <c r="Y1222" i="2" s="1"/>
  <c r="Z1222" i="2" s="1"/>
  <c r="R1369" i="2"/>
  <c r="Y1369" i="2" s="1"/>
  <c r="Z1369" i="2" s="1"/>
  <c r="Q1214" i="2"/>
  <c r="R1126" i="2"/>
  <c r="Y1126" i="2" s="1"/>
  <c r="Z1126" i="2" s="1"/>
  <c r="R1072" i="2"/>
  <c r="Y1072" i="2" s="1"/>
  <c r="Z1072" i="2" s="1"/>
  <c r="R1162" i="2"/>
  <c r="Y1162" i="2" s="1"/>
  <c r="Z1162" i="2" s="1"/>
  <c r="R1230" i="2"/>
  <c r="Y1230" i="2" s="1"/>
  <c r="Z1230" i="2" s="1"/>
  <c r="R1269" i="2"/>
  <c r="Y1269" i="2" s="1"/>
  <c r="Z1269" i="2" s="1"/>
  <c r="Q572" i="2"/>
  <c r="Q1082" i="2"/>
  <c r="Q1115" i="2"/>
  <c r="Q1243" i="2"/>
  <c r="Q1180" i="2"/>
  <c r="Q1127" i="2"/>
  <c r="Q1368" i="2"/>
  <c r="Q1150" i="2"/>
  <c r="Q1305" i="2"/>
  <c r="R1345" i="2"/>
  <c r="Y1345" i="2" s="1"/>
  <c r="Z1345" i="2" s="1"/>
  <c r="R1178" i="2"/>
  <c r="Y1178" i="2" s="1"/>
  <c r="Z1178" i="2" s="1"/>
  <c r="R572" i="2"/>
  <c r="Y572" i="2" s="1"/>
  <c r="Z572" i="2" s="1"/>
  <c r="R1268" i="2"/>
  <c r="Y1268" i="2" s="1"/>
  <c r="Z1268" i="2" s="1"/>
  <c r="R256" i="2"/>
  <c r="Y256" i="2" s="1"/>
  <c r="Z256" i="2" s="1"/>
  <c r="R1334" i="2"/>
  <c r="Y1334" i="2" s="1"/>
  <c r="Z1334" i="2" s="1"/>
  <c r="R792" i="2"/>
  <c r="Y792" i="2" s="1"/>
  <c r="Z792" i="2" s="1"/>
  <c r="R1368" i="2"/>
  <c r="Y1368" i="2" s="1"/>
  <c r="Z1368" i="2" s="1"/>
  <c r="R1301" i="2"/>
  <c r="Y1301" i="2" s="1"/>
  <c r="Z1301" i="2" s="1"/>
  <c r="Q573" i="2"/>
  <c r="Q792" i="2"/>
  <c r="Q1113" i="2"/>
  <c r="Q1084" i="2"/>
  <c r="Q256" i="2"/>
  <c r="Q1240" i="2"/>
  <c r="Q1345" i="2"/>
  <c r="Q1303" i="2"/>
  <c r="Q1306" i="2"/>
  <c r="R1270" i="2"/>
  <c r="Y1270" i="2" s="1"/>
  <c r="Z1270" i="2" s="1"/>
  <c r="R1353" i="2"/>
  <c r="Y1353" i="2" s="1"/>
  <c r="Z1353" i="2" s="1"/>
  <c r="R1114" i="2"/>
  <c r="Y1114" i="2" s="1"/>
  <c r="Z1114" i="2" s="1"/>
  <c r="R575" i="2"/>
  <c r="Y575" i="2" s="1"/>
  <c r="Z575" i="2" s="1"/>
  <c r="Q1355" i="2"/>
  <c r="R1073" i="2"/>
  <c r="Y1073" i="2" s="1"/>
  <c r="Z1073" i="2" s="1"/>
  <c r="R1214" i="2"/>
  <c r="Y1214" i="2" s="1"/>
  <c r="Z1214" i="2" s="1"/>
  <c r="R1103" i="2"/>
  <c r="Y1103" i="2" s="1"/>
  <c r="Z1103" i="2" s="1"/>
  <c r="R255" i="2"/>
  <c r="Y255" i="2" s="1"/>
  <c r="Z255" i="2" s="1"/>
  <c r="R1088" i="2"/>
  <c r="Y1088" i="2" s="1"/>
  <c r="Z1088" i="2" s="1"/>
  <c r="R999" i="2"/>
  <c r="Y999" i="2" s="1"/>
  <c r="Z999" i="2" s="1"/>
  <c r="R1082" i="2"/>
  <c r="Y1082" i="2" s="1"/>
  <c r="Z1082" i="2" s="1"/>
  <c r="R1115" i="2"/>
  <c r="Y1115" i="2" s="1"/>
  <c r="Z1115" i="2" s="1"/>
  <c r="Q255" i="2"/>
  <c r="Q571" i="2"/>
  <c r="Q576" i="2"/>
  <c r="Q1074" i="2"/>
  <c r="Q1149" i="2"/>
  <c r="Q1346" i="2"/>
  <c r="Q1204" i="2"/>
  <c r="Q1270" i="2"/>
  <c r="Q1304" i="2"/>
  <c r="R1306" i="2"/>
  <c r="Y1306" i="2" s="1"/>
  <c r="Z1306" i="2" s="1"/>
  <c r="R1346" i="2"/>
  <c r="Y1346" i="2" s="1"/>
  <c r="Z1346" i="2" s="1"/>
  <c r="R1130" i="2"/>
  <c r="Y1130" i="2" s="1"/>
  <c r="Z1130" i="2" s="1"/>
  <c r="R1116" i="2"/>
  <c r="Y1116" i="2" s="1"/>
  <c r="Z1116" i="2" s="1"/>
  <c r="R569" i="2"/>
  <c r="Y569" i="2" s="1"/>
  <c r="Z569" i="2" s="1"/>
  <c r="R1362" i="2"/>
  <c r="Y1362" i="2" s="1"/>
  <c r="Z1362" i="2" s="1"/>
  <c r="Q1274" i="2"/>
  <c r="R1113" i="2"/>
  <c r="Y1113" i="2" s="1"/>
  <c r="Z1113" i="2" s="1"/>
  <c r="R1149" i="2"/>
  <c r="Y1149" i="2" s="1"/>
  <c r="Z1149" i="2" s="1"/>
  <c r="R1074" i="2"/>
  <c r="Y1074" i="2" s="1"/>
  <c r="Z1074" i="2" s="1"/>
  <c r="R1355" i="2"/>
  <c r="Y1355" i="2" s="1"/>
  <c r="Z1355" i="2" s="1"/>
  <c r="Q1178" i="2"/>
  <c r="Q1075" i="2"/>
  <c r="Q1213" i="2"/>
  <c r="Q1103" i="2"/>
  <c r="Q569" i="2"/>
  <c r="Q1189" i="2"/>
  <c r="Q1252" i="2"/>
  <c r="Q999" i="2"/>
  <c r="Q1367" i="2"/>
  <c r="Q1266" i="2"/>
  <c r="R1252" i="2"/>
  <c r="Y1252" i="2" s="1"/>
  <c r="Z1252" i="2" s="1"/>
  <c r="R574" i="2"/>
  <c r="Y574" i="2" s="1"/>
  <c r="Z574" i="2" s="1"/>
  <c r="R1181" i="2"/>
  <c r="Y1181" i="2" s="1"/>
  <c r="Z1181" i="2" s="1"/>
  <c r="Q1265" i="2"/>
  <c r="R1303" i="2"/>
  <c r="Y1303" i="2" s="1"/>
  <c r="Z1303" i="2" s="1"/>
  <c r="R1248" i="2"/>
  <c r="Y1248" i="2" s="1"/>
  <c r="Z1248" i="2" s="1"/>
  <c r="R1071" i="2"/>
  <c r="Y1071" i="2" s="1"/>
  <c r="Z1071" i="2" s="1"/>
  <c r="R1207" i="2"/>
  <c r="Y1207" i="2" s="1"/>
  <c r="Z1207" i="2" s="1"/>
  <c r="Q1073" i="2"/>
  <c r="Q1322" i="2"/>
  <c r="Q1162" i="2"/>
  <c r="Q1230" i="2"/>
  <c r="Q1334" i="2"/>
  <c r="R1075" i="2"/>
  <c r="Y1075" i="2" s="1"/>
  <c r="Z1075" i="2" s="1"/>
  <c r="R1241" i="2"/>
  <c r="Y1241" i="2" s="1"/>
  <c r="Z1241" i="2" s="1"/>
  <c r="R1180" i="2"/>
  <c r="Y1180" i="2" s="1"/>
  <c r="Z1180" i="2" s="1"/>
  <c r="R1274" i="2"/>
  <c r="Y1274" i="2" s="1"/>
  <c r="Z1274" i="2" s="1"/>
  <c r="R571" i="2"/>
  <c r="Y571" i="2" s="1"/>
  <c r="Z571" i="2" s="1"/>
  <c r="R1354" i="2"/>
  <c r="Y1354" i="2" s="1"/>
  <c r="Z1354" i="2" s="1"/>
  <c r="R1302" i="2"/>
  <c r="Y1302" i="2" s="1"/>
  <c r="Z1302" i="2" s="1"/>
  <c r="R1188" i="2"/>
  <c r="Y1188" i="2" s="1"/>
  <c r="Z1188" i="2" s="1"/>
  <c r="R1231" i="2"/>
  <c r="Y1231" i="2" s="1"/>
  <c r="Z1231" i="2" s="1"/>
  <c r="R1179" i="2"/>
  <c r="Y1179" i="2" s="1"/>
  <c r="Z1179" i="2" s="1"/>
  <c r="R1240" i="2"/>
  <c r="Y1240" i="2" s="1"/>
  <c r="Z1240" i="2" s="1"/>
  <c r="R576" i="2"/>
  <c r="Y576" i="2" s="1"/>
  <c r="Z576" i="2" s="1"/>
  <c r="R1243" i="2"/>
  <c r="Y1243" i="2" s="1"/>
  <c r="Z1243" i="2" s="1"/>
  <c r="R1084" i="2"/>
  <c r="Y1084" i="2" s="1"/>
  <c r="Z1084" i="2" s="1"/>
  <c r="R1255" i="2"/>
  <c r="Y1255" i="2" s="1"/>
  <c r="Z1255" i="2" s="1"/>
  <c r="R1083" i="2"/>
  <c r="Y1083" i="2" s="1"/>
  <c r="Z1083" i="2" s="1"/>
  <c r="R1153" i="2"/>
  <c r="Y1153" i="2" s="1"/>
  <c r="Z1153" i="2" s="1"/>
  <c r="R279" i="2"/>
  <c r="Y279" i="2" s="1"/>
  <c r="Z279" i="2" s="1"/>
  <c r="Q1153" i="2"/>
  <c r="Q1083" i="2"/>
  <c r="Q322" i="2"/>
  <c r="Q1255" i="2"/>
  <c r="Q1335" i="2"/>
  <c r="R322" i="2"/>
  <c r="Y322" i="2" s="1"/>
  <c r="Z322" i="2" s="1"/>
  <c r="R1335" i="2"/>
  <c r="Y1335" i="2" s="1"/>
  <c r="Z1335" i="2" s="1"/>
  <c r="Q279" i="2"/>
  <c r="Q348" i="2"/>
  <c r="Q1144" i="2"/>
  <c r="Q1195" i="2"/>
  <c r="Q1194" i="2"/>
  <c r="Q1145" i="2"/>
  <c r="Q1100" i="2"/>
  <c r="Q1170" i="2"/>
  <c r="Q1375" i="2"/>
  <c r="Q1089" i="2"/>
  <c r="Q1272" i="2"/>
  <c r="Q1253" i="2"/>
  <c r="Q1361" i="2"/>
  <c r="Q1011" i="2"/>
  <c r="Q1313" i="2"/>
  <c r="R1011" i="2"/>
  <c r="Y1011" i="2" s="1"/>
  <c r="Z1011" i="2" s="1"/>
  <c r="Q1167" i="2"/>
  <c r="R1205" i="2"/>
  <c r="Y1205" i="2" s="1"/>
  <c r="Z1205" i="2" s="1"/>
  <c r="R1358" i="2"/>
  <c r="Y1358" i="2" s="1"/>
  <c r="Z1358" i="2" s="1"/>
  <c r="R1145" i="2"/>
  <c r="Y1145" i="2" s="1"/>
  <c r="Z1145" i="2" s="1"/>
  <c r="R347" i="2"/>
  <c r="Y347" i="2" s="1"/>
  <c r="Z347" i="2" s="1"/>
  <c r="R1144" i="2"/>
  <c r="Y1144" i="2" s="1"/>
  <c r="Z1144" i="2" s="1"/>
  <c r="R1221" i="2"/>
  <c r="Y1221" i="2" s="1"/>
  <c r="Z1221" i="2" s="1"/>
  <c r="Q822" i="2"/>
  <c r="Q611" i="2"/>
  <c r="Q1148" i="2"/>
  <c r="Q1356" i="2"/>
  <c r="Q1357" i="2"/>
  <c r="R1361" i="2"/>
  <c r="Y1361" i="2" s="1"/>
  <c r="Z1361" i="2" s="1"/>
  <c r="R1342" i="2"/>
  <c r="Y1342" i="2" s="1"/>
  <c r="Z1342" i="2" s="1"/>
  <c r="R1359" i="2"/>
  <c r="Y1359" i="2" s="1"/>
  <c r="Z1359" i="2" s="1"/>
  <c r="R1171" i="2"/>
  <c r="Y1171" i="2" s="1"/>
  <c r="Z1171" i="2" s="1"/>
  <c r="R614" i="2"/>
  <c r="Y614" i="2" s="1"/>
  <c r="Z614" i="2" s="1"/>
  <c r="R1131" i="2"/>
  <c r="Y1131" i="2" s="1"/>
  <c r="Z1131" i="2" s="1"/>
  <c r="R1024" i="2"/>
  <c r="Y1024" i="2" s="1"/>
  <c r="Z1024" i="2" s="1"/>
  <c r="R1029" i="2"/>
  <c r="Y1029" i="2" s="1"/>
  <c r="Z1029" i="2" s="1"/>
  <c r="R1371" i="2"/>
  <c r="Y1371" i="2" s="1"/>
  <c r="Z1371" i="2" s="1"/>
  <c r="Q1316" i="2"/>
  <c r="R1316" i="2"/>
  <c r="Y1316" i="2" s="1"/>
  <c r="Z1316" i="2" s="1"/>
  <c r="Q1374" i="2"/>
  <c r="R259" i="2"/>
  <c r="Y259" i="2" s="1"/>
  <c r="Z259" i="2" s="1"/>
  <c r="Q1029" i="2"/>
  <c r="Q1131" i="2"/>
  <c r="Q1206" i="2"/>
  <c r="Q1012" i="2"/>
  <c r="R1133" i="2"/>
  <c r="Y1133" i="2" s="1"/>
  <c r="Z1133" i="2" s="1"/>
  <c r="R1295" i="2"/>
  <c r="Y1295" i="2" s="1"/>
  <c r="Z1295" i="2" s="1"/>
  <c r="Q1363" i="2"/>
  <c r="R1148" i="2"/>
  <c r="Y1148" i="2" s="1"/>
  <c r="Z1148" i="2" s="1"/>
  <c r="R1314" i="2"/>
  <c r="Y1314" i="2" s="1"/>
  <c r="Z1314" i="2" s="1"/>
  <c r="R1192" i="2"/>
  <c r="Y1192" i="2" s="1"/>
  <c r="Z1192" i="2" s="1"/>
  <c r="R1193" i="2"/>
  <c r="Y1193" i="2" s="1"/>
  <c r="Z1193" i="2" s="1"/>
  <c r="R1276" i="2"/>
  <c r="Y1276" i="2" s="1"/>
  <c r="Z1276" i="2" s="1"/>
  <c r="Q1343" i="2"/>
  <c r="R1365" i="2"/>
  <c r="Y1365" i="2" s="1"/>
  <c r="Z1365" i="2" s="1"/>
  <c r="Q347" i="2"/>
  <c r="Q618" i="2"/>
  <c r="Q1177" i="2"/>
  <c r="Q1205" i="2"/>
  <c r="Q1092" i="2"/>
  <c r="Q1245" i="2"/>
  <c r="Q1327" i="2"/>
  <c r="Q1349" i="2"/>
  <c r="Q1342" i="2"/>
  <c r="Q1295" i="2"/>
  <c r="Q1246" i="2"/>
  <c r="Q1359" i="2"/>
  <c r="Q1365" i="2"/>
  <c r="Q1119" i="2"/>
  <c r="R822" i="2"/>
  <c r="Y822" i="2" s="1"/>
  <c r="Z822" i="2" s="1"/>
  <c r="R1332" i="2"/>
  <c r="Y1332" i="2" s="1"/>
  <c r="Z1332" i="2" s="1"/>
  <c r="R1356" i="2"/>
  <c r="Y1356" i="2" s="1"/>
  <c r="Z1356" i="2" s="1"/>
  <c r="R1195" i="2"/>
  <c r="Y1195" i="2" s="1"/>
  <c r="Z1195" i="2" s="1"/>
  <c r="R1100" i="2"/>
  <c r="Y1100" i="2" s="1"/>
  <c r="Z1100" i="2" s="1"/>
  <c r="R1360" i="2"/>
  <c r="Y1360" i="2" s="1"/>
  <c r="Z1360" i="2" s="1"/>
  <c r="R1253" i="2"/>
  <c r="Y1253" i="2" s="1"/>
  <c r="Z1253" i="2" s="1"/>
  <c r="R611" i="2"/>
  <c r="Y611" i="2" s="1"/>
  <c r="Z611" i="2" s="1"/>
  <c r="R1333" i="2"/>
  <c r="Y1333" i="2" s="1"/>
  <c r="Z1333" i="2" s="1"/>
  <c r="R1370" i="2"/>
  <c r="Y1370" i="2" s="1"/>
  <c r="Z1370" i="2" s="1"/>
  <c r="R1357" i="2"/>
  <c r="Y1357" i="2" s="1"/>
  <c r="Z1357" i="2" s="1"/>
  <c r="R1245" i="2"/>
  <c r="Y1245" i="2" s="1"/>
  <c r="Z1245" i="2" s="1"/>
  <c r="R1132" i="2"/>
  <c r="Y1132" i="2" s="1"/>
  <c r="Z1132" i="2" s="1"/>
  <c r="R1246" i="2"/>
  <c r="Y1246" i="2" s="1"/>
  <c r="Z1246" i="2" s="1"/>
  <c r="Q614" i="2"/>
  <c r="Q1193" i="2"/>
  <c r="Q1172" i="2"/>
  <c r="Q1348" i="2"/>
  <c r="Q1276" i="2"/>
  <c r="Q1247" i="2"/>
  <c r="Q1171" i="2"/>
  <c r="Q1371" i="2"/>
  <c r="Q1278" i="2"/>
  <c r="Q1314" i="2"/>
  <c r="R1375" i="2"/>
  <c r="Y1375" i="2" s="1"/>
  <c r="Z1375" i="2" s="1"/>
  <c r="R1169" i="2"/>
  <c r="Y1169" i="2" s="1"/>
  <c r="Z1169" i="2" s="1"/>
  <c r="R1343" i="2"/>
  <c r="Y1343" i="2" s="1"/>
  <c r="Z1343" i="2" s="1"/>
  <c r="R1194" i="2"/>
  <c r="Y1194" i="2" s="1"/>
  <c r="Z1194" i="2" s="1"/>
  <c r="R1313" i="2"/>
  <c r="Y1313" i="2" s="1"/>
  <c r="Z1313" i="2" s="1"/>
  <c r="R348" i="2"/>
  <c r="Y348" i="2" s="1"/>
  <c r="Z348" i="2" s="1"/>
  <c r="R1170" i="2"/>
  <c r="Y1170" i="2" s="1"/>
  <c r="Z1170" i="2" s="1"/>
  <c r="R1315" i="2"/>
  <c r="Y1315" i="2" s="1"/>
  <c r="Z1315" i="2" s="1"/>
  <c r="Q1358" i="2"/>
  <c r="R1279" i="2"/>
  <c r="Y1279" i="2" s="1"/>
  <c r="Z1279" i="2" s="1"/>
  <c r="R1372" i="2"/>
  <c r="Y1372" i="2" s="1"/>
  <c r="Z1372" i="2" s="1"/>
  <c r="R618" i="2"/>
  <c r="Y618" i="2" s="1"/>
  <c r="Z618" i="2" s="1"/>
  <c r="R1328" i="2"/>
  <c r="Y1328" i="2" s="1"/>
  <c r="Z1328" i="2" s="1"/>
  <c r="R1273" i="2"/>
  <c r="Y1273" i="2" s="1"/>
  <c r="Z1273" i="2" s="1"/>
  <c r="R1172" i="2"/>
  <c r="Y1172" i="2" s="1"/>
  <c r="Z1172" i="2" s="1"/>
  <c r="R1092" i="2"/>
  <c r="Y1092" i="2" s="1"/>
  <c r="Z1092" i="2" s="1"/>
  <c r="Q1192" i="2"/>
  <c r="Q612" i="2"/>
  <c r="Q1133" i="2"/>
  <c r="Q1360" i="2"/>
  <c r="Q1333" i="2"/>
  <c r="Q1279" i="2"/>
  <c r="Q1372" i="2"/>
  <c r="Q1273" i="2"/>
  <c r="Q1275" i="2"/>
  <c r="Q1132" i="2"/>
  <c r="R1247" i="2"/>
  <c r="Y1247" i="2" s="1"/>
  <c r="Z1247" i="2" s="1"/>
  <c r="R806" i="2"/>
  <c r="Y806" i="2" s="1"/>
  <c r="Z806" i="2" s="1"/>
  <c r="R1206" i="2"/>
  <c r="Y1206" i="2" s="1"/>
  <c r="Z1206" i="2" s="1"/>
  <c r="R1089" i="2"/>
  <c r="Y1089" i="2" s="1"/>
  <c r="Z1089" i="2" s="1"/>
  <c r="R1327" i="2"/>
  <c r="Y1327" i="2" s="1"/>
  <c r="Z1327" i="2" s="1"/>
  <c r="R612" i="2"/>
  <c r="Y612" i="2" s="1"/>
  <c r="Z612" i="2" s="1"/>
  <c r="R1134" i="2"/>
  <c r="Y1134" i="2" s="1"/>
  <c r="Z1134" i="2" s="1"/>
  <c r="R1348" i="2"/>
  <c r="Y1348" i="2" s="1"/>
  <c r="Z1348" i="2" s="1"/>
  <c r="R1272" i="2"/>
  <c r="Y1272" i="2" s="1"/>
  <c r="Z1272" i="2" s="1"/>
  <c r="Q1370" i="2"/>
  <c r="R1012" i="2"/>
  <c r="Y1012" i="2" s="1"/>
  <c r="Z1012" i="2" s="1"/>
  <c r="R1278" i="2"/>
  <c r="Y1278" i="2" s="1"/>
  <c r="Z1278" i="2" s="1"/>
  <c r="R1347" i="2"/>
  <c r="Y1347" i="2" s="1"/>
  <c r="Z1347" i="2" s="1"/>
  <c r="R1363" i="2"/>
  <c r="Y1363" i="2" s="1"/>
  <c r="Z1363" i="2" s="1"/>
  <c r="Q1328" i="2"/>
  <c r="Q1221" i="2"/>
  <c r="Q1315" i="2"/>
  <c r="Q259" i="2"/>
  <c r="Q1347" i="2"/>
  <c r="R613" i="2"/>
  <c r="Y613" i="2" s="1"/>
  <c r="Z613" i="2" s="1"/>
  <c r="Q1134" i="2"/>
  <c r="R1167" i="2"/>
  <c r="Y1167" i="2" s="1"/>
  <c r="Z1167" i="2" s="1"/>
  <c r="R1013" i="2"/>
  <c r="Y1013" i="2" s="1"/>
  <c r="Z1013" i="2" s="1"/>
  <c r="R1349" i="2"/>
  <c r="Y1349" i="2" s="1"/>
  <c r="Z1349" i="2" s="1"/>
  <c r="R1374" i="2"/>
  <c r="Y1374" i="2" s="1"/>
  <c r="Z1374" i="2" s="1"/>
  <c r="R1275" i="2"/>
  <c r="Y1275" i="2" s="1"/>
  <c r="Z1275" i="2" s="1"/>
  <c r="R1177" i="2"/>
  <c r="Y1177" i="2" s="1"/>
  <c r="Z1177" i="2" s="1"/>
  <c r="R1318" i="2"/>
  <c r="Y1318" i="2" s="1"/>
  <c r="Z1318" i="2" s="1"/>
  <c r="Q613" i="2"/>
  <c r="Q806" i="2"/>
  <c r="Q1332" i="2"/>
  <c r="Q1271" i="2"/>
  <c r="Q1169" i="2"/>
  <c r="Q1364" i="2"/>
  <c r="Q1318" i="2"/>
  <c r="Q1024" i="2"/>
  <c r="Q1013" i="2"/>
  <c r="R1119" i="2"/>
  <c r="Y1119" i="2" s="1"/>
  <c r="Z1119" i="2" s="1"/>
  <c r="R1271" i="2"/>
  <c r="Y1271" i="2" s="1"/>
  <c r="Z1271" i="2" s="1"/>
  <c r="R1364" i="2"/>
  <c r="Y1364" i="2" s="1"/>
  <c r="Z1364" i="2" s="1"/>
  <c r="R1236" i="2"/>
  <c r="Y1236" i="2" s="1"/>
  <c r="Z1236" i="2" s="1"/>
  <c r="Q1101" i="2"/>
  <c r="R1090" i="2"/>
  <c r="Y1090" i="2" s="1"/>
  <c r="Z1090" i="2" s="1"/>
  <c r="Q1227" i="2"/>
  <c r="Q1280" i="2"/>
  <c r="Q1085" i="2"/>
  <c r="R1218" i="2"/>
  <c r="Y1218" i="2" s="1"/>
  <c r="Z1218" i="2" s="1"/>
  <c r="R1101" i="2"/>
  <c r="Y1101" i="2" s="1"/>
  <c r="Z1101" i="2" s="1"/>
  <c r="R1227" i="2"/>
  <c r="Y1227" i="2" s="1"/>
  <c r="Z1227" i="2" s="1"/>
  <c r="Q1121" i="2"/>
  <c r="R1280" i="2"/>
  <c r="Y1280" i="2" s="1"/>
  <c r="Z1280" i="2" s="1"/>
  <c r="R1121" i="2"/>
  <c r="Y1121" i="2" s="1"/>
  <c r="Z1121" i="2" s="1"/>
  <c r="Q1282" i="2"/>
  <c r="Q1120" i="2"/>
  <c r="R1093" i="2"/>
  <c r="Y1093" i="2" s="1"/>
  <c r="Z1093" i="2" s="1"/>
  <c r="R1067" i="2"/>
  <c r="Y1067" i="2" s="1"/>
  <c r="Z1067" i="2" s="1"/>
  <c r="R1120" i="2"/>
  <c r="Y1120" i="2" s="1"/>
  <c r="Z1120" i="2" s="1"/>
  <c r="Q1090" i="2"/>
  <c r="Q1281" i="2"/>
  <c r="Q1067" i="2"/>
  <c r="R1282" i="2"/>
  <c r="Y1282" i="2" s="1"/>
  <c r="Z1282" i="2" s="1"/>
  <c r="Q1236" i="2"/>
  <c r="Q1093" i="2"/>
  <c r="Q1218" i="2"/>
  <c r="R1281" i="2"/>
  <c r="Y1281" i="2" s="1"/>
  <c r="Z1281" i="2" s="1"/>
  <c r="R1085" i="2"/>
  <c r="Y1085" i="2" s="1"/>
  <c r="Z1085" i="2" s="1"/>
  <c r="Q1331" i="2"/>
  <c r="R1286" i="2"/>
  <c r="Y1286" i="2" s="1"/>
  <c r="Z1286" i="2" s="1"/>
  <c r="Q1026" i="2"/>
  <c r="R326" i="2"/>
  <c r="Y326" i="2" s="1"/>
  <c r="Z326" i="2" s="1"/>
  <c r="Q1137" i="2"/>
  <c r="Q1166" i="2"/>
  <c r="R1211" i="2"/>
  <c r="Y1211" i="2" s="1"/>
  <c r="Z1211" i="2" s="1"/>
  <c r="Q1102" i="2"/>
  <c r="Q1242" i="2"/>
  <c r="Q1339" i="2"/>
  <c r="R1308" i="2"/>
  <c r="Y1308" i="2" s="1"/>
  <c r="Z1308" i="2" s="1"/>
  <c r="Q1097" i="2"/>
  <c r="Q1286" i="2"/>
  <c r="Q1155" i="2"/>
  <c r="Q1249" i="2"/>
  <c r="R1312" i="2"/>
  <c r="Y1312" i="2" s="1"/>
  <c r="Z1312" i="2" s="1"/>
  <c r="Q1096" i="2"/>
  <c r="Q1308" i="2"/>
  <c r="R1102" i="2"/>
  <c r="Y1102" i="2" s="1"/>
  <c r="Z1102" i="2" s="1"/>
  <c r="R1251" i="2"/>
  <c r="Y1251" i="2" s="1"/>
  <c r="Z1251" i="2" s="1"/>
  <c r="R1310" i="2"/>
  <c r="Y1310" i="2" s="1"/>
  <c r="Z1310" i="2" s="1"/>
  <c r="Q1157" i="2"/>
  <c r="Q1291" i="2"/>
  <c r="R1239" i="2"/>
  <c r="Y1239" i="2" s="1"/>
  <c r="Z1239" i="2" s="1"/>
  <c r="R1262" i="2"/>
  <c r="Y1262" i="2" s="1"/>
  <c r="Z1262" i="2" s="1"/>
  <c r="Q1095" i="2"/>
  <c r="Q1202" i="2"/>
  <c r="R1123" i="2"/>
  <c r="Y1123" i="2" s="1"/>
  <c r="Z1123" i="2" s="1"/>
  <c r="R1098" i="2"/>
  <c r="Y1098" i="2" s="1"/>
  <c r="Z1098" i="2" s="1"/>
  <c r="R1070" i="2"/>
  <c r="Y1070" i="2" s="1"/>
  <c r="Z1070" i="2" s="1"/>
  <c r="Q1201" i="2"/>
  <c r="Q1312" i="2"/>
  <c r="R1311" i="2"/>
  <c r="Y1311" i="2" s="1"/>
  <c r="Z1311" i="2" s="1"/>
  <c r="R1337" i="2"/>
  <c r="Y1337" i="2" s="1"/>
  <c r="Z1337" i="2" s="1"/>
  <c r="Q1156" i="2"/>
  <c r="R859" i="2"/>
  <c r="Y859" i="2" s="1"/>
  <c r="Z859" i="2" s="1"/>
  <c r="Q1228" i="2"/>
  <c r="R1291" i="2"/>
  <c r="Y1291" i="2" s="1"/>
  <c r="Z1291" i="2" s="1"/>
  <c r="Q1122" i="2"/>
  <c r="Q1336" i="2"/>
  <c r="Q1219" i="2"/>
  <c r="Q1283" i="2"/>
  <c r="R1258" i="2"/>
  <c r="Y1258" i="2" s="1"/>
  <c r="Z1258" i="2" s="1"/>
  <c r="Q857" i="2"/>
  <c r="Q1238" i="2"/>
  <c r="R1097" i="2"/>
  <c r="Y1097" i="2" s="1"/>
  <c r="Z1097" i="2" s="1"/>
  <c r="R1338" i="2"/>
  <c r="Y1338" i="2" s="1"/>
  <c r="Z1338" i="2" s="1"/>
  <c r="R854" i="2"/>
  <c r="Y854" i="2" s="1"/>
  <c r="Z854" i="2" s="1"/>
  <c r="Q1251" i="2"/>
  <c r="R1106" i="2"/>
  <c r="Y1106" i="2" s="1"/>
  <c r="Z1106" i="2" s="1"/>
  <c r="Q859" i="2"/>
  <c r="Q978" i="2"/>
  <c r="R679" i="2"/>
  <c r="Y679" i="2" s="1"/>
  <c r="Z679" i="2" s="1"/>
  <c r="Q1098" i="2"/>
  <c r="Q1220" i="2"/>
  <c r="R1155" i="2"/>
  <c r="Y1155" i="2" s="1"/>
  <c r="Z1155" i="2" s="1"/>
  <c r="Q1125" i="2"/>
  <c r="Q1186" i="2"/>
  <c r="Q860" i="2"/>
  <c r="R978" i="2"/>
  <c r="Y978" i="2" s="1"/>
  <c r="Z978" i="2" s="1"/>
  <c r="Q1309" i="2"/>
  <c r="Q679" i="2"/>
  <c r="Q976" i="2"/>
  <c r="R1166" i="2"/>
  <c r="Y1166" i="2" s="1"/>
  <c r="Z1166" i="2" s="1"/>
  <c r="R1165" i="2"/>
  <c r="Y1165" i="2" s="1"/>
  <c r="Z1165" i="2" s="1"/>
  <c r="R1202" i="2"/>
  <c r="Y1202" i="2" s="1"/>
  <c r="Z1202" i="2" s="1"/>
  <c r="Q1165" i="2"/>
  <c r="R858" i="2"/>
  <c r="Y858" i="2" s="1"/>
  <c r="Z858" i="2" s="1"/>
  <c r="Q1123" i="2"/>
  <c r="R1157" i="2"/>
  <c r="Y1157" i="2" s="1"/>
  <c r="Z1157" i="2" s="1"/>
  <c r="Q1340" i="2"/>
  <c r="R680" i="2"/>
  <c r="Y680" i="2" s="1"/>
  <c r="Z680" i="2" s="1"/>
  <c r="R1096" i="2"/>
  <c r="Y1096" i="2" s="1"/>
  <c r="Z1096" i="2" s="1"/>
  <c r="Q1284" i="2"/>
  <c r="Q1330" i="2"/>
  <c r="Q1338" i="2"/>
  <c r="Q1199" i="2"/>
  <c r="Q1070" i="2"/>
  <c r="R1124" i="2"/>
  <c r="Y1124" i="2" s="1"/>
  <c r="Z1124" i="2" s="1"/>
  <c r="Q1099" i="2"/>
  <c r="Q855" i="2"/>
  <c r="R1284" i="2"/>
  <c r="Y1284" i="2" s="1"/>
  <c r="Z1284" i="2" s="1"/>
  <c r="R1237" i="2"/>
  <c r="Y1237" i="2" s="1"/>
  <c r="Z1237" i="2" s="1"/>
  <c r="R1229" i="2"/>
  <c r="Y1229" i="2" s="1"/>
  <c r="Z1229" i="2" s="1"/>
  <c r="R1326" i="2"/>
  <c r="Y1326" i="2" s="1"/>
  <c r="Z1326" i="2" s="1"/>
  <c r="Q1258" i="2"/>
  <c r="Q1091" i="2"/>
  <c r="R1340" i="2"/>
  <c r="Y1340" i="2" s="1"/>
  <c r="Z1340" i="2" s="1"/>
  <c r="R1336" i="2"/>
  <c r="Y1336" i="2" s="1"/>
  <c r="Z1336" i="2" s="1"/>
  <c r="R1220" i="2"/>
  <c r="Y1220" i="2" s="1"/>
  <c r="Z1220" i="2" s="1"/>
  <c r="Q1317" i="2"/>
  <c r="R1242" i="2"/>
  <c r="Y1242" i="2" s="1"/>
  <c r="Z1242" i="2" s="1"/>
  <c r="R1159" i="2"/>
  <c r="Y1159" i="2" s="1"/>
  <c r="Z1159" i="2" s="1"/>
  <c r="Q1311" i="2"/>
  <c r="R1257" i="2"/>
  <c r="Y1257" i="2" s="1"/>
  <c r="Z1257" i="2" s="1"/>
  <c r="R1250" i="2"/>
  <c r="Y1250" i="2" s="1"/>
  <c r="Z1250" i="2" s="1"/>
  <c r="Q1187" i="2"/>
  <c r="Q1250" i="2"/>
  <c r="R1256" i="2"/>
  <c r="Y1256" i="2" s="1"/>
  <c r="Z1256" i="2" s="1"/>
  <c r="R1199" i="2"/>
  <c r="Y1199" i="2" s="1"/>
  <c r="Z1199" i="2" s="1"/>
  <c r="Q1341" i="2"/>
  <c r="R1249" i="2"/>
  <c r="Y1249" i="2" s="1"/>
  <c r="Z1249" i="2" s="1"/>
  <c r="R1339" i="2"/>
  <c r="Y1339" i="2" s="1"/>
  <c r="Z1339" i="2" s="1"/>
  <c r="Q1136" i="2"/>
  <c r="Q1285" i="2"/>
  <c r="R1330" i="2"/>
  <c r="Y1330" i="2" s="1"/>
  <c r="Z1330" i="2" s="1"/>
  <c r="R1341" i="2"/>
  <c r="Y1341" i="2" s="1"/>
  <c r="Z1341" i="2" s="1"/>
  <c r="Q1211" i="2"/>
  <c r="R1122" i="2"/>
  <c r="Y1122" i="2" s="1"/>
  <c r="Z1122" i="2" s="1"/>
  <c r="Q357" i="2"/>
  <c r="R1200" i="2"/>
  <c r="Y1200" i="2" s="1"/>
  <c r="Z1200" i="2" s="1"/>
  <c r="R1095" i="2"/>
  <c r="Y1095" i="2" s="1"/>
  <c r="Z1095" i="2" s="1"/>
  <c r="R1317" i="2"/>
  <c r="Y1317" i="2" s="1"/>
  <c r="Z1317" i="2" s="1"/>
  <c r="Q1288" i="2"/>
  <c r="R1294" i="2"/>
  <c r="Y1294" i="2" s="1"/>
  <c r="Z1294" i="2" s="1"/>
  <c r="R976" i="2"/>
  <c r="Y976" i="2" s="1"/>
  <c r="Z976" i="2" s="1"/>
  <c r="R1125" i="2"/>
  <c r="Y1125" i="2" s="1"/>
  <c r="Z1125" i="2" s="1"/>
  <c r="Q1256" i="2"/>
  <c r="Q1106" i="2"/>
  <c r="R1137" i="2"/>
  <c r="Y1137" i="2" s="1"/>
  <c r="Z1137" i="2" s="1"/>
  <c r="Q1326" i="2"/>
  <c r="Q1210" i="2"/>
  <c r="Q1239" i="2"/>
  <c r="R1186" i="2"/>
  <c r="Y1186" i="2" s="1"/>
  <c r="Z1186" i="2" s="1"/>
  <c r="R1290" i="2"/>
  <c r="Y1290" i="2" s="1"/>
  <c r="Z1290" i="2" s="1"/>
  <c r="R1309" i="2"/>
  <c r="Y1309" i="2" s="1"/>
  <c r="Z1309" i="2" s="1"/>
  <c r="R1238" i="2"/>
  <c r="Y1238" i="2" s="1"/>
  <c r="Z1238" i="2" s="1"/>
  <c r="Q1237" i="2"/>
  <c r="Q326" i="2"/>
  <c r="Q680" i="2"/>
  <c r="Q1263" i="2"/>
  <c r="R1228" i="2"/>
  <c r="Y1228" i="2" s="1"/>
  <c r="Z1228" i="2" s="1"/>
  <c r="Q1200" i="2"/>
  <c r="R357" i="2"/>
  <c r="Y357" i="2" s="1"/>
  <c r="Z357" i="2" s="1"/>
  <c r="Q1294" i="2"/>
  <c r="R1219" i="2"/>
  <c r="Y1219" i="2" s="1"/>
  <c r="Z1219" i="2" s="1"/>
  <c r="R1283" i="2"/>
  <c r="Y1283" i="2" s="1"/>
  <c r="Z1283" i="2" s="1"/>
  <c r="R1107" i="2"/>
  <c r="Y1107" i="2" s="1"/>
  <c r="Z1107" i="2" s="1"/>
  <c r="Q1124" i="2"/>
  <c r="Q1159" i="2"/>
  <c r="R856" i="2"/>
  <c r="Y856" i="2" s="1"/>
  <c r="Z856" i="2" s="1"/>
  <c r="R1026" i="2"/>
  <c r="Y1026" i="2" s="1"/>
  <c r="Z1026" i="2" s="1"/>
  <c r="Q1259" i="2"/>
  <c r="R1287" i="2"/>
  <c r="Y1287" i="2" s="1"/>
  <c r="Z1287" i="2" s="1"/>
  <c r="Q1289" i="2"/>
  <c r="Q858" i="2"/>
  <c r="R1136" i="2"/>
  <c r="Y1136" i="2" s="1"/>
  <c r="Z1136" i="2" s="1"/>
  <c r="Q1107" i="2"/>
  <c r="Q1310" i="2"/>
  <c r="R855" i="2"/>
  <c r="Y855" i="2" s="1"/>
  <c r="Z855" i="2" s="1"/>
  <c r="R1331" i="2"/>
  <c r="Y1331" i="2" s="1"/>
  <c r="Z1331" i="2" s="1"/>
  <c r="Q856" i="2"/>
  <c r="Q1229" i="2"/>
  <c r="Q1337" i="2"/>
  <c r="R1187" i="2"/>
  <c r="Y1187" i="2" s="1"/>
  <c r="Z1187" i="2" s="1"/>
  <c r="Q1262" i="2"/>
  <c r="R860" i="2"/>
  <c r="Y860" i="2" s="1"/>
  <c r="Z860" i="2" s="1"/>
  <c r="Q1257" i="2"/>
  <c r="R1259" i="2"/>
  <c r="Y1259" i="2" s="1"/>
  <c r="Z1259" i="2" s="1"/>
  <c r="R1099" i="2"/>
  <c r="Y1099" i="2" s="1"/>
  <c r="Z1099" i="2" s="1"/>
  <c r="Q1264" i="2"/>
  <c r="R1263" i="2"/>
  <c r="Y1263" i="2" s="1"/>
  <c r="Z1263" i="2" s="1"/>
  <c r="R1201" i="2"/>
  <c r="Y1201" i="2" s="1"/>
  <c r="Z1201" i="2" s="1"/>
  <c r="Q1287" i="2"/>
  <c r="R1264" i="2"/>
  <c r="Y1264" i="2" s="1"/>
  <c r="Z1264" i="2" s="1"/>
  <c r="R1288" i="2"/>
  <c r="Y1288" i="2" s="1"/>
  <c r="Z1288" i="2" s="1"/>
  <c r="Q1290" i="2"/>
  <c r="R1289" i="2"/>
  <c r="Y1289" i="2" s="1"/>
  <c r="Z1289" i="2" s="1"/>
  <c r="R1285" i="2"/>
  <c r="Y1285" i="2" s="1"/>
  <c r="Z1285" i="2" s="1"/>
  <c r="R1091" i="2"/>
  <c r="Y1091" i="2" s="1"/>
  <c r="Z1091" i="2" s="1"/>
  <c r="R1156" i="2"/>
  <c r="Y1156" i="2" s="1"/>
  <c r="Z1156" i="2" s="1"/>
  <c r="R1210" i="2"/>
  <c r="Y1210" i="2" s="1"/>
  <c r="Z1210" i="2" s="1"/>
  <c r="Q1293" i="2"/>
  <c r="R1293" i="2"/>
  <c r="Y1293" i="2" s="1"/>
  <c r="Z1293" i="2" s="1"/>
  <c r="Q854" i="2"/>
  <c r="R857" i="2"/>
  <c r="Y857" i="2" s="1"/>
  <c r="Z857" i="2" s="1"/>
  <c r="A93" i="3"/>
  <c r="B92" i="3"/>
  <c r="B93" i="3" l="1"/>
  <c r="A94" i="3"/>
  <c r="B94" i="3" l="1"/>
  <c r="A95" i="3"/>
  <c r="B95" i="3" l="1"/>
  <c r="A96" i="3"/>
  <c r="B96" i="3" l="1"/>
  <c r="A97" i="3"/>
  <c r="A98" i="3" l="1"/>
  <c r="B97" i="3"/>
  <c r="A99" i="3" l="1"/>
  <c r="B98" i="3"/>
  <c r="B99" i="3" l="1"/>
  <c r="A100" i="3"/>
  <c r="A101" i="3" l="1"/>
  <c r="B100" i="3"/>
  <c r="A102" i="3" l="1"/>
  <c r="B101" i="3"/>
  <c r="B102" i="3" l="1"/>
  <c r="A103" i="3"/>
  <c r="B103" i="3" l="1"/>
  <c r="A104" i="3"/>
  <c r="B104" i="3" l="1"/>
  <c r="A105" i="3"/>
  <c r="A106" i="3" l="1"/>
  <c r="B105" i="3"/>
  <c r="A107" i="3" l="1"/>
  <c r="B106" i="3"/>
  <c r="Q886" i="2"/>
  <c r="Q936" i="2"/>
  <c r="Q866" i="2"/>
  <c r="Q864" i="2"/>
  <c r="Q865" i="2"/>
  <c r="R865" i="2"/>
  <c r="Y865" i="2" s="1"/>
  <c r="Z865" i="2" s="1"/>
  <c r="Q887" i="2"/>
  <c r="R886" i="2"/>
  <c r="Y886" i="2" s="1"/>
  <c r="Z886" i="2" s="1"/>
  <c r="R866" i="2"/>
  <c r="Y866" i="2" s="1"/>
  <c r="Z866" i="2" s="1"/>
  <c r="R936" i="2"/>
  <c r="Y936" i="2" s="1"/>
  <c r="Z936" i="2" s="1"/>
  <c r="R887" i="2"/>
  <c r="Y887" i="2" s="1"/>
  <c r="Z887" i="2" s="1"/>
  <c r="R864" i="2"/>
  <c r="Y864" i="2" s="1"/>
  <c r="Z864" i="2" s="1"/>
  <c r="Q22" i="2" l="1"/>
  <c r="R23" i="2"/>
  <c r="Y23" i="2" s="1"/>
  <c r="Z23" i="2" s="1"/>
  <c r="Q20" i="2"/>
  <c r="R20" i="2"/>
  <c r="Y20" i="2" s="1"/>
  <c r="Z20" i="2" s="1"/>
  <c r="R22" i="2"/>
  <c r="Y22" i="2" s="1"/>
  <c r="Z22" i="2" s="1"/>
  <c r="R757" i="2"/>
  <c r="Y757" i="2" s="1"/>
  <c r="Z757" i="2" s="1"/>
  <c r="Q19" i="2"/>
  <c r="R756" i="2"/>
  <c r="Y756" i="2" s="1"/>
  <c r="Z756" i="2" s="1"/>
  <c r="Q757" i="2"/>
  <c r="Q21" i="2"/>
  <c r="Q756" i="2"/>
  <c r="R19" i="2"/>
  <c r="Y19" i="2" s="1"/>
  <c r="Z19" i="2" s="1"/>
  <c r="R21" i="2"/>
  <c r="Y21" i="2" s="1"/>
  <c r="Z21" i="2" s="1"/>
  <c r="Q23" i="2"/>
  <c r="Q578" i="2"/>
  <c r="R1377" i="2"/>
  <c r="Y1377" i="2" s="1"/>
  <c r="Z1377" i="2" s="1"/>
  <c r="Q1377" i="2"/>
  <c r="R577" i="2"/>
  <c r="Y577" i="2" s="1"/>
  <c r="Z577" i="2" s="1"/>
  <c r="R1373" i="2"/>
  <c r="Y1373" i="2" s="1"/>
  <c r="Z1373" i="2" s="1"/>
  <c r="R580" i="2"/>
  <c r="Y580" i="2" s="1"/>
  <c r="Z580" i="2" s="1"/>
  <c r="Q580" i="2"/>
  <c r="Q581" i="2"/>
  <c r="R581" i="2"/>
  <c r="Y581" i="2" s="1"/>
  <c r="Z581" i="2" s="1"/>
  <c r="R579" i="2"/>
  <c r="Y579" i="2" s="1"/>
  <c r="Z579" i="2" s="1"/>
  <c r="Q1373" i="2"/>
  <c r="Q579" i="2"/>
  <c r="R578" i="2"/>
  <c r="Y578" i="2" s="1"/>
  <c r="Z578" i="2" s="1"/>
  <c r="Q577" i="2"/>
  <c r="R619" i="2"/>
  <c r="Y619" i="2" s="1"/>
  <c r="Z619" i="2" s="1"/>
  <c r="Q622" i="2"/>
  <c r="R1376" i="2"/>
  <c r="Y1376" i="2" s="1"/>
  <c r="Z1376" i="2" s="1"/>
  <c r="Q620" i="2"/>
  <c r="R623" i="2"/>
  <c r="Y623" i="2" s="1"/>
  <c r="Z623" i="2" s="1"/>
  <c r="Q1376" i="2"/>
  <c r="Q621" i="2"/>
  <c r="Q619" i="2"/>
  <c r="R622" i="2"/>
  <c r="Y622" i="2" s="1"/>
  <c r="Z622" i="2" s="1"/>
  <c r="R621" i="2"/>
  <c r="Y621" i="2" s="1"/>
  <c r="Z621" i="2" s="1"/>
  <c r="Q623" i="2"/>
  <c r="R620" i="2"/>
  <c r="Y620" i="2" s="1"/>
  <c r="Z620" i="2" s="1"/>
  <c r="B107" i="3"/>
  <c r="A108" i="3"/>
  <c r="B108" i="3" l="1"/>
  <c r="A109" i="3"/>
  <c r="B109" i="3" l="1"/>
  <c r="A110" i="3"/>
  <c r="A111" i="3" l="1"/>
  <c r="B110" i="3"/>
  <c r="B111" i="3" l="1"/>
  <c r="A112" i="3"/>
  <c r="B112" i="3" s="1"/>
  <c r="O5" i="2" l="1"/>
  <c r="O21" i="2"/>
  <c r="O69" i="2"/>
  <c r="O85" i="2"/>
  <c r="O133" i="2"/>
  <c r="O149" i="2"/>
  <c r="O197" i="2"/>
  <c r="O213" i="2"/>
  <c r="O261" i="2"/>
  <c r="O277" i="2"/>
  <c r="O325" i="2"/>
  <c r="O341" i="2"/>
  <c r="O389" i="2"/>
  <c r="O7" i="2"/>
  <c r="O55" i="2"/>
  <c r="O71" i="2"/>
  <c r="O119" i="2"/>
  <c r="O135" i="2"/>
  <c r="O183" i="2"/>
  <c r="O199" i="2"/>
  <c r="O16" i="2"/>
  <c r="O32" i="2"/>
  <c r="O80" i="2"/>
  <c r="O96" i="2"/>
  <c r="O144" i="2"/>
  <c r="O160" i="2"/>
  <c r="O208" i="2"/>
  <c r="O224" i="2"/>
  <c r="O41" i="2"/>
  <c r="O57" i="2"/>
  <c r="O105" i="2"/>
  <c r="O121" i="2"/>
  <c r="O169" i="2"/>
  <c r="O185" i="2"/>
  <c r="O233" i="2"/>
  <c r="O249" i="2"/>
  <c r="O297" i="2"/>
  <c r="O313" i="2"/>
  <c r="O30" i="2"/>
  <c r="O62" i="2"/>
  <c r="O158" i="2"/>
  <c r="O190" i="2"/>
  <c r="O270" i="2"/>
  <c r="O291" i="2"/>
  <c r="O354" i="2"/>
  <c r="O372" i="2"/>
  <c r="O424" i="2"/>
  <c r="O440" i="2"/>
  <c r="O488" i="2"/>
  <c r="O504" i="2"/>
  <c r="O552" i="2"/>
  <c r="O568" i="2"/>
  <c r="O616" i="2"/>
  <c r="O632" i="2"/>
  <c r="O680" i="2"/>
  <c r="O696" i="2"/>
  <c r="O3" i="2"/>
  <c r="O29" i="2"/>
  <c r="O45" i="2"/>
  <c r="O93" i="2"/>
  <c r="O109" i="2"/>
  <c r="O157" i="2"/>
  <c r="O173" i="2"/>
  <c r="O221" i="2"/>
  <c r="O237" i="2"/>
  <c r="O285" i="2"/>
  <c r="O301" i="2"/>
  <c r="O349" i="2"/>
  <c r="O365" i="2"/>
  <c r="O15" i="2"/>
  <c r="O31" i="2"/>
  <c r="O79" i="2"/>
  <c r="O95" i="2"/>
  <c r="O143" i="2"/>
  <c r="O159" i="2"/>
  <c r="O207" i="2"/>
  <c r="O223" i="2"/>
  <c r="O40" i="2"/>
  <c r="O56" i="2"/>
  <c r="O104" i="2"/>
  <c r="O120" i="2"/>
  <c r="O168" i="2"/>
  <c r="O184" i="2"/>
  <c r="O232" i="2"/>
  <c r="O17" i="2"/>
  <c r="O65" i="2"/>
  <c r="O81" i="2"/>
  <c r="O129" i="2"/>
  <c r="O145" i="2"/>
  <c r="O193" i="2"/>
  <c r="O209" i="2"/>
  <c r="O257" i="2"/>
  <c r="O273" i="2"/>
  <c r="O321" i="2"/>
  <c r="O337" i="2"/>
  <c r="O78" i="2"/>
  <c r="O110" i="2"/>
  <c r="O206" i="2"/>
  <c r="O238" i="2"/>
  <c r="O302" i="2"/>
  <c r="O323" i="2"/>
  <c r="O382" i="2"/>
  <c r="O400" i="2"/>
  <c r="O448" i="2"/>
  <c r="O464" i="2"/>
  <c r="O512" i="2"/>
  <c r="O528" i="2"/>
  <c r="O576" i="2"/>
  <c r="O592" i="2"/>
  <c r="O640" i="2"/>
  <c r="O656" i="2"/>
  <c r="O704" i="2"/>
  <c r="O720" i="2"/>
  <c r="O53" i="2"/>
  <c r="O117" i="2"/>
  <c r="O181" i="2"/>
  <c r="O245" i="2"/>
  <c r="O309" i="2"/>
  <c r="O373" i="2"/>
  <c r="O39" i="2"/>
  <c r="O103" i="2"/>
  <c r="O167" i="2"/>
  <c r="O231" i="2"/>
  <c r="O64" i="2"/>
  <c r="O128" i="2"/>
  <c r="O192" i="2"/>
  <c r="O25" i="2"/>
  <c r="O89" i="2"/>
  <c r="O153" i="2"/>
  <c r="O217" i="2"/>
  <c r="O281" i="2"/>
  <c r="O345" i="2"/>
  <c r="O126" i="2"/>
  <c r="O248" i="2"/>
  <c r="O334" i="2"/>
  <c r="O408" i="2"/>
  <c r="O472" i="2"/>
  <c r="O536" i="2"/>
  <c r="O600" i="2"/>
  <c r="O664" i="2"/>
  <c r="O728" i="2"/>
  <c r="O13" i="2"/>
  <c r="O77" i="2"/>
  <c r="O141" i="2"/>
  <c r="O205" i="2"/>
  <c r="O269" i="2"/>
  <c r="O333" i="2"/>
  <c r="O397" i="2"/>
  <c r="O63" i="2"/>
  <c r="O127" i="2"/>
  <c r="O191" i="2"/>
  <c r="O24" i="2"/>
  <c r="O88" i="2"/>
  <c r="O152" i="2"/>
  <c r="O216" i="2"/>
  <c r="O49" i="2"/>
  <c r="O113" i="2"/>
  <c r="O177" i="2"/>
  <c r="O241" i="2"/>
  <c r="O305" i="2"/>
  <c r="O46" i="2"/>
  <c r="O174" i="2"/>
  <c r="O280" i="2"/>
  <c r="O363" i="2"/>
  <c r="O432" i="2"/>
  <c r="O496" i="2"/>
  <c r="O560" i="2"/>
  <c r="O624" i="2"/>
  <c r="O688" i="2"/>
  <c r="O19" i="2"/>
  <c r="O37" i="2"/>
  <c r="O101" i="2"/>
  <c r="O165" i="2"/>
  <c r="O229" i="2"/>
  <c r="O293" i="2"/>
  <c r="O357" i="2"/>
  <c r="O23" i="2"/>
  <c r="O87" i="2"/>
  <c r="O151" i="2"/>
  <c r="O215" i="2"/>
  <c r="O48" i="2"/>
  <c r="O112" i="2"/>
  <c r="O176" i="2"/>
  <c r="O9" i="2"/>
  <c r="O73" i="2"/>
  <c r="O137" i="2"/>
  <c r="O201" i="2"/>
  <c r="O265" i="2"/>
  <c r="O329" i="2"/>
  <c r="O94" i="2"/>
  <c r="O222" i="2"/>
  <c r="O312" i="2"/>
  <c r="O391" i="2"/>
  <c r="O456" i="2"/>
  <c r="O520" i="2"/>
  <c r="O584" i="2"/>
  <c r="O648" i="2"/>
  <c r="O712" i="2"/>
  <c r="O35" i="2"/>
  <c r="O189" i="2"/>
  <c r="O47" i="2"/>
  <c r="O72" i="2"/>
  <c r="O97" i="2"/>
  <c r="O14" i="2"/>
  <c r="O416" i="2"/>
  <c r="O672" i="2"/>
  <c r="O67" i="2"/>
  <c r="O163" i="2"/>
  <c r="O195" i="2"/>
  <c r="O272" i="2"/>
  <c r="O294" i="2"/>
  <c r="O356" i="2"/>
  <c r="O375" i="2"/>
  <c r="O426" i="2"/>
  <c r="O442" i="2"/>
  <c r="O36" i="2"/>
  <c r="O68" i="2"/>
  <c r="O164" i="2"/>
  <c r="O196" i="2"/>
  <c r="O274" i="2"/>
  <c r="O295" i="2"/>
  <c r="O358" i="2"/>
  <c r="O376" i="2"/>
  <c r="O427" i="2"/>
  <c r="O443" i="2"/>
  <c r="O38" i="2"/>
  <c r="O70" i="2"/>
  <c r="O166" i="2"/>
  <c r="O198" i="2"/>
  <c r="O275" i="2"/>
  <c r="O296" i="2"/>
  <c r="O359" i="2"/>
  <c r="O377" i="2"/>
  <c r="O428" i="2"/>
  <c r="O444" i="2"/>
  <c r="O492" i="2"/>
  <c r="O508" i="2"/>
  <c r="O556" i="2"/>
  <c r="O572" i="2"/>
  <c r="O620" i="2"/>
  <c r="O636" i="2"/>
  <c r="O684" i="2"/>
  <c r="O12" i="2"/>
  <c r="O204" i="2"/>
  <c r="O258" i="2"/>
  <c r="O380" i="2"/>
  <c r="O415" i="2"/>
  <c r="O498" i="2"/>
  <c r="O519" i="2"/>
  <c r="O83" i="2"/>
  <c r="O115" i="2"/>
  <c r="O211" i="2"/>
  <c r="O240" i="2"/>
  <c r="O304" i="2"/>
  <c r="O326" i="2"/>
  <c r="O384" i="2"/>
  <c r="O402" i="2"/>
  <c r="O450" i="2"/>
  <c r="O466" i="2"/>
  <c r="O84" i="2"/>
  <c r="O116" i="2"/>
  <c r="O212" i="2"/>
  <c r="O242" i="2"/>
  <c r="O306" i="2"/>
  <c r="O327" i="2"/>
  <c r="O385" i="2"/>
  <c r="O403" i="2"/>
  <c r="O451" i="2"/>
  <c r="O467" i="2"/>
  <c r="O86" i="2"/>
  <c r="O118" i="2"/>
  <c r="O214" i="2"/>
  <c r="O243" i="2"/>
  <c r="O307" i="2"/>
  <c r="O328" i="2"/>
  <c r="O386" i="2"/>
  <c r="O404" i="2"/>
  <c r="O452" i="2"/>
  <c r="O468" i="2"/>
  <c r="O516" i="2"/>
  <c r="O532" i="2"/>
  <c r="O580" i="2"/>
  <c r="O596" i="2"/>
  <c r="O644" i="2"/>
  <c r="O660" i="2"/>
  <c r="O44" i="2"/>
  <c r="O108" i="2"/>
  <c r="O279" i="2"/>
  <c r="O322" i="2"/>
  <c r="O431" i="2"/>
  <c r="O463" i="2"/>
  <c r="O125" i="2"/>
  <c r="O381" i="2"/>
  <c r="O8" i="2"/>
  <c r="O33" i="2"/>
  <c r="O289" i="2"/>
  <c r="O344" i="2"/>
  <c r="O608" i="2"/>
  <c r="O131" i="2"/>
  <c r="O251" i="2"/>
  <c r="O336" i="2"/>
  <c r="O410" i="2"/>
  <c r="O4" i="2"/>
  <c r="O132" i="2"/>
  <c r="O252" i="2"/>
  <c r="O338" i="2"/>
  <c r="O411" i="2"/>
  <c r="O6" i="2"/>
  <c r="O134" i="2"/>
  <c r="O254" i="2"/>
  <c r="O339" i="2"/>
  <c r="O412" i="2"/>
  <c r="O476" i="2"/>
  <c r="O540" i="2"/>
  <c r="O604" i="2"/>
  <c r="O668" i="2"/>
  <c r="O140" i="2"/>
  <c r="O343" i="2"/>
  <c r="O477" i="2"/>
  <c r="O51" i="2"/>
  <c r="O179" i="2"/>
  <c r="O283" i="2"/>
  <c r="O366" i="2"/>
  <c r="O434" i="2"/>
  <c r="O52" i="2"/>
  <c r="O180" i="2"/>
  <c r="O284" i="2"/>
  <c r="O367" i="2"/>
  <c r="O435" i="2"/>
  <c r="O54" i="2"/>
  <c r="O182" i="2"/>
  <c r="O286" i="2"/>
  <c r="O368" i="2"/>
  <c r="O436" i="2"/>
  <c r="O500" i="2"/>
  <c r="O564" i="2"/>
  <c r="O628" i="2"/>
  <c r="O692" i="2"/>
  <c r="O236" i="2"/>
  <c r="O399" i="2"/>
  <c r="O509" i="2"/>
  <c r="O61" i="2"/>
  <c r="O317" i="2"/>
  <c r="O175" i="2"/>
  <c r="O200" i="2"/>
  <c r="O225" i="2"/>
  <c r="O259" i="2"/>
  <c r="O544" i="2"/>
  <c r="O99" i="2"/>
  <c r="O227" i="2"/>
  <c r="O315" i="2"/>
  <c r="O393" i="2"/>
  <c r="O458" i="2"/>
  <c r="O100" i="2"/>
  <c r="O228" i="2"/>
  <c r="O316" i="2"/>
  <c r="O394" i="2"/>
  <c r="O459" i="2"/>
  <c r="O102" i="2"/>
  <c r="O230" i="2"/>
  <c r="O318" i="2"/>
  <c r="O395" i="2"/>
  <c r="O460" i="2"/>
  <c r="O524" i="2"/>
  <c r="O588" i="2"/>
  <c r="O652" i="2"/>
  <c r="O76" i="2"/>
  <c r="O300" i="2"/>
  <c r="O447" i="2"/>
  <c r="O147" i="2"/>
  <c r="O262" i="2"/>
  <c r="O347" i="2"/>
  <c r="O418" i="2"/>
  <c r="O20" i="2"/>
  <c r="O148" i="2"/>
  <c r="O263" i="2"/>
  <c r="O348" i="2"/>
  <c r="O419" i="2"/>
  <c r="O22" i="2"/>
  <c r="O150" i="2"/>
  <c r="O264" i="2"/>
  <c r="O350" i="2"/>
  <c r="O420" i="2"/>
  <c r="O484" i="2"/>
  <c r="O548" i="2"/>
  <c r="O612" i="2"/>
  <c r="O676" i="2"/>
  <c r="O172" i="2"/>
  <c r="O362" i="2"/>
  <c r="O487" i="2"/>
  <c r="O136" i="2"/>
  <c r="O736" i="2"/>
  <c r="O583" i="2"/>
  <c r="O605" i="2"/>
  <c r="O669" i="2"/>
  <c r="O690" i="2"/>
  <c r="O745" i="2"/>
  <c r="O761" i="2"/>
  <c r="O809" i="2"/>
  <c r="O825" i="2"/>
  <c r="O873" i="2"/>
  <c r="O889" i="2"/>
  <c r="O937" i="2"/>
  <c r="O953" i="2"/>
  <c r="O82" i="2"/>
  <c r="O146" i="2"/>
  <c r="O303" i="2"/>
  <c r="O346" i="2"/>
  <c r="O449" i="2"/>
  <c r="O478" i="2"/>
  <c r="O542" i="2"/>
  <c r="O563" i="2"/>
  <c r="O627" i="2"/>
  <c r="O649" i="2"/>
  <c r="O710" i="2"/>
  <c r="O729" i="2"/>
  <c r="O778" i="2"/>
  <c r="O794" i="2"/>
  <c r="O842" i="2"/>
  <c r="O858" i="2"/>
  <c r="O906" i="2"/>
  <c r="O922" i="2"/>
  <c r="O970" i="2"/>
  <c r="O986" i="2"/>
  <c r="O1034" i="2"/>
  <c r="O1050" i="2"/>
  <c r="O1098" i="2"/>
  <c r="O111" i="2"/>
  <c r="O480" i="2"/>
  <c r="O530" i="2"/>
  <c r="O551" i="2"/>
  <c r="O615" i="2"/>
  <c r="O637" i="2"/>
  <c r="O700" i="2"/>
  <c r="O718" i="2"/>
  <c r="O769" i="2"/>
  <c r="O785" i="2"/>
  <c r="O833" i="2"/>
  <c r="O849" i="2"/>
  <c r="O897" i="2"/>
  <c r="O913" i="2"/>
  <c r="O961" i="2"/>
  <c r="O977" i="2"/>
  <c r="O178" i="2"/>
  <c r="O239" i="2"/>
  <c r="O364" i="2"/>
  <c r="O401" i="2"/>
  <c r="O489" i="2"/>
  <c r="O510" i="2"/>
  <c r="O574" i="2"/>
  <c r="O595" i="2"/>
  <c r="O659" i="2"/>
  <c r="O681" i="2"/>
  <c r="O738" i="2"/>
  <c r="O754" i="2"/>
  <c r="O802" i="2"/>
  <c r="O818" i="2"/>
  <c r="O866" i="2"/>
  <c r="O882" i="2"/>
  <c r="O930" i="2"/>
  <c r="O946" i="2"/>
  <c r="O994" i="2"/>
  <c r="O1010" i="2"/>
  <c r="O1058" i="2"/>
  <c r="O1074" i="2"/>
  <c r="O562" i="2"/>
  <c r="O647" i="2"/>
  <c r="O727" i="2"/>
  <c r="O793" i="2"/>
  <c r="O857" i="2"/>
  <c r="O921" i="2"/>
  <c r="O18" i="2"/>
  <c r="O260" i="2"/>
  <c r="O417" i="2"/>
  <c r="O521" i="2"/>
  <c r="O606" i="2"/>
  <c r="O691" i="2"/>
  <c r="O762" i="2"/>
  <c r="O826" i="2"/>
  <c r="O890" i="2"/>
  <c r="O954" i="2"/>
  <c r="O1018" i="2"/>
  <c r="O1082" i="2"/>
  <c r="O253" i="2"/>
  <c r="O142" i="2"/>
  <c r="O161" i="2"/>
  <c r="O573" i="2"/>
  <c r="O594" i="2"/>
  <c r="O658" i="2"/>
  <c r="O679" i="2"/>
  <c r="O737" i="2"/>
  <c r="O753" i="2"/>
  <c r="O801" i="2"/>
  <c r="O817" i="2"/>
  <c r="O865" i="2"/>
  <c r="O881" i="2"/>
  <c r="O929" i="2"/>
  <c r="O945" i="2"/>
  <c r="O50" i="2"/>
  <c r="O114" i="2"/>
  <c r="O282" i="2"/>
  <c r="O324" i="2"/>
  <c r="O433" i="2"/>
  <c r="O465" i="2"/>
  <c r="O531" i="2"/>
  <c r="O553" i="2"/>
  <c r="O617" i="2"/>
  <c r="O638" i="2"/>
  <c r="O701" i="2"/>
  <c r="O719" i="2"/>
  <c r="O770" i="2"/>
  <c r="O786" i="2"/>
  <c r="O834" i="2"/>
  <c r="O850" i="2"/>
  <c r="O898" i="2"/>
  <c r="O914" i="2"/>
  <c r="O962" i="2"/>
  <c r="O978" i="2"/>
  <c r="O1026" i="2"/>
  <c r="O1042" i="2"/>
  <c r="O1090" i="2"/>
  <c r="O747" i="2"/>
  <c r="O154" i="2"/>
  <c r="O218" i="2"/>
  <c r="O351" i="2"/>
  <c r="O387" i="2"/>
  <c r="O479" i="2"/>
  <c r="O501" i="2"/>
  <c r="O565" i="2"/>
  <c r="O586" i="2"/>
  <c r="O650" i="2"/>
  <c r="O671" i="2"/>
  <c r="O730" i="2"/>
  <c r="O755" i="2"/>
  <c r="O803" i="2"/>
  <c r="O819" i="2"/>
  <c r="O867" i="2"/>
  <c r="O883" i="2"/>
  <c r="O931" i="2"/>
  <c r="O955" i="2"/>
  <c r="O59" i="2"/>
  <c r="O947" i="2"/>
  <c r="O58" i="2"/>
  <c r="O244" i="2"/>
  <c r="O287" i="2"/>
  <c r="O405" i="2"/>
  <c r="O437" i="2"/>
  <c r="O511" i="2"/>
  <c r="O533" i="2"/>
  <c r="O597" i="2"/>
  <c r="O618" i="2"/>
  <c r="O682" i="2"/>
  <c r="O702" i="2"/>
  <c r="O763" i="2"/>
  <c r="O779" i="2"/>
  <c r="O827" i="2"/>
  <c r="O843" i="2"/>
  <c r="O891" i="2"/>
  <c r="O907" i="2"/>
  <c r="O963" i="2"/>
  <c r="O979" i="2"/>
  <c r="O155" i="2"/>
  <c r="O219" i="2"/>
  <c r="O541" i="2"/>
  <c r="O709" i="2"/>
  <c r="O841" i="2"/>
  <c r="O969" i="2"/>
  <c r="O383" i="2"/>
  <c r="O585" i="2"/>
  <c r="O746" i="2"/>
  <c r="O874" i="2"/>
  <c r="O1002" i="2"/>
  <c r="O90" i="2"/>
  <c r="O308" i="2"/>
  <c r="O453" i="2"/>
  <c r="O543" i="2"/>
  <c r="O629" i="2"/>
  <c r="O711" i="2"/>
  <c r="O787" i="2"/>
  <c r="O851" i="2"/>
  <c r="O915" i="2"/>
  <c r="O995" i="2"/>
  <c r="O122" i="2"/>
  <c r="O186" i="2"/>
  <c r="O330" i="2"/>
  <c r="O369" i="2"/>
  <c r="O469" i="2"/>
  <c r="O490" i="2"/>
  <c r="O554" i="2"/>
  <c r="O575" i="2"/>
  <c r="O639" i="2"/>
  <c r="O661" i="2"/>
  <c r="O721" i="2"/>
  <c r="O739" i="2"/>
  <c r="O795" i="2"/>
  <c r="O811" i="2"/>
  <c r="O859" i="2"/>
  <c r="O875" i="2"/>
  <c r="O923" i="2"/>
  <c r="O939" i="2"/>
  <c r="O27" i="2"/>
  <c r="O91" i="2"/>
  <c r="O626" i="2"/>
  <c r="O905" i="2"/>
  <c r="O499" i="2"/>
  <c r="O810" i="2"/>
  <c r="O1066" i="2"/>
  <c r="O187" i="2"/>
  <c r="O267" i="2"/>
  <c r="O388" i="2"/>
  <c r="O422" i="2"/>
  <c r="O502" i="2"/>
  <c r="O523" i="2"/>
  <c r="O587" i="2"/>
  <c r="O609" i="2"/>
  <c r="O673" i="2"/>
  <c r="O694" i="2"/>
  <c r="O748" i="2"/>
  <c r="O764" i="2"/>
  <c r="O812" i="2"/>
  <c r="O828" i="2"/>
  <c r="O876" i="2"/>
  <c r="O892" i="2"/>
  <c r="O940" i="2"/>
  <c r="O956" i="2"/>
  <c r="O1004" i="2"/>
  <c r="O1020" i="2"/>
  <c r="O1068" i="2"/>
  <c r="O1084" i="2"/>
  <c r="O288" i="2"/>
  <c r="O331" i="2"/>
  <c r="O438" i="2"/>
  <c r="O470" i="2"/>
  <c r="O534" i="2"/>
  <c r="O555" i="2"/>
  <c r="O619" i="2"/>
  <c r="O641" i="2"/>
  <c r="O703" i="2"/>
  <c r="O722" i="2"/>
  <c r="O772" i="2"/>
  <c r="O788" i="2"/>
  <c r="O836" i="2"/>
  <c r="O852" i="2"/>
  <c r="O900" i="2"/>
  <c r="O916" i="2"/>
  <c r="O964" i="2"/>
  <c r="O980" i="2"/>
  <c r="O1028" i="2"/>
  <c r="O1044" i="2"/>
  <c r="O1092" i="2"/>
  <c r="O266" i="2"/>
  <c r="O522" i="2"/>
  <c r="O693" i="2"/>
  <c r="O835" i="2"/>
  <c r="O971" i="2"/>
  <c r="O352" i="2"/>
  <c r="O481" i="2"/>
  <c r="O566" i="2"/>
  <c r="O651" i="2"/>
  <c r="O731" i="2"/>
  <c r="O796" i="2"/>
  <c r="O860" i="2"/>
  <c r="O924" i="2"/>
  <c r="O988" i="2"/>
  <c r="O1052" i="2"/>
  <c r="O777" i="2"/>
  <c r="O210" i="2"/>
  <c r="O670" i="2"/>
  <c r="O938" i="2"/>
  <c r="O123" i="2"/>
  <c r="O246" i="2"/>
  <c r="O406" i="2"/>
  <c r="O513" i="2"/>
  <c r="O598" i="2"/>
  <c r="O683" i="2"/>
  <c r="O756" i="2"/>
  <c r="O820" i="2"/>
  <c r="O884" i="2"/>
  <c r="O948" i="2"/>
  <c r="O1012" i="2"/>
  <c r="O1076" i="2"/>
  <c r="O310" i="2"/>
  <c r="O454" i="2"/>
  <c r="O545" i="2"/>
  <c r="O630" i="2"/>
  <c r="O713" i="2"/>
  <c r="O780" i="2"/>
  <c r="O844" i="2"/>
  <c r="O908" i="2"/>
  <c r="O972" i="2"/>
  <c r="O1036" i="2"/>
  <c r="O370" i="2"/>
  <c r="O491" i="2"/>
  <c r="O577" i="2"/>
  <c r="O662" i="2"/>
  <c r="O740" i="2"/>
  <c r="O804" i="2"/>
  <c r="O868" i="2"/>
  <c r="O932" i="2"/>
  <c r="O996" i="2"/>
  <c r="O1060" i="2"/>
  <c r="O607" i="2"/>
  <c r="O188" i="2"/>
  <c r="O247" i="2"/>
  <c r="O371" i="2"/>
  <c r="O407" i="2"/>
  <c r="O493" i="2"/>
  <c r="O514" i="2"/>
  <c r="O578" i="2"/>
  <c r="O599" i="2"/>
  <c r="O663" i="2"/>
  <c r="O685" i="2"/>
  <c r="O741" i="2"/>
  <c r="O757" i="2"/>
  <c r="O805" i="2"/>
  <c r="O821" i="2"/>
  <c r="O869" i="2"/>
  <c r="O885" i="2"/>
  <c r="O933" i="2"/>
  <c r="O949" i="2"/>
  <c r="O997" i="2"/>
  <c r="O1013" i="2"/>
  <c r="O1061" i="2"/>
  <c r="O1077" i="2"/>
  <c r="O34" i="2"/>
  <c r="O226" i="2"/>
  <c r="O271" i="2"/>
  <c r="O392" i="2"/>
  <c r="O425" i="2"/>
  <c r="O505" i="2"/>
  <c r="O526" i="2"/>
  <c r="O590" i="2"/>
  <c r="O611" i="2"/>
  <c r="O675" i="2"/>
  <c r="O697" i="2"/>
  <c r="O750" i="2"/>
  <c r="O766" i="2"/>
  <c r="O814" i="2"/>
  <c r="O830" i="2"/>
  <c r="O878" i="2"/>
  <c r="O894" i="2"/>
  <c r="O942" i="2"/>
  <c r="O958" i="2"/>
  <c r="O1006" i="2"/>
  <c r="O1022" i="2"/>
  <c r="O1070" i="2"/>
  <c r="O1086" i="2"/>
  <c r="O10" i="2"/>
  <c r="O255" i="2"/>
  <c r="O602" i="2"/>
  <c r="O687" i="2"/>
  <c r="O28" i="2"/>
  <c r="O92" i="2"/>
  <c r="O268" i="2"/>
  <c r="O311" i="2"/>
  <c r="O423" i="2"/>
  <c r="O455" i="2"/>
  <c r="O525" i="2"/>
  <c r="O546" i="2"/>
  <c r="O610" i="2"/>
  <c r="O631" i="2"/>
  <c r="O695" i="2"/>
  <c r="O714" i="2"/>
  <c r="O765" i="2"/>
  <c r="O781" i="2"/>
  <c r="O829" i="2"/>
  <c r="O845" i="2"/>
  <c r="O893" i="2"/>
  <c r="O909" i="2"/>
  <c r="O957" i="2"/>
  <c r="O973" i="2"/>
  <c r="O1021" i="2"/>
  <c r="O1037" i="2"/>
  <c r="O1085" i="2"/>
  <c r="O66" i="2"/>
  <c r="O130" i="2"/>
  <c r="O292" i="2"/>
  <c r="O335" i="2"/>
  <c r="O441" i="2"/>
  <c r="O473" i="2"/>
  <c r="O537" i="2"/>
  <c r="O558" i="2"/>
  <c r="O622" i="2"/>
  <c r="O643" i="2"/>
  <c r="O706" i="2"/>
  <c r="O724" i="2"/>
  <c r="O774" i="2"/>
  <c r="O790" i="2"/>
  <c r="O838" i="2"/>
  <c r="O854" i="2"/>
  <c r="O902" i="2"/>
  <c r="O918" i="2"/>
  <c r="O966" i="2"/>
  <c r="O982" i="2"/>
  <c r="O1030" i="2"/>
  <c r="O1046" i="2"/>
  <c r="O1094" i="2"/>
  <c r="O340" i="2"/>
  <c r="O474" i="2"/>
  <c r="O725" i="2"/>
  <c r="O791" i="2"/>
  <c r="O983" i="2"/>
  <c r="O1016" i="2"/>
  <c r="O421" i="2"/>
  <c r="O124" i="2"/>
  <c r="O332" i="2"/>
  <c r="O471" i="2"/>
  <c r="O557" i="2"/>
  <c r="O642" i="2"/>
  <c r="O723" i="2"/>
  <c r="O789" i="2"/>
  <c r="O853" i="2"/>
  <c r="O917" i="2"/>
  <c r="O981" i="2"/>
  <c r="O1045" i="2"/>
  <c r="O162" i="2"/>
  <c r="O355" i="2"/>
  <c r="O483" i="2"/>
  <c r="O569" i="2"/>
  <c r="O654" i="2"/>
  <c r="O733" i="2"/>
  <c r="O798" i="2"/>
  <c r="O862" i="2"/>
  <c r="O926" i="2"/>
  <c r="O990" i="2"/>
  <c r="O1054" i="2"/>
  <c r="O517" i="2"/>
  <c r="O823" i="2"/>
  <c r="O887" i="2"/>
  <c r="O1032" i="2"/>
  <c r="O1064" i="2"/>
  <c r="O220" i="2"/>
  <c r="O390" i="2"/>
  <c r="O503" i="2"/>
  <c r="O589" i="2"/>
  <c r="O674" i="2"/>
  <c r="O749" i="2"/>
  <c r="O813" i="2"/>
  <c r="O877" i="2"/>
  <c r="O941" i="2"/>
  <c r="O1005" i="2"/>
  <c r="O1069" i="2"/>
  <c r="O250" i="2"/>
  <c r="O409" i="2"/>
  <c r="O515" i="2"/>
  <c r="O601" i="2"/>
  <c r="O686" i="2"/>
  <c r="O758" i="2"/>
  <c r="O822" i="2"/>
  <c r="O886" i="2"/>
  <c r="O950" i="2"/>
  <c r="O1014" i="2"/>
  <c r="O1078" i="2"/>
  <c r="O138" i="2"/>
  <c r="O645" i="2"/>
  <c r="O919" i="2"/>
  <c r="O1080" i="2"/>
  <c r="O26" i="2"/>
  <c r="O899" i="2"/>
  <c r="O60" i="2"/>
  <c r="O290" i="2"/>
  <c r="O439" i="2"/>
  <c r="O535" i="2"/>
  <c r="O621" i="2"/>
  <c r="O705" i="2"/>
  <c r="O773" i="2"/>
  <c r="O837" i="2"/>
  <c r="O901" i="2"/>
  <c r="O965" i="2"/>
  <c r="O1029" i="2"/>
  <c r="O1093" i="2"/>
  <c r="O98" i="2"/>
  <c r="O314" i="2"/>
  <c r="O457" i="2"/>
  <c r="O547" i="2"/>
  <c r="O633" i="2"/>
  <c r="O715" i="2"/>
  <c r="O782" i="2"/>
  <c r="O846" i="2"/>
  <c r="O910" i="2"/>
  <c r="O974" i="2"/>
  <c r="O1038" i="2"/>
  <c r="O413" i="2"/>
  <c r="O759" i="2"/>
  <c r="O771" i="2"/>
  <c r="O951" i="2"/>
  <c r="O1000" i="2"/>
  <c r="O1096" i="2"/>
  <c r="O482" i="2"/>
  <c r="O797" i="2"/>
  <c r="O1053" i="2"/>
  <c r="O579" i="2"/>
  <c r="O870" i="2"/>
  <c r="O414" i="2"/>
  <c r="O518" i="2"/>
  <c r="O760" i="2"/>
  <c r="O824" i="2"/>
  <c r="O1001" i="2"/>
  <c r="O1033" i="2"/>
  <c r="O42" i="2"/>
  <c r="O527" i="2"/>
  <c r="O613" i="2"/>
  <c r="O831" i="2"/>
  <c r="O895" i="2"/>
  <c r="O1035" i="2"/>
  <c r="O1067" i="2"/>
  <c r="O1048" i="2"/>
  <c r="O139" i="2"/>
  <c r="O561" i="2"/>
  <c r="O646" i="2"/>
  <c r="O856" i="2"/>
  <c r="O920" i="2"/>
  <c r="O1049" i="2"/>
  <c r="O1081" i="2"/>
  <c r="O170" i="2"/>
  <c r="O360" i="2"/>
  <c r="O655" i="2"/>
  <c r="O734" i="2"/>
  <c r="O927" i="2"/>
  <c r="O985" i="2"/>
  <c r="O353" i="2"/>
  <c r="O732" i="2"/>
  <c r="O989" i="2"/>
  <c r="O494" i="2"/>
  <c r="O806" i="2"/>
  <c r="O1062" i="2"/>
  <c r="O2" i="2"/>
  <c r="O256" i="2"/>
  <c r="O689" i="2"/>
  <c r="O952" i="2"/>
  <c r="O1097" i="2"/>
  <c r="O429" i="2"/>
  <c r="O767" i="2"/>
  <c r="O1003" i="2"/>
  <c r="O475" i="2"/>
  <c r="O792" i="2"/>
  <c r="O1017" i="2"/>
  <c r="O570" i="2"/>
  <c r="O156" i="2"/>
  <c r="O653" i="2"/>
  <c r="O925" i="2"/>
  <c r="O374" i="2"/>
  <c r="O742" i="2"/>
  <c r="O998" i="2"/>
  <c r="O11" i="2"/>
  <c r="O603" i="2"/>
  <c r="O888" i="2"/>
  <c r="O1065" i="2"/>
  <c r="O276" i="2"/>
  <c r="O698" i="2"/>
  <c r="O959" i="2"/>
  <c r="O1099" i="2"/>
  <c r="O855" i="2"/>
  <c r="O342" i="2"/>
  <c r="O726" i="2"/>
  <c r="O984" i="2"/>
  <c r="O485" i="2"/>
  <c r="O799" i="2"/>
  <c r="O863" i="2"/>
  <c r="O1019" i="2"/>
  <c r="O1051" i="2"/>
  <c r="O934" i="2"/>
  <c r="O1015" i="2"/>
  <c r="O171" i="2"/>
  <c r="O571" i="2"/>
  <c r="O657" i="2"/>
  <c r="O864" i="2"/>
  <c r="O928" i="2"/>
  <c r="O1055" i="2"/>
  <c r="O1087" i="2"/>
  <c r="O784" i="2"/>
  <c r="O1079" i="2"/>
  <c r="O202" i="2"/>
  <c r="O581" i="2"/>
  <c r="O666" i="2"/>
  <c r="O871" i="2"/>
  <c r="O935" i="2"/>
  <c r="O1056" i="2"/>
  <c r="O1088" i="2"/>
  <c r="O816" i="2"/>
  <c r="O1095" i="2"/>
  <c r="O75" i="2"/>
  <c r="O299" i="2"/>
  <c r="O625" i="2"/>
  <c r="O708" i="2"/>
  <c r="O904" i="2"/>
  <c r="O968" i="2"/>
  <c r="O1073" i="2"/>
  <c r="O319" i="2"/>
  <c r="O461" i="2"/>
  <c r="O716" i="2"/>
  <c r="O783" i="2"/>
  <c r="O1011" i="2"/>
  <c r="O1043" i="2"/>
  <c r="O593" i="2"/>
  <c r="O848" i="2"/>
  <c r="O43" i="2"/>
  <c r="O614" i="2"/>
  <c r="O896" i="2"/>
  <c r="O235" i="2"/>
  <c r="O752" i="2"/>
  <c r="O320" i="2"/>
  <c r="O278" i="2"/>
  <c r="O430" i="2"/>
  <c r="O699" i="2"/>
  <c r="O768" i="2"/>
  <c r="O960" i="2"/>
  <c r="O1007" i="2"/>
  <c r="O298" i="2"/>
  <c r="O445" i="2"/>
  <c r="O707" i="2"/>
  <c r="O775" i="2"/>
  <c r="O967" i="2"/>
  <c r="O1008" i="2"/>
  <c r="O379" i="2"/>
  <c r="O497" i="2"/>
  <c r="O744" i="2"/>
  <c r="O808" i="2"/>
  <c r="O992" i="2"/>
  <c r="O1025" i="2"/>
  <c r="O506" i="2"/>
  <c r="O591" i="2"/>
  <c r="O815" i="2"/>
  <c r="O879" i="2"/>
  <c r="O1059" i="2"/>
  <c r="O1091" i="2"/>
  <c r="O944" i="2"/>
  <c r="O1063" i="2"/>
  <c r="O1071" i="2"/>
  <c r="O861" i="2"/>
  <c r="O665" i="2"/>
  <c r="O559" i="2"/>
  <c r="O880" i="2"/>
  <c r="O486" i="2"/>
  <c r="O800" i="2"/>
  <c r="O1023" i="2"/>
  <c r="O107" i="2"/>
  <c r="O495" i="2"/>
  <c r="O807" i="2"/>
  <c r="O1024" i="2"/>
  <c r="O462" i="2"/>
  <c r="O539" i="2"/>
  <c r="O840" i="2"/>
  <c r="O1041" i="2"/>
  <c r="O106" i="2"/>
  <c r="O634" i="2"/>
  <c r="O911" i="2"/>
  <c r="O398" i="2"/>
  <c r="O567" i="2"/>
  <c r="O912" i="2"/>
  <c r="O529" i="2"/>
  <c r="O1083" i="2"/>
  <c r="O1047" i="2"/>
  <c r="O976" i="2"/>
  <c r="O74" i="2"/>
  <c r="O623" i="2"/>
  <c r="O903" i="2"/>
  <c r="O1072" i="2"/>
  <c r="O999" i="2"/>
  <c r="O203" i="2"/>
  <c r="O667" i="2"/>
  <c r="O936" i="2"/>
  <c r="O1089" i="2"/>
  <c r="O396" i="2"/>
  <c r="O751" i="2"/>
  <c r="O1027" i="2"/>
  <c r="O717" i="2"/>
  <c r="O1031" i="2"/>
  <c r="O194" i="2"/>
  <c r="O635" i="2"/>
  <c r="O361" i="2"/>
  <c r="O735" i="2"/>
  <c r="O987" i="2"/>
  <c r="O378" i="2"/>
  <c r="O743" i="2"/>
  <c r="O991" i="2"/>
  <c r="O446" i="2"/>
  <c r="O776" i="2"/>
  <c r="O1009" i="2"/>
  <c r="O549" i="2"/>
  <c r="O847" i="2"/>
  <c r="O1075" i="2"/>
  <c r="O832" i="2"/>
  <c r="O1039" i="2"/>
  <c r="O550" i="2"/>
  <c r="O1040" i="2"/>
  <c r="O582" i="2"/>
  <c r="O677" i="2"/>
  <c r="O943" i="2"/>
  <c r="O872" i="2"/>
  <c r="O507" i="2"/>
  <c r="O975" i="2"/>
  <c r="O839" i="2"/>
  <c r="O234" i="2"/>
  <c r="O538" i="2"/>
  <c r="O678" i="2"/>
  <c r="O1057" i="2"/>
  <c r="O993" i="2"/>
  <c r="M1227" i="2" l="1"/>
  <c r="M1638" i="2"/>
  <c r="M1168" i="2"/>
  <c r="M1251" i="2"/>
  <c r="M1559" i="2"/>
  <c r="M1423" i="2"/>
  <c r="M1373" i="2"/>
  <c r="M1120" i="2"/>
  <c r="M1446" i="2"/>
  <c r="M1255" i="2"/>
  <c r="M1345" i="2"/>
  <c r="M1456" i="2"/>
  <c r="M1431" i="2"/>
  <c r="M1296" i="2"/>
  <c r="M1441" i="2"/>
  <c r="M1143" i="2"/>
  <c r="M1295" i="2"/>
  <c r="M1603" i="2"/>
  <c r="M1616" i="2"/>
  <c r="M1563" i="2"/>
  <c r="M1637" i="2"/>
  <c r="M1409" i="2"/>
  <c r="M1239" i="2"/>
  <c r="M1135" i="2"/>
  <c r="M1575" i="2"/>
  <c r="M1424" i="2"/>
  <c r="M1313" i="2"/>
  <c r="M1521" i="2"/>
  <c r="M1200" i="2"/>
  <c r="M1583" i="2"/>
  <c r="M1408" i="2"/>
  <c r="M1640" i="2"/>
  <c r="M1281" i="2"/>
  <c r="M1520" i="2"/>
  <c r="M1625" i="2"/>
  <c r="M1319" i="2"/>
  <c r="M1593" i="2"/>
  <c r="M1496" i="2"/>
  <c r="M1321" i="2"/>
  <c r="M1503" i="2"/>
  <c r="M1123" i="2"/>
  <c r="M1247" i="2"/>
  <c r="M1415" i="2"/>
  <c r="M1315" i="2"/>
  <c r="M1199" i="2"/>
  <c r="M1407" i="2"/>
  <c r="M1392" i="2"/>
  <c r="M1519" i="2"/>
  <c r="M1192" i="2"/>
  <c r="M1551" i="2"/>
  <c r="M1185" i="2"/>
  <c r="M1379" i="2"/>
  <c r="M1291" i="2"/>
  <c r="M1363" i="2"/>
  <c r="M1151" i="2"/>
  <c r="M1127" i="2"/>
  <c r="M1162" i="2"/>
  <c r="M1114" i="2"/>
  <c r="M1314" i="2"/>
  <c r="M1274" i="2"/>
  <c r="M1218" i="2"/>
  <c r="M1506" i="2"/>
  <c r="M1418" i="2"/>
  <c r="M1498" i="2"/>
  <c r="M1242" i="2"/>
  <c r="M1138" i="2"/>
  <c r="M1250" i="2"/>
  <c r="M1146" i="2"/>
  <c r="M1154" i="2"/>
  <c r="M1442" i="2"/>
  <c r="M1354" i="2"/>
  <c r="M1610" i="2"/>
  <c r="M1554" i="2"/>
  <c r="M1434" i="2"/>
  <c r="M1276" i="2"/>
  <c r="M1602" i="2"/>
  <c r="M1140" i="2"/>
  <c r="M1164" i="2"/>
  <c r="M1188" i="2"/>
  <c r="M1452" i="2"/>
  <c r="M1178" i="2"/>
  <c r="M1330" i="2"/>
  <c r="M1234" i="2"/>
  <c r="M1522" i="2"/>
  <c r="M1466" i="2"/>
  <c r="M1130" i="2"/>
  <c r="M1514" i="2"/>
  <c r="M1132" i="2"/>
  <c r="M1172" i="2"/>
  <c r="M1116" i="2"/>
  <c r="M1332" i="2"/>
  <c r="M1300" i="2"/>
  <c r="M1290" i="2"/>
  <c r="M1186" i="2"/>
  <c r="M1378" i="2"/>
  <c r="M1634" i="2"/>
  <c r="M1546" i="2"/>
  <c r="M1426" i="2"/>
  <c r="M1370" i="2"/>
  <c r="M1626" i="2"/>
  <c r="M1322" i="2"/>
  <c r="M1212" i="2"/>
  <c r="M1346" i="2"/>
  <c r="M1308" i="2"/>
  <c r="M1388" i="2"/>
  <c r="M1226" i="2"/>
  <c r="M1122" i="2"/>
  <c r="M1282" i="2"/>
  <c r="M1570" i="2"/>
  <c r="M1482" i="2"/>
  <c r="M1258" i="2"/>
  <c r="M1562" i="2"/>
  <c r="M1148" i="2"/>
  <c r="M1220" i="2"/>
  <c r="M1180" i="2"/>
  <c r="M1402" i="2"/>
  <c r="M1362" i="2"/>
  <c r="M1386" i="2"/>
  <c r="M1578" i="2"/>
  <c r="M1324" i="2"/>
  <c r="M1100" i="2"/>
  <c r="M1410" i="2"/>
  <c r="M1372" i="2"/>
  <c r="M1580" i="2"/>
  <c r="M1205" i="2"/>
  <c r="M1461" i="2"/>
  <c r="M1198" i="2"/>
  <c r="M1317" i="2"/>
  <c r="M1573" i="2"/>
  <c r="M1278" i="2"/>
  <c r="M1534" i="2"/>
  <c r="M1540" i="2"/>
  <c r="M1277" i="2"/>
  <c r="M1533" i="2"/>
  <c r="M1238" i="2"/>
  <c r="M1494" i="2"/>
  <c r="M1210" i="2"/>
  <c r="M1298" i="2"/>
  <c r="M1490" i="2"/>
  <c r="M1450" i="2"/>
  <c r="M1642" i="2"/>
  <c r="M1340" i="2"/>
  <c r="M1236" i="2"/>
  <c r="M1252" i="2"/>
  <c r="M1516" i="2"/>
  <c r="M1141" i="2"/>
  <c r="M1397" i="2"/>
  <c r="M1134" i="2"/>
  <c r="M1306" i="2"/>
  <c r="M1106" i="2"/>
  <c r="M1586" i="2"/>
  <c r="M1196" i="2"/>
  <c r="M1108" i="2"/>
  <c r="M1228" i="2"/>
  <c r="M1436" i="2"/>
  <c r="M1253" i="2"/>
  <c r="M1509" i="2"/>
  <c r="M1214" i="2"/>
  <c r="M1470" i="2"/>
  <c r="M1476" i="2"/>
  <c r="M1213" i="2"/>
  <c r="M1469" i="2"/>
  <c r="M1174" i="2"/>
  <c r="M1430" i="2"/>
  <c r="M1548" i="2"/>
  <c r="M1394" i="2"/>
  <c r="M1618" i="2"/>
  <c r="M1474" i="2"/>
  <c r="M1194" i="2"/>
  <c r="M1204" i="2"/>
  <c r="M1333" i="2"/>
  <c r="M1326" i="2"/>
  <c r="M1582" i="2"/>
  <c r="M1293" i="2"/>
  <c r="M1549" i="2"/>
  <c r="M1286" i="2"/>
  <c r="M1542" i="2"/>
  <c r="M1112" i="2"/>
  <c r="M1202" i="2"/>
  <c r="M1458" i="2"/>
  <c r="M1338" i="2"/>
  <c r="M1292" i="2"/>
  <c r="M1269" i="2"/>
  <c r="M1525" i="2"/>
  <c r="M1262" i="2"/>
  <c r="M1518" i="2"/>
  <c r="M1524" i="2"/>
  <c r="M1229" i="2"/>
  <c r="M1485" i="2"/>
  <c r="M1222" i="2"/>
  <c r="M1478" i="2"/>
  <c r="M1260" i="2"/>
  <c r="M1268" i="2"/>
  <c r="M1500" i="2"/>
  <c r="M1189" i="2"/>
  <c r="M1390" i="2"/>
  <c r="M1165" i="2"/>
  <c r="M1350" i="2"/>
  <c r="M1420" i="2"/>
  <c r="M1429" i="2"/>
  <c r="M1310" i="2"/>
  <c r="M1416" i="2"/>
  <c r="M1581" i="2"/>
  <c r="M1462" i="2"/>
  <c r="M1284" i="2"/>
  <c r="M1413" i="2"/>
  <c r="M1294" i="2"/>
  <c r="M1480" i="2"/>
  <c r="M1576" i="2"/>
  <c r="M1257" i="2"/>
  <c r="M1209" i="2"/>
  <c r="M1156" i="2"/>
  <c r="M1124" i="2"/>
  <c r="M1564" i="2"/>
  <c r="M1406" i="2"/>
  <c r="M1357" i="2"/>
  <c r="M1366" i="2"/>
  <c r="M1144" i="2"/>
  <c r="M1109" i="2"/>
  <c r="M1316" i="2"/>
  <c r="M1598" i="2"/>
  <c r="M1396" i="2"/>
  <c r="M1405" i="2"/>
  <c r="M1558" i="2"/>
  <c r="M1484" i="2"/>
  <c r="M1301" i="2"/>
  <c r="M1182" i="2"/>
  <c r="M1288" i="2"/>
  <c r="M1572" i="2"/>
  <c r="M1453" i="2"/>
  <c r="M1334" i="2"/>
  <c r="M1285" i="2"/>
  <c r="M1166" i="2"/>
  <c r="M1352" i="2"/>
  <c r="M1565" i="2"/>
  <c r="M1336" i="2"/>
  <c r="M1129" i="2"/>
  <c r="M1623" i="2"/>
  <c r="M1170" i="2"/>
  <c r="M1244" i="2"/>
  <c r="M1454" i="2"/>
  <c r="M1412" i="2"/>
  <c r="M1414" i="2"/>
  <c r="M1240" i="2"/>
  <c r="M1493" i="2"/>
  <c r="M1374" i="2"/>
  <c r="M1448" i="2"/>
  <c r="M1133" i="2"/>
  <c r="M1526" i="2"/>
  <c r="M1404" i="2"/>
  <c r="M1477" i="2"/>
  <c r="M1358" i="2"/>
  <c r="M1512" i="2"/>
  <c r="M1600" i="2"/>
  <c r="M1289" i="2"/>
  <c r="M1163" i="2"/>
  <c r="M1400" i="2"/>
  <c r="M1305" i="2"/>
  <c r="M1594" i="2"/>
  <c r="M1445" i="2"/>
  <c r="M1342" i="2"/>
  <c r="M1149" i="2"/>
  <c r="M1302" i="2"/>
  <c r="M1557" i="2"/>
  <c r="M1438" i="2"/>
  <c r="M1544" i="2"/>
  <c r="M1197" i="2"/>
  <c r="M1590" i="2"/>
  <c r="M1468" i="2"/>
  <c r="M1541" i="2"/>
  <c r="M1422" i="2"/>
  <c r="M1538" i="2"/>
  <c r="M1492" i="2"/>
  <c r="M1385" i="2"/>
  <c r="M1195" i="2"/>
  <c r="M1528" i="2"/>
  <c r="M1337" i="2"/>
  <c r="M1125" i="2"/>
  <c r="M1150" i="2"/>
  <c r="M1341" i="2"/>
  <c r="M1158" i="2"/>
  <c r="M1356" i="2"/>
  <c r="M1237" i="2"/>
  <c r="M1381" i="2"/>
  <c r="M1380" i="2"/>
  <c r="M1270" i="2"/>
  <c r="M1550" i="2"/>
  <c r="M1256" i="2"/>
  <c r="M1464" i="2"/>
  <c r="M1161" i="2"/>
  <c r="M1131" i="2"/>
  <c r="M1401" i="2"/>
  <c r="M1254" i="2"/>
  <c r="M1499" i="2"/>
  <c r="M1183" i="2"/>
  <c r="M1299" i="2"/>
  <c r="M1595" i="2"/>
  <c r="M1585" i="2"/>
  <c r="M1283" i="2"/>
  <c r="M1191" i="2"/>
  <c r="M1421" i="2"/>
  <c r="M1118" i="2"/>
  <c r="M1444" i="2"/>
  <c r="M1389" i="2"/>
  <c r="M1230" i="2"/>
  <c r="M1545" i="2"/>
  <c r="M1433" i="2"/>
  <c r="M1304" i="2"/>
  <c r="M1353" i="2"/>
  <c r="M1589" i="2"/>
  <c r="M1621" i="2"/>
  <c r="M1241" i="2"/>
  <c r="M1635" i="2"/>
  <c r="M1447" i="2"/>
  <c r="M1343" i="2"/>
  <c r="M1312" i="2"/>
  <c r="M1233" i="2"/>
  <c r="M1555" i="2"/>
  <c r="M1243" i="2"/>
  <c r="M1307" i="2"/>
  <c r="M1266" i="2"/>
  <c r="M1606" i="2"/>
  <c r="M1502" i="2"/>
  <c r="M1320" i="2"/>
  <c r="M1349" i="2"/>
  <c r="M1614" i="2"/>
  <c r="M1126" i="2"/>
  <c r="M1465" i="2"/>
  <c r="M1501" i="2"/>
  <c r="M1145" i="2"/>
  <c r="M1449" i="2"/>
  <c r="M1176" i="2"/>
  <c r="M1612" i="2"/>
  <c r="M1117" i="2"/>
  <c r="M1355" i="2"/>
  <c r="M1567" i="2"/>
  <c r="M1641" i="2"/>
  <c r="M1472" i="2"/>
  <c r="M1457" i="2"/>
  <c r="M1139" i="2"/>
  <c r="M1511" i="2"/>
  <c r="M1547" i="2"/>
  <c r="M1530" i="2"/>
  <c r="M1460" i="2"/>
  <c r="M1622" i="2"/>
  <c r="M1272" i="2"/>
  <c r="M1566" i="2"/>
  <c r="M1508" i="2"/>
  <c r="M1398" i="2"/>
  <c r="M1384" i="2"/>
  <c r="M1382" i="2"/>
  <c r="M1177" i="2"/>
  <c r="M1318" i="2"/>
  <c r="M1259" i="2"/>
  <c r="M1529" i="2"/>
  <c r="M1364" i="2"/>
  <c r="M1510" i="2"/>
  <c r="M1531" i="2"/>
  <c r="M1215" i="2"/>
  <c r="M1459" i="2"/>
  <c r="M1184" i="2"/>
  <c r="M1267" i="2"/>
  <c r="M1105" i="2"/>
  <c r="M1607" i="2"/>
  <c r="M1331" i="2"/>
  <c r="M1303" i="2"/>
  <c r="M1167" i="2"/>
  <c r="M1173" i="2"/>
  <c r="M1246" i="2"/>
  <c r="M1517" i="2"/>
  <c r="M1561" i="2"/>
  <c r="M1481" i="2"/>
  <c r="M1181" i="2"/>
  <c r="M1193" i="2"/>
  <c r="M1369" i="2"/>
  <c r="M1588" i="2"/>
  <c r="M1439" i="2"/>
  <c r="M1344" i="2"/>
  <c r="M1329" i="2"/>
  <c r="M1371" i="2"/>
  <c r="M1403" i="2"/>
  <c r="M1223" i="2"/>
  <c r="M1348" i="2"/>
  <c r="M1101" i="2"/>
  <c r="M1261" i="2"/>
  <c r="M1206" i="2"/>
  <c r="M1208" i="2"/>
  <c r="M1102" i="2"/>
  <c r="M1224" i="2"/>
  <c r="M1417" i="2"/>
  <c r="M1632" i="2"/>
  <c r="M1428" i="2"/>
  <c r="M1574" i="2"/>
  <c r="M1225" i="2"/>
  <c r="M1368" i="2"/>
  <c r="M1633" i="2"/>
  <c r="M1432" i="2"/>
  <c r="M1113" i="2"/>
  <c r="M1613" i="2"/>
  <c r="M1111" i="2"/>
  <c r="M1311" i="2"/>
  <c r="M1216" i="2"/>
  <c r="M1443" i="2"/>
  <c r="M1201" i="2"/>
  <c r="M1491" i="2"/>
  <c r="M1599" i="2"/>
  <c r="M1275" i="2"/>
  <c r="M1365" i="2"/>
  <c r="M1630" i="2"/>
  <c r="M1325" i="2"/>
  <c r="M1157" i="2"/>
  <c r="M1513" i="2"/>
  <c r="M1211" i="2"/>
  <c r="M1440" i="2"/>
  <c r="M1624" i="2"/>
  <c r="M1231" i="2"/>
  <c r="M1507" i="2"/>
  <c r="M1104" i="2"/>
  <c r="M1605" i="2"/>
  <c r="M1505" i="2"/>
  <c r="M1187" i="2"/>
  <c r="M1323" i="2"/>
  <c r="M1535" i="2"/>
  <c r="M1495" i="2"/>
  <c r="M1235" i="2"/>
  <c r="M1631" i="2"/>
  <c r="M1473" i="2"/>
  <c r="M1419" i="2"/>
  <c r="M1287" i="2"/>
  <c r="M1615" i="2"/>
  <c r="M1504" i="2"/>
  <c r="M1393" i="2"/>
  <c r="M1399" i="2"/>
  <c r="M1190" i="2"/>
  <c r="M1552" i="2"/>
  <c r="M1532" i="2"/>
  <c r="M1221" i="2"/>
  <c r="M1309" i="2"/>
  <c r="M1591" i="2"/>
  <c r="M1387" i="2"/>
  <c r="M1609" i="2"/>
  <c r="M1568" i="2"/>
  <c r="M1435" i="2"/>
  <c r="M1620" i="2"/>
  <c r="M1391" i="2"/>
  <c r="M1383" i="2"/>
  <c r="M1264" i="2"/>
  <c r="M1619" i="2"/>
  <c r="M1153" i="2"/>
  <c r="M1639" i="2"/>
  <c r="M1411" i="2"/>
  <c r="M1479" i="2"/>
  <c r="M1152" i="2"/>
  <c r="M1425" i="2"/>
  <c r="M1486" i="2"/>
  <c r="M1128" i="2"/>
  <c r="M1579" i="2"/>
  <c r="M1103" i="2"/>
  <c r="M1604" i="2"/>
  <c r="M1488" i="2"/>
  <c r="M1377" i="2"/>
  <c r="M1527" i="2"/>
  <c r="M1279" i="2"/>
  <c r="M1536" i="2"/>
  <c r="M1463" i="2"/>
  <c r="M1584" i="2"/>
  <c r="M1217" i="2"/>
  <c r="M1539" i="2"/>
  <c r="M1203" i="2"/>
  <c r="M1483" i="2"/>
  <c r="M1179" i="2"/>
  <c r="M1375" i="2"/>
  <c r="M1248" i="2"/>
  <c r="M1137" i="2"/>
  <c r="M1339" i="2"/>
  <c r="M1556" i="2"/>
  <c r="M1475" i="2"/>
  <c r="M1110" i="2"/>
  <c r="M1273" i="2"/>
  <c r="M1361" i="2"/>
  <c r="M1263" i="2"/>
  <c r="M1629" i="2"/>
  <c r="M1136" i="2"/>
  <c r="M1627" i="2"/>
  <c r="M1537" i="2"/>
  <c r="M1219" i="2"/>
  <c r="M1451" i="2"/>
  <c r="M1367" i="2"/>
  <c r="M1636" i="2"/>
  <c r="M1169" i="2"/>
  <c r="M1427" i="2"/>
  <c r="M1611" i="2"/>
  <c r="M1489" i="2"/>
  <c r="M1487" i="2"/>
  <c r="M1360" i="2"/>
  <c r="M1175" i="2"/>
  <c r="M1249" i="2"/>
  <c r="M1571" i="2"/>
  <c r="M1608" i="2"/>
  <c r="M1280" i="2"/>
  <c r="M1553" i="2"/>
  <c r="M1395" i="2"/>
  <c r="M1328" i="2"/>
  <c r="M1155" i="2"/>
  <c r="M1119" i="2"/>
  <c r="M1160" i="2"/>
  <c r="M1142" i="2"/>
  <c r="M1245" i="2"/>
  <c r="M1601" i="2"/>
  <c r="M1437" i="2"/>
  <c r="M1577" i="2"/>
  <c r="M1147" i="2"/>
  <c r="M1471" i="2"/>
  <c r="M1171" i="2"/>
  <c r="M1359" i="2"/>
  <c r="M1159" i="2"/>
  <c r="M1232" i="2"/>
  <c r="M1523" i="2"/>
  <c r="M1121" i="2"/>
  <c r="M1617" i="2"/>
  <c r="M1347" i="2"/>
  <c r="M1351" i="2"/>
  <c r="M1592" i="2"/>
  <c r="M1207" i="2"/>
  <c r="M1297" i="2"/>
  <c r="M1515" i="2"/>
  <c r="M1455" i="2"/>
  <c r="M1271" i="2"/>
  <c r="M1597" i="2"/>
  <c r="M1628" i="2"/>
  <c r="M1115" i="2"/>
  <c r="M1543" i="2"/>
  <c r="M1560" i="2"/>
  <c r="M1376" i="2"/>
  <c r="M1467" i="2"/>
  <c r="M1596" i="2"/>
  <c r="M1569" i="2"/>
  <c r="M1265" i="2"/>
  <c r="M1587" i="2"/>
  <c r="M1327" i="2"/>
  <c r="M1107" i="2"/>
  <c r="M1335" i="2"/>
  <c r="M1497" i="2"/>
  <c r="O1207" i="2" l="1"/>
  <c r="O1627" i="2"/>
  <c r="O1536" i="2"/>
  <c r="O1264" i="2"/>
  <c r="O1599" i="2"/>
  <c r="O1369" i="2"/>
  <c r="O1215" i="2"/>
  <c r="O1585" i="2"/>
  <c r="O1265" i="2"/>
  <c r="O1467" i="2"/>
  <c r="O1271" i="2"/>
  <c r="O1359" i="2"/>
  <c r="O1601" i="2"/>
  <c r="O1553" i="2"/>
  <c r="O1249" i="2"/>
  <c r="O1110" i="2"/>
  <c r="O1375" i="2"/>
  <c r="O1425" i="2"/>
  <c r="O1190" i="2"/>
  <c r="O1419" i="2"/>
  <c r="O1495" i="2"/>
  <c r="O1440" i="2"/>
  <c r="O1365" i="2"/>
  <c r="O1113" i="2"/>
  <c r="O1632" i="2"/>
  <c r="O1371" i="2"/>
  <c r="O1517" i="2"/>
  <c r="O1303" i="2"/>
  <c r="O1184" i="2"/>
  <c r="O1384" i="2"/>
  <c r="O1566" i="2"/>
  <c r="O1511" i="2"/>
  <c r="O1501" i="2"/>
  <c r="O1349" i="2"/>
  <c r="O1606" i="2"/>
  <c r="O1555" i="2"/>
  <c r="O1635" i="2"/>
  <c r="O1433" i="2"/>
  <c r="O1118" i="2"/>
  <c r="O1299" i="2"/>
  <c r="O1270" i="2"/>
  <c r="O1237" i="2"/>
  <c r="O1492" i="2"/>
  <c r="O1342" i="2"/>
  <c r="O1305" i="2"/>
  <c r="O1526" i="2"/>
  <c r="O1129" i="2"/>
  <c r="O1453" i="2"/>
  <c r="O1405" i="2"/>
  <c r="O1156" i="2"/>
  <c r="O1462" i="2"/>
  <c r="O1310" i="2"/>
  <c r="O1500" i="2"/>
  <c r="O1525" i="2"/>
  <c r="O1338" i="2"/>
  <c r="O1286" i="2"/>
  <c r="O1194" i="2"/>
  <c r="O1618" i="2"/>
  <c r="O1469" i="2"/>
  <c r="O1476" i="2"/>
  <c r="O1134" i="2"/>
  <c r="O1490" i="2"/>
  <c r="O1540" i="2"/>
  <c r="O1482" i="2"/>
  <c r="O1388" i="2"/>
  <c r="O1308" i="2"/>
  <c r="O1426" i="2"/>
  <c r="O1378" i="2"/>
  <c r="O1172" i="2"/>
  <c r="O1330" i="2"/>
  <c r="O1442" i="2"/>
  <c r="O1498" i="2"/>
  <c r="O1218" i="2"/>
  <c r="O1363" i="2"/>
  <c r="O1319" i="2"/>
  <c r="O1409" i="2"/>
  <c r="O1446" i="2"/>
  <c r="O1497" i="2"/>
  <c r="O1376" i="2"/>
  <c r="O1617" i="2"/>
  <c r="O1171" i="2"/>
  <c r="O1245" i="2"/>
  <c r="O1489" i="2"/>
  <c r="O1427" i="2"/>
  <c r="O1537" i="2"/>
  <c r="O1475" i="2"/>
  <c r="O1179" i="2"/>
  <c r="O1463" i="2"/>
  <c r="O1377" i="2"/>
  <c r="O1152" i="2"/>
  <c r="O1619" i="2"/>
  <c r="O1568" i="2"/>
  <c r="O1591" i="2"/>
  <c r="O1399" i="2"/>
  <c r="O1473" i="2"/>
  <c r="O1535" i="2"/>
  <c r="O1605" i="2"/>
  <c r="O1211" i="2"/>
  <c r="O1275" i="2"/>
  <c r="O1432" i="2"/>
  <c r="O1417" i="2"/>
  <c r="O1101" i="2"/>
  <c r="O1246" i="2"/>
  <c r="O1459" i="2"/>
  <c r="O1272" i="2"/>
  <c r="O1139" i="2"/>
  <c r="O1355" i="2"/>
  <c r="O1589" i="2"/>
  <c r="O1183" i="2"/>
  <c r="O1356" i="2"/>
  <c r="O1125" i="2"/>
  <c r="O1337" i="2"/>
  <c r="O1590" i="2"/>
  <c r="O1544" i="2"/>
  <c r="O1445" i="2"/>
  <c r="O1358" i="2"/>
  <c r="O1133" i="2"/>
  <c r="O1336" i="2"/>
  <c r="O1357" i="2"/>
  <c r="O1294" i="2"/>
  <c r="O1268" i="2"/>
  <c r="O1269" i="2"/>
  <c r="O1549" i="2"/>
  <c r="O1474" i="2"/>
  <c r="O1213" i="2"/>
  <c r="O1470" i="2"/>
  <c r="O1397" i="2"/>
  <c r="O1516" i="2"/>
  <c r="O1340" i="2"/>
  <c r="O1573" i="2"/>
  <c r="O1100" i="2"/>
  <c r="O1570" i="2"/>
  <c r="O1546" i="2"/>
  <c r="O1132" i="2"/>
  <c r="O1522" i="2"/>
  <c r="O1154" i="2"/>
  <c r="O1138" i="2"/>
  <c r="O1418" i="2"/>
  <c r="O1291" i="2"/>
  <c r="O1519" i="2"/>
  <c r="O1123" i="2"/>
  <c r="O1625" i="2"/>
  <c r="O1583" i="2"/>
  <c r="O1603" i="2"/>
  <c r="O1431" i="2"/>
  <c r="O1168" i="2"/>
  <c r="O1335" i="2"/>
  <c r="O1121" i="2"/>
  <c r="O1280" i="2"/>
  <c r="O1361" i="2"/>
  <c r="O1479" i="2"/>
  <c r="O1311" i="2"/>
  <c r="O1173" i="2"/>
  <c r="O1117" i="2"/>
  <c r="O1233" i="2"/>
  <c r="O1499" i="2"/>
  <c r="O1538" i="2"/>
  <c r="O1477" i="2"/>
  <c r="O1301" i="2"/>
  <c r="O1458" i="2"/>
  <c r="O1534" i="2"/>
  <c r="O1514" i="2"/>
  <c r="O1164" i="2"/>
  <c r="O1434" i="2"/>
  <c r="O1274" i="2"/>
  <c r="O1315" i="2"/>
  <c r="O1200" i="2"/>
  <c r="O1638" i="2"/>
  <c r="O1523" i="2"/>
  <c r="O1155" i="2"/>
  <c r="O1636" i="2"/>
  <c r="O1203" i="2"/>
  <c r="O1609" i="2"/>
  <c r="O1368" i="2"/>
  <c r="O1193" i="2"/>
  <c r="O1607" i="2"/>
  <c r="O1318" i="2"/>
  <c r="O1472" i="2"/>
  <c r="O1353" i="2"/>
  <c r="O1464" i="2"/>
  <c r="O1195" i="2"/>
  <c r="O1594" i="2"/>
  <c r="O1170" i="2"/>
  <c r="O1108" i="2"/>
  <c r="O1252" i="2"/>
  <c r="O1461" i="2"/>
  <c r="O1186" i="2"/>
  <c r="O1466" i="2"/>
  <c r="O1373" i="2"/>
  <c r="O1327" i="2"/>
  <c r="O1232" i="2"/>
  <c r="O1273" i="2"/>
  <c r="O1539" i="2"/>
  <c r="O1604" i="2"/>
  <c r="O1411" i="2"/>
  <c r="O1387" i="2"/>
  <c r="O1504" i="2"/>
  <c r="O1323" i="2"/>
  <c r="O1513" i="2"/>
  <c r="O1225" i="2"/>
  <c r="O1208" i="2"/>
  <c r="O1177" i="2"/>
  <c r="O1612" i="2"/>
  <c r="O1320" i="2"/>
  <c r="O1256" i="2"/>
  <c r="O1163" i="2"/>
  <c r="O1374" i="2"/>
  <c r="O1412" i="2"/>
  <c r="O1352" i="2"/>
  <c r="O1334" i="2"/>
  <c r="O1288" i="2"/>
  <c r="O1109" i="2"/>
  <c r="O1406" i="2"/>
  <c r="O1429" i="2"/>
  <c r="O1582" i="2"/>
  <c r="O1333" i="2"/>
  <c r="O1548" i="2"/>
  <c r="O1253" i="2"/>
  <c r="O1198" i="2"/>
  <c r="O1205" i="2"/>
  <c r="O1362" i="2"/>
  <c r="O1562" i="2"/>
  <c r="O1122" i="2"/>
  <c r="O1250" i="2"/>
  <c r="O1242" i="2"/>
  <c r="O1407" i="2"/>
  <c r="O1281" i="2"/>
  <c r="O1313" i="2"/>
  <c r="O1423" i="2"/>
  <c r="O1142" i="2"/>
  <c r="O1169" i="2"/>
  <c r="O1556" i="2"/>
  <c r="O1633" i="2"/>
  <c r="O1561" i="2"/>
  <c r="O1510" i="2"/>
  <c r="O1465" i="2"/>
  <c r="O1545" i="2"/>
  <c r="O1380" i="2"/>
  <c r="O1528" i="2"/>
  <c r="O1448" i="2"/>
  <c r="O1285" i="2"/>
  <c r="O1260" i="2"/>
  <c r="O1293" i="2"/>
  <c r="O1214" i="2"/>
  <c r="O1141" i="2"/>
  <c r="O1578" i="2"/>
  <c r="O1178" i="2"/>
  <c r="O1379" i="2"/>
  <c r="O1637" i="2"/>
  <c r="O1120" i="2"/>
  <c r="O1543" i="2"/>
  <c r="O1128" i="2"/>
  <c r="O1393" i="2"/>
  <c r="O1460" i="2"/>
  <c r="O1312" i="2"/>
  <c r="O1158" i="2"/>
  <c r="O1302" i="2"/>
  <c r="O1598" i="2"/>
  <c r="O1306" i="2"/>
  <c r="O1298" i="2"/>
  <c r="O1386" i="2"/>
  <c r="O1332" i="2"/>
  <c r="O1146" i="2"/>
  <c r="O1185" i="2"/>
  <c r="O1415" i="2"/>
  <c r="O1503" i="2"/>
  <c r="O1521" i="2"/>
  <c r="O1135" i="2"/>
  <c r="O1515" i="2"/>
  <c r="O1471" i="2"/>
  <c r="O1328" i="2"/>
  <c r="O1360" i="2"/>
  <c r="O1367" i="2"/>
  <c r="O1279" i="2"/>
  <c r="O1486" i="2"/>
  <c r="O1391" i="2"/>
  <c r="O1309" i="2"/>
  <c r="O1631" i="2"/>
  <c r="O1231" i="2"/>
  <c r="O1491" i="2"/>
  <c r="O1348" i="2"/>
  <c r="O1181" i="2"/>
  <c r="O1105" i="2"/>
  <c r="O1364" i="2"/>
  <c r="O1115" i="2"/>
  <c r="O1351" i="2"/>
  <c r="O1147" i="2"/>
  <c r="O1608" i="2"/>
  <c r="O1487" i="2"/>
  <c r="O1451" i="2"/>
  <c r="O1137" i="2"/>
  <c r="O1217" i="2"/>
  <c r="O1103" i="2"/>
  <c r="O1639" i="2"/>
  <c r="O1221" i="2"/>
  <c r="O1235" i="2"/>
  <c r="O1157" i="2"/>
  <c r="O1201" i="2"/>
  <c r="O1111" i="2"/>
  <c r="O1574" i="2"/>
  <c r="O1206" i="2"/>
  <c r="O1344" i="2"/>
  <c r="O1481" i="2"/>
  <c r="O1529" i="2"/>
  <c r="O1530" i="2"/>
  <c r="O1641" i="2"/>
  <c r="O1176" i="2"/>
  <c r="O1126" i="2"/>
  <c r="O1307" i="2"/>
  <c r="O1304" i="2"/>
  <c r="O1401" i="2"/>
  <c r="O1550" i="2"/>
  <c r="O1341" i="2"/>
  <c r="O1197" i="2"/>
  <c r="O1149" i="2"/>
  <c r="O1289" i="2"/>
  <c r="O1493" i="2"/>
  <c r="O1454" i="2"/>
  <c r="O1484" i="2"/>
  <c r="O1144" i="2"/>
  <c r="O1576" i="2"/>
  <c r="O1413" i="2"/>
  <c r="O1390" i="2"/>
  <c r="O1478" i="2"/>
  <c r="O1485" i="2"/>
  <c r="O1524" i="2"/>
  <c r="O1202" i="2"/>
  <c r="O1326" i="2"/>
  <c r="O1436" i="2"/>
  <c r="O1196" i="2"/>
  <c r="O1586" i="2"/>
  <c r="O1642" i="2"/>
  <c r="O1210" i="2"/>
  <c r="O1580" i="2"/>
  <c r="O1148" i="2"/>
  <c r="O1258" i="2"/>
  <c r="O1226" i="2"/>
  <c r="O1346" i="2"/>
  <c r="O1290" i="2"/>
  <c r="O1130" i="2"/>
  <c r="O1452" i="2"/>
  <c r="O1114" i="2"/>
  <c r="O1247" i="2"/>
  <c r="O1321" i="2"/>
  <c r="O1640" i="2"/>
  <c r="O1424" i="2"/>
  <c r="O1239" i="2"/>
  <c r="O1563" i="2"/>
  <c r="O1441" i="2"/>
  <c r="O1345" i="2"/>
  <c r="O1560" i="2"/>
  <c r="O1488" i="2"/>
  <c r="O1104" i="2"/>
  <c r="O1329" i="2"/>
  <c r="O1622" i="2"/>
  <c r="O1241" i="2"/>
  <c r="O1161" i="2"/>
  <c r="O1396" i="2"/>
  <c r="O1394" i="2"/>
  <c r="O1282" i="2"/>
  <c r="O1392" i="2"/>
  <c r="O1592" i="2"/>
  <c r="O1175" i="2"/>
  <c r="O1339" i="2"/>
  <c r="O1102" i="2"/>
  <c r="O1254" i="2"/>
  <c r="O1422" i="2"/>
  <c r="O1572" i="2"/>
  <c r="O1581" i="2"/>
  <c r="O1602" i="2"/>
  <c r="O1143" i="2"/>
  <c r="O1587" i="2"/>
  <c r="O1577" i="2"/>
  <c r="O1395" i="2"/>
  <c r="O1219" i="2"/>
  <c r="O1629" i="2"/>
  <c r="O1248" i="2"/>
  <c r="O1584" i="2"/>
  <c r="O1579" i="2"/>
  <c r="O1153" i="2"/>
  <c r="O1620" i="2"/>
  <c r="O1532" i="2"/>
  <c r="O1615" i="2"/>
  <c r="O1187" i="2"/>
  <c r="O1325" i="2"/>
  <c r="O1443" i="2"/>
  <c r="O1613" i="2"/>
  <c r="O1261" i="2"/>
  <c r="O1223" i="2"/>
  <c r="O1439" i="2"/>
  <c r="O1531" i="2"/>
  <c r="O1382" i="2"/>
  <c r="O1398" i="2"/>
  <c r="O1567" i="2"/>
  <c r="O1449" i="2"/>
  <c r="O1614" i="2"/>
  <c r="O1502" i="2"/>
  <c r="O1343" i="2"/>
  <c r="O1621" i="2"/>
  <c r="O1389" i="2"/>
  <c r="O1191" i="2"/>
  <c r="O1595" i="2"/>
  <c r="O1131" i="2"/>
  <c r="O1381" i="2"/>
  <c r="O1385" i="2"/>
  <c r="O1541" i="2"/>
  <c r="O1557" i="2"/>
  <c r="O1600" i="2"/>
  <c r="O1404" i="2"/>
  <c r="O1240" i="2"/>
  <c r="O1166" i="2"/>
  <c r="O1182" i="2"/>
  <c r="O1558" i="2"/>
  <c r="O1316" i="2"/>
  <c r="O1564" i="2"/>
  <c r="O1209" i="2"/>
  <c r="O1284" i="2"/>
  <c r="O1420" i="2"/>
  <c r="O1222" i="2"/>
  <c r="O1229" i="2"/>
  <c r="O1518" i="2"/>
  <c r="O1112" i="2"/>
  <c r="O1204" i="2"/>
  <c r="O1430" i="2"/>
  <c r="O1228" i="2"/>
  <c r="O1106" i="2"/>
  <c r="O1450" i="2"/>
  <c r="O1494" i="2"/>
  <c r="O1533" i="2"/>
  <c r="O1372" i="2"/>
  <c r="O1324" i="2"/>
  <c r="O1402" i="2"/>
  <c r="O1212" i="2"/>
  <c r="O1626" i="2"/>
  <c r="O1188" i="2"/>
  <c r="O1140" i="2"/>
  <c r="O1610" i="2"/>
  <c r="O1127" i="2"/>
  <c r="O1551" i="2"/>
  <c r="O1199" i="2"/>
  <c r="O1496" i="2"/>
  <c r="O1296" i="2"/>
  <c r="O1559" i="2"/>
  <c r="O1227" i="2"/>
  <c r="O1569" i="2"/>
  <c r="O1483" i="2"/>
  <c r="O1224" i="2"/>
  <c r="O1331" i="2"/>
  <c r="O1457" i="2"/>
  <c r="O1421" i="2"/>
  <c r="O1565" i="2"/>
  <c r="O1257" i="2"/>
  <c r="O1165" i="2"/>
  <c r="O1317" i="2"/>
  <c r="O1180" i="2"/>
  <c r="O1300" i="2"/>
  <c r="O1234" i="2"/>
  <c r="O1276" i="2"/>
  <c r="O1520" i="2"/>
  <c r="O1295" i="2"/>
  <c r="O1107" i="2"/>
  <c r="O1455" i="2"/>
  <c r="O1160" i="2"/>
  <c r="O1611" i="2"/>
  <c r="O1136" i="2"/>
  <c r="O1383" i="2"/>
  <c r="O1507" i="2"/>
  <c r="O1266" i="2"/>
  <c r="O1230" i="2"/>
  <c r="O1438" i="2"/>
  <c r="O1400" i="2"/>
  <c r="O1509" i="2"/>
  <c r="O1278" i="2"/>
  <c r="O1554" i="2"/>
  <c r="O1314" i="2"/>
  <c r="O1456" i="2"/>
  <c r="O1628" i="2"/>
  <c r="O1347" i="2"/>
  <c r="O1596" i="2"/>
  <c r="O1597" i="2"/>
  <c r="O1297" i="2"/>
  <c r="O1159" i="2"/>
  <c r="O1437" i="2"/>
  <c r="O1119" i="2"/>
  <c r="O1571" i="2"/>
  <c r="O1263" i="2"/>
  <c r="O1527" i="2"/>
  <c r="O1435" i="2"/>
  <c r="O1552" i="2"/>
  <c r="O1287" i="2"/>
  <c r="O1505" i="2"/>
  <c r="O1624" i="2"/>
  <c r="O1630" i="2"/>
  <c r="O1216" i="2"/>
  <c r="O1428" i="2"/>
  <c r="O1403" i="2"/>
  <c r="O1588" i="2"/>
  <c r="O1167" i="2"/>
  <c r="O1267" i="2"/>
  <c r="O1259" i="2"/>
  <c r="O1508" i="2"/>
  <c r="O1547" i="2"/>
  <c r="O1145" i="2"/>
  <c r="O1243" i="2"/>
  <c r="O1447" i="2"/>
  <c r="O1444" i="2"/>
  <c r="O1283" i="2"/>
  <c r="O1150" i="2"/>
  <c r="O1468" i="2"/>
  <c r="O1512" i="2"/>
  <c r="O1414" i="2"/>
  <c r="O1244" i="2"/>
  <c r="O1623" i="2"/>
  <c r="O1366" i="2"/>
  <c r="O1124" i="2"/>
  <c r="O1480" i="2"/>
  <c r="O1416" i="2"/>
  <c r="O1350" i="2"/>
  <c r="O1189" i="2"/>
  <c r="O1262" i="2"/>
  <c r="O1292" i="2"/>
  <c r="O1542" i="2"/>
  <c r="O1174" i="2"/>
  <c r="O1236" i="2"/>
  <c r="O1238" i="2"/>
  <c r="O1277" i="2"/>
  <c r="O1410" i="2"/>
  <c r="O1220" i="2"/>
  <c r="O1322" i="2"/>
  <c r="O1370" i="2"/>
  <c r="O1634" i="2"/>
  <c r="O1116" i="2"/>
  <c r="O1354" i="2"/>
  <c r="O1506" i="2"/>
  <c r="O1162" i="2"/>
  <c r="O1151" i="2"/>
  <c r="O1192" i="2"/>
  <c r="O1593" i="2"/>
  <c r="O1408" i="2"/>
  <c r="O1575" i="2"/>
  <c r="O1616" i="2"/>
  <c r="O1255" i="2"/>
  <c r="O1251" i="2"/>
</calcChain>
</file>

<file path=xl/sharedStrings.xml><?xml version="1.0" encoding="utf-8"?>
<sst xmlns="http://schemas.openxmlformats.org/spreadsheetml/2006/main" count="32496" uniqueCount="3644">
  <si>
    <t>SO No</t>
  </si>
  <si>
    <t>SO State</t>
  </si>
  <si>
    <t>SO Date</t>
  </si>
  <si>
    <t>Ship By</t>
  </si>
  <si>
    <t>Customer ID</t>
  </si>
  <si>
    <t>Customer Name</t>
  </si>
  <si>
    <t>Item ID</t>
  </si>
  <si>
    <t>U/M ID</t>
  </si>
  <si>
    <t>Line Description</t>
  </si>
  <si>
    <t>Qty Ordered</t>
  </si>
  <si>
    <t>Qty Shipped</t>
  </si>
  <si>
    <t>Qty Remaining</t>
  </si>
  <si>
    <t>Unit Price</t>
  </si>
  <si>
    <t>Open</t>
  </si>
  <si>
    <t>3892</t>
  </si>
  <si>
    <t/>
  </si>
  <si>
    <t>4351</t>
  </si>
  <si>
    <t>PC</t>
  </si>
  <si>
    <t>6715</t>
  </si>
  <si>
    <t>3203</t>
  </si>
  <si>
    <t>2106</t>
  </si>
  <si>
    <t>4985</t>
  </si>
  <si>
    <t>5681</t>
  </si>
  <si>
    <t>2116</t>
  </si>
  <si>
    <t>8273</t>
  </si>
  <si>
    <t>5807</t>
  </si>
  <si>
    <t>4853</t>
  </si>
  <si>
    <t>9049</t>
  </si>
  <si>
    <t>4350</t>
  </si>
  <si>
    <t>4932</t>
  </si>
  <si>
    <t>3028</t>
  </si>
  <si>
    <t>6801</t>
  </si>
  <si>
    <t>3282</t>
  </si>
  <si>
    <t>4896</t>
  </si>
  <si>
    <t>3029</t>
  </si>
  <si>
    <t>4839</t>
  </si>
  <si>
    <t>3434</t>
  </si>
  <si>
    <t>4942</t>
  </si>
  <si>
    <t>5199</t>
  </si>
  <si>
    <t>3411</t>
  </si>
  <si>
    <t>4358</t>
  </si>
  <si>
    <t>6558</t>
  </si>
  <si>
    <t>3700</t>
  </si>
  <si>
    <t>EA</t>
  </si>
  <si>
    <t>44936</t>
  </si>
  <si>
    <t>6607</t>
  </si>
  <si>
    <t>4629</t>
  </si>
  <si>
    <t>4050</t>
  </si>
  <si>
    <t>5596</t>
  </si>
  <si>
    <t>4240</t>
  </si>
  <si>
    <t>5207</t>
  </si>
  <si>
    <t>4964</t>
  </si>
  <si>
    <t>5083</t>
  </si>
  <si>
    <t>45959</t>
  </si>
  <si>
    <t>9205</t>
  </si>
  <si>
    <t>5022</t>
  </si>
  <si>
    <t>9405</t>
  </si>
  <si>
    <t>6264</t>
  </si>
  <si>
    <t>4974</t>
  </si>
  <si>
    <t>6180</t>
  </si>
  <si>
    <t>4575</t>
  </si>
  <si>
    <t>7997</t>
  </si>
  <si>
    <t>6852</t>
  </si>
  <si>
    <t>7741</t>
  </si>
  <si>
    <t>4204</t>
  </si>
  <si>
    <t>3206</t>
  </si>
  <si>
    <t>45828</t>
  </si>
  <si>
    <t>3115</t>
  </si>
  <si>
    <t>4363</t>
  </si>
  <si>
    <t>6106</t>
  </si>
  <si>
    <t>5404</t>
  </si>
  <si>
    <t>7600</t>
  </si>
  <si>
    <t>7652</t>
  </si>
  <si>
    <t>6021</t>
  </si>
  <si>
    <t>4391</t>
  </si>
  <si>
    <t>6188</t>
  </si>
  <si>
    <t>3020</t>
  </si>
  <si>
    <t>4999</t>
  </si>
  <si>
    <t>7951</t>
  </si>
  <si>
    <t>3393</t>
  </si>
  <si>
    <t>4720</t>
  </si>
  <si>
    <t>4184</t>
  </si>
  <si>
    <t>9097</t>
  </si>
  <si>
    <t>5006</t>
  </si>
  <si>
    <t>5221</t>
  </si>
  <si>
    <t>3098</t>
  </si>
  <si>
    <t>7200</t>
  </si>
  <si>
    <t>5338</t>
  </si>
  <si>
    <t>4255</t>
  </si>
  <si>
    <t>4313</t>
  </si>
  <si>
    <t>6157</t>
  </si>
  <si>
    <t>6468</t>
  </si>
  <si>
    <t>44710</t>
  </si>
  <si>
    <t>4499</t>
  </si>
  <si>
    <t>5364</t>
  </si>
  <si>
    <t>4488</t>
  </si>
  <si>
    <t>3236</t>
  </si>
  <si>
    <t>45397</t>
  </si>
  <si>
    <t>45804</t>
  </si>
  <si>
    <t>6721</t>
  </si>
  <si>
    <t>8264</t>
  </si>
  <si>
    <t>4059</t>
  </si>
  <si>
    <t>45728</t>
  </si>
  <si>
    <t>4314</t>
  </si>
  <si>
    <t>45552</t>
  </si>
  <si>
    <t>7605</t>
  </si>
  <si>
    <t>7252</t>
  </si>
  <si>
    <t>45860</t>
  </si>
  <si>
    <t>38856</t>
  </si>
  <si>
    <t>8343</t>
  </si>
  <si>
    <t>4751</t>
  </si>
  <si>
    <t>5510</t>
  </si>
  <si>
    <t>45102</t>
  </si>
  <si>
    <t>45875</t>
  </si>
  <si>
    <t>44682</t>
  </si>
  <si>
    <t>8561</t>
  </si>
  <si>
    <t>45521</t>
  </si>
  <si>
    <t>45668</t>
  </si>
  <si>
    <t>45873</t>
  </si>
  <si>
    <t>7367</t>
  </si>
  <si>
    <t>44345</t>
  </si>
  <si>
    <t>46030</t>
  </si>
  <si>
    <t>45853</t>
  </si>
  <si>
    <t>45729</t>
  </si>
  <si>
    <t>7264</t>
  </si>
  <si>
    <t>43286</t>
  </si>
  <si>
    <t>45876</t>
  </si>
  <si>
    <t>44483</t>
  </si>
  <si>
    <t>45542</t>
  </si>
  <si>
    <t>45979</t>
  </si>
  <si>
    <t>44920</t>
  </si>
  <si>
    <t>45951</t>
  </si>
  <si>
    <t>6671</t>
  </si>
  <si>
    <t>45177</t>
  </si>
  <si>
    <t>7827</t>
  </si>
  <si>
    <t>44680</t>
  </si>
  <si>
    <t>44722</t>
  </si>
  <si>
    <t>45283</t>
  </si>
  <si>
    <t>45153</t>
  </si>
  <si>
    <t>4100</t>
  </si>
  <si>
    <t>46004</t>
  </si>
  <si>
    <t>46001</t>
  </si>
  <si>
    <t>45688</t>
  </si>
  <si>
    <t>3333</t>
  </si>
  <si>
    <t>6197</t>
  </si>
  <si>
    <t>44484</t>
  </si>
  <si>
    <t>44066</t>
  </si>
  <si>
    <t>45922</t>
  </si>
  <si>
    <t>45495</t>
  </si>
  <si>
    <t>45589</t>
  </si>
  <si>
    <t>45913</t>
  </si>
  <si>
    <t>45895</t>
  </si>
  <si>
    <t>44626</t>
  </si>
  <si>
    <t>45681</t>
  </si>
  <si>
    <t>44472</t>
  </si>
  <si>
    <t>46022</t>
  </si>
  <si>
    <t>45496</t>
  </si>
  <si>
    <t>44485</t>
  </si>
  <si>
    <t>46037</t>
  </si>
  <si>
    <t>45298</t>
  </si>
  <si>
    <t>44667</t>
  </si>
  <si>
    <t>4730</t>
  </si>
  <si>
    <t>7190</t>
  </si>
  <si>
    <t>45745</t>
  </si>
  <si>
    <t>45435</t>
  </si>
  <si>
    <t>46015</t>
  </si>
  <si>
    <t>44999</t>
  </si>
  <si>
    <t>45923</t>
  </si>
  <si>
    <t>45530</t>
  </si>
  <si>
    <t>3239</t>
  </si>
  <si>
    <t>45472</t>
  </si>
  <si>
    <t>9414</t>
  </si>
  <si>
    <t>44486</t>
  </si>
  <si>
    <t>46021</t>
  </si>
  <si>
    <t>45272</t>
  </si>
  <si>
    <t>45940</t>
  </si>
  <si>
    <t>45112</t>
  </si>
  <si>
    <t>45696</t>
  </si>
  <si>
    <t>44507</t>
  </si>
  <si>
    <t>7628</t>
  </si>
  <si>
    <t>45059</t>
  </si>
  <si>
    <t>5741</t>
  </si>
  <si>
    <t>45231</t>
  </si>
  <si>
    <t>7507</t>
  </si>
  <si>
    <t>45893</t>
  </si>
  <si>
    <t>3343</t>
  </si>
  <si>
    <t>44032</t>
  </si>
  <si>
    <t>45094</t>
  </si>
  <si>
    <t>43709</t>
  </si>
  <si>
    <t>45894</t>
  </si>
  <si>
    <t>45955</t>
  </si>
  <si>
    <t>45869</t>
  </si>
  <si>
    <t>4250</t>
  </si>
  <si>
    <t>Value$</t>
  </si>
  <si>
    <t>Ship Date</t>
  </si>
  <si>
    <t>Ship Week</t>
  </si>
  <si>
    <t>Ship Month</t>
  </si>
  <si>
    <t>Product Type</t>
  </si>
  <si>
    <t>LATE</t>
  </si>
  <si>
    <t>AT</t>
  </si>
  <si>
    <t>BC</t>
  </si>
  <si>
    <t>BL</t>
  </si>
  <si>
    <t>CH</t>
  </si>
  <si>
    <t>Charger</t>
  </si>
  <si>
    <t>EB</t>
  </si>
  <si>
    <t>Board</t>
  </si>
  <si>
    <t>L0</t>
  </si>
  <si>
    <t>Battery</t>
  </si>
  <si>
    <t>L1</t>
  </si>
  <si>
    <t>MC</t>
  </si>
  <si>
    <t>Belt Charger</t>
  </si>
  <si>
    <t>MCL</t>
  </si>
  <si>
    <t>MP</t>
  </si>
  <si>
    <t>Mini Belt Pack</t>
  </si>
  <si>
    <t>NB</t>
  </si>
  <si>
    <t>NC</t>
  </si>
  <si>
    <t>ND</t>
  </si>
  <si>
    <t>NF</t>
  </si>
  <si>
    <t>NH</t>
  </si>
  <si>
    <t>Ni</t>
  </si>
  <si>
    <t>NI</t>
  </si>
  <si>
    <t>NJ</t>
  </si>
  <si>
    <t>NL</t>
  </si>
  <si>
    <t>NR</t>
  </si>
  <si>
    <t>PA</t>
  </si>
  <si>
    <t>PB</t>
  </si>
  <si>
    <t>PD</t>
  </si>
  <si>
    <t>PH1</t>
  </si>
  <si>
    <t>PH2</t>
  </si>
  <si>
    <t>PH3</t>
  </si>
  <si>
    <t>PH4</t>
  </si>
  <si>
    <t>PH5</t>
  </si>
  <si>
    <t>QK</t>
  </si>
  <si>
    <t>RH</t>
  </si>
  <si>
    <t xml:space="preserve">S </t>
  </si>
  <si>
    <t>SE</t>
  </si>
  <si>
    <t>Wi</t>
  </si>
  <si>
    <t>Days Late</t>
  </si>
  <si>
    <t>Days Late * Vol</t>
  </si>
  <si>
    <t>Grand Total</t>
  </si>
  <si>
    <t>Sum of Qty Remaining</t>
  </si>
  <si>
    <t>Values</t>
  </si>
  <si>
    <t>Total Sum of Qty Remaining</t>
  </si>
  <si>
    <t>8100</t>
  </si>
  <si>
    <t>46055</t>
  </si>
  <si>
    <t>Max of Days Late</t>
  </si>
  <si>
    <t>Total Max of Days Late</t>
  </si>
  <si>
    <t>46144</t>
  </si>
  <si>
    <t>46145</t>
  </si>
  <si>
    <t>6574</t>
  </si>
  <si>
    <t>6968</t>
  </si>
  <si>
    <t>46116</t>
  </si>
  <si>
    <t>9526</t>
  </si>
  <si>
    <t>6533</t>
  </si>
  <si>
    <t>5955</t>
  </si>
  <si>
    <t>46093</t>
  </si>
  <si>
    <t>5504</t>
  </si>
  <si>
    <t>46115</t>
  </si>
  <si>
    <t>46142</t>
  </si>
  <si>
    <t>46151</t>
  </si>
  <si>
    <t>46135</t>
  </si>
  <si>
    <t>46104</t>
  </si>
  <si>
    <t>46136</t>
  </si>
  <si>
    <t>Other</t>
  </si>
  <si>
    <t>Sum of Value$</t>
  </si>
  <si>
    <t>Total Sum of Value$</t>
  </si>
  <si>
    <t>Order Match</t>
  </si>
  <si>
    <t>46204</t>
  </si>
  <si>
    <t>6732</t>
  </si>
  <si>
    <t>46171</t>
  </si>
  <si>
    <t>46186</t>
  </si>
  <si>
    <t>46165</t>
  </si>
  <si>
    <t>46167</t>
  </si>
  <si>
    <t>46189</t>
  </si>
  <si>
    <t>7718</t>
  </si>
  <si>
    <t>46175</t>
  </si>
  <si>
    <t>5259</t>
  </si>
  <si>
    <t>46214</t>
  </si>
  <si>
    <t>46234</t>
  </si>
  <si>
    <t>46255</t>
  </si>
  <si>
    <t>46244</t>
  </si>
  <si>
    <t>46269</t>
  </si>
  <si>
    <t>46270</t>
  </si>
  <si>
    <t>46275</t>
  </si>
  <si>
    <t>6133</t>
  </si>
  <si>
    <t>46259</t>
  </si>
  <si>
    <t>46282</t>
  </si>
  <si>
    <t>9547</t>
  </si>
  <si>
    <t>46265</t>
  </si>
  <si>
    <t>8473</t>
  </si>
  <si>
    <t>46271</t>
  </si>
  <si>
    <t>46256</t>
  </si>
  <si>
    <t>46257</t>
  </si>
  <si>
    <t>46281</t>
  </si>
  <si>
    <t>46249</t>
  </si>
  <si>
    <t>Battery Total</t>
  </si>
  <si>
    <t>46286</t>
  </si>
  <si>
    <t>46289</t>
  </si>
  <si>
    <t>46287</t>
  </si>
  <si>
    <t>46288</t>
  </si>
  <si>
    <t>46293</t>
  </si>
  <si>
    <t>6756</t>
  </si>
  <si>
    <t>46309</t>
  </si>
  <si>
    <t>46294</t>
  </si>
  <si>
    <t>9048</t>
  </si>
  <si>
    <t>46295</t>
  </si>
  <si>
    <t>4669</t>
  </si>
  <si>
    <t>46291</t>
  </si>
  <si>
    <t>46297</t>
  </si>
  <si>
    <t>46302</t>
  </si>
  <si>
    <t>Oldest LATE Sales Orders</t>
  </si>
  <si>
    <t>Highest $$ LATE Sales Orders</t>
  </si>
  <si>
    <t>Highest # Batteries LATE Sales Orders</t>
  </si>
  <si>
    <t>LATE $$</t>
  </si>
  <si>
    <t>LATE batteries</t>
  </si>
  <si>
    <t>Oldest Low # Batteries LATE Sales Orders</t>
  </si>
  <si>
    <t>46325</t>
  </si>
  <si>
    <t>Late + This Week</t>
  </si>
  <si>
    <t>Show</t>
  </si>
  <si>
    <t>8199</t>
  </si>
  <si>
    <t>46330</t>
  </si>
  <si>
    <t>6861</t>
  </si>
  <si>
    <t>46329</t>
  </si>
  <si>
    <t>46333</t>
  </si>
  <si>
    <t>46337</t>
  </si>
  <si>
    <t>46342</t>
  </si>
  <si>
    <t>46347</t>
  </si>
  <si>
    <t>46334</t>
  </si>
  <si>
    <t>46336</t>
  </si>
  <si>
    <t>4140</t>
  </si>
  <si>
    <t>46345</t>
  </si>
  <si>
    <t>46335</t>
  </si>
  <si>
    <t>46348</t>
  </si>
  <si>
    <t>46361</t>
  </si>
  <si>
    <t>7625</t>
  </si>
  <si>
    <t>6615</t>
  </si>
  <si>
    <t>46402</t>
  </si>
  <si>
    <t>4825</t>
  </si>
  <si>
    <t>46436</t>
  </si>
  <si>
    <t>46386</t>
  </si>
  <si>
    <t>8306</t>
  </si>
  <si>
    <t>46387</t>
  </si>
  <si>
    <t>46388</t>
  </si>
  <si>
    <t>9562</t>
  </si>
  <si>
    <t>46391</t>
  </si>
  <si>
    <t>4354</t>
  </si>
  <si>
    <t>46409</t>
  </si>
  <si>
    <t>4381</t>
  </si>
  <si>
    <t>46427</t>
  </si>
  <si>
    <t>46369</t>
  </si>
  <si>
    <t>5994</t>
  </si>
  <si>
    <t>46371</t>
  </si>
  <si>
    <t>6349</t>
  </si>
  <si>
    <t>46372</t>
  </si>
  <si>
    <t>46373</t>
  </si>
  <si>
    <t>46404</t>
  </si>
  <si>
    <t>46417</t>
  </si>
  <si>
    <t>46418</t>
  </si>
  <si>
    <t>46437</t>
  </si>
  <si>
    <t>46379</t>
  </si>
  <si>
    <t>46384</t>
  </si>
  <si>
    <t>46440</t>
  </si>
  <si>
    <t>46400</t>
  </si>
  <si>
    <t>46370</t>
  </si>
  <si>
    <t>46408</t>
  </si>
  <si>
    <t>6308</t>
  </si>
  <si>
    <t>46434</t>
  </si>
  <si>
    <t>46431</t>
  </si>
  <si>
    <t>46407</t>
  </si>
  <si>
    <t>46405</t>
  </si>
  <si>
    <t>4316</t>
  </si>
  <si>
    <t>5417</t>
  </si>
  <si>
    <t>46426</t>
  </si>
  <si>
    <t>Cumulative Percentage</t>
  </si>
  <si>
    <t>Cumulative Dollars</t>
  </si>
  <si>
    <t>6064</t>
  </si>
  <si>
    <t>4070</t>
  </si>
  <si>
    <t>46452</t>
  </si>
  <si>
    <t>3117</t>
  </si>
  <si>
    <t>46451</t>
  </si>
  <si>
    <t>Cumulative Batteries</t>
  </si>
  <si>
    <t>46460</t>
  </si>
  <si>
    <t>46461</t>
  </si>
  <si>
    <t>6517</t>
  </si>
  <si>
    <t>46455</t>
  </si>
  <si>
    <t>7900</t>
  </si>
  <si>
    <t>46458</t>
  </si>
  <si>
    <t>46462</t>
  </si>
  <si>
    <t>5592</t>
  </si>
  <si>
    <t>46466</t>
  </si>
  <si>
    <t>46467</t>
  </si>
  <si>
    <t>46490</t>
  </si>
  <si>
    <t>46484</t>
  </si>
  <si>
    <t>46473</t>
  </si>
  <si>
    <t>6537</t>
  </si>
  <si>
    <t>46479</t>
  </si>
  <si>
    <t>46478</t>
  </si>
  <si>
    <t>46489</t>
  </si>
  <si>
    <t>Actual Ship Week</t>
  </si>
  <si>
    <t xml:space="preserve">                                                                                                                                    </t>
  </si>
  <si>
    <t xml:space="preserve">                              </t>
  </si>
  <si>
    <t>Customer</t>
  </si>
  <si>
    <t>Row Labels</t>
  </si>
  <si>
    <t>Column Labels</t>
  </si>
  <si>
    <t>SO</t>
  </si>
  <si>
    <t>46505</t>
  </si>
  <si>
    <t>46500</t>
  </si>
  <si>
    <t>9100</t>
  </si>
  <si>
    <t>46501</t>
  </si>
  <si>
    <t>46503</t>
  </si>
  <si>
    <t>46504</t>
  </si>
  <si>
    <t>6028</t>
  </si>
  <si>
    <t>6085</t>
  </si>
  <si>
    <t>7000</t>
  </si>
  <si>
    <t>5533</t>
  </si>
  <si>
    <t>8478</t>
  </si>
  <si>
    <t>46521</t>
  </si>
  <si>
    <t>6463</t>
  </si>
  <si>
    <t>46520</t>
  </si>
  <si>
    <t>5890</t>
  </si>
  <si>
    <t>46525</t>
  </si>
  <si>
    <t>9576</t>
  </si>
  <si>
    <t>46522</t>
  </si>
  <si>
    <t>46529</t>
  </si>
  <si>
    <t>46509</t>
  </si>
  <si>
    <t>6694</t>
  </si>
  <si>
    <t>46511</t>
  </si>
  <si>
    <t>46512</t>
  </si>
  <si>
    <t>46507</t>
  </si>
  <si>
    <t>46532</t>
  </si>
  <si>
    <t>46530</t>
  </si>
  <si>
    <t>46561</t>
  </si>
  <si>
    <t>8739</t>
  </si>
  <si>
    <t>46563</t>
  </si>
  <si>
    <t>46540</t>
  </si>
  <si>
    <t>46550</t>
  </si>
  <si>
    <t>3465</t>
  </si>
  <si>
    <t>46553</t>
  </si>
  <si>
    <t>8255</t>
  </si>
  <si>
    <t>46564</t>
  </si>
  <si>
    <t>46576</t>
  </si>
  <si>
    <t>46571</t>
  </si>
  <si>
    <t>46566</t>
  </si>
  <si>
    <t>46581</t>
  </si>
  <si>
    <t>46582</t>
  </si>
  <si>
    <t>46598</t>
  </si>
  <si>
    <t>6290</t>
  </si>
  <si>
    <t>46609</t>
  </si>
  <si>
    <t>9593</t>
  </si>
  <si>
    <t>46593</t>
  </si>
  <si>
    <t>46594</t>
  </si>
  <si>
    <t>5643</t>
  </si>
  <si>
    <t>46604</t>
  </si>
  <si>
    <t>9185</t>
  </si>
  <si>
    <t>NH2057HD29 Rev1.5</t>
  </si>
  <si>
    <t>46591</t>
  </si>
  <si>
    <t>46606</t>
  </si>
  <si>
    <t>9592</t>
  </si>
  <si>
    <t>46607</t>
  </si>
  <si>
    <t>5552</t>
  </si>
  <si>
    <t>46611</t>
  </si>
  <si>
    <t>9595</t>
  </si>
  <si>
    <t>46595</t>
  </si>
  <si>
    <t>46616</t>
  </si>
  <si>
    <t>46628</t>
  </si>
  <si>
    <t>46622</t>
  </si>
  <si>
    <t>46621</t>
  </si>
  <si>
    <t>6260</t>
  </si>
  <si>
    <t>46629</t>
  </si>
  <si>
    <t>Total</t>
  </si>
  <si>
    <t>46630</t>
  </si>
  <si>
    <t>46635</t>
  </si>
  <si>
    <t>46631</t>
  </si>
  <si>
    <t>LATE + This Week</t>
  </si>
  <si>
    <t>46644</t>
  </si>
  <si>
    <t>46637</t>
  </si>
  <si>
    <t>46645</t>
  </si>
  <si>
    <t>4911</t>
  </si>
  <si>
    <t>46647</t>
  </si>
  <si>
    <t>46648</t>
  </si>
  <si>
    <t>46641</t>
  </si>
  <si>
    <t>46643</t>
  </si>
  <si>
    <t>7510</t>
  </si>
  <si>
    <t>46649</t>
  </si>
  <si>
    <t>9601</t>
  </si>
  <si>
    <t>46668</t>
  </si>
  <si>
    <t>9606</t>
  </si>
  <si>
    <t>46663</t>
  </si>
  <si>
    <t>9604</t>
  </si>
  <si>
    <t>46666</t>
  </si>
  <si>
    <t>7857</t>
  </si>
  <si>
    <t>46650</t>
  </si>
  <si>
    <t>9532</t>
  </si>
  <si>
    <t>46677</t>
  </si>
  <si>
    <t>46658</t>
  </si>
  <si>
    <t>9602</t>
  </si>
  <si>
    <t>46662</t>
  </si>
  <si>
    <t>3234</t>
  </si>
  <si>
    <t>46673</t>
  </si>
  <si>
    <t>5444</t>
  </si>
  <si>
    <t>46674</t>
  </si>
  <si>
    <t>46657</t>
  </si>
  <si>
    <t>4265</t>
  </si>
  <si>
    <t>46679</t>
  </si>
  <si>
    <t>9607</t>
  </si>
  <si>
    <t>46653</t>
  </si>
  <si>
    <t>46655</t>
  </si>
  <si>
    <t>46661</t>
  </si>
  <si>
    <t>6481</t>
  </si>
  <si>
    <t>46664</t>
  </si>
  <si>
    <t>4155</t>
  </si>
  <si>
    <t>46667</t>
  </si>
  <si>
    <t>46672</t>
  </si>
  <si>
    <t>46675</t>
  </si>
  <si>
    <t>46671</t>
  </si>
  <si>
    <t>46676</t>
  </si>
  <si>
    <t>46651</t>
  </si>
  <si>
    <t>zz_Other Non-Product</t>
  </si>
  <si>
    <t>LATE Qty</t>
  </si>
  <si>
    <t>Late QTY</t>
  </si>
  <si>
    <t>Item Name</t>
  </si>
  <si>
    <t>&lt;various&gt;</t>
  </si>
  <si>
    <t>This Week</t>
  </si>
  <si>
    <t>Next Week</t>
  </si>
  <si>
    <t>2 Weeks Out</t>
  </si>
  <si>
    <t>Semi-Automatic Update -- Need to select applicable rows on Pivot Sheet</t>
  </si>
  <si>
    <t>46680</t>
  </si>
  <si>
    <t>46685</t>
  </si>
  <si>
    <t>46689</t>
  </si>
  <si>
    <t>on Hand</t>
  </si>
  <si>
    <t>46714</t>
  </si>
  <si>
    <t>7596</t>
  </si>
  <si>
    <t>46712</t>
  </si>
  <si>
    <t>9611</t>
  </si>
  <si>
    <t>46704</t>
  </si>
  <si>
    <t>9033</t>
  </si>
  <si>
    <t>46694</t>
  </si>
  <si>
    <t>9610</t>
  </si>
  <si>
    <t>46697</t>
  </si>
  <si>
    <t>6845</t>
  </si>
  <si>
    <t>46695</t>
  </si>
  <si>
    <t>46698</t>
  </si>
  <si>
    <t>46700</t>
  </si>
  <si>
    <t>4775</t>
  </si>
  <si>
    <t>46705</t>
  </si>
  <si>
    <t>6945</t>
  </si>
  <si>
    <t>46709</t>
  </si>
  <si>
    <t>4311</t>
  </si>
  <si>
    <t>46717</t>
  </si>
  <si>
    <t>46719</t>
  </si>
  <si>
    <t>46707</t>
  </si>
  <si>
    <t>46702</t>
  </si>
  <si>
    <t>7935</t>
  </si>
  <si>
    <t>46718</t>
  </si>
  <si>
    <t>46706</t>
  </si>
  <si>
    <t>ff</t>
  </si>
  <si>
    <t>L04D318A-Rev1.3</t>
  </si>
  <si>
    <t>6814</t>
  </si>
  <si>
    <t>46734</t>
  </si>
  <si>
    <t>6031</t>
  </si>
  <si>
    <t>46743</t>
  </si>
  <si>
    <t>9618</t>
  </si>
  <si>
    <t>46735</t>
  </si>
  <si>
    <t>9613</t>
  </si>
  <si>
    <t>46736</t>
  </si>
  <si>
    <t>9614</t>
  </si>
  <si>
    <t>46742</t>
  </si>
  <si>
    <t>9617</t>
  </si>
  <si>
    <t>46745</t>
  </si>
  <si>
    <t>9619</t>
  </si>
  <si>
    <t>46730</t>
  </si>
  <si>
    <t>7275</t>
  </si>
  <si>
    <t>46733</t>
  </si>
  <si>
    <t>6374</t>
  </si>
  <si>
    <t>46744</t>
  </si>
  <si>
    <t>46721</t>
  </si>
  <si>
    <t>8881</t>
  </si>
  <si>
    <t>46722</t>
  </si>
  <si>
    <t>46726</t>
  </si>
  <si>
    <t>46737</t>
  </si>
  <si>
    <t>9125</t>
  </si>
  <si>
    <t>Item Description</t>
  </si>
  <si>
    <t>Active?</t>
  </si>
  <si>
    <t>Qty on Hand</t>
  </si>
  <si>
    <t>L02D364A29-REV1.3</t>
  </si>
  <si>
    <t>battery, L02D364A,CROSSMATCH</t>
  </si>
  <si>
    <t>Active</t>
  </si>
  <si>
    <t>L03D428A29-REV1.2</t>
  </si>
  <si>
    <t>Rev1.3 PAN B 29</t>
  </si>
  <si>
    <t>L08D185NN24 Rev 1.0</t>
  </si>
  <si>
    <t>PACK, UNGAVA, Rev 1.1</t>
  </si>
  <si>
    <t>MOLI 653 ID2058</t>
  </si>
  <si>
    <t>Pana 655R1 ID232</t>
  </si>
  <si>
    <t>LGC 655R1 ID2155</t>
  </si>
  <si>
    <t>Pana SN ID210</t>
  </si>
  <si>
    <t>move to rev 1.5 after A6 label</t>
  </si>
  <si>
    <t>inactivate after last 5 sold</t>
  </si>
  <si>
    <t>MOLI 655R1 ID1107</t>
  </si>
  <si>
    <t>655 Rev1.4 LGC</t>
  </si>
  <si>
    <t>PanaF 653 ID210</t>
  </si>
  <si>
    <t>Pana 655R1 ID2012</t>
  </si>
  <si>
    <t>655 Rev1.0 LGC</t>
  </si>
  <si>
    <t>655 Rev2.0 BF</t>
  </si>
  <si>
    <t>Pana SN ID232</t>
  </si>
  <si>
    <t>MOLI 655R1 ID2028</t>
  </si>
  <si>
    <t>MOLI 655R1 ID2058</t>
  </si>
  <si>
    <t>NC2040A24R6.6, TRINSEO</t>
  </si>
  <si>
    <t>LGC 655R1 ID2155 TRINSEO</t>
  </si>
  <si>
    <t>Pana SN ID210 trinsio</t>
  </si>
  <si>
    <t>inactivate after last 1 sold</t>
  </si>
  <si>
    <t>inactivate after last 4 sold</t>
  </si>
  <si>
    <t>sell last 2 and inactivate</t>
  </si>
  <si>
    <t>NC2040HD24 Rev 7.7, TRINSEO</t>
  </si>
  <si>
    <t>MOLI 655R1 ID208</t>
  </si>
  <si>
    <t>Pana BQ ID232</t>
  </si>
  <si>
    <t>use trensio rev 1.8 for stds</t>
  </si>
  <si>
    <t>MOLI SN ID2028</t>
  </si>
  <si>
    <t>Sanyo PIC</t>
  </si>
  <si>
    <t>inactivateafterrev4labelsgone</t>
  </si>
  <si>
    <t>PanaF 655R1 ID210</t>
  </si>
  <si>
    <t>655R1 BF</t>
  </si>
  <si>
    <t>MOLI SN ID112</t>
  </si>
  <si>
    <t>inactivate after last 8 sold</t>
  </si>
  <si>
    <t>MOLI PIC</t>
  </si>
  <si>
    <t>MOLI 655R1 ID2024</t>
  </si>
  <si>
    <t>LGC 653 ID2112</t>
  </si>
  <si>
    <t>inactivate after last 3</t>
  </si>
  <si>
    <t>inactivate after last 9 sold</t>
  </si>
  <si>
    <t>LG 655R1 ID2155</t>
  </si>
  <si>
    <t>inactivate after last 2 sold</t>
  </si>
  <si>
    <t>Pana 655R1 ID210</t>
  </si>
  <si>
    <t>LGC PIC</t>
  </si>
  <si>
    <t>sell last 6 and inactivate</t>
  </si>
  <si>
    <t>ND2054LG31 Rev1.0 SN PAN np</t>
  </si>
  <si>
    <t>LGC 655R1 ID2155, TRINSEO</t>
  </si>
  <si>
    <t>655R1, TRINSEO</t>
  </si>
  <si>
    <t>Pana 655R1ID232</t>
  </si>
  <si>
    <t>Pana SN ID210, TRINSEO</t>
  </si>
  <si>
    <t>MOLI 655R1 ID112</t>
  </si>
  <si>
    <t>MOLI 655R1 ID1107 np nsn</t>
  </si>
  <si>
    <t>inactivate after last 3 sold</t>
  </si>
  <si>
    <t>inactivate after last 3 sell</t>
  </si>
  <si>
    <t>needs FETmodafterbrd&amp;pcksgone</t>
  </si>
  <si>
    <t>Sell10, move to R1.5</t>
  </si>
  <si>
    <t>NF2040OOP34 REV1.1 655-R1 pan</t>
  </si>
  <si>
    <t>PANA 655R1 ID2050</t>
  </si>
  <si>
    <t>moveto 655version when 3 sold</t>
  </si>
  <si>
    <t>moveto rev 1.3 when sold</t>
  </si>
  <si>
    <t>use next revision</t>
  </si>
  <si>
    <t>Sell Last and inactivate</t>
  </si>
  <si>
    <t>LGC 653 ID2058</t>
  </si>
  <si>
    <t>LGC 655R1 ID2155, Sam</t>
  </si>
  <si>
    <t>LGC 655R1 ID2132</t>
  </si>
  <si>
    <t>293A4 ID2155, SAMYANG</t>
  </si>
  <si>
    <t>293, PAN bf</t>
  </si>
  <si>
    <t>LGC MJ1 CELL, TEST ONLY, NFS</t>
  </si>
  <si>
    <t>LG, 655R1 ID2155, TREN</t>
  </si>
  <si>
    <t>relabel to make rev1.3s</t>
  </si>
  <si>
    <t>Inactivate after 486 labels</t>
  </si>
  <si>
    <t>NH2057ZD29 Rev1.1, PAN, 655</t>
  </si>
  <si>
    <t>version using newtubes oldcaps</t>
  </si>
  <si>
    <t>Pana PIC Glue</t>
  </si>
  <si>
    <t>Sanyo SN ID100</t>
  </si>
  <si>
    <t>inactivate after last 5</t>
  </si>
  <si>
    <t>US/SANYO/SN</t>
  </si>
  <si>
    <t>MOLi PIC</t>
  </si>
  <si>
    <t>to rev1.3 after 1600 labels</t>
  </si>
  <si>
    <t>LGC 653 ID2112, TRINSEO</t>
  </si>
  <si>
    <t>Pana PIC</t>
  </si>
  <si>
    <t>Pana PIC PHILIPS M3046-61302</t>
  </si>
  <si>
    <t>NJ1020AVP-w/Olymp sticker</t>
  </si>
  <si>
    <t>REV1.2,LGC,PIC</t>
  </si>
  <si>
    <t>REV1.3,LGC,PIC</t>
  </si>
  <si>
    <t>LGC 655R1 ID2053</t>
  </si>
  <si>
    <t>after15 labels, inact&amp;use ED</t>
  </si>
  <si>
    <t>MOLI 655R1 ID227</t>
  </si>
  <si>
    <t>MOLI SN ID227</t>
  </si>
  <si>
    <t>inactivate after last 14 sold</t>
  </si>
  <si>
    <t>REV1.7, LGC, BQ</t>
  </si>
  <si>
    <t>MOLI PIC+SWI</t>
  </si>
  <si>
    <t>REV1.1, LGC, BQ655 Tren</t>
  </si>
  <si>
    <t>MOLI 655R1 ID227 GLUE</t>
  </si>
  <si>
    <t>Pana SN ID2012</t>
  </si>
  <si>
    <t>Moli 655</t>
  </si>
  <si>
    <t>298, LG ID:2155</t>
  </si>
  <si>
    <t>Rev0.1, LGC</t>
  </si>
  <si>
    <t>Rev 1.1 PAN G2</t>
  </si>
  <si>
    <t>Rev 1.2 PAN, 653</t>
  </si>
  <si>
    <t>371, LG, ID:2155</t>
  </si>
  <si>
    <t>456, LG, ID:2155</t>
  </si>
  <si>
    <t>Rev1.3, Pan 2.9ahr, 28.8V</t>
  </si>
  <si>
    <t>Sell last 1 then inactv</t>
  </si>
  <si>
    <t>Rev 1.4 PAN</t>
  </si>
  <si>
    <t>Rev 1.2 LGC</t>
  </si>
  <si>
    <t>Rev1.3, PAN g2, Bq78350</t>
  </si>
  <si>
    <t>Rev1.1 653 Moli ID2058</t>
  </si>
  <si>
    <t>Rev1.2 653 Moli ID2058</t>
  </si>
  <si>
    <t>Rev1.3 653 Moli ID2058</t>
  </si>
  <si>
    <t>Rev1.4, 653 Moli ID2058</t>
  </si>
  <si>
    <t>653 LGC ID2112</t>
  </si>
  <si>
    <t>REV 1.0 MOLI</t>
  </si>
  <si>
    <t>REV 1.1 MOLI</t>
  </si>
  <si>
    <t>REV 1.4 MOLI</t>
  </si>
  <si>
    <t>REV 0.1 LGC</t>
  </si>
  <si>
    <t>REV 1.0 LGC</t>
  </si>
  <si>
    <t>Pana 655R1 ID2112</t>
  </si>
  <si>
    <t>46747</t>
  </si>
  <si>
    <t>4268</t>
  </si>
  <si>
    <t>46754</t>
  </si>
  <si>
    <t>9559</t>
  </si>
  <si>
    <t>46752</t>
  </si>
  <si>
    <t>4463</t>
  </si>
  <si>
    <t>46750</t>
  </si>
  <si>
    <t>46749</t>
  </si>
  <si>
    <t>4099</t>
  </si>
  <si>
    <t>46753</t>
  </si>
  <si>
    <t>46755</t>
  </si>
  <si>
    <t>46760</t>
  </si>
  <si>
    <t>9622</t>
  </si>
  <si>
    <t>46761</t>
  </si>
  <si>
    <t>9623</t>
  </si>
  <si>
    <t>46766</t>
  </si>
  <si>
    <t>4445</t>
  </si>
  <si>
    <t>46758</t>
  </si>
  <si>
    <t>4869</t>
  </si>
  <si>
    <t>46770</t>
  </si>
  <si>
    <t>4151</t>
  </si>
  <si>
    <t>46757</t>
  </si>
  <si>
    <t>46767</t>
  </si>
  <si>
    <t>46768</t>
  </si>
  <si>
    <t>46769</t>
  </si>
  <si>
    <t>46756</t>
  </si>
  <si>
    <t>46771</t>
  </si>
  <si>
    <t>46772</t>
  </si>
  <si>
    <t>9612</t>
  </si>
  <si>
    <t>46778</t>
  </si>
  <si>
    <t>9223</t>
  </si>
  <si>
    <t>46773</t>
  </si>
  <si>
    <t>46774</t>
  </si>
  <si>
    <t>X</t>
  </si>
  <si>
    <t>________________________________________</t>
  </si>
  <si>
    <t>Rev1.4, Pan 2.9ahr, 28.8V</t>
  </si>
  <si>
    <t>Rev 1.5 PAN</t>
  </si>
  <si>
    <t>Rev 1.3 LGC</t>
  </si>
  <si>
    <t>46784</t>
  </si>
  <si>
    <t>46779</t>
  </si>
  <si>
    <t>46783</t>
  </si>
  <si>
    <t>3091</t>
  </si>
  <si>
    <t>46781</t>
  </si>
  <si>
    <t>46785</t>
  </si>
  <si>
    <t>Fillable?</t>
  </si>
  <si>
    <t>8253</t>
  </si>
  <si>
    <t>46789</t>
  </si>
  <si>
    <t>4192</t>
  </si>
  <si>
    <t>46799</t>
  </si>
  <si>
    <t>46787</t>
  </si>
  <si>
    <t>46790</t>
  </si>
  <si>
    <t>4234</t>
  </si>
  <si>
    <t>46795</t>
  </si>
  <si>
    <t>5085</t>
  </si>
  <si>
    <t>46810</t>
  </si>
  <si>
    <t>46814</t>
  </si>
  <si>
    <t>9628</t>
  </si>
  <si>
    <t>46815</t>
  </si>
  <si>
    <t>9629</t>
  </si>
  <si>
    <t>46803</t>
  </si>
  <si>
    <t>9404</t>
  </si>
  <si>
    <t>46807</t>
  </si>
  <si>
    <t>46812</t>
  </si>
  <si>
    <t>46809</t>
  </si>
  <si>
    <t>3056</t>
  </si>
  <si>
    <t>46801</t>
  </si>
  <si>
    <t>46804</t>
  </si>
  <si>
    <t>46802</t>
  </si>
  <si>
    <t>46805</t>
  </si>
  <si>
    <t>46819</t>
  </si>
  <si>
    <t>3869</t>
  </si>
  <si>
    <t>46821</t>
  </si>
  <si>
    <t>46818</t>
  </si>
  <si>
    <t>46817</t>
  </si>
  <si>
    <t>46823</t>
  </si>
  <si>
    <t>9631</t>
  </si>
  <si>
    <t>46830</t>
  </si>
  <si>
    <t>7407</t>
  </si>
  <si>
    <t>46831</t>
  </si>
  <si>
    <t>8198</t>
  </si>
  <si>
    <t>46826</t>
  </si>
  <si>
    <t>46828</t>
  </si>
  <si>
    <t>Live</t>
  </si>
  <si>
    <t>46839</t>
  </si>
  <si>
    <t>4780</t>
  </si>
  <si>
    <t>46840</t>
  </si>
  <si>
    <t>3355</t>
  </si>
  <si>
    <t>46841</t>
  </si>
  <si>
    <t>46834</t>
  </si>
  <si>
    <t>46832</t>
  </si>
  <si>
    <t>46833</t>
  </si>
  <si>
    <t>46835</t>
  </si>
  <si>
    <t>NH2057HD29 Rev1.6</t>
  </si>
  <si>
    <t>inactivate after last one</t>
  </si>
  <si>
    <t>inactivate after last 17</t>
  </si>
  <si>
    <t>46847</t>
  </si>
  <si>
    <t>8560</t>
  </si>
  <si>
    <t>46848</t>
  </si>
  <si>
    <t>46844</t>
  </si>
  <si>
    <t>46850</t>
  </si>
  <si>
    <t>46852</t>
  </si>
  <si>
    <t>9635</t>
  </si>
  <si>
    <t>46857</t>
  </si>
  <si>
    <t>3287</t>
  </si>
  <si>
    <t>46855</t>
  </si>
  <si>
    <t>6415</t>
  </si>
  <si>
    <t>46853</t>
  </si>
  <si>
    <t>9636</t>
  </si>
  <si>
    <t>46856</t>
  </si>
  <si>
    <t>46851</t>
  </si>
  <si>
    <t>Sell last 1 and inactivate</t>
  </si>
  <si>
    <t>46868</t>
  </si>
  <si>
    <t>46861</t>
  </si>
  <si>
    <t>9638</t>
  </si>
  <si>
    <t>46871</t>
  </si>
  <si>
    <t>9639</t>
  </si>
  <si>
    <t>46862</t>
  </si>
  <si>
    <t>46869</t>
  </si>
  <si>
    <t>9126</t>
  </si>
  <si>
    <t>46870</t>
  </si>
  <si>
    <t>Oldest LATE Delivery Dates - Batteries</t>
  </si>
  <si>
    <t>Inactive</t>
  </si>
  <si>
    <t>EB002A14</t>
  </si>
  <si>
    <t>EB008A12</t>
  </si>
  <si>
    <t>EB008A14</t>
  </si>
  <si>
    <t>EB024A11</t>
  </si>
  <si>
    <t>EB024A12</t>
  </si>
  <si>
    <t>EB024A13</t>
  </si>
  <si>
    <t>EB024A15</t>
  </si>
  <si>
    <t>EB024A16</t>
  </si>
  <si>
    <t>EB024A17</t>
  </si>
  <si>
    <t>EB024A18</t>
  </si>
  <si>
    <t>EB024A19</t>
  </si>
  <si>
    <t>EB024A20</t>
  </si>
  <si>
    <t>EB024A21</t>
  </si>
  <si>
    <t>EB024A23</t>
  </si>
  <si>
    <t>EB032A5</t>
  </si>
  <si>
    <t>EB032A6</t>
  </si>
  <si>
    <t>EB040A8</t>
  </si>
  <si>
    <t>EB040A9</t>
  </si>
  <si>
    <t>EB041A6</t>
  </si>
  <si>
    <t>EB096A10</t>
  </si>
  <si>
    <t>EB096A9</t>
  </si>
  <si>
    <t>EB109A5</t>
  </si>
  <si>
    <t>EB110A4</t>
  </si>
  <si>
    <t>EB113A7</t>
  </si>
  <si>
    <t>EB129A7</t>
  </si>
  <si>
    <t>EB131A5</t>
  </si>
  <si>
    <t>EB132A2</t>
  </si>
  <si>
    <t>EB132A3</t>
  </si>
  <si>
    <t>EB139A4</t>
  </si>
  <si>
    <t>EB149A4</t>
  </si>
  <si>
    <t>EB153A4</t>
  </si>
  <si>
    <t>EB153A5</t>
  </si>
  <si>
    <t>EB153A6</t>
  </si>
  <si>
    <t>EB153A7</t>
  </si>
  <si>
    <t>EB153A9</t>
  </si>
  <si>
    <t>EB157A3</t>
  </si>
  <si>
    <t>EB157A4</t>
  </si>
  <si>
    <t>EB160A4</t>
  </si>
  <si>
    <t>EB170A1</t>
  </si>
  <si>
    <t>EB170A2</t>
  </si>
  <si>
    <t>EB170A3</t>
  </si>
  <si>
    <t>EB170A4</t>
  </si>
  <si>
    <t>EB170A5</t>
  </si>
  <si>
    <t>EB185A5</t>
  </si>
  <si>
    <t>EB185A6</t>
  </si>
  <si>
    <t>EB185A7</t>
  </si>
  <si>
    <t>EB191A1</t>
  </si>
  <si>
    <t>EB197A2.0</t>
  </si>
  <si>
    <t>EB197A3.0</t>
  </si>
  <si>
    <t>EB197A4.1</t>
  </si>
  <si>
    <t>EB197A5.0</t>
  </si>
  <si>
    <t>EB197A6.0</t>
  </si>
  <si>
    <t>EB203A1.1</t>
  </si>
  <si>
    <t>EB203A2</t>
  </si>
  <si>
    <t>EB203A4</t>
  </si>
  <si>
    <t>EB206A1.1</t>
  </si>
  <si>
    <t>EB206A2.0</t>
  </si>
  <si>
    <t>EB206A3.1</t>
  </si>
  <si>
    <t>EB206A4.0</t>
  </si>
  <si>
    <t>EB206A5.0</t>
  </si>
  <si>
    <t>EB207A4.0</t>
  </si>
  <si>
    <t>EB208A1.0</t>
  </si>
  <si>
    <t>EB208A2.0</t>
  </si>
  <si>
    <t>EB214A2.0</t>
  </si>
  <si>
    <t>EB245A0.1</t>
  </si>
  <si>
    <t>EB247A3</t>
  </si>
  <si>
    <t>EB255A0.6</t>
  </si>
  <si>
    <t>EB255A0.7</t>
  </si>
  <si>
    <t>EB255A1.0</t>
  </si>
  <si>
    <t>EB255A2.0</t>
  </si>
  <si>
    <t>EB270A0.1</t>
  </si>
  <si>
    <t>EB270A1.0</t>
  </si>
  <si>
    <t>EB274A1</t>
  </si>
  <si>
    <t>EB281A1</t>
  </si>
  <si>
    <t>EB282A1.0</t>
  </si>
  <si>
    <t>EB282A2.0</t>
  </si>
  <si>
    <t>EB282A2.1</t>
  </si>
  <si>
    <t>EB282A3.0</t>
  </si>
  <si>
    <t>EB282A3.1</t>
  </si>
  <si>
    <t>EB282A3.2</t>
  </si>
  <si>
    <t>EB286A1.0</t>
  </si>
  <si>
    <t>EB286A2.0</t>
  </si>
  <si>
    <t>EB286A3.0</t>
  </si>
  <si>
    <t>EB286A4.0</t>
  </si>
  <si>
    <t>EB286A5.0</t>
  </si>
  <si>
    <t>EB286A6.0</t>
  </si>
  <si>
    <t>EB286A7</t>
  </si>
  <si>
    <t>EB286A8.0</t>
  </si>
  <si>
    <t>EB286A9.0</t>
  </si>
  <si>
    <t>EB287A1</t>
  </si>
  <si>
    <t>EB287A10</t>
  </si>
  <si>
    <t>EB287A11</t>
  </si>
  <si>
    <t>EB287A12</t>
  </si>
  <si>
    <t>EB287A13</t>
  </si>
  <si>
    <t>EB287A14</t>
  </si>
  <si>
    <t>EB287A15</t>
  </si>
  <si>
    <t>EB287A16</t>
  </si>
  <si>
    <t>EB287A2</t>
  </si>
  <si>
    <t>EB287A3</t>
  </si>
  <si>
    <t>EB287A4</t>
  </si>
  <si>
    <t>EB287A5</t>
  </si>
  <si>
    <t>EB287A7</t>
  </si>
  <si>
    <t>EB287A8</t>
  </si>
  <si>
    <t>EB287A9</t>
  </si>
  <si>
    <t>EB288A1</t>
  </si>
  <si>
    <t>EB288A10</t>
  </si>
  <si>
    <t>EB288A11</t>
  </si>
  <si>
    <t>EB288A12</t>
  </si>
  <si>
    <t>EB288A13</t>
  </si>
  <si>
    <t>EB288A14</t>
  </si>
  <si>
    <t>EB288A2</t>
  </si>
  <si>
    <t>EB288A3</t>
  </si>
  <si>
    <t>EB288A3.1</t>
  </si>
  <si>
    <t>EB288A4</t>
  </si>
  <si>
    <t>EB288A5</t>
  </si>
  <si>
    <t>EB288A5.1</t>
  </si>
  <si>
    <t>EB288A6</t>
  </si>
  <si>
    <t>EB288A7</t>
  </si>
  <si>
    <t>EB288A8</t>
  </si>
  <si>
    <t>EB288A9</t>
  </si>
  <si>
    <t>EB289A2.0</t>
  </si>
  <si>
    <t>EB289A3.0</t>
  </si>
  <si>
    <t>EB289A4.0</t>
  </si>
  <si>
    <t>EB289A5.0</t>
  </si>
  <si>
    <t>EB289A6.0</t>
  </si>
  <si>
    <t>EB293A2.0</t>
  </si>
  <si>
    <t>EB293A3.0</t>
  </si>
  <si>
    <t>EB293A4.0</t>
  </si>
  <si>
    <t>EB293A4.1</t>
  </si>
  <si>
    <t>EB293A5.0</t>
  </si>
  <si>
    <t>EB294A2.0</t>
  </si>
  <si>
    <t>EB294A3.0</t>
  </si>
  <si>
    <t>EB294A4.0</t>
  </si>
  <si>
    <t>EB294A5.0</t>
  </si>
  <si>
    <t>EB294A6.0</t>
  </si>
  <si>
    <t>EB294A7.0</t>
  </si>
  <si>
    <t>EB295A1</t>
  </si>
  <si>
    <t>EB295A2</t>
  </si>
  <si>
    <t>EB295A3</t>
  </si>
  <si>
    <t>EB295A3.1</t>
  </si>
  <si>
    <t>EB295A4</t>
  </si>
  <si>
    <t>EB295A4.1</t>
  </si>
  <si>
    <t>EB295A4.2</t>
  </si>
  <si>
    <t>EB296A2</t>
  </si>
  <si>
    <t>EB296A3</t>
  </si>
  <si>
    <t>EB296A4</t>
  </si>
  <si>
    <t>EB296A5</t>
  </si>
  <si>
    <t>EB298A3.0</t>
  </si>
  <si>
    <t>EB298A4.0</t>
  </si>
  <si>
    <t>EB299A4.0</t>
  </si>
  <si>
    <t>EB303A1.0</t>
  </si>
  <si>
    <t>EB303A2.0</t>
  </si>
  <si>
    <t>EB303A3.0</t>
  </si>
  <si>
    <t>EB303A4.0</t>
  </si>
  <si>
    <t>EB305A1.0</t>
  </si>
  <si>
    <t>EB306A1.0</t>
  </si>
  <si>
    <t>EB306A2.0</t>
  </si>
  <si>
    <t>EB306A3.0</t>
  </si>
  <si>
    <t>EB306A4</t>
  </si>
  <si>
    <t>EB306A5.0</t>
  </si>
  <si>
    <t>EB306A6</t>
  </si>
  <si>
    <t>EB307A1</t>
  </si>
  <si>
    <t>EB307A2</t>
  </si>
  <si>
    <t>EB307A3</t>
  </si>
  <si>
    <t>EB315A1</t>
  </si>
  <si>
    <t>EB315A2</t>
  </si>
  <si>
    <t>EB315A4</t>
  </si>
  <si>
    <t>EB315A5</t>
  </si>
  <si>
    <t>EB319A2.0</t>
  </si>
  <si>
    <t>EB319A2.1</t>
  </si>
  <si>
    <t>EB319A3.0</t>
  </si>
  <si>
    <t>EB319A3.1</t>
  </si>
  <si>
    <t>EB320A2.0</t>
  </si>
  <si>
    <t>EB320A3.0</t>
  </si>
  <si>
    <t>EB321A2.0</t>
  </si>
  <si>
    <t>EB321A2.1</t>
  </si>
  <si>
    <t>EB321A3</t>
  </si>
  <si>
    <t>EB321A3.1</t>
  </si>
  <si>
    <t>EB322A1</t>
  </si>
  <si>
    <t>EB322A2</t>
  </si>
  <si>
    <t>EB322A3</t>
  </si>
  <si>
    <t>EB332A1.1</t>
  </si>
  <si>
    <t>EB332A1.2</t>
  </si>
  <si>
    <t>EB332A2.0</t>
  </si>
  <si>
    <t>EB337A1.1</t>
  </si>
  <si>
    <t>EB338A1.0</t>
  </si>
  <si>
    <t>EB338A2.0</t>
  </si>
  <si>
    <t>EB345A0.1</t>
  </si>
  <si>
    <t>EB345A0.2</t>
  </si>
  <si>
    <t>EB345A1.0</t>
  </si>
  <si>
    <t>EB345A2.0</t>
  </si>
  <si>
    <t>EB347A0.1</t>
  </si>
  <si>
    <t>EB347A0.2</t>
  </si>
  <si>
    <t>EB347A1.0</t>
  </si>
  <si>
    <t>EB350A1.0</t>
  </si>
  <si>
    <t>EB350A1.1</t>
  </si>
  <si>
    <t>EB350A2.0</t>
  </si>
  <si>
    <t>EB358A1.0</t>
  </si>
  <si>
    <t>EB362A1.0</t>
  </si>
  <si>
    <t>EB362A2.0</t>
  </si>
  <si>
    <t>EB363A1.0</t>
  </si>
  <si>
    <t>EB366A0.2</t>
  </si>
  <si>
    <t>EB366A1.0</t>
  </si>
  <si>
    <t>EB367A1</t>
  </si>
  <si>
    <t>EB367A2</t>
  </si>
  <si>
    <t>EB368A1.0</t>
  </si>
  <si>
    <t>EB370A1.0</t>
  </si>
  <si>
    <t>EB370A2.0</t>
  </si>
  <si>
    <t>EB370A3.0</t>
  </si>
  <si>
    <t>EB370A4.0</t>
  </si>
  <si>
    <t>EB371A1.0</t>
  </si>
  <si>
    <t>EB371A2.0</t>
  </si>
  <si>
    <t>EB371A3.0</t>
  </si>
  <si>
    <t>EB378A1.0</t>
  </si>
  <si>
    <t>EB378A2.0</t>
  </si>
  <si>
    <t>EB378A4.0</t>
  </si>
  <si>
    <t>EB378A5.0</t>
  </si>
  <si>
    <t>EB379A0.2</t>
  </si>
  <si>
    <t>EB379A1.0</t>
  </si>
  <si>
    <t>EB379A2.0</t>
  </si>
  <si>
    <t>EB379A4.0</t>
  </si>
  <si>
    <t>EB379A5.0</t>
  </si>
  <si>
    <t>EB381A2.0</t>
  </si>
  <si>
    <t>EB407A1.0</t>
  </si>
  <si>
    <t>EB407A2.0</t>
  </si>
  <si>
    <t>EB407A3.0</t>
  </si>
  <si>
    <t>EB414A2.2</t>
  </si>
  <si>
    <t>EB414A3.0</t>
  </si>
  <si>
    <t>EB414A5.0</t>
  </si>
  <si>
    <t>EB414A6.0</t>
  </si>
  <si>
    <t>EB421A1.0</t>
  </si>
  <si>
    <t>EB421A2.0</t>
  </si>
  <si>
    <t>EB422A1</t>
  </si>
  <si>
    <t>EB422A2</t>
  </si>
  <si>
    <t>EB422A3</t>
  </si>
  <si>
    <t>EB424A1.0</t>
  </si>
  <si>
    <t>EB424A2.0</t>
  </si>
  <si>
    <t>EB426A1</t>
  </si>
  <si>
    <t>EB437A1</t>
  </si>
  <si>
    <t>EB437A2</t>
  </si>
  <si>
    <t>EB442A1</t>
  </si>
  <si>
    <t>EB442A2</t>
  </si>
  <si>
    <t>EB444A0.1</t>
  </si>
  <si>
    <t>EB445A0.1</t>
  </si>
  <si>
    <t>EB446A0.1</t>
  </si>
  <si>
    <t>EB451A1</t>
  </si>
  <si>
    <t>EB454A1</t>
  </si>
  <si>
    <t>EB455A0.1</t>
  </si>
  <si>
    <t>EB455A1.0</t>
  </si>
  <si>
    <t>EB456A1</t>
  </si>
  <si>
    <t>EB457A1.0</t>
  </si>
  <si>
    <t>EB459A0.1</t>
  </si>
  <si>
    <t>EB460A1</t>
  </si>
  <si>
    <t>BATTERY PACK, DRS</t>
  </si>
  <si>
    <t>PACK, VIVID-Q, Rev 1.9 Moli</t>
  </si>
  <si>
    <t>653 Moli ID2058</t>
  </si>
  <si>
    <t>NB2037HD29  655 Rev1.2 MOLI</t>
  </si>
  <si>
    <t>NB2037HD31  655 Rev1.2 PAN</t>
  </si>
  <si>
    <t>NC2040HD24 REV7.4 sn moli np</t>
  </si>
  <si>
    <t>Rev1.2, LGC</t>
  </si>
  <si>
    <t>New orders to Rev 1.9</t>
  </si>
  <si>
    <t>PACK,NI1030CT, REV4.0 pan</t>
  </si>
  <si>
    <t>NI2020DS29-REV2.1 PAN B/US/SN</t>
  </si>
  <si>
    <t>NJ1020</t>
  </si>
  <si>
    <t>NJ1020 REV 1.1</t>
  </si>
  <si>
    <t>NJ1020HP no label, PANA</t>
  </si>
  <si>
    <t>REV2.1 MOLI</t>
  </si>
  <si>
    <t>NL2024HD22 REV4.0, MOLI BQ np</t>
  </si>
  <si>
    <t>46881</t>
  </si>
  <si>
    <t>9019</t>
  </si>
  <si>
    <t>46883</t>
  </si>
  <si>
    <t>9641</t>
  </si>
  <si>
    <t>7878</t>
  </si>
  <si>
    <t>46887</t>
  </si>
  <si>
    <t>46884</t>
  </si>
  <si>
    <t>9642</t>
  </si>
  <si>
    <t>46878</t>
  </si>
  <si>
    <t>4420</t>
  </si>
  <si>
    <t>46888</t>
  </si>
  <si>
    <t>46885</t>
  </si>
  <si>
    <t>46890</t>
  </si>
  <si>
    <t>4900</t>
  </si>
  <si>
    <t>46892</t>
  </si>
  <si>
    <t>46891</t>
  </si>
  <si>
    <t>9590</t>
  </si>
  <si>
    <t>46893</t>
  </si>
  <si>
    <t>46889</t>
  </si>
  <si>
    <t>P2</t>
  </si>
  <si>
    <t>46904</t>
  </si>
  <si>
    <t>46895</t>
  </si>
  <si>
    <t>5060</t>
  </si>
  <si>
    <t>46896</t>
  </si>
  <si>
    <t>6982</t>
  </si>
  <si>
    <t>46897</t>
  </si>
  <si>
    <t>5314</t>
  </si>
  <si>
    <t>46899</t>
  </si>
  <si>
    <t>46909</t>
  </si>
  <si>
    <t>46910</t>
  </si>
  <si>
    <t>9643</t>
  </si>
  <si>
    <t>46906</t>
  </si>
  <si>
    <t>7073</t>
  </si>
  <si>
    <t>46907</t>
  </si>
  <si>
    <t>46913</t>
  </si>
  <si>
    <t>46914</t>
  </si>
  <si>
    <t>46912</t>
  </si>
  <si>
    <t>46915</t>
  </si>
  <si>
    <t>46916</t>
  </si>
  <si>
    <t>46918</t>
  </si>
  <si>
    <t>BL002A9</t>
  </si>
  <si>
    <t>BL008A6</t>
  </si>
  <si>
    <t>BL008A7</t>
  </si>
  <si>
    <t>BL018A1</t>
  </si>
  <si>
    <t>BL018A2</t>
  </si>
  <si>
    <t>BL018A3</t>
  </si>
  <si>
    <t>BL024A10</t>
  </si>
  <si>
    <t>BL024A9</t>
  </si>
  <si>
    <t>BL110A2</t>
  </si>
  <si>
    <t>BL131A2</t>
  </si>
  <si>
    <t>BL139A1</t>
  </si>
  <si>
    <t>BL141A2</t>
  </si>
  <si>
    <t>BL141A3</t>
  </si>
  <si>
    <t>BL141A4</t>
  </si>
  <si>
    <t>BL185A3</t>
  </si>
  <si>
    <t>BL185A4</t>
  </si>
  <si>
    <t>BL197A2</t>
  </si>
  <si>
    <t>BL197A3</t>
  </si>
  <si>
    <t>BL197A4</t>
  </si>
  <si>
    <t>BL203A2</t>
  </si>
  <si>
    <t>BL203A4</t>
  </si>
  <si>
    <t>BL207A3</t>
  </si>
  <si>
    <t>BL208A1</t>
  </si>
  <si>
    <t>BL214A2</t>
  </si>
  <si>
    <t>BL229A3</t>
  </si>
  <si>
    <t>BL229A4</t>
  </si>
  <si>
    <t>BL247A2</t>
  </si>
  <si>
    <t>BL255A1</t>
  </si>
  <si>
    <t>BL255A2</t>
  </si>
  <si>
    <t>BL258A1</t>
  </si>
  <si>
    <t>BL258A2</t>
  </si>
  <si>
    <t>BL258A3</t>
  </si>
  <si>
    <t>BL258A4</t>
  </si>
  <si>
    <t>BL282A1</t>
  </si>
  <si>
    <t>BL282A2</t>
  </si>
  <si>
    <t>BL282A3</t>
  </si>
  <si>
    <t>BL286A1</t>
  </si>
  <si>
    <t>BL286A2</t>
  </si>
  <si>
    <t>BL286A3</t>
  </si>
  <si>
    <t>BL293A2</t>
  </si>
  <si>
    <t>BL293A3</t>
  </si>
  <si>
    <t>BL294A2</t>
  </si>
  <si>
    <t>BL294A3</t>
  </si>
  <si>
    <t>BL294A4</t>
  </si>
  <si>
    <t>BL296A1</t>
  </si>
  <si>
    <t>BL298A2</t>
  </si>
  <si>
    <t>BL315A2</t>
  </si>
  <si>
    <t>BL315A3</t>
  </si>
  <si>
    <t>BL319A1</t>
  </si>
  <si>
    <t>BL319A2</t>
  </si>
  <si>
    <t>BL320A1</t>
  </si>
  <si>
    <t>BL322A2</t>
  </si>
  <si>
    <t>BL332A1.1</t>
  </si>
  <si>
    <t>BL338A1</t>
  </si>
  <si>
    <t>BL345A2</t>
  </si>
  <si>
    <t>BL345A3</t>
  </si>
  <si>
    <t>BL345A4</t>
  </si>
  <si>
    <t>BL363A1</t>
  </si>
  <si>
    <t>BL366A2</t>
  </si>
  <si>
    <t>BL370A2</t>
  </si>
  <si>
    <t>BL370A3</t>
  </si>
  <si>
    <t>BL378A1</t>
  </si>
  <si>
    <t>BL378A2</t>
  </si>
  <si>
    <t>BL378A4</t>
  </si>
  <si>
    <t>BL407A1</t>
  </si>
  <si>
    <t>BL407A2</t>
  </si>
  <si>
    <t>BL414A3</t>
  </si>
  <si>
    <t>BL414A4</t>
  </si>
  <si>
    <t>BL414A5</t>
  </si>
  <si>
    <t>BL414A6</t>
  </si>
  <si>
    <t>BL414A7</t>
  </si>
  <si>
    <t>BL444A1.0</t>
  </si>
  <si>
    <t>BL459A1</t>
  </si>
  <si>
    <t>46924</t>
  </si>
  <si>
    <t>46922</t>
  </si>
  <si>
    <t>46923</t>
  </si>
  <si>
    <t>46925</t>
  </si>
  <si>
    <t>46929</t>
  </si>
  <si>
    <t>9645</t>
  </si>
  <si>
    <t>46927</t>
  </si>
  <si>
    <t>46930</t>
  </si>
  <si>
    <t>8453</t>
  </si>
  <si>
    <t>46938</t>
  </si>
  <si>
    <t>46935</t>
  </si>
  <si>
    <t>9647</t>
  </si>
  <si>
    <t>46936</t>
  </si>
  <si>
    <t>46939</t>
  </si>
  <si>
    <t>9648</t>
  </si>
  <si>
    <t>8644</t>
  </si>
  <si>
    <t>46958</t>
  </si>
  <si>
    <t>46940</t>
  </si>
  <si>
    <t>8535</t>
  </si>
  <si>
    <t>46941</t>
  </si>
  <si>
    <t>3045</t>
  </si>
  <si>
    <t>46944</t>
  </si>
  <si>
    <t>8740</t>
  </si>
  <si>
    <t>46952</t>
  </si>
  <si>
    <t>8677</t>
  </si>
  <si>
    <t>46959</t>
  </si>
  <si>
    <t>8205</t>
  </si>
  <si>
    <t>46961</t>
  </si>
  <si>
    <t>9651</t>
  </si>
  <si>
    <t>46962</t>
  </si>
  <si>
    <t>46963</t>
  </si>
  <si>
    <t>4302</t>
  </si>
  <si>
    <t>46966</t>
  </si>
  <si>
    <t>4755</t>
  </si>
  <si>
    <t>46955</t>
  </si>
  <si>
    <t>46964</t>
  </si>
  <si>
    <t>46965</t>
  </si>
  <si>
    <t>46950</t>
  </si>
  <si>
    <t>9649</t>
  </si>
  <si>
    <t>46951</t>
  </si>
  <si>
    <t>46946</t>
  </si>
  <si>
    <t>3330</t>
  </si>
  <si>
    <t>46942</t>
  </si>
  <si>
    <t>46943</t>
  </si>
  <si>
    <t>46990</t>
  </si>
  <si>
    <t>9659</t>
  </si>
  <si>
    <t>46975</t>
  </si>
  <si>
    <t>9653</t>
  </si>
  <si>
    <t>46969</t>
  </si>
  <si>
    <t>3398</t>
  </si>
  <si>
    <t>46987</t>
  </si>
  <si>
    <t>9445</t>
  </si>
  <si>
    <t>46982</t>
  </si>
  <si>
    <t>4886</t>
  </si>
  <si>
    <t>46983</t>
  </si>
  <si>
    <t>8312</t>
  </si>
  <si>
    <t>46984</t>
  </si>
  <si>
    <t>9658</t>
  </si>
  <si>
    <t>46978</t>
  </si>
  <si>
    <t>9656</t>
  </si>
  <si>
    <t>46979</t>
  </si>
  <si>
    <t>9655</t>
  </si>
  <si>
    <t>46980</t>
  </si>
  <si>
    <t>9657</t>
  </si>
  <si>
    <t>46974</t>
  </si>
  <si>
    <t>8399</t>
  </si>
  <si>
    <t>46970</t>
  </si>
  <si>
    <t>46972</t>
  </si>
  <si>
    <t>46971</t>
  </si>
  <si>
    <t>Number of Cells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</si>
  <si>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</si>
  <si>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</si>
  <si>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</si>
  <si>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</si>
  <si>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</si>
  <si>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</si>
  <si>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</si>
  <si>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</si>
  <si>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</si>
  <si>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</si>
  <si>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</si>
  <si>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</si>
  <si>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Cell Identifier</t>
  </si>
  <si>
    <t>First three</t>
  </si>
  <si>
    <t>n/a</t>
  </si>
  <si>
    <t># Cells per Pack</t>
  </si>
  <si>
    <t>Total Cells for Line Item</t>
  </si>
  <si>
    <t>46994</t>
  </si>
  <si>
    <t>8131</t>
  </si>
  <si>
    <t>47000</t>
  </si>
  <si>
    <t>9661</t>
  </si>
  <si>
    <t>46991</t>
  </si>
  <si>
    <t>9660</t>
  </si>
  <si>
    <t>46992</t>
  </si>
  <si>
    <t>9386</t>
  </si>
  <si>
    <t>46999</t>
  </si>
  <si>
    <t>5275</t>
  </si>
  <si>
    <t>46993</t>
  </si>
  <si>
    <t>46996</t>
  </si>
  <si>
    <t>46995</t>
  </si>
  <si>
    <t>46998</t>
  </si>
  <si>
    <t>47001</t>
  </si>
  <si>
    <t>47002</t>
  </si>
  <si>
    <t>6221</t>
  </si>
  <si>
    <t>47003</t>
  </si>
  <si>
    <t>7245</t>
  </si>
  <si>
    <t>47005</t>
  </si>
  <si>
    <t>46997</t>
  </si>
  <si>
    <t>MOLI 655R1</t>
  </si>
  <si>
    <t>47006</t>
  </si>
  <si>
    <t>47007</t>
  </si>
  <si>
    <t>47008</t>
  </si>
  <si>
    <t>47018</t>
  </si>
  <si>
    <t>9666</t>
  </si>
  <si>
    <t>47019</t>
  </si>
  <si>
    <t>9667</t>
  </si>
  <si>
    <t>47025</t>
  </si>
  <si>
    <t>5372</t>
  </si>
  <si>
    <t>47011</t>
  </si>
  <si>
    <t>9663</t>
  </si>
  <si>
    <t>47016</t>
  </si>
  <si>
    <t>9665</t>
  </si>
  <si>
    <t>47027</t>
  </si>
  <si>
    <t>9668</t>
  </si>
  <si>
    <t>47029</t>
  </si>
  <si>
    <t>47021</t>
  </si>
  <si>
    <t>47015</t>
  </si>
  <si>
    <t>47020</t>
  </si>
  <si>
    <t>47022</t>
  </si>
  <si>
    <t>5885</t>
  </si>
  <si>
    <t>47013</t>
  </si>
  <si>
    <t>7631</t>
  </si>
  <si>
    <t>47014</t>
  </si>
  <si>
    <t>47028</t>
  </si>
  <si>
    <t>47010</t>
  </si>
  <si>
    <t>3 weeks out</t>
  </si>
  <si>
    <t>3 Weeks Out</t>
  </si>
  <si>
    <t>inactivate after last 10 sold</t>
  </si>
  <si>
    <t>REV 2.0 MOLI</t>
  </si>
  <si>
    <t>Core Pack</t>
  </si>
  <si>
    <t>Cell</t>
  </si>
  <si>
    <t>Board (EB)</t>
  </si>
  <si>
    <t>Copper (BL)</t>
  </si>
  <si>
    <t>Battery Status</t>
  </si>
  <si>
    <t>Core Pack Status</t>
  </si>
  <si>
    <t>Cell Status</t>
  </si>
  <si>
    <t>Board (EB) Status</t>
  </si>
  <si>
    <t>Copper (BL) Status</t>
  </si>
  <si>
    <t>812216</t>
  </si>
  <si>
    <t>810026</t>
  </si>
  <si>
    <t>812188</t>
  </si>
  <si>
    <t>812191</t>
  </si>
  <si>
    <t>812319</t>
  </si>
  <si>
    <t>810046</t>
  </si>
  <si>
    <t>812058</t>
  </si>
  <si>
    <t>810009</t>
  </si>
  <si>
    <t>812339</t>
  </si>
  <si>
    <t>810048</t>
  </si>
  <si>
    <t>812075</t>
  </si>
  <si>
    <t>812059</t>
  </si>
  <si>
    <t>812285</t>
  </si>
  <si>
    <t>810034</t>
  </si>
  <si>
    <t>812302</t>
  </si>
  <si>
    <t>810024a</t>
  </si>
  <si>
    <t>812244A2</t>
  </si>
  <si>
    <t>812289</t>
  </si>
  <si>
    <t>810037</t>
  </si>
  <si>
    <t>812326</t>
  </si>
  <si>
    <t>810039</t>
  </si>
  <si>
    <t>812111</t>
  </si>
  <si>
    <t>812303</t>
  </si>
  <si>
    <t>812243A3</t>
  </si>
  <si>
    <t>812288</t>
  </si>
  <si>
    <t>812327</t>
  </si>
  <si>
    <t>812274</t>
  </si>
  <si>
    <t>810035</t>
  </si>
  <si>
    <t>812197</t>
  </si>
  <si>
    <t>812298</t>
  </si>
  <si>
    <t>812201</t>
  </si>
  <si>
    <t>812164A2</t>
  </si>
  <si>
    <t>810023</t>
  </si>
  <si>
    <t>812269</t>
  </si>
  <si>
    <t>810032</t>
  </si>
  <si>
    <t>812264</t>
  </si>
  <si>
    <t>812209</t>
  </si>
  <si>
    <t>812342</t>
  </si>
  <si>
    <t>812057</t>
  </si>
  <si>
    <t>812132A2</t>
  </si>
  <si>
    <t>810004</t>
  </si>
  <si>
    <t>812320</t>
  </si>
  <si>
    <t>812198A1</t>
  </si>
  <si>
    <t>812292</t>
  </si>
  <si>
    <t>812177A2</t>
  </si>
  <si>
    <t>812262</t>
  </si>
  <si>
    <t>812063A2</t>
  </si>
  <si>
    <t>812200</t>
  </si>
  <si>
    <t>812345</t>
  </si>
  <si>
    <t>812030A2</t>
  </si>
  <si>
    <t>812282</t>
  </si>
  <si>
    <t>812252</t>
  </si>
  <si>
    <t>811006</t>
  </si>
  <si>
    <t>812323</t>
  </si>
  <si>
    <t>812169A2</t>
  </si>
  <si>
    <t>812260</t>
  </si>
  <si>
    <t>812230</t>
  </si>
  <si>
    <t>812280</t>
  </si>
  <si>
    <t>812205</t>
  </si>
  <si>
    <t>812275</t>
  </si>
  <si>
    <t>812224A2</t>
  </si>
  <si>
    <t>812296</t>
  </si>
  <si>
    <t>812281</t>
  </si>
  <si>
    <t>812166A2</t>
  </si>
  <si>
    <t>812238A2</t>
  </si>
  <si>
    <t>812299</t>
  </si>
  <si>
    <t>812283</t>
  </si>
  <si>
    <t>812321</t>
  </si>
  <si>
    <t>812210</t>
  </si>
  <si>
    <t>812263</t>
  </si>
  <si>
    <t>812295</t>
  </si>
  <si>
    <t>812192</t>
  </si>
  <si>
    <t>812162A2</t>
  </si>
  <si>
    <t>812284</t>
  </si>
  <si>
    <t>812141</t>
  </si>
  <si>
    <t>812255</t>
  </si>
  <si>
    <t>812347</t>
  </si>
  <si>
    <t>812273</t>
  </si>
  <si>
    <t>810033</t>
  </si>
  <si>
    <t>812194</t>
  </si>
  <si>
    <t>812048</t>
  </si>
  <si>
    <t>812222A2</t>
  </si>
  <si>
    <t>812156A2</t>
  </si>
  <si>
    <t>812126</t>
  </si>
  <si>
    <t>812271</t>
  </si>
  <si>
    <t>812267</t>
  </si>
  <si>
    <t>812291</t>
  </si>
  <si>
    <t>812203</t>
  </si>
  <si>
    <t>812344</t>
  </si>
  <si>
    <t>812336</t>
  </si>
  <si>
    <t>812308</t>
  </si>
  <si>
    <t>812167A2</t>
  </si>
  <si>
    <t>812212</t>
  </si>
  <si>
    <t>812225A2</t>
  </si>
  <si>
    <t>812331</t>
  </si>
  <si>
    <t>812118</t>
  </si>
  <si>
    <t>812193</t>
  </si>
  <si>
    <t>812220A2</t>
  </si>
  <si>
    <t>812024</t>
  </si>
  <si>
    <t>812259</t>
  </si>
  <si>
    <t>812294</t>
  </si>
  <si>
    <t>812346</t>
  </si>
  <si>
    <t>812176A2</t>
  </si>
  <si>
    <t>812242A2</t>
  </si>
  <si>
    <t>812258</t>
  </si>
  <si>
    <t>812218</t>
  </si>
  <si>
    <t>812301</t>
  </si>
  <si>
    <t>812338</t>
  </si>
  <si>
    <t>812340</t>
  </si>
  <si>
    <t>812306</t>
  </si>
  <si>
    <t>812322</t>
  </si>
  <si>
    <t>812213</t>
  </si>
  <si>
    <t>812297</t>
  </si>
  <si>
    <t>812128</t>
  </si>
  <si>
    <t>812219A3</t>
  </si>
  <si>
    <t>812187</t>
  </si>
  <si>
    <t>812286A2</t>
  </si>
  <si>
    <t>812153</t>
  </si>
  <si>
    <t>812199</t>
  </si>
  <si>
    <t>812261</t>
  </si>
  <si>
    <t>812333</t>
  </si>
  <si>
    <t>810047</t>
  </si>
  <si>
    <t>812317</t>
  </si>
  <si>
    <t>812341</t>
  </si>
  <si>
    <t>812228</t>
  </si>
  <si>
    <t>812046</t>
  </si>
  <si>
    <t>812287</t>
  </si>
  <si>
    <t>812175A2</t>
  </si>
  <si>
    <t>812232A2</t>
  </si>
  <si>
    <t>812206</t>
  </si>
  <si>
    <t>812270</t>
  </si>
  <si>
    <t>812189</t>
  </si>
  <si>
    <t>812149</t>
  </si>
  <si>
    <t>812227</t>
  </si>
  <si>
    <t>812343</t>
  </si>
  <si>
    <t>812348</t>
  </si>
  <si>
    <t>812328</t>
  </si>
  <si>
    <t>801010</t>
  </si>
  <si>
    <t>800008</t>
  </si>
  <si>
    <t>812004</t>
  </si>
  <si>
    <t>812025</t>
  </si>
  <si>
    <t>812116</t>
  </si>
  <si>
    <t>812027</t>
  </si>
  <si>
    <t>812163A2</t>
  </si>
  <si>
    <t>812257</t>
  </si>
  <si>
    <t>812315</t>
  </si>
  <si>
    <t>812304</t>
  </si>
  <si>
    <t>812125</t>
  </si>
  <si>
    <t>812172A2</t>
  </si>
  <si>
    <t>812251</t>
  </si>
  <si>
    <t>812316</t>
  </si>
  <si>
    <t>812133</t>
  </si>
  <si>
    <t>812151</t>
  </si>
  <si>
    <t>812324</t>
  </si>
  <si>
    <t>812335</t>
  </si>
  <si>
    <t>801008</t>
  </si>
  <si>
    <t>812144</t>
  </si>
  <si>
    <t>812248</t>
  </si>
  <si>
    <t>810022</t>
  </si>
  <si>
    <t>812247</t>
  </si>
  <si>
    <t>812313</t>
  </si>
  <si>
    <t>810045</t>
  </si>
  <si>
    <t>812214</t>
  </si>
  <si>
    <t>812108</t>
  </si>
  <si>
    <t>812109</t>
  </si>
  <si>
    <t>812119</t>
  </si>
  <si>
    <t>812182</t>
  </si>
  <si>
    <t>812307</t>
  </si>
  <si>
    <t>812279</t>
  </si>
  <si>
    <t>812312</t>
  </si>
  <si>
    <t>812181</t>
  </si>
  <si>
    <t>812121</t>
  </si>
  <si>
    <t>810013</t>
  </si>
  <si>
    <t>812245A2</t>
  </si>
  <si>
    <t>812310</t>
  </si>
  <si>
    <t>812249</t>
  </si>
  <si>
    <t>812314</t>
  </si>
  <si>
    <t>812246A2</t>
  </si>
  <si>
    <t>812236</t>
  </si>
  <si>
    <t>812332</t>
  </si>
  <si>
    <t>812309</t>
  </si>
  <si>
    <t>812330</t>
  </si>
  <si>
    <t>812325</t>
  </si>
  <si>
    <t>812329</t>
  </si>
  <si>
    <t>812278</t>
  </si>
  <si>
    <t>812250</t>
  </si>
  <si>
    <t>812293</t>
  </si>
  <si>
    <t>812184A3</t>
  </si>
  <si>
    <t>812196A2</t>
  </si>
  <si>
    <t>812237A3</t>
  </si>
  <si>
    <t>812300</t>
  </si>
  <si>
    <t>812277</t>
  </si>
  <si>
    <t>812253</t>
  </si>
  <si>
    <t>812337</t>
  </si>
  <si>
    <t>812334</t>
  </si>
  <si>
    <t>812276</t>
  </si>
  <si>
    <t>812272</t>
  </si>
  <si>
    <t>812266A2</t>
  </si>
  <si>
    <t>812290</t>
  </si>
  <si>
    <t>812318</t>
  </si>
  <si>
    <t>812311</t>
  </si>
  <si>
    <t>47004</t>
  </si>
  <si>
    <t>9662</t>
  </si>
  <si>
    <t>47031</t>
  </si>
  <si>
    <t>8221</t>
  </si>
  <si>
    <t>47036</t>
  </si>
  <si>
    <t>6859</t>
  </si>
  <si>
    <t>47037</t>
  </si>
  <si>
    <t>47034</t>
  </si>
  <si>
    <t>47033</t>
  </si>
  <si>
    <t>47032</t>
  </si>
  <si>
    <t>NP</t>
  </si>
  <si>
    <t>NCD345A29-REV1.5</t>
  </si>
  <si>
    <t>NCD347A29-REV1.7</t>
  </si>
  <si>
    <t>NCD355A29-REV2.5</t>
  </si>
  <si>
    <t>NCD428A29-REV1.3</t>
  </si>
  <si>
    <t>NFD459A35 REV0.1</t>
  </si>
  <si>
    <t>NHD185A43</t>
  </si>
  <si>
    <t>NHD379B34 REV1.0</t>
  </si>
  <si>
    <t>NHD379B34 REV1.1</t>
  </si>
  <si>
    <t>NPD378B34 REV1.0</t>
  </si>
  <si>
    <t>NPD378B34 REV1.1</t>
  </si>
  <si>
    <t>NB2037ak31 Rev1.1</t>
  </si>
  <si>
    <t>NB2037al29 Rev1.4</t>
  </si>
  <si>
    <t>NB2037av31 Rev1.0</t>
  </si>
  <si>
    <t>NB2037bf29 Rev1.4</t>
  </si>
  <si>
    <t>NB2037bf34 Rev1.4</t>
  </si>
  <si>
    <t>NB2037bh31 Rev2.4</t>
  </si>
  <si>
    <t>NB2037by34 Rev2.0</t>
  </si>
  <si>
    <t>NB2037cf31 Rev1.0</t>
  </si>
  <si>
    <t>NC2040ac31 REV1.1</t>
  </si>
  <si>
    <t>NC2040bb29 REV1.3</t>
  </si>
  <si>
    <t>NC2040bc34 REV1.3</t>
  </si>
  <si>
    <t>NC2040bf24 REV7.7</t>
  </si>
  <si>
    <t>NC2040bf29 REV2.4</t>
  </si>
  <si>
    <t>NC2040bf31 REV1.4</t>
  </si>
  <si>
    <t>NC2040bf34 REV1.7</t>
  </si>
  <si>
    <t>NC2040bf34 REV1.8</t>
  </si>
  <si>
    <t>NC2040bn24 REV3.4</t>
  </si>
  <si>
    <t>NC2040br29 REV1.4</t>
  </si>
  <si>
    <t>NC2040ci24 REV1.2</t>
  </si>
  <si>
    <t>NC2040ct31 REV1.1</t>
  </si>
  <si>
    <t>NC2560cy22 REV1.1</t>
  </si>
  <si>
    <t>NC3040bf25 REV1.2</t>
  </si>
  <si>
    <t>NC3040bf25 REV1.3</t>
  </si>
  <si>
    <t>ND2017cy29-REV3.1</t>
  </si>
  <si>
    <t>ND2017cy29-REV3.2</t>
  </si>
  <si>
    <t>ND2017ai29-REV1.2</t>
  </si>
  <si>
    <t>ND2034an31 Rev1.1</t>
  </si>
  <si>
    <t>ND2034bf29 Rev1.5</t>
  </si>
  <si>
    <t>ND2034bf34 Rev1.4</t>
  </si>
  <si>
    <t>ND2034bt34 Rev1.3</t>
  </si>
  <si>
    <t>ND2034cd31 Rev1.2</t>
  </si>
  <si>
    <t>ND2037at31 Rev1.3</t>
  </si>
  <si>
    <t>ND2037be31 REV1.0</t>
  </si>
  <si>
    <t>ND2037bf29 Rev1.4</t>
  </si>
  <si>
    <t>ND2037bf31 Rev1.4</t>
  </si>
  <si>
    <t>ND2037cd31 Rev1.2</t>
  </si>
  <si>
    <t>ND2053am34 Rev1.1</t>
  </si>
  <si>
    <t>ND2053bj34 Rev1.0</t>
  </si>
  <si>
    <t>ND2054aa34 Rev1.1</t>
  </si>
  <si>
    <t>ND2054ae34 Rev1.1</t>
  </si>
  <si>
    <t>ND2054ap29 Rev1.2</t>
  </si>
  <si>
    <t>ND2054ax25 Rev1.1</t>
  </si>
  <si>
    <t>ND2054bf29 Rev1.6</t>
  </si>
  <si>
    <t>ND2054bf31 Rev2.2</t>
  </si>
  <si>
    <t>ND2054bf34 Rev1.4</t>
  </si>
  <si>
    <t>ND2054bf34 Rev1.5</t>
  </si>
  <si>
    <t>ND2054bl31Rev1.3</t>
  </si>
  <si>
    <t>ND2054bp31Rev1.2</t>
  </si>
  <si>
    <t>ND2054bw34 Rev1.0</t>
  </si>
  <si>
    <t>ND2054ca34 Rev1.2</t>
  </si>
  <si>
    <t>ND2054cj29 Rev1.5</t>
  </si>
  <si>
    <t>ND2054cl31 Rev1.4</t>
  </si>
  <si>
    <t>ND2057aq31-Rev 1.1</t>
  </si>
  <si>
    <t>ND2057ay31-Rev1.2</t>
  </si>
  <si>
    <t>ND2057bf31-Rev 2.2</t>
  </si>
  <si>
    <t>ND2057bf34-Rev 1.4</t>
  </si>
  <si>
    <t>ND2057bf34-Rev 1.5</t>
  </si>
  <si>
    <t>ND2057bq31-Rev1.1</t>
  </si>
  <si>
    <t>ND2057by34-Rev 2.0</t>
  </si>
  <si>
    <t>ND2057bz24-Rev 1.2</t>
  </si>
  <si>
    <t>ND3034bf25 Rev1.0</t>
  </si>
  <si>
    <t>ND3034bf30 Rev1.0</t>
  </si>
  <si>
    <t>ND3054bf25 Rev1.0</t>
  </si>
  <si>
    <t>NF2030bf34 Rev1.2</t>
  </si>
  <si>
    <t>NF2030cw34 Rev1.1</t>
  </si>
  <si>
    <t>NF2040ab31 REV1.2</t>
  </si>
  <si>
    <t>NF2040ar24 REV1.1</t>
  </si>
  <si>
    <t>NF2040bf24 REV8.2</t>
  </si>
  <si>
    <t>NF2040bf34 REV1.3</t>
  </si>
  <si>
    <t>NF2040bf34 REV1.6</t>
  </si>
  <si>
    <t>NF2040by34 REV1.0</t>
  </si>
  <si>
    <t>NF2040by34 REV2.0</t>
  </si>
  <si>
    <t>NF2040ci24 REV1.2</t>
  </si>
  <si>
    <t>NF2040ci24 REV1.3</t>
  </si>
  <si>
    <t>NF2047bf29 REV2.3</t>
  </si>
  <si>
    <t>NF2047bf29 REV2.5</t>
  </si>
  <si>
    <t>NF2047bf34 REV1.4</t>
  </si>
  <si>
    <t>NF2047bx29 REV1.0</t>
  </si>
  <si>
    <t>NF2047bx29 REV1.1</t>
  </si>
  <si>
    <t>NF2047by34 REV1.0</t>
  </si>
  <si>
    <t>NF2047by34 REV2.0</t>
  </si>
  <si>
    <t>NF3040bf25 REV1.0</t>
  </si>
  <si>
    <t>NF3040bf25 REV1.1</t>
  </si>
  <si>
    <t>NH2034bf31 Rev1.2</t>
  </si>
  <si>
    <t>NH2034bf34 Rev1.4</t>
  </si>
  <si>
    <t>NH2054ae34 Rev1.2</t>
  </si>
  <si>
    <t>NH2054aj31 Rev1.1</t>
  </si>
  <si>
    <t>NH2054ao34 Rev1.2</t>
  </si>
  <si>
    <t>NH2054au31 Rev1.1</t>
  </si>
  <si>
    <t>NH2054aw31 Rev1.0</t>
  </si>
  <si>
    <t>NH2054bf24 Rev5.6</t>
  </si>
  <si>
    <t>NH2054bf29 Rev2.2</t>
  </si>
  <si>
    <t>NH2054bf31 Rev1.4</t>
  </si>
  <si>
    <t>NH2054bf34 Rev1.9</t>
  </si>
  <si>
    <t>NH2054bs34 Rev1.2</t>
  </si>
  <si>
    <t>NH2054bs34 Rev1.3</t>
  </si>
  <si>
    <t>NH2054by34 Rev1.0</t>
  </si>
  <si>
    <t>NH2054ca34 Rev1.2</t>
  </si>
  <si>
    <t>NH2054cb31 Rev1.1</t>
  </si>
  <si>
    <t>NH2054cc34 Rev1.0</t>
  </si>
  <si>
    <t>NH2054ce31 Rev1.0</t>
  </si>
  <si>
    <t>NH2054ch34 Rev1.1</t>
  </si>
  <si>
    <t>NH2054cs34 Rev1.0</t>
  </si>
  <si>
    <t>NH2054cs34 Rev2.0</t>
  </si>
  <si>
    <t>NH2057ag34 Rev1.0</t>
  </si>
  <si>
    <t>NH2057ay29 Rev1.3</t>
  </si>
  <si>
    <t>NH2057ba29 Rev1.2</t>
  </si>
  <si>
    <t>NH2057bf29 Rev1.5</t>
  </si>
  <si>
    <t>NH2057bf34 Rev1.5</t>
  </si>
  <si>
    <t>NH2057bm24 Rev1.1</t>
  </si>
  <si>
    <t>NH2057cv29 Rev1.0</t>
  </si>
  <si>
    <t>NH2057cv29 Rev1.1</t>
  </si>
  <si>
    <t>NH3054bf25 Rev0.1</t>
  </si>
  <si>
    <t>NI1030ao-REV4.2</t>
  </si>
  <si>
    <t>Ni2020as29-REV2.2</t>
  </si>
  <si>
    <t>Ni2020as29-REV2.4</t>
  </si>
  <si>
    <t>Ni2020as29-REV2.6</t>
  </si>
  <si>
    <t>NI2020bf24-REV4.8</t>
  </si>
  <si>
    <t>Ni2020bf29-REV2.2</t>
  </si>
  <si>
    <t>Ni2020bf29-REV2.3</t>
  </si>
  <si>
    <t>Ni2020bf29-REV2.6</t>
  </si>
  <si>
    <t>Ni2020bf29-REV2.7</t>
  </si>
  <si>
    <t>Ni2020bf29-REV2.8</t>
  </si>
  <si>
    <t>Ni2020bf29-REV2.9</t>
  </si>
  <si>
    <t>Ni2020bf29-REV3.0</t>
  </si>
  <si>
    <t>Ni2020bk24-REV1.5</t>
  </si>
  <si>
    <t>NI2020bo24-REV1.1</t>
  </si>
  <si>
    <t>NI2020bt24-REV1.3</t>
  </si>
  <si>
    <t>NI2020bt24-REV1.4</t>
  </si>
  <si>
    <t>NI2020cn24-REV3.3</t>
  </si>
  <si>
    <t>NI2020co29-REV1.5</t>
  </si>
  <si>
    <t>NI2020cp24-REV3.6</t>
  </si>
  <si>
    <t>Ni2040as29 REV2.2</t>
  </si>
  <si>
    <t>Ni2040as29 REV2.4</t>
  </si>
  <si>
    <t>NI2040bf24 REV7.7</t>
  </si>
  <si>
    <t>NI2040bf29 REV2.1</t>
  </si>
  <si>
    <t>NI2040bf29 REV2.2</t>
  </si>
  <si>
    <t>NI2040bf29 REV2.3</t>
  </si>
  <si>
    <t>NI2040bt29 REV1.2</t>
  </si>
  <si>
    <t>NI2040bv24 REV4.3</t>
  </si>
  <si>
    <t>Ni2040cg29 REV1.2</t>
  </si>
  <si>
    <t>NI2040ch24 REV1.3</t>
  </si>
  <si>
    <t>NI3020bf25-REV1.1</t>
  </si>
  <si>
    <t>Ni3040by30 REV1.0</t>
  </si>
  <si>
    <t>NJ1020afP-REV4.1</t>
  </si>
  <si>
    <t>NJ1020bg REV4.3</t>
  </si>
  <si>
    <t>NJ1020bt-Rev 1.1</t>
  </si>
  <si>
    <t>NL2020ar22-REV1.2</t>
  </si>
  <si>
    <t>NL2020ar22-REV1.3</t>
  </si>
  <si>
    <t>NL2020as22-REV3.5</t>
  </si>
  <si>
    <t>NL2024as22-REV3.7</t>
  </si>
  <si>
    <t>NL2024bf22-REV4.6</t>
  </si>
  <si>
    <t>NL2024bf22-REV4.7</t>
  </si>
  <si>
    <t>NL2024bi22-REV5.3</t>
  </si>
  <si>
    <t>NL2024bs22-REV1.8</t>
  </si>
  <si>
    <t>NL2024bu22-REV6.2</t>
  </si>
  <si>
    <t>NL2024ck34-REV1.0</t>
  </si>
  <si>
    <t>NL2024cm22-REV1.3</t>
  </si>
  <si>
    <t>NL2024cm22-REV1.4</t>
  </si>
  <si>
    <t>NL2024cu22-REV1.0</t>
  </si>
  <si>
    <t>NL2024cw22 REV1.1</t>
  </si>
  <si>
    <t>NL2044ad22-REV1.3</t>
  </si>
  <si>
    <t>NL2044bf22-REV5.3</t>
  </si>
  <si>
    <t>NL2050bf22-REV5.2</t>
  </si>
  <si>
    <t>NL2050bf22-REV5.3</t>
  </si>
  <si>
    <t>NL2050bf22-REV5.4</t>
  </si>
  <si>
    <t>NL2054ah22 Rev 1.4</t>
  </si>
  <si>
    <t>NL2054bf22 Rev4.2</t>
  </si>
  <si>
    <t>NL2054cq34Rev 1.1</t>
  </si>
  <si>
    <t>PH2054az34 Rev 1.0</t>
  </si>
  <si>
    <t>PH2054az34 Rev 1.1</t>
  </si>
  <si>
    <t>PH2054bf34 Rev 1.3</t>
  </si>
  <si>
    <t>PH2054bf34 Rev 1.4</t>
  </si>
  <si>
    <t>PH3054ai25 REV1.1</t>
  </si>
  <si>
    <t>PH3054ai25 REV1.2</t>
  </si>
  <si>
    <t>PH3054bd25 Rev 1.3</t>
  </si>
  <si>
    <t>PH3054bf25 Rev 1.4</t>
  </si>
  <si>
    <t>PH3054bf30 Rev 0.1</t>
  </si>
  <si>
    <t>PH3059bf25 Rev 1.4</t>
  </si>
  <si>
    <t>PH3059bf30 Rev 1.0</t>
  </si>
  <si>
    <t>RH2024bd34-REV1.9</t>
  </si>
  <si>
    <t>RH2024bf34-REV2.0</t>
  </si>
  <si>
    <t>RH2024bf34-REV2.1</t>
  </si>
  <si>
    <t>RH2024bt34-REV1.3</t>
  </si>
  <si>
    <t>RH2024cr34 REV1.0</t>
  </si>
  <si>
    <t>RH2024cr34 REV1.1</t>
  </si>
  <si>
    <t>NCD345A29-REV1.5  Li Ion Battery [10/24/18]</t>
  </si>
  <si>
    <t>NCD345A29-REV1.5  Li Ion Battery [01/22/19]</t>
  </si>
  <si>
    <t>NCD345A29-REV1.5  Li Ion Battery [03/22/19]</t>
  </si>
  <si>
    <t>NCD347A29-REV1.7  Li Ion Battery [11/26/18]</t>
  </si>
  <si>
    <t>NCD347A29-REV1.7   Li Ion Battery</t>
  </si>
  <si>
    <t>NCD355A29-REV2.5  Li Ion Battery [04/10/19]</t>
  </si>
  <si>
    <t>NCD355A29-REV2.5  Li Ion Battery [04/24/19]</t>
  </si>
  <si>
    <t>NCD355A29-REV2.5  Li Ion Battery [10/01/18]</t>
  </si>
  <si>
    <t>NCD355A29-REV2.5  Li Ion Battery [10/15/18]</t>
  </si>
  <si>
    <t>NCD355A29-REV2.5  Li Ion Battery [04/17/19]</t>
  </si>
  <si>
    <t>NCD355A29-REV2.5  Li Ion Battery [05/01/19]</t>
  </si>
  <si>
    <t>NCD355A29-REV2.5  Li Ion Battery [05/22/19]</t>
  </si>
  <si>
    <t>NCD355A29-REV2.5  Li Ion Battery [06/05/19]</t>
  </si>
  <si>
    <t>NCD355A29-REV2.5  Li Ion Battery [06/19/19]</t>
  </si>
  <si>
    <t>NCD355A29-REV2.5  Li Ion Battery [07/03/19]</t>
  </si>
  <si>
    <t>NCD355A29-REV2.5  Li Ion Battery [07/24/19]</t>
  </si>
  <si>
    <t>NCD355A29-REV2.5  Li Ion Battery [08/07/19]</t>
  </si>
  <si>
    <t>NCD355A29-REV2.5  Li Ion Battery [08/21/19]</t>
  </si>
  <si>
    <t>NCD355A29-REV2.5  Li Ion Battery [09/04/19]</t>
  </si>
  <si>
    <t>NCD355A29-REV2.5  Li Ion Battery [09/18/19]</t>
  </si>
  <si>
    <t>NCD355A29-REV2.5  Li Ion Battery [10/02/19]</t>
  </si>
  <si>
    <t>NCD355A29-REV2.5  Li Ion Battery [10/23/19]</t>
  </si>
  <si>
    <t>NCD428A29-REV1.3  Li Ion Battery [10/17/18]</t>
  </si>
  <si>
    <t>NCD428A29-REV1.3  Li Ion Battery [01/09/19]</t>
  </si>
  <si>
    <t>NFD459A35 REV0.1   MEDICAL, LGC DOT samples</t>
  </si>
  <si>
    <t>NFD459A35 REV0.1  udson for OPEN/CLOSED mix</t>
  </si>
  <si>
    <t>NFD459A35 REV0.1  GC CE/FCC samples Jeff B.</t>
  </si>
  <si>
    <t>NFD459A35 REV0.1  LGC</t>
  </si>
  <si>
    <t>NHD185A43  /n 1069019 Li Ion Battery</t>
  </si>
  <si>
    <t>NHD379B34 REV1.0  n Battery Pack [08/24/18]</t>
  </si>
  <si>
    <t>NHD379B34 REV1.0  n Battery Pack [09/07/18]</t>
  </si>
  <si>
    <t>NHD379B34 REV1.0  n Battery Pack [09/14/18]</t>
  </si>
  <si>
    <t>NHD379B34 REV1.0  n Battery Pack [09/21/18]</t>
  </si>
  <si>
    <t>NHD379B34 REV1.0  n Battery Pack [09/28/18]</t>
  </si>
  <si>
    <t>NHD379B34 REV1.0  n Battery Pack [10/05/18]</t>
  </si>
  <si>
    <t>NHD379B34 REV1.0  n Battery Pack [10/12/18]</t>
  </si>
  <si>
    <t>NHD379B34 REV1.0  n Battery Pack [10/19/18]</t>
  </si>
  <si>
    <t>NHD379B34 REV1.0  n Battery Pack [10/26/18]</t>
  </si>
  <si>
    <t>NHD379B34 REV1.0  n Battery Pack [11/02/18]</t>
  </si>
  <si>
    <t>NHD379B34 REV1.0  n Battery Pack [11/09/18]</t>
  </si>
  <si>
    <t>NHD379B34 REV1.0  n Battery Pack [11/16/18]</t>
  </si>
  <si>
    <t>NHD379B34 REV1.0  n Battery Pack [11/30/18]</t>
  </si>
  <si>
    <t>NHD379B34 REV1.0  n Battery Pack [12/07/18]</t>
  </si>
  <si>
    <t>NHD379B34 REV1.0  n Battery Pack [12/14/18]</t>
  </si>
  <si>
    <t>NHD379B34 REV1.0  n Battery Pack [12/21/18]</t>
  </si>
  <si>
    <t>NHD379B34 REV1.0  n Battery Pack [01/01/19]</t>
  </si>
  <si>
    <t>NHD379B34 REV1.0  n Battery Pack [01/07/19]</t>
  </si>
  <si>
    <t>NHD379B34 REV1.0  n Battery Pack [01/14/19]</t>
  </si>
  <si>
    <t>NHD379B34 REV1.0  n Battery Pack [01/21/19]</t>
  </si>
  <si>
    <t>NHD379B34 REV1.0  n Battery Pack [01/28/19]</t>
  </si>
  <si>
    <t>NHD379B34 REV1.0  n Battery Pack [02/01/19]</t>
  </si>
  <si>
    <t>NHD379B34 REV1.0  n Battery Pack [02/08/19]</t>
  </si>
  <si>
    <t>NHD379B34 REV1.0  n Battery Pack [02/15/19]</t>
  </si>
  <si>
    <t>NHD379B34 REV1.0  n Battery Pack [02/22/19]</t>
  </si>
  <si>
    <t>NHD379B34 REV1.0  n Battery Pack [03/01/19]</t>
  </si>
  <si>
    <t>NHD379B34 REV1.0  n Battery Pack [03/08/19]</t>
  </si>
  <si>
    <t>NHD379B34 REV1.0  n Battery Pack [03/15/19]</t>
  </si>
  <si>
    <t>NHD379B34 REV1.0  n Battery Pack [03/22/19]</t>
  </si>
  <si>
    <t>NHD379B34 REV1.1   SPOC Li Ion Battery Pack</t>
  </si>
  <si>
    <t>NHD379B34 REV1.1  n Battery Pack [11/09/18]</t>
  </si>
  <si>
    <t>NHD379B34 REV1.1  n Battery Pack [11/16/18]</t>
  </si>
  <si>
    <t>NHD379B34 REV1.1  n Battery Pack [11/30/18]</t>
  </si>
  <si>
    <t>NHD379B34 REV1.1  n Battery Pack [12/07/18]</t>
  </si>
  <si>
    <t>NHD379B34 REV1.1  n Battery Pack [12/14/18]</t>
  </si>
  <si>
    <t>NHD379B34 REV1.1  n Battery Pack [12/21/18]</t>
  </si>
  <si>
    <t>NHD379B34 REV1.1  n Battery Pack [01/11/19]</t>
  </si>
  <si>
    <t>NHD379B34 REV1.1  n Battery Pack [01/18/19]</t>
  </si>
  <si>
    <t>NHD379B34 REV1.1  n Battery Pack [01/25/19]</t>
  </si>
  <si>
    <t>NHD379B34 REV1.1  n Battery Pack [02/01/19]</t>
  </si>
  <si>
    <t>NHD379B34 REV1.1  n Battery Pack [02/08/19]</t>
  </si>
  <si>
    <t>NPD378B34 REV1.0  n Battery Pack [10/12/18]</t>
  </si>
  <si>
    <t>NPD378B34 REV1.0  n Battery Pack [10/19/18]</t>
  </si>
  <si>
    <t>NPD378B34 REV1.0  n Battery Pack [10/26/18]</t>
  </si>
  <si>
    <t>NPD378B34 REV1.0  n Battery Pack [11/02/18]</t>
  </si>
  <si>
    <t>NPD378B34 REV1.0  n Battery Pack [11/09/18]</t>
  </si>
  <si>
    <t>NPD378B34 REV1.0  n Battery Pack [11/16/18]</t>
  </si>
  <si>
    <t>NPD378B34 REV1.0  n Battery Pack [11/30/18]</t>
  </si>
  <si>
    <t>NPD378B34 REV1.0  n Battery Pack [09/14/18]</t>
  </si>
  <si>
    <t>NPD378B34 REV1.0  n Battery Pack [09/21/18]</t>
  </si>
  <si>
    <t>NPD378B34 REV1.0  n Battery Pack [09/28/18]</t>
  </si>
  <si>
    <t>NPD378B34 REV1.0  n Battery Pack [10/05/18]</t>
  </si>
  <si>
    <t>NPD378B34 REV1.0  n Battery Pack [12/07/18]</t>
  </si>
  <si>
    <t>NPD378B34 REV1.0  n Battery Pack [12/14/18]</t>
  </si>
  <si>
    <t>NPD378B34 REV1.0  n Battery Pack [12/21/18]</t>
  </si>
  <si>
    <t>NPD378B34 REV1.0  n Battery Pack [01/01/19]</t>
  </si>
  <si>
    <t>NPD378B34 REV1.0  n Battery Pack [01/07/19]</t>
  </si>
  <si>
    <t>NPD378B34 REV1.0  n Battery Pack [01/14/19]</t>
  </si>
  <si>
    <t>NPD378B34 REV1.0  n Battery Pack [01/21/19]</t>
  </si>
  <si>
    <t>NPD378B34 REV1.0  n Battery Pack [02/01/19]</t>
  </si>
  <si>
    <t>NPD378B34 REV1.0  n Battery Pack [02/08/19]</t>
  </si>
  <si>
    <t>NPD378B34 REV1.0  n Battery Pack [02/15/19]</t>
  </si>
  <si>
    <t>NPD378B34 REV1.0  n Battery Pack [02/22/19]</t>
  </si>
  <si>
    <t>NPD378B34 REV1.0  n Battery Pack [03/01/19]</t>
  </si>
  <si>
    <t>NPD378B34 REV1.0  n Battery Pack [03/08/19]</t>
  </si>
  <si>
    <t>NPD378B34 REV1.0  n Battery Pack [03/15/19]</t>
  </si>
  <si>
    <t>NPD378B34 REV1.0  n Battery Pack [03/22/19]</t>
  </si>
  <si>
    <t>NPD378B34 REV1.1   DUAL Li Ion Battery Pack</t>
  </si>
  <si>
    <t>NPD378B34 REV1.1  n Battery Pack [09/12/18]</t>
  </si>
  <si>
    <t>NPD378B34 REV1.1  n Battery Pack [09/17/18]</t>
  </si>
  <si>
    <t>NPD378B34 REV1.1  n Battery Pack [09/24/18]</t>
  </si>
  <si>
    <t>NPD378B34 REV1.1  n Battery Pack [10/01/18]</t>
  </si>
  <si>
    <t>NPD378B34 REV1.1  n Battery Pack [10/08/18]</t>
  </si>
  <si>
    <t>NB2037ak31 Rev1.1  f #1853719 Li Ion Battery</t>
  </si>
  <si>
    <t>NB2037al29 Rev1.4  Li Ion Battery [10/10/18]</t>
  </si>
  <si>
    <t>NB2037al29 Rev1.4  Li Ion Battery [11/13/18]</t>
  </si>
  <si>
    <t>NB2037al29 Rev1.4  Li Ion Battery [12/04/18]</t>
  </si>
  <si>
    <t>NB2037av31 Rev1.0  Li Ion Battery [09/26/18]</t>
  </si>
  <si>
    <t>NB2037av31 Rev1.0  Li Ion Battery [10/22/18]</t>
  </si>
  <si>
    <t>NB2037bf29 Rev1.4  Li Ion Battery [10/17/18]</t>
  </si>
  <si>
    <t>NB2037bf29 Rev1.4  Li Ion Battery [11/26/18]</t>
  </si>
  <si>
    <t>NB2037bf34 Rev1.4  Li Ion Battery [09/05/18]</t>
  </si>
  <si>
    <t>NB2037bf34 Rev1.4  34 Rev 1.4 Li Ion Battery</t>
  </si>
  <si>
    <t>NB2037bh31 Rev2.4  s(24 Hr. hold) [09/10/18]</t>
  </si>
  <si>
    <t>NB2037bh31 Rev2.4  s(24 Hr. hold) [09/24/18]</t>
  </si>
  <si>
    <t>NB2037bh31 Rev2.4  s(24 Hr. hold) [10/08/18]</t>
  </si>
  <si>
    <t>NB2037bh31 Rev2.4  s(24 Hr. hold) [10/29/18]</t>
  </si>
  <si>
    <t>NB2037bh31 Rev2.4  s(24 Hr. hold) [09/17/18]</t>
  </si>
  <si>
    <t>NB2037bh31 Rev2.4  s(24 Hr. hold) [10/01/18]</t>
  </si>
  <si>
    <t>NB2037bh31 Rev2.4  s(24 Hr. hold) [10/15/18]</t>
  </si>
  <si>
    <t>NB2037bh31 Rev2.4  s(24 Hr. hold) [11/12/18]</t>
  </si>
  <si>
    <t>NB2037bh31 Rev2.4  s(24 Hr. hold) [11/28/18]</t>
  </si>
  <si>
    <t>NB2037bh31 Rev2.4  s(24 Hr. hold) [11/26/18]</t>
  </si>
  <si>
    <t>NB2037bh31 Rev2.4  s(24 Hr. hold) [12/10/18]</t>
  </si>
  <si>
    <t>NB2037bh31 Rev2.4  us(24 Hr. hold)</t>
  </si>
  <si>
    <t>NB2037bh31 Rev2.4  s(24 Hr. hold) [12/27/18]</t>
  </si>
  <si>
    <t>NB2037bh31 Rev2.4  s(24 Hr. hold) [01/07/19]</t>
  </si>
  <si>
    <t>NB2037bh31 Rev2.4  s(24 Hr. hold) [01/22/19]</t>
  </si>
  <si>
    <t>NB2037bh31 Rev2.4  s(24 Hr. hold) [02/01/19]</t>
  </si>
  <si>
    <t>NB2037bh31 Rev2.4  s(24 Hr. hold) [02/15/19]</t>
  </si>
  <si>
    <t>NB2037bh31 Rev2.4  s(24 Hr. hold) [03/04/19]</t>
  </si>
  <si>
    <t>NB2037by34 Rev2.0  34 Rev 2.0 Li Ion Battery</t>
  </si>
  <si>
    <t>NB2037cf31 Rev1.0  or Subsite Li Ion Battery</t>
  </si>
  <si>
    <t>NB2037cf31 Rev1.0  Li Ion Battery [12/10/18]</t>
  </si>
  <si>
    <t>NC2040ac31 REV1.1  chnologies Li Ion Battery</t>
  </si>
  <si>
    <t>NC2040bb29 REV1.3   Li Ion Battery</t>
  </si>
  <si>
    <t>NC2040bc34 REV1.3  Li Ion Battery [09/03/18]</t>
  </si>
  <si>
    <t>NC2040bc34 REV1.3  Li Ion Battery [11/02/18]</t>
  </si>
  <si>
    <t>NC2040bc34 REV1.3  Li Ion Battery [12/17/18]</t>
  </si>
  <si>
    <t>NC2040bc34 REV1.3  Li Ion Battery [01/04/19]</t>
  </si>
  <si>
    <t>NC2040bf24 REV7.7  24 Rev 7.7 Li Ion Battery</t>
  </si>
  <si>
    <t>NC2040bf24 REV7.7  Li Ion Battery [11/26/18]</t>
  </si>
  <si>
    <t>NC2040bf24 REV7.7  Li Ion Battery [01/09/19]</t>
  </si>
  <si>
    <t>NC2040bf24 REV7.7  Li Ion Battery [03/06/19]</t>
  </si>
  <si>
    <t>NC2040bf24 REV7.7  Li Ion Battery [05/01/19]</t>
  </si>
  <si>
    <t>NC2040bf29 REV2.4  29 Rev 2.4 Li Ion Battery</t>
  </si>
  <si>
    <t>NC2040bf31 REV1.4  Li Ion Battery [09/19/18]</t>
  </si>
  <si>
    <t>NC2040bf34 REV1.7  34 Rev 1.7 Li Ion Battery</t>
  </si>
  <si>
    <t>NC2040bf34 REV1.8  Li Ion Battery [08/21/18]</t>
  </si>
  <si>
    <t>NC2040bf34 REV1.8  Li Ion Battery [09/18/18]</t>
  </si>
  <si>
    <t>NC2040bf34 REV1.8  34 Rev 1.8 Li Ion Battery</t>
  </si>
  <si>
    <t>NC2040bn24 REV3.4  Li Ion Battery [10/10/18]</t>
  </si>
  <si>
    <t>NC2040bn24 REV3.4  Li Ion Battery [12/10/18]</t>
  </si>
  <si>
    <t>NC2040br29 REV1.4  Li Ion Battery [11/19/18]</t>
  </si>
  <si>
    <t>NC2040br29 REV1.4  Li Ion Battery [11/27/18]</t>
  </si>
  <si>
    <t>NC2040br29 REV1.4  Li Ion Battery [12/10/18]</t>
  </si>
  <si>
    <t>NC2040br29 REV1.4  Li Ion Battery [12/19/18]</t>
  </si>
  <si>
    <t>NC2040br29 REV1.4  Li Ion Battery [01/09/19]</t>
  </si>
  <si>
    <t>NC2040br29 REV1.4  Li Ion Battery [10/15/18]</t>
  </si>
  <si>
    <t>NC2040br29 REV1.4  Li Ion Battery [11/05/18]</t>
  </si>
  <si>
    <t>NC2040br29 REV1.4  Li Ion Battery [11/30/18]</t>
  </si>
  <si>
    <t>NC2040br29 REV1.4  Li Ion Battery [12/14/18]</t>
  </si>
  <si>
    <t>NC2040br29 REV1.4  Li Ion Battery [12/30/18]</t>
  </si>
  <si>
    <t>NC2040br29 REV1.4  Li Ion Battery [01/15/19]</t>
  </si>
  <si>
    <t>NC2040ci24 REV1.2  Li Ion Battery [09/12/18]</t>
  </si>
  <si>
    <t>NC2040ci24 REV1.2  Li Ion Battery [09/26/18]</t>
  </si>
  <si>
    <t>NC2040ci24 REV1.2  er Medical Li Ion Battery</t>
  </si>
  <si>
    <t>NC2040ct31 REV1.1  Technology Li Ion Battery</t>
  </si>
  <si>
    <t>NC2560cy22 REV1.1  Li Ion Battery [01/07/19]</t>
  </si>
  <si>
    <t>NC2560cy22 REV1.1  Li Ion Battery [01/21/19]</t>
  </si>
  <si>
    <t>NC2560cy22 REV1.1  Li Ion Battery [02/04/19]</t>
  </si>
  <si>
    <t>NC2560cy22 REV1.1  Li Ion Battery [02/18/19]</t>
  </si>
  <si>
    <t>NC2560cy22 REV1.1  Li Ion Battery [10/24/18]</t>
  </si>
  <si>
    <t>NC2560cy22 REV1.1  Li Ion Battery [01/16/19]</t>
  </si>
  <si>
    <t>NC2560cy22 REV1.1  Li Ion Battery [04/16/19]</t>
  </si>
  <si>
    <t>NC3040bf25 REV1.2  25 Rev 1.2 Li Ion Battery</t>
  </si>
  <si>
    <t>NC3040bf25 REV1.3  25 Rev 1.3 Li Ion Battery</t>
  </si>
  <si>
    <t>NC3040bf25 REV1.3  Li Ion Battery [09/17/18]</t>
  </si>
  <si>
    <t>NC3040bf25 REV1.3  Li Ion Battery [10/03/18]</t>
  </si>
  <si>
    <t>ND2017cy29-REV3.1  29 Rev 3.1 Li Ion Battery</t>
  </si>
  <si>
    <t>ND2017cy29-REV3.2  29 Rev 3.2 Li Ion Battery</t>
  </si>
  <si>
    <t>ND2017ai29-REV1.2  Li Ion Battery [08/10/18]</t>
  </si>
  <si>
    <t>ND2017ai29-REV1.2  Li Ion Battery [09/10/18]</t>
  </si>
  <si>
    <t>ND2017ai29-REV1.2  Li Ion Battery [10/08/18]</t>
  </si>
  <si>
    <t>ND2017ai29-REV1.2  Li Ion Battery [11/07/18]</t>
  </si>
  <si>
    <t>ND2017ai29-REV1.2  Li Ion Battery [12/05/18]</t>
  </si>
  <si>
    <t>ND2017ai29-REV1.2  Li Ion Battery [12/20/18]</t>
  </si>
  <si>
    <t>ND2017ai29-REV1.2  Li Ion Battery [01/24/19]</t>
  </si>
  <si>
    <t>ND2034an31 Rev1.1  Li Ion Battery [08/20/18]</t>
  </si>
  <si>
    <t>ND2034an31 Rev1.1  Li Ion Battery [09/07/18]</t>
  </si>
  <si>
    <t>ND2034an31 Rev1.1  Li Ion Battery [10/03/18]</t>
  </si>
  <si>
    <t>ND2034an31 Rev1.1  Li Ion Battery [10/30/18]</t>
  </si>
  <si>
    <t>ND2034an31 Rev1.1  Li Ion Battery [11/16/18]</t>
  </si>
  <si>
    <t>ND2034an31 Rev1.1  Li Ion Battery [12/15/18]</t>
  </si>
  <si>
    <t>ND2034an31 Rev1.1  Li Ion Battery [01/15/19]</t>
  </si>
  <si>
    <t>ND2034an31 Rev1.1  Li Ion Battery [02/15/19]</t>
  </si>
  <si>
    <t>ND2034an31 Rev1.1  Li Ion Battery [03/15/19]</t>
  </si>
  <si>
    <t>ND2034bf29 Rev1.5  Li Ion Battery [08/02/18]</t>
  </si>
  <si>
    <t>ND2034bf29 Rev1.5  Li Ion Battery [08/07/18]</t>
  </si>
  <si>
    <t>ND2034bf29 Rev1.5  Li Ion Battery [09/07/18]</t>
  </si>
  <si>
    <t>ND2034bf29 Rev1.5  Li Ion Battery [10/02/18]</t>
  </si>
  <si>
    <t>ND2034bf29 Rev1.5  Li Ion Battery [10/30/18]</t>
  </si>
  <si>
    <t>ND2034bf29 Rev1.5  Li Ion Battery [12/04/18]</t>
  </si>
  <si>
    <t>ND2034bf34 Rev1.4  Li Ion Battery [08/13/18]</t>
  </si>
  <si>
    <t>ND2034bf34 Rev1.4  Li Ion Battery [08/22/18]</t>
  </si>
  <si>
    <t>ND2034bf34 Rev1.4  34 Rev 1.4 Li Ion Battery</t>
  </si>
  <si>
    <t>ND2034bf34 Rev1.4  Li Ion Battery [10/09/18]</t>
  </si>
  <si>
    <t>ND2034bf34 Rev1.4  Li Ion Battery [10/15/18]</t>
  </si>
  <si>
    <t>ND2034bf34 Rev1.4  Li Ion Battery [11/13/18]</t>
  </si>
  <si>
    <t>ND2034bt34 Rev1.3  Li Ion Battery [08/27/18]</t>
  </si>
  <si>
    <t>ND2034bt34 Rev1.3  Li Ion Battery [09/06/18]</t>
  </si>
  <si>
    <t>ND2034bt34 Rev1.3  Li Ion Battery [09/20/18]</t>
  </si>
  <si>
    <t>ND2034cd31 Rev1.2  Li Ion Battery [08/28/18]</t>
  </si>
  <si>
    <t>ND2034cd31 Rev1.2  Li Ion Battery [09/24/18]</t>
  </si>
  <si>
    <t>ND2034cd31 Rev1.2  Li Ion Battery [10/15/18]</t>
  </si>
  <si>
    <t>ND2034cd31 Rev1.2  Li Ion Battery [11/05/18]</t>
  </si>
  <si>
    <t>ND2034cd31 Rev1.2  Li Ion Battery [11/19/18]</t>
  </si>
  <si>
    <t>ND2034cd31 Rev1.2  Li Ion Battery [11/26/18]</t>
  </si>
  <si>
    <t>ND2034cd31 Rev1.2  Li Ion Battery [12/07/18]</t>
  </si>
  <si>
    <t>ND2034cd31 Rev1.2  Li Ion Battery [01/22/19]</t>
  </si>
  <si>
    <t>ND2037at31 Rev1.3  Li Ion Battery [10/24/18]</t>
  </si>
  <si>
    <t>ND2037at31 Rev1.3  Li Ion Battery [11/13/18]</t>
  </si>
  <si>
    <t>ND2037at31 Rev1.3  Li Ion Battery [12/10/18]</t>
  </si>
  <si>
    <t>ND2037at31 Rev1.3  Li Ion Battery [10/22/18]</t>
  </si>
  <si>
    <t>ND2037at31 Rev1.3  Li Ion Battery [12/17/18]</t>
  </si>
  <si>
    <t>ND2037at31 Rev1.3  Li Ion Battery [12/31/18]</t>
  </si>
  <si>
    <t>ND2037at31 Rev1.3  Li Ion Battery [01/07/19]</t>
  </si>
  <si>
    <t>ND2037at31 Rev1.3  Li Ion Battery [01/28/19]</t>
  </si>
  <si>
    <t>ND2037be31 REV1.0  Li Ion Battery [09/10/18]</t>
  </si>
  <si>
    <t>ND2037be31 REV1.0  Li Ion Battery [10/01/18]</t>
  </si>
  <si>
    <t>ND2037be31 REV1.0  Li Ion Battery [10/31/18]</t>
  </si>
  <si>
    <t>ND2037bf29 Rev1.4  Li Ion Battery [10/23/18]</t>
  </si>
  <si>
    <t>ND2037bf29 Rev1.4  Li Ion Battery [11/19/18]</t>
  </si>
  <si>
    <t>ND2037bf29 Rev1.4  Li Ion Battery [12/27/18]</t>
  </si>
  <si>
    <t>ND2037bf29 Rev1.4  Li Ion Battery [01/22/19]</t>
  </si>
  <si>
    <t>ND2037bf31 Rev1.4  Li Ion Battery [09/12/18]</t>
  </si>
  <si>
    <t>ND2037bf31 Rev1.4  Li Ion Battery [09/28/18]</t>
  </si>
  <si>
    <t>ND2037bf31 Rev1.4  Li Ion Battery [10/15/18]</t>
  </si>
  <si>
    <t>ND2037bf31 Rev1.4  Li Ion Battery [11/20/18]</t>
  </si>
  <si>
    <t>ND2037bf31 Rev1.4  31 Rev 1.4 Li Ion Battery</t>
  </si>
  <si>
    <t>ND2037cd31 Rev1.2  Li Ion Battery [08/27/18]</t>
  </si>
  <si>
    <t>ND2037cd31 Rev1.2  Li Ion Battery [11/02/18]</t>
  </si>
  <si>
    <t>ND2053am34 Rev1.1  Li Ion Battery [09/19/18]</t>
  </si>
  <si>
    <t>ND2053bj34 Rev1.0  Li Ion Battery [09/25/18]</t>
  </si>
  <si>
    <t>ND2053bj34 Rev1.0  Li Ion Battery [10/03/18]</t>
  </si>
  <si>
    <t>ND2053bj34 Rev1.0  Li Ion Battery [10/29/18]</t>
  </si>
  <si>
    <t>ND2053bj34 Rev1.0  Imaginant, Li Ion Battery</t>
  </si>
  <si>
    <t>ND2054aa34 Rev1.1  on Digital Li Ion Battery</t>
  </si>
  <si>
    <t>ND2054ae34 Rev1.1  Li Ion Battery [08/27/18]</t>
  </si>
  <si>
    <t>ND2054ap29 Rev1.2  Daisy Data Li Ion Battery</t>
  </si>
  <si>
    <t>ND2054ax25 Rev1.1   Ion Battery for GatesAir</t>
  </si>
  <si>
    <t>ND2054bf29 Rev1.6  29 Rev 1.6 Li Ion Battery</t>
  </si>
  <si>
    <t>ND2054bf29 Rev1.6  Li Ion Battery [09/14/18]</t>
  </si>
  <si>
    <t>ND2054bf31 Rev2.2  Li Ion Battery [10/30/18]</t>
  </si>
  <si>
    <t>ND2054bf31 Rev2.2  Li Ion Battery [11/26/18]</t>
  </si>
  <si>
    <t>ND2054bf34 Rev1.4  Li Ion Battery [08/10/18]</t>
  </si>
  <si>
    <t>ND2054bf34 Rev1.4  Li Ion Battery [09/05/18]</t>
  </si>
  <si>
    <t>ND2054bf34 Rev1.4  34 Rev 1.4 Li Ion Battery</t>
  </si>
  <si>
    <t>ND2054bf34 Rev1.4  i Ion Battery  [09/24/18]</t>
  </si>
  <si>
    <t>ND2054bf34 Rev1.4  i Ion Battery  [11/05/18]</t>
  </si>
  <si>
    <t>ND2054bf34 Rev1.4  Li Ion Battery [12/14/18]</t>
  </si>
  <si>
    <t>ND2054bf34 Rev1.4  i Ion Battery  [01/28/19]</t>
  </si>
  <si>
    <t>ND2054bf34 Rev1.4  i Ion Battery  [03/11/19]</t>
  </si>
  <si>
    <t>ND2054bf34 Rev1.5  34 Rev 1.5 Li Ion Battery</t>
  </si>
  <si>
    <t>ND2054bf34 Rev1.5  Li Ion Battery [09/25/18]</t>
  </si>
  <si>
    <t>ND2054bf34 Rev1.5  Li Ion Battery [10/09/18]</t>
  </si>
  <si>
    <t>ND2054bf34 Rev1.5  Li Ion Battery [09/17/18]</t>
  </si>
  <si>
    <t>ND2054bf34 Rev1.5  Li Ion Battery [10/03/18]</t>
  </si>
  <si>
    <t>ND2054bf34 Rev1.5  Li Ion Battery [10/28/18]</t>
  </si>
  <si>
    <t>ND2054bf34 Rev1.5  Li Ion Battery [11/19/18]</t>
  </si>
  <si>
    <t>ND2054bf34 Rev1.5  Li Ion Battery [10/29/18]</t>
  </si>
  <si>
    <t>ND2054bf34 Rev1.5  Li Ion Battery [11/20/18]</t>
  </si>
  <si>
    <t>ND2054bf34 Rev1.5  Li Ion Battery [11/26/18]</t>
  </si>
  <si>
    <t>ND2054bf34 Rev1.5  Li Ion Battery [12/17/18]</t>
  </si>
  <si>
    <t>ND2054bl31Rev1.3  Li Ion Battery [08/31/18]</t>
  </si>
  <si>
    <t>ND2054bl31Rev1.3  Li Ion Battery [09/17/18]</t>
  </si>
  <si>
    <t>ND2054bl31Rev1.3  Li Ion Battery [08/17/18]</t>
  </si>
  <si>
    <t>ND2054bl31Rev1.3  Li Ion Battery [12/17/18]</t>
  </si>
  <si>
    <t>ND2054bl31Rev1.3  Li Ion Battery [11/19/18]</t>
  </si>
  <si>
    <t>ND2054bl31Rev1.3  Li Ion Battery [01/29/19]</t>
  </si>
  <si>
    <t>ND2054bl31Rev1.3  Li Ion Battery [10/30/18]</t>
  </si>
  <si>
    <t>ND2054bl31Rev1.3  Li Ion Battery [10/10/18]</t>
  </si>
  <si>
    <t>ND2054bp31Rev1.2  Li Ion Battery [09/04/18]</t>
  </si>
  <si>
    <t>ND2054bp31Rev1.2  Li Ion Battery [10/04/18]</t>
  </si>
  <si>
    <t>ND2054bp31Rev1.2  Li Ion Battery [11/05/18]</t>
  </si>
  <si>
    <t>ND2054bp31Rev1.2  Li Ion Battery [12/04/18]</t>
  </si>
  <si>
    <t>ND2054bw34 Rev1.0  ms Li Ion Battery EP00237</t>
  </si>
  <si>
    <t>ND2054ca34 Rev1.2  Li Ion Battery [10/22/18]</t>
  </si>
  <si>
    <t>ND2054ca34 Rev1.2  Li Ion Battery [11/19/18]</t>
  </si>
  <si>
    <t>ND2054ca34 Rev1.2  Li Ion Battery [12/14/18]</t>
  </si>
  <si>
    <t>ND2054ca34 Rev1.2  Li Ion Battery [01/15/19]</t>
  </si>
  <si>
    <t>ND2054ca34 Rev1.2  Li Ion Battery [02/15/19]</t>
  </si>
  <si>
    <t>ND2054ca34 Rev1.2  Li Ion Battery [03/15/19]</t>
  </si>
  <si>
    <t>ND2054ca34 Rev1.2  Li Ion Battery [04/15/19]</t>
  </si>
  <si>
    <t>ND2054ca34 Rev1.2  Li Ion Battery [05/15/19]</t>
  </si>
  <si>
    <t>ND2054cj29 Rev1.5  lay on display.[11/19/18]</t>
  </si>
  <si>
    <t>ND2054cj29 Rev1.5  lay on display.[12/04/18]</t>
  </si>
  <si>
    <t>ND2054cl31 Rev1.4  chnologies Li Ion Battery</t>
  </si>
  <si>
    <t>ND2057aq31-Rev 1.1  t Holdings Li Ion Battery</t>
  </si>
  <si>
    <t>ND2057aq31-Rev 1.1  Li Ion Battery [09/25/18]</t>
  </si>
  <si>
    <t>ND2057aq31-Rev 1.1  Li Ion Battery [10/08/18]</t>
  </si>
  <si>
    <t>ND2057aq31-Rev 1.1  Li Ion Battery [10/25/18]</t>
  </si>
  <si>
    <t>ND2057ay31-Rev1.2   Oil &amp; Gas Li Ion Battery</t>
  </si>
  <si>
    <t>ND2057bf31-Rev 2.2  31 Rev 2.2 Li Ion Battery</t>
  </si>
  <si>
    <t>ND2057bf34-Rev 1.4  34 Rev 1.4 Li Ion Battery</t>
  </si>
  <si>
    <t>ND2057bf34-Rev 1.4  Li Ion Battery [12/07/18]</t>
  </si>
  <si>
    <t>ND2057bf34-Rev 1.4  Li Ion Battery [01/18/19]</t>
  </si>
  <si>
    <t>ND2057bf34-Rev 1.4  Li Ion Battery [04/12/19]</t>
  </si>
  <si>
    <t>ND2057bf34-Rev 1.4  Li Ion Battery [06/07/19]</t>
  </si>
  <si>
    <t>ND2057bf34-Rev 1.5  34 Rev 1.5 Li Ion Battery</t>
  </si>
  <si>
    <t>ND2057bq31-Rev1.1  Li Ion Battery [09/12/18]</t>
  </si>
  <si>
    <t>ND2057bq31-Rev1.1  Li Ion Battery [10/01/18]</t>
  </si>
  <si>
    <t>ND2057by34-Rev 2.0  34 Rev 2.0 Li Ion Battery</t>
  </si>
  <si>
    <t>ND2057bz24-Rev 1.2   Metrology Li Ion Battery</t>
  </si>
  <si>
    <t>ND3034bf25 Rev1.0  25 Rev 1.0 Li Ion Battery</t>
  </si>
  <si>
    <t>ND3034bf30 Rev1.0   UN 38.3 test) [01/02/19]</t>
  </si>
  <si>
    <t>ND3054bf25 Rev1.0  Li Ion Battery [09/14/18]</t>
  </si>
  <si>
    <t>ND3054bf25 Rev1.0  25 Rev 1.0 Li Ion Battery</t>
  </si>
  <si>
    <t>NF2030bf34 Rev1.2  34 Rev 1.2 Li Ion Battery</t>
  </si>
  <si>
    <t>NF2030cw34 Rev1.1   for Zetec Li Ion Battery</t>
  </si>
  <si>
    <t>NF2030cw34 Rev1.1  Li Ion Battery [10/01/18]</t>
  </si>
  <si>
    <t>NF2030cw34 Rev1.1   Li Ion Battery</t>
  </si>
  <si>
    <t>NF2040ab31 REV1.2  Li Ion Battery [10/04/18]</t>
  </si>
  <si>
    <t>NF2040ab31 REV1.2  Li Ion Battery [11/01/18]</t>
  </si>
  <si>
    <t>NF2040ab31 REV1.2  Li Ion Battery [11/30/18]</t>
  </si>
  <si>
    <t>NF2040ar24 REV1.1   Li Ion Battery</t>
  </si>
  <si>
    <t>NF2040ar24 REV1.1  Li Ion Battery [08/21/18]</t>
  </si>
  <si>
    <t>NF2040ar24 REV1.1  Li Ion Battery [10/30/18]</t>
  </si>
  <si>
    <t>NF2040bf24 REV8.2  24 Rev 8.1 Li Ion Battery</t>
  </si>
  <si>
    <t>NF2040bf34 REV1.3  34 Rev 1.3 Li Ion Battery</t>
  </si>
  <si>
    <t>NF2040bf34 REV1.6  34 Rev 1.6 Li Ion Battery</t>
  </si>
  <si>
    <t>NF2040bf34 REV1.6  Li Ion Battery [10/30/18]</t>
  </si>
  <si>
    <t>NF2040bf34 REV1.6  Li Ion Battery [11/19/18]</t>
  </si>
  <si>
    <t>NF2040bf34 REV1.6  Li Ion Battery [01/08/19]</t>
  </si>
  <si>
    <t>NF2040bf34 REV1.6  Li Ion Battery [02/26/19]</t>
  </si>
  <si>
    <t>NF2040by34 REV1.0  34 Rev 1.0 Li Ion Battery</t>
  </si>
  <si>
    <t>NF2040by34 REV2.0  34 Rev 2.0 Li Ion Battery</t>
  </si>
  <si>
    <t>NF2040ci24 REV1.2  er Medical Li Ion Battery</t>
  </si>
  <si>
    <t>NF2040ci24 REV1.3  Li Ion Battery [09/06/18]</t>
  </si>
  <si>
    <t>NF2040ci24 REV1.3  Li Ion Battery [09/13/18]</t>
  </si>
  <si>
    <t>NF2040ci24 REV1.3  Li Ion Battery [10/01/18]</t>
  </si>
  <si>
    <t>NF2040ci24 REV1.3  Li Ion Battery [10/08/18]</t>
  </si>
  <si>
    <t>NF2040ci24 REV1.3  er Medical Li Ion Battery</t>
  </si>
  <si>
    <t>NF2047bf29 REV2.3  Li Ion Battery [08/21/18]</t>
  </si>
  <si>
    <t>NF2047bf29 REV2.5  Li Ion Battery [08/21/18]</t>
  </si>
  <si>
    <t>NF2047bf29 REV2.5  Li Ion Battery [09/19/18]</t>
  </si>
  <si>
    <t>NF2047bf34 REV1.4  34 Rev 1.4 Li Ion Battery</t>
  </si>
  <si>
    <t>NF2047bx29 REV1.0  Li Ion Battery [10/22/18]</t>
  </si>
  <si>
    <t>NF2047bx29 REV1.1  Li Ion Battery [10/22/18]</t>
  </si>
  <si>
    <t>NF2047bx29 REV1.1  Li Ion Battery [10/29/18]</t>
  </si>
  <si>
    <t>NF2047bx29 REV1.1  Li Ion Battery [10/16/18]</t>
  </si>
  <si>
    <t>NF2047bx29 REV1.1  Li Ion Battery [11/06/18]</t>
  </si>
  <si>
    <t>NF2047bx29 REV1.1  Li Ion Battery [11/20/18]</t>
  </si>
  <si>
    <t>NF2047bx29 REV1.1  Li Ion Battery [12/28/18]</t>
  </si>
  <si>
    <t>NF2047bx29 REV1.1  Li Ion Battery [01/21/19]</t>
  </si>
  <si>
    <t>NF2047bx29 REV1.1  Li Ion Battery [02/19/19]</t>
  </si>
  <si>
    <t>NF2047bx29 REV1.1  Li Ion Battery [03/19/19]</t>
  </si>
  <si>
    <t>NF2047bx29 REV1.1  Li Ion Battery [04/19/19]</t>
  </si>
  <si>
    <t>NF2047bx29 REV1.1  Li Ion Battery [05/20/19]</t>
  </si>
  <si>
    <t>NF2047bx29 REV1.1  Li Ion Battery [06/19/19]</t>
  </si>
  <si>
    <t>NF2047by34 REV1.0  Li Ion Battery [08/17/18]</t>
  </si>
  <si>
    <t>NF2047by34 REV1.0  17/18] ***DO NOT CLOSE***</t>
  </si>
  <si>
    <t>NF2047by34 REV2.0  34 Rev 2.0 Li Ion Battery</t>
  </si>
  <si>
    <t>NF2047by34 REV2.0  Li Ion Battery [08/17/18]</t>
  </si>
  <si>
    <t>NF3040bf25 REV1.0  25 REV 1.0 Li Ion Battery</t>
  </si>
  <si>
    <t>NF3040bf25 REV1.1  25 REV 1.1 Li Ion Battery</t>
  </si>
  <si>
    <t>NH2034bf31 Rev1.2  31 Rev 1.2 Li Ion Battery</t>
  </si>
  <si>
    <t>NH2034bf34 Rev1.4  Li Ion Battery [10/03/18]</t>
  </si>
  <si>
    <t>NH2034bf34 Rev1.4  Li Ion Battery [09/05/18]</t>
  </si>
  <si>
    <t>NH2034bf34 Rev1.4  34 Rev 1.4 Li Ion Battery</t>
  </si>
  <si>
    <t>NH2034bf34 Rev1.4  Li Ion Battery [10/30/18]</t>
  </si>
  <si>
    <t>NH2034bf34 Rev1.4  Li Ion Battery [12/13/18]</t>
  </si>
  <si>
    <t>NH2054ae34 Rev1.2  Li Ion Battery [09/13/18]</t>
  </si>
  <si>
    <t>NH2054ae34 Rev1.2   Li Ion Battery</t>
  </si>
  <si>
    <t>NH2054aj31 Rev1.1  Li Ion Battery [09/04/18]</t>
  </si>
  <si>
    <t>NH2054aj31 Rev1.1  Li Ion Battery [09/27/18]</t>
  </si>
  <si>
    <t>NH2054aj31 Rev1.1  Li Ion Battery [10/22/18]</t>
  </si>
  <si>
    <t>NH2054aj31 Rev1.1  Li Ion Battery [10/31/18]</t>
  </si>
  <si>
    <t>NH2054aj31 Rev1.1  Li Ion Battery [11/13/18]</t>
  </si>
  <si>
    <t>NH2054aj31 Rev1.1  Li Ion Battery [11/27/18]</t>
  </si>
  <si>
    <t>NH2054aj31 Rev1.1  Li Ion Battery [12/17/18]</t>
  </si>
  <si>
    <t>NH2054aj31 Rev1.1  Li Ion Battery [01/08/19]</t>
  </si>
  <si>
    <t>NH2054aj31 Rev1.1  Li Ion Battery [02/01/19]</t>
  </si>
  <si>
    <t>NH2054aj31 Rev1.1  Li Ion Battery [12/10/18]</t>
  </si>
  <si>
    <t>NH2054aj31 Rev1.1  Li Ion Battery [01/14/19]</t>
  </si>
  <si>
    <t>NH2054aj31 Rev1.1  Li Ion Battery [01/28/19]</t>
  </si>
  <si>
    <t>NH2054aj31 Rev1.1  Li Ion Battery [02/11/19]</t>
  </si>
  <si>
    <t>NH2054aj31 Rev1.1  Li Ion Battery [02/25/19]</t>
  </si>
  <si>
    <t>NH2054ao34 Rev1.2  [09/17/18]</t>
  </si>
  <si>
    <t>NH2054ao34 Rev1.2  [10/01/18]</t>
  </si>
  <si>
    <t>NH2054ao34 Rev1.2  [11/01/18]</t>
  </si>
  <si>
    <t>NH2054ao34 Rev1.2  [11/19/18]</t>
  </si>
  <si>
    <t>NH2054au31 Rev1.1  Li Ion Battery [11/14/18]</t>
  </si>
  <si>
    <t>NH2054au31 Rev1.1  Li Ion Battery [12/21/18]</t>
  </si>
  <si>
    <t>NH2054au31 Rev1.1  Li Ion Battery [01/09/19]</t>
  </si>
  <si>
    <t>NH2054au31 Rev1.1  Li Ion Battery [03/06/19]</t>
  </si>
  <si>
    <t>NH2054au31 Rev1.1  Li Ion Battery [05/08/19]</t>
  </si>
  <si>
    <t>NH2054aw31 Rev1.0  Technology Li Ion Battery</t>
  </si>
  <si>
    <t>NH2054bf24 Rev5.6  24 Rev 5.6 Li Ion Battery</t>
  </si>
  <si>
    <t>NH2054bf29 Rev2.2  2Li Ion Battery</t>
  </si>
  <si>
    <t>NH2054bf31 Rev1.4   Li Ion Battery</t>
  </si>
  <si>
    <t>NH2054bf31 Rev1.4  Li Ion Battery [09/25/18]</t>
  </si>
  <si>
    <t>NH2054bf31 Rev1.4  Li Ion Battery [09/24/18]</t>
  </si>
  <si>
    <t>NH2054bf31 Rev1.4  Li Ion Battery [10/03/18]</t>
  </si>
  <si>
    <t>NH2054bf31 Rev1.4  D31 Rev1.4 Li Ion Battery</t>
  </si>
  <si>
    <t>NH2054bf31 Rev1.4  Li Ion Battery [11/05/18]</t>
  </si>
  <si>
    <t>NH2054bf31 Rev1.4  Li Ion Battery [11/15/18]</t>
  </si>
  <si>
    <t>NH2054bf31 Rev1.4  Li Ion Battery [11/07/18]</t>
  </si>
  <si>
    <t>NH2054bf34 Rev1.9  Li Ion Battery [12/03/18]</t>
  </si>
  <si>
    <t>NH2054bf34 Rev1.9  Li Ion Battery [11/05/18]</t>
  </si>
  <si>
    <t>NH2054bf34 Rev1.9  Li Ion Battery [08/20/18]</t>
  </si>
  <si>
    <t>NH2054bf34 Rev1.9  Li Ion Battery [09/17/18]</t>
  </si>
  <si>
    <t>NH2054bf34 Rev1.9  Li Ion Battery [09/24/18]</t>
  </si>
  <si>
    <t>NH2054bf34 Rev1.9  D34 Rev1.9 Li Ion Battery</t>
  </si>
  <si>
    <t>NH2054bf34 Rev1.9  Li Ion Battery [09/26/18]</t>
  </si>
  <si>
    <t>NH2054bf34 Rev1.9  Li Ion Battery [09/25/18]</t>
  </si>
  <si>
    <t>NH2054bf34 Rev1.9  Li Ion Battery [09/28/18]</t>
  </si>
  <si>
    <t>NH2054bf34 Rev1.9  Li Ion Battery [10/11/18]</t>
  </si>
  <si>
    <t>NH2054bf34 Rev1.9  Li Ion Battery [10/02/18]</t>
  </si>
  <si>
    <t>NH2054bf34 Rev1.9  Li Ion Battery [10/23/18]</t>
  </si>
  <si>
    <t>NH2054bf34 Rev1.9  Li Ion Battery [10/26/18]</t>
  </si>
  <si>
    <t>NH2054bf34 Rev1.9  Li Ion Battery [11/06/18]</t>
  </si>
  <si>
    <t>NH2054bf34 Rev1.9  Li Ion Battery [11/14/18]</t>
  </si>
  <si>
    <t>NH2054bf34 Rev1.9  Li Ion Battery [10/18/18]</t>
  </si>
  <si>
    <t>NH2054bf34 Rev1.9  Li Ion Battery [11/09/18]</t>
  </si>
  <si>
    <t>NH2054bf34 Rev1.9  Li Ion Battery [10/22/18]</t>
  </si>
  <si>
    <t>NH2054bf34 Rev1.9  Li Ion Battery [11/27/18]</t>
  </si>
  <si>
    <t>NH2054bf34 Rev1.9  Li Ion Battery [12/20/18]</t>
  </si>
  <si>
    <t>NH2054bf34 Rev1.9  Li Ion Battery [01/15/19]</t>
  </si>
  <si>
    <t>NH2054bf34 Rev1.9  Li Ion Battery [02/15/19]</t>
  </si>
  <si>
    <t>NH2054bf34 Rev1.9  Li Ion Battery [03/15/19]</t>
  </si>
  <si>
    <t>NH2054bf34 Rev1.9  Li Ion Battery [04/15/19]</t>
  </si>
  <si>
    <t>NH2054bf34 Rev1.9  Li Ion Battery [12/17/18]</t>
  </si>
  <si>
    <t>NH2054bf34 Rev1.9  Li Ion Battery [03/16/19]</t>
  </si>
  <si>
    <t>NH2054bf34 Rev1.9  Li Ion Battery [06/14/19]</t>
  </si>
  <si>
    <t>NH2054bs34 Rev1.2  Li Ion Battery [09/07/18]</t>
  </si>
  <si>
    <t>NH2054bs34 Rev1.2  Li Ion Battery [08/15/18]</t>
  </si>
  <si>
    <t>NH2054bs34 Rev1.2  Li Ion Battery [08/28/18]</t>
  </si>
  <si>
    <t>NH2054bs34 Rev1.2  Li Ion Battery [09/12/18]</t>
  </si>
  <si>
    <t>NH2054bs34 Rev1.2  Li Ion Battery [09/19/18]</t>
  </si>
  <si>
    <t>NH2054bs34 Rev1.3  Li Ion Battery [10/09/18]</t>
  </si>
  <si>
    <t>NH2054bs34 Rev1.3  Li Ion Battery [11/06/18]</t>
  </si>
  <si>
    <t>NH2054bs34 Rev1.3  Li Ion Battery [09/26/18]</t>
  </si>
  <si>
    <t>NH2054bs34 Rev1.3  Li Ion Battery [10/10/18]</t>
  </si>
  <si>
    <t>NH2054bs34 Rev1.3  Li Ion Battery [10/24/18]</t>
  </si>
  <si>
    <t>NH2054bs34 Rev1.3  Li Ion Battery [10/30/18]</t>
  </si>
  <si>
    <t>NH2054bs34 Rev1.3  Li Ion Battery [11/07/18]</t>
  </si>
  <si>
    <t>NH2054bs34 Rev1.3  Li Ion Battery [11/14/18]</t>
  </si>
  <si>
    <t>NH2054bs34 Rev1.3  Li Ion Battery [11/28/18]</t>
  </si>
  <si>
    <t>NH2054bs34 Rev1.3  Li Ion Battery [12/05/18]</t>
  </si>
  <si>
    <t>NH2054bs34 Rev1.3  Li Ion Battery [12/12/18]</t>
  </si>
  <si>
    <t>NH2054bs34 Rev1.3  Li Ion Battery [12/19/18]</t>
  </si>
  <si>
    <t>NH2054by34 Rev1.0  Li Ion Battery [09/04/18]</t>
  </si>
  <si>
    <t>NH2054by34 Rev1.0  E34 Rev1.0 Li Ion Battery</t>
  </si>
  <si>
    <t>NH2054ca34 Rev1.2  Li Ion Battery [09/26/18]</t>
  </si>
  <si>
    <t>NH2054ca34 Rev1.2  Li Ion Battery [10/03/18]</t>
  </si>
  <si>
    <t>NH2054ca34 Rev1.2  Li Ion Battery [11/09/18]</t>
  </si>
  <si>
    <t>NH2054ca34 Rev1.2  Li Ion Battery [12/10/18]</t>
  </si>
  <si>
    <t>NH2054ca34 Rev1.2  Li Ion Battery [01/10/19]</t>
  </si>
  <si>
    <t>NH2054ca34 Rev1.2  Li Ion Battery [02/10/19]</t>
  </si>
  <si>
    <t>NH2054ca34 Rev1.2  Li Ion Battery [03/10/19]</t>
  </si>
  <si>
    <t>NH2054ca34 Rev1.2  Li Ion Battery [04/10/19]</t>
  </si>
  <si>
    <t>NH2054ca34 Rev1.2  Li Ion Battery [05/10/19]</t>
  </si>
  <si>
    <t>NH2054ca34 Rev1.2  Li Ion Battery [06/10/19]</t>
  </si>
  <si>
    <t>NH2054ca34 Rev1.2  Li Ion Battery [07/05/19]</t>
  </si>
  <si>
    <t>NH2054cb31 Rev1.1  z</t>
  </si>
  <si>
    <t>NH2054cc34 Rev1.0  Li Ion Battery [09/17/18]</t>
  </si>
  <si>
    <t>NH2054ce31 Rev1.0  Li Ion Battery [09/20/18]</t>
  </si>
  <si>
    <t>NH2054ce31 Rev1.0  Li Ion Battery [10/23/18]</t>
  </si>
  <si>
    <t>NH2054ch34 Rev1.1  5-04 rev A Li Ion Battery</t>
  </si>
  <si>
    <t>NH2054cs34 Rev1.0  Li Ion Battery [08/20/18]</t>
  </si>
  <si>
    <t>NH2054cs34 Rev1.0  Li Ion Battery [09/24/18]</t>
  </si>
  <si>
    <t>NH2054cs34 Rev1.0  Li Ion Battery [10/22/18]</t>
  </si>
  <si>
    <t>NH2054cs34 Rev1.0  n Battery dec4 [10/23/18]</t>
  </si>
  <si>
    <t>NH2054cs34 Rev1.0   Battery dec20 [10/24/18]</t>
  </si>
  <si>
    <t>NH2054cs34 Rev1.0   Battery dec29 [10/31/18]</t>
  </si>
  <si>
    <t>NH2054cs34 Rev1.0  n Battery jan4 [10/26/18]</t>
  </si>
  <si>
    <t>NH2054cs34 Rev1.0  Battery jan25  [10/29/18]</t>
  </si>
  <si>
    <t>NH2054cs34 Rev1.0  n Battery feb3 [10/30/18]</t>
  </si>
  <si>
    <t>NH2054cs34 Rev2.0  attery Pana BF [08/14/18]</t>
  </si>
  <si>
    <t>NH2054cs34 Rev2.0  attery Pana BF [08/24/18]</t>
  </si>
  <si>
    <t>NH2054cs34 Rev2.0  vi Li Ion Battery Pana BF</t>
  </si>
  <si>
    <t>NH2057ag34 Rev1.0  [09/12/18]</t>
  </si>
  <si>
    <t>NH2057ay29 Rev1.3  s</t>
  </si>
  <si>
    <t>NH2057ba29 Rev1.2  il and Gas Li Ion Battery</t>
  </si>
  <si>
    <t>NH2057ba29 Rev1.2  Li Ion Battery [10/22/18]</t>
  </si>
  <si>
    <t>NH2057ba29 Rev1.2  Li Ion Battery [12/03/18]</t>
  </si>
  <si>
    <t>NH2057ba29 Rev1.2  Li Ion Battery [12/10/18]</t>
  </si>
  <si>
    <t>NH2057bf29 Rev1.5  D29 Rev1.5 Li Ion Battery</t>
  </si>
  <si>
    <t>NH2057bf34 Rev1.5  [09/27/18]</t>
  </si>
  <si>
    <t>NH2057bf34 Rev1.5  [11/05/18]</t>
  </si>
  <si>
    <t>NH2057bf34 Rev1.5  D34 Rev1.5</t>
  </si>
  <si>
    <t>NH2057bf34 Rev1.5  [12/10/18]</t>
  </si>
  <si>
    <t>NH2057bm24 Rev1.1  on Battery</t>
  </si>
  <si>
    <t>NH2057cv29 Rev1.0  on Battery</t>
  </si>
  <si>
    <t>NH2057cv29 Rev1.1  on Battery</t>
  </si>
  <si>
    <t>NH3054bf25 Rev0.1  to Rev 1.0 when available</t>
  </si>
  <si>
    <t>NI1030ao-REV4.2  kel Metal Hydride Battery</t>
  </si>
  <si>
    <t>NI1030ao-REV4.2  ydride Battery [09/27/18]</t>
  </si>
  <si>
    <t>Ni2020as29-REV2.2  Li Ion Battery [09/12/18]</t>
  </si>
  <si>
    <t>Ni2020as29-REV2.4  29 Rev 2.4 Li Ion Battery</t>
  </si>
  <si>
    <t>Ni2020as29-REV2.4  Li Ion Battery [09/12/18]</t>
  </si>
  <si>
    <t>Ni2020as29-REV2.4  Li Ion Battery [09/17/18]</t>
  </si>
  <si>
    <t>Ni2020as29-REV2.4  Li Ion Battery [09/26/18]</t>
  </si>
  <si>
    <t>Ni2020as29-REV2.4  Li Ion Battery [10/03/18]</t>
  </si>
  <si>
    <t>Ni2020as29-REV2.4  Li Ion Battery [10/19/18]</t>
  </si>
  <si>
    <t>Ni2020as29-REV2.4  Li Ion Battery [11/05/18]</t>
  </si>
  <si>
    <t>Ni2020as29-REV2.4  Li Ion Battery [10/08/18]</t>
  </si>
  <si>
    <t>Ni2020as29-REV2.4  Li Ion Battery [11/28/18]</t>
  </si>
  <si>
    <t>Ni2020as29-REV2.6  29 Rev 2.6 Li Ion Battery</t>
  </si>
  <si>
    <t>NI2020bf24-REV4.8  Li Ion Battery [08/21/18]</t>
  </si>
  <si>
    <t>NI2020bf24-REV4.8  Li Ion Battery [09/24/18]</t>
  </si>
  <si>
    <t>NI2020bf24-REV4.8  Li Ion Battery [09/06/18]</t>
  </si>
  <si>
    <t>NI2020bf24-REV4.8  Li Ion Battery [10/04/18]</t>
  </si>
  <si>
    <t>NI2020bf24-REV4.8  Li Ion Battery [11/01/18]</t>
  </si>
  <si>
    <t>NI2020bf24-REV4.8  Li Ion Battery [11/26/18]</t>
  </si>
  <si>
    <t>Ni2020bf29-REV2.2  Li Ion Battery [09/12/18]</t>
  </si>
  <si>
    <t>Ni2020bf29-REV2.3  29 Rev 2.3 Li Ion Battery</t>
  </si>
  <si>
    <t>Ni2020bf29-REV2.6  29 Rev 2.6 Li Ion Battery</t>
  </si>
  <si>
    <t>Ni2020bf29-REV2.6  Li Ion Battery [10/17/18]</t>
  </si>
  <si>
    <t>Ni2020bf29-REV2.7  Li Ion Battery [09/05/18]</t>
  </si>
  <si>
    <t>Ni2020bf29-REV2.8  Li Ion Battery [10/03/18]</t>
  </si>
  <si>
    <t>Ni2020bf29-REV2.9  Li Ion Battery [09/05/18]</t>
  </si>
  <si>
    <t>Ni2020bf29-REV2.9  Li Ion Battery [09/19/18]</t>
  </si>
  <si>
    <t>Ni2020bf29-REV2.9  Li Ion Battery [10/17/18]</t>
  </si>
  <si>
    <t>Ni2020bf29-REV2.9  29 Rev 2.9 Li Ion Battery</t>
  </si>
  <si>
    <t>Ni2020bf29-REV2.9  Li Ion Battery [09/12/18]</t>
  </si>
  <si>
    <t>Ni2020bf29-REV2.9  Li Ion Battery [10/01/18]</t>
  </si>
  <si>
    <t>Ni2020bf29-REV2.9  Li Ion Battery [10/03/18]</t>
  </si>
  <si>
    <t>Ni2020bf29-REV2.9  Li Ion Battery [10/15/18]</t>
  </si>
  <si>
    <t>Ni2020bf29-REV2.9  Li Ion Battery [10/30/18]</t>
  </si>
  <si>
    <t>Ni2020bf29-REV2.9  Li Ion Battery [11/26/18]</t>
  </si>
  <si>
    <t>Ni2020bf29-REV2.9  Li Ion Battery [01/07/19]</t>
  </si>
  <si>
    <t>Ni2020bf29-REV3.0  29 Rev 3.0 Li Ion Battery</t>
  </si>
  <si>
    <t>Ni2020bk24-REV1.5  Li Ion Battery [08/20/18]</t>
  </si>
  <si>
    <t>Ni2020bk24-REV1.5  Li Ion Battery [09/17/18]</t>
  </si>
  <si>
    <t>Ni2020bk24-REV1.5  Li Ion Battery [11/15/18]</t>
  </si>
  <si>
    <t>NI2020bo24-REV1.1  a</t>
  </si>
  <si>
    <t>NI2020bt24-REV1.3  Li Ion Battery [08/21/18]</t>
  </si>
  <si>
    <t>NI2020bt24-REV1.4  Li Ion Battery [08/21/18]</t>
  </si>
  <si>
    <t>NI2020bt24-REV1.4  Li Ion Battery [10/10/18]</t>
  </si>
  <si>
    <t>NI2020cn24-REV3.3  on Battery</t>
  </si>
  <si>
    <t>NI2020co29-REV1.5  on Battery</t>
  </si>
  <si>
    <t>NI2020cp24-REV3.6  Li Ion Battery [12/10/18]</t>
  </si>
  <si>
    <t>Ni2040as29 REV2.2  d.</t>
  </si>
  <si>
    <t>Ni2040as29 REV2.2  29 Rev 2.2 Li Ion Battery</t>
  </si>
  <si>
    <t>Ni2040as29 REV2.4  29 Rev 2.4 Li Ion Battery</t>
  </si>
  <si>
    <t>Ni2040as29 REV2.4  Li Ion Battery [09/03/18]</t>
  </si>
  <si>
    <t>Ni2040as29 REV2.4  Li Ion Battery [09/24/18]</t>
  </si>
  <si>
    <t>Ni2040as29 REV2.4   Li Ion Battery[10/17/18]</t>
  </si>
  <si>
    <t>Ni2040as29 REV2.4  Li Ion Battery [11/12/18]</t>
  </si>
  <si>
    <t>Ni2040as29 REV2.4  Li Ion Battery [10/08/18]</t>
  </si>
  <si>
    <t>Ni2040as29 REV2.4  Li Ion Battery [11/06/18]</t>
  </si>
  <si>
    <t>Ni2040as29 REV2.4  Li Ion Battery [12/04/18]</t>
  </si>
  <si>
    <t>Ni2040as29 REV2.4  Li Ion Battery [12/28/18]</t>
  </si>
  <si>
    <t>Ni2040as29 REV2.4  Li Ion Battery [01/21/19]</t>
  </si>
  <si>
    <t>Ni2040as29 REV2.4  Li Ion Battery [02/18/19]</t>
  </si>
  <si>
    <t>Ni2040as29 REV2.4  Li Ion Battery [03/21/19]</t>
  </si>
  <si>
    <t>Ni2040as29 REV2.4  Li Ion Battery [04/19/19]</t>
  </si>
  <si>
    <t>Ni2040as29 REV2.4  Li Ion Battery [05/20/19]</t>
  </si>
  <si>
    <t>Ni2040as29 REV2.4  Li Ion Battery [02/14/19]</t>
  </si>
  <si>
    <t>Ni2040as29 REV2.4  Li Ion Battery [05/14/19]</t>
  </si>
  <si>
    <t>Ni2040as29 REV2.4  Li Ion Battery [08/14/19]</t>
  </si>
  <si>
    <t>Ni2040as29 REV2.4  Li Ion Battery [11/14/19]</t>
  </si>
  <si>
    <t>NI2040bf24 REV7.7  Li Ion Battery [09/24/18]</t>
  </si>
  <si>
    <t>NI2040bf29 REV2.1  29 Rev 2.1 Li Ion Battery</t>
  </si>
  <si>
    <t>NI2040bf29 REV2.2  Li Ion Battery [09/27/18]</t>
  </si>
  <si>
    <t>NI2040bf29 REV2.2  29 Rev 2.2 Li Ion Battery</t>
  </si>
  <si>
    <t>NI2040bf29 REV2.2  Li Ion Battery [10/30/18]</t>
  </si>
  <si>
    <t>NI2040bf29 REV2.3  29 Rev 2.3 Li Ion Battery</t>
  </si>
  <si>
    <t>NI2040bt29 REV1.2   Li Ion Battery</t>
  </si>
  <si>
    <t>NI2040bt29 REV1.2  tery [12/03/18]</t>
  </si>
  <si>
    <t>NI2040bv24 REV4.3   Li Ion Battery</t>
  </si>
  <si>
    <t>Ni2040cg29 REV1.2  Li Ion Battery [09/25/18]</t>
  </si>
  <si>
    <t>Ni2040cg29 REV1.2  Li Ion Battery [10/15/18]</t>
  </si>
  <si>
    <t>NI2040ch24 REV1.3  Li Ion Battery [10/01/18]</t>
  </si>
  <si>
    <t>NI2040ch24 REV1.3  Li Ion Battery [10/22/18]</t>
  </si>
  <si>
    <t>NI2040ch24 REV1.3  Li Ion Battery [11/05/18]</t>
  </si>
  <si>
    <t>NI2040ch24 REV1.3  Li Ion Battery [11/13/18]</t>
  </si>
  <si>
    <t>NI2040ch24 REV1.3  01 Rev C   Li Ion Battery</t>
  </si>
  <si>
    <t>NI2040ch24 REV1.3  Li Ion Battery [11/12/18]</t>
  </si>
  <si>
    <t>NI2040ch24 REV1.3  Li Ion Battery [11/26/18]</t>
  </si>
  <si>
    <t>NI2040ch24 REV1.3  Li Ion Battery [12/03/18]</t>
  </si>
  <si>
    <t>NI2040ch24 REV1.3  Li Ion Battery [12/17/18]</t>
  </si>
  <si>
    <t>NI2040ch24 REV1.3  Li Ion Battery [01/10/19]</t>
  </si>
  <si>
    <t>NI3020bf25-REV1.1  Li Ion Battery [09/28/18]</t>
  </si>
  <si>
    <t>NI3020bf25-REV1.1  Li Ion Battery [10/08/18]</t>
  </si>
  <si>
    <t>NI3020bf25-REV1.1  Li Ion Battery [11/28/18]</t>
  </si>
  <si>
    <t>NI3020bf25-REV1.1  Li Ion Battery [12/21/18]</t>
  </si>
  <si>
    <t>NI3020bf25-REV1.1  Li Ion Battery [01/22/19]</t>
  </si>
  <si>
    <t>Ni3040by30 REV1.0  Li Ion Battery [01/02/19]</t>
  </si>
  <si>
    <t>NJ1020afP-REV4.1  ydride Battery [08/22/18]</t>
  </si>
  <si>
    <t>NJ1020afP-REV4.1  kel Metal Hydride Battery</t>
  </si>
  <si>
    <t>NJ1020bg REV4.3  ydride Battery [11/26/18]</t>
  </si>
  <si>
    <t>NJ1020bt-Rev 1.1  ydride Battery [08/09/18]</t>
  </si>
  <si>
    <t>NL2020ar22-REV1.2  Li Ion Battery [10/10/18]</t>
  </si>
  <si>
    <t>NL2020ar22-REV1.2  Li Ion Battery [12/10/18]</t>
  </si>
  <si>
    <t>NL2020ar22-REV1.3  Li Ion Battery [02/01/19]</t>
  </si>
  <si>
    <t>NL2020as22-REV3.5  22 Rev 3.5 Li Ion Battery</t>
  </si>
  <si>
    <t>NL2024as22-REV3.7  22 Rev 3.7 Li Ion Battery</t>
  </si>
  <si>
    <t>NL2024as22-REV3.7  Li Ion Battery [11/26/18]</t>
  </si>
  <si>
    <t>NL2024bf22-REV4.6  22 Rev 4.6 Li Ion Battery</t>
  </si>
  <si>
    <t>NL2024bf22-REV4.6  Li Ion Battery [09/28/18]</t>
  </si>
  <si>
    <t>NL2024bf22-REV4.6  Li Ion Battery [10/30/18]</t>
  </si>
  <si>
    <t>NL2024bf22-REV4.6  Li Ion Battery [11/19/18]</t>
  </si>
  <si>
    <t>NL2024bf22-REV4.6  Li Ion Battery [01/22/19]</t>
  </si>
  <si>
    <t>NL2024bf22-REV4.7  Li Ion Battery [09/07/18]</t>
  </si>
  <si>
    <t>NL2024bf22-REV4.7  22 Rev 4.7 Li Ion Battery</t>
  </si>
  <si>
    <t>NL2024bf22-REV4.7  Li Ion Battery [10/03/18]</t>
  </si>
  <si>
    <t>NL2024bf22-REV4.7  Li Ion Battery [10/30/18]</t>
  </si>
  <si>
    <t>NL2024bf22-REV4.7  Li Ion Battery [01/15/19]</t>
  </si>
  <si>
    <t>NL2024bf22-REV4.7  Li Ion Battery [02/12/19]</t>
  </si>
  <si>
    <t>NL2024bi22-REV5.3  Ultra Li Ion Battery Pack</t>
  </si>
  <si>
    <t>NL2024bs22-REV1.8  Li Ion Battery [08/28/18]</t>
  </si>
  <si>
    <t>NL2024bs22-REV1.8  Li Ion Battery [08/14/18]</t>
  </si>
  <si>
    <t>NL2024bs22-REV1.8  i Ion Battery  [09/25/18]</t>
  </si>
  <si>
    <t>NL2024bu22-REV6.2  ean Server Li Ion Battery</t>
  </si>
  <si>
    <t>NL2024ck34-REV1.0  Li Ion Battery [10/04/18]</t>
  </si>
  <si>
    <t>NL2024ck34-REV1.0  Li Ion Battery [11/12/18]</t>
  </si>
  <si>
    <t>NL2024cm22-REV1.3  Li Ion Battery [08/28/18]</t>
  </si>
  <si>
    <t>NL2024cm22-REV1.4  Li Ion Battery [08/28/18]</t>
  </si>
  <si>
    <t>NL2024cu22-REV1.0  nstruments Li Ion Battery</t>
  </si>
  <si>
    <t>NL2024cw22 REV1.1  22 Rev 1.1 Li Ion Battery</t>
  </si>
  <si>
    <t>NL2024cw22 REV1.1  Li Ion Battery [10/25/18]</t>
  </si>
  <si>
    <t>NL2024cw22 REV1.1  Li Ion Battery [11/26/18]</t>
  </si>
  <si>
    <t>NL2044ad22-REV1.3  Li Ion Battery [09/07/18]</t>
  </si>
  <si>
    <t>NL2044ad22-REV1.3  Li Ion Battery [09/17/18]</t>
  </si>
  <si>
    <t>NL2044ad22-REV1.3  Li Ion Battery [09/28/18]</t>
  </si>
  <si>
    <t>NL2044ad22-REV1.3  Li Ion Battery [10/09/18]</t>
  </si>
  <si>
    <t>NL2044ad22-REV1.3  Li Ion Battery [10/16/18]</t>
  </si>
  <si>
    <t>NL2044ad22-REV1.3  Li Ion Battery [11/06/18]</t>
  </si>
  <si>
    <t>NL2044ad22-REV1.3  Li Ion Battery [11/13/18]</t>
  </si>
  <si>
    <t>NL2044ad22-REV1.3  Li Ion Battery [11/27/18]</t>
  </si>
  <si>
    <t>NL2044ad22-REV1.3  Li Ion Battery [12/04/18]</t>
  </si>
  <si>
    <t>NL2044ad22-REV1.3  Li Ion Battery [12/27/18]</t>
  </si>
  <si>
    <t>NL2044ad22-REV1.3  Li Ion Battery [01/04/19]</t>
  </si>
  <si>
    <t>NL2044ad22-REV1.3  Li Ion Battery [01/17/19]</t>
  </si>
  <si>
    <t>NL2044ad22-REV1.3  Li Ion Battery [01/24/19]</t>
  </si>
  <si>
    <t>NL2044ad22-REV1.3  Li Ion Battery [02/07/19]</t>
  </si>
  <si>
    <t>NL2044ad22-REV1.3  Li Ion Battery [02/14/19]</t>
  </si>
  <si>
    <t>NL2044ad22-REV1.3  Li Ion Battery [02/28/19]</t>
  </si>
  <si>
    <t>NL2044ad22-REV1.3  Li Ion Battery [03/14/19]</t>
  </si>
  <si>
    <t>NL2044ad22-REV1.3  Li Ion Battery [03/21/19]</t>
  </si>
  <si>
    <t>NL2044ad22-REV1.3  Li Ion Battery [04/04/19]</t>
  </si>
  <si>
    <t>NL2044ad22-REV1.3  Li Ion Battery [04/11/19]</t>
  </si>
  <si>
    <t>NL2044ad22-REV1.3  Li Ion Battery [04/18/19]</t>
  </si>
  <si>
    <t>NL2044ad22-REV1.3  Li Ion Battery [04/25/19]</t>
  </si>
  <si>
    <t>NL2044bf22-REV5.3  22 Rev 5.3 Li Ion Battery</t>
  </si>
  <si>
    <t>NL2044bf22-REV5.3  Li Ion Battery [10/03/18]</t>
  </si>
  <si>
    <t>NL2044bf22-REV5.3  Li Ion Battery [11/28/18]</t>
  </si>
  <si>
    <t>NL2044bf22-REV5.3  Li Ion Battery [12/19/18]</t>
  </si>
  <si>
    <t>NL2044bf22-REV5.3  Li Ion Battery [12/17/18]</t>
  </si>
  <si>
    <t>NL2044bf22-REV5.3  Li Ion Battery [01/07/19]</t>
  </si>
  <si>
    <t>NL2044bf22-REV5.3  Li Ion Battery [01/21/19]</t>
  </si>
  <si>
    <t>NL2044bf22-REV5.3  Li Ion Battery [02/18/19]</t>
  </si>
  <si>
    <t>NL2050bf22-REV5.2  D22-REV5.2 Li Ion Battery</t>
  </si>
  <si>
    <t>NL2050bf22-REV5.3  D22-REV5.3 Li Ion Battery</t>
  </si>
  <si>
    <t>NL2050bf22-REV5.4  D22-REV5.4 Li Ion Battery</t>
  </si>
  <si>
    <t>NL2054ah22 Rev 1.4  Li Ion Battery [11/26/18]</t>
  </si>
  <si>
    <t>NL2054ah22 Rev 1.4  Li Ion Battery [12/10/18]</t>
  </si>
  <si>
    <t>NL2054ah22 Rev 1.4  Li Ion Battery [01/16/19]</t>
  </si>
  <si>
    <t>NL2054ah22 Rev 1.4  Li Ion Battery [02/13/19]</t>
  </si>
  <si>
    <t>NL2054bf22 Rev4.2  22 Rev 4.2 Li Ion Battery</t>
  </si>
  <si>
    <t>NL2054bf22 Rev4.2  Li Ion Battery [10/03/18]</t>
  </si>
  <si>
    <t>NL2054bf22 Rev4.2  Li Ion Battery [09/03/18]</t>
  </si>
  <si>
    <t>NL2054bf22 Rev4.2  Li Ion Battery [10/30/18]</t>
  </si>
  <si>
    <t>NL2054bf22 Rev4.2  Li Ion Battery [12/16/18]</t>
  </si>
  <si>
    <t>NL2054bf22 Rev4.2  Li Ion Battery [02/04/19]</t>
  </si>
  <si>
    <t>NL2054bf22 Rev4.2  Li Ion Battery [03/31/19]</t>
  </si>
  <si>
    <t>NL2054bf22 Rev4.2  Li Ion Battery [05/13/19]</t>
  </si>
  <si>
    <t>NL2054cq34Rev 1.1  ANGEROUS GOODS [09/02/18]</t>
  </si>
  <si>
    <t>NL2054cq34Rev 1.1  ANGEROUS GOODS [10/02/18]</t>
  </si>
  <si>
    <t>NL2054cq34Rev 1.1  ANGEROUS GOODS [11/02/18]</t>
  </si>
  <si>
    <t>NL2054cq34Rev 1.1  ANGEROUS GOODS [12/03/18]</t>
  </si>
  <si>
    <t>NL2054cq34Rev 1.1  ANGEROUS GOODS [01/02/19]</t>
  </si>
  <si>
    <t>NL2054cq34Rev 1.1  ANGEROUS GOODS [02/01/19]</t>
  </si>
  <si>
    <t>NL2054cq34Rev 1.1  ANGEROUS GOODS [03/01/19]</t>
  </si>
  <si>
    <t>PH2054az34 Rev 1.0  erapeutics Li Ion Battery</t>
  </si>
  <si>
    <t>PH2054az34 Rev 1.1  erapeutics Li Ion Battery</t>
  </si>
  <si>
    <t>PH2054bf34 Rev 1.3  34 Rev 1.3 Li Ion Battery</t>
  </si>
  <si>
    <t>PH2054bf34 Rev 1.4  Li Ion Battery [08/21/18]</t>
  </si>
  <si>
    <t>PH2054bf34 Rev 1.4  34 Rev 1.4 Li Ion Battery</t>
  </si>
  <si>
    <t>PH3054ai25 REV1.1  [09/06/18]</t>
  </si>
  <si>
    <t>PH3054ai25 REV1.2  ik</t>
  </si>
  <si>
    <t>PH3054bd25 Rev 1.3  l AG [10/11/18]</t>
  </si>
  <si>
    <t>PH3054bd25 Rev 1.3  l AG [10/24/18]</t>
  </si>
  <si>
    <t>PH3054bd25 Rev 1.3  l AG [11/09/18]</t>
  </si>
  <si>
    <t>PH3054bd25 Rev 1.3  l AG [10/01/18]</t>
  </si>
  <si>
    <t>PH3054bd25 Rev 1.3  l AG [10/31/18]</t>
  </si>
  <si>
    <t>PH3054bd25 Rev 1.3  l AG [11/19/18]</t>
  </si>
  <si>
    <t>PH3054bf25 Rev 1.4  25 Rev 1.4 Li Ion Battery</t>
  </si>
  <si>
    <t>PH3054bf30 Rev 0.1   TEST SAMPLES) [01/02/19]</t>
  </si>
  <si>
    <t>PH3059bf25 Rev 1.4  25 Rev 1.4 Li Ion Battery</t>
  </si>
  <si>
    <t>PH3059bf25 Rev 1.4  Li Ion Battery [10/04/18]</t>
  </si>
  <si>
    <t>PH3059bf25 Rev 1.4  Li Ion Battery [11/26/18]</t>
  </si>
  <si>
    <t>PH3059bf25 Rev 1.4  Li Ion Battery [09/17/18]</t>
  </si>
  <si>
    <t>PH3059bf25 Rev 1.4  Li Ion Battery [10/08/18]</t>
  </si>
  <si>
    <t>PH3059bf25 Rev 1.4  Li Ion Battery [10/29/18]</t>
  </si>
  <si>
    <t>PH3059bf25 Rev 1.4  Li Ion Battery [11/19/18]</t>
  </si>
  <si>
    <t>PH3059bf25 Rev 1.4  Li Ion Battery [12/27/18]</t>
  </si>
  <si>
    <t>PH3059bf25 Rev 1.4  Li Ion Battery [01/10/19]</t>
  </si>
  <si>
    <t>PH3059bf25 Rev 1.4  Li Ion Battery [01/28/19]</t>
  </si>
  <si>
    <t>PH3059bf25 Rev 1.4  Li Ion Battery [02/18/19]</t>
  </si>
  <si>
    <t>PH3059bf25 Rev 1.4  Li Ion Battery [03/11/19]</t>
  </si>
  <si>
    <t>PH3059bf30 Rev 1.0  Li Ion Battery [01/15/19]</t>
  </si>
  <si>
    <t>PH3059bf30 Rev 1.0   UN 38.3 test) [01/02/19]</t>
  </si>
  <si>
    <t>RH2024bd34-REV1.9  Li Ion Battery [08/27/18]</t>
  </si>
  <si>
    <t>RH2024bf34-REV2.0  Li Ion Battery [10/01/18]</t>
  </si>
  <si>
    <t>RH2024bf34-REV2.0  Li Ion Battery [08/28/18]</t>
  </si>
  <si>
    <t>RH2024bf34-REV2.0  Li Ion Battery [09/18/18]</t>
  </si>
  <si>
    <t>RH2024bf34-REV2.0  Li Ion Battery [01/11/19]</t>
  </si>
  <si>
    <t>RH2024bf34-REV2.1  Li Ion Battery [09/14/18]</t>
  </si>
  <si>
    <t>RH2024bf34-REV2.1  4, REV 2.1 Li Ion Battery</t>
  </si>
  <si>
    <t>RH2024bf34-REV2.1  Li Ion Battery [10/01/18]</t>
  </si>
  <si>
    <t>RH2024bf34-REV2.1  Li Ion Battery [10/18/18]</t>
  </si>
  <si>
    <t>RH2024bf34-REV2.1  Li Ion Battery [11/20/18]</t>
  </si>
  <si>
    <t>RH2024bf34-REV2.1  Li Ion Battery [11/27/18]</t>
  </si>
  <si>
    <t>RH2024bf34-REV2.1  Li Ion Battery [01/08/19]</t>
  </si>
  <si>
    <t>RH2024bf34-REV2.1  Li Ion Battery [02/05/19]</t>
  </si>
  <si>
    <t>RH2024bf34-REV2.1  Li Ion Battery [03/05/19]</t>
  </si>
  <si>
    <t>RH2024bt34-REV1.3  BATT-10010 Li Ion Battery</t>
  </si>
  <si>
    <t>RH2024cr34 REV1.0  Li Ion Battery [08/06/18]</t>
  </si>
  <si>
    <t>RH2024cr34 REV1.1  Li Ion Battery [08/06/18]</t>
  </si>
  <si>
    <t>RH2024cr34 REV1.1  Li Ion Battery [08/21/18]</t>
  </si>
  <si>
    <t>RH2024cr34 REV1.1  Li Ion Battery [09/13/18]</t>
  </si>
  <si>
    <t>RH2024cr34 REV1.1  Li Ion Battery [10/09/18]</t>
  </si>
  <si>
    <t>RH2024cr34 REV1.1  Li Ion Battery [10/30/18]</t>
  </si>
  <si>
    <t xml:space="preserve">  </t>
  </si>
  <si>
    <t>NHD366A29--REV0.9</t>
  </si>
  <si>
    <t>NHD366A29--REV0.A</t>
  </si>
  <si>
    <t>NHD366A29--REV1.0</t>
  </si>
  <si>
    <t>NHD338A-RE-REV0.9</t>
  </si>
  <si>
    <t>NHD338A-RE-REV1.0</t>
  </si>
  <si>
    <t>NHD338A-RE-REV1.1</t>
  </si>
  <si>
    <t>NHD338A-RE-REV1.2</t>
  </si>
  <si>
    <t>NHD338A-RE-REV1.3</t>
  </si>
  <si>
    <t>NCD345A29--REV0.9</t>
  </si>
  <si>
    <t>NCD345A29--REV0.A</t>
  </si>
  <si>
    <t>NCD345A29--REV0.B</t>
  </si>
  <si>
    <t>NCD345A29--REV0.C</t>
  </si>
  <si>
    <t>NCD345A29--REV0.D</t>
  </si>
  <si>
    <t>NCD345A29--REV1.0</t>
  </si>
  <si>
    <t>NCD345A29--REV1.2</t>
  </si>
  <si>
    <t>NCD345A29--REV1.3</t>
  </si>
  <si>
    <t>NCD345A29--REV1.4</t>
  </si>
  <si>
    <t>NCD345A29--REV1.5</t>
  </si>
  <si>
    <t>NCD347A29--REV0.9</t>
  </si>
  <si>
    <t>NCD347A29--REV0.B</t>
  </si>
  <si>
    <t>NCD347A29--REV1.0</t>
  </si>
  <si>
    <t>NCD347A29--REV1.1</t>
  </si>
  <si>
    <t>NCD347A29--REV1.2</t>
  </si>
  <si>
    <t>NCD347A29--REV1.3</t>
  </si>
  <si>
    <t>NCD347A29--REV1.4</t>
  </si>
  <si>
    <t>NCD347A29--REV1.5</t>
  </si>
  <si>
    <t>NCD347A29--REV1.6</t>
  </si>
  <si>
    <t>NCD347A29--REV1.7</t>
  </si>
  <si>
    <t>NCD355A29--REV0.9</t>
  </si>
  <si>
    <t>NCD355A29--REV1.1</t>
  </si>
  <si>
    <t>NCD355A29--REV1.2</t>
  </si>
  <si>
    <t>NCD355A29--REV2.0</t>
  </si>
  <si>
    <t>NCD355A29--REV2.1</t>
  </si>
  <si>
    <t>NCD355A29--REV2.2</t>
  </si>
  <si>
    <t>NCD355A29--REV2.3</t>
  </si>
  <si>
    <t>NCD355A29--REV2.4</t>
  </si>
  <si>
    <t>NCD355A29--REV2.5</t>
  </si>
  <si>
    <t>NCD428A29--REV1.0</t>
  </si>
  <si>
    <t>NCD428A29--REV1.1</t>
  </si>
  <si>
    <t>NCD428A29--REV1.2</t>
  </si>
  <si>
    <t>NCD428A29--REV1.3</t>
  </si>
  <si>
    <t>NHD428A30--REV0.1</t>
  </si>
  <si>
    <t>NHD428A30--REV0.2</t>
  </si>
  <si>
    <t>NHD110A-RE-REV5.0</t>
  </si>
  <si>
    <t>NFD459A35  REV0.1</t>
  </si>
  <si>
    <t>NHC255A ReRev 0.1</t>
  </si>
  <si>
    <t>NHC255A ReRev 0.2</t>
  </si>
  <si>
    <t>NHC255A24 Rev 1.0</t>
  </si>
  <si>
    <t>NHC255A24 Rev 1.1</t>
  </si>
  <si>
    <t>NHC255A24 Rev 1.2</t>
  </si>
  <si>
    <t>NHD185A30D185A30</t>
  </si>
  <si>
    <t>NHD185A31D185A31</t>
  </si>
  <si>
    <t>NHd185A40d185A40</t>
  </si>
  <si>
    <t>NHd185A41d185A41</t>
  </si>
  <si>
    <t>NHd185A42d185A42</t>
  </si>
  <si>
    <t>NHD185A43D185A43</t>
  </si>
  <si>
    <t>NHD185NN24 REV1.0</t>
  </si>
  <si>
    <t>NHD185UG24 REV1.0</t>
  </si>
  <si>
    <t>NHD185UG24 REV1.1</t>
  </si>
  <si>
    <t>NHD379A31  REV1.0</t>
  </si>
  <si>
    <t>NHD379A34  REV0.4</t>
  </si>
  <si>
    <t>NHD379A34  REV0.5</t>
  </si>
  <si>
    <t>NHD379A34  REV1.0</t>
  </si>
  <si>
    <t>NHD379A34  REV1.1</t>
  </si>
  <si>
    <t>NHD379A34  REV1.2</t>
  </si>
  <si>
    <t>NHD379A34  REV1.3</t>
  </si>
  <si>
    <t>NHD379A34  REV1.4</t>
  </si>
  <si>
    <t>NHD379A34  REV1.5</t>
  </si>
  <si>
    <t>NHD379A34  REV1.6</t>
  </si>
  <si>
    <t>NHD379A34  REV1.7</t>
  </si>
  <si>
    <t>NHD379A34  REV1.8</t>
  </si>
  <si>
    <t>NHD379A34  REV1.9</t>
  </si>
  <si>
    <t>NHD379A34  REV2.0</t>
  </si>
  <si>
    <t>NHD379B34  REV0.1</t>
  </si>
  <si>
    <t>NHD379B34  REV0.2</t>
  </si>
  <si>
    <t>NHD379B34  REV1.0</t>
  </si>
  <si>
    <t>NHD379B34  REV1.1</t>
  </si>
  <si>
    <t>NHD379C34  REV0.1</t>
  </si>
  <si>
    <t>NHD230-REV-REV2.0</t>
  </si>
  <si>
    <t>NHD230-REV-REV2.1</t>
  </si>
  <si>
    <t>NHD378A31  REV1.0</t>
  </si>
  <si>
    <t>NHD378A34  REV1.1</t>
  </si>
  <si>
    <t>NHD378A34  REV1.2</t>
  </si>
  <si>
    <t>NHD378A34  REV1.3</t>
  </si>
  <si>
    <t>NHD378A34  REV1.4</t>
  </si>
  <si>
    <t>NHD378A34  REV1.5</t>
  </si>
  <si>
    <t>NHD378A34  REV1.6</t>
  </si>
  <si>
    <t>NHD378A34  REV1.7</t>
  </si>
  <si>
    <t>NHD378A34  REV1.8</t>
  </si>
  <si>
    <t>NHD378A34  REV1.9</t>
  </si>
  <si>
    <t>NHD378A34  REV2.0</t>
  </si>
  <si>
    <t>NPD378B34  REV0.1</t>
  </si>
  <si>
    <t>NPD378B34  REV0.2</t>
  </si>
  <si>
    <t>NPD378B34  REV1.0</t>
  </si>
  <si>
    <t>NPD378B34  REV1.1</t>
  </si>
  <si>
    <t>NHD378C34  REV0.1</t>
  </si>
  <si>
    <t>NB2037cz25 Rev1.0</t>
  </si>
  <si>
    <t>NB2037cz25 Rev1.1</t>
  </si>
  <si>
    <t>NB2037da31 Rev1.0</t>
  </si>
  <si>
    <t>NB2037db34 Rev1.0</t>
  </si>
  <si>
    <t>NB2037db34 Rev1.1</t>
  </si>
  <si>
    <t>NB2037ak31 Rev1.0</t>
  </si>
  <si>
    <t>NB2037ak31-Rev 1.1</t>
  </si>
  <si>
    <t>NB2037al29 Rev1.0</t>
  </si>
  <si>
    <t>NB2037al29 Rev1.1</t>
  </si>
  <si>
    <t>NB2037al29 Rev1.2</t>
  </si>
  <si>
    <t>NB2037al29 Rev1.3</t>
  </si>
  <si>
    <t>NB2037al29 Rev1.5</t>
  </si>
  <si>
    <t>NB2037dc31 Rev1.0</t>
  </si>
  <si>
    <t>NB2037dc31 Rev1.1</t>
  </si>
  <si>
    <t>NB2037dc31 Rev1.2</t>
  </si>
  <si>
    <t>NB2037dc31 Rev1.3</t>
  </si>
  <si>
    <t>NB2037bf29 Rev1.1</t>
  </si>
  <si>
    <t>NB2037bf29 Rev1.2</t>
  </si>
  <si>
    <t>NB2037bf29 Rev1.3</t>
  </si>
  <si>
    <t>NB2037bf31 Rev1.0</t>
  </si>
  <si>
    <t>NB2037bf31 Rev1.1</t>
  </si>
  <si>
    <t>NB2037bf31 Rev1.2</t>
  </si>
  <si>
    <t>NB2037bf31 Rev1.3</t>
  </si>
  <si>
    <t>NB2037bf31 Rev1.4</t>
  </si>
  <si>
    <t>NB2037bf34 Rev1.1</t>
  </si>
  <si>
    <t>NB2037bf34 Rev1.2</t>
  </si>
  <si>
    <t>NB2037bf34 Rev1.3</t>
  </si>
  <si>
    <t>NB2037bh31 Rev1.0</t>
  </si>
  <si>
    <t>NB2037bh31 Rev2.0</t>
  </si>
  <si>
    <t>NB2037bh31 Rev2.2</t>
  </si>
  <si>
    <t>NB2037bh31 Rev2.3</t>
  </si>
  <si>
    <t>NB2037dd31 Rev1.0</t>
  </si>
  <si>
    <t>NB2037dd31 Rev1.1</t>
  </si>
  <si>
    <t>NB2037dd31 Rev1.2</t>
  </si>
  <si>
    <t>NB2037de29 Rev1.0</t>
  </si>
  <si>
    <t>NB2037de29 Rev1.1</t>
  </si>
  <si>
    <t>NB2037df31 Rev1.0</t>
  </si>
  <si>
    <t>NB2037bt34 Rev1.0</t>
  </si>
  <si>
    <t>NB2037bt34 Rev1.1</t>
  </si>
  <si>
    <t>NB2037dg31 Rev1.0</t>
  </si>
  <si>
    <t>NB2037by34 Rev1.0</t>
  </si>
  <si>
    <t>NB2037dh31 Rev1.0</t>
  </si>
  <si>
    <t>NB2037cv25 Rev0.9</t>
  </si>
  <si>
    <t>NB2037cv25 Rev1.0</t>
  </si>
  <si>
    <t>NB2037cv25 Rev1.1</t>
  </si>
  <si>
    <t>NB2037di31 Rev1.0</t>
  </si>
  <si>
    <t>NB2037di31 Rev1.1</t>
  </si>
  <si>
    <t>NB2037di31 Rev1.2</t>
  </si>
  <si>
    <t>NB2037di34 Rev1.0</t>
  </si>
  <si>
    <t>NB2037di34 Rev1.1</t>
  </si>
  <si>
    <t>NB2037di34 Rev1.2</t>
  </si>
  <si>
    <t>NB3037bf25 Rev1.0</t>
  </si>
  <si>
    <t>NB3037dj25 Rev1.0</t>
  </si>
  <si>
    <t>NC2040cy24 REV4.0</t>
  </si>
  <si>
    <t>NC2040cy24 REV6.0</t>
  </si>
  <si>
    <t>NC2040cy24 REV6.1</t>
  </si>
  <si>
    <t>NC2040cy24 REV6.2</t>
  </si>
  <si>
    <t>NC2040cy24 REV6.3</t>
  </si>
  <si>
    <t>NC2040cy24 REV6.4</t>
  </si>
  <si>
    <t>NC2040cy24 REV6.5</t>
  </si>
  <si>
    <t>NC2040cy24 REV6.6</t>
  </si>
  <si>
    <t>NC2040ac31 REV1.0</t>
  </si>
  <si>
    <t>NC2040dk24 REV1.0</t>
  </si>
  <si>
    <t>NC2040dl34 REV1.0</t>
  </si>
  <si>
    <t>NC2040dl34 REV1.1</t>
  </si>
  <si>
    <t>NC2040dm24 REV1.0</t>
  </si>
  <si>
    <t>NC2040dm24 REV1.1</t>
  </si>
  <si>
    <t>NC2040dm24 REV1.2</t>
  </si>
  <si>
    <t>NC2040dm24 REV1.3</t>
  </si>
  <si>
    <t>NC2040dm24 REV1.4</t>
  </si>
  <si>
    <t>NC2040bb29 REV1.0</t>
  </si>
  <si>
    <t>NC2040bb29 REV1.1</t>
  </si>
  <si>
    <t>NC2040bb29 REV1.2</t>
  </si>
  <si>
    <t>NC2040bc31 REV1.0</t>
  </si>
  <si>
    <t>NC2040bc34 REV1.2</t>
  </si>
  <si>
    <t>NC2040bf24 REV7.0</t>
  </si>
  <si>
    <t>NC2040bf24 REV7.1</t>
  </si>
  <si>
    <t>NC2040bf24 REV7.2</t>
  </si>
  <si>
    <t>NC2040bf24 REV7.3</t>
  </si>
  <si>
    <t>NC2040bf24 REV7.4</t>
  </si>
  <si>
    <t>NC2040bf24 REV7.5</t>
  </si>
  <si>
    <t>NC2040bf24 REV7.6</t>
  </si>
  <si>
    <t>NC2040bf29 REV1.1</t>
  </si>
  <si>
    <t>NC2040bf29 REV1.2</t>
  </si>
  <si>
    <t>NC2040bf29 REV1.3</t>
  </si>
  <si>
    <t>NC2040bf29 REV2.0</t>
  </si>
  <si>
    <t>NC2040bf29 REV2.1</t>
  </si>
  <si>
    <t>NC2040bf29 REV2.2</t>
  </si>
  <si>
    <t>NC2040bf29 REV2.3</t>
  </si>
  <si>
    <t>NC2040bf31 REV1.0</t>
  </si>
  <si>
    <t>NC2040bf31 REV1.1</t>
  </si>
  <si>
    <t>NC2040bf31 REV1.2</t>
  </si>
  <si>
    <t>NC2040bf31 REV1.3</t>
  </si>
  <si>
    <t>NC2040bf34 REV1.6</t>
  </si>
  <si>
    <t>NC2040dn24 Rev1.0</t>
  </si>
  <si>
    <t>NC2040bn24 REV3.0</t>
  </si>
  <si>
    <t>NC2040bn24 REV3.1</t>
  </si>
  <si>
    <t>NC2040bn24 REV3.2</t>
  </si>
  <si>
    <t>NC2040bn24 REV3.3</t>
  </si>
  <si>
    <t>NC2040de29 REV1.0</t>
  </si>
  <si>
    <t>NC2040br29 REV1.0</t>
  </si>
  <si>
    <t>NC2040br29 REV1.1</t>
  </si>
  <si>
    <t>NC2040br29 REV1.2</t>
  </si>
  <si>
    <t>NC2040br29 REV1.3</t>
  </si>
  <si>
    <t>NC2040bt24 REV1.0</t>
  </si>
  <si>
    <t>NC2040bt24 REV1.1</t>
  </si>
  <si>
    <t>NC2040do24 REV1.0</t>
  </si>
  <si>
    <t>NC2040do24 REV1.1</t>
  </si>
  <si>
    <t>NC2040do24 REV1.2</t>
  </si>
  <si>
    <t>NC2040do24 REV1.3</t>
  </si>
  <si>
    <t>NC2040do24 REV1.4</t>
  </si>
  <si>
    <t>NC2040by34 REV1.0</t>
  </si>
  <si>
    <t>NC2040by34 REV2.0</t>
  </si>
  <si>
    <t>NC2040dp31 REV0.1</t>
  </si>
  <si>
    <t>NC2040ds24 REV4.0</t>
  </si>
  <si>
    <t>NC2040ds24 REV4.1</t>
  </si>
  <si>
    <t>NC2040ds24 REV4.2</t>
  </si>
  <si>
    <t>NC2040ds24 REV4.3</t>
  </si>
  <si>
    <t>NC2040ds24 REV4.4</t>
  </si>
  <si>
    <t>NC2040ds24 REV4.5</t>
  </si>
  <si>
    <t>NC2040ds24 REV4.6</t>
  </si>
  <si>
    <t>NC2040dq REV2.0</t>
  </si>
  <si>
    <t>NC2040dq REV2.1</t>
  </si>
  <si>
    <t>NC2040ci24 REV1.0</t>
  </si>
  <si>
    <t>NC2040ci24 REV1.1</t>
  </si>
  <si>
    <t>NC2040dr31 REV1.0</t>
  </si>
  <si>
    <t>NC2040dr31 REV1.1</t>
  </si>
  <si>
    <t>NC2040dt24 REV3.0</t>
  </si>
  <si>
    <t>NC2040dt24 REV3.1</t>
  </si>
  <si>
    <t>NC2040dt24 REV3.2</t>
  </si>
  <si>
    <t>NC2040ct31 REV1.0</t>
  </si>
  <si>
    <t>NC2040cv25 REV0.1</t>
  </si>
  <si>
    <t>NC2040cv25 REV1.0</t>
  </si>
  <si>
    <t>NC2040cv25 REV1.1</t>
  </si>
  <si>
    <t>NC2040cv25 REV1.2</t>
  </si>
  <si>
    <t>NC2040di34 REV1.0</t>
  </si>
  <si>
    <t>NC2040di34 REV1.1</t>
  </si>
  <si>
    <t>NC2560cy22 REV1.0</t>
  </si>
  <si>
    <t>NC3040du30 REV1.0</t>
  </si>
  <si>
    <t>NC3040bf30 REV0.1</t>
  </si>
  <si>
    <t>NC3040bf30 REV1.0</t>
  </si>
  <si>
    <t>NC3040bf30 REV1.1</t>
  </si>
  <si>
    <t>ND2017cy29-REV1.3</t>
  </si>
  <si>
    <t>ND2017cy29-REV2.0</t>
  </si>
  <si>
    <t>ND2017cy29-REV3.0</t>
  </si>
  <si>
    <t>ND2017ai29-REV1.1</t>
  </si>
  <si>
    <t>ND2017ai29-REV1.3</t>
  </si>
  <si>
    <t>ND2017bt31-REV1.0</t>
  </si>
  <si>
    <t>ND2017bt31-REV1.1</t>
  </si>
  <si>
    <t>ND2017bt31-REV1.2</t>
  </si>
  <si>
    <t>ND2017bt31-REV1.3</t>
  </si>
  <si>
    <t>ND2017bt31-REV1.4</t>
  </si>
  <si>
    <t>ND2017bt31-REV1.5</t>
  </si>
  <si>
    <t>ND2017bt31-REV1.6</t>
  </si>
  <si>
    <t>ND2017bt31-REV1.7</t>
  </si>
  <si>
    <t>ND2034an31 Rev1.0</t>
  </si>
  <si>
    <t>ND2034bf29 Rev1.3</t>
  </si>
  <si>
    <t>ND2034bf29 Rev1.4</t>
  </si>
  <si>
    <t>ND2034bf31 Rev1.0</t>
  </si>
  <si>
    <t>ND2034bf31 Rev1.1</t>
  </si>
  <si>
    <t>ND2034bf31 Rev1.2</t>
  </si>
  <si>
    <t>ND2034bf31 Rev1.3</t>
  </si>
  <si>
    <t>ND2034bf34 Rev1.1</t>
  </si>
  <si>
    <t>ND2034bf34 Rev1.2</t>
  </si>
  <si>
    <t>ND2034bf34 Rev1.3</t>
  </si>
  <si>
    <t>ND2034bt34 Rev1.0</t>
  </si>
  <si>
    <t>ND2034bt34 Rev1.1</t>
  </si>
  <si>
    <t>ND2034bt34 Rev1.2</t>
  </si>
  <si>
    <t>ND2034cd31 Rev1.0</t>
  </si>
  <si>
    <t>ND2034cd31 Rev1.1</t>
  </si>
  <si>
    <t>ND2034cv25 Rev1.0</t>
  </si>
  <si>
    <t>ND2034cv25 Rev1.1</t>
  </si>
  <si>
    <t>ND2037at31 Rev1.0</t>
  </si>
  <si>
    <t>ND2037at31 Rev1.1</t>
  </si>
  <si>
    <t>ND2037at31 Rev1.2</t>
  </si>
  <si>
    <t>ND2037bf29 Rev1.1</t>
  </si>
  <si>
    <t>ND2037bf29 Rev1.2</t>
  </si>
  <si>
    <t>ND2037bf29 Rev1.3</t>
  </si>
  <si>
    <t>ND2037bf31 Rev1.0</t>
  </si>
  <si>
    <t>ND2037bf31 Rev1.1</t>
  </si>
  <si>
    <t>ND2037bf31 Rev1.2</t>
  </si>
  <si>
    <t>ND2037bf31 Rev1.3</t>
  </si>
  <si>
    <t>ND2037bf34 Rev1.1</t>
  </si>
  <si>
    <t>ND2037bf34 Rev1.2</t>
  </si>
  <si>
    <t>ND2037bf34 Rev1.3</t>
  </si>
  <si>
    <t>ND2037bf34 Rev1.4</t>
  </si>
  <si>
    <t>ND2037bf34 Rev1.5</t>
  </si>
  <si>
    <t>ND2037bf34 Rev1.6</t>
  </si>
  <si>
    <t>ND2037dv34 REV0.1</t>
  </si>
  <si>
    <t>ND2037dv34 REV1.0</t>
  </si>
  <si>
    <t>ND2037cd31 Rev1.0</t>
  </si>
  <si>
    <t>ND2037cd31 Rev1.1</t>
  </si>
  <si>
    <t>ND2053am34 Rev0.1</t>
  </si>
  <si>
    <t>ND2053am34 Rev1.0</t>
  </si>
  <si>
    <t>ND2053as34 Rev1.0</t>
  </si>
  <si>
    <t>ND2053as34 Rev1.1</t>
  </si>
  <si>
    <t>ND2053bf24 Rev3.0</t>
  </si>
  <si>
    <t>ND2053bf24 Rev3.1</t>
  </si>
  <si>
    <t>ND2054aa34 Rev1.0</t>
  </si>
  <si>
    <t>ND2054ae31 Rev1.1</t>
  </si>
  <si>
    <t>ND2054ae34 Rev1.0</t>
  </si>
  <si>
    <t>ND2054ai31 Rev1.0</t>
  </si>
  <si>
    <t>ND2054ai31 Rev1.1</t>
  </si>
  <si>
    <t>ND2054aj31 Rev1.0</t>
  </si>
  <si>
    <t>ND2054aj31 Rev1.1</t>
  </si>
  <si>
    <t>ND2054ap29 Rev1.0</t>
  </si>
  <si>
    <t>ND2054dw31 Rev1.0</t>
  </si>
  <si>
    <t>ND2054dw31 Rev1.1</t>
  </si>
  <si>
    <t>ND2054dw31 Rev1.2</t>
  </si>
  <si>
    <t>ND2054dw34 Rev0.2</t>
  </si>
  <si>
    <t>ND2054dw34 Rev1.1</t>
  </si>
  <si>
    <t>ND2054dx31 Rev1.0</t>
  </si>
  <si>
    <t>ND2054dx31 Rev1.1</t>
  </si>
  <si>
    <t>ND2054ax25 Rev1.0</t>
  </si>
  <si>
    <t>ND2054dy31 REV1.0</t>
  </si>
  <si>
    <t>ND2054bf26Rev4.0</t>
  </si>
  <si>
    <t>ND2054bf26Rev4.1</t>
  </si>
  <si>
    <t>ND2054bf29 Rev1.2</t>
  </si>
  <si>
    <t>ND2054bf29 Rev1.3</t>
  </si>
  <si>
    <t>ND2054bf29 Rev1.4</t>
  </si>
  <si>
    <t>ND2054bf29 Rev1.5</t>
  </si>
  <si>
    <t>ND2054bf31 Rev1.0</t>
  </si>
  <si>
    <t>ND2054bf31 Rev1.1</t>
  </si>
  <si>
    <t>ND2054bf31 Rev2.0</t>
  </si>
  <si>
    <t>ND2054bf31 Rev2.1</t>
  </si>
  <si>
    <t>ND2054bf34 Rev1.1</t>
  </si>
  <si>
    <t>ND2054bf34 Rev1.2</t>
  </si>
  <si>
    <t>ND2054bf34 Rev1.3</t>
  </si>
  <si>
    <t>ND2054bl31Rev0.9</t>
  </si>
  <si>
    <t>ND2054bl31Rev1.0</t>
  </si>
  <si>
    <t>ND2054bl31Rev1.1</t>
  </si>
  <si>
    <t>ND2054bl31Rev1.2</t>
  </si>
  <si>
    <t>ND2054dz31Rev1.0</t>
  </si>
  <si>
    <t>ND2054dz31Rev1.1</t>
  </si>
  <si>
    <t>ND2054bp31Rev1.0</t>
  </si>
  <si>
    <t>ND2054bp31Rev1.1</t>
  </si>
  <si>
    <t>ND2054ea31 Rev1.0</t>
  </si>
  <si>
    <t>ND2054bw34 Rev0.1</t>
  </si>
  <si>
    <t>ND2054by34 Rev1.0</t>
  </si>
  <si>
    <t>ND2054by34 Rev2.0</t>
  </si>
  <si>
    <t>ND2054ca34 Rev1.0</t>
  </si>
  <si>
    <t>ND2054ca34 Rev1.1</t>
  </si>
  <si>
    <t>ND2054eb20 Rev0.9</t>
  </si>
  <si>
    <t>ND2054eb20 Rev1.0</t>
  </si>
  <si>
    <t>ND2054eb20 Rev1.1</t>
  </si>
  <si>
    <t>ND2054dq31 Rev1.0</t>
  </si>
  <si>
    <t>ND2054dq31 Rev1.1</t>
  </si>
  <si>
    <t>ND2054cj29 Rev1.1</t>
  </si>
  <si>
    <t>ND2054cj29 Rev1.1R</t>
  </si>
  <si>
    <t>ND2054cj29 Rev1.2</t>
  </si>
  <si>
    <t>ND2054cj29 Rev1.3</t>
  </si>
  <si>
    <t>ND2054cj29 Rev1.4</t>
  </si>
  <si>
    <t>ND2054cl31 Rev1.0</t>
  </si>
  <si>
    <t>ND2054cl31 Rev1.1</t>
  </si>
  <si>
    <t>ND2054cl31 Rev1.2</t>
  </si>
  <si>
    <t>ND2054cl31 Rev1.3</t>
  </si>
  <si>
    <t>ND2054ec31 Rev1.0</t>
  </si>
  <si>
    <t>ND2054ed29 Rev1.0</t>
  </si>
  <si>
    <t>ND2054ed29 Rev1.1</t>
  </si>
  <si>
    <t>ND2054ed29 Rev1.3</t>
  </si>
  <si>
    <t>ND2054ed29 Rev1.4</t>
  </si>
  <si>
    <t>ND2054cv20 Rev1.0</t>
  </si>
  <si>
    <t>ND2054cv25 Rev1.0</t>
  </si>
  <si>
    <t>ND2054ee31 Rev1.0</t>
  </si>
  <si>
    <t>ND2054ee31 Rev1.2</t>
  </si>
  <si>
    <t>ND2054ee31 Rev1.3</t>
  </si>
  <si>
    <t>ND2057aq31-Rev 1.0</t>
  </si>
  <si>
    <t>ND2057ef24-Rev 1.0</t>
  </si>
  <si>
    <t>ND2057ef24-Rev 1.1</t>
  </si>
  <si>
    <t>ND2057ef24-Rev 1.2</t>
  </si>
  <si>
    <t>ND2057ef24-Rev 1.3</t>
  </si>
  <si>
    <t>ND2057eg34-Rev 1.0</t>
  </si>
  <si>
    <t>ND2057ay31-Rev1.0</t>
  </si>
  <si>
    <t>ND2057ay31-Rev1.1</t>
  </si>
  <si>
    <t>ND2057eh29-Rev 1.0</t>
  </si>
  <si>
    <t>ND2057bf24</t>
  </si>
  <si>
    <t>ND2057bf24-Rev 1.0</t>
  </si>
  <si>
    <t>ND2057bf24-Rev 2.0</t>
  </si>
  <si>
    <t>ND2057bf24-Rev 4.0</t>
  </si>
  <si>
    <t>ND2057bf24-Rev 4.1</t>
  </si>
  <si>
    <t>ND2057bf24-Rev 4.2</t>
  </si>
  <si>
    <t>ND2057bf24-Rev 4.3</t>
  </si>
  <si>
    <t>ND2057bf24-Rev 4.4</t>
  </si>
  <si>
    <t>ND2057bf24-Rev 5.0</t>
  </si>
  <si>
    <t>ND2057bf29-Rev 1.2</t>
  </si>
  <si>
    <t>ND2057bf29-Rev 1.3</t>
  </si>
  <si>
    <t>ND2057bf29-Rev 1.4</t>
  </si>
  <si>
    <t>ND2057bf29-Rev 1.5</t>
  </si>
  <si>
    <t>ND2057bf29-Rev 1.6</t>
  </si>
  <si>
    <t>ND2057bf29-Rev 1.7</t>
  </si>
  <si>
    <t>ND2057bf31-Rev 1.0</t>
  </si>
  <si>
    <t>ND2057bf31-Rev 1.1</t>
  </si>
  <si>
    <t>ND2057bf31-Rev 2.0</t>
  </si>
  <si>
    <t>ND2057bf31-Rev 2.1</t>
  </si>
  <si>
    <t>ND2057bf34-Rev 1.1</t>
  </si>
  <si>
    <t>ND2057bf34-Rev 1.2</t>
  </si>
  <si>
    <t>ND2057bf34-Rev 1.3</t>
  </si>
  <si>
    <t>ND2057de29-Rev 1.0</t>
  </si>
  <si>
    <t>ND2057de29-Rev 2.0</t>
  </si>
  <si>
    <t>ND2057de29-Rev 2.1</t>
  </si>
  <si>
    <t>ND2057bq31-Rev1.0</t>
  </si>
  <si>
    <t>ND2057by34-Rev 1.0</t>
  </si>
  <si>
    <t>ND2057bz24-Rev 0.1</t>
  </si>
  <si>
    <t>ND2057bz24-Rev 1.0</t>
  </si>
  <si>
    <t>ND2057bz24-Rev 1.1</t>
  </si>
  <si>
    <t>ND2057ei29-Rev 1.1</t>
  </si>
  <si>
    <t>ND2057ei29-Rev 1.3</t>
  </si>
  <si>
    <t>ND2057ei31-Rev 1.0</t>
  </si>
  <si>
    <t>ND2057ej31-Rev 1.0</t>
  </si>
  <si>
    <t>ND2057ej31-Rev 1.1</t>
  </si>
  <si>
    <t>ND2057ek31-Rev 1.0</t>
  </si>
  <si>
    <t>ND2057dt24-Rev 2.0</t>
  </si>
  <si>
    <t>ND3054bf30 Rev1.0</t>
  </si>
  <si>
    <t>NF2030bf29 Rev1.1</t>
  </si>
  <si>
    <t>NF2030bf31 Rev1.0</t>
  </si>
  <si>
    <t>NF2030bf34 Rev1.1</t>
  </si>
  <si>
    <t>NF2030cw34 Rev1.0</t>
  </si>
  <si>
    <t>NF2040cy24 REV6.0</t>
  </si>
  <si>
    <t>NF2040cy24 REV6.1</t>
  </si>
  <si>
    <t>NF2040el24 REV1.0</t>
  </si>
  <si>
    <t>NF2040el24 REV2.0</t>
  </si>
  <si>
    <t>NF2040el24 REV3.0</t>
  </si>
  <si>
    <t>NF2040el24 REV3.1</t>
  </si>
  <si>
    <t>NF2040el24 REV3.2</t>
  </si>
  <si>
    <t>NF2040ab31 REV1.0</t>
  </si>
  <si>
    <t>NF2040ab31 REV1.1</t>
  </si>
  <si>
    <t>NF2040ab34 REV1.0</t>
  </si>
  <si>
    <t>NF2040ab34 REV1.1</t>
  </si>
  <si>
    <t>NF2040ac24 REV2.4</t>
  </si>
  <si>
    <t>NF2040ac24 REV2.5</t>
  </si>
  <si>
    <t>NF2040ac24 REV2.6</t>
  </si>
  <si>
    <t>NF2040ac24 REV2.7</t>
  </si>
  <si>
    <t>NF2040ac24 REV2.8</t>
  </si>
  <si>
    <t>NF2040ac24 REV2.9</t>
  </si>
  <si>
    <t>NF2040em24 REV1.0</t>
  </si>
  <si>
    <t>NF2040dk24 REV1.0</t>
  </si>
  <si>
    <t>NF2040en24 REV1.0</t>
  </si>
  <si>
    <t>NF2040en24 REV1.1</t>
  </si>
  <si>
    <t>NF2040en24 REV1.2</t>
  </si>
  <si>
    <t>NF2040en24 REV1.3</t>
  </si>
  <si>
    <t>NF2040ar24 REV1.0</t>
  </si>
  <si>
    <t>NF2040dm24 REV1.0</t>
  </si>
  <si>
    <t>NF2040dm24 REV2.0</t>
  </si>
  <si>
    <t>NF2040dm24 REV2.1</t>
  </si>
  <si>
    <t>NF2040dm24 REV2.2</t>
  </si>
  <si>
    <t>NF2040dm24 REV2.3</t>
  </si>
  <si>
    <t>NF2040dm24 REV2.4</t>
  </si>
  <si>
    <t>NF2040ay24 REV1.0</t>
  </si>
  <si>
    <t>NF2040ay24 REV1.1</t>
  </si>
  <si>
    <t>NF2040bf24 REV1.0</t>
  </si>
  <si>
    <t>NF2040bf24 REV1.1</t>
  </si>
  <si>
    <t>NF2040bf24 REV2.0</t>
  </si>
  <si>
    <t>NF2040bf24 REV3.0</t>
  </si>
  <si>
    <t>NF2040bf24 REV4.0</t>
  </si>
  <si>
    <t>NF2040bf24 REV5.0</t>
  </si>
  <si>
    <t>NF2040bf24 REV6.0</t>
  </si>
  <si>
    <t>NF2040bf24 REV6.1</t>
  </si>
  <si>
    <t>NF2040bf24 REV6.3</t>
  </si>
  <si>
    <t>NF2040bf24 REV6.6</t>
  </si>
  <si>
    <t>NF2040bf24 REV6.7</t>
  </si>
  <si>
    <t>NF2040bf24 REV8.0</t>
  </si>
  <si>
    <t>NF2040bf24 REV8.1</t>
  </si>
  <si>
    <t>NF2040bf29 REV2.0</t>
  </si>
  <si>
    <t>NF2040bf29 REV2.1</t>
  </si>
  <si>
    <t>NF2040bf29 REV2.2</t>
  </si>
  <si>
    <t>NF2040bf31 REV1.0</t>
  </si>
  <si>
    <t>NF2040bf31 REV1.1</t>
  </si>
  <si>
    <t>NF2040bf31 REV2.0</t>
  </si>
  <si>
    <t>NF2040bf31 REV2.1</t>
  </si>
  <si>
    <t>NF2040bf31 REV2.2</t>
  </si>
  <si>
    <t>NF2040bf34 REV1.1</t>
  </si>
  <si>
    <t>NF2040bf34 REV1.2</t>
  </si>
  <si>
    <t>NF2040bf34 REV1.4</t>
  </si>
  <si>
    <t>NF2040bf34 REV1.5</t>
  </si>
  <si>
    <t>NF2040eo24 REV1.0</t>
  </si>
  <si>
    <t>NF2040eo24 REV3.0</t>
  </si>
  <si>
    <t>NF2040eo24 REV3.1</t>
  </si>
  <si>
    <t>NF2040eo24 REV3.2</t>
  </si>
  <si>
    <t>NF2040eo24 REV3.3</t>
  </si>
  <si>
    <t>NF2040bt24 REV1.0</t>
  </si>
  <si>
    <t>NF2040bt24 REV1.1</t>
  </si>
  <si>
    <t>NF2040bt24 REV1.2</t>
  </si>
  <si>
    <t>NF2040bt24 REV1.3</t>
  </si>
  <si>
    <t>NF2040bt24 REV1.4</t>
  </si>
  <si>
    <t>NF2040do31 REV1.0</t>
  </si>
  <si>
    <t>NF2040do34 REV1.0</t>
  </si>
  <si>
    <t>NF2040do34 REV1.1</t>
  </si>
  <si>
    <t>NF2040ep24 REV1.0</t>
  </si>
  <si>
    <t>NF2040ep24 REV1.1</t>
  </si>
  <si>
    <t>NF2040ch24 REV1.0</t>
  </si>
  <si>
    <t>NF2040ch24 REV1.1</t>
  </si>
  <si>
    <t>NF2040ch34 REV1.0</t>
  </si>
  <si>
    <t>NF2040ci24 REV1.0</t>
  </si>
  <si>
    <t>NF2040ci24 REV1.1</t>
  </si>
  <si>
    <t>NF2040cj24 REV0.1</t>
  </si>
  <si>
    <t>NF2040eq34 REV1.0</t>
  </si>
  <si>
    <t>NF2040eq34 REV1.1</t>
  </si>
  <si>
    <t>NF2040cn24 REV1.0</t>
  </si>
  <si>
    <t>NF2040cn24 REV1.1</t>
  </si>
  <si>
    <t>NF2040cn24 REV1.2</t>
  </si>
  <si>
    <t>NF2040cn24 REV1.4</t>
  </si>
  <si>
    <t>NF2040cn24 REV1.5</t>
  </si>
  <si>
    <t>NF2040cn24 REV1.6</t>
  </si>
  <si>
    <t>NF2040cn24 REV1.7</t>
  </si>
  <si>
    <t>NF2040er34 REV1.0</t>
  </si>
  <si>
    <t>NF2040er34 REV1.2</t>
  </si>
  <si>
    <t>NF2040dt24 REV1.0</t>
  </si>
  <si>
    <t>NF2040dt24 REV1.1</t>
  </si>
  <si>
    <t>NF2040dt24 REV2.0</t>
  </si>
  <si>
    <t>NF2040dt24 REV2.1</t>
  </si>
  <si>
    <t>NF2040dt24 REV2.2</t>
  </si>
  <si>
    <t>NF2040dt24 REV2.3</t>
  </si>
  <si>
    <t>NF2047es29 REV1.0</t>
  </si>
  <si>
    <t>NF2047es29 REV1.1</t>
  </si>
  <si>
    <t>NF2047ay29 REV1.0</t>
  </si>
  <si>
    <t>NF2047ay29 REV1.1</t>
  </si>
  <si>
    <t>NF2047ay29 REV1.2</t>
  </si>
  <si>
    <t>NF2047ay29 REV1.3</t>
  </si>
  <si>
    <t>NF2047ay29 REV1.4</t>
  </si>
  <si>
    <t>NF2047ay29 REV1.5</t>
  </si>
  <si>
    <t>NF2047ay34 REV1.0</t>
  </si>
  <si>
    <t>NF2047ay34 REV1.1</t>
  </si>
  <si>
    <t>NF2047ay34 REV1.2</t>
  </si>
  <si>
    <t>NF2047bf29 REV1.1</t>
  </si>
  <si>
    <t>NF2047bf29 REV1.2</t>
  </si>
  <si>
    <t>NF2047bf29 REV2.0</t>
  </si>
  <si>
    <t>NF2047bf29 REV2.1</t>
  </si>
  <si>
    <t>NF2047bf29 REV2.2</t>
  </si>
  <si>
    <t>NF2047bf29 REV2.4</t>
  </si>
  <si>
    <t>NF2047bf31 REV1.0</t>
  </si>
  <si>
    <t>NF2047bf31 REV1.1</t>
  </si>
  <si>
    <t>NF2047bf31 REV1.2</t>
  </si>
  <si>
    <t>NF2047bf31 REV1.3</t>
  </si>
  <si>
    <t>NF2047bf31 REV1.4</t>
  </si>
  <si>
    <t>NF2047bf34 REV1.0</t>
  </si>
  <si>
    <t>NF2047bf34 REV1.1</t>
  </si>
  <si>
    <t>NF2047bf34 REV1.2</t>
  </si>
  <si>
    <t>NF2047bf34 REV1.3</t>
  </si>
  <si>
    <t>NF2047et29 REV1.1</t>
  </si>
  <si>
    <t>NF2047et29 REV1.2</t>
  </si>
  <si>
    <t>NF2047et29 REV1.3</t>
  </si>
  <si>
    <t>NF2047et29 REV1.4</t>
  </si>
  <si>
    <t>NF2047eu29 REV1.0</t>
  </si>
  <si>
    <t>NF2047eu29 REV1.1</t>
  </si>
  <si>
    <t>NF3040en25 REV0.1</t>
  </si>
  <si>
    <t>NF3040en25 REV1.0</t>
  </si>
  <si>
    <t>NF3040bf25 REV0.1</t>
  </si>
  <si>
    <t>NF3040bf30 REV1.0</t>
  </si>
  <si>
    <t>NH2034bf31 Rev1.0</t>
  </si>
  <si>
    <t>NH2034bf31 Rev1.1</t>
  </si>
  <si>
    <t>NH2034ev31 Rev1.0</t>
  </si>
  <si>
    <t>NH2034ev31 Rev1.1</t>
  </si>
  <si>
    <t>NH2054cy24 Rev3.0</t>
  </si>
  <si>
    <t>NH2054cy24 Rev3.1</t>
  </si>
  <si>
    <t>NH2054ew34 REV1.0</t>
  </si>
  <si>
    <t>NH2054ae31 Rev1.0</t>
  </si>
  <si>
    <t>NH2054ae31 Rev1.1</t>
  </si>
  <si>
    <t>NH2054ae34 Rev1.1</t>
  </si>
  <si>
    <t>NH2054aj26 Rev2.0</t>
  </si>
  <si>
    <t>NH2054aj31 Rev1.0</t>
  </si>
  <si>
    <t>NH2054ao34 Rev1.0</t>
  </si>
  <si>
    <t>NH2054ao34 Rev1.1</t>
  </si>
  <si>
    <t>NH2054ex31 Rev1.0</t>
  </si>
  <si>
    <t>NH2054ey31 Rev1.0</t>
  </si>
  <si>
    <t>NH2054ey31 Rev1.1</t>
  </si>
  <si>
    <t>NH2054ez34 REV1.0</t>
  </si>
  <si>
    <t>NH2054fa34 Rev1.0</t>
  </si>
  <si>
    <t>NH2054fb24 Rev2.0</t>
  </si>
  <si>
    <t>NH2054fb24 Rev3.3</t>
  </si>
  <si>
    <t>NH2054fb24 Rev3.4</t>
  </si>
  <si>
    <t>NH2054fb34 Rev1.0</t>
  </si>
  <si>
    <t>NH2054au31 Rev1.0</t>
  </si>
  <si>
    <t>NH2054bf24 Rev5.0</t>
  </si>
  <si>
    <t>NH2054bf24 Rev5.1</t>
  </si>
  <si>
    <t>NH2054bf24 Rev5.2</t>
  </si>
  <si>
    <t>NH2054bf24 Rev5.3</t>
  </si>
  <si>
    <t>NH2054bf24 Rev5.4</t>
  </si>
  <si>
    <t>NH2054bf24 Rev5.5</t>
  </si>
  <si>
    <t>NH2054bf29 Rev2.0</t>
  </si>
  <si>
    <t>NH2054bf29 Rev2.1</t>
  </si>
  <si>
    <t>NH2054bf31 Rev1.0</t>
  </si>
  <si>
    <t>NH2054bf31 Rev1.1</t>
  </si>
  <si>
    <t>NH2054bf31 Rev1.2</t>
  </si>
  <si>
    <t>NH2054bf31 Rev1.3</t>
  </si>
  <si>
    <t>NH2054bf34 Rev1.6</t>
  </si>
  <si>
    <t>NH2054bf34 Rev1.7</t>
  </si>
  <si>
    <t>NH2054bf34 Rev1.8</t>
  </si>
  <si>
    <t>NH2054bf35 Rev0.1</t>
  </si>
  <si>
    <t>NH2054fc34 Rev1.0</t>
  </si>
  <si>
    <t>NH2054de29 Rev1.0</t>
  </si>
  <si>
    <t>NH2054de29 Rev1.1</t>
  </si>
  <si>
    <t>NH2054fd24 Rev1.0</t>
  </si>
  <si>
    <t>NH2054fd24 Rev1.1</t>
  </si>
  <si>
    <t>NH2054fd24 Rev1.2</t>
  </si>
  <si>
    <t>NH2054fd24 Rev1.3</t>
  </si>
  <si>
    <t>NH2054fd24 Rev1.4</t>
  </si>
  <si>
    <t>NH2054fd24 Rev1.5</t>
  </si>
  <si>
    <t>NH2054ea31 Rev1.0</t>
  </si>
  <si>
    <t>NH2054ea31 Rev1.1</t>
  </si>
  <si>
    <t>NH2054fe31 Rev1.0</t>
  </si>
  <si>
    <t>NH2054ff31 Rev1.0</t>
  </si>
  <si>
    <t>NH2054ff31 Rev1.1</t>
  </si>
  <si>
    <t>NH2054ff34 Rev1.0</t>
  </si>
  <si>
    <t>NH2054ff34 Rev2.0</t>
  </si>
  <si>
    <t>NH2054fg31 Rev1.0</t>
  </si>
  <si>
    <t>NH2054fg34 Rev1.2</t>
  </si>
  <si>
    <t>NH2054fg34 Rev1.3</t>
  </si>
  <si>
    <t>NH2054bs34 Rev1.1</t>
  </si>
  <si>
    <t>NH2054ca34 Rev1.1</t>
  </si>
  <si>
    <t>NH2054fh31 Rev1.0</t>
  </si>
  <si>
    <t>NH2054fh31 Rev1.1</t>
  </si>
  <si>
    <t>NH2054fh31 Rev1.2</t>
  </si>
  <si>
    <t>NH2054fh31 Rev1.3</t>
  </si>
  <si>
    <t>NH2054fh31 Rev1.4</t>
  </si>
  <si>
    <t>NH2054fh31 Rev1.5</t>
  </si>
  <si>
    <t>NH2054fh31 Rev1.6</t>
  </si>
  <si>
    <t>NH2054cb31 Rev1.0</t>
  </si>
  <si>
    <t>NH2054ce31 Rev1.1</t>
  </si>
  <si>
    <t>NH2054ch31 Rev1.0</t>
  </si>
  <si>
    <t>NH2054ch31 Rev1.1</t>
  </si>
  <si>
    <t>NH2054ch31 Rev1.2</t>
  </si>
  <si>
    <t>NH2054ch34 Rev1.2</t>
  </si>
  <si>
    <t>NH2054fi31 Rev1.0</t>
  </si>
  <si>
    <t>NH2054fi31 Rev1.1</t>
  </si>
  <si>
    <t>NH2054cs34 Rev1.1</t>
  </si>
  <si>
    <t>NH2054dh34 Rev1.0</t>
  </si>
  <si>
    <t>NH2054dt26 Rev2.0</t>
  </si>
  <si>
    <t>NH2054dt26 Rev2.1</t>
  </si>
  <si>
    <t>NH2054dt26 Rev2.2</t>
  </si>
  <si>
    <t>NH2054ee31 Rev1.0</t>
  </si>
  <si>
    <t>NH2054ee31 Rev1.1</t>
  </si>
  <si>
    <t>NH2054fj34 Rev0.5</t>
  </si>
  <si>
    <t>NH2057cy24</t>
  </si>
  <si>
    <t>NH2057cy24 Rev 1.0</t>
  </si>
  <si>
    <t>NH2057cy24 Rev 2.0</t>
  </si>
  <si>
    <t>NH2057cy24 Rev 3.0</t>
  </si>
  <si>
    <t>NH2057cy24 Rev 4.0</t>
  </si>
  <si>
    <t>NH2057cy24 Rev 5.0</t>
  </si>
  <si>
    <t>NH2057fk29 Rev 0.9</t>
  </si>
  <si>
    <t>NH2057fk29 Rev1.0</t>
  </si>
  <si>
    <t>NH2057fk29 Rev1.1</t>
  </si>
  <si>
    <t>NH2057fk29 Rev1.2</t>
  </si>
  <si>
    <t>NH2057fk29 Rev1.3</t>
  </si>
  <si>
    <t>NH2057fk29 Rev1.4</t>
  </si>
  <si>
    <t>NH2057fk29 Rev1.5</t>
  </si>
  <si>
    <t>NH2057as34 Rev1.0</t>
  </si>
  <si>
    <t>NH2057as34 Rev1.1</t>
  </si>
  <si>
    <t>NH2057as34 Rev1.2</t>
  </si>
  <si>
    <t>NH2057ay29 Rev1.0</t>
  </si>
  <si>
    <t>NH2057ay29 Rev1.1</t>
  </si>
  <si>
    <t>NH2057ay29 Rev1.2</t>
  </si>
  <si>
    <t>NH2057ba29 Rev0.1</t>
  </si>
  <si>
    <t>NH2057ba29 Rev1.0</t>
  </si>
  <si>
    <t>NH2057ba29 Rev1.1</t>
  </si>
  <si>
    <t>NH2057bf24</t>
  </si>
  <si>
    <t>NH2057bf24 Rev1.0</t>
  </si>
  <si>
    <t>NH2057bf24 Rev2.0</t>
  </si>
  <si>
    <t>NH2057bf24 Rev3.0</t>
  </si>
  <si>
    <t>NH2057bf24 Rev3.1</t>
  </si>
  <si>
    <t>NH2057bf24 Rev4.2</t>
  </si>
  <si>
    <t>NH2057bf24 Rev6.0</t>
  </si>
  <si>
    <t>NH2057bf24 Rev6.1</t>
  </si>
  <si>
    <t>NH2057bf24 Rev6.2</t>
  </si>
  <si>
    <t>NH2057bf24 Rev6.3</t>
  </si>
  <si>
    <t>NH2057bf26 Rev2.0</t>
  </si>
  <si>
    <t>NH2057bf29 Rev1.0</t>
  </si>
  <si>
    <t>NH2057bf29 Rev1.1</t>
  </si>
  <si>
    <t>NH2057bf29 Rev1.3</t>
  </si>
  <si>
    <t>NH2057bf29 Rev1.4</t>
  </si>
  <si>
    <t>NH2057bf29 Rev1.6</t>
  </si>
  <si>
    <t>NH2057bf31 Rev1.0</t>
  </si>
  <si>
    <t>NH2057bf31 Rev1.1</t>
  </si>
  <si>
    <t>NH2057bf31 Rev1.2</t>
  </si>
  <si>
    <t>NH2057bf34 Rev1.1</t>
  </si>
  <si>
    <t>NH2057bf34 Rev1.2</t>
  </si>
  <si>
    <t>NH2057bf34 Rev1.3</t>
  </si>
  <si>
    <t>NH2057bf34 Rev1.4</t>
  </si>
  <si>
    <t>NH2057bm24 Rev1.0</t>
  </si>
  <si>
    <t>NH2057de29 Rev1.0</t>
  </si>
  <si>
    <t>NH2057fl29 Rev1.0</t>
  </si>
  <si>
    <t>NH2057fl29 Rev1.1</t>
  </si>
  <si>
    <t>NH2057by34 Rev1.0</t>
  </si>
  <si>
    <t>NH2057by34 Rev2.0</t>
  </si>
  <si>
    <t>NH2057fm34 Rev0.9</t>
  </si>
  <si>
    <t>NH2057dt24 Rev2.0</t>
  </si>
  <si>
    <t>NH2057dt24 Rev2.1</t>
  </si>
  <si>
    <t>NH2057dt24 Rev2.2</t>
  </si>
  <si>
    <t>NH2057fn24 Rev1.0</t>
  </si>
  <si>
    <t>NH2057fn24 Rev3.0</t>
  </si>
  <si>
    <t>NH3054bf30 Rev0.1</t>
  </si>
  <si>
    <t>NI1030ac-REV4.0</t>
  </si>
  <si>
    <t>NI1030ac-REV4.1</t>
  </si>
  <si>
    <t>NI1030ac-REV5.0</t>
  </si>
  <si>
    <t>NI1030ao-REV4.0</t>
  </si>
  <si>
    <t>NI1030ao-REV4.1</t>
  </si>
  <si>
    <t>NI1030bv-REV4.0</t>
  </si>
  <si>
    <t>NI1030bv-REV5.0</t>
  </si>
  <si>
    <t>NI1030fo-REV4.0</t>
  </si>
  <si>
    <t>NI1030fo-REV4.1</t>
  </si>
  <si>
    <t>NI1030fo-REV5.0</t>
  </si>
  <si>
    <t>NI2020cy22-REV2.0</t>
  </si>
  <si>
    <t>NI2020cy22-REV2.1</t>
  </si>
  <si>
    <t>NI2020cy22-REV2.2</t>
  </si>
  <si>
    <t>NI2020cy22-REV2.3</t>
  </si>
  <si>
    <t>NI2020cy22-REV2.4</t>
  </si>
  <si>
    <t>NI2020cy22-REV2.5</t>
  </si>
  <si>
    <t>NI2020cy22-REV2.6</t>
  </si>
  <si>
    <t>NI2020cy24-REV3.0</t>
  </si>
  <si>
    <t>NI2020cy24-REV3.1</t>
  </si>
  <si>
    <t>NI2020cy24-REV3.2</t>
  </si>
  <si>
    <t>NI2020cy24-REV3.3</t>
  </si>
  <si>
    <t>NI2020cy24-REV3.4</t>
  </si>
  <si>
    <t>NI2020cy24-REV4.0</t>
  </si>
  <si>
    <t>NI2020cy24-REV4.1</t>
  </si>
  <si>
    <t>NI2020cy24-REV5.0</t>
  </si>
  <si>
    <t>NI2020cy24-REV5.1</t>
  </si>
  <si>
    <t>NI2020cy24-REV5.2</t>
  </si>
  <si>
    <t>NI2020cy24-REV5.3</t>
  </si>
  <si>
    <t>NI2020cy24-REV5.4</t>
  </si>
  <si>
    <t>NI2020cy24-REV5.5</t>
  </si>
  <si>
    <t>NI2020el24-REV1.0</t>
  </si>
  <si>
    <t>NI2020ac24-REV1.1</t>
  </si>
  <si>
    <t>NI2020ac24-REV2.0</t>
  </si>
  <si>
    <t>NI2020ac24-REV2.9</t>
  </si>
  <si>
    <t>NI2020ac24-REV3.0</t>
  </si>
  <si>
    <t>NI2020ac24-REV3.1</t>
  </si>
  <si>
    <t>NI2020ac24-REV3.2</t>
  </si>
  <si>
    <t>NI2020ac24-REV3.3</t>
  </si>
  <si>
    <t>NI2020ac24-REV3.4</t>
  </si>
  <si>
    <t>NI2020ac24-REV3.5</t>
  </si>
  <si>
    <t>NI2020fq29-Rev 1.0</t>
  </si>
  <si>
    <t>NI2020fp24-REV1.0</t>
  </si>
  <si>
    <t>NI2020fp29-REV1.0</t>
  </si>
  <si>
    <t>NI2020fp29-REV2.0</t>
  </si>
  <si>
    <t>NI2020fp29-REV2.1</t>
  </si>
  <si>
    <t>NI2020fp29-REV2.2</t>
  </si>
  <si>
    <t>NI2020fp29-REV2.3</t>
  </si>
  <si>
    <t>NI2020as24-REV1.0</t>
  </si>
  <si>
    <t>NI2020as29-REV1.1</t>
  </si>
  <si>
    <t>NI2020as29-REV1.2</t>
  </si>
  <si>
    <t>Ni2020as29-REV1.3</t>
  </si>
  <si>
    <t>Ni2020as29-REV1.4</t>
  </si>
  <si>
    <t>Ni2020as29-REV1.5</t>
  </si>
  <si>
    <t>Ni2020as29-REV1.6</t>
  </si>
  <si>
    <t>Ni2020as29-REV1.7</t>
  </si>
  <si>
    <t>Ni2020as29-REV1.8</t>
  </si>
  <si>
    <t>Ni2020as29-REV1.9</t>
  </si>
  <si>
    <t>Ni2020as29-REV2.0</t>
  </si>
  <si>
    <t>Ni2020as29-REV2.1</t>
  </si>
  <si>
    <t>Ni2020as29-REV2.3</t>
  </si>
  <si>
    <t>NI2020bf24-REV2.0</t>
  </si>
  <si>
    <t>NI2020bf24-REV2.1</t>
  </si>
  <si>
    <t>NI2020bf24-REV2.2</t>
  </si>
  <si>
    <t>NI2020bf24-REV2.3</t>
  </si>
  <si>
    <t>NI2020bf24-REV2.4</t>
  </si>
  <si>
    <t>NI2020bf24-REV2.6</t>
  </si>
  <si>
    <t>NI2020bf24-REV3.0</t>
  </si>
  <si>
    <t>NI2020bf24-REV4.0</t>
  </si>
  <si>
    <t>NI2020bf24-REV4.1</t>
  </si>
  <si>
    <t>NI2020bf24-REV4.2</t>
  </si>
  <si>
    <t>NI2020bf24-REV4.3</t>
  </si>
  <si>
    <t>NI2020bf24-REV4.4</t>
  </si>
  <si>
    <t>NI2020bf24-REV4.5</t>
  </si>
  <si>
    <t>NI2020bf24-REV4.6</t>
  </si>
  <si>
    <t>NI2020bf24-REV4.7</t>
  </si>
  <si>
    <t>NI2020bf29-REV1.1</t>
  </si>
  <si>
    <t>NI2020bf29-REV1.2</t>
  </si>
  <si>
    <t>Ni2020bf29-REV2.0</t>
  </si>
  <si>
    <t>Ni2020bf29-REV2.1</t>
  </si>
  <si>
    <t>Ni2020bf29-REV2.4</t>
  </si>
  <si>
    <t>Ni2020bf29-REV2.5</t>
  </si>
  <si>
    <t>Ni2020bk24-REV1.0</t>
  </si>
  <si>
    <t>Ni2020bk24-REV1.1</t>
  </si>
  <si>
    <t>Ni2020bk24-REV1.2</t>
  </si>
  <si>
    <t>Ni2020bk24-REV1.3</t>
  </si>
  <si>
    <t>Ni2020bk24-REV1.4</t>
  </si>
  <si>
    <t>NI2020bm24-REV0.9</t>
  </si>
  <si>
    <t>NI2020bm24-REV1.0</t>
  </si>
  <si>
    <t>NI2020bm24-REV1.2</t>
  </si>
  <si>
    <t>NI2020bm24-REV1.3</t>
  </si>
  <si>
    <t>NI2020bm24-REV1.4</t>
  </si>
  <si>
    <t>NI2020bm24-REV1.5</t>
  </si>
  <si>
    <t>NI2020bo24-REV1.0</t>
  </si>
  <si>
    <t>Ni2020fr29 REV1.0</t>
  </si>
  <si>
    <t>NI2020fs22 R4.0</t>
  </si>
  <si>
    <t>NI2020fs22 REV5.0</t>
  </si>
  <si>
    <t>NI2020bt24-REV1.0</t>
  </si>
  <si>
    <t>NI2020bt24-REV1.1</t>
  </si>
  <si>
    <t>NI2020bt24-REV1.2</t>
  </si>
  <si>
    <t>NI2020ft2.1 No PCB</t>
  </si>
  <si>
    <t>Ni2020fu24-REV1.0</t>
  </si>
  <si>
    <t>NI2020cn24-REV2.6</t>
  </si>
  <si>
    <t>NI2020cn24-REV3.0</t>
  </si>
  <si>
    <t>NI2020cn24-REV3.1</t>
  </si>
  <si>
    <t>NI2020cn24-REV3.2</t>
  </si>
  <si>
    <t>NI2020co29-REV1.0</t>
  </si>
  <si>
    <t>NI2020co29-REV1.1</t>
  </si>
  <si>
    <t>NI2020co29-REV1.2</t>
  </si>
  <si>
    <t>NI2020co29-REV1.3</t>
  </si>
  <si>
    <t>NI2020co29-REV1.4</t>
  </si>
  <si>
    <t>NI2020cp22-REV1.0</t>
  </si>
  <si>
    <t>NI2020cp22-REV2.0</t>
  </si>
  <si>
    <t>NI2020cp22-REV2.1</t>
  </si>
  <si>
    <t>NI2020cp22-REV2.2</t>
  </si>
  <si>
    <t>NI2020cp22-REV2.3</t>
  </si>
  <si>
    <t>NI2020cp22-REV2.4</t>
  </si>
  <si>
    <t>NI2020cp22-REV2.5</t>
  </si>
  <si>
    <t>NI2020cp22-REV2.6</t>
  </si>
  <si>
    <t>NI2020cp24-REV3.0</t>
  </si>
  <si>
    <t>NI2020cp24-REV3.1</t>
  </si>
  <si>
    <t>NI2020cp24-REV3.2</t>
  </si>
  <si>
    <t>NI2020cp24-REV3.3</t>
  </si>
  <si>
    <t>NI2020cp24-REV3.4</t>
  </si>
  <si>
    <t>NI2020cp24-REV3.5</t>
  </si>
  <si>
    <t>NI2020fv29-REV1.0</t>
  </si>
  <si>
    <t>NI2020fv29-REV1.1</t>
  </si>
  <si>
    <t>NI2020dt24-REV1.0</t>
  </si>
  <si>
    <t>NI2020fw24-REV1.0</t>
  </si>
  <si>
    <t>NI2020fw24-REV1.1</t>
  </si>
  <si>
    <t>NI2020fw24-REV1.2</t>
  </si>
  <si>
    <t>NI2020fx24-REV1.0</t>
  </si>
  <si>
    <t>NI2020cv25-REV1.0</t>
  </si>
  <si>
    <t>Ni2020cv29-REV1.0</t>
  </si>
  <si>
    <t>NI2040cy24-REV8.0</t>
  </si>
  <si>
    <t>NI2040cy24-REV8.1</t>
  </si>
  <si>
    <t>NI2040cy24-REV8.2</t>
  </si>
  <si>
    <t>NI2040cy24-REV8.3</t>
  </si>
  <si>
    <t>NI2040cy24-REV8.4</t>
  </si>
  <si>
    <t>NI2040as24 REV4.0</t>
  </si>
  <si>
    <t>NI2040as24 REV4.1</t>
  </si>
  <si>
    <t>NI2040as24 REV4.2</t>
  </si>
  <si>
    <t>NI2040as24 REV4.3</t>
  </si>
  <si>
    <t>NI2040as24 REV4.4</t>
  </si>
  <si>
    <t>NI2040as24 REV4.5</t>
  </si>
  <si>
    <t>NI2040as29 REV1.1</t>
  </si>
  <si>
    <t>NI2040as29 REV1.2</t>
  </si>
  <si>
    <t>NI2040as29 REV1.3</t>
  </si>
  <si>
    <t>Ni2040as29 REV2.0</t>
  </si>
  <si>
    <t>Ni2040as29 REV2.1</t>
  </si>
  <si>
    <t>Ni2040as29 REV2.3</t>
  </si>
  <si>
    <t>Ni2040as29 REV2.5</t>
  </si>
  <si>
    <t>NI2040bf24 REV7.0</t>
  </si>
  <si>
    <t>NI2040bf24 REV7.1</t>
  </si>
  <si>
    <t>NI2040bf24 REV7.2</t>
  </si>
  <si>
    <t>NI2040bf24 REV7.3</t>
  </si>
  <si>
    <t>NI2040bf24 REV7.4</t>
  </si>
  <si>
    <t>NI2040bf24 REV7.5</t>
  </si>
  <si>
    <t>NI2040bf24 REV7.6</t>
  </si>
  <si>
    <t>NI2040bf29 REV1.0</t>
  </si>
  <si>
    <t>NI2040bf29 REV1.1</t>
  </si>
  <si>
    <t>NI2040bf29 REV2.0</t>
  </si>
  <si>
    <t>Ni2040bm29 REV0.1</t>
  </si>
  <si>
    <t>Ni2040bm29 REV0.2</t>
  </si>
  <si>
    <t>Ni2040bm29 REV1.0</t>
  </si>
  <si>
    <t>Ni2040bm29 REV2.0</t>
  </si>
  <si>
    <t>Ni2040bm29 REV2.1</t>
  </si>
  <si>
    <t>NI2040fy24 REV3.0</t>
  </si>
  <si>
    <t>NI2040fy24-REV2.0</t>
  </si>
  <si>
    <t>NI2040fy24-REV2.1</t>
  </si>
  <si>
    <t>NI2040bt29 REV1.0</t>
  </si>
  <si>
    <t>NI2040bt29 REV1.1</t>
  </si>
  <si>
    <t>NI2040bv24 REV4.0</t>
  </si>
  <si>
    <t>NI2040bv24 REV4.1</t>
  </si>
  <si>
    <t>NI2040bv24 REV4.2</t>
  </si>
  <si>
    <t>Ni2040ds29 REV1.0</t>
  </si>
  <si>
    <t>Ni2040ds29 REV1.1</t>
  </si>
  <si>
    <t>Ni2040ds29 REV1.2</t>
  </si>
  <si>
    <t>Ni2040ds29 REV1.3</t>
  </si>
  <si>
    <t>NI2040ch24 REV1.0</t>
  </si>
  <si>
    <t>NI2040ch24 REV1.1</t>
  </si>
  <si>
    <t>NI2040ch24 REV1.2</t>
  </si>
  <si>
    <t>NI2040dt24 REV3.0</t>
  </si>
  <si>
    <t>NI2040dt24 REV3.1</t>
  </si>
  <si>
    <t>NI2040fzL24 REV2.0</t>
  </si>
  <si>
    <t>NI2040fzL24 REV2.1</t>
  </si>
  <si>
    <t>NI3020bf25-REV1.0</t>
  </si>
  <si>
    <t>NI3020bf30-REV0.1</t>
  </si>
  <si>
    <t>NI3020bf30-REV1.0</t>
  </si>
  <si>
    <t>NI3020by30-REV1.0</t>
  </si>
  <si>
    <t>NJ1020afP-REV3.0</t>
  </si>
  <si>
    <t>NJ1020afP-REV3.1</t>
  </si>
  <si>
    <t>NJ1020ga-REV3.0</t>
  </si>
  <si>
    <t>NJ1020bg R3.3 NO LAB</t>
  </si>
  <si>
    <t>NJ1020bg REV3.7 OEM</t>
  </si>
  <si>
    <t>NJ1020bgR3.0no label</t>
  </si>
  <si>
    <t>NJ1020bgR4.0no label</t>
  </si>
  <si>
    <t>NJ1020bgR4.1no label</t>
  </si>
  <si>
    <t>NJ1020fo-REV1.0</t>
  </si>
  <si>
    <t>NL2020cy22-REV5.0</t>
  </si>
  <si>
    <t>NL2020cy22-REV6.0</t>
  </si>
  <si>
    <t>NL2020cy22-REV6.1</t>
  </si>
  <si>
    <t>NL2020ar22-REV1.0</t>
  </si>
  <si>
    <t>NL2020ar22-REV1.1</t>
  </si>
  <si>
    <t>NL2020as22 R10nolabe</t>
  </si>
  <si>
    <t>NL2020as22 R11nolabe</t>
  </si>
  <si>
    <t>NL2020as22 R12nolabe</t>
  </si>
  <si>
    <t>NL2020as22-REV3.0</t>
  </si>
  <si>
    <t>NL2020as22-REV3.1</t>
  </si>
  <si>
    <t>NL2020as22-REV3.2</t>
  </si>
  <si>
    <t>NL2020as22-REV3.3</t>
  </si>
  <si>
    <t>NL2020as22-REV3.4</t>
  </si>
  <si>
    <t>NL2020bf22-REV3.1</t>
  </si>
  <si>
    <t>NL2020bf22-REV3.2</t>
  </si>
  <si>
    <t>NL2020bf22-REV4.4</t>
  </si>
  <si>
    <t>NL2020bf22-REV4.5</t>
  </si>
  <si>
    <t>NL2020bf22-REV4.6</t>
  </si>
  <si>
    <t>NL2020bu22-REV2.0</t>
  </si>
  <si>
    <t>NL2020bu22-REV2.1</t>
  </si>
  <si>
    <t>NL2020fj22-REV2.1</t>
  </si>
  <si>
    <t>NL2020fj22-REV2.2</t>
  </si>
  <si>
    <t>NL2024cy22-R30nolabel</t>
  </si>
  <si>
    <t>NL2024cy22-R31nolabel</t>
  </si>
  <si>
    <t>NL2024cy22-R39 nolab</t>
  </si>
  <si>
    <t>NL2024cy22-R40 nolab</t>
  </si>
  <si>
    <t>NL2024cy22-R41 nolab</t>
  </si>
  <si>
    <t>NL2024cy22-R42 nolab</t>
  </si>
  <si>
    <t>NL2024cy22-R43 nolab</t>
  </si>
  <si>
    <t>NL2024cy22-R44 nolab</t>
  </si>
  <si>
    <t>NL2024cy22-R45 nolab</t>
  </si>
  <si>
    <t>NL2024cy22-R47 nolab</t>
  </si>
  <si>
    <t>NL2024cy22-REV4.6</t>
  </si>
  <si>
    <t>NL2024cy22-REV4.7</t>
  </si>
  <si>
    <t>NL2024cy22-REV4.8</t>
  </si>
  <si>
    <t>NL2024cy22-REV4.9</t>
  </si>
  <si>
    <t>NL2024cy22-REV5.0</t>
  </si>
  <si>
    <t>NL2024cy22-REV5.1</t>
  </si>
  <si>
    <t>NL2024cy22-REV5.2</t>
  </si>
  <si>
    <t>NL2024gb22 rev 0.8</t>
  </si>
  <si>
    <t>NL2024gb22 rev 0.9</t>
  </si>
  <si>
    <t>NL2024gb22 rev 1.0</t>
  </si>
  <si>
    <t>NL2024gb22 rev 1.1</t>
  </si>
  <si>
    <t>NL2024gc22-REV1.0</t>
  </si>
  <si>
    <t>NL2024gc22-REV1.1</t>
  </si>
  <si>
    <t>NL2024as22 R20nolabe</t>
  </si>
  <si>
    <t>NL2024as22 R21nolabe</t>
  </si>
  <si>
    <t>NL2024as22 R22nolabe</t>
  </si>
  <si>
    <t>NL2024as22 R32nolabe</t>
  </si>
  <si>
    <t>NL2024as22-R10nolabe</t>
  </si>
  <si>
    <t>NL2024as22-REV3.2</t>
  </si>
  <si>
    <t>NL2024as22-REV3.3</t>
  </si>
  <si>
    <t>NL2024as22-REV3.4</t>
  </si>
  <si>
    <t>NL2024as22-REV3.5</t>
  </si>
  <si>
    <t>NL2024as22-REV3.6</t>
  </si>
  <si>
    <t>NL2024gd22-R1.0</t>
  </si>
  <si>
    <t>NL2024gd22-R1.1</t>
  </si>
  <si>
    <t>NL2024bd22-R1.1</t>
  </si>
  <si>
    <t>NL2024bd22-R1.2</t>
  </si>
  <si>
    <t>NL2024bd22-R1.3</t>
  </si>
  <si>
    <t>NL2024bd22-R1.4</t>
  </si>
  <si>
    <t>NL2024bd22-R1.5</t>
  </si>
  <si>
    <t>NL2024bd22-REV2.0</t>
  </si>
  <si>
    <t>NL2024bd22-REV2.1</t>
  </si>
  <si>
    <t>NL2024bd22-REV2.2</t>
  </si>
  <si>
    <t>NL2024bd22-REV2.3</t>
  </si>
  <si>
    <t>NL2024bd22-REV2.5</t>
  </si>
  <si>
    <t>NL2024bd22-REV2.6</t>
  </si>
  <si>
    <t>NL2024bd22-REV2.7</t>
  </si>
  <si>
    <t>NL2024bd22-REV2.8</t>
  </si>
  <si>
    <t>NL2024bf22-R26nolabe</t>
  </si>
  <si>
    <t>NL2024bf22-R30nolabe</t>
  </si>
  <si>
    <t>NL2024bf22-R31nolabe</t>
  </si>
  <si>
    <t>NL2024bf22-R32nolabe</t>
  </si>
  <si>
    <t>NL2024bf22-R34nolabe</t>
  </si>
  <si>
    <t>NL2024bf22-R35nolabe</t>
  </si>
  <si>
    <t>NL2024bf22-R36nolabe</t>
  </si>
  <si>
    <t>NL2024bf22-R37nolabe</t>
  </si>
  <si>
    <t>NL2024bf22-R40nolab</t>
  </si>
  <si>
    <t>NL2024bf22-R41nolab</t>
  </si>
  <si>
    <t>NL2024bf22-REV4.0</t>
  </si>
  <si>
    <t>NL2024bf22-REV4.1</t>
  </si>
  <si>
    <t>NL2024bf22-REV4.2</t>
  </si>
  <si>
    <t>NL2024bf22-REV4.3</t>
  </si>
  <si>
    <t>NL2024bf22-REV4.4</t>
  </si>
  <si>
    <t>NL2024bf22-REV4.5</t>
  </si>
  <si>
    <t>NL2024bi22-REV5.1</t>
  </si>
  <si>
    <t>NL2024bi22-REV5.2</t>
  </si>
  <si>
    <t>NL2024ea22-REV1.1</t>
  </si>
  <si>
    <t>NL2024ea22-REV1.2</t>
  </si>
  <si>
    <t>NL2024ea22-REV1.3</t>
  </si>
  <si>
    <t>NL2024ea22-REV1.4</t>
  </si>
  <si>
    <t>NL2024ea22-REV1.5</t>
  </si>
  <si>
    <t>NL2024ge22-REV1.0</t>
  </si>
  <si>
    <t>NL2024ge22-REV1.1</t>
  </si>
  <si>
    <t>NL2024bs22-REV1.0</t>
  </si>
  <si>
    <t>NL2024bs22-REV1.1</t>
  </si>
  <si>
    <t>NL2024bs22-REV1.3</t>
  </si>
  <si>
    <t>NL2024bs22-REV1.4</t>
  </si>
  <si>
    <t>NL2024bs22-REV1.5</t>
  </si>
  <si>
    <t>NL2024bs22-REV1.6</t>
  </si>
  <si>
    <t>NL2024bs22-REV1.7</t>
  </si>
  <si>
    <t>NL2024bu22-REV4.6</t>
  </si>
  <si>
    <t>NL2024bu22-REV5.0</t>
  </si>
  <si>
    <t>NL2024bu22-REV5.1</t>
  </si>
  <si>
    <t>NL2024bu22-REV5.2</t>
  </si>
  <si>
    <t>NL2024bu22-REV5.3</t>
  </si>
  <si>
    <t>NL2024bu22-REV6.0</t>
  </si>
  <si>
    <t>NL2024bu22-REV6.1</t>
  </si>
  <si>
    <t>NL2024bu22-REV7.0</t>
  </si>
  <si>
    <t>NL2024by22-REV1.0</t>
  </si>
  <si>
    <t>NL2024gf31 REV 1.0</t>
  </si>
  <si>
    <t>NL2024gf31 REV 1.1</t>
  </si>
  <si>
    <t>NL2024cm22-REV1.1</t>
  </si>
  <si>
    <t>NL2024cm22-REV1.2</t>
  </si>
  <si>
    <t>NL2024gg22-R0.2</t>
  </si>
  <si>
    <t>NL2024gg22-R1.0</t>
  </si>
  <si>
    <t>NL2024gg22-R1.1</t>
  </si>
  <si>
    <t>NL2024gg22-REV2.0</t>
  </si>
  <si>
    <t>NL2024gg22-REV2.2</t>
  </si>
  <si>
    <t>NL2024gg22-REV2.3</t>
  </si>
  <si>
    <t>NL2024cr22-REV1.5</t>
  </si>
  <si>
    <t>NL2024cr22-REV1.6</t>
  </si>
  <si>
    <t>NL2024cw22 REV1.0</t>
  </si>
  <si>
    <t>NL2024fj22-REV4.1</t>
  </si>
  <si>
    <t>NL2044cy22-REV3.0</t>
  </si>
  <si>
    <t>NL2044cy22-REV3.1</t>
  </si>
  <si>
    <t>NL2044gh22-REV2.0</t>
  </si>
  <si>
    <t>NL2044gh22-REV2.1</t>
  </si>
  <si>
    <t>NL2044gh22-REV2.2</t>
  </si>
  <si>
    <t>NL2044gh22-REV2.3</t>
  </si>
  <si>
    <t>NL2044gh22-REV2.4</t>
  </si>
  <si>
    <t>NL2044gh22-REV2.6</t>
  </si>
  <si>
    <t>NL2044gh22-REV2.7</t>
  </si>
  <si>
    <t>NL2044gh22-REV2.8</t>
  </si>
  <si>
    <t>NL2044gi22-REV2.0</t>
  </si>
  <si>
    <t>NL2044gi22-REV2.1</t>
  </si>
  <si>
    <t>NL2044gi22-REV2.2</t>
  </si>
  <si>
    <t>NL2044gi22-REV2.3</t>
  </si>
  <si>
    <t>NL2044gi22-REV2.4</t>
  </si>
  <si>
    <t>NL2044gi22-REV2.5</t>
  </si>
  <si>
    <t>NL2044ad22-REV1.0</t>
  </si>
  <si>
    <t>NL2044ad22-REV1.1</t>
  </si>
  <si>
    <t>NL2044ad22-REV1.2</t>
  </si>
  <si>
    <t>NL2044ad22-REV1.4</t>
  </si>
  <si>
    <t>NL2044gj22-REV1.0</t>
  </si>
  <si>
    <t>NL2044bf22-REV3.0</t>
  </si>
  <si>
    <t>NL2044bf22-REV3.1</t>
  </si>
  <si>
    <t>NL2044bf22-REV3.2</t>
  </si>
  <si>
    <t>NL2044bf22-REV5.1</t>
  </si>
  <si>
    <t>NL2044bf22-REV5.2</t>
  </si>
  <si>
    <t>NL2044gk22-REV1.0</t>
  </si>
  <si>
    <t>NL2044gk22-REV1.1</t>
  </si>
  <si>
    <t>NL2044bu22-REV3.0</t>
  </si>
  <si>
    <t>NL2044bu22-REV5.0</t>
  </si>
  <si>
    <t>NL2044bu22-REV5.1</t>
  </si>
  <si>
    <t>NL2044bu22-REV6.0</t>
  </si>
  <si>
    <t>NL2050bf22-REV5.0</t>
  </si>
  <si>
    <t>NL2050bf22-REV5.1</t>
  </si>
  <si>
    <t>NL2054cy22 Rev 6.3</t>
  </si>
  <si>
    <t>NL2054cy22 Rev 7.1</t>
  </si>
  <si>
    <t>NL2054gl22 Rev 3.0</t>
  </si>
  <si>
    <t>NL2054gl22 Rev 3.1</t>
  </si>
  <si>
    <t>NL2054ax34Rev 1.0</t>
  </si>
  <si>
    <t>NL2054ax34Rev 1.1</t>
  </si>
  <si>
    <t>NL2054ax34Rev 1.2</t>
  </si>
  <si>
    <t>NL2054bf22 Rev4.1</t>
  </si>
  <si>
    <t>NL2054cq34Rev 1.0</t>
  </si>
  <si>
    <t>NL2054cq34Rev 1.2</t>
  </si>
  <si>
    <t>PB3017bf30 REV0.1</t>
  </si>
  <si>
    <t>PB3037bf30 REV0.1</t>
  </si>
  <si>
    <t>PD3074bf30 Rev0.1</t>
  </si>
  <si>
    <t>PD3077bf30 Rev0.1</t>
  </si>
  <si>
    <t>PH2054bf31 Rev 0.1</t>
  </si>
  <si>
    <t>PH2054bf31 Rev 1.0</t>
  </si>
  <si>
    <t>PH2054bf31 Rev 1.1</t>
  </si>
  <si>
    <t>PH2054bf31 Rev 1.2</t>
  </si>
  <si>
    <t>PH2054bf34 Rev 1.0</t>
  </si>
  <si>
    <t>PH2054bf34 Rev 1.1</t>
  </si>
  <si>
    <t>PH2054bf34 Rev 1.2</t>
  </si>
  <si>
    <t>PH2054gm34 Rev 1.0</t>
  </si>
  <si>
    <t>PH2059bf29 Rev 1.0</t>
  </si>
  <si>
    <t>PH2059bf29 Rev 1.1</t>
  </si>
  <si>
    <t>PH2059bf29 Rev 1.2</t>
  </si>
  <si>
    <t>PH2059bf29 Rev 1.3</t>
  </si>
  <si>
    <t>PH2059bf29 Rev 1.4</t>
  </si>
  <si>
    <t>PH2059bf31 Rev 1.0</t>
  </si>
  <si>
    <t>PH2059bf31 Rev 1.1</t>
  </si>
  <si>
    <t>PH2059bf31 Rev 1.2</t>
  </si>
  <si>
    <t>PH2059bf31 Rev 1.3</t>
  </si>
  <si>
    <t>PH2059bf31 Rev 1.4</t>
  </si>
  <si>
    <t>PH2059bf31 Rev 1.5</t>
  </si>
  <si>
    <t>PH2059bf34 Rev 1.0</t>
  </si>
  <si>
    <t>PH2059bf34 Rev 1.1</t>
  </si>
  <si>
    <t>PH2059bf34 Rev 1.2</t>
  </si>
  <si>
    <t>PH2059bf34 Rev 1.3</t>
  </si>
  <si>
    <t>PH2059bf34 Rev 1.5</t>
  </si>
  <si>
    <t>PH2059gm29 Rev 1.0</t>
  </si>
  <si>
    <t>PH2059gm34 Rev 0.1</t>
  </si>
  <si>
    <t>PH2059gm34 Rev 1.0</t>
  </si>
  <si>
    <t>PH2059gm34 Rev 1.1</t>
  </si>
  <si>
    <t>PH2059gm34 Rev 1.2</t>
  </si>
  <si>
    <t>PH2059gm34 Rev 1.3</t>
  </si>
  <si>
    <t>PH3054ai25 REV1.0</t>
  </si>
  <si>
    <t>PH3054bd25 Rev 1.0</t>
  </si>
  <si>
    <t>PH3054bd25 Rev 1.1</t>
  </si>
  <si>
    <t>PH3054bd25 Rev 1.2</t>
  </si>
  <si>
    <t>PH3054bf20 Rev 1.0</t>
  </si>
  <si>
    <t>PH3054bf20 Rev 1.1</t>
  </si>
  <si>
    <t>PH3054bf25 Rev 1.0</t>
  </si>
  <si>
    <t>PH3054bf25 Rev 1.1</t>
  </si>
  <si>
    <t>PH3054bf25 Rev 1.2</t>
  </si>
  <si>
    <t>PH3054bf25 Rev 1.3</t>
  </si>
  <si>
    <t>PH3054fg25 Rev 1.0</t>
  </si>
  <si>
    <t>PH3054fg25 Rev 1.1</t>
  </si>
  <si>
    <t>PH3054fg25 Rev 1.2</t>
  </si>
  <si>
    <t>PH3054fg25 Rev 1.3</t>
  </si>
  <si>
    <t>PH3059ai30 REV1.0</t>
  </si>
  <si>
    <t>PH3059gn25 REV1.0</t>
  </si>
  <si>
    <t>PH3059gn25 REV1.1</t>
  </si>
  <si>
    <t>PH3059bf20 Rev 1.0</t>
  </si>
  <si>
    <t>PH3059bf25 Rev 1.0</t>
  </si>
  <si>
    <t>PH3059bf25 Rev 1.1</t>
  </si>
  <si>
    <t>PH3059bf25 Rev 1.2</t>
  </si>
  <si>
    <t>PH3059bf25 Rev 1.3</t>
  </si>
  <si>
    <t>PH3059bf30 Rev 0.1</t>
  </si>
  <si>
    <t>RH2024bd34-REV1.4</t>
  </si>
  <si>
    <t>RH2024bd34-REV1.5</t>
  </si>
  <si>
    <t>RH2024bd34-REV1.6</t>
  </si>
  <si>
    <t>RH2024bd34-REV1.7</t>
  </si>
  <si>
    <t>RH2024bd34-REV1.8</t>
  </si>
  <si>
    <t>RH2024bf34-REV1.4</t>
  </si>
  <si>
    <t>RH2024bf34-REV1.5</t>
  </si>
  <si>
    <t>RH2024bf34-REV1.6</t>
  </si>
  <si>
    <t>RH2024bf34-REV1.7</t>
  </si>
  <si>
    <t>RH2024bf34-REV1.8</t>
  </si>
  <si>
    <t>RH2024bf34-REV1.9</t>
  </si>
  <si>
    <t>RH2024bt34-REV1.2</t>
  </si>
  <si>
    <t>RH2024by34-REV1.0</t>
  </si>
  <si>
    <t>RH2044ad34-REV0.1</t>
  </si>
  <si>
    <t>RH2044ad34-REV0.2</t>
  </si>
  <si>
    <t>RH2044ad34-REV1.0</t>
  </si>
  <si>
    <t>RH2044bf34 REV0.1</t>
  </si>
  <si>
    <t>RH2044bf34 REV0.2</t>
  </si>
  <si>
    <t>RH2044bf34 REV1.0</t>
  </si>
  <si>
    <t>NBD364A29-REV1.3</t>
  </si>
  <si>
    <t>NHD366A29-REV1.0</t>
  </si>
  <si>
    <t>NCD428A29-REV1.2</t>
  </si>
  <si>
    <t>NDD318A-Rev1.3</t>
  </si>
  <si>
    <t>NC2040go34 REV1.1</t>
  </si>
  <si>
    <t>ND2054bw24 Rev1.2</t>
  </si>
  <si>
    <t>ND3057bf25-Rev0.1</t>
  </si>
  <si>
    <t>Ni2020as29-REV2.5</t>
  </si>
  <si>
    <t>NI2020gp22-REV5.0</t>
  </si>
  <si>
    <t>NL2054gp22 Rev 2.0</t>
  </si>
  <si>
    <t>PH3059bf25 Rev 2.0</t>
  </si>
  <si>
    <t>NHD338A-REV1.2</t>
  </si>
  <si>
    <t>NLD137A1.9</t>
  </si>
  <si>
    <t>BATTERY, L02D366A,</t>
  </si>
  <si>
    <t>BATTERY PACK, Cust,w/ 15Wheater</t>
  </si>
  <si>
    <t>BATTERY PACK, Cust, no heater</t>
  </si>
  <si>
    <t>BATTERY PACK, Cust w/20W heater</t>
  </si>
  <si>
    <t>BATTERY PACK, Cust,w/20W heater</t>
  </si>
  <si>
    <t>PACK ASM, LGC</t>
  </si>
  <si>
    <t>PACK ASM,</t>
  </si>
  <si>
    <t>PACK, , Rev 4.3</t>
  </si>
  <si>
    <t>REV1.0 Cust LG</t>
  </si>
  <si>
    <t>REV1.1 Cust LG, EXL9134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</si>
</sst>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m/d/yy"/>
    <numFmt numFmtId="165" formatCode="mm/dd/yy;@"/>
    <numFmt numFmtId="166" formatCode="m/d;@"/>
    <numFmt numFmtId="167" formatCode="m/d/yy;@"/>
    <numFmt numFmtId="168" formatCode="0.0%"/>
    <numFmt numFmtId="170" formatCode="#,##0.00;\-#,##0.00;* ??"/>
  </numFmts>
  <fonts count="16" x14ac:knownFonts="1">
    <font>
      <sz val="11"/>
      <color theme="1"/>
      <name val="Calibri"/>
      <family val="2"/>
      <scheme val="minor"/>
    </font>
    <font>
      <sz val="8"/>
      <color rgb="FF000000"/>
      <name val="Times New Roman"/>
      <family val="1"/>
    </font>
    <font>
      <b/>
      <sz val="8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3"/>
      <color rgb="FF000000"/>
      <name val="Times New Roman"/>
      <family val="1"/>
    </font>
    <font>
      <u/>
      <sz val="13"/>
      <color rgb="FF000000"/>
      <name val="Times New Roman"/>
      <family val="1"/>
    </font>
    <font>
      <b/>
      <sz val="11"/>
      <color theme="0"/>
      <name val="Calibri"/>
      <family val="2"/>
      <scheme val="minor"/>
    </font>
    <font>
      <b/>
      <sz val="9"/>
      <color rgb="FF000000"/>
      <name val="Times New Roman"/>
      <family val="1"/>
    </font>
    <font>
      <u/>
      <sz val="9"/>
      <color rgb="FF000000"/>
      <name val="Times New Roman"/>
      <family val="1"/>
    </font>
    <font>
      <b/>
      <sz val="9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4" tint="0.39997558519241921"/>
      </bottom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>
      <alignment vertical="top"/>
    </xf>
  </cellStyleXfs>
  <cellXfs count="102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right"/>
    </xf>
    <xf numFmtId="49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49" fontId="2" fillId="0" borderId="0" xfId="0" applyNumberFormat="1" applyFont="1" applyFill="1" applyBorder="1" applyAlignment="1">
      <alignment horizontal="right"/>
    </xf>
    <xf numFmtId="165" fontId="1" fillId="0" borderId="0" xfId="0" applyNumberFormat="1" applyFont="1"/>
    <xf numFmtId="166" fontId="0" fillId="0" borderId="0" xfId="0" applyNumberFormat="1"/>
    <xf numFmtId="16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44" fontId="0" fillId="0" borderId="0" xfId="1" applyFont="1"/>
    <xf numFmtId="168" fontId="0" fillId="0" borderId="0" xfId="2" applyNumberFormat="1" applyFont="1"/>
    <xf numFmtId="0" fontId="5" fillId="0" borderId="0" xfId="0" applyFont="1"/>
    <xf numFmtId="0" fontId="0" fillId="0" borderId="0" xfId="0"/>
    <xf numFmtId="49" fontId="2" fillId="0" borderId="1" xfId="0" applyNumberFormat="1" applyFont="1" applyBorder="1" applyAlignment="1">
      <alignment horizontal="left"/>
    </xf>
    <xf numFmtId="49" fontId="2" fillId="0" borderId="1" xfId="0" applyNumberFormat="1" applyFont="1" applyBorder="1" applyAlignment="1">
      <alignment horizontal="right"/>
    </xf>
    <xf numFmtId="14" fontId="5" fillId="0" borderId="0" xfId="0" applyNumberFormat="1" applyFont="1"/>
    <xf numFmtId="14" fontId="5" fillId="0" borderId="0" xfId="0" applyNumberFormat="1" applyFont="1" applyBorder="1"/>
    <xf numFmtId="14" fontId="5" fillId="0" borderId="3" xfId="0" applyNumberFormat="1" applyFont="1" applyBorder="1"/>
    <xf numFmtId="0" fontId="0" fillId="0" borderId="0" xfId="0" applyAlignment="1">
      <alignment horizontal="center" vertical="center"/>
    </xf>
    <xf numFmtId="0" fontId="0" fillId="0" borderId="0" xfId="0"/>
    <xf numFmtId="49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right"/>
    </xf>
    <xf numFmtId="49" fontId="1" fillId="0" borderId="2" xfId="0" applyNumberFormat="1" applyFont="1" applyBorder="1" applyAlignment="1">
      <alignment horizontal="left"/>
    </xf>
    <xf numFmtId="164" fontId="1" fillId="0" borderId="2" xfId="0" applyNumberFormat="1" applyFont="1" applyBorder="1" applyAlignment="1">
      <alignment horizontal="left"/>
    </xf>
    <xf numFmtId="4" fontId="1" fillId="0" borderId="2" xfId="0" applyNumberFormat="1" applyFont="1" applyBorder="1" applyAlignment="1">
      <alignment horizontal="right"/>
    </xf>
    <xf numFmtId="0" fontId="0" fillId="3" borderId="0" xfId="0" applyFill="1"/>
    <xf numFmtId="14" fontId="5" fillId="0" borderId="3" xfId="0" applyNumberFormat="1" applyFont="1" applyFill="1" applyBorder="1"/>
    <xf numFmtId="14" fontId="5" fillId="0" borderId="0" xfId="0" applyNumberFormat="1" applyFont="1" applyFill="1"/>
    <xf numFmtId="0" fontId="0" fillId="0" borderId="0" xfId="0" applyFill="1"/>
    <xf numFmtId="0" fontId="5" fillId="0" borderId="0" xfId="0" applyFont="1" applyFill="1"/>
    <xf numFmtId="0" fontId="0" fillId="0" borderId="0" xfId="0" applyNumberFormat="1" applyFill="1"/>
    <xf numFmtId="14" fontId="5" fillId="2" borderId="3" xfId="0" applyNumberFormat="1" applyFont="1" applyFill="1" applyBorder="1"/>
    <xf numFmtId="44" fontId="0" fillId="0" borderId="0" xfId="0" applyNumberFormat="1"/>
    <xf numFmtId="9" fontId="0" fillId="0" borderId="0" xfId="2" applyFont="1"/>
    <xf numFmtId="0" fontId="0" fillId="0" borderId="0" xfId="1" applyNumberFormat="1" applyFont="1"/>
    <xf numFmtId="0" fontId="0" fillId="4" borderId="0" xfId="0" applyFill="1"/>
    <xf numFmtId="0" fontId="2" fillId="0" borderId="0" xfId="0" applyFont="1" applyBorder="1"/>
    <xf numFmtId="0" fontId="0" fillId="0" borderId="0" xfId="0" applyAlignment="1">
      <alignment horizontal="left"/>
    </xf>
    <xf numFmtId="0" fontId="5" fillId="2" borderId="3" xfId="0" applyFont="1" applyFill="1" applyBorder="1"/>
    <xf numFmtId="14" fontId="5" fillId="2" borderId="0" xfId="0" applyNumberFormat="1" applyFont="1" applyFill="1" applyBorder="1"/>
    <xf numFmtId="165" fontId="0" fillId="0" borderId="0" xfId="0" applyNumberFormat="1"/>
    <xf numFmtId="0" fontId="7" fillId="0" borderId="0" xfId="0" applyFont="1" applyFill="1"/>
    <xf numFmtId="14" fontId="0" fillId="0" borderId="0" xfId="0" applyNumberFormat="1" applyFill="1" applyBorder="1"/>
    <xf numFmtId="14" fontId="5" fillId="0" borderId="0" xfId="0" applyNumberFormat="1" applyFont="1" applyFill="1" applyBorder="1"/>
    <xf numFmtId="0" fontId="0" fillId="0" borderId="0" xfId="0" applyFont="1" applyFill="1" applyBorder="1"/>
    <xf numFmtId="0" fontId="5" fillId="0" borderId="0" xfId="0" applyFont="1" applyFill="1" applyBorder="1"/>
    <xf numFmtId="0" fontId="0" fillId="0" borderId="0" xfId="0" applyNumberFormat="1" applyFont="1" applyFill="1" applyBorder="1"/>
    <xf numFmtId="0" fontId="0" fillId="0" borderId="0" xfId="1" applyNumberFormat="1" applyFont="1" applyFill="1"/>
    <xf numFmtId="0" fontId="9" fillId="0" borderId="0" xfId="0" applyFont="1" applyFill="1"/>
    <xf numFmtId="0" fontId="8" fillId="0" borderId="0" xfId="0" applyFont="1" applyAlignment="1">
      <alignment horizontal="center" vertical="center"/>
    </xf>
    <xf numFmtId="0" fontId="0" fillId="0" borderId="0" xfId="0" applyNumberFormat="1" applyFont="1" applyFill="1"/>
    <xf numFmtId="0" fontId="0" fillId="0" borderId="0" xfId="0" quotePrefix="1" applyNumberFormat="1" applyFont="1" applyFill="1"/>
    <xf numFmtId="0" fontId="10" fillId="0" borderId="1" xfId="0" applyFont="1" applyBorder="1"/>
    <xf numFmtId="49" fontId="11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 wrapText="1"/>
    </xf>
    <xf numFmtId="170" fontId="11" fillId="0" borderId="0" xfId="0" applyNumberFormat="1" applyFont="1" applyAlignment="1">
      <alignment horizontal="right"/>
    </xf>
    <xf numFmtId="0" fontId="11" fillId="0" borderId="0" xfId="0" applyFont="1"/>
    <xf numFmtId="0" fontId="8" fillId="0" borderId="0" xfId="0" applyFont="1" applyAlignment="1">
      <alignment horizontal="center" vertical="center"/>
    </xf>
    <xf numFmtId="0" fontId="12" fillId="5" borderId="4" xfId="0" applyFont="1" applyFill="1" applyBorder="1"/>
    <xf numFmtId="0" fontId="12" fillId="5" borderId="5" xfId="0" applyFont="1" applyFill="1" applyBorder="1"/>
    <xf numFmtId="0" fontId="12" fillId="5" borderId="6" xfId="0" applyFont="1" applyFill="1" applyBorder="1"/>
    <xf numFmtId="14" fontId="5" fillId="6" borderId="7" xfId="0" applyNumberFormat="1" applyFont="1" applyFill="1" applyBorder="1"/>
    <xf numFmtId="14" fontId="5" fillId="6" borderId="5" xfId="0" applyNumberFormat="1" applyFont="1" applyFill="1" applyBorder="1"/>
    <xf numFmtId="0" fontId="0" fillId="6" borderId="5" xfId="0" applyFont="1" applyFill="1" applyBorder="1"/>
    <xf numFmtId="0" fontId="5" fillId="6" borderId="5" xfId="0" applyFont="1" applyFill="1" applyBorder="1"/>
    <xf numFmtId="0" fontId="5" fillId="6" borderId="7" xfId="0" applyNumberFormat="1" applyFont="1" applyFill="1" applyBorder="1"/>
    <xf numFmtId="0" fontId="0" fillId="0" borderId="0" xfId="0" applyBorder="1"/>
    <xf numFmtId="0" fontId="0" fillId="0" borderId="0" xfId="0" applyFill="1" applyBorder="1"/>
    <xf numFmtId="44" fontId="0" fillId="0" borderId="0" xfId="1" applyFont="1" applyBorder="1"/>
    <xf numFmtId="0" fontId="0" fillId="0" borderId="0" xfId="1" applyNumberFormat="1" applyFont="1" applyBorder="1"/>
    <xf numFmtId="0" fontId="0" fillId="0" borderId="0" xfId="1" applyNumberFormat="1" applyFont="1" applyFill="1" applyBorder="1"/>
    <xf numFmtId="14" fontId="0" fillId="0" borderId="0" xfId="0" applyNumberFormat="1" applyFill="1"/>
    <xf numFmtId="0" fontId="5" fillId="0" borderId="0" xfId="0" applyNumberFormat="1" applyFont="1" applyFill="1" applyBorder="1"/>
    <xf numFmtId="0" fontId="0" fillId="0" borderId="0" xfId="0"/>
    <xf numFmtId="49" fontId="0" fillId="0" borderId="0" xfId="0" applyNumberFormat="1"/>
    <xf numFmtId="49" fontId="13" fillId="0" borderId="1" xfId="0" applyNumberFormat="1" applyFont="1" applyBorder="1" applyAlignment="1">
      <alignment horizontal="left"/>
    </xf>
    <xf numFmtId="49" fontId="13" fillId="0" borderId="1" xfId="0" applyNumberFormat="1" applyFont="1" applyBorder="1" applyAlignment="1">
      <alignment horizontal="right"/>
    </xf>
    <xf numFmtId="0" fontId="13" fillId="0" borderId="1" xfId="0" applyFont="1" applyBorder="1"/>
    <xf numFmtId="49" fontId="14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 wrapText="1"/>
    </xf>
    <xf numFmtId="170" fontId="14" fillId="0" borderId="0" xfId="0" applyNumberFormat="1" applyFont="1" applyAlignment="1">
      <alignment horizontal="right"/>
    </xf>
    <xf numFmtId="0" fontId="14" fillId="0" borderId="0" xfId="0" applyFont="1"/>
    <xf numFmtId="49" fontId="15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 wrapText="1"/>
    </xf>
    <xf numFmtId="170" fontId="15" fillId="0" borderId="0" xfId="0" applyNumberFormat="1" applyFont="1" applyAlignment="1">
      <alignment horizontal="right"/>
    </xf>
    <xf numFmtId="0" fontId="0" fillId="0" borderId="2" xfId="0" applyBorder="1"/>
    <xf numFmtId="49" fontId="1" fillId="0" borderId="0" xfId="0" applyNumberFormat="1" applyFont="1" applyBorder="1" applyAlignment="1">
      <alignment horizontal="left"/>
    </xf>
    <xf numFmtId="0" fontId="0" fillId="0" borderId="0" xfId="0"/>
    <xf numFmtId="0" fontId="1" fillId="0" borderId="0" xfId="0" applyFont="1"/>
    <xf numFmtId="0" fontId="2" fillId="0" borderId="1" xfId="0" applyFont="1" applyBorder="1"/>
    <xf numFmtId="164" fontId="1" fillId="0" borderId="0" xfId="0" applyNumberFormat="1" applyFont="1" applyBorder="1" applyAlignment="1">
      <alignment horizontal="left"/>
    </xf>
    <xf numFmtId="4" fontId="1" fillId="0" borderId="0" xfId="0" applyNumberFormat="1" applyFont="1" applyBorder="1" applyAlignment="1">
      <alignment horizontal="right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left"/>
    </xf>
    <xf numFmtId="49" fontId="11" fillId="0" borderId="0" xfId="0" applyNumberFormat="1" applyFont="1"/>
  </cellXfs>
  <cellStyles count="4">
    <cellStyle name="Currency" xfId="1" builtinId="4"/>
    <cellStyle name="Normal" xfId="0" builtinId="0"/>
    <cellStyle name="Normal 2" xfId="3" xr:uid="{1D22E11D-AC42-4522-839D-4A43E8D6381E}"/>
    <cellStyle name="Percent" xfId="2" builtinId="5"/>
  </cellStyles>
  <dxfs count="33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numFmt numFmtId="165" formatCode="mm/dd/yy;@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</font>
      <numFmt numFmtId="19" formatCode="m/d/yyyy"/>
      <fill>
        <patternFill patternType="none">
          <fgColor indexed="64"/>
          <bgColor indexed="65"/>
        </patternFill>
      </fill>
    </dxf>
    <dxf>
      <font>
        <b/>
      </font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5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3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2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[Redacted Schedule 2018 09 12.xlsx]Pivot Chart - Late Qty and $$!PivotTable3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$$ Value of Late Batteries by Days Late as of 9/12/18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 - Late Qty and $$'!$B$3:$B$5</c:f>
              <c:strCache>
                <c:ptCount val="1"/>
                <c:pt idx="0">
                  <c:v>LATE - Sum of Qty Remaining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Late Qty and $$'!$A$6:$A$31</c:f>
              <c:strCache>
                <c:ptCount val="2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14</c:v>
                </c:pt>
                <c:pt idx="9">
                  <c:v>15</c:v>
                </c:pt>
                <c:pt idx="10">
                  <c:v>18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25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40</c:v>
                </c:pt>
                <c:pt idx="24">
                  <c:v>42</c:v>
                </c:pt>
              </c:strCache>
            </c:strRef>
          </c:cat>
          <c:val>
            <c:numRef>
              <c:f>'Pivot Chart - Late Qty and $$'!$B$6:$B$31</c:f>
              <c:numCache>
                <c:formatCode>General</c:formatCode>
                <c:ptCount val="25"/>
                <c:pt idx="0">
                  <c:v>2500</c:v>
                </c:pt>
                <c:pt idx="1">
                  <c:v>542</c:v>
                </c:pt>
                <c:pt idx="2">
                  <c:v>90</c:v>
                </c:pt>
                <c:pt idx="3">
                  <c:v>195</c:v>
                </c:pt>
                <c:pt idx="4">
                  <c:v>362</c:v>
                </c:pt>
                <c:pt idx="5">
                  <c:v>46</c:v>
                </c:pt>
                <c:pt idx="6">
                  <c:v>2348</c:v>
                </c:pt>
                <c:pt idx="7">
                  <c:v>12</c:v>
                </c:pt>
                <c:pt idx="8">
                  <c:v>1507</c:v>
                </c:pt>
                <c:pt idx="9">
                  <c:v>926</c:v>
                </c:pt>
                <c:pt idx="10">
                  <c:v>980</c:v>
                </c:pt>
                <c:pt idx="11">
                  <c:v>220</c:v>
                </c:pt>
                <c:pt idx="12">
                  <c:v>911</c:v>
                </c:pt>
                <c:pt idx="13">
                  <c:v>568</c:v>
                </c:pt>
                <c:pt idx="14">
                  <c:v>433</c:v>
                </c:pt>
                <c:pt idx="15">
                  <c:v>820</c:v>
                </c:pt>
                <c:pt idx="16">
                  <c:v>325</c:v>
                </c:pt>
                <c:pt idx="17">
                  <c:v>24</c:v>
                </c:pt>
                <c:pt idx="18">
                  <c:v>53</c:v>
                </c:pt>
                <c:pt idx="19">
                  <c:v>461</c:v>
                </c:pt>
                <c:pt idx="20">
                  <c:v>48</c:v>
                </c:pt>
                <c:pt idx="21">
                  <c:v>12</c:v>
                </c:pt>
                <c:pt idx="22">
                  <c:v>200</c:v>
                </c:pt>
                <c:pt idx="23">
                  <c:v>74</c:v>
                </c:pt>
                <c:pt idx="2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B-431F-B6F6-C9BE443A0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9945312"/>
        <c:axId val="399946752"/>
      </c:barChart>
      <c:lineChart>
        <c:grouping val="standard"/>
        <c:varyColors val="0"/>
        <c:ser>
          <c:idx val="1"/>
          <c:order val="1"/>
          <c:tx>
            <c:strRef>
              <c:f>'Pivot Chart - Late Qty and $$'!$C$3:$C$5</c:f>
              <c:strCache>
                <c:ptCount val="1"/>
                <c:pt idx="0">
                  <c:v>LATE - Sum of Value$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- Late Qty and $$'!$A$6:$A$31</c:f>
              <c:strCache>
                <c:ptCount val="2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14</c:v>
                </c:pt>
                <c:pt idx="9">
                  <c:v>15</c:v>
                </c:pt>
                <c:pt idx="10">
                  <c:v>18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25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40</c:v>
                </c:pt>
                <c:pt idx="24">
                  <c:v>42</c:v>
                </c:pt>
              </c:strCache>
            </c:strRef>
          </c:cat>
          <c:val>
            <c:numRef>
              <c:f>'Pivot Chart - Late Qty and $$'!$C$6:$C$31</c:f>
              <c:numCache>
                <c:formatCode>General</c:formatCode>
                <c:ptCount val="25"/>
                <c:pt idx="0">
                  <c:v>254257.77000000002</c:v>
                </c:pt>
                <c:pt idx="1">
                  <c:v>41994.8</c:v>
                </c:pt>
                <c:pt idx="2">
                  <c:v>8863.2900000000009</c:v>
                </c:pt>
                <c:pt idx="3">
                  <c:v>19199.349999999999</c:v>
                </c:pt>
                <c:pt idx="4">
                  <c:v>32018.9</c:v>
                </c:pt>
                <c:pt idx="5">
                  <c:v>7007.18</c:v>
                </c:pt>
                <c:pt idx="6">
                  <c:v>212483.6</c:v>
                </c:pt>
                <c:pt idx="7">
                  <c:v>1006.56</c:v>
                </c:pt>
                <c:pt idx="8">
                  <c:v>157108.14000000001</c:v>
                </c:pt>
                <c:pt idx="9">
                  <c:v>87358.510000000009</c:v>
                </c:pt>
                <c:pt idx="10">
                  <c:v>96376.12000000001</c:v>
                </c:pt>
                <c:pt idx="11">
                  <c:v>16933.8</c:v>
                </c:pt>
                <c:pt idx="12">
                  <c:v>86780.66</c:v>
                </c:pt>
                <c:pt idx="13">
                  <c:v>50916.1</c:v>
                </c:pt>
                <c:pt idx="14">
                  <c:v>27760.000000000004</c:v>
                </c:pt>
                <c:pt idx="15">
                  <c:v>82338.399999999994</c:v>
                </c:pt>
                <c:pt idx="16">
                  <c:v>34608</c:v>
                </c:pt>
                <c:pt idx="17">
                  <c:v>1852.8000000000002</c:v>
                </c:pt>
                <c:pt idx="18">
                  <c:v>5160.6100000000006</c:v>
                </c:pt>
                <c:pt idx="19">
                  <c:v>47368.7</c:v>
                </c:pt>
                <c:pt idx="20">
                  <c:v>4680.4800000000005</c:v>
                </c:pt>
                <c:pt idx="21">
                  <c:v>826.68000000000006</c:v>
                </c:pt>
                <c:pt idx="22">
                  <c:v>21431.999999999996</c:v>
                </c:pt>
                <c:pt idx="23">
                  <c:v>5836.9400000000005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DBB-431F-B6F6-C9BE443A0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177632"/>
        <c:axId val="621177272"/>
      </c:lineChart>
      <c:catAx>
        <c:axId val="3999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46752"/>
        <c:crosses val="autoZero"/>
        <c:auto val="1"/>
        <c:lblAlgn val="ctr"/>
        <c:lblOffset val="100"/>
        <c:noMultiLvlLbl val="0"/>
      </c:catAx>
      <c:valAx>
        <c:axId val="3999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45312"/>
        <c:crosses val="autoZero"/>
        <c:crossBetween val="between"/>
      </c:valAx>
      <c:valAx>
        <c:axId val="6211772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77632"/>
        <c:crosses val="max"/>
        <c:crossBetween val="between"/>
      </c:valAx>
      <c:catAx>
        <c:axId val="621177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177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$$ Value Late Battery Sales Order by SO</a:t>
            </a:r>
            <a:r>
              <a:rPr lang="en-US" baseline="0"/>
              <a:t> Date - 9/12/18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'Sort by SO Date'!$F$4</c:f>
              <c:strCache>
                <c:ptCount val="1"/>
                <c:pt idx="0">
                  <c:v>LATE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'Sort by SO Date'!$A$5:$A$352</c:f>
              <c:numCache>
                <c:formatCode>m/d/yyyy</c:formatCode>
                <c:ptCount val="348"/>
                <c:pt idx="0">
                  <c:v>42942</c:v>
                </c:pt>
                <c:pt idx="1">
                  <c:v>42991</c:v>
                </c:pt>
                <c:pt idx="2">
                  <c:v>43054</c:v>
                </c:pt>
                <c:pt idx="3">
                  <c:v>43054</c:v>
                </c:pt>
                <c:pt idx="4">
                  <c:v>43090</c:v>
                </c:pt>
                <c:pt idx="5">
                  <c:v>43097</c:v>
                </c:pt>
                <c:pt idx="6">
                  <c:v>43102</c:v>
                </c:pt>
                <c:pt idx="7">
                  <c:v>43104</c:v>
                </c:pt>
                <c:pt idx="8">
                  <c:v>43124</c:v>
                </c:pt>
                <c:pt idx="9">
                  <c:v>43124</c:v>
                </c:pt>
                <c:pt idx="10">
                  <c:v>43137</c:v>
                </c:pt>
                <c:pt idx="11">
                  <c:v>43152</c:v>
                </c:pt>
                <c:pt idx="12">
                  <c:v>43157</c:v>
                </c:pt>
                <c:pt idx="13">
                  <c:v>43178</c:v>
                </c:pt>
                <c:pt idx="14">
                  <c:v>43181</c:v>
                </c:pt>
                <c:pt idx="15">
                  <c:v>43182</c:v>
                </c:pt>
                <c:pt idx="16">
                  <c:v>43186</c:v>
                </c:pt>
                <c:pt idx="17">
                  <c:v>43186</c:v>
                </c:pt>
                <c:pt idx="18">
                  <c:v>43199</c:v>
                </c:pt>
                <c:pt idx="19">
                  <c:v>43200</c:v>
                </c:pt>
                <c:pt idx="20">
                  <c:v>43200</c:v>
                </c:pt>
                <c:pt idx="21">
                  <c:v>43206</c:v>
                </c:pt>
                <c:pt idx="22">
                  <c:v>43216</c:v>
                </c:pt>
                <c:pt idx="23">
                  <c:v>43220</c:v>
                </c:pt>
                <c:pt idx="24">
                  <c:v>43220</c:v>
                </c:pt>
                <c:pt idx="25">
                  <c:v>43220</c:v>
                </c:pt>
                <c:pt idx="26">
                  <c:v>43220</c:v>
                </c:pt>
                <c:pt idx="27">
                  <c:v>43221</c:v>
                </c:pt>
                <c:pt idx="28">
                  <c:v>43221</c:v>
                </c:pt>
                <c:pt idx="29">
                  <c:v>43222</c:v>
                </c:pt>
                <c:pt idx="30">
                  <c:v>43224</c:v>
                </c:pt>
                <c:pt idx="31">
                  <c:v>43228</c:v>
                </c:pt>
                <c:pt idx="32">
                  <c:v>43229</c:v>
                </c:pt>
                <c:pt idx="33">
                  <c:v>43229</c:v>
                </c:pt>
                <c:pt idx="34">
                  <c:v>43231</c:v>
                </c:pt>
                <c:pt idx="35">
                  <c:v>43231</c:v>
                </c:pt>
                <c:pt idx="36">
                  <c:v>43235</c:v>
                </c:pt>
                <c:pt idx="37">
                  <c:v>43235</c:v>
                </c:pt>
                <c:pt idx="38">
                  <c:v>43235</c:v>
                </c:pt>
                <c:pt idx="39">
                  <c:v>43243</c:v>
                </c:pt>
                <c:pt idx="40">
                  <c:v>43245</c:v>
                </c:pt>
                <c:pt idx="41">
                  <c:v>43250</c:v>
                </c:pt>
                <c:pt idx="42">
                  <c:v>43252</c:v>
                </c:pt>
                <c:pt idx="43">
                  <c:v>43252</c:v>
                </c:pt>
                <c:pt idx="44">
                  <c:v>43255</c:v>
                </c:pt>
                <c:pt idx="45">
                  <c:v>43255</c:v>
                </c:pt>
                <c:pt idx="46">
                  <c:v>43255</c:v>
                </c:pt>
                <c:pt idx="47">
                  <c:v>43256</c:v>
                </c:pt>
                <c:pt idx="48">
                  <c:v>43258</c:v>
                </c:pt>
                <c:pt idx="49">
                  <c:v>43262</c:v>
                </c:pt>
                <c:pt idx="50">
                  <c:v>43263</c:v>
                </c:pt>
                <c:pt idx="51">
                  <c:v>43264</c:v>
                </c:pt>
                <c:pt idx="52">
                  <c:v>43271</c:v>
                </c:pt>
                <c:pt idx="53">
                  <c:v>43271</c:v>
                </c:pt>
                <c:pt idx="54">
                  <c:v>43278</c:v>
                </c:pt>
                <c:pt idx="55">
                  <c:v>43280</c:v>
                </c:pt>
                <c:pt idx="56">
                  <c:v>43284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43298</c:v>
                </c:pt>
                <c:pt idx="62">
                  <c:v>43298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43301</c:v>
                </c:pt>
                <c:pt idx="67">
                  <c:v>43301</c:v>
                </c:pt>
                <c:pt idx="68">
                  <c:v>43304</c:v>
                </c:pt>
                <c:pt idx="69">
                  <c:v>43308</c:v>
                </c:pt>
                <c:pt idx="70">
                  <c:v>43308</c:v>
                </c:pt>
                <c:pt idx="71">
                  <c:v>43312</c:v>
                </c:pt>
                <c:pt idx="72">
                  <c:v>43313</c:v>
                </c:pt>
                <c:pt idx="73">
                  <c:v>43329</c:v>
                </c:pt>
                <c:pt idx="74">
                  <c:v>43329</c:v>
                </c:pt>
                <c:pt idx="75">
                  <c:v>42736</c:v>
                </c:pt>
                <c:pt idx="76">
                  <c:v>43021</c:v>
                </c:pt>
                <c:pt idx="77">
                  <c:v>43026</c:v>
                </c:pt>
                <c:pt idx="78">
                  <c:v>43069</c:v>
                </c:pt>
                <c:pt idx="79">
                  <c:v>43070</c:v>
                </c:pt>
                <c:pt idx="80">
                  <c:v>43070</c:v>
                </c:pt>
                <c:pt idx="81">
                  <c:v>43073</c:v>
                </c:pt>
                <c:pt idx="82">
                  <c:v>43088</c:v>
                </c:pt>
                <c:pt idx="83">
                  <c:v>43091</c:v>
                </c:pt>
                <c:pt idx="84">
                  <c:v>43091</c:v>
                </c:pt>
                <c:pt idx="85">
                  <c:v>43138</c:v>
                </c:pt>
                <c:pt idx="86">
                  <c:v>43139</c:v>
                </c:pt>
                <c:pt idx="87">
                  <c:v>43144</c:v>
                </c:pt>
                <c:pt idx="88">
                  <c:v>43145</c:v>
                </c:pt>
                <c:pt idx="89">
                  <c:v>43157</c:v>
                </c:pt>
                <c:pt idx="90">
                  <c:v>43159</c:v>
                </c:pt>
                <c:pt idx="91">
                  <c:v>43171</c:v>
                </c:pt>
                <c:pt idx="92">
                  <c:v>43181</c:v>
                </c:pt>
                <c:pt idx="93">
                  <c:v>43185</c:v>
                </c:pt>
                <c:pt idx="94">
                  <c:v>43192</c:v>
                </c:pt>
                <c:pt idx="95">
                  <c:v>43200</c:v>
                </c:pt>
                <c:pt idx="96">
                  <c:v>43203</c:v>
                </c:pt>
                <c:pt idx="97">
                  <c:v>43203</c:v>
                </c:pt>
                <c:pt idx="98">
                  <c:v>43206</c:v>
                </c:pt>
                <c:pt idx="99">
                  <c:v>43217</c:v>
                </c:pt>
                <c:pt idx="100">
                  <c:v>43221</c:v>
                </c:pt>
                <c:pt idx="101">
                  <c:v>43223</c:v>
                </c:pt>
                <c:pt idx="102">
                  <c:v>43223</c:v>
                </c:pt>
                <c:pt idx="103">
                  <c:v>43227</c:v>
                </c:pt>
                <c:pt idx="104">
                  <c:v>43228</c:v>
                </c:pt>
                <c:pt idx="105">
                  <c:v>43231</c:v>
                </c:pt>
                <c:pt idx="106">
                  <c:v>43234</c:v>
                </c:pt>
                <c:pt idx="107">
                  <c:v>43234</c:v>
                </c:pt>
                <c:pt idx="108">
                  <c:v>43235</c:v>
                </c:pt>
                <c:pt idx="109">
                  <c:v>43235</c:v>
                </c:pt>
                <c:pt idx="110">
                  <c:v>43235</c:v>
                </c:pt>
                <c:pt idx="111">
                  <c:v>43237</c:v>
                </c:pt>
                <c:pt idx="112">
                  <c:v>43244</c:v>
                </c:pt>
                <c:pt idx="113">
                  <c:v>43250</c:v>
                </c:pt>
                <c:pt idx="114">
                  <c:v>43251</c:v>
                </c:pt>
                <c:pt idx="115">
                  <c:v>43256</c:v>
                </c:pt>
                <c:pt idx="116">
                  <c:v>43262</c:v>
                </c:pt>
                <c:pt idx="117">
                  <c:v>43262</c:v>
                </c:pt>
                <c:pt idx="118">
                  <c:v>43262</c:v>
                </c:pt>
                <c:pt idx="119">
                  <c:v>43262</c:v>
                </c:pt>
                <c:pt idx="120">
                  <c:v>43262</c:v>
                </c:pt>
                <c:pt idx="121">
                  <c:v>43262</c:v>
                </c:pt>
                <c:pt idx="122">
                  <c:v>43263</c:v>
                </c:pt>
                <c:pt idx="123">
                  <c:v>43263</c:v>
                </c:pt>
                <c:pt idx="124">
                  <c:v>43264</c:v>
                </c:pt>
                <c:pt idx="125">
                  <c:v>43264</c:v>
                </c:pt>
                <c:pt idx="126">
                  <c:v>43264</c:v>
                </c:pt>
                <c:pt idx="127">
                  <c:v>43264</c:v>
                </c:pt>
                <c:pt idx="128">
                  <c:v>43264</c:v>
                </c:pt>
                <c:pt idx="129">
                  <c:v>43264</c:v>
                </c:pt>
                <c:pt idx="130">
                  <c:v>43265</c:v>
                </c:pt>
                <c:pt idx="131">
                  <c:v>43265</c:v>
                </c:pt>
                <c:pt idx="132">
                  <c:v>43265</c:v>
                </c:pt>
                <c:pt idx="133">
                  <c:v>43265</c:v>
                </c:pt>
                <c:pt idx="134">
                  <c:v>43265</c:v>
                </c:pt>
                <c:pt idx="135">
                  <c:v>43266</c:v>
                </c:pt>
                <c:pt idx="136">
                  <c:v>43266</c:v>
                </c:pt>
                <c:pt idx="137">
                  <c:v>43270</c:v>
                </c:pt>
                <c:pt idx="138">
                  <c:v>43271</c:v>
                </c:pt>
                <c:pt idx="139">
                  <c:v>43271</c:v>
                </c:pt>
                <c:pt idx="140">
                  <c:v>43271</c:v>
                </c:pt>
                <c:pt idx="141">
                  <c:v>43271</c:v>
                </c:pt>
                <c:pt idx="142">
                  <c:v>43271</c:v>
                </c:pt>
                <c:pt idx="143">
                  <c:v>43271</c:v>
                </c:pt>
                <c:pt idx="144">
                  <c:v>43271</c:v>
                </c:pt>
                <c:pt idx="145">
                  <c:v>43271</c:v>
                </c:pt>
                <c:pt idx="146">
                  <c:v>43271</c:v>
                </c:pt>
                <c:pt idx="147">
                  <c:v>43272</c:v>
                </c:pt>
                <c:pt idx="148">
                  <c:v>43276</c:v>
                </c:pt>
                <c:pt idx="149">
                  <c:v>43276</c:v>
                </c:pt>
                <c:pt idx="150">
                  <c:v>43276</c:v>
                </c:pt>
                <c:pt idx="151">
                  <c:v>43276</c:v>
                </c:pt>
                <c:pt idx="152">
                  <c:v>43276</c:v>
                </c:pt>
                <c:pt idx="153">
                  <c:v>43276</c:v>
                </c:pt>
                <c:pt idx="154">
                  <c:v>43277</c:v>
                </c:pt>
                <c:pt idx="155">
                  <c:v>43277</c:v>
                </c:pt>
                <c:pt idx="156">
                  <c:v>43277</c:v>
                </c:pt>
                <c:pt idx="157">
                  <c:v>43277</c:v>
                </c:pt>
                <c:pt idx="158">
                  <c:v>43277</c:v>
                </c:pt>
                <c:pt idx="159">
                  <c:v>43277</c:v>
                </c:pt>
                <c:pt idx="160">
                  <c:v>43278</c:v>
                </c:pt>
                <c:pt idx="161">
                  <c:v>43278</c:v>
                </c:pt>
                <c:pt idx="162">
                  <c:v>43278</c:v>
                </c:pt>
                <c:pt idx="163">
                  <c:v>43278</c:v>
                </c:pt>
                <c:pt idx="164">
                  <c:v>43278</c:v>
                </c:pt>
                <c:pt idx="165">
                  <c:v>43278</c:v>
                </c:pt>
                <c:pt idx="166">
                  <c:v>43278</c:v>
                </c:pt>
                <c:pt idx="167">
                  <c:v>43278</c:v>
                </c:pt>
                <c:pt idx="168">
                  <c:v>43279</c:v>
                </c:pt>
                <c:pt idx="169">
                  <c:v>43279</c:v>
                </c:pt>
                <c:pt idx="170">
                  <c:v>43279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43283</c:v>
                </c:pt>
                <c:pt idx="179">
                  <c:v>43283</c:v>
                </c:pt>
                <c:pt idx="180">
                  <c:v>43284</c:v>
                </c:pt>
                <c:pt idx="181">
                  <c:v>43284</c:v>
                </c:pt>
                <c:pt idx="182">
                  <c:v>43284</c:v>
                </c:pt>
                <c:pt idx="183">
                  <c:v>43284</c:v>
                </c:pt>
                <c:pt idx="184">
                  <c:v>43286</c:v>
                </c:pt>
                <c:pt idx="185">
                  <c:v>43287</c:v>
                </c:pt>
                <c:pt idx="186">
                  <c:v>43287</c:v>
                </c:pt>
                <c:pt idx="187">
                  <c:v>43287</c:v>
                </c:pt>
                <c:pt idx="188">
                  <c:v>43287</c:v>
                </c:pt>
                <c:pt idx="189">
                  <c:v>43291</c:v>
                </c:pt>
                <c:pt idx="190">
                  <c:v>43291</c:v>
                </c:pt>
                <c:pt idx="191">
                  <c:v>43292</c:v>
                </c:pt>
                <c:pt idx="192">
                  <c:v>43292</c:v>
                </c:pt>
                <c:pt idx="193">
                  <c:v>43292</c:v>
                </c:pt>
                <c:pt idx="194">
                  <c:v>43292</c:v>
                </c:pt>
                <c:pt idx="195">
                  <c:v>43292</c:v>
                </c:pt>
                <c:pt idx="196">
                  <c:v>43292</c:v>
                </c:pt>
                <c:pt idx="197">
                  <c:v>43292</c:v>
                </c:pt>
                <c:pt idx="198">
                  <c:v>43292</c:v>
                </c:pt>
                <c:pt idx="199">
                  <c:v>43292</c:v>
                </c:pt>
                <c:pt idx="200">
                  <c:v>43292</c:v>
                </c:pt>
                <c:pt idx="201">
                  <c:v>43292</c:v>
                </c:pt>
                <c:pt idx="202">
                  <c:v>43292</c:v>
                </c:pt>
                <c:pt idx="203">
                  <c:v>43293</c:v>
                </c:pt>
                <c:pt idx="204">
                  <c:v>43297</c:v>
                </c:pt>
                <c:pt idx="205">
                  <c:v>43297</c:v>
                </c:pt>
                <c:pt idx="206">
                  <c:v>43297</c:v>
                </c:pt>
                <c:pt idx="207">
                  <c:v>43297</c:v>
                </c:pt>
                <c:pt idx="208">
                  <c:v>43297</c:v>
                </c:pt>
                <c:pt idx="209">
                  <c:v>43297</c:v>
                </c:pt>
                <c:pt idx="210">
                  <c:v>43297</c:v>
                </c:pt>
                <c:pt idx="211">
                  <c:v>43297</c:v>
                </c:pt>
                <c:pt idx="212">
                  <c:v>43298</c:v>
                </c:pt>
                <c:pt idx="213">
                  <c:v>43298</c:v>
                </c:pt>
                <c:pt idx="214">
                  <c:v>43298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43299</c:v>
                </c:pt>
                <c:pt idx="219">
                  <c:v>43299</c:v>
                </c:pt>
                <c:pt idx="220">
                  <c:v>43300</c:v>
                </c:pt>
                <c:pt idx="221">
                  <c:v>43300</c:v>
                </c:pt>
                <c:pt idx="222">
                  <c:v>43300</c:v>
                </c:pt>
                <c:pt idx="223">
                  <c:v>43300</c:v>
                </c:pt>
                <c:pt idx="224">
                  <c:v>43300</c:v>
                </c:pt>
                <c:pt idx="225">
                  <c:v>43301</c:v>
                </c:pt>
                <c:pt idx="226">
                  <c:v>43301</c:v>
                </c:pt>
                <c:pt idx="227">
                  <c:v>43305</c:v>
                </c:pt>
                <c:pt idx="228">
                  <c:v>43305</c:v>
                </c:pt>
                <c:pt idx="229">
                  <c:v>43306</c:v>
                </c:pt>
                <c:pt idx="230">
                  <c:v>43306</c:v>
                </c:pt>
                <c:pt idx="231">
                  <c:v>43308</c:v>
                </c:pt>
                <c:pt idx="232">
                  <c:v>43308</c:v>
                </c:pt>
                <c:pt idx="233">
                  <c:v>43308</c:v>
                </c:pt>
                <c:pt idx="234">
                  <c:v>43308</c:v>
                </c:pt>
                <c:pt idx="235">
                  <c:v>43308</c:v>
                </c:pt>
                <c:pt idx="236">
                  <c:v>43308</c:v>
                </c:pt>
                <c:pt idx="237">
                  <c:v>43308</c:v>
                </c:pt>
                <c:pt idx="238">
                  <c:v>43308</c:v>
                </c:pt>
                <c:pt idx="239">
                  <c:v>43308</c:v>
                </c:pt>
                <c:pt idx="240">
                  <c:v>43308</c:v>
                </c:pt>
                <c:pt idx="241">
                  <c:v>43308</c:v>
                </c:pt>
                <c:pt idx="242">
                  <c:v>43311</c:v>
                </c:pt>
                <c:pt idx="243">
                  <c:v>43313</c:v>
                </c:pt>
                <c:pt idx="244">
                  <c:v>43313</c:v>
                </c:pt>
                <c:pt idx="245">
                  <c:v>43313</c:v>
                </c:pt>
                <c:pt idx="246">
                  <c:v>43313</c:v>
                </c:pt>
                <c:pt idx="247">
                  <c:v>43314</c:v>
                </c:pt>
                <c:pt idx="248">
                  <c:v>43314</c:v>
                </c:pt>
                <c:pt idx="249">
                  <c:v>43314</c:v>
                </c:pt>
                <c:pt idx="250">
                  <c:v>43315</c:v>
                </c:pt>
                <c:pt idx="251">
                  <c:v>43315</c:v>
                </c:pt>
                <c:pt idx="252">
                  <c:v>43315</c:v>
                </c:pt>
                <c:pt idx="253">
                  <c:v>43315</c:v>
                </c:pt>
                <c:pt idx="254">
                  <c:v>43318</c:v>
                </c:pt>
                <c:pt idx="255">
                  <c:v>43318</c:v>
                </c:pt>
                <c:pt idx="256">
                  <c:v>43318</c:v>
                </c:pt>
                <c:pt idx="257">
                  <c:v>43318</c:v>
                </c:pt>
                <c:pt idx="258">
                  <c:v>43319</c:v>
                </c:pt>
                <c:pt idx="259">
                  <c:v>43319</c:v>
                </c:pt>
                <c:pt idx="260">
                  <c:v>43319</c:v>
                </c:pt>
                <c:pt idx="261">
                  <c:v>43319</c:v>
                </c:pt>
                <c:pt idx="262">
                  <c:v>43320</c:v>
                </c:pt>
                <c:pt idx="263">
                  <c:v>43320</c:v>
                </c:pt>
                <c:pt idx="264">
                  <c:v>43320</c:v>
                </c:pt>
                <c:pt idx="265">
                  <c:v>43321</c:v>
                </c:pt>
                <c:pt idx="266">
                  <c:v>43321</c:v>
                </c:pt>
                <c:pt idx="267">
                  <c:v>43322</c:v>
                </c:pt>
                <c:pt idx="268">
                  <c:v>43322</c:v>
                </c:pt>
                <c:pt idx="269">
                  <c:v>43325</c:v>
                </c:pt>
                <c:pt idx="270">
                  <c:v>43325</c:v>
                </c:pt>
                <c:pt idx="271">
                  <c:v>43325</c:v>
                </c:pt>
                <c:pt idx="272">
                  <c:v>43325</c:v>
                </c:pt>
                <c:pt idx="273">
                  <c:v>43325</c:v>
                </c:pt>
                <c:pt idx="274">
                  <c:v>43325</c:v>
                </c:pt>
                <c:pt idx="275">
                  <c:v>43325</c:v>
                </c:pt>
                <c:pt idx="276">
                  <c:v>43325</c:v>
                </c:pt>
                <c:pt idx="277">
                  <c:v>43325</c:v>
                </c:pt>
                <c:pt idx="278">
                  <c:v>43327</c:v>
                </c:pt>
                <c:pt idx="279">
                  <c:v>43327</c:v>
                </c:pt>
                <c:pt idx="280">
                  <c:v>43327</c:v>
                </c:pt>
                <c:pt idx="281">
                  <c:v>43327</c:v>
                </c:pt>
                <c:pt idx="282">
                  <c:v>43327</c:v>
                </c:pt>
                <c:pt idx="283">
                  <c:v>43328</c:v>
                </c:pt>
                <c:pt idx="284">
                  <c:v>43328</c:v>
                </c:pt>
                <c:pt idx="285">
                  <c:v>43328</c:v>
                </c:pt>
                <c:pt idx="286">
                  <c:v>43328</c:v>
                </c:pt>
                <c:pt idx="287">
                  <c:v>43329</c:v>
                </c:pt>
                <c:pt idx="288">
                  <c:v>43329</c:v>
                </c:pt>
                <c:pt idx="289">
                  <c:v>43332</c:v>
                </c:pt>
                <c:pt idx="290">
                  <c:v>43332</c:v>
                </c:pt>
                <c:pt idx="291">
                  <c:v>43332</c:v>
                </c:pt>
                <c:pt idx="292">
                  <c:v>43332</c:v>
                </c:pt>
                <c:pt idx="293">
                  <c:v>43332</c:v>
                </c:pt>
                <c:pt idx="294">
                  <c:v>43332</c:v>
                </c:pt>
                <c:pt idx="295">
                  <c:v>43332</c:v>
                </c:pt>
                <c:pt idx="296">
                  <c:v>43333</c:v>
                </c:pt>
                <c:pt idx="297">
                  <c:v>43334</c:v>
                </c:pt>
                <c:pt idx="298">
                  <c:v>43334</c:v>
                </c:pt>
                <c:pt idx="299">
                  <c:v>43335</c:v>
                </c:pt>
                <c:pt idx="300">
                  <c:v>43335</c:v>
                </c:pt>
                <c:pt idx="301">
                  <c:v>43335</c:v>
                </c:pt>
                <c:pt idx="302">
                  <c:v>43335</c:v>
                </c:pt>
                <c:pt idx="303">
                  <c:v>43335</c:v>
                </c:pt>
                <c:pt idx="304">
                  <c:v>43335</c:v>
                </c:pt>
                <c:pt idx="305">
                  <c:v>43336</c:v>
                </c:pt>
                <c:pt idx="306">
                  <c:v>43336</c:v>
                </c:pt>
                <c:pt idx="307">
                  <c:v>43336</c:v>
                </c:pt>
                <c:pt idx="308">
                  <c:v>43336</c:v>
                </c:pt>
                <c:pt idx="309">
                  <c:v>43339</c:v>
                </c:pt>
                <c:pt idx="310">
                  <c:v>43340</c:v>
                </c:pt>
                <c:pt idx="311">
                  <c:v>43340</c:v>
                </c:pt>
                <c:pt idx="312">
                  <c:v>43341</c:v>
                </c:pt>
                <c:pt idx="313">
                  <c:v>43341</c:v>
                </c:pt>
                <c:pt idx="314">
                  <c:v>43342</c:v>
                </c:pt>
                <c:pt idx="315">
                  <c:v>43342</c:v>
                </c:pt>
                <c:pt idx="316">
                  <c:v>43343</c:v>
                </c:pt>
                <c:pt idx="317">
                  <c:v>43343</c:v>
                </c:pt>
                <c:pt idx="318">
                  <c:v>43343</c:v>
                </c:pt>
                <c:pt idx="319">
                  <c:v>43343</c:v>
                </c:pt>
                <c:pt idx="320">
                  <c:v>43348</c:v>
                </c:pt>
                <c:pt idx="321">
                  <c:v>43348</c:v>
                </c:pt>
                <c:pt idx="322">
                  <c:v>43348</c:v>
                </c:pt>
                <c:pt idx="323">
                  <c:v>43348</c:v>
                </c:pt>
                <c:pt idx="324">
                  <c:v>43348</c:v>
                </c:pt>
                <c:pt idx="325">
                  <c:v>43348</c:v>
                </c:pt>
                <c:pt idx="326">
                  <c:v>43348</c:v>
                </c:pt>
                <c:pt idx="327">
                  <c:v>43348</c:v>
                </c:pt>
                <c:pt idx="328">
                  <c:v>43348</c:v>
                </c:pt>
                <c:pt idx="329">
                  <c:v>43348</c:v>
                </c:pt>
                <c:pt idx="330">
                  <c:v>43348</c:v>
                </c:pt>
                <c:pt idx="331">
                  <c:v>43348</c:v>
                </c:pt>
                <c:pt idx="332">
                  <c:v>43348</c:v>
                </c:pt>
                <c:pt idx="333">
                  <c:v>43348</c:v>
                </c:pt>
                <c:pt idx="334">
                  <c:v>43348</c:v>
                </c:pt>
                <c:pt idx="335">
                  <c:v>43348</c:v>
                </c:pt>
                <c:pt idx="336">
                  <c:v>43348</c:v>
                </c:pt>
                <c:pt idx="337">
                  <c:v>43348</c:v>
                </c:pt>
                <c:pt idx="338">
                  <c:v>43348</c:v>
                </c:pt>
                <c:pt idx="339">
                  <c:v>43348</c:v>
                </c:pt>
                <c:pt idx="340">
                  <c:v>43349</c:v>
                </c:pt>
                <c:pt idx="341">
                  <c:v>43349</c:v>
                </c:pt>
                <c:pt idx="342">
                  <c:v>43349</c:v>
                </c:pt>
                <c:pt idx="343">
                  <c:v>43349</c:v>
                </c:pt>
                <c:pt idx="344">
                  <c:v>43349</c:v>
                </c:pt>
                <c:pt idx="345">
                  <c:v>43349</c:v>
                </c:pt>
                <c:pt idx="346">
                  <c:v>43349</c:v>
                </c:pt>
                <c:pt idx="347">
                  <c:v>43349</c:v>
                </c:pt>
              </c:numCache>
            </c:numRef>
          </c:cat>
          <c:val>
            <c:numRef>
              <c:f>'Sort by SO Date'!$F$5:$F$352</c:f>
              <c:numCache>
                <c:formatCode>General</c:formatCode>
                <c:ptCount val="348"/>
                <c:pt idx="0">
                  <c:v>31.419108441927357</c:v>
                </c:pt>
                <c:pt idx="1">
                  <c:v>308.61790054418509</c:v>
                </c:pt>
                <c:pt idx="2">
                  <c:v>23.010470592708156</c:v>
                </c:pt>
                <c:pt idx="3">
                  <c:v>5.752617648177039</c:v>
                </c:pt>
                <c:pt idx="4">
                  <c:v>166.87704860264921</c:v>
                </c:pt>
                <c:pt idx="5">
                  <c:v>101.98244060733327</c:v>
                </c:pt>
                <c:pt idx="6">
                  <c:v>0</c:v>
                </c:pt>
                <c:pt idx="7">
                  <c:v>505.1806836651628</c:v>
                </c:pt>
                <c:pt idx="8">
                  <c:v>0</c:v>
                </c:pt>
                <c:pt idx="9">
                  <c:v>0</c:v>
                </c:pt>
                <c:pt idx="10">
                  <c:v>83.848892616045418</c:v>
                </c:pt>
                <c:pt idx="11">
                  <c:v>63.758861364640765</c:v>
                </c:pt>
                <c:pt idx="12">
                  <c:v>324.65502149086825</c:v>
                </c:pt>
                <c:pt idx="13">
                  <c:v>47.024933199746528</c:v>
                </c:pt>
                <c:pt idx="14">
                  <c:v>10.79878305788572</c:v>
                </c:pt>
                <c:pt idx="15">
                  <c:v>560.32253834672383</c:v>
                </c:pt>
                <c:pt idx="16">
                  <c:v>21.371909038053573</c:v>
                </c:pt>
                <c:pt idx="17">
                  <c:v>609.51614525224772</c:v>
                </c:pt>
                <c:pt idx="18">
                  <c:v>134.28051976327461</c:v>
                </c:pt>
                <c:pt idx="19">
                  <c:v>17.54984228420718</c:v>
                </c:pt>
                <c:pt idx="20">
                  <c:v>114.66655215324893</c:v>
                </c:pt>
                <c:pt idx="21">
                  <c:v>238.79614304950525</c:v>
                </c:pt>
                <c:pt idx="22">
                  <c:v>92.851518127902622</c:v>
                </c:pt>
                <c:pt idx="23">
                  <c:v>13.288290173353811</c:v>
                </c:pt>
                <c:pt idx="24">
                  <c:v>15.453870193388193</c:v>
                </c:pt>
                <c:pt idx="25">
                  <c:v>314.90081232499915</c:v>
                </c:pt>
                <c:pt idx="26">
                  <c:v>314.90081232499915</c:v>
                </c:pt>
                <c:pt idx="27">
                  <c:v>380.27221188775121</c:v>
                </c:pt>
                <c:pt idx="28">
                  <c:v>9.7505695355833648</c:v>
                </c:pt>
                <c:pt idx="29">
                  <c:v>44.691020278995197</c:v>
                </c:pt>
                <c:pt idx="30">
                  <c:v>1546.5335028788375</c:v>
                </c:pt>
                <c:pt idx="31">
                  <c:v>23.819742386749574</c:v>
                </c:pt>
                <c:pt idx="32">
                  <c:v>70.342770570088135</c:v>
                </c:pt>
                <c:pt idx="33">
                  <c:v>3.0583813291342667</c:v>
                </c:pt>
                <c:pt idx="34">
                  <c:v>108.25015693170421</c:v>
                </c:pt>
                <c:pt idx="35">
                  <c:v>1.0934359286030728</c:v>
                </c:pt>
                <c:pt idx="36">
                  <c:v>1472.3032432005161</c:v>
                </c:pt>
                <c:pt idx="37">
                  <c:v>322.06633445011289</c:v>
                </c:pt>
                <c:pt idx="38">
                  <c:v>185.20258709151156</c:v>
                </c:pt>
                <c:pt idx="39">
                  <c:v>16.858767483696209</c:v>
                </c:pt>
                <c:pt idx="40">
                  <c:v>99.371005877291822</c:v>
                </c:pt>
                <c:pt idx="41">
                  <c:v>72.545110856008804</c:v>
                </c:pt>
                <c:pt idx="42">
                  <c:v>163.83795731402952</c:v>
                </c:pt>
                <c:pt idx="43">
                  <c:v>100.07764009727447</c:v>
                </c:pt>
                <c:pt idx="44">
                  <c:v>43.470834225690112</c:v>
                </c:pt>
                <c:pt idx="45">
                  <c:v>63.284435556890365</c:v>
                </c:pt>
                <c:pt idx="46">
                  <c:v>3.7226138562876687</c:v>
                </c:pt>
                <c:pt idx="47">
                  <c:v>42.588041899876096</c:v>
                </c:pt>
                <c:pt idx="48">
                  <c:v>28.300400240806418</c:v>
                </c:pt>
                <c:pt idx="49">
                  <c:v>177.56846256710466</c:v>
                </c:pt>
                <c:pt idx="50">
                  <c:v>52.96208010341222</c:v>
                </c:pt>
                <c:pt idx="51">
                  <c:v>61.429861944775212</c:v>
                </c:pt>
                <c:pt idx="52">
                  <c:v>14.246786809111885</c:v>
                </c:pt>
                <c:pt idx="53">
                  <c:v>50.805599159092267</c:v>
                </c:pt>
                <c:pt idx="54">
                  <c:v>9.1587656511168269</c:v>
                </c:pt>
                <c:pt idx="55">
                  <c:v>44.112319063557436</c:v>
                </c:pt>
                <c:pt idx="56">
                  <c:v>29.910936642260562</c:v>
                </c:pt>
                <c:pt idx="57">
                  <c:v>11.919971167417804</c:v>
                </c:pt>
                <c:pt idx="58">
                  <c:v>2.1035243236619654</c:v>
                </c:pt>
                <c:pt idx="59">
                  <c:v>16.865318818210596</c:v>
                </c:pt>
                <c:pt idx="60">
                  <c:v>6.7136620251351529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17.734917484238689</c:v>
                </c:pt>
                <c:pt idx="66">
                  <c:v>10.10434159936041</c:v>
                </c:pt>
                <c:pt idx="67">
                  <c:v>3.2245304516797617</c:v>
                </c:pt>
                <c:pt idx="68">
                  <c:v>13.515767066214565</c:v>
                </c:pt>
                <c:pt idx="69">
                  <c:v>2.5841375028981668</c:v>
                </c:pt>
                <c:pt idx="70">
                  <c:v>0.91791475807171496</c:v>
                </c:pt>
                <c:pt idx="71">
                  <c:v>0</c:v>
                </c:pt>
                <c:pt idx="72">
                  <c:v>3.8762062543472502</c:v>
                </c:pt>
                <c:pt idx="73">
                  <c:v>1.8358295161434299</c:v>
                </c:pt>
                <c:pt idx="74">
                  <c:v>0.91791475807171496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2-4BD2-9F0E-74A4D6435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175816"/>
        <c:axId val="698178336"/>
      </c:barChart>
      <c:dateAx>
        <c:axId val="698175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78336"/>
        <c:crosses val="autoZero"/>
        <c:auto val="1"/>
        <c:lblOffset val="100"/>
        <c:baseTimeUnit val="days"/>
      </c:dateAx>
      <c:valAx>
        <c:axId val="698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75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$$ Value of Late Battery Sales Orders - 9/12/18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'Sort by LATE $$'!$AP$4</c:f>
              <c:strCache>
                <c:ptCount val="1"/>
                <c:pt idx="0">
                  <c:v>LATE $$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'Sort by LATE $$'!$AN$5:$AN$25</c:f>
              <c:strCache>
                <c:ptCount val="21"/>
                <c:pt idx="0">
                  <c:v>45940</c:v>
                </c:pt>
                <c:pt idx="1">
                  <c:v>46021</c:v>
                </c:pt>
                <c:pt idx="2">
                  <c:v>45552</c:v>
                </c:pt>
                <c:pt idx="3">
                  <c:v>45521</c:v>
                </c:pt>
                <c:pt idx="4">
                  <c:v>44722</c:v>
                </c:pt>
                <c:pt idx="5">
                  <c:v>45895</c:v>
                </c:pt>
                <c:pt idx="6">
                  <c:v>45283</c:v>
                </c:pt>
                <c:pt idx="7">
                  <c:v>46022</c:v>
                </c:pt>
                <c:pt idx="8">
                  <c:v>45876</c:v>
                </c:pt>
                <c:pt idx="9">
                  <c:v>45875</c:v>
                </c:pt>
                <c:pt idx="10">
                  <c:v>43709</c:v>
                </c:pt>
                <c:pt idx="11">
                  <c:v>45745</c:v>
                </c:pt>
                <c:pt idx="12">
                  <c:v>46037</c:v>
                </c:pt>
                <c:pt idx="13">
                  <c:v>46234</c:v>
                </c:pt>
                <c:pt idx="14">
                  <c:v>44667</c:v>
                </c:pt>
                <c:pt idx="15">
                  <c:v>46165</c:v>
                </c:pt>
                <c:pt idx="16">
                  <c:v>45668</c:v>
                </c:pt>
                <c:pt idx="17">
                  <c:v>45696</c:v>
                </c:pt>
                <c:pt idx="20">
                  <c:v>57 others</c:v>
                </c:pt>
              </c:strCache>
            </c:strRef>
          </c:cat>
          <c:val>
            <c:numRef>
              <c:f>'Sort by LATE $$'!$AP$5:$AP$25</c:f>
              <c:numCache>
                <c:formatCode>_("$"* #,##0.00_);_("$"* \(#,##0.00\);_("$"* "-"??_);_(@_)</c:formatCode>
                <c:ptCount val="21"/>
                <c:pt idx="0">
                  <c:v>1546.5335028788375</c:v>
                </c:pt>
                <c:pt idx="1">
                  <c:v>1472.3032432005161</c:v>
                </c:pt>
                <c:pt idx="2">
                  <c:v>609.51614525224772</c:v>
                </c:pt>
                <c:pt idx="3">
                  <c:v>560.32253834672383</c:v>
                </c:pt>
                <c:pt idx="4">
                  <c:v>505.1806836651628</c:v>
                </c:pt>
                <c:pt idx="5">
                  <c:v>380.27221188775121</c:v>
                </c:pt>
                <c:pt idx="6">
                  <c:v>324.65502149086825</c:v>
                </c:pt>
                <c:pt idx="7">
                  <c:v>322.06633445011289</c:v>
                </c:pt>
                <c:pt idx="8">
                  <c:v>314.90081232499915</c:v>
                </c:pt>
                <c:pt idx="9">
                  <c:v>314.90081232499915</c:v>
                </c:pt>
                <c:pt idx="10">
                  <c:v>308.61790054418509</c:v>
                </c:pt>
                <c:pt idx="11">
                  <c:v>238.79614304950525</c:v>
                </c:pt>
                <c:pt idx="12">
                  <c:v>185.20258709151156</c:v>
                </c:pt>
                <c:pt idx="13">
                  <c:v>177.56846256710466</c:v>
                </c:pt>
                <c:pt idx="14">
                  <c:v>166.87704860264921</c:v>
                </c:pt>
                <c:pt idx="15">
                  <c:v>163.83795731402952</c:v>
                </c:pt>
                <c:pt idx="16">
                  <c:v>134.28051976327461</c:v>
                </c:pt>
                <c:pt idx="17">
                  <c:v>114.66655215324893</c:v>
                </c:pt>
                <c:pt idx="20">
                  <c:v>1614.2768494988231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3-4C1A-87F8-BCAF8CB7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027200"/>
        <c:axId val="829022880"/>
      </c:barChart>
      <c:lineChart>
        <c:grouping val="standard"/>
        <c:varyColors val="0"/>
        <c:ser>
          <c:idx val="1"/>
          <c:order val="1"/>
          <c:tx>
            <c:strRef>
              <c:f>'Sort by LATE $$'!$AQ$4</c:f>
              <c:strCache>
                <c:ptCount val="1"/>
                <c:pt idx="0">
                  <c:v>Cumulative 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'Sort by LATE $$'!$AN$5:$AN$25</c:f>
              <c:strCache>
                <c:ptCount val="21"/>
                <c:pt idx="0">
                  <c:v>45940</c:v>
                </c:pt>
                <c:pt idx="1">
                  <c:v>46021</c:v>
                </c:pt>
                <c:pt idx="2">
                  <c:v>45552</c:v>
                </c:pt>
                <c:pt idx="3">
                  <c:v>45521</c:v>
                </c:pt>
                <c:pt idx="4">
                  <c:v>44722</c:v>
                </c:pt>
                <c:pt idx="5">
                  <c:v>45895</c:v>
                </c:pt>
                <c:pt idx="6">
                  <c:v>45283</c:v>
                </c:pt>
                <c:pt idx="7">
                  <c:v>46022</c:v>
                </c:pt>
                <c:pt idx="8">
                  <c:v>45876</c:v>
                </c:pt>
                <c:pt idx="9">
                  <c:v>45875</c:v>
                </c:pt>
                <c:pt idx="10">
                  <c:v>43709</c:v>
                </c:pt>
                <c:pt idx="11">
                  <c:v>45745</c:v>
                </c:pt>
                <c:pt idx="12">
                  <c:v>46037</c:v>
                </c:pt>
                <c:pt idx="13">
                  <c:v>46234</c:v>
                </c:pt>
                <c:pt idx="14">
                  <c:v>44667</c:v>
                </c:pt>
                <c:pt idx="15">
                  <c:v>46165</c:v>
                </c:pt>
                <c:pt idx="16">
                  <c:v>45668</c:v>
                </c:pt>
                <c:pt idx="17">
                  <c:v>45696</c:v>
                </c:pt>
                <c:pt idx="20">
                  <c:v>57 others</c:v>
                </c:pt>
              </c:strCache>
            </c:strRef>
          </c:cat>
          <c:val>
            <c:numRef>
              <c:f>'Sort by LATE $$'!$AQ$5:$AQ$25</c:f>
              <c:numCache>
                <c:formatCode>0%</c:formatCode>
                <c:ptCount val="21"/>
                <c:pt idx="0">
                  <c:v>0.1635716819795256</c:v>
                </c:pt>
                <c:pt idx="1">
                  <c:v>0.31929227737944715</c:v>
                </c:pt>
                <c:pt idx="2">
                  <c:v>0.38375876380667195</c:v>
                </c:pt>
                <c:pt idx="3">
                  <c:v>0.44302220677625592</c:v>
                </c:pt>
                <c:pt idx="4">
                  <c:v>0.49645347999268313</c:v>
                </c:pt>
                <c:pt idx="5">
                  <c:v>0.53667360144027332</c:v>
                </c:pt>
                <c:pt idx="6">
                  <c:v>0.57101127846408684</c:v>
                </c:pt>
                <c:pt idx="7">
                  <c:v>0.60507515870781958</c:v>
                </c:pt>
                <c:pt idx="8">
                  <c:v>0.63838116561477409</c:v>
                </c:pt>
                <c:pt idx="9">
                  <c:v>0.6716871725217286</c:v>
                </c:pt>
                <c:pt idx="10">
                  <c:v>0.70432865683941892</c:v>
                </c:pt>
                <c:pt idx="11">
                  <c:v>0.7295853271256566</c:v>
                </c:pt>
                <c:pt idx="12">
                  <c:v>0.74917358604221196</c:v>
                </c:pt>
                <c:pt idx="13">
                  <c:v>0.76795440911171087</c:v>
                </c:pt>
                <c:pt idx="14">
                  <c:v>0.78560443704379435</c:v>
                </c:pt>
                <c:pt idx="15">
                  <c:v>0.80293303044319975</c:v>
                </c:pt>
                <c:pt idx="16">
                  <c:v>0.81713543241760078</c:v>
                </c:pt>
                <c:pt idx="17">
                  <c:v>0.82926333056373569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E-4F33-A2BE-8D27B385E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23264"/>
        <c:axId val="651122184"/>
      </c:lineChart>
      <c:catAx>
        <c:axId val="8290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2880"/>
        <c:crosses val="autoZero"/>
        <c:auto val="1"/>
        <c:lblAlgn val="ctr"/>
        <c:lblOffset val="100"/>
        <c:noMultiLvlLbl val="0"/>
      </c:catAx>
      <c:valAx>
        <c:axId val="8290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7200"/>
        <c:crosses val="autoZero"/>
        <c:crossBetween val="between"/>
      </c:valAx>
      <c:valAx>
        <c:axId val="651122184"/>
        <c:scaling>
          <c:orientation val="minMax"/>
          <c:max val="1"/>
        </c:scaling>
        <c:delete val="0"/>
        <c:axPos val="r"/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3264"/>
        <c:crosses val="max"/>
        <c:crossBetween val="between"/>
        <c:majorUnit val="0.125"/>
      </c:valAx>
      <c:catAx>
        <c:axId val="65112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1122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$$ Value of Late Battery Sales Orders - 9/12/18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'Sort by LATE $$'!$AP$4</c:f>
              <c:strCache>
                <c:ptCount val="1"/>
                <c:pt idx="0">
                  <c:v>LATE $$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'Sort by LATE $$'!$AO$5:$AO$25</c:f>
              <c:strCache>
                <c:ptCount val="21"/>
                <c:pt idx="0">
                  <c:v>3892</c:v>
                </c:pt>
                <c:pt idx="1">
                  <c:v>7600</c:v>
                </c:pt>
                <c:pt idx="2">
                  <c:v>3892</c:v>
                </c:pt>
                <c:pt idx="3">
                  <c:v>4932</c:v>
                </c:pt>
                <c:pt idx="4">
                  <c:v>4985</c:v>
                </c:pt>
                <c:pt idx="5">
                  <c:v>6715</c:v>
                </c:pt>
                <c:pt idx="6">
                  <c:v>3282</c:v>
                </c:pt>
                <c:pt idx="7">
                  <c:v>7600</c:v>
                </c:pt>
                <c:pt idx="8">
                  <c:v>7600</c:v>
                </c:pt>
                <c:pt idx="9">
                  <c:v>7600</c:v>
                </c:pt>
                <c:pt idx="10">
                  <c:v>2116</c:v>
                </c:pt>
                <c:pt idx="11">
                  <c:v>4059</c:v>
                </c:pt>
                <c:pt idx="12">
                  <c:v>3028</c:v>
                </c:pt>
                <c:pt idx="13">
                  <c:v>4839</c:v>
                </c:pt>
                <c:pt idx="14">
                  <c:v>4730</c:v>
                </c:pt>
                <c:pt idx="15">
                  <c:v>7951</c:v>
                </c:pt>
                <c:pt idx="16">
                  <c:v>5404</c:v>
                </c:pt>
                <c:pt idx="17">
                  <c:v>4350</c:v>
                </c:pt>
                <c:pt idx="20">
                  <c:v>57 others</c:v>
                </c:pt>
              </c:strCache>
            </c:strRef>
          </c:cat>
          <c:val>
            <c:numRef>
              <c:f>'Sort by LATE $$'!$AP$5:$AP$25</c:f>
              <c:numCache>
                <c:formatCode>_("$"* #,##0.00_);_("$"* \(#,##0.00\);_("$"* "-"??_);_(@_)</c:formatCode>
                <c:ptCount val="21"/>
                <c:pt idx="0">
                  <c:v>1546.5335028788375</c:v>
                </c:pt>
                <c:pt idx="1">
                  <c:v>1472.3032432005161</c:v>
                </c:pt>
                <c:pt idx="2">
                  <c:v>609.51614525224772</c:v>
                </c:pt>
                <c:pt idx="3">
                  <c:v>560.32253834672383</c:v>
                </c:pt>
                <c:pt idx="4">
                  <c:v>505.1806836651628</c:v>
                </c:pt>
                <c:pt idx="5">
                  <c:v>380.27221188775121</c:v>
                </c:pt>
                <c:pt idx="6">
                  <c:v>324.65502149086825</c:v>
                </c:pt>
                <c:pt idx="7">
                  <c:v>322.06633445011289</c:v>
                </c:pt>
                <c:pt idx="8">
                  <c:v>314.90081232499915</c:v>
                </c:pt>
                <c:pt idx="9">
                  <c:v>314.90081232499915</c:v>
                </c:pt>
                <c:pt idx="10">
                  <c:v>308.61790054418509</c:v>
                </c:pt>
                <c:pt idx="11">
                  <c:v>238.79614304950525</c:v>
                </c:pt>
                <c:pt idx="12">
                  <c:v>185.20258709151156</c:v>
                </c:pt>
                <c:pt idx="13">
                  <c:v>177.56846256710466</c:v>
                </c:pt>
                <c:pt idx="14">
                  <c:v>166.87704860264921</c:v>
                </c:pt>
                <c:pt idx="15">
                  <c:v>163.83795731402952</c:v>
                </c:pt>
                <c:pt idx="16">
                  <c:v>134.28051976327461</c:v>
                </c:pt>
                <c:pt idx="17">
                  <c:v>114.66655215324893</c:v>
                </c:pt>
                <c:pt idx="20">
                  <c:v>1614.2768494988231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F-4219-9D85-3B76CC01C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027200"/>
        <c:axId val="829022880"/>
      </c:barChart>
      <c:lineChart>
        <c:grouping val="standard"/>
        <c:varyColors val="0"/>
        <c:ser>
          <c:idx val="1"/>
          <c:order val="1"/>
          <c:tx>
            <c:strRef>
              <c:f>'Sort by LATE $$'!$AQ$4</c:f>
              <c:strCache>
                <c:ptCount val="1"/>
                <c:pt idx="0">
                  <c:v>Cumulative 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'Sort by LATE $$'!$AO$5:$AO$25</c:f>
              <c:strCache>
                <c:ptCount val="21"/>
                <c:pt idx="0">
                  <c:v>3892</c:v>
                </c:pt>
                <c:pt idx="1">
                  <c:v>7600</c:v>
                </c:pt>
                <c:pt idx="2">
                  <c:v>3892</c:v>
                </c:pt>
                <c:pt idx="3">
                  <c:v>4932</c:v>
                </c:pt>
                <c:pt idx="4">
                  <c:v>4985</c:v>
                </c:pt>
                <c:pt idx="5">
                  <c:v>6715</c:v>
                </c:pt>
                <c:pt idx="6">
                  <c:v>3282</c:v>
                </c:pt>
                <c:pt idx="7">
                  <c:v>7600</c:v>
                </c:pt>
                <c:pt idx="8">
                  <c:v>7600</c:v>
                </c:pt>
                <c:pt idx="9">
                  <c:v>7600</c:v>
                </c:pt>
                <c:pt idx="10">
                  <c:v>2116</c:v>
                </c:pt>
                <c:pt idx="11">
                  <c:v>4059</c:v>
                </c:pt>
                <c:pt idx="12">
                  <c:v>3028</c:v>
                </c:pt>
                <c:pt idx="13">
                  <c:v>4839</c:v>
                </c:pt>
                <c:pt idx="14">
                  <c:v>4730</c:v>
                </c:pt>
                <c:pt idx="15">
                  <c:v>7951</c:v>
                </c:pt>
                <c:pt idx="16">
                  <c:v>5404</c:v>
                </c:pt>
                <c:pt idx="17">
                  <c:v>4350</c:v>
                </c:pt>
                <c:pt idx="20">
                  <c:v>57 others</c:v>
                </c:pt>
              </c:strCache>
            </c:strRef>
          </c:cat>
          <c:val>
            <c:numRef>
              <c:f>'Sort by LATE $$'!$AQ$5:$AQ$25</c:f>
              <c:numCache>
                <c:formatCode>0%</c:formatCode>
                <c:ptCount val="21"/>
                <c:pt idx="0">
                  <c:v>0.1635716819795256</c:v>
                </c:pt>
                <c:pt idx="1">
                  <c:v>0.31929227737944715</c:v>
                </c:pt>
                <c:pt idx="2">
                  <c:v>0.38375876380667195</c:v>
                </c:pt>
                <c:pt idx="3">
                  <c:v>0.44302220677625592</c:v>
                </c:pt>
                <c:pt idx="4">
                  <c:v>0.49645347999268313</c:v>
                </c:pt>
                <c:pt idx="5">
                  <c:v>0.53667360144027332</c:v>
                </c:pt>
                <c:pt idx="6">
                  <c:v>0.57101127846408684</c:v>
                </c:pt>
                <c:pt idx="7">
                  <c:v>0.60507515870781958</c:v>
                </c:pt>
                <c:pt idx="8">
                  <c:v>0.63838116561477409</c:v>
                </c:pt>
                <c:pt idx="9">
                  <c:v>0.6716871725217286</c:v>
                </c:pt>
                <c:pt idx="10">
                  <c:v>0.70432865683941892</c:v>
                </c:pt>
                <c:pt idx="11">
                  <c:v>0.7295853271256566</c:v>
                </c:pt>
                <c:pt idx="12">
                  <c:v>0.74917358604221196</c:v>
                </c:pt>
                <c:pt idx="13">
                  <c:v>0.76795440911171087</c:v>
                </c:pt>
                <c:pt idx="14">
                  <c:v>0.78560443704379435</c:v>
                </c:pt>
                <c:pt idx="15">
                  <c:v>0.80293303044319975</c:v>
                </c:pt>
                <c:pt idx="16">
                  <c:v>0.81713543241760078</c:v>
                </c:pt>
                <c:pt idx="17">
                  <c:v>0.82926333056373569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F-4219-9D85-3B76CC01C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23264"/>
        <c:axId val="651122184"/>
      </c:lineChart>
      <c:catAx>
        <c:axId val="8290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2880"/>
        <c:crosses val="autoZero"/>
        <c:auto val="1"/>
        <c:lblAlgn val="ctr"/>
        <c:lblOffset val="100"/>
        <c:noMultiLvlLbl val="0"/>
      </c:catAx>
      <c:valAx>
        <c:axId val="8290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7200"/>
        <c:crosses val="autoZero"/>
        <c:crossBetween val="between"/>
      </c:valAx>
      <c:valAx>
        <c:axId val="651122184"/>
        <c:scaling>
          <c:orientation val="minMax"/>
          <c:max val="1"/>
          <c:min val="0"/>
        </c:scaling>
        <c:delete val="0"/>
        <c:axPos val="r"/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3264"/>
        <c:crosses val="max"/>
        <c:crossBetween val="between"/>
        <c:majorUnit val="0.16666660000000003"/>
      </c:valAx>
      <c:catAx>
        <c:axId val="65112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1122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Late Batteries by Customer - 9/12/18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'Sort by LATE Qty-High'!$AH$2</c:f>
              <c:strCache>
                <c:ptCount val="1"/>
                <c:pt idx="0">
                  <c:v>LATE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'Sort by LATE Qty-High'!$AG$3:$AG$23</c:f>
              <c:strCache>
                <c:ptCount val="21"/>
                <c:pt idx="0">
                  <c:v>3892</c:v>
                </c:pt>
                <c:pt idx="1">
                  <c:v>7600</c:v>
                </c:pt>
                <c:pt idx="2">
                  <c:v>4985</c:v>
                </c:pt>
                <c:pt idx="3">
                  <c:v>3892</c:v>
                </c:pt>
                <c:pt idx="4">
                  <c:v>4932</c:v>
                </c:pt>
                <c:pt idx="5">
                  <c:v>3282</c:v>
                </c:pt>
                <c:pt idx="6">
                  <c:v>6715</c:v>
                </c:pt>
                <c:pt idx="7">
                  <c:v>7600</c:v>
                </c:pt>
                <c:pt idx="8">
                  <c:v>7600</c:v>
                </c:pt>
                <c:pt idx="9">
                  <c:v>7600</c:v>
                </c:pt>
                <c:pt idx="10">
                  <c:v>4059</c:v>
                </c:pt>
                <c:pt idx="11">
                  <c:v>4839</c:v>
                </c:pt>
                <c:pt idx="12">
                  <c:v>2116</c:v>
                </c:pt>
                <c:pt idx="13">
                  <c:v>5404</c:v>
                </c:pt>
                <c:pt idx="14">
                  <c:v>4350</c:v>
                </c:pt>
                <c:pt idx="15">
                  <c:v>4730</c:v>
                </c:pt>
                <c:pt idx="16">
                  <c:v>3028</c:v>
                </c:pt>
                <c:pt idx="17">
                  <c:v>3028</c:v>
                </c:pt>
                <c:pt idx="20">
                  <c:v>58 others</c:v>
                </c:pt>
              </c:strCache>
            </c:strRef>
          </c:cat>
          <c:val>
            <c:numRef>
              <c:f>'Sort by LATE Qty-High'!$AH$3:$AH$23</c:f>
              <c:numCache>
                <c:formatCode>General</c:formatCode>
                <c:ptCount val="21"/>
                <c:pt idx="0">
                  <c:v>1700</c:v>
                </c:pt>
                <c:pt idx="1">
                  <c:v>1600</c:v>
                </c:pt>
                <c:pt idx="2">
                  <c:v>800</c:v>
                </c:pt>
                <c:pt idx="3">
                  <c:v>670</c:v>
                </c:pt>
                <c:pt idx="4">
                  <c:v>576</c:v>
                </c:pt>
                <c:pt idx="5">
                  <c:v>500</c:v>
                </c:pt>
                <c:pt idx="6">
                  <c:v>390</c:v>
                </c:pt>
                <c:pt idx="7">
                  <c:v>350</c:v>
                </c:pt>
                <c:pt idx="8">
                  <c:v>300</c:v>
                </c:pt>
                <c:pt idx="9">
                  <c:v>300</c:v>
                </c:pt>
                <c:pt idx="10">
                  <c:v>270</c:v>
                </c:pt>
                <c:pt idx="11">
                  <c:v>250</c:v>
                </c:pt>
                <c:pt idx="12">
                  <c:v>250</c:v>
                </c:pt>
                <c:pt idx="13">
                  <c:v>240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150</c:v>
                </c:pt>
                <c:pt idx="20">
                  <c:v>2135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A-438B-B05F-F97F6FC88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027200"/>
        <c:axId val="829022880"/>
      </c:barChart>
      <c:lineChart>
        <c:grouping val="standard"/>
        <c:varyColors val="0"/>
        <c:ser>
          <c:idx val="1"/>
          <c:order val="1"/>
          <c:tx>
            <c:strRef>
              <c:f>'Sort by LATE Qty-High'!$AI$2</c:f>
              <c:strCache>
                <c:ptCount val="1"/>
                <c:pt idx="0">
                  <c:v>Cumulative 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'Sort by LATE Qty-High'!$AG$3:$AG$23</c:f>
              <c:strCache>
                <c:ptCount val="21"/>
                <c:pt idx="0">
                  <c:v>3892</c:v>
                </c:pt>
                <c:pt idx="1">
                  <c:v>7600</c:v>
                </c:pt>
                <c:pt idx="2">
                  <c:v>4985</c:v>
                </c:pt>
                <c:pt idx="3">
                  <c:v>3892</c:v>
                </c:pt>
                <c:pt idx="4">
                  <c:v>4932</c:v>
                </c:pt>
                <c:pt idx="5">
                  <c:v>3282</c:v>
                </c:pt>
                <c:pt idx="6">
                  <c:v>6715</c:v>
                </c:pt>
                <c:pt idx="7">
                  <c:v>7600</c:v>
                </c:pt>
                <c:pt idx="8">
                  <c:v>7600</c:v>
                </c:pt>
                <c:pt idx="9">
                  <c:v>7600</c:v>
                </c:pt>
                <c:pt idx="10">
                  <c:v>4059</c:v>
                </c:pt>
                <c:pt idx="11">
                  <c:v>4839</c:v>
                </c:pt>
                <c:pt idx="12">
                  <c:v>2116</c:v>
                </c:pt>
                <c:pt idx="13">
                  <c:v>5404</c:v>
                </c:pt>
                <c:pt idx="14">
                  <c:v>4350</c:v>
                </c:pt>
                <c:pt idx="15">
                  <c:v>4730</c:v>
                </c:pt>
                <c:pt idx="16">
                  <c:v>3028</c:v>
                </c:pt>
                <c:pt idx="17">
                  <c:v>3028</c:v>
                </c:pt>
                <c:pt idx="20">
                  <c:v>58 others</c:v>
                </c:pt>
              </c:strCache>
            </c:strRef>
          </c:cat>
          <c:val>
            <c:numRef>
              <c:f>'Sort by LATE Qty-High'!$AI$3:$AI$23</c:f>
              <c:numCache>
                <c:formatCode>0%</c:formatCode>
                <c:ptCount val="21"/>
                <c:pt idx="0">
                  <c:v>0.1534157567006588</c:v>
                </c:pt>
                <c:pt idx="1">
                  <c:v>0.29780705712480821</c:v>
                </c:pt>
                <c:pt idx="2">
                  <c:v>0.37000270733688295</c:v>
                </c:pt>
                <c:pt idx="3">
                  <c:v>0.43046656438949554</c:v>
                </c:pt>
                <c:pt idx="4">
                  <c:v>0.48244743254218936</c:v>
                </c:pt>
                <c:pt idx="5">
                  <c:v>0.52756971392473606</c:v>
                </c:pt>
                <c:pt idx="6">
                  <c:v>0.56276509340312242</c:v>
                </c:pt>
                <c:pt idx="7">
                  <c:v>0.59435069037090515</c:v>
                </c:pt>
                <c:pt idx="8">
                  <c:v>0.6214240592004332</c:v>
                </c:pt>
                <c:pt idx="9">
                  <c:v>0.64849742802996124</c:v>
                </c:pt>
                <c:pt idx="10">
                  <c:v>0.6728634599765364</c:v>
                </c:pt>
                <c:pt idx="11">
                  <c:v>0.69542460066780976</c:v>
                </c:pt>
                <c:pt idx="12">
                  <c:v>0.71798574135908311</c:v>
                </c:pt>
                <c:pt idx="13">
                  <c:v>0.7396444364227055</c:v>
                </c:pt>
                <c:pt idx="14">
                  <c:v>0.75769334897572427</c:v>
                </c:pt>
                <c:pt idx="15">
                  <c:v>0.77574226152874293</c:v>
                </c:pt>
                <c:pt idx="16">
                  <c:v>0.79379117408176159</c:v>
                </c:pt>
                <c:pt idx="17">
                  <c:v>0.80732785849652555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EA-438B-B05F-F97F6FC88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23264"/>
        <c:axId val="651122184"/>
      </c:lineChart>
      <c:catAx>
        <c:axId val="8290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2880"/>
        <c:crosses val="autoZero"/>
        <c:auto val="1"/>
        <c:lblAlgn val="ctr"/>
        <c:lblOffset val="100"/>
        <c:noMultiLvlLbl val="0"/>
      </c:catAx>
      <c:valAx>
        <c:axId val="8290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7200"/>
        <c:crosses val="autoZero"/>
        <c:crossBetween val="between"/>
      </c:valAx>
      <c:valAx>
        <c:axId val="651122184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3264"/>
        <c:crosses val="max"/>
        <c:crossBetween val="between"/>
        <c:majorUnit val="0.2"/>
      </c:valAx>
      <c:catAx>
        <c:axId val="65112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1122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Batteries </a:t>
            </a:r>
            <a:r>
              <a:rPr lang="en-US" b="1" u="sng"/>
              <a:t>Late + Due This Week</a:t>
            </a:r>
            <a:r>
              <a:rPr lang="en-US"/>
              <a:t> by Customer - 9/12/18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'Sort by LATE + This WeekQty (5)'!$AE$2</c:f>
              <c:strCache>
                <c:ptCount val="1"/>
                <c:pt idx="0">
                  <c:v>LATE + This Week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'Sort by LATE + This WeekQty (5)'!$AD$3:$AD$23</c:f>
              <c:strCache>
                <c:ptCount val="21"/>
                <c:pt idx="0">
                  <c:v>3892</c:v>
                </c:pt>
                <c:pt idx="1">
                  <c:v>7600</c:v>
                </c:pt>
                <c:pt idx="2">
                  <c:v>4985</c:v>
                </c:pt>
                <c:pt idx="3">
                  <c:v>3892</c:v>
                </c:pt>
                <c:pt idx="4">
                  <c:v>6715</c:v>
                </c:pt>
                <c:pt idx="5">
                  <c:v>4932</c:v>
                </c:pt>
                <c:pt idx="6">
                  <c:v>3282</c:v>
                </c:pt>
                <c:pt idx="7">
                  <c:v>4839</c:v>
                </c:pt>
                <c:pt idx="8">
                  <c:v>4839</c:v>
                </c:pt>
                <c:pt idx="9">
                  <c:v>3892</c:v>
                </c:pt>
                <c:pt idx="10">
                  <c:v>7718</c:v>
                </c:pt>
                <c:pt idx="11">
                  <c:v>4350</c:v>
                </c:pt>
                <c:pt idx="12">
                  <c:v>7600</c:v>
                </c:pt>
                <c:pt idx="13">
                  <c:v>7600</c:v>
                </c:pt>
                <c:pt idx="14">
                  <c:v>7600</c:v>
                </c:pt>
                <c:pt idx="15">
                  <c:v>6671</c:v>
                </c:pt>
                <c:pt idx="16">
                  <c:v>4059</c:v>
                </c:pt>
                <c:pt idx="17">
                  <c:v>9648</c:v>
                </c:pt>
                <c:pt idx="18">
                  <c:v>2116</c:v>
                </c:pt>
                <c:pt idx="19">
                  <c:v>7900</c:v>
                </c:pt>
                <c:pt idx="20">
                  <c:v>80 others</c:v>
                </c:pt>
              </c:strCache>
            </c:strRef>
          </c:cat>
          <c:val>
            <c:numRef>
              <c:f>'Sort by LATE + This WeekQty (5)'!$AE$3:$AE$23</c:f>
              <c:numCache>
                <c:formatCode>General</c:formatCode>
                <c:ptCount val="21"/>
                <c:pt idx="0">
                  <c:v>3140</c:v>
                </c:pt>
                <c:pt idx="1">
                  <c:v>2350</c:v>
                </c:pt>
                <c:pt idx="2">
                  <c:v>800</c:v>
                </c:pt>
                <c:pt idx="3">
                  <c:v>670</c:v>
                </c:pt>
                <c:pt idx="4">
                  <c:v>590</c:v>
                </c:pt>
                <c:pt idx="5">
                  <c:v>576</c:v>
                </c:pt>
                <c:pt idx="6">
                  <c:v>500</c:v>
                </c:pt>
                <c:pt idx="7">
                  <c:v>500</c:v>
                </c:pt>
                <c:pt idx="8">
                  <c:v>480</c:v>
                </c:pt>
                <c:pt idx="9">
                  <c:v>420</c:v>
                </c:pt>
                <c:pt idx="10">
                  <c:v>408</c:v>
                </c:pt>
                <c:pt idx="11">
                  <c:v>400</c:v>
                </c:pt>
                <c:pt idx="12">
                  <c:v>350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270</c:v>
                </c:pt>
                <c:pt idx="17">
                  <c:v>260</c:v>
                </c:pt>
                <c:pt idx="18">
                  <c:v>250</c:v>
                </c:pt>
                <c:pt idx="19">
                  <c:v>250</c:v>
                </c:pt>
                <c:pt idx="20">
                  <c:v>3509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7-423A-BFED-566258D4C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027200"/>
        <c:axId val="829022880"/>
      </c:barChart>
      <c:lineChart>
        <c:grouping val="standard"/>
        <c:varyColors val="0"/>
        <c:ser>
          <c:idx val="1"/>
          <c:order val="1"/>
          <c:tx>
            <c:strRef>
              <c:f>'Sort by LATE + This WeekQty (5)'!$AF$2</c:f>
              <c:strCache>
                <c:ptCount val="1"/>
                <c:pt idx="0">
                  <c:v>Cumulative 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'Sort by LATE + This WeekQty (5)'!$AD$3:$AD$23</c:f>
              <c:strCache>
                <c:ptCount val="21"/>
                <c:pt idx="0">
                  <c:v>3892</c:v>
                </c:pt>
                <c:pt idx="1">
                  <c:v>7600</c:v>
                </c:pt>
                <c:pt idx="2">
                  <c:v>4985</c:v>
                </c:pt>
                <c:pt idx="3">
                  <c:v>3892</c:v>
                </c:pt>
                <c:pt idx="4">
                  <c:v>6715</c:v>
                </c:pt>
                <c:pt idx="5">
                  <c:v>4932</c:v>
                </c:pt>
                <c:pt idx="6">
                  <c:v>3282</c:v>
                </c:pt>
                <c:pt idx="7">
                  <c:v>4839</c:v>
                </c:pt>
                <c:pt idx="8">
                  <c:v>4839</c:v>
                </c:pt>
                <c:pt idx="9">
                  <c:v>3892</c:v>
                </c:pt>
                <c:pt idx="10">
                  <c:v>7718</c:v>
                </c:pt>
                <c:pt idx="11">
                  <c:v>4350</c:v>
                </c:pt>
                <c:pt idx="12">
                  <c:v>7600</c:v>
                </c:pt>
                <c:pt idx="13">
                  <c:v>7600</c:v>
                </c:pt>
                <c:pt idx="14">
                  <c:v>7600</c:v>
                </c:pt>
                <c:pt idx="15">
                  <c:v>6671</c:v>
                </c:pt>
                <c:pt idx="16">
                  <c:v>4059</c:v>
                </c:pt>
                <c:pt idx="17">
                  <c:v>9648</c:v>
                </c:pt>
                <c:pt idx="18">
                  <c:v>2116</c:v>
                </c:pt>
                <c:pt idx="19">
                  <c:v>7900</c:v>
                </c:pt>
                <c:pt idx="20">
                  <c:v>80 others</c:v>
                </c:pt>
              </c:strCache>
            </c:strRef>
          </c:cat>
          <c:val>
            <c:numRef>
              <c:f>'Sort by LATE + This WeekQty (5)'!$AF$3:$AF$23</c:f>
              <c:numCache>
                <c:formatCode>0%</c:formatCode>
                <c:ptCount val="21"/>
                <c:pt idx="0">
                  <c:v>0.18889490465018349</c:v>
                </c:pt>
                <c:pt idx="1">
                  <c:v>0.33026529507309149</c:v>
                </c:pt>
                <c:pt idx="2">
                  <c:v>0.37839138542982614</c:v>
                </c:pt>
                <c:pt idx="3">
                  <c:v>0.41869698610359141</c:v>
                </c:pt>
                <c:pt idx="4">
                  <c:v>0.45418997774168324</c:v>
                </c:pt>
                <c:pt idx="5">
                  <c:v>0.48884076279853217</c:v>
                </c:pt>
                <c:pt idx="6">
                  <c:v>0.5189195692714913</c:v>
                </c:pt>
                <c:pt idx="7">
                  <c:v>0.54899837574445043</c:v>
                </c:pt>
                <c:pt idx="8">
                  <c:v>0.57787402995849124</c:v>
                </c:pt>
                <c:pt idx="9">
                  <c:v>0.60314022739577688</c:v>
                </c:pt>
                <c:pt idx="10">
                  <c:v>0.62768453347771158</c:v>
                </c:pt>
                <c:pt idx="11">
                  <c:v>0.65174757865607891</c:v>
                </c:pt>
                <c:pt idx="12">
                  <c:v>0.67280274318715039</c:v>
                </c:pt>
                <c:pt idx="13">
                  <c:v>0.6908500270709258</c:v>
                </c:pt>
                <c:pt idx="14">
                  <c:v>0.70889731095470132</c:v>
                </c:pt>
                <c:pt idx="15">
                  <c:v>0.72694459483847684</c:v>
                </c:pt>
                <c:pt idx="16">
                  <c:v>0.74318715033387472</c:v>
                </c:pt>
                <c:pt idx="17">
                  <c:v>0.7588281296998135</c:v>
                </c:pt>
                <c:pt idx="18">
                  <c:v>0.77386753293629307</c:v>
                </c:pt>
                <c:pt idx="19">
                  <c:v>0.78890693617277263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A7-423A-BFED-566258D4C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23264"/>
        <c:axId val="651122184"/>
      </c:lineChart>
      <c:catAx>
        <c:axId val="8290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2880"/>
        <c:crosses val="autoZero"/>
        <c:auto val="1"/>
        <c:lblAlgn val="ctr"/>
        <c:lblOffset val="100"/>
        <c:noMultiLvlLbl val="0"/>
      </c:catAx>
      <c:valAx>
        <c:axId val="8290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27200"/>
        <c:crosses val="autoZero"/>
        <c:crossBetween val="between"/>
      </c:valAx>
      <c:valAx>
        <c:axId val="651122184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3264"/>
        <c:crosses val="max"/>
        <c:crossBetween val="between"/>
        <c:majorUnit val="0.2"/>
      </c:valAx>
      <c:catAx>
        <c:axId val="65112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1122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E0D32FA-7282-4DCE-8FEA-B21AFBB80EE4}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F9D447-0FEE-41E7-BB23-5F75BB79A4F2}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324E25-714C-4995-8D82-63F3613D6E51}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2F0992-ACB8-4729-AFE2-127F8B400D48}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FC5E5EE-BCF6-4447-B142-42A09A53C748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201930</xdr:colOff>
      <xdr:row>2</xdr:row>
      <xdr:rowOff>152400</xdr:rowOff>
    </xdr:from>
    <xdr:to>
      <xdr:col>15</xdr:col>
      <xdr:colOff>297180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7A940-D01B-4E3E-BAD6-82AD69FDE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95F97-708B-45DC-BC1D-3F11584A83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C5E2C-DFCF-4EC9-B69F-FDD8714023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924A2-7A91-4C87-B62E-D72531652E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F0D68-6A2F-45B0-99EF-48C07165A2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CE628-8778-4CD7-BC53-87267BE9D6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Nations" refreshedDate="43354.353567824073" createdVersion="6" refreshedVersion="6" minRefreshableVersion="3" recordCount="1641" xr:uid="{50D99DED-B521-4892-91D9-13F8D1FBB62D}">
  <cacheSource type="worksheet">
    <worksheetSource ref="A1:Z1642" sheet="Raw Report with Extra Columns"/>
  </cacheSource>
  <cacheFields count="30">
    <cacheField name="SO No" numFmtId="1">
      <sharedItems containsMixedTypes="1" containsNumber="1" containsInteger="1" minValue="38856" maxValue="47029"/>
    </cacheField>
    <cacheField name="SO State" numFmtId="49">
      <sharedItems containsMixedTypes="1" containsNumber="1" containsInteger="1" minValue="0" maxValue="0"/>
    </cacheField>
    <cacheField name="SO Date" numFmtId="165">
      <sharedItems containsDate="1" containsMixedTypes="1" minDate="2017-01-01T00:00:00" maxDate="2018-09-11T00:00:00"/>
    </cacheField>
    <cacheField name="Ship By" numFmtId="165">
      <sharedItems containsDate="1" containsMixedTypes="1" minDate="2018-05-17T00:00:00" maxDate="2019-11-29T00:00:00"/>
    </cacheField>
    <cacheField name="Customer ID" numFmtId="49">
      <sharedItems containsMixedTypes="1" containsNumber="1" containsInteger="1" minValue="0" maxValue="0"/>
    </cacheField>
    <cacheField name="Customer Name" numFmtId="49">
      <sharedItems containsMixedTypes="1" containsNumber="1" containsInteger="1" minValue="0" maxValue="0"/>
    </cacheField>
    <cacheField name="Item ID" numFmtId="49">
      <sharedItems containsMixedTypes="1" containsNumber="1" containsInteger="1" minValue="0" maxValue="0"/>
    </cacheField>
    <cacheField name="U/M ID" numFmtId="49">
      <sharedItems containsMixedTypes="1" containsNumber="1" containsInteger="1" minValue="0" maxValue="0"/>
    </cacheField>
    <cacheField name="Line Description" numFmtId="49">
      <sharedItems containsMixedTypes="1" containsNumber="1" containsInteger="1" minValue="0" maxValue="0"/>
    </cacheField>
    <cacheField name="Qty Ordered" numFmtId="4">
      <sharedItems containsSemiMixedTypes="0" containsString="0" containsNumber="1" containsInteger="1" minValue="0" maxValue="2700"/>
    </cacheField>
    <cacheField name="Qty Shipped" numFmtId="4">
      <sharedItems containsSemiMixedTypes="0" containsString="0" containsNumber="1" minValue="0" maxValue="70"/>
    </cacheField>
    <cacheField name="Qty Remaining" numFmtId="4">
      <sharedItems containsSemiMixedTypes="0" containsString="0" containsNumber="1" minValue="0" maxValue="2700"/>
    </cacheField>
    <cacheField name="Unit Price" numFmtId="4">
      <sharedItems containsSemiMixedTypes="0" containsString="0" containsNumber="1" minValue="0" maxValue="34346.58"/>
    </cacheField>
    <cacheField name="Order Match" numFmtId="4">
      <sharedItems/>
    </cacheField>
    <cacheField name="Value$" numFmtId="4">
      <sharedItems containsSemiMixedTypes="0" containsString="0" containsNumber="1" minValue="0" maxValue="169966"/>
    </cacheField>
    <cacheField name="Ship Date" numFmtId="165">
      <sharedItems containsDate="1" containsMixedTypes="1" minDate="2018-05-31T00:00:00" maxDate="2019-11-15T00:00:00"/>
    </cacheField>
    <cacheField name="Actual Ship Week" numFmtId="165">
      <sharedItems containsDate="1" containsMixedTypes="1" minDate="2018-05-27T00:00:00" maxDate="2019-11-11T00:00:00"/>
    </cacheField>
    <cacheField name="Ship Week" numFmtId="166">
      <sharedItems containsDate="1" containsMixedTypes="1" minDate="2018-07-08T00:00:00" maxDate="2019-11-11T00:00:00" count="63">
        <s v="LATE"/>
        <d v="2018-12-02T00:00:00"/>
        <d v="2018-11-25T00:00:00"/>
        <d v="2018-09-23T00:00:00"/>
        <d v="2018-09-30T00:00:00"/>
        <d v="2018-10-21T00:00:00"/>
        <d v="2018-11-04T00:00:00"/>
        <d v="2018-10-14T00:00:00"/>
        <d v="2018-09-16T00:00:00"/>
        <d v="2018-09-09T00:00:00"/>
        <d v="2018-12-16T00:00:00"/>
        <d v="2018-12-30T00:00:00"/>
        <d v="2018-10-07T00:00:00"/>
        <d v="2018-11-18T00:00:00"/>
        <d v="2019-04-07T00:00:00"/>
        <d v="2019-04-21T00:00:00"/>
        <d v="2019-02-10T00:00:00"/>
        <d v="2019-02-17T00:00:00"/>
        <d v="2019-02-24T00:00:00"/>
        <d v="2018-12-09T00:00:00"/>
        <d v="2019-09-29T00:00:00"/>
        <d v="2019-10-20T00:00:00"/>
        <d v="2018-10-28T00:00:00"/>
        <d v="2018-11-11T00:00:00"/>
        <d v="2019-04-14T00:00:00"/>
        <d v="2019-04-28T00:00:00"/>
        <d v="2019-05-19T00:00:00"/>
        <d v="2019-06-02T00:00:00"/>
        <d v="2019-06-16T00:00:00"/>
        <d v="2019-06-30T00:00:00"/>
        <d v="2019-07-21T00:00:00"/>
        <d v="2019-08-04T00:00:00"/>
        <d v="2019-08-18T00:00:00"/>
        <d v="2019-09-15T00:00:00"/>
        <d v="2019-01-06T00:00:00"/>
        <d v="2019-09-01T00:00:00"/>
        <d v="2018-12-23T00:00:00"/>
        <d v="2019-01-27T00:00:00"/>
        <d v="2019-03-10T00:00:00"/>
        <d v="2019-01-20T00:00:00"/>
        <d v="2019-01-13T00:00:00"/>
        <d v="2019-02-03T00:00:00"/>
        <d v="2019-03-03T00:00:00"/>
        <d v="2019-03-17T00:00:00"/>
        <d v="2019-03-31T00:00:00"/>
        <d v="2019-05-05T00:00:00"/>
        <d v="2019-05-12T00:00:00"/>
        <d v="2019-06-09T00:00:00"/>
        <d v="2019-08-11T00:00:00"/>
        <d v="2019-07-07T00:00:00"/>
        <d v="2019-11-10T00:00:00"/>
        <e v="#VALUE!"/>
        <d v="2018-07-22T00:00:00" u="1"/>
        <e v="#N/A" u="1"/>
        <d v="2018-08-26T00:00:00" u="1"/>
        <d v="2018-07-29T00:00:00" u="1"/>
        <d v="2018-09-02T00:00:00" u="1"/>
        <d v="2018-08-05T00:00:00" u="1"/>
        <d v="2018-07-08T00:00:00" u="1"/>
        <d v="2018-08-12T00:00:00" u="1"/>
        <d v="2018-07-15T00:00:00" u="1"/>
        <d v="2019-03-24T00:00:00" u="1"/>
        <d v="2018-08-19T00:00:00" u="1"/>
      </sharedItems>
    </cacheField>
    <cacheField name="Ship Month" numFmtId="167">
      <sharedItems containsDate="1" containsMixedTypes="1" minDate="2018-09-01T00:00:00" maxDate="2019-11-02T00:00:00"/>
    </cacheField>
    <cacheField name="Product Type" numFmtId="0">
      <sharedItems count="9">
        <s v="Battery"/>
        <s v="zz_Other Non-Product"/>
        <s v="Charger"/>
        <s v="Board"/>
        <s v="Other"/>
        <s v="Mini Belt Pack" u="1"/>
        <s v="Belt Charger" u="1"/>
        <s v="Other Product" u="1"/>
        <s v="Other Non-Product" u="1"/>
      </sharedItems>
    </cacheField>
    <cacheField name="First three" numFmtId="0">
      <sharedItems/>
    </cacheField>
    <cacheField name="Cell Identifier" numFmtId="0">
      <sharedItems containsMixedTypes="1" containsNumber="1" containsInteger="1" minValue="3" maxValue="16"/>
    </cacheField>
    <cacheField name="# Cells per Pack" numFmtId="0">
      <sharedItems containsSemiMixedTypes="0" containsString="0" containsNumber="1" containsInteger="1" minValue="0" maxValue="16"/>
    </cacheField>
    <cacheField name="Total Cells for Line Item" numFmtId="0">
      <sharedItems containsSemiMixedTypes="0" containsString="0" containsNumber="1" containsInteger="1" minValue="0" maxValue="13600"/>
    </cacheField>
    <cacheField name="Cell Ah" numFmtId="0">
      <sharedItems containsNonDate="0" containsString="0" containsBlank="1"/>
    </cacheField>
    <cacheField name="Cell Supplier" numFmtId="0">
      <sharedItems containsNonDate="0" containsString="0" containsBlank="1"/>
    </cacheField>
    <cacheField name="&lt;placeholder1&gt;" numFmtId="0">
      <sharedItems containsNonDate="0" containsString="0" containsBlank="1"/>
    </cacheField>
    <cacheField name="&lt;placeholder2&gt;" numFmtId="0">
      <sharedItems containsNonDate="0" containsString="0" containsBlank="1"/>
    </cacheField>
    <cacheField name="Days Late" numFmtId="0">
      <sharedItems containsMixedTypes="1" containsNumber="1" containsInteger="1" minValue="0" maxValue="198" count="163">
        <n v="40"/>
        <n v="0"/>
        <n v="103"/>
        <n v="99"/>
        <n v="97"/>
        <n v="90"/>
        <n v="88"/>
        <n v="74"/>
        <n v="28"/>
        <n v="18"/>
        <n v="64"/>
        <n v="54"/>
        <n v="48"/>
        <n v="46"/>
        <n v="42"/>
        <n v="30"/>
        <n v="32"/>
        <n v="27"/>
        <n v="29"/>
        <n v="33"/>
        <n v="22"/>
        <n v="21"/>
        <n v="20"/>
        <n v="19"/>
        <n v="15"/>
        <n v="14"/>
        <n v="7"/>
        <n v="12"/>
        <n v="11"/>
        <n v="5"/>
        <n v="6"/>
        <n v="4"/>
        <n v="8"/>
        <n v="25"/>
        <n v="81"/>
        <n v="36"/>
        <n v="35"/>
        <n v="9"/>
        <n v="13"/>
        <e v="#VALUE!"/>
        <n v="3" u="1"/>
        <n v="170" u="1"/>
        <n v="109" u="1"/>
        <n v="69" u="1"/>
        <n v="143" u="1"/>
        <n v="196" u="1"/>
        <n v="82" u="1"/>
        <n v="53" u="1"/>
        <n v="169" u="1"/>
        <n v="142" u="1"/>
        <n v="95" u="1"/>
        <n v="195" u="1"/>
        <n v="168" u="1"/>
        <n v="108" u="1"/>
        <n v="68" u="1"/>
        <n v="141" u="1"/>
        <n v="167" u="1"/>
        <n v="59" u="1"/>
        <n v="39" u="1"/>
        <n v="193" u="1"/>
        <n v="166" u="1"/>
        <n v="107" u="1"/>
        <n v="67" u="1"/>
        <n v="192" u="1"/>
        <n v="80" u="1"/>
        <n v="52" u="1"/>
        <n v="165" u="1"/>
        <n v="93" u="1"/>
        <n v="191" u="1"/>
        <n v="164" u="1"/>
        <n v="106" u="1"/>
        <n v="66" u="1"/>
        <n v="45" u="1"/>
        <n v="137" u="1"/>
        <n v="190" u="1"/>
        <n v="79" u="1"/>
        <n v="163" u="1"/>
        <n v="92" u="1"/>
        <n v="58" u="1"/>
        <n v="38" u="1"/>
        <n v="189" u="1"/>
        <n v="162" u="1"/>
        <n v="105" u="1"/>
        <n v="65" u="1"/>
        <n v="188" u="1"/>
        <n v="118" u="1"/>
        <n v="78" u="1"/>
        <n v="51" u="1"/>
        <n v="161" u="1"/>
        <n v="91" u="1"/>
        <n v="187" u="1"/>
        <n v="104" u="1"/>
        <n v="44" u="1"/>
        <n v="186" u="1"/>
        <n v="2" u="1"/>
        <n v="77" u="1"/>
        <n v="57" u="1"/>
        <n v="37" u="1"/>
        <n v="185" u="1"/>
        <n v="158" u="1"/>
        <n v="184" u="1"/>
        <n v="76" u="1"/>
        <n v="50" u="1"/>
        <n v="31" u="1"/>
        <n v="157" u="1"/>
        <n v="89" u="1"/>
        <n v="183" u="1"/>
        <n v="156" u="1"/>
        <n v="102" u="1"/>
        <n v="63" u="1"/>
        <n v="43" u="1"/>
        <n v="182" u="1"/>
        <n v="75" u="1"/>
        <n v="155" u="1"/>
        <n v="56" u="1"/>
        <n v="24" u="1"/>
        <n v="181" u="1"/>
        <n v="10" u="1"/>
        <n v="154" u="1"/>
        <n v="101" u="1"/>
        <n v="180" u="1"/>
        <n v="49" u="1"/>
        <n v="87" u="1"/>
        <n v="179" u="1"/>
        <n v="100" u="1"/>
        <n v="62" u="1"/>
        <n v="17" u="1"/>
        <n v="178" u="1"/>
        <n v="73" u="1"/>
        <n v="151" u="1"/>
        <n v="86" u="1"/>
        <n v="55" u="1"/>
        <n v="177" u="1"/>
        <n v="150" u="1"/>
        <n v="176" u="1"/>
        <n v="112" u="1"/>
        <n v="72" u="1"/>
        <n v="149" u="1"/>
        <n v="85" u="1"/>
        <n v="175" u="1"/>
        <n v="148" u="1"/>
        <n v="98" u="1"/>
        <n v="61" u="1"/>
        <n v="41" u="1"/>
        <n v="174" u="1"/>
        <n v="111" u="1"/>
        <n v="71" u="1"/>
        <n v="84" u="1"/>
        <n v="34" u="1"/>
        <n v="23" u="1"/>
        <n v="173" u="1"/>
        <n v="172" u="1"/>
        <n v="110" u="1"/>
        <n v="47" u="1"/>
        <n v="198" u="1"/>
        <n v="83" u="1"/>
        <n v="171" u="1"/>
        <n v="144" u="1"/>
        <n v="96" u="1"/>
        <n v="60" u="1"/>
        <n v="26" u="1"/>
        <n v="197" u="1"/>
        <n v="16" u="1"/>
      </sharedItems>
    </cacheField>
    <cacheField name="Days Late * Vol" numFmtId="0">
      <sharedItems containsMixedTypes="1" containsNumber="1" minValue="0" maxValue="21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Nations" refreshedDate="43357.408223842591" createdVersion="6" refreshedVersion="6" minRefreshableVersion="3" recordCount="1700" xr:uid="{2FB82A2D-6E84-4EE5-AC28-521045AB9402}">
  <cacheSource type="worksheet">
    <worksheetSource ref="A1:Z1701" sheet="Raw Report with Extra Columns"/>
  </cacheSource>
  <cacheFields count="26">
    <cacheField name="SO No" numFmtId="49">
      <sharedItems containsBlank="1" containsMixedTypes="1" containsNumber="1" containsInteger="1" minValue="0" maxValue="47038" count="1503">
        <s v="44032"/>
        <s v="46844"/>
        <s v="46826"/>
        <s v="44920"/>
        <s v="45589"/>
        <s v="38856"/>
        <s v="46689"/>
        <s v="46848"/>
        <s v="47036"/>
        <s v="45552"/>
        <s v="45940"/>
        <s v="46832"/>
        <s v="46958"/>
        <s v="45923"/>
        <s v="46833"/>
        <s v="45922"/>
        <s v="46672"/>
        <s v="46582"/>
        <s v="46939"/>
        <s v="46404"/>
        <s v="45435"/>
        <s v="46329"/>
        <s v="46884"/>
        <s v="46995"/>
        <s v="46744"/>
        <s v="47014"/>
        <s v="46400"/>
        <s v="46804"/>
        <s v="46504"/>
        <s v="46771"/>
        <s v="46805"/>
        <s v="46850"/>
        <s v="46893"/>
        <s v="46925"/>
        <s v="46561"/>
        <s v="46839"/>
        <s v="46899"/>
        <s v="46719"/>
        <s v="46818"/>
        <s v="46667"/>
        <s v="45853"/>
        <s v="46942"/>
        <s v="46831"/>
        <s v="46706"/>
        <s v="46369"/>
        <s v="45729"/>
        <s v="46803"/>
        <s v="46705"/>
        <s v="46171"/>
        <s v="45542"/>
        <s v="46658"/>
        <s v="46952"/>
        <s v="46758"/>
        <s v="46629"/>
        <s v="46733"/>
        <s v="46841"/>
        <s v="46974"/>
        <s v="45530"/>
        <s v="46676"/>
        <s v="46462"/>
        <s v="46244"/>
        <s v="46840"/>
        <s v="46755"/>
        <s v="46529"/>
        <s v="46767"/>
        <s v="47010"/>
        <s v="46302"/>
        <s v="46466"/>
        <s v="44680"/>
        <s v="46294"/>
        <s v="46946"/>
        <s v="46668"/>
        <s v="46847"/>
        <s v="46852"/>
        <s v="46815"/>
        <s v="46677"/>
        <s v="46975"/>
        <s v="46961"/>
        <s v="47018"/>
        <s v="47019"/>
        <s v="47016"/>
        <s v="46750"/>
        <s v="45696"/>
        <s v="46426"/>
        <s v="45959"/>
        <s v="46289"/>
        <s v="46093"/>
        <s v="46142"/>
        <s v="47025"/>
        <s v="46955"/>
        <s v="46680"/>
        <s v="46500"/>
        <s v="47003"/>
        <s v="47032"/>
        <s v="45283"/>
        <s v="46616"/>
        <s v="46718"/>
        <s v="46530"/>
        <s v="46970"/>
        <s v="46835"/>
        <s v="46455"/>
        <s v="46361"/>
        <s v="46189"/>
        <s v="46281"/>
        <s v="46834"/>
        <s v="45681"/>
        <s v="45177"/>
        <s v="46342"/>
        <s v="46434"/>
        <s v="46478"/>
        <s v="46593"/>
        <s v="46330"/>
        <s v="46598"/>
        <s v="46885"/>
        <s v="46402"/>
        <s v="46861"/>
        <s v="46265"/>
        <s v="46722"/>
        <s v="45873"/>
        <s v="46388"/>
        <s v="44507"/>
        <s v="46525"/>
        <s v="46337"/>
        <s v="47031"/>
        <s v="46297"/>
        <s v="46752"/>
        <s v="46256"/>
        <s v="46257"/>
        <s v="46768"/>
        <s v="46702"/>
        <s v="46869"/>
        <s v="47013"/>
        <s v="46971"/>
        <s v="44722"/>
        <s v="45272"/>
        <s v="45472"/>
        <s v="46657"/>
        <s v="45955"/>
        <s v="46671"/>
        <s v="46511"/>
        <s v="46990"/>
        <s v="46333"/>
        <s v="46334"/>
        <s v="46335"/>
        <s v="46980"/>
        <s v="46704"/>
        <s v="46904"/>
        <s v="46830"/>
        <s v="46817"/>
        <s v="46507"/>
        <s v="46950"/>
        <s v="45951"/>
        <s v="45668"/>
        <s v="46553"/>
        <s v="46145"/>
        <s v="46891"/>
        <s v="46540"/>
        <s v="46522"/>
        <s v="46856"/>
        <s v="47020"/>
        <s v="44066"/>
        <s v="47021"/>
        <s v="45913"/>
        <s v="46509"/>
        <s v="46819"/>
        <s v="46712"/>
        <s v="46409"/>
        <s v="47027"/>
        <s v="46630"/>
        <s v="46418"/>
        <s v="46595"/>
        <s v="46503"/>
        <s v="46753"/>
        <s v="46643"/>
        <s v="46984"/>
        <s v="46996"/>
        <s v="46234"/>
        <s v="46799"/>
        <s v="45979"/>
        <s v="46408"/>
        <s v="46467"/>
        <s v="44936"/>
        <s v="46940"/>
        <s v="46978"/>
        <s v="46576"/>
        <s v="46004"/>
        <s v="46461"/>
        <s v="46951"/>
        <s v="46648"/>
        <s v="46730"/>
        <s v="46287"/>
        <s v="46997"/>
        <s v="46151"/>
        <s v="46653"/>
        <s v="46892"/>
        <s v="46115"/>
        <s v="46288"/>
        <s v="46923"/>
        <s v="46889"/>
        <s v="46407"/>
        <s v="45894"/>
        <s v="46371"/>
        <s v="46913"/>
        <s v="46700"/>
        <s v="47033"/>
        <s v="46887"/>
        <s v="46270"/>
        <s v="46286"/>
        <s v="46550"/>
        <s v="46784"/>
        <s v="46458"/>
        <s v="46271"/>
        <s v="46431"/>
        <s v="47037"/>
        <s v="45828"/>
        <s v="45804"/>
        <s v="44682"/>
        <s v="46030"/>
        <s v="46994"/>
        <s v="46275"/>
        <s v="46918"/>
        <s v="46259"/>
        <s v="46387"/>
        <s v="46436"/>
        <s v="47011"/>
        <s v="46484"/>
        <s v="46505"/>
        <s v="46325"/>
        <s v="46778"/>
        <s v="46809"/>
        <s v="46987"/>
        <s v="46770"/>
        <s v="46735"/>
        <s v="46745"/>
        <s v="46896"/>
        <s v="44472"/>
        <s v="46370"/>
        <s v="46532"/>
        <s v="46769"/>
        <s v="46773"/>
        <s v="46405"/>
        <s v="45094"/>
        <s v="46022"/>
        <s v="46021"/>
        <s v="46214"/>
        <s v="46888"/>
        <s v="46348"/>
        <s v="46695"/>
        <s v="45102"/>
        <s v="45495"/>
        <s v="46563"/>
        <s v="45059"/>
        <s v="44710"/>
        <s v="46810"/>
        <s v="46309"/>
        <s v="46473"/>
        <s v="46571"/>
        <s v="46564"/>
        <s v="46802"/>
        <s v="46604"/>
        <s v="46291"/>
        <s v="46631"/>
        <s v="46685"/>
        <s v="46862"/>
        <s v="47001"/>
        <s v="46591"/>
        <s v="46650"/>
        <s v="46772"/>
        <s v="46714"/>
        <s v="46649"/>
        <s v="46282"/>
        <s v="46766"/>
        <s v="46621"/>
        <s v="46915"/>
        <s v="46015"/>
        <s v="46868"/>
        <s v="46055"/>
        <s v="46936"/>
        <s v="46269"/>
        <s v="46336"/>
        <s v="46812"/>
        <s v="46372"/>
        <s v="46373"/>
        <s v="46742"/>
        <s v="46379"/>
        <s v="46451"/>
        <s v="46437"/>
        <s v="46501"/>
        <s v="46914"/>
        <s v="46737"/>
        <s v="46828"/>
        <s v="47028"/>
        <s v="46673"/>
        <s v="46674"/>
        <s v="46661"/>
        <s v="46698"/>
        <s v="47015"/>
        <s v="46167"/>
        <s v="46255"/>
        <s v="45496"/>
        <s v="46781"/>
        <s v="46857"/>
        <s v="46743"/>
        <s v="46944"/>
        <s v="46460"/>
        <s v="44345"/>
        <s v="46427"/>
        <s v="46938"/>
        <s v="46883"/>
        <s v="46694"/>
        <s v="46709"/>
        <s v="46707"/>
        <s v="46790"/>
        <s v="46249"/>
        <s v="46979"/>
        <s v="44667"/>
        <s v="46890"/>
        <s v="46175"/>
        <s v="46607"/>
        <s v="46384"/>
        <s v="46912"/>
        <s v="46774"/>
        <s v="46927"/>
        <s v="46611"/>
        <s v="46641"/>
        <s v="46037"/>
        <s v="46136"/>
        <s v="44999"/>
        <s v="46801"/>
        <s v="46943"/>
        <s v="46916"/>
        <s v="46293"/>
        <s v="46645"/>
        <s v="45153"/>
        <s v="46606"/>
        <s v="46783"/>
        <s v="46878"/>
        <s v="46761"/>
        <s v="46417"/>
        <s v="46726"/>
        <s v="46870"/>
        <s v="47004"/>
        <s v="46391"/>
        <s v="45728"/>
        <s v="45860"/>
        <s v="45397"/>
        <s v="46637"/>
        <s v="46655"/>
        <s v="46135"/>
        <s v="46104"/>
        <s v="46785"/>
        <s v="46622"/>
        <s v="46186"/>
        <s v="45688"/>
        <s v="46851"/>
        <s v="46521"/>
        <s v="46490"/>
        <s v="46644"/>
        <s v="46941"/>
        <s v="46959"/>
        <s v="46993"/>
        <s v="46897"/>
        <s v="46520"/>
        <s v="46647"/>
        <s v="46609"/>
        <s v="46663"/>
        <s v="44483"/>
        <s v="46895"/>
        <s v="46662"/>
        <s v="46966"/>
        <s v="46992"/>
        <s v="46386"/>
        <s v="46452"/>
        <s v="46512"/>
        <s v="44484"/>
        <s v="46969"/>
        <s v="46983"/>
        <s v="44485"/>
        <s v="45298"/>
        <s v="46721"/>
        <s v="44486"/>
        <s v="45112"/>
        <s v="46594"/>
        <s v="46910"/>
        <s v="46666"/>
        <s v="46999"/>
        <s v="46347"/>
        <s v="46853"/>
        <s v="46754"/>
        <s v="46779"/>
        <s v="46440"/>
        <s v="46906"/>
        <s v="46664"/>
        <s v="46717"/>
        <s v="46795"/>
        <s v="46907"/>
        <s v="46651"/>
        <s v="46736"/>
        <s v="47002"/>
        <s v="45875"/>
        <s v="45876"/>
        <s v="46982"/>
        <s v="46345"/>
        <s v="46001"/>
        <s v="46965"/>
        <s v="43709"/>
        <s v="46881"/>
        <s v="46935"/>
        <s v="46929"/>
        <s v="46991"/>
        <s v="46823"/>
        <s v="46807"/>
        <s v="46760"/>
        <s v="46757"/>
        <s v="44626"/>
        <s v="46675"/>
        <s v="46749"/>
        <s v="46998"/>
        <s v="46581"/>
        <s v="46635"/>
        <s v="46963"/>
        <s v="47034"/>
        <s v="46922"/>
        <s v="46747"/>
        <s v="46972"/>
        <s v="46962"/>
        <s v="46295"/>
        <s v="47029"/>
        <s v="46697"/>
        <s v="46787"/>
        <s v="47022"/>
        <s v="45869"/>
        <s v="45231"/>
        <s v="46679"/>
        <s v="46930"/>
        <s v="46165"/>
        <s v="47005"/>
        <s v="47006"/>
        <s v="47007"/>
        <s v="47008"/>
        <s v="43286"/>
        <s v="46734"/>
        <s v="46479"/>
        <s v="46566"/>
        <s v="46909"/>
        <s v="46204"/>
        <s v="46814"/>
        <s v="47000"/>
        <s v="46628"/>
        <s v="46789"/>
        <s v="46821"/>
        <s v="46871"/>
        <s v="45893"/>
        <s v="46116"/>
        <s v="46144"/>
        <s v="45521"/>
        <s v="46855"/>
        <s v="45745"/>
        <s v="46489"/>
        <s v="46964"/>
        <s v="46756"/>
        <s v="46924"/>
        <s v="45895"/>
        <m/>
        <n v="0" u="1"/>
        <n v="46374" u="1"/>
        <n v="46311" u="1"/>
        <n v="46248" u="1"/>
        <n v="46122" u="1"/>
        <n v="45681" u="1"/>
        <n v="45555" u="1"/>
        <n v="43286" u="1"/>
        <n v="45177" u="1"/>
        <n v="45051" u="1"/>
        <n v="47005" u="1"/>
        <n v="46942" u="1"/>
        <n v="46879" u="1"/>
        <n v="46816" u="1"/>
        <n v="46753" u="1"/>
        <n v="46690" u="1"/>
        <n v="46627" u="1"/>
        <n v="46564" u="1"/>
        <n v="44484" u="1"/>
        <n v="46501" u="1"/>
        <n v="46438" u="1"/>
        <n v="46249" u="1"/>
        <n v="46186" u="1"/>
        <n v="46123" u="1"/>
        <n v="46060" u="1"/>
        <n v="45997" u="1"/>
        <n v="45745" u="1"/>
        <n v="47006" u="1"/>
        <n v="46943" u="1"/>
        <n v="46880" u="1"/>
        <n v="46817" u="1"/>
        <n v="46754" u="1"/>
        <n v="44674" u="1"/>
        <n v="46691" u="1"/>
        <n v="46628" u="1"/>
        <n v="46565" u="1"/>
        <n v="44485" u="1"/>
        <n v="46502" u="1"/>
        <n v="46250" u="1"/>
        <n v="46187" u="1"/>
        <n v="46124" u="1"/>
        <n v="45935" u="1"/>
        <n v="45557" u="1"/>
        <n v="47007" u="1"/>
        <n v="46944" u="1"/>
        <n v="46881" u="1"/>
        <n v="46818" u="1"/>
        <n v="46755" u="1"/>
        <n v="46629" u="1"/>
        <n v="46566" u="1"/>
        <n v="44486" u="1"/>
        <n v="46503" u="1"/>
        <n v="46440" u="1"/>
        <n v="46251" u="1"/>
        <n v="46188" u="1"/>
        <n v="45873" u="1"/>
        <n v="45621" u="1"/>
        <n v="45495" u="1"/>
        <n v="47008" u="1"/>
        <n v="46945" u="1"/>
        <n v="46882" u="1"/>
        <n v="46819" u="1"/>
        <n v="46756" u="1"/>
        <n v="46693" u="1"/>
        <n v="46630" u="1"/>
        <n v="46567" u="1"/>
        <n v="46504" u="1"/>
        <n v="46441" u="1"/>
        <n v="46378" u="1"/>
        <n v="46252" u="1"/>
        <n v="46189" u="1"/>
        <n v="46126" u="1"/>
        <n v="46063" u="1"/>
        <n v="46000" u="1"/>
        <n v="45874" u="1"/>
        <n v="45496" u="1"/>
        <n v="47009" u="1"/>
        <n v="46946" u="1"/>
        <n v="46883" u="1"/>
        <n v="46820" u="1"/>
        <n v="46757" u="1"/>
        <n v="46694" u="1"/>
        <n v="46631" u="1"/>
        <n v="46568" u="1"/>
        <n v="46505" u="1"/>
        <n v="46442" u="1"/>
        <n v="46379" u="1"/>
        <n v="46316" u="1"/>
        <n v="46127" u="1"/>
        <n v="46001" u="1"/>
        <n v="45875" u="1"/>
        <n v="47010" u="1"/>
        <n v="46947" u="1"/>
        <n v="46884" u="1"/>
        <n v="46821" u="1"/>
        <n v="46758" u="1"/>
        <n v="44678" u="1"/>
        <n v="46695" u="1"/>
        <n v="44615" u="1"/>
        <n v="46632" u="1"/>
        <n v="44552" u="1"/>
        <n v="46569" u="1"/>
        <n v="46506" u="1"/>
        <n v="46443" u="1"/>
        <n v="46380" u="1"/>
        <n v="46191" u="1"/>
        <n v="45939" u="1"/>
        <n v="45876" u="1"/>
        <n v="45435" u="1"/>
        <n v="47011" u="1"/>
        <n v="46948" u="1"/>
        <n v="46885" u="1"/>
        <n v="46822" u="1"/>
        <n v="46759" u="1"/>
        <n v="46696" u="1"/>
        <n v="46633" u="1"/>
        <n v="46570" u="1"/>
        <n v="46507" u="1"/>
        <n v="46444" u="1"/>
        <n v="46255" u="1"/>
        <n v="46192" u="1"/>
        <n v="46129" u="1"/>
        <n v="46066" u="1"/>
        <n v="46003" u="1"/>
        <n v="45940" u="1"/>
        <n v="45688" u="1"/>
        <n v="45373" u="1"/>
        <n v="47012" u="1"/>
        <n v="46886" u="1"/>
        <n v="46823" u="1"/>
        <n v="46760" u="1"/>
        <n v="44680" u="1"/>
        <n v="46697" u="1"/>
        <n v="46634" u="1"/>
        <n v="46571" u="1"/>
        <n v="46508" u="1"/>
        <n v="46445" u="1"/>
        <n v="46256" u="1"/>
        <n v="46004" u="1"/>
        <n v="45815" u="1"/>
        <n v="45059" u="1"/>
        <n v="47013" u="1"/>
        <n v="46950" u="1"/>
        <n v="46887" u="1"/>
        <n v="46824" u="1"/>
        <n v="46761" u="1"/>
        <n v="46698" u="1"/>
        <n v="46635" u="1"/>
        <n v="46572" u="1"/>
        <n v="46509" u="1"/>
        <n v="46446" u="1"/>
        <n v="46383" u="1"/>
        <n v="46257" u="1"/>
        <n v="46131" u="1"/>
        <n v="45627" u="1"/>
        <n v="47014" u="1"/>
        <n v="46951" u="1"/>
        <n v="46888" u="1"/>
        <n v="46825" u="1"/>
        <n v="46762" u="1"/>
        <n v="44682" u="1"/>
        <n v="46699" u="1"/>
        <n v="46636" u="1"/>
        <n v="46573" u="1"/>
        <n v="46510" u="1"/>
        <n v="46447" u="1"/>
        <n v="46384" u="1"/>
        <n v="46258" u="1"/>
        <n v="46195" u="1"/>
        <n v="45628" u="1"/>
        <n v="45376" u="1"/>
        <n v="47015" u="1"/>
        <n v="46952" u="1"/>
        <n v="46889" u="1"/>
        <n v="46826" u="1"/>
        <n v="46763" u="1"/>
        <n v="46700" u="1"/>
        <n v="46637" u="1"/>
        <n v="46511" u="1"/>
        <n v="46448" u="1"/>
        <n v="46259" u="1"/>
        <n v="46133" u="1"/>
        <n v="45755" u="1"/>
        <n v="44999" u="1"/>
        <n v="47016" u="1"/>
        <n v="44936" u="1"/>
        <n v="46953" u="1"/>
        <n v="46890" u="1"/>
        <n v="46827" u="1"/>
        <n v="46764" u="1"/>
        <n v="46701" u="1"/>
        <n v="46638" u="1"/>
        <n v="46575" u="1"/>
        <n v="46512" u="1"/>
        <n v="46449" u="1"/>
        <n v="46386" u="1"/>
        <n v="46323" u="1"/>
        <n v="46197" u="1"/>
        <n v="46134" u="1"/>
        <n v="46071" u="1"/>
        <n v="45882" u="1"/>
        <n v="45819" u="1"/>
        <n v="45630" u="1"/>
        <n v="47017" u="1"/>
        <n v="46954" u="1"/>
        <n v="46891" u="1"/>
        <n v="46828" u="1"/>
        <n v="46765" u="1"/>
        <n v="46702" u="1"/>
        <n v="46639" u="1"/>
        <n v="46576" u="1"/>
        <n v="46513" u="1"/>
        <n v="46450" u="1"/>
        <n v="46387" u="1"/>
        <n v="46324" u="1"/>
        <n v="46135" u="1"/>
        <n v="46072" u="1"/>
        <n v="46009" u="1"/>
        <n v="45127" u="1"/>
        <n v="47018" u="1"/>
        <n v="46955" u="1"/>
        <n v="46892" u="1"/>
        <n v="46829" u="1"/>
        <n v="46766" u="1"/>
        <n v="46703" u="1"/>
        <n v="46640" u="1"/>
        <n v="46577" u="1"/>
        <n v="46514" u="1"/>
        <n v="46451" u="1"/>
        <n v="46388" u="1"/>
        <n v="46325" u="1"/>
        <n v="46199" u="1"/>
        <n v="46136" u="1"/>
        <n v="46073" u="1"/>
        <n v="47019" u="1"/>
        <n v="46956" u="1"/>
        <n v="44876" u="1"/>
        <n v="46893" u="1"/>
        <n v="46830" u="1"/>
        <n v="46767" u="1"/>
        <n v="46704" u="1"/>
        <n v="46641" u="1"/>
        <n v="46578" u="1"/>
        <n v="46515" u="1"/>
        <n v="46452" u="1"/>
        <n v="46389" u="1"/>
        <n v="46200" u="1"/>
        <n v="45948" u="1"/>
        <n v="45696" u="1"/>
        <n v="47020" u="1"/>
        <n v="46957" u="1"/>
        <n v="46894" u="1"/>
        <n v="46831" u="1"/>
        <n v="46768" u="1"/>
        <n v="46705" u="1"/>
        <n v="46642" u="1"/>
        <n v="46579" u="1"/>
        <n v="46516" u="1"/>
        <n v="46453" u="1"/>
        <n v="46201" u="1"/>
        <n v="46075" u="1"/>
        <n v="43113" u="1"/>
        <n v="47021" u="1"/>
        <n v="46958" u="1"/>
        <n v="46895" u="1"/>
        <n v="46832" u="1"/>
        <n v="46769" u="1"/>
        <n v="46706" u="1"/>
        <n v="44626" u="1"/>
        <n v="46643" u="1"/>
        <n v="46580" u="1"/>
        <n v="46517" u="1"/>
        <n v="46454" u="1"/>
        <n v="46391" u="1"/>
        <n v="46328" u="1"/>
        <n v="46265" u="1"/>
        <n v="46139" u="1"/>
        <n v="46076" u="1"/>
        <n v="45950" u="1"/>
        <n v="45887" u="1"/>
        <n v="45698" u="1"/>
        <n v="47022" u="1"/>
        <n v="46959" u="1"/>
        <n v="46896" u="1"/>
        <n v="46833" u="1"/>
        <n v="46770" u="1"/>
        <n v="46707" u="1"/>
        <n v="46644" u="1"/>
        <n v="46581" u="1"/>
        <n v="46518" u="1"/>
        <n v="46455" u="1"/>
        <n v="46392" u="1"/>
        <n v="46329" u="1"/>
        <n v="46266" u="1"/>
        <n v="46140" u="1"/>
        <n v="45951" u="1"/>
        <n v="45825" u="1"/>
        <n v="47023" u="1"/>
        <n v="46960" u="1"/>
        <n v="46897" u="1"/>
        <n v="46834" u="1"/>
        <n v="46771" u="1"/>
        <n v="46708" u="1"/>
        <n v="46645" u="1"/>
        <n v="46582" u="1"/>
        <n v="46519" u="1"/>
        <n v="46456" u="1"/>
        <n v="46393" u="1"/>
        <n v="46330" u="1"/>
        <n v="46267" u="1"/>
        <n v="46204" u="1"/>
        <n v="46015" u="1"/>
        <n v="47024" u="1"/>
        <n v="46961" u="1"/>
        <n v="46898" u="1"/>
        <n v="46835" u="1"/>
        <n v="46772" u="1"/>
        <n v="46709" u="1"/>
        <n v="46646" u="1"/>
        <n v="46583" u="1"/>
        <n v="46520" u="1"/>
        <n v="46457" u="1"/>
        <n v="46394" u="1"/>
        <n v="46331" u="1"/>
        <n v="46268" u="1"/>
        <n v="46205" u="1"/>
        <n v="46142" u="1"/>
        <n v="45953" u="1"/>
        <n v="45575" u="1"/>
        <n v="47025" u="1"/>
        <n v="46962" u="1"/>
        <n v="46899" u="1"/>
        <n v="46836" u="1"/>
        <n v="46773" u="1"/>
        <n v="46710" u="1"/>
        <n v="46647" u="1"/>
        <n v="46584" u="1"/>
        <n v="46521" u="1"/>
        <n v="46458" u="1"/>
        <n v="46395" u="1"/>
        <n v="46332" u="1"/>
        <n v="46269" u="1"/>
        <n v="46206" u="1"/>
        <n v="46017" u="1"/>
        <n v="45828" u="1"/>
        <n v="45009" u="1"/>
        <n v="47026" u="1"/>
        <n v="46963" u="1"/>
        <n v="46900" u="1"/>
        <n v="46837" u="1"/>
        <n v="46774" u="1"/>
        <n v="46711" u="1"/>
        <n v="44631" u="1"/>
        <n v="46648" u="1"/>
        <n v="46585" u="1"/>
        <n v="46522" u="1"/>
        <n v="46459" u="1"/>
        <n v="42362" u="1"/>
        <n v="46396" u="1"/>
        <n v="46333" u="1"/>
        <n v="46270" u="1"/>
        <n v="46144" u="1"/>
        <n v="46081" u="1"/>
        <n v="46018" u="1"/>
        <n v="45955" u="1"/>
        <n v="45640" u="1"/>
        <n v="45199" u="1"/>
        <n v="47027" u="1"/>
        <n v="46964" u="1"/>
        <n v="46838" u="1"/>
        <n v="46775" u="1"/>
        <n v="46712" u="1"/>
        <n v="46649" u="1"/>
        <n v="46523" u="1"/>
        <n v="46460" u="1"/>
        <n v="46397" u="1"/>
        <n v="46334" u="1"/>
        <n v="46271" u="1"/>
        <n v="46145" u="1"/>
        <n v="46082" u="1"/>
        <n v="46019" u="1"/>
        <n v="45893" u="1"/>
        <n v="45641" u="1"/>
        <n v="45326" u="1"/>
        <n v="47028" u="1"/>
        <n v="46965" u="1"/>
        <n v="46902" u="1"/>
        <n v="46839" u="1"/>
        <n v="46776" u="1"/>
        <n v="46713" u="1"/>
        <n v="46650" u="1"/>
        <n v="46587" u="1"/>
        <n v="44507" u="1"/>
        <n v="46461" u="1"/>
        <n v="46398" u="1"/>
        <n v="46335" u="1"/>
        <n v="46272" u="1"/>
        <n v="44066" u="1"/>
        <n v="45894" u="1"/>
        <n v="47029" u="1"/>
        <n v="46966" u="1"/>
        <n v="46903" u="1"/>
        <n v="46840" u="1"/>
        <n v="46777" u="1"/>
        <n v="46714" u="1"/>
        <n v="46651" u="1"/>
        <n v="46588" u="1"/>
        <n v="46525" u="1"/>
        <n v="46462" u="1"/>
        <n v="46399" u="1"/>
        <n v="46336" u="1"/>
        <n v="42176" u="1"/>
        <n v="46021" u="1"/>
        <n v="45895" u="1"/>
        <n v="45643" u="1"/>
        <n v="47030" u="1"/>
        <n v="46967" u="1"/>
        <n v="46904" u="1"/>
        <n v="46841" u="1"/>
        <n v="46778" u="1"/>
        <n v="46715" u="1"/>
        <n v="46652" u="1"/>
        <n v="46589" u="1"/>
        <n v="46526" u="1"/>
        <n v="46463" u="1"/>
        <n v="46400" u="1"/>
        <n v="46337" u="1"/>
        <n v="46274" u="1"/>
        <n v="46148" u="1"/>
        <n v="46022" u="1"/>
        <n v="45959" u="1"/>
        <n v="45896" u="1"/>
        <n v="45644" u="1"/>
        <n v="47031" u="1"/>
        <n v="46968" u="1"/>
        <n v="46905" u="1"/>
        <n v="46842" u="1"/>
        <n v="46779" u="1"/>
        <n v="46716" u="1"/>
        <n v="46653" u="1"/>
        <n v="46590" u="1"/>
        <n v="46527" u="1"/>
        <n v="46464" u="1"/>
        <n v="46275" u="1"/>
        <n v="46212" u="1"/>
        <n v="46149" u="1"/>
        <n v="46086" u="1"/>
        <n v="47032" u="1"/>
        <n v="46969" u="1"/>
        <n v="46906" u="1"/>
        <n v="46843" u="1"/>
        <n v="46780" u="1"/>
        <n v="46717" u="1"/>
        <n v="46654" u="1"/>
        <n v="46591" u="1"/>
        <n v="46528" u="1"/>
        <n v="46465" u="1"/>
        <n v="46402" u="1"/>
        <n v="46213" u="1"/>
        <n v="46150" u="1"/>
        <n v="46087" u="1"/>
        <n v="45709" u="1"/>
        <n v="47033" u="1"/>
        <n v="46970" u="1"/>
        <n v="46907" u="1"/>
        <n v="46844" u="1"/>
        <n v="46781" u="1"/>
        <n v="46718" u="1"/>
        <n v="46655" u="1"/>
        <n v="46592" u="1"/>
        <n v="46529" u="1"/>
        <n v="46466" u="1"/>
        <n v="46403" u="1"/>
        <n v="46277" u="1"/>
        <n v="46214" u="1"/>
        <n v="46151" u="1"/>
        <n v="46025" u="1"/>
        <n v="45962" u="1"/>
        <n v="45584" u="1"/>
        <n v="45521" u="1"/>
        <n v="45395" u="1"/>
        <n v="45080" u="1"/>
        <n v="47034" u="1"/>
        <n v="46971" u="1"/>
        <n v="46908" u="1"/>
        <n v="46845" u="1"/>
        <n v="46782" u="1"/>
        <n v="46719" u="1"/>
        <n v="46656" u="1"/>
        <n v="46593" u="1"/>
        <n v="46530" u="1"/>
        <n v="46467" u="1"/>
        <n v="46404" u="1"/>
        <n v="46215" u="1"/>
        <n v="46089" u="1"/>
        <n v="45963" u="1"/>
        <n v="45900" u="1"/>
        <n v="45837" u="1"/>
        <n v="45585" u="1"/>
        <n v="45081" u="1"/>
        <n v="47035" u="1"/>
        <n v="46972" u="1"/>
        <n v="46909" u="1"/>
        <n v="46846" u="1"/>
        <n v="46783" u="1"/>
        <n v="46720" u="1"/>
        <n v="46657" u="1"/>
        <n v="46594" u="1"/>
        <n v="46531" u="1"/>
        <n v="46468" u="1"/>
        <n v="46405" u="1"/>
        <n v="46342" u="1"/>
        <n v="46279" u="1"/>
        <n v="46216" u="1"/>
        <n v="46090" u="1"/>
        <n v="46027" u="1"/>
        <n v="45964" u="1"/>
        <n v="45838" u="1"/>
        <n v="45397" u="1"/>
        <n v="47036" u="1"/>
        <n v="46973" u="1"/>
        <n v="46910" u="1"/>
        <n v="46847" u="1"/>
        <n v="46784" u="1"/>
        <n v="46721" u="1"/>
        <n v="46658" u="1"/>
        <n v="46595" u="1"/>
        <n v="46532" u="1"/>
        <n v="46469" u="1"/>
        <n v="46406" u="1"/>
        <n v="46343" u="1"/>
        <n v="46280" u="1"/>
        <n v="46217" u="1"/>
        <n v="46154" u="1"/>
        <n v="46091" u="1"/>
        <n v="45524" u="1"/>
        <n v="45272" u="1"/>
        <n v="47037" u="1"/>
        <n v="46974" u="1"/>
        <n v="46911" u="1"/>
        <n v="46848" u="1"/>
        <n v="46785" u="1"/>
        <n v="46722" u="1"/>
        <n v="46659" u="1"/>
        <n v="46596" u="1"/>
        <n v="46533" u="1"/>
        <n v="46470" u="1"/>
        <n v="46407" u="1"/>
        <n v="46344" u="1"/>
        <n v="46281" u="1"/>
        <n v="46218" u="1"/>
        <n v="46155" u="1"/>
        <n v="45777" u="1"/>
        <n v="47038" u="1"/>
        <n v="46975" u="1"/>
        <n v="46912" u="1"/>
        <n v="46849" u="1"/>
        <n v="46786" u="1"/>
        <n v="46723" u="1"/>
        <n v="46660" u="1"/>
        <n v="46597" u="1"/>
        <n v="46471" u="1"/>
        <n v="46408" u="1"/>
        <n v="46345" u="1"/>
        <n v="46282" u="1"/>
        <n v="46219" u="1"/>
        <n v="46156" u="1"/>
        <n v="46093" u="1"/>
        <n v="46030" u="1"/>
        <n v="45589" u="1"/>
        <n v="41240" u="1"/>
        <n v="46976" u="1"/>
        <n v="46913" u="1"/>
        <n v="46850" u="1"/>
        <n v="46787" u="1"/>
        <n v="46724" u="1"/>
        <n v="46661" u="1"/>
        <n v="46598" u="1"/>
        <n v="46535" u="1"/>
        <n v="46472" u="1"/>
        <n v="46409" u="1"/>
        <n v="46283" u="1"/>
        <n v="46220" u="1"/>
        <n v="46031" u="1"/>
        <n v="45905" u="1"/>
        <n v="45779" u="1"/>
        <n v="46977" u="1"/>
        <n v="46914" u="1"/>
        <n v="46851" u="1"/>
        <n v="46788" u="1"/>
        <n v="46725" u="1"/>
        <n v="46662" u="1"/>
        <n v="46599" u="1"/>
        <n v="46536" u="1"/>
        <n v="46473" u="1"/>
        <n v="46410" u="1"/>
        <n v="46347" u="1"/>
        <n v="46284" u="1"/>
        <n v="46095" u="1"/>
        <n v="46032" u="1"/>
        <n v="45906" u="1"/>
        <n v="46978" u="1"/>
        <n v="46915" u="1"/>
        <n v="46852" u="1"/>
        <n v="46789" u="1"/>
        <n v="46726" u="1"/>
        <n v="46663" u="1"/>
        <n v="46600" u="1"/>
        <n v="46537" u="1"/>
        <n v="46474" u="1"/>
        <n v="46348" u="1"/>
        <n v="46285" u="1"/>
        <n v="45970" u="1"/>
        <n v="45151" u="1"/>
        <n v="46979" u="1"/>
        <n v="44899" u="1"/>
        <n v="46916" u="1"/>
        <n v="46853" u="1"/>
        <n v="46790" u="1"/>
        <n v="44710" u="1"/>
        <n v="46727" u="1"/>
        <n v="46664" u="1"/>
        <n v="46601" u="1"/>
        <n v="46538" u="1"/>
        <n v="46475" u="1"/>
        <n v="46286" u="1"/>
        <n v="46160" u="1"/>
        <n v="45971" u="1"/>
        <n v="45782" u="1"/>
        <n v="45530" u="1"/>
        <n v="45152" u="1"/>
        <n v="46980" u="1"/>
        <n v="46917" u="1"/>
        <n v="46854" u="1"/>
        <n v="46791" u="1"/>
        <n v="46728" u="1"/>
        <n v="46665" u="1"/>
        <n v="46602" u="1"/>
        <n v="46539" u="1"/>
        <n v="46476" u="1"/>
        <n v="46413" u="1"/>
        <n v="46287" u="1"/>
        <n v="45846" u="1"/>
        <n v="45720" u="1"/>
        <n v="43514" u="1"/>
        <n v="45153" u="1"/>
        <n v="46981" u="1"/>
        <n v="46918" u="1"/>
        <n v="46855" u="1"/>
        <n v="46792" u="1"/>
        <n v="46729" u="1"/>
        <n v="46666" u="1"/>
        <n v="46540" u="1"/>
        <n v="46477" u="1"/>
        <n v="46414" u="1"/>
        <n v="46351" u="1"/>
        <n v="46288" u="1"/>
        <n v="46225" u="1"/>
        <n v="46036" u="1"/>
        <n v="45910" u="1"/>
        <n v="46982" u="1"/>
        <n v="46919" u="1"/>
        <n v="46856" u="1"/>
        <n v="46730" u="1"/>
        <n v="46667" u="1"/>
        <n v="46604" u="1"/>
        <n v="46541" u="1"/>
        <n v="46478" u="1"/>
        <n v="46415" u="1"/>
        <n v="46352" u="1"/>
        <n v="46289" u="1"/>
        <n v="46100" u="1"/>
        <n v="46037" u="1"/>
        <n v="45533" u="1"/>
        <n v="45218" u="1"/>
        <n v="46983" u="1"/>
        <n v="46920" u="1"/>
        <n v="46857" u="1"/>
        <n v="46794" u="1"/>
        <n v="46668" u="1"/>
        <n v="46542" u="1"/>
        <n v="46479" u="1"/>
        <n v="46416" u="1"/>
        <n v="46101" u="1"/>
        <n v="45912" u="1"/>
        <n v="46984" u="1"/>
        <n v="46921" u="1"/>
        <n v="46858" u="1"/>
        <n v="46795" u="1"/>
        <n v="46732" u="1"/>
        <n v="46669" u="1"/>
        <n v="46606" u="1"/>
        <n v="46543" u="1"/>
        <n v="46480" u="1"/>
        <n v="46417" u="1"/>
        <n v="46291" u="1"/>
        <n v="46165" u="1"/>
        <n v="45913" u="1"/>
        <n v="45787" u="1"/>
        <n v="45598" u="1"/>
        <n v="45472" u="1"/>
        <n v="45283" u="1"/>
        <n v="45094" u="1"/>
        <n v="46985" u="1"/>
        <n v="46922" u="1"/>
        <n v="46859" u="1"/>
        <n v="46796" u="1"/>
        <n v="46733" u="1"/>
        <n v="46670" u="1"/>
        <n v="46607" u="1"/>
        <n v="46544" u="1"/>
        <n v="46481" u="1"/>
        <n v="46418" u="1"/>
        <n v="46292" u="1"/>
        <n v="46103" u="1"/>
        <n v="45914" u="1"/>
        <n v="45662" u="1"/>
        <n v="46986" u="1"/>
        <n v="46923" u="1"/>
        <n v="46860" u="1"/>
        <n v="46797" u="1"/>
        <n v="46734" u="1"/>
        <n v="46671" u="1"/>
        <n v="46608" u="1"/>
        <n v="46545" u="1"/>
        <n v="46482" u="1"/>
        <n v="46356" u="1"/>
        <n v="46293" u="1"/>
        <n v="46167" u="1"/>
        <n v="46104" u="1"/>
        <n v="46041" u="1"/>
        <n v="43709" u="1"/>
        <n v="46987" u="1"/>
        <n v="38856" u="1"/>
        <n v="46924" u="1"/>
        <n v="46861" u="1"/>
        <n v="46798" u="1"/>
        <n v="46735" u="1"/>
        <n v="46672" u="1"/>
        <n v="46609" u="1"/>
        <n v="46546" u="1"/>
        <n v="46483" u="1"/>
        <n v="46357" u="1"/>
        <n v="46294" u="1"/>
        <n v="46042" u="1"/>
        <n v="45979" u="1"/>
        <n v="45853" u="1"/>
        <n v="45790" u="1"/>
        <n v="45727" u="1"/>
        <n v="45601" u="1"/>
        <n v="46988" u="1"/>
        <n v="46925" u="1"/>
        <n v="46862" u="1"/>
        <n v="46799" u="1"/>
        <n v="44719" u="1"/>
        <n v="46736" u="1"/>
        <n v="46673" u="1"/>
        <n v="46610" u="1"/>
        <n v="44530" u="1"/>
        <n v="46547" u="1"/>
        <n v="46484" u="1"/>
        <n v="46358" u="1"/>
        <n v="46295" u="1"/>
        <n v="46232" u="1"/>
        <n v="46169" u="1"/>
        <n v="46043" u="1"/>
        <n v="45854" u="1"/>
        <n v="45728" u="1"/>
        <n v="46989" u="1"/>
        <n v="46926" u="1"/>
        <n v="46863" u="1"/>
        <n v="46800" u="1"/>
        <n v="46737" u="1"/>
        <n v="46674" u="1"/>
        <n v="46611" u="1"/>
        <n v="46548" u="1"/>
        <n v="46485" u="1"/>
        <n v="46422" u="1"/>
        <n v="46359" u="1"/>
        <n v="46170" u="1"/>
        <n v="46044" u="1"/>
        <n v="45918" u="1"/>
        <n v="45729" u="1"/>
        <n v="46990" u="1"/>
        <n v="46927" u="1"/>
        <n v="46864" u="1"/>
        <n v="46801" u="1"/>
        <n v="46738" u="1"/>
        <n v="46675" u="1"/>
        <n v="46612" u="1"/>
        <n v="46549" u="1"/>
        <n v="46486" u="1"/>
        <n v="46360" u="1"/>
        <n v="46297" u="1"/>
        <n v="46234" u="1"/>
        <n v="46171" u="1"/>
        <n v="45730" u="1"/>
        <n v="46991" u="1"/>
        <n v="46928" u="1"/>
        <n v="46865" u="1"/>
        <n v="46802" u="1"/>
        <n v="44722" u="1"/>
        <n v="46739" u="1"/>
        <n v="46676" u="1"/>
        <n v="46613" u="1"/>
        <n v="46550" u="1"/>
        <n v="46487" u="1"/>
        <n v="46361" u="1"/>
        <n v="46235" u="1"/>
        <n v="46172" u="1"/>
        <n v="45983" u="1"/>
        <n v="45920" u="1"/>
        <n v="45668" u="1"/>
        <n v="45542" u="1"/>
        <n v="45479" u="1"/>
        <n v="46992" u="1"/>
        <n v="44912" u="1"/>
        <n v="46929" u="1"/>
        <n v="46866" u="1"/>
        <n v="46803" u="1"/>
        <n v="46740" u="1"/>
        <n v="46677" u="1"/>
        <n v="46614" u="1"/>
        <n v="46551" u="1"/>
        <n v="46488" u="1"/>
        <n v="44345" u="1"/>
        <n v="46299" u="1"/>
        <n v="46236" u="1"/>
        <n v="46173" u="1"/>
        <n v="46047" u="1"/>
        <n v="45984" u="1"/>
        <n v="45921" u="1"/>
        <n v="45669" u="1"/>
        <n v="45102" u="1"/>
        <n v="44976" u="1"/>
        <n v="46993" u="1"/>
        <n v="46930" u="1"/>
        <n v="46867" u="1"/>
        <n v="46804" u="1"/>
        <n v="46741" u="1"/>
        <n v="46678" u="1"/>
        <n v="46615" u="1"/>
        <n v="46552" u="1"/>
        <n v="44472" u="1"/>
        <n v="46489" u="1"/>
        <n v="46426" u="1"/>
        <n v="46363" u="1"/>
        <n v="45922" u="1"/>
        <n v="45859" u="1"/>
        <n v="45607" u="1"/>
        <n v="46994" u="1"/>
        <n v="46931" u="1"/>
        <n v="46868" u="1"/>
        <n v="44788" u="1"/>
        <n v="46805" u="1"/>
        <n v="46742" u="1"/>
        <n v="46679" u="1"/>
        <n v="46616" u="1"/>
        <n v="46553" u="1"/>
        <n v="46490" u="1"/>
        <n v="46427" u="1"/>
        <n v="46301" u="1"/>
        <n v="46238" u="1"/>
        <n v="46175" u="1"/>
        <n v="44032" u="1"/>
        <n v="46049" u="1"/>
        <n v="45986" u="1"/>
        <n v="45923" u="1"/>
        <n v="45860" u="1"/>
        <n v="46995" u="1"/>
        <n v="46932" u="1"/>
        <n v="46869" u="1"/>
        <n v="46806" u="1"/>
        <n v="46743" u="1"/>
        <n v="46680" u="1"/>
        <n v="46617" u="1"/>
        <n v="46554" u="1"/>
        <n v="46491" u="1"/>
        <n v="46428" u="1"/>
        <n v="46365" u="1"/>
        <n v="46302" u="1"/>
        <n v="46239" u="1"/>
        <n v="46176" u="1"/>
        <n v="46113" u="1"/>
        <n v="45987" u="1"/>
        <n v="45735" u="1"/>
        <n v="45672" u="1"/>
        <n v="45231" u="1"/>
        <n v="46996" u="1"/>
        <n v="46933" u="1"/>
        <n v="46870" u="1"/>
        <n v="46807" u="1"/>
        <n v="46744" u="1"/>
        <n v="46681" u="1"/>
        <n v="46618" u="1"/>
        <n v="46555" u="1"/>
        <n v="46492" u="1"/>
        <n v="46429" u="1"/>
        <n v="46303" u="1"/>
        <n v="46240" u="1"/>
        <n v="46114" u="1"/>
        <n v="45988" u="1"/>
        <n v="45799" u="1"/>
        <n v="46997" u="1"/>
        <n v="46934" u="1"/>
        <n v="46871" u="1"/>
        <n v="46745" u="1"/>
        <n v="46682" u="1"/>
        <n v="46619" u="1"/>
        <n v="46556" u="1"/>
        <n v="46493" u="1"/>
        <n v="46430" u="1"/>
        <n v="46367" u="1"/>
        <n v="46241" u="1"/>
        <n v="46178" u="1"/>
        <n v="46115" u="1"/>
        <n v="46052" u="1"/>
        <n v="45674" u="1"/>
        <n v="45611" u="1"/>
        <n v="46998" u="1"/>
        <n v="46935" u="1"/>
        <n v="46872" u="1"/>
        <n v="46809" u="1"/>
        <n v="44729" u="1"/>
        <n v="46746" u="1"/>
        <n v="46683" u="1"/>
        <n v="46620" u="1"/>
        <n v="46557" u="1"/>
        <n v="46494" u="1"/>
        <n v="46431" u="1"/>
        <n v="44351" u="1"/>
        <n v="46368" u="1"/>
        <n v="46179" u="1"/>
        <n v="46116" u="1"/>
        <n v="45738" u="1"/>
        <n v="45234" u="1"/>
        <n v="46999" u="1"/>
        <n v="46936" u="1"/>
        <n v="46873" u="1"/>
        <n v="46810" u="1"/>
        <n v="46747" u="1"/>
        <n v="44667" u="1"/>
        <n v="46684" u="1"/>
        <n v="46621" u="1"/>
        <n v="46558" u="1"/>
        <n v="46495" u="1"/>
        <n v="44415" u="1"/>
        <n v="46432" u="1"/>
        <n v="46369" u="1"/>
        <n v="46306" u="1"/>
        <n v="46243" u="1"/>
        <n v="45928" u="1"/>
        <n v="45802" u="1"/>
        <n v="45424" u="1"/>
        <n v="45298" u="1"/>
        <n v="45172" u="1"/>
        <n v="47000" u="1"/>
        <n v="44920" u="1"/>
        <n v="46937" u="1"/>
        <n v="46874" u="1"/>
        <n v="46811" u="1"/>
        <n v="46748" u="1"/>
        <n v="46685" u="1"/>
        <n v="46622" u="1"/>
        <n v="46559" u="1"/>
        <n v="46496" u="1"/>
        <n v="46433" u="1"/>
        <n v="46370" u="1"/>
        <n v="46307" u="1"/>
        <n v="46244" u="1"/>
        <n v="46055" u="1"/>
        <n v="45866" u="1"/>
        <n v="45299" u="1"/>
        <n v="47001" u="1"/>
        <n v="46938" u="1"/>
        <n v="46875" u="1"/>
        <n v="46812" u="1"/>
        <n v="46749" u="1"/>
        <n v="46686" u="1"/>
        <n v="46623" u="1"/>
        <n v="46560" u="1"/>
        <n v="46497" u="1"/>
        <n v="46434" u="1"/>
        <n v="46371" u="1"/>
        <n v="46245" u="1"/>
        <n v="46119" u="1"/>
        <n v="45993" u="1"/>
        <n v="45804" u="1"/>
        <n v="45678" u="1"/>
        <n v="45552" u="1"/>
        <n v="45300" u="1"/>
        <n v="47002" u="1"/>
        <n v="46939" u="1"/>
        <n v="46876" u="1"/>
        <n v="46813" u="1"/>
        <n v="46750" u="1"/>
        <n v="46687" u="1"/>
        <n v="46624" u="1"/>
        <n v="46561" u="1"/>
        <n v="44481" u="1"/>
        <n v="46498" u="1"/>
        <n v="46435" u="1"/>
        <n v="46372" u="1"/>
        <n v="46309" u="1"/>
        <n v="46183" u="1"/>
        <n v="46057" u="1"/>
        <n v="45805" u="1"/>
        <n v="45553" u="1"/>
        <n v="45490" u="1"/>
        <n v="45427" u="1"/>
        <n v="45112" u="1"/>
        <n v="47003" u="1"/>
        <n v="46940" u="1"/>
        <n v="46877" u="1"/>
        <n v="46814" u="1"/>
        <n v="46751" u="1"/>
        <n v="46688" u="1"/>
        <n v="46625" u="1"/>
        <n v="46562" u="1"/>
        <n v="44482" u="1"/>
        <n v="46499" u="1"/>
        <n v="46436" u="1"/>
        <n v="46373" u="1"/>
        <n v="46310" u="1"/>
        <n v="46121" u="1"/>
        <n v="45995" u="1"/>
        <n v="45869" u="1"/>
        <n v="45806" u="1"/>
        <n v="47004" u="1"/>
        <n v="46941" u="1"/>
        <n v="46878" u="1"/>
        <n v="46815" u="1"/>
        <n v="46752" u="1"/>
        <n v="46689" u="1"/>
        <n v="46626" u="1"/>
        <n v="46563" u="1"/>
        <n v="44483" u="1"/>
        <n v="46500" u="1"/>
        <n v="46437" u="1"/>
      </sharedItems>
    </cacheField>
    <cacheField name="SO State" numFmtId="49">
      <sharedItems containsBlank="1"/>
    </cacheField>
    <cacheField name="SO Date" numFmtId="164">
      <sharedItems containsNonDate="0" containsDate="1" containsString="0" containsBlank="1" minDate="1899-12-30T00:00:00" maxDate="2018-09-12T00:00:00" count="193">
        <d v="2017-10-13T00:00:00"/>
        <d v="2018-08-17T00:00:00"/>
        <d v="2018-08-15T00:00:00"/>
        <d v="2018-01-23T00:00:00"/>
        <d v="2018-04-02T00:00:00"/>
        <d v="2017-01-01T00:00:00"/>
        <d v="2018-07-31T00:00:00"/>
        <d v="2018-09-11T00:00:00"/>
        <d v="2018-03-27T00:00:00"/>
        <d v="2018-05-04T00:00:00"/>
        <d v="2018-08-16T00:00:00"/>
        <d v="2018-09-05T00:00:00"/>
        <d v="2018-05-03T00:00:00"/>
        <d v="2018-07-27T00:00:00"/>
        <d v="2018-07-18T00:00:00"/>
        <d v="2018-08-31T00:00:00"/>
        <d v="2018-06-27T00:00:00"/>
        <d v="2018-03-15T00:00:00"/>
        <d v="2018-06-20T00:00:00"/>
        <d v="2018-08-23T00:00:00"/>
        <d v="2018-09-07T00:00:00"/>
        <d v="2018-08-03T00:00:00"/>
        <d v="2018-09-10T00:00:00"/>
        <d v="2018-08-13T00:00:00"/>
        <d v="2018-07-10T00:00:00"/>
        <d v="2018-08-08T00:00:00"/>
        <d v="2018-08-28T00:00:00"/>
        <d v="2018-07-17T00:00:00"/>
        <d v="2018-08-24T00:00:00"/>
        <d v="2018-08-01T00:00:00"/>
        <d v="2018-04-26T00:00:00"/>
        <d v="2018-06-25T00:00:00"/>
        <d v="2018-04-13T00:00:00"/>
        <d v="2018-06-04T00:00:00"/>
        <d v="2018-08-07T00:00:00"/>
        <d v="2018-07-24T00:00:00"/>
        <d v="2018-08-02T00:00:00"/>
        <d v="2018-09-06T00:00:00"/>
        <d v="2018-03-26T00:00:00"/>
        <d v="2018-07-03T00:00:00"/>
        <d v="2018-06-11T00:00:00"/>
        <d v="2018-08-06T00:00:00"/>
        <d v="2018-07-11T00:00:00"/>
        <d v="2018-06-15T00:00:00"/>
        <d v="2018-07-05T00:00:00"/>
        <d v="2017-12-22T00:00:00"/>
        <d v="2018-06-14T00:00:00"/>
        <d v="2018-04-10T00:00:00"/>
        <d v="2018-06-29T00:00:00"/>
        <d v="2018-05-08T00:00:00"/>
        <d v="2018-06-13T00:00:00"/>
        <d v="2018-05-23T00:00:00"/>
        <d v="2018-05-30T00:00:00"/>
        <d v="2018-07-30T00:00:00"/>
        <d v="2018-02-26T00:00:00"/>
        <d v="2018-07-23T00:00:00"/>
        <d v="2018-06-21T00:00:00"/>
        <d v="2018-06-05T00:00:00"/>
        <d v="2018-02-14T00:00:00"/>
        <d v="2018-07-06T00:00:00"/>
        <d v="2018-07-19T00:00:00"/>
        <d v="2018-07-20T00:00:00"/>
        <d v="2018-08-20T00:00:00"/>
        <d v="2018-06-12T00:00:00"/>
        <d v="2018-04-30T00:00:00"/>
        <d v="2018-06-26T00:00:00"/>
        <d v="2017-12-04T00:00:00"/>
        <d v="2018-08-21T00:00:00"/>
        <d v="2018-01-04T00:00:00"/>
        <d v="2018-03-19T00:00:00"/>
        <d v="2018-05-07T00:00:00"/>
        <d v="2018-04-09T00:00:00"/>
        <d v="2018-07-16T00:00:00"/>
        <d v="2017-10-18T00:00:00"/>
        <d v="2018-05-02T00:00:00"/>
        <d v="2018-07-25T00:00:00"/>
        <d v="2018-06-28T00:00:00"/>
        <d v="2018-08-10T00:00:00"/>
        <d v="2018-05-09T00:00:00"/>
        <d v="2018-01-24T00:00:00"/>
        <d v="2018-05-11T00:00:00"/>
        <d v="2018-05-31T00:00:00"/>
        <d v="2018-05-25T00:00:00"/>
        <d v="2018-05-01T00:00:00"/>
        <d v="2018-08-27T00:00:00"/>
        <d v="2018-08-09T00:00:00"/>
        <d v="2018-04-25T00:00:00"/>
        <d v="2018-04-24T00:00:00"/>
        <d v="2017-12-28T00:00:00"/>
        <d v="2018-05-15T00:00:00"/>
        <d v="2018-06-19T00:00:00"/>
        <d v="2017-11-30T00:00:00"/>
        <d v="2018-07-12T00:00:00"/>
        <d v="2018-02-07T00:00:00"/>
        <d v="2018-06-07T00:00:00"/>
        <d v="2018-02-08T00:00:00"/>
        <d v="2018-03-22T00:00:00"/>
        <d v="2018-02-06T00:00:00"/>
        <d v="2018-01-02T00:00:00"/>
        <d v="2018-05-14T00:00:00"/>
        <d v="2018-05-17T00:00:00"/>
        <d v="2018-07-02T00:00:00"/>
        <d v="2018-06-01T00:00:00"/>
        <d v="2017-11-15T00:00:00"/>
        <d v="2017-12-21T00:00:00"/>
        <d v="2018-08-29T00:00:00"/>
        <d v="2018-01-30T00:00:00"/>
        <d v="2018-02-13T00:00:00"/>
        <d v="2018-08-22T00:00:00"/>
        <d v="2018-04-27T00:00:00"/>
        <d v="2018-03-12T00:00:00"/>
        <d v="2018-05-24T00:00:00"/>
        <d v="2017-12-01T00:00:00"/>
        <d v="2018-02-28T00:00:00"/>
        <d v="2017-09-13T00:00:00"/>
        <d v="2017-12-19T00:00:00"/>
        <d v="2018-02-21T00:00:00"/>
        <d v="2018-08-30T00:00:00"/>
        <d v="2017-07-26T00:00:00"/>
        <d v="2018-06-06T00:00:00"/>
        <d v="2018-03-23T00:00:00"/>
        <d v="2018-04-16T00:00:00"/>
        <m/>
        <d v="2018-03-21T00:00:00" u="1"/>
        <d v="2018-02-09T00:00:00" u="1"/>
        <d v="2018-03-14T00:00:00" u="1"/>
        <d v="2018-04-19T00:00:00" u="1"/>
        <d v="2018-02-02T00:00:00" u="1"/>
        <d v="2017-11-16T00:00:00" u="1"/>
        <d v="2018-01-16T00:00:00" u="1"/>
        <d v="2018-03-07T00:00:00" u="1"/>
        <d v="2018-04-12T00:00:00" u="1"/>
        <d v="2018-01-09T00:00:00" u="1"/>
        <d v="2018-04-05T00:00:00" u="1"/>
        <d v="2017-01-02T00:00:00" u="1"/>
        <d v="2018-05-10T00:00:00" u="1"/>
        <d v="2017-12-07T00:00:00" u="1"/>
        <d v="2018-05-29T00:00:00" u="1"/>
        <d v="2017-03-31T00:00:00" u="1"/>
        <d v="2018-04-17T00:00:00" u="1"/>
        <d v="2018-06-08T00:00:00" u="1"/>
        <d v="2017-08-18T00:00:00" u="1"/>
        <d v="2018-05-22T00:00:00" u="1"/>
        <d v="2017-11-14T00:00:00" u="1"/>
        <d v="2017-07-06T00:00:00" u="1"/>
        <d v="2018-02-19T00:00:00" u="1"/>
        <d v="2018-02-12T00:00:00" u="1"/>
        <d v="2018-04-03T00:00:00" u="1"/>
        <d v="2017-08-04T00:00:00" u="1"/>
        <d v="2018-01-26T00:00:00" u="1"/>
        <d v="2018-02-05T00:00:00" u="1"/>
        <d v="2017-09-28T00:00:00" u="1"/>
        <d v="2018-01-19T00:00:00" u="1"/>
        <d v="2018-03-29T00:00:00" u="1"/>
        <d v="2018-01-12T00:00:00" u="1"/>
        <d v="2018-01-31T00:00:00" u="1"/>
        <d v="2018-06-18T00:00:00" u="1"/>
        <d v="2017-04-20T00:00:00" u="1"/>
        <d v="2017-08-02T00:00:00" u="1"/>
        <d v="2018-04-20T00:00:00" u="1"/>
        <d v="2018-03-08T00:00:00" u="1"/>
        <d v="2018-02-22T00:00:00" u="1"/>
        <d v="2018-05-18T00:00:00" u="1"/>
        <d v="2018-07-09T00:00:00" u="1"/>
        <d v="2018-03-01T00:00:00" u="1"/>
        <d v="2018-04-06T00:00:00" u="1"/>
        <d v="2018-01-29T00:00:00" u="1"/>
        <d v="2018-03-20T00:00:00" u="1"/>
        <d v="2017-12-08T00:00:00" u="1"/>
        <d v="2018-01-22T00:00:00" u="1"/>
        <d v="2018-03-13T00:00:00" u="1"/>
        <d v="2018-02-27T00:00:00" u="1"/>
        <d v="2018-04-18T00:00:00" u="1"/>
        <d v="1899-12-30T00:00:00" u="1"/>
        <d v="2018-03-06T00:00:00" u="1"/>
        <d v="2018-02-20T00:00:00" u="1"/>
        <d v="2018-04-11T00:00:00" u="1"/>
        <d v="2018-05-16T00:00:00" u="1"/>
        <d v="2018-04-04T00:00:00" u="1"/>
        <d v="2018-07-26T00:00:00" u="1"/>
        <d v="2017-11-27T00:00:00" u="1"/>
        <d v="2018-04-23T00:00:00" u="1"/>
        <d v="2017-12-06T00:00:00" u="1"/>
        <d v="2018-05-21T00:00:00" u="1"/>
        <d v="2017-03-23T00:00:00" u="1"/>
        <d v="2018-01-25T00:00:00" u="1"/>
        <d v="2017-08-22T00:00:00" u="1"/>
        <d v="2018-01-18T00:00:00" u="1"/>
        <d v="2018-03-09T00:00:00" u="1"/>
        <d v="2018-02-23T00:00:00" u="1"/>
        <d v="2018-03-28T00:00:00" u="1"/>
        <d v="2018-03-02T00:00:00" u="1"/>
        <d v="2018-02-16T00:00:00" u="1"/>
      </sharedItems>
    </cacheField>
    <cacheField name="Ship By" numFmtId="164">
      <sharedItems containsNonDate="0" containsDate="1" containsString="0" containsBlank="1" minDate="1899-12-30T00:00:00" maxDate="2019-11-29T00:00:00" count="242">
        <d v="2019-04-05T00:00:00"/>
        <d v="2018-11-26T00:00:00"/>
        <d v="2018-12-10T00:00:00"/>
        <d v="2018-09-26T00:00:00"/>
        <d v="2018-10-30T00:00:00"/>
        <d v="2018-08-01T00:00:00"/>
        <d v="2018-08-20T00:00:00"/>
        <d v="2018-09-24T00:00:00"/>
        <d v="2018-10-08T00:00:00"/>
        <d v="2018-07-26T00:00:00"/>
        <d v="2019-02-06T00:00:00"/>
        <d v="2019-03-29T00:00:00"/>
        <d v="2018-09-12T00:00:00"/>
        <d v="2019-01-17T00:00:00"/>
        <d v="2018-11-15T00:00:00"/>
        <d v="2018-11-19T00:00:00"/>
        <d v="2018-11-14T00:00:00"/>
        <d v="2018-11-05T00:00:00"/>
        <d v="2018-10-19T00:00:00"/>
        <d v="2018-12-03T00:00:00"/>
        <d v="2018-09-07T00:00:00"/>
        <d v="2018-09-25T00:00:00"/>
        <d v="2018-11-28T00:00:00"/>
        <d v="2019-01-07T00:00:00"/>
        <d v="2018-09-28T00:00:00"/>
        <d v="2018-10-31T00:00:00"/>
        <d v="2018-11-12T00:00:00"/>
        <d v="2018-12-19T00:00:00"/>
        <d v="2019-01-25T00:00:00"/>
        <d v="2019-03-18T00:00:00"/>
        <d v="2018-07-31T00:00:00"/>
        <d v="2018-10-22T00:00:00"/>
        <d v="2018-12-14T00:00:00"/>
        <d v="2018-11-27T00:00:00"/>
        <d v="2019-01-04T00:00:00"/>
        <d v="2018-11-20T00:00:00"/>
        <d v="2018-09-17T00:00:00"/>
        <d v="2019-05-03T00:00:00"/>
        <d v="2018-10-25T00:00:00"/>
        <d v="2018-10-05T00:00:00"/>
        <d v="2018-08-23T00:00:00"/>
        <d v="2018-10-24T00:00:00"/>
        <d v="2018-11-13T00:00:00"/>
        <d v="2018-12-18T00:00:00"/>
        <d v="2018-12-13T00:00:00"/>
        <d v="2019-01-11T00:00:00"/>
        <d v="2019-01-15T00:00:00"/>
        <d v="2018-12-05T00:00:00"/>
        <d v="2018-10-16T00:00:00"/>
        <d v="2019-02-28T00:00:00"/>
        <d v="2019-04-24T00:00:00"/>
        <d v="2018-08-24T00:00:00"/>
        <d v="2018-12-17T00:00:00"/>
        <d v="2018-08-28T00:00:00"/>
        <d v="2018-10-01T00:00:00"/>
        <d v="2018-10-26T00:00:00"/>
        <d v="2019-01-30T00:00:00"/>
        <d v="2019-04-01T00:00:00"/>
        <d v="2018-05-17T00:00:00"/>
        <d v="2018-08-15T00:00:00"/>
        <d v="2018-08-30T00:00:00"/>
        <d v="2018-10-09T00:00:00"/>
        <d v="2018-11-09T00:00:00"/>
        <d v="2019-01-21T00:00:00"/>
        <d v="2018-10-02T00:00:00"/>
        <d v="2018-11-23T00:00:00"/>
        <d v="2019-02-05T00:00:00"/>
        <d v="2018-12-15T00:00:00"/>
        <d v="2018-12-31T00:00:00"/>
        <d v="2019-01-31T00:00:00"/>
        <d v="2019-01-29T00:00:00"/>
        <d v="2018-08-31T00:00:00"/>
        <d v="2018-12-12T00:00:00"/>
        <d v="2018-11-06T00:00:00"/>
        <d v="2018-09-27T00:00:00"/>
        <d v="2018-10-03T00:00:00"/>
        <d v="2018-11-02T00:00:00"/>
        <d v="2018-11-21T00:00:00"/>
        <d v="2018-10-12T00:00:00"/>
        <d v="2018-09-14T00:00:00"/>
        <d v="2018-11-29T00:00:00"/>
        <d v="2018-09-11T00:00:00"/>
        <d v="2018-09-18T00:00:00"/>
        <d v="2018-10-15T00:00:00"/>
        <d v="2018-12-11T00:00:00"/>
        <d v="2019-06-14T00:00:00"/>
        <d v="2018-12-27T00:00:00"/>
        <d v="2018-10-11T00:00:00"/>
        <d v="2019-05-23T00:00:00"/>
        <d v="2018-12-04T00:00:00"/>
        <d v="2018-10-17T00:00:00"/>
        <d v="2018-09-21T00:00:00"/>
        <d v="2019-06-21T00:00:00"/>
        <d v="2018-10-29T00:00:00"/>
        <d v="2018-10-10T00:00:00"/>
        <d v="2018-10-23T00:00:00"/>
        <d v="2018-09-19T00:00:00"/>
        <d v="2019-07-09T00:00:00"/>
        <d v="2018-11-07T00:00:00"/>
        <d v="2019-01-24T00:00:00"/>
        <d v="2018-09-20T00:00:00"/>
        <d v="2019-02-08T00:00:00"/>
        <d v="2019-04-12T00:00:00"/>
        <d v="2019-05-16T00:00:00"/>
        <d v="2018-05-25T00:00:00"/>
        <d v="2018-07-13T00:00:00"/>
        <d v="2018-08-22T00:00:00"/>
        <d v="2019-04-23T00:00:00"/>
        <d v="2018-12-21T00:00:00"/>
        <d v="2019-06-19T00:00:00"/>
        <d v="2018-08-17T00:00:00"/>
        <d v="2019-02-20T00:00:00"/>
        <d v="2018-06-29T00:00:00"/>
        <d v="2018-09-10T00:00:00"/>
        <d v="2018-10-04T00:00:00"/>
        <d v="2018-08-27T00:00:00"/>
        <d v="2018-12-06T00:00:00"/>
        <d v="2018-11-16T00:00:00"/>
        <d v="2018-11-30T00:00:00"/>
        <d v="2019-01-10T00:00:00"/>
        <d v="2018-12-07T00:00:00"/>
        <d v="2019-06-07T00:00:00"/>
        <d v="2019-11-28T00:00:00"/>
        <d v="2018-07-19T00:00:00"/>
        <d v="2018-07-27T00:00:00"/>
        <d v="2018-07-09T00:00:00"/>
        <d v="2018-08-16T00:00:00"/>
        <d v="2019-01-01T00:00:00"/>
        <d v="2018-08-21T00:00:00"/>
        <d v="2018-09-13T00:00:00"/>
        <d v="2019-02-15T00:00:00"/>
        <d v="2018-09-06T00:00:00"/>
        <d v="2019-05-27T00:00:00"/>
        <d v="2019-03-15T00:00:00"/>
        <d v="2019-01-14T00:00:00"/>
        <d v="2019-02-04T00:00:00"/>
        <d v="2019-02-25T00:00:00"/>
        <d v="2019-03-08T00:00:00"/>
        <m/>
        <d v="2018-05-12T00:00:00" u="1"/>
        <d v="2018-07-03T00:00:00" u="1"/>
        <d v="2018-04-26T00:00:00" u="1"/>
        <d v="2018-08-08T00:00:00" u="1"/>
        <d v="2018-05-31T00:00:00" u="1"/>
        <d v="2018-01-23T00:00:00" u="1"/>
        <d v="2018-05-05T00:00:00" u="1"/>
        <d v="2018-04-19T00:00:00" u="1"/>
        <d v="2019-03-14T00:00:00" u="1"/>
        <d v="2018-05-24T00:00:00" u="1"/>
        <d v="2018-01-16T00:00:00" u="1"/>
        <d v="2019-05-24T00:00:00" u="1"/>
        <d v="2018-04-12T00:00:00" u="1"/>
        <d v="2019-03-07T00:00:00" u="1"/>
        <d v="2018-06-22T00:00:00" u="1"/>
        <d v="2018-08-13T00:00:00" u="1"/>
        <d v="2018-02-14T00:00:00" u="1"/>
        <d v="2018-04-05T00:00:00" u="1"/>
        <d v="2018-05-10T00:00:00" u="1"/>
        <d v="2018-04-24T00:00:00" u="1"/>
        <d v="2018-06-15T00:00:00" u="1"/>
        <d v="2018-08-06T00:00:00" u="1"/>
        <d v="2018-05-29T00:00:00" u="1"/>
        <d v="2018-07-20T00:00:00" u="1"/>
        <d v="2018-05-03T00:00:00" u="1"/>
        <d v="2018-06-08T00:00:00" u="1"/>
        <d v="2018-05-22T00:00:00" u="1"/>
        <d v="2018-09-04T00:00:00" u="1"/>
        <d v="2018-06-27T00:00:00" u="1"/>
        <d v="2018-02-19T00:00:00" u="1"/>
        <d v="2018-04-10T00:00:00" u="1"/>
        <d v="2018-06-01T00:00:00" u="1"/>
        <d v="2018-05-15T00:00:00" u="1"/>
        <d v="2018-07-06T00:00:00" u="1"/>
        <d v="2019-02-19T00:00:00" u="1"/>
        <d v="2018-06-20T00:00:00" u="1"/>
        <d v="2018-07-25T00:00:00" u="1"/>
        <d v="2018-01-26T00:00:00" u="1"/>
        <d v="2018-05-08T00:00:00" u="1"/>
        <d v="2018-06-13T00:00:00" u="1"/>
        <d v="2019-08-30T00:00:00" u="1"/>
        <d v="2018-07-18T00:00:00" u="1"/>
        <d v="2018-05-01T00:00:00" u="1"/>
        <d v="2018-06-06T00:00:00" u="1"/>
        <d v="2018-03-29T00:00:00" u="1"/>
        <d v="2018-05-20T00:00:00" u="1"/>
        <d v="2018-07-11T00:00:00" u="1"/>
        <d v="2018-06-25T00:00:00" u="1"/>
        <d v="2018-07-30T00:00:00" u="1"/>
        <d v="2018-01-31T00:00:00" u="1"/>
        <d v="2018-04-27T00:00:00" u="1"/>
        <d v="2018-06-18T00:00:00" u="1"/>
        <d v="2018-08-09T00:00:00" u="1"/>
        <d v="2018-07-23T00:00:00" u="1"/>
        <d v="2018-04-20T00:00:00" u="1"/>
        <d v="2018-06-11T00:00:00" u="1"/>
        <d v="2018-08-02T00:00:00" u="1"/>
        <d v="2018-07-16T00:00:00" u="1"/>
        <d v="2018-04-13T00:00:00" u="1"/>
        <d v="2018-06-04T00:00:00" u="1"/>
        <d v="2018-05-18T00:00:00" u="1"/>
        <d v="2018-08-14T00:00:00" u="1"/>
        <d v="2018-04-06T00:00:00" u="1"/>
        <d v="2018-01-29T00:00:00" u="1"/>
        <d v="2018-05-11T00:00:00" u="1"/>
        <d v="2018-07-02T00:00:00" u="1"/>
        <d v="2018-04-25T00:00:00" u="1"/>
        <d v="2018-08-07T00:00:00" u="1"/>
        <d v="2018-05-30T00:00:00" u="1"/>
        <d v="2018-05-04T00:00:00" u="1"/>
        <d v="2018-05-23T00:00:00" u="1"/>
        <d v="2018-09-05T00:00:00" u="1"/>
        <d v="1899-12-30T00:00:00" u="1"/>
        <d v="2018-06-28T00:00:00" u="1"/>
        <d v="2018-04-11T00:00:00" u="1"/>
        <d v="2018-05-16T00:00:00" u="1"/>
        <d v="2018-04-30T00:00:00" u="1"/>
        <d v="2018-06-21T00:00:00" u="1"/>
        <d v="2018-04-04T00:00:00" u="1"/>
        <d v="2018-05-09T00:00:00" u="1"/>
        <d v="2018-04-23T00:00:00" u="1"/>
        <d v="2018-06-14T00:00:00" u="1"/>
        <d v="2018-05-28T00:00:00" u="1"/>
        <d v="2018-05-02T00:00:00" u="1"/>
        <d v="2018-06-07T00:00:00" u="1"/>
        <d v="2018-05-21T00:00:00" u="1"/>
        <d v="2018-07-12T00:00:00" u="1"/>
        <d v="2018-09-03T00:00:00" u="1"/>
        <d v="2018-06-26T00:00:00" u="1"/>
        <d v="2018-04-09T00:00:00" u="1"/>
        <d v="2018-05-14T00:00:00" u="1"/>
        <d v="2018-07-05T00:00:00" u="1"/>
        <d v="2018-06-19T00:00:00" u="1"/>
        <d v="2018-08-10T00:00:00" u="1"/>
        <d v="2018-07-24T00:00:00" u="1"/>
        <d v="2018-03-16T00:00:00" u="1"/>
        <d v="2018-05-07T00:00:00" u="1"/>
        <d v="2018-08-29T00:00:00" u="1"/>
        <d v="2018-06-12T00:00:00" u="1"/>
        <d v="2018-08-03T00:00:00" u="1"/>
        <d v="2018-07-17T00:00:00" u="1"/>
        <d v="2018-06-05T00:00:00" u="1"/>
        <d v="2018-07-10T00:00:00" u="1"/>
      </sharedItems>
    </cacheField>
    <cacheField name="Customer ID" numFmtId="49">
      <sharedItems containsBlank="1"/>
    </cacheField>
    <cacheField name="Customer Name" numFmtId="49">
      <sharedItems containsBlank="1" containsMixedTypes="1" containsNumber="1" containsInteger="1" minValue="0" maxValue="0" count="287">
        <s v="3020"/>
        <s v="8343"/>
        <s v="3700"/>
        <s v="4751"/>
        <s v="6859"/>
        <s v="3892"/>
        <s v="9648"/>
        <s v="4204"/>
        <s v="7252"/>
        <s v="3465"/>
        <s v="5364"/>
        <s v="4964"/>
        <s v="3206"/>
        <s v="5060"/>
        <s v="4853"/>
        <s v="6756"/>
        <s v="5955"/>
        <s v="6028"/>
        <s v="4780"/>
        <s v="7741"/>
        <s v="3028"/>
        <s v="8198"/>
        <s v="4999"/>
        <s v="5994"/>
        <s v="7264"/>
        <s v="9404"/>
        <s v="6945"/>
        <s v="5006"/>
        <s v="9602"/>
        <s v="8677"/>
        <s v="4869"/>
        <s v="9405"/>
        <s v="6374"/>
        <s v="5504"/>
        <s v="8399"/>
        <s v="3239"/>
        <s v="3282"/>
        <s v="4720"/>
        <s v="4839"/>
        <s v="3355"/>
        <s v="6732"/>
        <s v="4391"/>
        <s v="9048"/>
        <s v="5681"/>
        <s v="3330"/>
        <s v="9606"/>
        <s v="8560"/>
        <s v="9635"/>
        <s v="9629"/>
        <s v="5807"/>
        <s v="9653"/>
        <s v="9651"/>
        <s v="9666"/>
        <s v="9667"/>
        <s v="9665"/>
        <s v="4358"/>
        <s v="4350"/>
        <s v="6801"/>
        <s v="3434"/>
        <s v="8100"/>
        <s v="5372"/>
        <s v="6064"/>
        <s v="9100"/>
        <s v="7245"/>
        <s v="6607"/>
        <s v="7200"/>
        <s v="7900"/>
        <s v="3236"/>
        <s v="7718"/>
        <s v="6106"/>
        <s v="7827"/>
        <s v="4184"/>
        <s v="6861"/>
        <s v="4942"/>
        <s v="6290"/>
        <s v="7878"/>
        <s v="4825"/>
        <s v="9638"/>
        <s v="8473"/>
        <s v="7367"/>
        <s v="9562"/>
        <s v="7628"/>
        <s v="9576"/>
        <s v="8264"/>
        <s v="8221"/>
        <s v="6533"/>
        <s v="4463"/>
        <s v="6852"/>
        <s v="7935"/>
        <s v="9126"/>
        <s v="7631"/>
        <s v="4316"/>
        <s v="4985"/>
        <s v="9414"/>
        <s v="4265"/>
        <s v="8273"/>
        <s v="8644"/>
        <s v="5417"/>
        <s v="9659"/>
        <s v="5207"/>
        <s v="9657"/>
        <s v="9033"/>
        <s v="9642"/>
        <s v="7407"/>
        <s v="3098"/>
        <s v="8199"/>
        <s v="9649"/>
        <s v="6671"/>
        <s v="5404"/>
        <s v="8255"/>
        <s v="9590"/>
        <s v="5199"/>
        <s v="9532"/>
        <s v="3333"/>
        <s v="6694"/>
        <s v="3869"/>
        <s v="9611"/>
        <s v="4381"/>
        <s v="9668"/>
        <s v="3343"/>
        <s v="4070"/>
        <s v="7510"/>
        <s v="9658"/>
        <s v="4050"/>
        <s v="6558"/>
        <s v="6308"/>
        <s v="8535"/>
        <s v="9656"/>
        <s v="6968"/>
        <s v="4059"/>
        <s v="6517"/>
        <s v="3115"/>
        <s v="7275"/>
        <s v="4575"/>
        <s v="5338"/>
        <s v="6349"/>
        <s v="8253"/>
        <s v="4775"/>
        <s v="5259"/>
        <s v="6180"/>
        <s v="4351"/>
        <s v="6721"/>
        <s v="8561"/>
        <s v="4488"/>
        <s v="8131"/>
        <s v="6133"/>
        <s v="3411"/>
        <s v="9663"/>
        <s v="5592"/>
        <s v="4314"/>
        <s v="7190"/>
        <s v="9223"/>
        <s v="3056"/>
        <s v="9445"/>
        <s v="4151"/>
        <s v="9613"/>
        <s v="9619"/>
        <s v="6982"/>
        <s v="5533"/>
        <s v="4896"/>
        <s v="7600"/>
        <s v="6021"/>
        <s v="9205"/>
        <s v="2106"/>
        <s v="5741"/>
        <s v="4499"/>
        <s v="5022"/>
        <s v="6537"/>
        <s v="9049"/>
        <s v="9185"/>
        <s v="9612"/>
        <s v="7596"/>
        <s v="9601"/>
        <s v="9547"/>
        <s v="4445"/>
        <s v="6260"/>
        <s v="4140"/>
        <s v="5444"/>
        <s v="6615"/>
        <s v="5221"/>
        <s v="9617"/>
        <s v="4313"/>
        <s v="9125"/>
        <s v="7000"/>
        <s v="6481"/>
        <s v="6157"/>
        <s v="3029"/>
        <s v="3287"/>
        <s v="9618"/>
        <s v="8740"/>
        <s v="7605"/>
        <s v="8306"/>
        <s v="9641"/>
        <s v="9610"/>
        <s v="4311"/>
        <s v="4234"/>
        <s v="6188"/>
        <s v="9655"/>
        <s v="4730"/>
        <s v="4900"/>
        <s v="5552"/>
        <s v="3393"/>
        <s v="9595"/>
        <s v="4363"/>
        <s v="5510"/>
        <s v="6468"/>
        <s v="9097"/>
        <s v="4911"/>
        <s v="4100"/>
        <s v="9592"/>
        <s v="3091"/>
        <s v="4420"/>
        <s v="9623"/>
        <s v="5596"/>
        <s v="9662"/>
        <s v="4354"/>
        <s v="7652"/>
        <s v="7625"/>
        <s v="6463"/>
        <s v="6574"/>
        <s v="8739"/>
        <s v="3045"/>
        <s v="8205"/>
        <s v="5314"/>
        <s v="5890"/>
        <s v="9593"/>
        <s v="9604"/>
        <s v="6264"/>
        <s v="3234"/>
        <s v="4755"/>
        <s v="9386"/>
        <s v="3117"/>
        <s v="4629"/>
        <s v="3398"/>
        <s v="8312"/>
        <s v="8881"/>
        <s v="5083"/>
        <s v="5643"/>
        <s v="9643"/>
        <s v="7857"/>
        <s v="5275"/>
        <s v="4974"/>
        <s v="9636"/>
        <s v="9559"/>
        <s v="7073"/>
        <s v="3203"/>
        <s v="4155"/>
        <s v="5085"/>
        <s v="9614"/>
        <s v="6221"/>
        <s v="4886"/>
        <s v="7997"/>
        <s v="8478"/>
        <s v="2116"/>
        <s v="9019"/>
        <s v="9647"/>
        <s v="9645"/>
        <s v="9660"/>
        <s v="9631"/>
        <s v="9622"/>
        <s v="4255"/>
        <s v="4099"/>
        <s v="4240"/>
        <s v="4302"/>
        <s v="4268"/>
        <s v="6085"/>
        <s v="4669"/>
        <s v="6845"/>
        <s v="5885"/>
        <s v="4250"/>
        <s v="7507"/>
        <s v="9607"/>
        <s v="8453"/>
        <s v="7951"/>
        <s v="6031"/>
        <s v="4932"/>
        <s v="9628"/>
        <s v="9661"/>
        <s v="4192"/>
        <s v="9639"/>
        <s v="6197"/>
        <s v="9526"/>
        <s v="6415"/>
        <s v="6814"/>
        <s v="6715"/>
        <m/>
        <n v="0" u="1"/>
      </sharedItems>
    </cacheField>
    <cacheField name="Item ID" numFmtId="49">
      <sharedItems containsBlank="1" containsMixedTypes="1" containsNumber="1" containsInteger="1" minValue="0" maxValue="0" count="198">
        <s v="NCD345A29-REV1.5"/>
        <s v="NCD347A29-REV1.7"/>
        <s v="NCD355A29-REV2.5"/>
        <s v="NCD428A29-REV1.3"/>
        <s v="NFD459A35 REV0.1"/>
        <s v="NHD185A43"/>
        <s v="NHD379B34 REV1.0"/>
        <s v="NHD379B34 REV1.1"/>
        <s v="NPD378B34 REV1.0"/>
        <s v="NPD378B34 REV1.1"/>
        <s v="NB2037ak31 Rev1.1"/>
        <s v="NB2037al29 Rev1.4"/>
        <s v="NB2037av31 Rev1.0"/>
        <s v="NB2037bf29 Rev1.4"/>
        <s v="NB2037bf34 Rev1.4"/>
        <s v="NB2037bh31 Rev2.4"/>
        <s v="NB2037by34 Rev2.0"/>
        <s v="NB2037cf31 Rev1.0"/>
        <s v="NC2040ac31 REV1.1"/>
        <s v="NC2040bb29 REV1.3"/>
        <s v="NC2040bc34 REV1.3"/>
        <s v="NC2040bf24 REV7.7"/>
        <s v="NC2040bf29 REV2.4"/>
        <s v="NC2040bf31 REV1.4"/>
        <s v="NC2040bf34 REV1.7"/>
        <s v="NC2040bf34 REV1.8"/>
        <s v="NC2040bn24 REV3.4"/>
        <s v="NC2040br29 REV1.4"/>
        <s v="NC2040ci24 REV1.2"/>
        <s v="NC2040ct31 REV1.1"/>
        <s v="NC2560cy22 REV1.1"/>
        <s v="NC3040bf25 REV1.2"/>
        <s v="NC3040bf25 REV1.3"/>
        <s v="ND2017cy29-REV3.1"/>
        <s v="ND2017cy29-REV3.2"/>
        <s v="ND2017ai29-REV1.2"/>
        <s v="ND2034an31 Rev1.1"/>
        <s v="ND2034bf29 Rev1.5"/>
        <s v="ND2034bf34 Rev1.4"/>
        <s v="ND2034bt34 Rev1.3"/>
        <s v="ND2034cd31 Rev1.2"/>
        <s v="ND2037at31 Rev1.3"/>
        <s v="ND2037be31 REV1.0"/>
        <s v="ND2037bf29 Rev1.4"/>
        <s v="ND2037bf31 Rev1.4"/>
        <s v="ND2037cd31 Rev1.2"/>
        <s v="ND2053am34 Rev1.1"/>
        <s v="ND2053bj34 Rev1.0"/>
        <s v="ND2054aa34 Rev1.1"/>
        <s v="ND2054ae34 Rev1.1"/>
        <s v="ND2054ap29 Rev1.2"/>
        <s v="ND2054ax25 Rev1.1"/>
        <s v="ND2054bf29 Rev1.6"/>
        <s v="ND2054bf31 Rev2.2"/>
        <s v="ND2054bf34 Rev1.4"/>
        <s v="ND2054bf34 Rev1.5"/>
        <s v="ND2054bl31Rev1.3"/>
        <s v="ND2054bp31Rev1.2"/>
        <s v="ND2054bw34 Rev1.0"/>
        <s v="ND2054ca34 Rev1.2"/>
        <s v="ND2054cj29 Rev1.5"/>
        <s v="ND2054cl31 Rev1.4"/>
        <s v="ND2057aq31-Rev 1.1"/>
        <s v="ND2057ay31-Rev1.2"/>
        <s v="ND2057bf31-Rev 2.2"/>
        <s v="ND2057bf34-Rev 1.4"/>
        <s v="ND2057bf34-Rev 1.5"/>
        <s v="ND2057bq31-Rev1.1"/>
        <s v="ND2057by34-Rev 2.0"/>
        <s v="ND2057bz24-Rev 1.2"/>
        <s v="ND3034bf25 Rev1.0"/>
        <s v="ND3034bf30 Rev1.0"/>
        <s v="ND3054bf25 Rev1.0"/>
        <s v="NF2030bf34 Rev1.2"/>
        <s v="NF2030cw34 Rev1.1"/>
        <s v="NF2040ab31 REV1.2"/>
        <s v="NF2040ar24 REV1.1"/>
        <s v="NF2040bf24 REV8.2"/>
        <s v="NF2040bf34 REV1.3"/>
        <s v="NF2040bf34 REV1.6"/>
        <s v="NF2040by34 REV1.0"/>
        <s v="NF2040by34 REV2.0"/>
        <s v="NF2040ci24 REV1.2"/>
        <s v="NF2040ci24 REV1.3"/>
        <s v="NF2047bf29 REV2.3"/>
        <s v="NF2047bf29 REV2.5"/>
        <s v="NF2047bf34 REV1.4"/>
        <s v="NF2047bx29 REV1.0"/>
        <s v="NF2047bx29 REV1.1"/>
        <s v="NF2047by34 REV1.0"/>
        <s v="NF2047by34 REV2.0"/>
        <s v="NF3040bf25 REV1.0"/>
        <s v="NF3040bf25 REV1.1"/>
        <s v="NH2034bf31 Rev1.2"/>
        <s v="NH2034bf34 Rev1.4"/>
        <s v="NH2054ae34 Rev1.2"/>
        <s v="NH2054aj31 Rev1.1"/>
        <s v="NH2054ao34 Rev1.2"/>
        <s v="NH2054au31 Rev1.1"/>
        <s v="NH2054aw31 Rev1.0"/>
        <s v="NH2054bf24 Rev5.6"/>
        <s v="NH2054bf29 Rev2.2"/>
        <s v="NH2054bf31 Rev1.4"/>
        <s v="NH2054bf34 Rev1.9"/>
        <s v="NH2054bs34 Rev1.2"/>
        <s v="NH2054bs34 Rev1.3"/>
        <s v="NH2054by34 Rev1.0"/>
        <s v="NH2054ca34 Rev1.2"/>
        <s v="NH2054cb31 Rev1.1"/>
        <s v="NH2054cc34 Rev1.0"/>
        <s v="NH2054ce31 Rev1.0"/>
        <s v="NH2054ch34 Rev1.1"/>
        <s v="NH2054cs34 Rev1.0"/>
        <s v="NH2054cs34 Rev2.0"/>
        <s v="NH2057ag34 Rev1.0"/>
        <s v="NH2057ay29 Rev1.3"/>
        <s v="NH2057ba29 Rev1.2"/>
        <s v="NH2057bf29 Rev1.5"/>
        <s v="NH2057bf34 Rev1.5"/>
        <s v="NH2057bm24 Rev1.1"/>
        <s v="NH2057cv29 Rev1.0"/>
        <s v="NH2057cv29 Rev1.1"/>
        <s v="NH3054bf25 Rev0.1"/>
        <s v="NI1030ao-REV4.2"/>
        <s v="Ni2020as29-REV2.2"/>
        <s v="Ni2020as29-REV2.4"/>
        <s v="Ni2020as29-REV2.6"/>
        <s v="NI2020bf24-REV4.8"/>
        <s v="Ni2020bf29-REV2.2"/>
        <s v="Ni2020bf29-REV2.3"/>
        <s v="Ni2020bf29-REV2.6"/>
        <s v="Ni2020bf29-REV2.7"/>
        <s v="Ni2020bf29-REV2.8"/>
        <s v="Ni2020bf29-REV2.9"/>
        <s v="Ni2020bf29-REV3.0"/>
        <s v="Ni2020bk24-REV1.5"/>
        <s v="NI2020bo24-REV1.1"/>
        <s v="NI2020bt24-REV1.3"/>
        <s v="NI2020bt24-REV1.4"/>
        <s v="NI2020cn24-REV3.3"/>
        <s v="NI2020co29-REV1.5"/>
        <s v="NI2020cp24-REV3.6"/>
        <s v="Ni2040as29 REV2.2"/>
        <s v="Ni2040as29 REV2.4"/>
        <s v="NI2040bf24 REV7.7"/>
        <s v="NI2040bf29 REV2.1"/>
        <s v="NI2040bf29 REV2.2"/>
        <s v="NI2040bf29 REV2.3"/>
        <s v="NI2040bt29 REV1.2"/>
        <s v="NI2040bv24 REV4.3"/>
        <s v="Ni2040cg29 REV1.2"/>
        <s v="NI2040ch24 REV1.3"/>
        <s v="NI3020bf25-REV1.1"/>
        <s v="Ni3040by30 REV1.0"/>
        <s v="NJ1020afP-REV4.1"/>
        <s v="NJ1020bg REV4.3"/>
        <s v="NJ1020bt-Rev 1.1"/>
        <s v="NL2020ar22-REV1.2"/>
        <s v="NL2020ar22-REV1.3"/>
        <s v="NL2020as22-REV3.5"/>
        <s v="NL2024as22-REV3.7"/>
        <s v="NL2024bf22-REV4.6"/>
        <s v="NL2024bf22-REV4.7"/>
        <s v="NL2024bi22-REV5.3"/>
        <s v="NL2024bs22-REV1.8"/>
        <s v="NL2024bu22-REV6.2"/>
        <s v="NL2024ck34-REV1.0"/>
        <s v="NL2024cm22-REV1.3"/>
        <s v="NL2024cm22-REV1.4"/>
        <s v="NL2024cu22-REV1.0"/>
        <s v="NL2024cw22 REV1.1"/>
        <s v="NL2044ad22-REV1.3"/>
        <s v="NL2044bf22-REV5.3"/>
        <s v="NL2050bf22-REV5.2"/>
        <s v="NL2050bf22-REV5.3"/>
        <s v="NL2050bf22-REV5.4"/>
        <s v="NL2054ah22 Rev 1.4"/>
        <s v="NL2054bf22 Rev4.2"/>
        <s v="NL2054cq34Rev 1.1"/>
        <s v="PH2054az34 Rev 1.0"/>
        <s v="PH2054az34 Rev 1.1"/>
        <s v="PH2054bf34 Rev 1.3"/>
        <s v="PH2054bf34 Rev 1.4"/>
        <s v="PH3054ai25 REV1.1"/>
        <s v="PH3054ai25 REV1.2"/>
        <s v="PH3054bd25 Rev 1.3"/>
        <s v="PH3054bf25 Rev 1.4"/>
        <s v="PH3054bf30 Rev 0.1"/>
        <s v="PH3059bf25 Rev 1.4"/>
        <s v="PH3059bf30 Rev 1.0"/>
        <s v="RH2024bd34-REV1.9"/>
        <s v="RH2024bf34-REV2.0"/>
        <s v="RH2024bf34-REV2.1"/>
        <s v="RH2024bt34-REV1.3"/>
        <s v="RH2024cr34 REV1.0"/>
        <s v="RH2024cr34 REV1.1"/>
        <m/>
        <n v="0" u="1"/>
      </sharedItems>
    </cacheField>
    <cacheField name="U/M ID" numFmtId="49">
      <sharedItems containsBlank="1"/>
    </cacheField>
    <cacheField name="Line Description" numFmtId="49">
      <sharedItems containsBlank="1"/>
    </cacheField>
    <cacheField name="Qty Ordered" numFmtId="4">
      <sharedItems containsString="0" containsBlank="1" containsNumber="1" containsInteger="1" minValue="1" maxValue="1700"/>
    </cacheField>
    <cacheField name="Qty Shipped" numFmtId="4">
      <sharedItems containsString="0" containsBlank="1" containsNumber="1" containsInteger="1" minValue="0" maxValue="330"/>
    </cacheField>
    <cacheField name="Qty Remaining" numFmtId="4">
      <sharedItems containsString="0" containsBlank="1" containsNumber="1" containsInteger="1" minValue="1" maxValue="1700"/>
    </cacheField>
    <cacheField name="Unit Price" numFmtId="0">
      <sharedItems containsBlank="1" containsMixedTypes="1" containsNumber="1" minValue="0" maxValue="1.8630357525295762"/>
    </cacheField>
    <cacheField name="Order Match" numFmtId="4">
      <sharedItems containsBlank="1"/>
    </cacheField>
    <cacheField name="Value$" numFmtId="4">
      <sharedItems containsBlank="1" containsMixedTypes="1" containsNumber="1" minValue="0" maxValue="1546.5335028788375"/>
    </cacheField>
    <cacheField name="Ship Date" numFmtId="0">
      <sharedItems containsNonDate="0" containsDate="1" containsString="0" containsBlank="1" minDate="1899-12-30T00:00:00" maxDate="2019-11-15T00:00:00"/>
    </cacheField>
    <cacheField name="Actual Ship Week" numFmtId="0">
      <sharedItems containsDate="1" containsBlank="1" containsMixedTypes="1" minDate="2018-07-29T00:00:00" maxDate="2019-11-11T00:00:00"/>
    </cacheField>
    <cacheField name="Ship Week" numFmtId="0">
      <sharedItems containsDate="1" containsBlank="1" containsMixedTypes="1" minDate="2018-04-29T00:00:00" maxDate="2019-11-11T00:00:00" count="74">
        <d v="2018-10-21T00:00:00"/>
        <d v="2019-01-20T00:00:00"/>
        <d v="2019-03-17T00:00:00"/>
        <d v="2018-11-25T00:00:00"/>
        <d v="2018-12-09T00:00:00"/>
        <d v="2019-04-07T00:00:00"/>
        <d v="2019-04-21T00:00:00"/>
        <d v="2018-09-30T00:00:00"/>
        <d v="2018-10-14T00:00:00"/>
        <d v="2019-04-14T00:00:00"/>
        <d v="2019-04-28T00:00:00"/>
        <d v="2019-05-19T00:00:00"/>
        <d v="2019-06-02T00:00:00"/>
        <d v="2019-06-16T00:00:00"/>
        <d v="2019-06-30T00:00:00"/>
        <d v="2019-07-21T00:00:00"/>
        <d v="2019-08-04T00:00:00"/>
        <d v="2019-08-18T00:00:00"/>
        <d v="2019-09-01T00:00:00"/>
        <d v="2019-09-15T00:00:00"/>
        <d v="2019-09-29T00:00:00"/>
        <d v="2019-10-20T00:00:00"/>
        <d v="2019-01-06T00:00:00"/>
        <s v="LATE"/>
        <d v="2018-09-23T00:00:00"/>
        <d v="2018-10-07T00:00:00"/>
        <d v="2018-09-09T00:00:00"/>
        <d v="2018-09-16T00:00:00"/>
        <d v="2018-10-28T00:00:00"/>
        <d v="2018-11-04T00:00:00"/>
        <d v="2018-11-11T00:00:00"/>
        <d v="2018-12-02T00:00:00"/>
        <d v="2018-12-16T00:00:00"/>
        <d v="2018-12-30T00:00:00"/>
        <d v="2019-01-13T00:00:00"/>
        <d v="2019-01-27T00:00:00"/>
        <d v="2019-02-03T00:00:00"/>
        <d v="2019-02-10T00:00:00"/>
        <d v="2019-02-17T00:00:00"/>
        <d v="2019-02-24T00:00:00"/>
        <d v="2019-03-03T00:00:00"/>
        <d v="2019-03-10T00:00:00"/>
        <d v="2018-11-18T00:00:00"/>
        <d v="2018-12-23T00:00:00"/>
        <d v="2019-05-12T00:00:00"/>
        <d v="2019-05-05T00:00:00"/>
        <d v="2019-06-09T00:00:00"/>
        <d v="2019-08-11T00:00:00"/>
        <d v="2019-11-10T00:00:00"/>
        <d v="2019-03-31T00:00:00"/>
        <e v="#N/A"/>
        <m/>
        <d v="2018-06-17T00:00:00" u="1"/>
        <d v="2018-07-22T00:00:00" u="1"/>
        <d v="2018-06-10T00:00:00" u="1"/>
        <d v="2018-07-15T00:00:00" u="1"/>
        <d v="2018-06-03T00:00:00" u="1"/>
        <d v="2018-07-08T00:00:00" u="1"/>
        <d v="2018-07-01T00:00:00" u="1"/>
        <e v="#VALUE!" u="1"/>
        <d v="2018-04-29T00:00:00" u="1"/>
        <d v="2019-03-24T00:00:00" u="1"/>
        <d v="2018-05-27T00:00:00" u="1"/>
        <d v="2018-05-20T00:00:00" u="1"/>
        <d v="2018-09-02T00:00:00" u="1"/>
        <d v="2018-05-13T00:00:00" u="1"/>
        <d v="2018-05-06T00:00:00" u="1"/>
        <d v="2018-08-26T00:00:00" u="1"/>
        <d v="2018-08-19T00:00:00" u="1"/>
        <d v="2018-08-12T00:00:00" u="1"/>
        <d v="2019-07-07T00:00:00" u="1"/>
        <d v="2018-08-05T00:00:00" u="1"/>
        <d v="2018-06-24T00:00:00" u="1"/>
        <d v="2018-07-29T00:00:00" u="1"/>
      </sharedItems>
    </cacheField>
    <cacheField name="Ship Month" numFmtId="0">
      <sharedItems containsDate="1" containsBlank="1" containsMixedTypes="1" minDate="2018-09-01T00:00:00" maxDate="2019-11-02T00:00:00"/>
    </cacheField>
    <cacheField name="Product Type" numFmtId="0">
      <sharedItems containsBlank="1" count="10">
        <s v="Battery"/>
        <s v="Other"/>
        <m/>
        <s v="Belt Charger" u="1"/>
        <s v="Charger" u="1"/>
        <s v="Board" u="1"/>
        <s v="Other Non-Product" u="1"/>
        <s v="Mini Belt Pack" u="1"/>
        <s v="zz_Other Non-Product" u="1"/>
        <s v="Other Product" u="1"/>
      </sharedItems>
    </cacheField>
    <cacheField name="First three" numFmtId="0">
      <sharedItems containsBlank="1"/>
    </cacheField>
    <cacheField name="Cell Identifier" numFmtId="0">
      <sharedItems containsBlank="1"/>
    </cacheField>
    <cacheField name="# Cells per Pack" numFmtId="0">
      <sharedItems containsBlank="1" containsMixedTypes="1" containsNumber="1" containsInteger="1" minValue="0" maxValue="12"/>
    </cacheField>
    <cacheField name="Total Cells for Line Item" numFmtId="0">
      <sharedItems containsBlank="1" containsMixedTypes="1" containsNumber="1" containsInteger="1" minValue="0" maxValue="13600"/>
    </cacheField>
    <cacheField name="Days Late" numFmtId="0">
      <sharedItems containsBlank="1" containsMixedTypes="1" containsNumber="1" containsInteger="1" minValue="0" maxValue="45"/>
    </cacheField>
    <cacheField name="Days Late * Vol" numFmtId="0">
      <sharedItems containsBlank="1" containsMixedTypes="1" containsNumber="1" containsInteger="1" minValue="0" maxValue="24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1">
  <r>
    <n v="45959"/>
    <s v="Open"/>
    <d v="2018-05-08T00:00:00"/>
    <d v="2018-05-17T00:00:00"/>
    <s v="3434"/>
    <s v="Smiths Detection, Inc."/>
    <s v="ND2034HD29 Rev1.5"/>
    <s v="PC"/>
    <s v="ND2034HD29 Rev1.5,  Li Ion Battery [08/02/18]"/>
    <n v="38"/>
    <n v="0"/>
    <n v="38"/>
    <n v="68.89"/>
    <s v="45959ND2034HD29 Rev1.538"/>
    <n v="2617.8200000000002"/>
    <d v="2018-08-02T00:00:00"/>
    <d v="2018-07-29T00:00:00"/>
    <x v="0"/>
    <s v="LATE"/>
    <x v="0"/>
    <s v="ND2"/>
    <s v="D"/>
    <n v="4"/>
    <n v="152"/>
    <m/>
    <m/>
    <m/>
    <m/>
    <x v="0"/>
    <n v="1520"/>
  </r>
  <r>
    <n v="45828"/>
    <s v="Open"/>
    <d v="2018-04-25T00:00:00"/>
    <d v="2018-05-25T00:00:00"/>
    <s v="3115"/>
    <s v="L3 OceanServer, Inc."/>
    <s v="NH2054HD34 Rev1.9"/>
    <s v="PC"/>
    <s v="NH2054HD34 Rev1.9 Li Ion Battery [12/03/18]"/>
    <n v="100"/>
    <n v="0"/>
    <n v="100"/>
    <n v="103.6"/>
    <s v="45828NH2054HD34 Rev1.9100"/>
    <n v="10360"/>
    <d v="2018-12-03T00:00:00"/>
    <d v="2018-12-02T00:00:00"/>
    <x v="1"/>
    <d v="2018-12-01T00:00:00"/>
    <x v="0"/>
    <s v="NH2"/>
    <s v="H"/>
    <n v="8"/>
    <n v="800"/>
    <m/>
    <m/>
    <m/>
    <m/>
    <x v="1"/>
    <n v="0"/>
  </r>
  <r>
    <n v="45234"/>
    <s v="Open"/>
    <d v="2018-02-22T00:00:00"/>
    <d v="2018-05-31T00:00:00"/>
    <s v="6106"/>
    <s v="Thermo Fisher Scientific - MA"/>
    <s v="NRE Charge"/>
    <s v="job"/>
    <s v="UN38.3 Testing for ND2037HD31 by SRICI in China Lab."/>
    <n v="1"/>
    <n v="0.5"/>
    <n v="0.5"/>
    <n v="4533"/>
    <s v="45234NRE Charge1"/>
    <n v="2266.5"/>
    <d v="2018-05-31T00:00:00"/>
    <d v="2018-05-27T00:00:00"/>
    <x v="0"/>
    <s v="LATE"/>
    <x v="1"/>
    <s v="NRE"/>
    <s v="n/a"/>
    <n v="0"/>
    <n v="0"/>
    <m/>
    <m/>
    <m/>
    <m/>
    <x v="2"/>
    <n v="51.5"/>
  </r>
  <r>
    <n v="46031"/>
    <s v="Open"/>
    <d v="2018-05-15T00:00:00"/>
    <d v="2018-06-04T00:00:00"/>
    <s v="3700"/>
    <s v="Hudson Engineering"/>
    <s v="MCLB05-2BV01A REV1.0"/>
    <s v=""/>
    <s v="MCLB05-2BV01A REV1.0, Holster, NH, BT+Chgr+Vreg+USB W/American Cord"/>
    <n v="4"/>
    <n v="0"/>
    <n v="4"/>
    <n v="0"/>
    <s v="46031MCLB05-2BV01A REV1.04"/>
    <n v="0"/>
    <d v="2018-06-04T00:00:00"/>
    <d v="2018-06-03T00:00:00"/>
    <x v="0"/>
    <s v="LATE"/>
    <x v="2"/>
    <s v="MCL"/>
    <s v="n/a"/>
    <n v="0"/>
    <n v="0"/>
    <m/>
    <m/>
    <m/>
    <m/>
    <x v="3"/>
    <n v="396"/>
  </r>
  <r>
    <n v="46031"/>
    <s v="Open"/>
    <d v="2018-05-15T00:00:00"/>
    <d v="2018-06-04T00:00:00"/>
    <s v="3700"/>
    <s v="Hudson Engineering"/>
    <s v="PH1000A Rev1.0"/>
    <s v=""/>
    <s v="PH1000A Rev1.0 US Plug"/>
    <n v="6"/>
    <n v="0"/>
    <n v="6"/>
    <n v="0"/>
    <s v="46031PH1000A Rev1.06"/>
    <n v="0"/>
    <d v="2018-06-04T00:00:00"/>
    <d v="2018-06-03T00:00:00"/>
    <x v="0"/>
    <s v="LATE"/>
    <x v="2"/>
    <s v="PH1"/>
    <s v="n/a"/>
    <n v="0"/>
    <n v="0"/>
    <m/>
    <m/>
    <m/>
    <m/>
    <x v="3"/>
    <n v="594"/>
  </r>
  <r>
    <n v="45424"/>
    <s v="Open"/>
    <d v="2018-03-14T00:00:00"/>
    <d v="2018-06-06T00:00:00"/>
    <s v="4964"/>
    <s v="Accutronics Ltd"/>
    <s v="NRE Charge"/>
    <s v="job"/>
    <s v="project nre BIS for NF2040AC31"/>
    <n v="1"/>
    <n v="0.5"/>
    <n v="0.5"/>
    <n v="16517.88"/>
    <s v="45424NRE Charge1"/>
    <n v="8258.94"/>
    <d v="2018-06-06T00:00:00"/>
    <d v="2018-06-03T00:00:00"/>
    <x v="0"/>
    <s v="LATE"/>
    <x v="1"/>
    <s v="NRE"/>
    <s v="n/a"/>
    <n v="0"/>
    <n v="0"/>
    <m/>
    <m/>
    <m/>
    <m/>
    <x v="4"/>
    <n v="48.5"/>
  </r>
  <r>
    <n v="45720"/>
    <s v="Open"/>
    <d v="2018-04-12T00:00:00"/>
    <d v="2018-06-13T00:00:00"/>
    <s v="5022"/>
    <s v="Bluebox Aviation Systems Ltd"/>
    <s v="NRE Charge"/>
    <s v="job"/>
    <s v="project nre for KC testing for NH2057AV34"/>
    <n v="1"/>
    <n v="0.5"/>
    <n v="0.5"/>
    <n v="9724.9699999999993"/>
    <s v="45720NRE Charge1"/>
    <n v="4862.4849999999997"/>
    <d v="2018-06-13T00:00:00"/>
    <d v="2018-06-10T00:00:00"/>
    <x v="0"/>
    <s v="LATE"/>
    <x v="1"/>
    <s v="NRE"/>
    <s v="n/a"/>
    <n v="0"/>
    <n v="0"/>
    <m/>
    <m/>
    <m/>
    <m/>
    <x v="5"/>
    <n v="45"/>
  </r>
  <r>
    <n v="46225"/>
    <s v="Open"/>
    <d v="2018-06-08T00:00:00"/>
    <d v="2018-06-15T00:00:00"/>
    <s v="4932"/>
    <s v="Hamilton Medical AG"/>
    <s v="PACK REPAIR"/>
    <s v=""/>
    <s v="Pack Repair [1] RH2024HA31 Will not discharge"/>
    <n v="1"/>
    <n v="0"/>
    <n v="1"/>
    <n v="0"/>
    <s v="46225PACK REPAIR1"/>
    <n v="0"/>
    <d v="2018-06-15T00:00:00"/>
    <d v="2018-06-10T00:00:00"/>
    <x v="0"/>
    <s v="LATE"/>
    <x v="1"/>
    <s v="PAC"/>
    <s v="n/a"/>
    <n v="0"/>
    <n v="0"/>
    <m/>
    <m/>
    <m/>
    <m/>
    <x v="6"/>
    <n v="88"/>
  </r>
  <r>
    <n v="46721"/>
    <s v="Open"/>
    <d v="2018-08-02T00:00:00"/>
    <d v="2018-11-29T00:00:00"/>
    <s v="8881"/>
    <s v="Suzhou Guanzhuo Mechatronics Co Ltd"/>
    <s v="NL2024HU22-REV5.3"/>
    <s v="PC"/>
    <s v="NL2024HU22 Rev 5.3 for Hach Ultra Li Ion Battery Pack"/>
    <n v="24"/>
    <n v="0"/>
    <n v="24"/>
    <n v="133.35"/>
    <s v="46721NL2024HU22-REV5.324"/>
    <n v="3200.3999999999996"/>
    <d v="2018-11-29T00:00:00"/>
    <d v="2018-11-25T00:00:00"/>
    <x v="2"/>
    <d v="2018-11-01T00:00:00"/>
    <x v="0"/>
    <s v="NL2"/>
    <s v="L"/>
    <n v="12"/>
    <n v="288"/>
    <m/>
    <m/>
    <m/>
    <m/>
    <x v="1"/>
    <n v="0"/>
  </r>
  <r>
    <n v="46644"/>
    <s v="Open"/>
    <d v="2018-07-27T00:00:00"/>
    <d v="2018-09-24T00:00:00"/>
    <s v="8739"/>
    <s v="PartsSource, LLC"/>
    <s v="NL2020ED22-REV3.5"/>
    <s v="PC"/>
    <s v="NL2020ED22 Rev 3.5 Li Ion Battery"/>
    <n v="2"/>
    <n v="0"/>
    <n v="2"/>
    <n v="184.46"/>
    <s v="46644NL2020ED22-REV3.52"/>
    <n v="368.92"/>
    <d v="2018-09-24T00:00:00"/>
    <d v="2018-09-23T00:00:00"/>
    <x v="3"/>
    <d v="2018-09-01T00:00:00"/>
    <x v="0"/>
    <s v="NL2"/>
    <s v="L"/>
    <n v="12"/>
    <n v="24"/>
    <m/>
    <m/>
    <m/>
    <m/>
    <x v="1"/>
    <n v="0"/>
  </r>
  <r>
    <n v="44710"/>
    <s v="Open"/>
    <d v="2018-01-02T00:00:00"/>
    <d v="2018-06-29T00:00:00"/>
    <s v="4499"/>
    <s v="Viavi Solutions - Milpitas"/>
    <s v="NRE Charge"/>
    <s v="job"/>
    <s v="India BIS testing approval for NH2054VV34."/>
    <n v="1"/>
    <n v="0.5"/>
    <n v="0.5"/>
    <n v="8403.76"/>
    <s v="44710NRE Charge1"/>
    <n v="4201.88"/>
    <d v="2018-06-29T00:00:00"/>
    <d v="2018-06-24T00:00:00"/>
    <x v="0"/>
    <s v="LATE"/>
    <x v="1"/>
    <s v="NRE"/>
    <s v="n/a"/>
    <n v="0"/>
    <n v="0"/>
    <m/>
    <m/>
    <m/>
    <m/>
    <x v="7"/>
    <n v="37"/>
  </r>
  <r>
    <n v="44710"/>
    <s v="Open"/>
    <d v="2018-01-02T00:00:00"/>
    <d v="2018-06-29T00:00:00"/>
    <s v="4499"/>
    <s v="Viavi Solutions - Milpitas"/>
    <s v="NH2054VV34 Rev2.0"/>
    <s v="PC"/>
    <s v="NH2054VV34 Rev2.0 for Viavi  Li Ion Battery Pana BF [08/14/18]"/>
    <n v="25"/>
    <n v="0"/>
    <n v="25"/>
    <n v="0"/>
    <s v="44710NH2054VV34 Rev2.025"/>
    <n v="0"/>
    <d v="2018-08-14T00:00:00"/>
    <d v="2018-08-12T00:00:00"/>
    <x v="0"/>
    <s v="LATE"/>
    <x v="0"/>
    <s v="NH2"/>
    <s v="H"/>
    <n v="8"/>
    <n v="200"/>
    <m/>
    <m/>
    <m/>
    <m/>
    <x v="8"/>
    <n v="700"/>
  </r>
  <r>
    <n v="44710"/>
    <s v="Open"/>
    <d v="2018-01-02T00:00:00"/>
    <d v="2018-06-29T00:00:00"/>
    <s v="4499"/>
    <s v="Viavi Solutions - Milpitas"/>
    <s v="NH2054VV34 Rev2.0"/>
    <s v="PC"/>
    <s v="NH2054VV34 Rev2.0 for Viavi  Li Ion Battery Pana BF [08/24/18]"/>
    <n v="18"/>
    <n v="0"/>
    <n v="18"/>
    <n v="0"/>
    <s v="44710NH2054VV34 Rev2.018"/>
    <n v="0"/>
    <d v="2018-08-24T00:00:00"/>
    <d v="2018-08-19T00:00:00"/>
    <x v="0"/>
    <s v="LATE"/>
    <x v="0"/>
    <s v="NH2"/>
    <s v="H"/>
    <n v="8"/>
    <n v="144"/>
    <m/>
    <m/>
    <m/>
    <m/>
    <x v="9"/>
    <n v="324"/>
  </r>
  <r>
    <n v="45397"/>
    <s v="Open"/>
    <d v="2018-03-12T00:00:00"/>
    <d v="2018-07-09T00:00:00"/>
    <s v="2106"/>
    <s v="Spacelabs Medical, Inc."/>
    <s v="NI2040SL24 REV1.3"/>
    <s v="PC"/>
    <s v="NI2040SL24 Rev 1.3  for Spacelabs Medical P/N 146-0142-01 Rev C   Li Ion Battery [10/01/18]"/>
    <n v="252"/>
    <n v="0"/>
    <n v="252"/>
    <n v="93.18"/>
    <s v="45397NI2040SL24 REV1.3252"/>
    <n v="23481.360000000001"/>
    <d v="2018-10-01T00:00:00"/>
    <d v="2018-09-30T00:00:00"/>
    <x v="4"/>
    <d v="2018-10-01T00:00:00"/>
    <x v="0"/>
    <s v="NI2"/>
    <s v="I"/>
    <n v="9"/>
    <n v="2268"/>
    <m/>
    <m/>
    <m/>
    <m/>
    <x v="1"/>
    <n v="0"/>
  </r>
  <r>
    <n v="45397"/>
    <s v="Open"/>
    <d v="2018-03-12T00:00:00"/>
    <d v="2018-07-09T00:00:00"/>
    <s v="2106"/>
    <s v="Spacelabs Medical, Inc."/>
    <s v="NI2040SL24 REV1.3"/>
    <s v="PC"/>
    <s v="NI2040SL24 Rev 1.3  for Spacelabs Medical P/N 146-0142-01 Rev C   Li Ion Battery [10/22/18]"/>
    <n v="252"/>
    <n v="0"/>
    <n v="252"/>
    <n v="93.18"/>
    <s v="45397NI2040SL24 REV1.3252"/>
    <n v="23481.360000000001"/>
    <d v="2018-10-22T00:00:00"/>
    <d v="2018-10-21T00:00:00"/>
    <x v="5"/>
    <d v="2018-10-01T00:00:00"/>
    <x v="0"/>
    <s v="NI2"/>
    <s v="I"/>
    <n v="9"/>
    <n v="2268"/>
    <m/>
    <m/>
    <m/>
    <m/>
    <x v="1"/>
    <n v="0"/>
  </r>
  <r>
    <n v="45397"/>
    <s v="Open"/>
    <d v="2018-03-12T00:00:00"/>
    <d v="2018-07-09T00:00:00"/>
    <s v="2106"/>
    <s v="Spacelabs Medical, Inc."/>
    <s v="NI2040SL24 REV1.3"/>
    <s v="PC"/>
    <s v="NI2040SL24 Rev 1.3  for Spacelabs Medical P/N 146-0142-01 Rev C   Li Ion Battery [11/05/18]"/>
    <n v="252"/>
    <n v="0"/>
    <n v="252"/>
    <n v="93.18"/>
    <s v="45397NI2040SL24 REV1.3252"/>
    <n v="23481.360000000001"/>
    <d v="2018-11-05T00:00:00"/>
    <d v="2018-11-04T00:00:00"/>
    <x v="6"/>
    <d v="2018-11-01T00:00:00"/>
    <x v="0"/>
    <s v="NI2"/>
    <s v="I"/>
    <n v="9"/>
    <n v="2268"/>
    <m/>
    <m/>
    <m/>
    <m/>
    <x v="1"/>
    <n v="0"/>
  </r>
  <r>
    <n v="45607"/>
    <s v="Open"/>
    <d v="2018-04-03T00:00:00"/>
    <d v="2018-07-09T00:00:00"/>
    <s v="7652"/>
    <s v="Smiths Detection - Watford"/>
    <s v="Wire Exchange Fees"/>
    <s v=""/>
    <s v="wire fee costs incurred from intermediary banks in transit"/>
    <n v="1"/>
    <n v="0"/>
    <n v="1"/>
    <n v="39"/>
    <s v="45607Wire Exchange Fees1"/>
    <n v="39"/>
    <d v="2018-07-09T00:00:00"/>
    <d v="2018-07-08T00:00:00"/>
    <x v="0"/>
    <s v="LATE"/>
    <x v="1"/>
    <s v="Wir"/>
    <s v="n/a"/>
    <n v="0"/>
    <n v="0"/>
    <m/>
    <m/>
    <m/>
    <m/>
    <x v="10"/>
    <n v="64"/>
  </r>
  <r>
    <n v="45804"/>
    <s v="Open"/>
    <d v="2018-04-24T00:00:00"/>
    <d v="2018-07-13T00:00:00"/>
    <s v="6721"/>
    <s v="Technology Design Ltd."/>
    <s v="NH2054HD34 Rev1.9"/>
    <s v="PC"/>
    <s v="NH2054HD34 Rev1.9 Li Ion Battery [11/05/18]"/>
    <n v="36"/>
    <n v="0"/>
    <n v="36"/>
    <n v="112.08"/>
    <s v="45804NH2054HD34 Rev1.936"/>
    <n v="4034.88"/>
    <d v="2018-11-05T00:00:00"/>
    <d v="2018-11-04T00:00:00"/>
    <x v="6"/>
    <d v="2018-11-01T00:00:00"/>
    <x v="0"/>
    <s v="NH2"/>
    <s v="H"/>
    <n v="8"/>
    <n v="288"/>
    <m/>
    <m/>
    <m/>
    <m/>
    <x v="1"/>
    <n v="0"/>
  </r>
  <r>
    <n v="45804"/>
    <s v="Open"/>
    <d v="2018-04-24T00:00:00"/>
    <d v="2018-07-13T00:00:00"/>
    <s v="6721"/>
    <s v="Technology Design Ltd."/>
    <s v="CH5050U - R4.5"/>
    <s v=""/>
    <s v="CH5050U Dual Charger/Calibrator [11/05/18]"/>
    <n v="10"/>
    <n v="0"/>
    <n v="10"/>
    <n v="243.5"/>
    <s v="45804CH5050U - R4.510"/>
    <n v="2435"/>
    <d v="2018-11-05T00:00:00"/>
    <d v="2018-11-04T00:00:00"/>
    <x v="6"/>
    <d v="2018-11-01T00:00:00"/>
    <x v="2"/>
    <s v="CH5"/>
    <s v="n/a"/>
    <n v="0"/>
    <n v="0"/>
    <m/>
    <m/>
    <m/>
    <m/>
    <x v="1"/>
    <n v="0"/>
  </r>
  <r>
    <n v="45728"/>
    <s v="Open"/>
    <d v="2018-04-13T00:00:00"/>
    <d v="2018-07-19T00:00:00"/>
    <s v="7652"/>
    <s v="Smiths Detection - Watford"/>
    <s v="Ni2040SD29 REV1.2"/>
    <s v="PC"/>
    <s v="Ni2040SD29 Rev 1.2 for Smith's Detection Li Ion Battery [09/25/18]"/>
    <n v="160"/>
    <n v="0"/>
    <n v="160"/>
    <n v="126.03"/>
    <s v="45728Ni2040SD29 REV1.2160"/>
    <n v="20164.8"/>
    <d v="2018-09-25T00:00:00"/>
    <d v="2018-09-23T00:00:00"/>
    <x v="3"/>
    <d v="2018-09-01T00:00:00"/>
    <x v="0"/>
    <s v="NI2"/>
    <s v="I"/>
    <n v="9"/>
    <n v="1440"/>
    <m/>
    <m/>
    <m/>
    <m/>
    <x v="1"/>
    <n v="0"/>
  </r>
  <r>
    <n v="45728"/>
    <s v="Open"/>
    <d v="2018-04-13T00:00:00"/>
    <d v="2018-07-19T00:00:00"/>
    <s v="7652"/>
    <s v="Smiths Detection - Watford"/>
    <s v="Wire Exchange Fees"/>
    <s v=""/>
    <s v="wire fee costs incurred from intermediary banks in transit"/>
    <n v="1"/>
    <n v="0"/>
    <n v="1"/>
    <n v="39"/>
    <s v="45728Wire Exchange Fees1"/>
    <n v="39"/>
    <d v="2018-07-19T00:00:00"/>
    <d v="2018-07-15T00:00:00"/>
    <x v="0"/>
    <s v="LATE"/>
    <x v="1"/>
    <s v="Wir"/>
    <s v="n/a"/>
    <n v="0"/>
    <n v="0"/>
    <m/>
    <m/>
    <m/>
    <m/>
    <x v="11"/>
    <n v="54"/>
  </r>
  <r>
    <n v="46344"/>
    <s v="Open"/>
    <d v="2018-06-20T00:00:00"/>
    <d v="2018-07-25T00:00:00"/>
    <s v="4720"/>
    <s v="Nagano Olympus Co., Ltd."/>
    <s v="NRE Charge"/>
    <s v="job"/>
    <s v="project NRE - India BIS renewal for NC2040NO29"/>
    <n v="1"/>
    <n v="0"/>
    <n v="1"/>
    <n v="1500"/>
    <s v="46344NRE Charge1"/>
    <n v="1500"/>
    <d v="2018-07-25T00:00:00"/>
    <d v="2018-07-22T00:00:00"/>
    <x v="0"/>
    <s v="LATE"/>
    <x v="1"/>
    <s v="NRE"/>
    <s v="n/a"/>
    <n v="0"/>
    <n v="0"/>
    <m/>
    <m/>
    <m/>
    <m/>
    <x v="12"/>
    <n v="48"/>
  </r>
  <r>
    <n v="45552"/>
    <s v="Open"/>
    <d v="2018-03-27T00:00:00"/>
    <d v="2018-07-26T00:00:00"/>
    <s v="3892"/>
    <s v="Philips Home Healthcare Solutions RIGA"/>
    <s v="L08D379B34 REV1.0"/>
    <s v="PC"/>
    <s v="L08D379B34 Rev 1.0 (SEE SWI) for Philips - SPOC Li Ion Battery Pack [08/24/18]"/>
    <n v="1000"/>
    <n v="70"/>
    <n v="930"/>
    <n v="99.98"/>
    <s v="45552L08D379B34 REV1.01000"/>
    <n v="92981.400000000009"/>
    <d v="2018-08-24T00:00:00"/>
    <d v="2018-08-19T00:00:00"/>
    <x v="0"/>
    <s v="LATE"/>
    <x v="0"/>
    <s v="L08"/>
    <n v="8"/>
    <n v="8"/>
    <n v="7440"/>
    <m/>
    <m/>
    <m/>
    <m/>
    <x v="9"/>
    <n v="16740"/>
  </r>
  <r>
    <n v="45860"/>
    <s v="Open"/>
    <d v="2018-04-27T00:00:00"/>
    <d v="2018-07-27T00:00:00"/>
    <s v="7652"/>
    <s v="Smiths Detection - Watford"/>
    <s v="Ni2040SD29 REV1.2"/>
    <s v="PC"/>
    <s v="Ni2040SD29 Rev 1.2 for Smith's Detection Li Ion Battery [10/15/18]"/>
    <n v="160"/>
    <n v="0"/>
    <n v="160"/>
    <n v="126.03"/>
    <s v="45860Ni2040SD29 REV1.2160"/>
    <n v="20164.8"/>
    <d v="2018-10-15T00:00:00"/>
    <d v="2018-10-14T00:00:00"/>
    <x v="7"/>
    <d v="2018-10-01T00:00:00"/>
    <x v="0"/>
    <s v="NI2"/>
    <s v="I"/>
    <n v="9"/>
    <n v="1440"/>
    <m/>
    <m/>
    <m/>
    <m/>
    <x v="1"/>
    <n v="0"/>
  </r>
  <r>
    <n v="45860"/>
    <s v="Open"/>
    <d v="2018-04-27T00:00:00"/>
    <d v="2018-07-27T00:00:00"/>
    <s v="7652"/>
    <s v="Smiths Detection - Watford"/>
    <s v="Wire Exchange Fees"/>
    <s v=""/>
    <s v="wire fee costs incurred from intermediary banks in transit"/>
    <n v="1"/>
    <n v="0"/>
    <n v="1"/>
    <n v="39"/>
    <s v="45860Wire Exchange Fees1"/>
    <n v="39"/>
    <d v="2018-07-27T00:00:00"/>
    <d v="2018-07-22T00:00:00"/>
    <x v="0"/>
    <s v="LATE"/>
    <x v="1"/>
    <s v="Wir"/>
    <s v="n/a"/>
    <n v="0"/>
    <n v="0"/>
    <m/>
    <m/>
    <m/>
    <m/>
    <x v="13"/>
    <n v="46"/>
  </r>
  <r>
    <n v="46561"/>
    <s v="Open"/>
    <d v="2018-07-17T00:00:00"/>
    <d v="2018-07-31T00:00:00"/>
    <s v="3700"/>
    <s v="Hudson Engineering"/>
    <s v="NB2037QE34 Rev2.0"/>
    <s v="PC"/>
    <s v="NB2037QE34 Rev 2.0 Li Ion Battery"/>
    <n v="8"/>
    <n v="0"/>
    <n v="8"/>
    <n v="0"/>
    <s v="46561NB2037QE34 Rev2.08"/>
    <n v="0"/>
    <d v="2018-07-31T00:00:00"/>
    <d v="2018-07-29T00:00:00"/>
    <x v="0"/>
    <s v="LATE"/>
    <x v="0"/>
    <s v="NB2"/>
    <s v="B"/>
    <n v="2"/>
    <n v="16"/>
    <m/>
    <m/>
    <m/>
    <m/>
    <x v="14"/>
    <n v="336"/>
  </r>
  <r>
    <n v="46561"/>
    <s v="Open"/>
    <d v="2018-07-17T00:00:00"/>
    <d v="2018-07-31T00:00:00"/>
    <s v="3700"/>
    <s v="Hudson Engineering"/>
    <s v="ND2057QE34-Rev 2.0"/>
    <s v="PC"/>
    <s v="ND2057QE34 Rev 2.0 Li Ion Battery"/>
    <n v="8"/>
    <n v="0"/>
    <n v="8"/>
    <n v="0"/>
    <s v="46561ND2057QE34-Rev 2.08"/>
    <n v="0"/>
    <d v="2018-07-31T00:00:00"/>
    <d v="2018-07-29T00:00:00"/>
    <x v="0"/>
    <s v="LATE"/>
    <x v="0"/>
    <s v="ND2"/>
    <s v="D"/>
    <n v="4"/>
    <n v="32"/>
    <m/>
    <m/>
    <m/>
    <m/>
    <x v="14"/>
    <n v="336"/>
  </r>
  <r>
    <n v="46561"/>
    <s v="Open"/>
    <d v="2018-07-17T00:00:00"/>
    <d v="2018-07-31T00:00:00"/>
    <s v="3700"/>
    <s v="Hudson Engineering"/>
    <s v="NF2040QE34 REV2.0"/>
    <s v="PC"/>
    <s v="NF2040QE34 Rev 2.0 Li Ion Battery"/>
    <n v="8"/>
    <n v="0"/>
    <n v="8"/>
    <n v="0"/>
    <s v="46561NF2040QE34 REV2.08"/>
    <n v="0"/>
    <d v="2018-07-31T00:00:00"/>
    <d v="2018-07-29T00:00:00"/>
    <x v="0"/>
    <s v="LATE"/>
    <x v="0"/>
    <s v="NF2"/>
    <s v="F"/>
    <n v="6"/>
    <n v="48"/>
    <m/>
    <m/>
    <m/>
    <m/>
    <x v="14"/>
    <n v="336"/>
  </r>
  <r>
    <n v="46561"/>
    <s v="Open"/>
    <d v="2018-07-17T00:00:00"/>
    <d v="2018-07-31T00:00:00"/>
    <s v="3700"/>
    <s v="Hudson Engineering"/>
    <s v="NF2047QE34 REV2.0"/>
    <s v="PC"/>
    <s v="NF2047QE34 Rev 2.0 Li Ion Battery"/>
    <n v="8"/>
    <n v="0"/>
    <n v="8"/>
    <n v="0"/>
    <s v="46561NF2047QE34 REV2.08"/>
    <n v="0"/>
    <d v="2018-07-31T00:00:00"/>
    <d v="2018-07-29T00:00:00"/>
    <x v="0"/>
    <s v="LATE"/>
    <x v="0"/>
    <s v="NF2"/>
    <s v="F"/>
    <n v="6"/>
    <n v="48"/>
    <m/>
    <m/>
    <m/>
    <m/>
    <x v="14"/>
    <n v="336"/>
  </r>
  <r>
    <n v="38856"/>
    <s v="Open"/>
    <d v="2017-01-01T00:00:00"/>
    <d v="2018-08-01T00:00:00"/>
    <s v="8343"/>
    <s v="Leonardo MW Ltd"/>
    <s v="L03D428A29-REV1.3"/>
    <s v="PC"/>
    <s v="L03D428A29 Rev 1.3 (See SWI) for DRS Li Ion Battery [10/17/18]"/>
    <n v="1461"/>
    <n v="0"/>
    <n v="1461"/>
    <n v="68.09"/>
    <s v="38856L03D428A29-REV1.31461"/>
    <n v="99479.49"/>
    <d v="2018-10-17T00:00:00"/>
    <d v="2018-10-14T00:00:00"/>
    <x v="7"/>
    <d v="2018-10-01T00:00:00"/>
    <x v="0"/>
    <s v="L03"/>
    <n v="3"/>
    <n v="3"/>
    <n v="4383"/>
    <m/>
    <m/>
    <m/>
    <m/>
    <x v="1"/>
    <n v="0"/>
  </r>
  <r>
    <n v="46404"/>
    <s v="Open"/>
    <d v="2018-06-27T00:00:00"/>
    <d v="2018-10-19T00:00:00"/>
    <s v="5364"/>
    <s v="Servo-Robot"/>
    <s v="NB2037HD29 Rev1.4"/>
    <s v="PC"/>
    <s v="NB2037HD29 Rev 1.4 Li Ion Battery [10/17/18]"/>
    <n v="100"/>
    <n v="0"/>
    <n v="100"/>
    <n v="54.81"/>
    <s v="46404NB2037HD29 Rev1.4100"/>
    <n v="5481"/>
    <d v="2018-10-17T00:00:00"/>
    <d v="2018-10-14T00:00:00"/>
    <x v="7"/>
    <d v="2018-10-01T00:00:00"/>
    <x v="0"/>
    <s v="NB2"/>
    <s v="B"/>
    <n v="2"/>
    <n v="200"/>
    <m/>
    <m/>
    <m/>
    <m/>
    <x v="1"/>
    <n v="0"/>
  </r>
  <r>
    <n v="46293"/>
    <s v="Open"/>
    <d v="2018-06-14T00:00:00"/>
    <d v="2018-08-01T00:00:00"/>
    <s v="4964"/>
    <s v="Accutronics Ltd"/>
    <s v="NI2040HD24 REV7.7"/>
    <s v="PC"/>
    <s v="NI2040HD24 Rev 7.7 Li Ion Battery [09/24/18]"/>
    <n v="10"/>
    <n v="0"/>
    <n v="10"/>
    <n v="108.43"/>
    <s v="46293NI2040HD24 REV7.710"/>
    <n v="1084.3000000000002"/>
    <d v="2018-09-24T00:00:00"/>
    <d v="2018-09-23T00:00:00"/>
    <x v="3"/>
    <d v="2018-09-01T00:00:00"/>
    <x v="0"/>
    <s v="NI2"/>
    <s v="I"/>
    <n v="9"/>
    <n v="90"/>
    <m/>
    <m/>
    <m/>
    <m/>
    <x v="1"/>
    <n v="0"/>
  </r>
  <r>
    <n v="46236"/>
    <s v="Open"/>
    <d v="2018-06-11T00:00:00"/>
    <d v="2018-08-07T00:00:00"/>
    <s v="3028"/>
    <s v="Geophysical Survey Systems, Inc"/>
    <s v="NI2020HD24-REV4.7"/>
    <s v="PC"/>
    <s v="NI2020HD24 Rev 4.7 Li Ion Battery [08/12/18]"/>
    <n v="53"/>
    <n v="0"/>
    <n v="53"/>
    <n v="97.37"/>
    <s v="46236NI2020HD24-REV4.753"/>
    <n v="5160.6100000000006"/>
    <d v="2018-08-12T00:00:00"/>
    <d v="2018-08-12T00:00:00"/>
    <x v="0"/>
    <s v="LATE"/>
    <x v="0"/>
    <s v="NI2"/>
    <s v="I"/>
    <n v="9"/>
    <n v="477"/>
    <m/>
    <m/>
    <m/>
    <m/>
    <x v="15"/>
    <n v="1590"/>
  </r>
  <r>
    <n v="46199"/>
    <s v="Open"/>
    <d v="2018-06-06T00:00:00"/>
    <d v="2018-08-10T00:00:00"/>
    <s v="9539"/>
    <s v="Guangdong Export HK Ltd"/>
    <s v="Wire Exchange Fees"/>
    <s v=""/>
    <s v="wire fee costs incurred from intermediary banks in transit"/>
    <n v="1"/>
    <n v="0"/>
    <n v="1"/>
    <n v="26"/>
    <s v="46199Wire Exchange Fees1"/>
    <n v="26"/>
    <d v="2018-08-10T00:00:00"/>
    <d v="2018-08-05T00:00:00"/>
    <x v="0"/>
    <s v="LATE"/>
    <x v="1"/>
    <s v="Wir"/>
    <s v="n/a"/>
    <n v="0"/>
    <n v="0"/>
    <m/>
    <m/>
    <m/>
    <m/>
    <x v="16"/>
    <n v="32"/>
  </r>
  <r>
    <n v="46764"/>
    <s v="Open"/>
    <d v="2018-08-07T00:00:00"/>
    <d v="2018-08-14T00:00:00"/>
    <s v="7593"/>
    <s v="GatesAir"/>
    <s v="PACK REPAIR"/>
    <s v=""/>
    <s v="Pack Repair [1] ND2054GA25 Battery field failure,  Recd 8/7/18"/>
    <n v="1"/>
    <n v="0"/>
    <n v="1"/>
    <n v="0"/>
    <s v="46764PACK REPAIR1"/>
    <n v="0"/>
    <d v="2018-08-14T00:00:00"/>
    <d v="2018-08-12T00:00:00"/>
    <x v="0"/>
    <s v="LATE"/>
    <x v="1"/>
    <s v="PAC"/>
    <s v="n/a"/>
    <n v="0"/>
    <n v="0"/>
    <m/>
    <m/>
    <m/>
    <m/>
    <x v="8"/>
    <n v="28"/>
  </r>
  <r>
    <n v="46764"/>
    <s v="Open"/>
    <d v="2018-08-07T00:00:00"/>
    <d v="2018-08-14T00:00:00"/>
    <s v="7593"/>
    <s v="GatesAir"/>
    <s v="PACK REPAIR"/>
    <s v=""/>
    <s v="Pack Repair [1] ND2054GA25 Battery field failure, Recd 8/10/18"/>
    <n v="1"/>
    <n v="0"/>
    <n v="1"/>
    <n v="0"/>
    <s v="46764PACK REPAIR1"/>
    <n v="0"/>
    <d v="2018-08-14T00:00:00"/>
    <d v="2018-08-12T00:00:00"/>
    <x v="0"/>
    <s v="LATE"/>
    <x v="1"/>
    <s v="PAC"/>
    <s v="n/a"/>
    <n v="0"/>
    <n v="0"/>
    <m/>
    <m/>
    <m/>
    <m/>
    <x v="8"/>
    <n v="28"/>
  </r>
  <r>
    <n v="46764"/>
    <s v="Open"/>
    <d v="2018-08-07T00:00:00"/>
    <d v="2018-08-14T00:00:00"/>
    <s v="7593"/>
    <s v="GatesAir"/>
    <s v="PACK REPAIR"/>
    <s v=""/>
    <s v="Pack Repair [1] ND2054GA25 Battery field failure, Recd 9/5/18"/>
    <n v="1"/>
    <n v="0"/>
    <n v="1"/>
    <n v="0"/>
    <s v="46764PACK REPAIR1"/>
    <n v="0"/>
    <d v="2018-08-14T00:00:00"/>
    <d v="2018-08-12T00:00:00"/>
    <x v="0"/>
    <s v="LATE"/>
    <x v="1"/>
    <s v="PAC"/>
    <s v="n/a"/>
    <n v="0"/>
    <n v="0"/>
    <m/>
    <m/>
    <m/>
    <m/>
    <x v="8"/>
    <n v="28"/>
  </r>
  <r>
    <n v="45896"/>
    <s v="Open"/>
    <d v="2018-05-01T00:00:00"/>
    <d v="2018-08-15T00:00:00"/>
    <s v="4751"/>
    <s v="BK Medical ApS"/>
    <s v="NRE Charge"/>
    <s v="job"/>
    <s v="project nre - electrical L06xxx"/>
    <n v="1"/>
    <n v="0.5"/>
    <n v="0.5"/>
    <n v="9480"/>
    <s v="45896NRE Charge1"/>
    <n v="4740"/>
    <d v="2018-08-15T00:00:00"/>
    <d v="2018-08-12T00:00:00"/>
    <x v="0"/>
    <s v="LATE"/>
    <x v="1"/>
    <s v="NRE"/>
    <s v="n/a"/>
    <n v="0"/>
    <n v="0"/>
    <m/>
    <m/>
    <m/>
    <m/>
    <x v="17"/>
    <n v="13.5"/>
  </r>
  <r>
    <n v="45896"/>
    <s v="Open"/>
    <d v="2018-05-01T00:00:00"/>
    <d v="2018-08-15T00:00:00"/>
    <s v="4751"/>
    <s v="BK Medical ApS"/>
    <s v="NRE Charge"/>
    <s v="job"/>
    <s v="project nre - mechanical L06XXX"/>
    <n v="1"/>
    <n v="0.5"/>
    <n v="0.5"/>
    <n v="23780"/>
    <s v="45896NRE Charge1"/>
    <n v="11890"/>
    <d v="2018-08-15T00:00:00"/>
    <d v="2018-08-12T00:00:00"/>
    <x v="0"/>
    <s v="LATE"/>
    <x v="1"/>
    <s v="NRE"/>
    <s v="n/a"/>
    <n v="0"/>
    <n v="0"/>
    <m/>
    <m/>
    <m/>
    <m/>
    <x v="17"/>
    <n v="13.5"/>
  </r>
  <r>
    <n v="45896"/>
    <s v="Open"/>
    <d v="2018-05-01T00:00:00"/>
    <d v="2018-08-15T00:00:00"/>
    <s v="4751"/>
    <s v="BK Medical ApS"/>
    <s v="NRE Charge"/>
    <s v="job"/>
    <s v="project nre -tooling L06XXX"/>
    <n v="1"/>
    <n v="0.5"/>
    <n v="0.5"/>
    <n v="1650"/>
    <s v="45896NRE Charge1"/>
    <n v="825"/>
    <d v="2018-08-15T00:00:00"/>
    <d v="2018-08-12T00:00:00"/>
    <x v="0"/>
    <s v="LATE"/>
    <x v="1"/>
    <s v="NRE"/>
    <s v="n/a"/>
    <n v="0"/>
    <n v="0"/>
    <m/>
    <m/>
    <m/>
    <m/>
    <x v="17"/>
    <n v="13.5"/>
  </r>
  <r>
    <n v="45896"/>
    <s v="Open"/>
    <d v="2018-05-01T00:00:00"/>
    <d v="2018-08-15T00:00:00"/>
    <s v="4751"/>
    <s v="BK Medical ApS"/>
    <s v="NRE Charge"/>
    <s v="job"/>
    <s v="project nre -testing -L06XXX"/>
    <n v="1"/>
    <n v="0.5"/>
    <n v="0.5"/>
    <n v="27293.41"/>
    <s v="45896NRE Charge1"/>
    <n v="13646.705"/>
    <d v="2018-08-15T00:00:00"/>
    <d v="2018-08-12T00:00:00"/>
    <x v="0"/>
    <s v="LATE"/>
    <x v="1"/>
    <s v="NRE"/>
    <s v="n/a"/>
    <n v="0"/>
    <n v="0"/>
    <m/>
    <m/>
    <m/>
    <m/>
    <x v="17"/>
    <n v="13.5"/>
  </r>
  <r>
    <n v="46093"/>
    <s v="Open"/>
    <d v="2018-05-23T00:00:00"/>
    <d v="2018-08-15T00:00:00"/>
    <s v="5504"/>
    <s v="Instrumentation GDD, Inc."/>
    <s v="ND2034HD34 Rev1.4"/>
    <s v="PC"/>
    <s v="ND2034HD34 Rev 1.4 Li Ion Battery [08/13/18]"/>
    <n v="24"/>
    <n v="0"/>
    <n v="24"/>
    <n v="77.2"/>
    <s v="46093ND2034HD34 Rev1.424"/>
    <n v="1852.8000000000002"/>
    <d v="2018-08-13T00:00:00"/>
    <d v="2018-08-12T00:00:00"/>
    <x v="0"/>
    <s v="LATE"/>
    <x v="0"/>
    <s v="ND2"/>
    <s v="D"/>
    <n v="4"/>
    <n v="96"/>
    <m/>
    <m/>
    <m/>
    <m/>
    <x v="18"/>
    <n v="696"/>
  </r>
  <r>
    <n v="46186"/>
    <s v="Open"/>
    <d v="2018-06-05T00:00:00"/>
    <d v="2018-08-16T00:00:00"/>
    <s v="3282"/>
    <s v="Olympus Scientific Solutions Tech"/>
    <s v="NJ1020OL-Rev 1.1"/>
    <s v="PC"/>
    <s v="NJ1020oL Rev 1.1 for Olympus (see SWI) Nickel Metal Hydride Battery [08/09/18]"/>
    <n v="48"/>
    <n v="0"/>
    <n v="48"/>
    <n v="97.51"/>
    <s v="46186NJ1020OL-Rev 1.148"/>
    <n v="4680.4800000000005"/>
    <d v="2018-08-09T00:00:00"/>
    <d v="2018-08-05T00:00:00"/>
    <x v="0"/>
    <s v="LATE"/>
    <x v="0"/>
    <s v="NJ1"/>
    <s v="J"/>
    <n v="10"/>
    <n v="480"/>
    <m/>
    <m/>
    <m/>
    <m/>
    <x v="19"/>
    <n v="1584"/>
  </r>
  <r>
    <n v="45102"/>
    <s v="Open"/>
    <d v="2018-02-08T00:00:00"/>
    <d v="2018-08-17T00:00:00"/>
    <s v="9205"/>
    <s v="Artec Europe SARL"/>
    <s v="NH2054RT34 Rev1.0"/>
    <s v="PC"/>
    <s v="NH2054RT34 Rev1.0 Li Ion Battery [09/17/18]"/>
    <n v="200"/>
    <n v="0"/>
    <n v="200"/>
    <n v="104.25"/>
    <s v="45102NH2054RT34 Rev1.0200"/>
    <n v="20850"/>
    <d v="2018-09-17T00:00:00"/>
    <d v="2018-09-16T00:00:00"/>
    <x v="8"/>
    <d v="2018-09-01T00:00:00"/>
    <x v="0"/>
    <s v="NH2"/>
    <s v="H"/>
    <n v="8"/>
    <n v="1600"/>
    <m/>
    <m/>
    <m/>
    <m/>
    <x v="1"/>
    <n v="0"/>
  </r>
  <r>
    <n v="46689"/>
    <s v="Open"/>
    <d v="2018-07-31T00:00:00"/>
    <d v="2018-08-20T00:00:00"/>
    <s v="3700"/>
    <s v="Hudson Engineering"/>
    <s v="L06D459A35 REV0.1"/>
    <s v="EA"/>
    <s v="PACK ASM, L06D459A35 REV0.1, for BK MEDICAL, LGC DOT samples"/>
    <n v="8"/>
    <n v="0"/>
    <n v="8"/>
    <n v="0"/>
    <s v="46689L06D459A35 REV0.18"/>
    <n v="0"/>
    <d v="2018-08-20T00:00:00"/>
    <d v="2018-08-19T00:00:00"/>
    <x v="0"/>
    <s v="LATE"/>
    <x v="0"/>
    <s v="L06"/>
    <n v="6"/>
    <n v="6"/>
    <n v="48"/>
    <m/>
    <m/>
    <m/>
    <m/>
    <x v="20"/>
    <n v="176"/>
  </r>
  <r>
    <n v="46689"/>
    <s v="Open"/>
    <d v="2018-07-31T00:00:00"/>
    <d v="2018-08-20T00:00:00"/>
    <s v="3700"/>
    <s v="Hudson Engineering"/>
    <s v="L06D459A35 REV0.1"/>
    <s v="EA"/>
    <s v="PACK ASM, L06D459A35 REV0.1, for BK MEDICAL, LGC UL testing samples SEE Dave Hudson for OPEN/CLOSED mix"/>
    <n v="40"/>
    <n v="0"/>
    <n v="40"/>
    <n v="0"/>
    <s v="46689L06D459A35 REV0.140"/>
    <n v="0"/>
    <d v="2018-08-20T00:00:00"/>
    <d v="2018-08-19T00:00:00"/>
    <x v="0"/>
    <s v="LATE"/>
    <x v="0"/>
    <s v="L06"/>
    <n v="6"/>
    <n v="6"/>
    <n v="240"/>
    <m/>
    <m/>
    <m/>
    <m/>
    <x v="20"/>
    <n v="880"/>
  </r>
  <r>
    <n v="46689"/>
    <s v="Open"/>
    <d v="2018-07-31T00:00:00"/>
    <d v="2018-08-20T00:00:00"/>
    <s v="3700"/>
    <s v="Hudson Engineering"/>
    <s v="L06D459A35 REV0.1"/>
    <s v="EA"/>
    <s v="PACK ASM, L06D459A35 REV0.1, for BK MEDICAL, LGC CE/FCC samples Jeff B."/>
    <n v="5"/>
    <n v="0"/>
    <n v="5"/>
    <n v="0"/>
    <s v="46689L06D459A35 REV0.15"/>
    <n v="0"/>
    <d v="2018-08-20T00:00:00"/>
    <d v="2018-08-19T00:00:00"/>
    <x v="0"/>
    <s v="LATE"/>
    <x v="0"/>
    <s v="L06"/>
    <n v="6"/>
    <n v="6"/>
    <n v="30"/>
    <m/>
    <m/>
    <m/>
    <m/>
    <x v="20"/>
    <n v="110"/>
  </r>
  <r>
    <n v="46521"/>
    <s v="Open"/>
    <d v="2018-07-11T00:00:00"/>
    <d v="2018-08-21T00:00:00"/>
    <s v="6463"/>
    <s v="Nikon Metrology, Inc."/>
    <s v="NL2020ED22-REV3.5"/>
    <s v="PC"/>
    <s v="NL2020ED22 Rev 3.5 Li Ion Battery"/>
    <n v="4"/>
    <n v="0"/>
    <n v="4"/>
    <n v="184.46"/>
    <s v="46521NL2020ED22-REV3.54"/>
    <n v="737.84"/>
    <d v="2018-08-21T00:00:00"/>
    <d v="2018-08-19T00:00:00"/>
    <x v="0"/>
    <s v="LATE"/>
    <x v="0"/>
    <s v="NL2"/>
    <s v="L"/>
    <n v="12"/>
    <n v="48"/>
    <m/>
    <m/>
    <m/>
    <m/>
    <x v="21"/>
    <n v="84"/>
  </r>
  <r>
    <n v="46521"/>
    <s v="Open"/>
    <d v="2018-07-11T00:00:00"/>
    <d v="2018-08-21T00:00:00"/>
    <s v="6463"/>
    <s v="Nikon Metrology, Inc."/>
    <s v="BC2D1301A Rev 1.4"/>
    <s v=""/>
    <s v="Belt pack charger with 13V output Rev 1.4"/>
    <n v="4"/>
    <n v="0"/>
    <n v="4"/>
    <n v="113"/>
    <s v="46521BC2D1301A Rev 1.44"/>
    <n v="452"/>
    <d v="2018-08-21T00:00:00"/>
    <d v="2018-08-19T00:00:00"/>
    <x v="0"/>
    <s v="LATE"/>
    <x v="3"/>
    <s v="BC2"/>
    <s v="n/a"/>
    <n v="0"/>
    <n v="0"/>
    <m/>
    <m/>
    <m/>
    <m/>
    <x v="21"/>
    <n v="84"/>
  </r>
  <r>
    <n v="46436"/>
    <s v="Open"/>
    <d v="2018-06-29T00:00:00"/>
    <d v="2018-10-05T00:00:00"/>
    <s v="3411"/>
    <s v="AMETEK"/>
    <s v="NH2054HD34 Rev1.9"/>
    <s v="PC"/>
    <s v="NH2054HD34 Rev1.9 Li Ion Battery [09/28/18]"/>
    <n v="24"/>
    <n v="0"/>
    <n v="24"/>
    <n v="121.75"/>
    <s v="46436NH2054HD34 Rev1.924"/>
    <n v="2922"/>
    <d v="2018-09-28T00:00:00"/>
    <d v="2018-09-23T00:00:00"/>
    <x v="3"/>
    <d v="2018-09-01T00:00:00"/>
    <x v="0"/>
    <s v="NH2"/>
    <s v="H"/>
    <n v="8"/>
    <n v="192"/>
    <m/>
    <m/>
    <m/>
    <m/>
    <x v="1"/>
    <n v="0"/>
  </r>
  <r>
    <n v="46803"/>
    <s v="Open"/>
    <d v="2018-08-13T00:00:00"/>
    <d v="2018-10-05T00:00:00"/>
    <s v="9404"/>
    <s v="Pendar Technologies LLC"/>
    <s v="NC2040HD34 REV1.7"/>
    <s v="PC"/>
    <s v="NC2040HD34 Rev 1.7 Li Ion Battery"/>
    <n v="12"/>
    <n v="0"/>
    <n v="12"/>
    <n v="78.8"/>
    <s v="46803NC2040HD34 REV1.712"/>
    <n v="945.59999999999991"/>
    <d v="2018-10-05T00:00:00"/>
    <d v="2018-09-30T00:00:00"/>
    <x v="4"/>
    <d v="2018-10-01T00:00:00"/>
    <x v="0"/>
    <s v="NC2"/>
    <s v="C"/>
    <n v="3"/>
    <n v="36"/>
    <m/>
    <m/>
    <m/>
    <m/>
    <x v="1"/>
    <n v="0"/>
  </r>
  <r>
    <n v="46557"/>
    <s v="Open"/>
    <d v="2018-07-16T00:00:00"/>
    <d v="2018-08-22T00:00:00"/>
    <s v="7882"/>
    <s v="PHDS Co."/>
    <s v="PH5000A Rev 2.3"/>
    <s v=""/>
    <s v="PH5000A Rev 2.3 (SEE SWI) POWER CALIBRATOR  USA PLUG"/>
    <n v="10"/>
    <n v="0"/>
    <n v="10"/>
    <n v="163.41"/>
    <s v="46557PH5000A Rev 2.310"/>
    <n v="1634.1"/>
    <d v="2018-08-22T00:00:00"/>
    <d v="2018-08-19T00:00:00"/>
    <x v="0"/>
    <s v="LATE"/>
    <x v="2"/>
    <s v="PH5"/>
    <s v="n/a"/>
    <n v="0"/>
    <n v="0"/>
    <m/>
    <m/>
    <m/>
    <m/>
    <x v="22"/>
    <n v="200"/>
  </r>
  <r>
    <n v="46171"/>
    <s v="Open"/>
    <d v="2018-06-04T00:00:00"/>
    <d v="2018-08-23T00:00:00"/>
    <s v="4853"/>
    <s v="B&amp;W Tek LLC"/>
    <s v="NC2040HD34 REV1.8"/>
    <s v="PC"/>
    <s v="NC2040HD34 Rev 1.8 Li Ion Battery [08/21/18]"/>
    <n v="75"/>
    <n v="0"/>
    <n v="75"/>
    <n v="63.7"/>
    <s v="46171NC2040HD34 REV1.875"/>
    <n v="4777.5"/>
    <d v="2018-08-21T00:00:00"/>
    <d v="2018-08-19T00:00:00"/>
    <x v="0"/>
    <s v="LATE"/>
    <x v="0"/>
    <s v="NC2"/>
    <s v="C"/>
    <n v="3"/>
    <n v="225"/>
    <m/>
    <m/>
    <m/>
    <m/>
    <x v="21"/>
    <n v="1575"/>
  </r>
  <r>
    <n v="46776"/>
    <s v="Open"/>
    <d v="2018-08-08T00:00:00"/>
    <d v="2018-08-23T00:00:00"/>
    <s v="5866"/>
    <s v="GE Inspection Technologies LP"/>
    <s v="NRE Charge"/>
    <s v="job"/>
    <s v="project nre India BIS Registration Renewal"/>
    <n v="1"/>
    <n v="0"/>
    <n v="1"/>
    <n v="500"/>
    <s v="46776NRE Charge1"/>
    <n v="500"/>
    <d v="2018-08-23T00:00:00"/>
    <d v="2018-08-19T00:00:00"/>
    <x v="0"/>
    <s v="LATE"/>
    <x v="1"/>
    <s v="NRE"/>
    <s v="n/a"/>
    <n v="0"/>
    <n v="0"/>
    <m/>
    <m/>
    <m/>
    <m/>
    <x v="23"/>
    <n v="19"/>
  </r>
  <r>
    <n v="46466"/>
    <s v="Open"/>
    <d v="2018-07-05T00:00:00"/>
    <d v="2018-08-24T00:00:00"/>
    <s v="9048"/>
    <s v="Enics Raahe Oy"/>
    <s v="NC3040HD25 REV1.3"/>
    <s v="PC"/>
    <s v="NC3040HD25 Rev 1.3 Li Ion Battery"/>
    <n v="17"/>
    <n v="0"/>
    <n v="17"/>
    <n v="77.06"/>
    <s v="46466NC3040HD25 REV1.317"/>
    <n v="1310.02"/>
    <d v="2018-08-24T00:00:00"/>
    <d v="2018-08-19T00:00:00"/>
    <x v="0"/>
    <s v="LATE"/>
    <x v="0"/>
    <s v="NC3"/>
    <s v="C"/>
    <n v="3"/>
    <n v="51"/>
    <m/>
    <m/>
    <m/>
    <m/>
    <x v="9"/>
    <n v="306"/>
  </r>
  <r>
    <n v="46466"/>
    <s v="Open"/>
    <d v="2018-07-05T00:00:00"/>
    <d v="2018-08-24T00:00:00"/>
    <s v="9048"/>
    <s v="Enics Raahe Oy"/>
    <s v="NC3040HD25 REV1.2"/>
    <s v="PC"/>
    <s v="NC3040HD25 Rev 1.2 Li Ion Battery"/>
    <n v="3"/>
    <n v="0"/>
    <n v="3"/>
    <n v="77.06"/>
    <s v="46466NC3040HD25 REV1.23"/>
    <n v="231.18"/>
    <d v="2018-08-24T00:00:00"/>
    <d v="2018-08-19T00:00:00"/>
    <x v="0"/>
    <s v="LATE"/>
    <x v="0"/>
    <s v="NC3"/>
    <s v="C"/>
    <n v="3"/>
    <n v="9"/>
    <m/>
    <m/>
    <m/>
    <m/>
    <x v="9"/>
    <n v="54"/>
  </r>
  <r>
    <n v="46466"/>
    <s v="Open"/>
    <d v="2018-07-05T00:00:00"/>
    <d v="2018-08-24T00:00:00"/>
    <s v="9048"/>
    <s v="Enics Raahe Oy"/>
    <s v="Wire Exchange Fees"/>
    <s v=""/>
    <s v="wire fee costs incurred from intermediary banks in transit"/>
    <n v="1"/>
    <n v="0"/>
    <n v="1"/>
    <n v="26"/>
    <s v="46466Wire Exchange Fees1"/>
    <n v="26"/>
    <d v="2018-08-24T00:00:00"/>
    <d v="2018-08-19T00:00:00"/>
    <x v="0"/>
    <s v="LATE"/>
    <x v="1"/>
    <s v="Wir"/>
    <s v="n/a"/>
    <n v="0"/>
    <n v="0"/>
    <m/>
    <m/>
    <m/>
    <m/>
    <x v="9"/>
    <n v="18"/>
  </r>
  <r>
    <n v="46490"/>
    <s v="Open"/>
    <d v="2018-07-06T00:00:00"/>
    <d v="2018-08-24T00:00:00"/>
    <s v="6574"/>
    <s v="Variass Medical Systems B.V."/>
    <s v="NL2020ED22-REV3.5"/>
    <s v="PC"/>
    <s v="NL2020ED22 Rev 3.5 Li Ion Battery"/>
    <n v="12"/>
    <n v="0"/>
    <n v="12"/>
    <n v="154.46"/>
    <s v="46490NL2020ED22-REV3.512"/>
    <n v="1853.52"/>
    <d v="2018-08-24T00:00:00"/>
    <d v="2018-08-19T00:00:00"/>
    <x v="0"/>
    <s v="LATE"/>
    <x v="0"/>
    <s v="NL2"/>
    <s v="L"/>
    <n v="12"/>
    <n v="144"/>
    <m/>
    <m/>
    <m/>
    <m/>
    <x v="9"/>
    <n v="216"/>
  </r>
  <r>
    <n v="46165"/>
    <s v="Open"/>
    <d v="2018-06-01T00:00:00"/>
    <d v="2018-08-27T00:00:00"/>
    <s v="7951"/>
    <s v="E-Mist Innovations, Inc."/>
    <s v="PH2054HD34 Rev 1.4"/>
    <s v="PC"/>
    <s v="PH2054HD34 Rev 1.4 Li Ion Battery [08/21/18]"/>
    <n v="150"/>
    <n v="0"/>
    <n v="150"/>
    <n v="120.04"/>
    <s v="46165PH2054HD34 Rev 1.4150"/>
    <n v="18006"/>
    <d v="2018-08-21T00:00:00"/>
    <d v="2018-08-19T00:00:00"/>
    <x v="0"/>
    <s v="LATE"/>
    <x v="0"/>
    <s v="PH2"/>
    <s v="H"/>
    <n v="8"/>
    <n v="1200"/>
    <m/>
    <m/>
    <m/>
    <m/>
    <x v="21"/>
    <n v="3150"/>
  </r>
  <r>
    <n v="46165"/>
    <s v="Open"/>
    <d v="2018-06-01T00:00:00"/>
    <d v="2018-08-27T00:00:00"/>
    <s v="7951"/>
    <s v="E-Mist Innovations, Inc."/>
    <s v="PH4000A Rev 2.6"/>
    <s v=""/>
    <s v="PH4000A Rev 2.6 (SEE SWI) PH CHARGER  USA PLUG [08/21/18]"/>
    <n v="150"/>
    <n v="0"/>
    <n v="150"/>
    <n v="146.86000000000001"/>
    <s v="46165PH4000A Rev 2.6150"/>
    <n v="22029.000000000004"/>
    <d v="2018-08-21T00:00:00"/>
    <d v="2018-08-19T00:00:00"/>
    <x v="0"/>
    <s v="LATE"/>
    <x v="2"/>
    <s v="PH4"/>
    <s v="n/a"/>
    <n v="0"/>
    <n v="0"/>
    <m/>
    <m/>
    <m/>
    <m/>
    <x v="21"/>
    <n v="3150"/>
  </r>
  <r>
    <n v="46714"/>
    <s v="Open"/>
    <d v="2018-08-01T00:00:00"/>
    <d v="2018-08-27T00:00:00"/>
    <s v="7596"/>
    <s v="Grupo CORMAC SA de CV"/>
    <s v="NI1030CT-REV4.2"/>
    <s v="PC"/>
    <s v="NI1030CT Rev 4.2 - Nickel Metal Hydride Battery"/>
    <n v="3"/>
    <n v="0"/>
    <n v="3"/>
    <n v="142"/>
    <s v="46714NI1030CT-REV4.23"/>
    <n v="426"/>
    <d v="2018-08-27T00:00:00"/>
    <d v="2018-08-26T00:00:00"/>
    <x v="0"/>
    <s v="LATE"/>
    <x v="0"/>
    <s v="NI1"/>
    <s v="I"/>
    <n v="9"/>
    <n v="27"/>
    <m/>
    <m/>
    <m/>
    <m/>
    <x v="24"/>
    <n v="45"/>
  </r>
  <r>
    <n v="46714"/>
    <s v="Open"/>
    <d v="2018-08-01T00:00:00"/>
    <d v="2018-08-27T00:00:00"/>
    <s v="7596"/>
    <s v="Grupo CORMAC SA de CV"/>
    <s v="Wire Exchange Fees"/>
    <s v=""/>
    <s v="wire fee costs incurred from intermediary banks in transit"/>
    <n v="1"/>
    <n v="0"/>
    <n v="1"/>
    <n v="26"/>
    <s v="46714Wire Exchange Fees1"/>
    <n v="26"/>
    <d v="2018-08-27T00:00:00"/>
    <d v="2018-08-26T00:00:00"/>
    <x v="0"/>
    <s v="LATE"/>
    <x v="1"/>
    <s v="Wir"/>
    <s v="n/a"/>
    <n v="0"/>
    <n v="0"/>
    <m/>
    <m/>
    <m/>
    <m/>
    <x v="24"/>
    <n v="15"/>
  </r>
  <r>
    <n v="45521"/>
    <s v="Open"/>
    <d v="2018-03-23T00:00:00"/>
    <d v="2018-08-28T00:00:00"/>
    <s v="4932"/>
    <s v="Hamilton Medical AG"/>
    <s v="RH2024HA34-REV1.9"/>
    <s v="EA"/>
    <s v="RH2024HA34 REV1.9 for Hamilton cust p/n 369106.5 Li Ion Battery [08/27/18]"/>
    <n v="576"/>
    <n v="0"/>
    <n v="576"/>
    <n v="106.91"/>
    <s v="45521RH2024HA34-REV1.9576"/>
    <n v="61580.159999999996"/>
    <d v="2018-08-27T00:00:00"/>
    <d v="2018-08-26T00:00:00"/>
    <x v="0"/>
    <s v="LATE"/>
    <x v="0"/>
    <s v="RH2"/>
    <s v="H"/>
    <n v="8"/>
    <n v="4608"/>
    <m/>
    <m/>
    <m/>
    <m/>
    <x v="24"/>
    <n v="8640"/>
  </r>
  <r>
    <n v="45557"/>
    <s v="Open"/>
    <d v="2018-03-28T00:00:00"/>
    <d v="2018-08-28T00:00:00"/>
    <s v="5404"/>
    <s v="Hexagon Metrology Romer -FR"/>
    <s v="Wire Exchange Fees"/>
    <s v=""/>
    <s v="wire fee costs incurred from intermediary banks in transit"/>
    <n v="1"/>
    <n v="0"/>
    <n v="1"/>
    <n v="30"/>
    <s v="45557Wire Exchange Fees1"/>
    <n v="30"/>
    <d v="2018-08-28T00:00:00"/>
    <d v="2018-08-26T00:00:00"/>
    <x v="0"/>
    <s v="LATE"/>
    <x v="1"/>
    <s v="Wir"/>
    <s v="n/a"/>
    <n v="0"/>
    <n v="0"/>
    <m/>
    <m/>
    <m/>
    <m/>
    <x v="25"/>
    <n v="14"/>
  </r>
  <r>
    <n v="45557"/>
    <s v="Open"/>
    <d v="2018-03-28T00:00:00"/>
    <d v="2018-08-28T00:00:00"/>
    <s v="5404"/>
    <s v="Hexagon Metrology Romer -FR"/>
    <s v="SED"/>
    <s v=""/>
    <s v="Document Preparation fee for Shipper's Export Declaration. (SED)"/>
    <n v="1"/>
    <n v="0"/>
    <n v="1"/>
    <n v="10"/>
    <s v="45557SED1"/>
    <n v="10"/>
    <d v="2018-08-28T00:00:00"/>
    <d v="2018-08-26T00:00:00"/>
    <x v="0"/>
    <s v="LATE"/>
    <x v="1"/>
    <s v="SED"/>
    <s v="n/a"/>
    <n v="0"/>
    <n v="0"/>
    <m/>
    <m/>
    <m/>
    <m/>
    <x v="25"/>
    <n v="14"/>
  </r>
  <r>
    <n v="46167"/>
    <s v="Open"/>
    <d v="2018-06-01T00:00:00"/>
    <d v="2018-08-28T00:00:00"/>
    <s v="6157"/>
    <s v="Tessonics"/>
    <s v="NI2020HD24-REV4.7"/>
    <s v="PC"/>
    <s v="NI2020HD24 Rev 4.7 Li Ion Battery [08/02/18]"/>
    <n v="36"/>
    <n v="0"/>
    <n v="36"/>
    <n v="89.42"/>
    <s v="46167NI2020HD24-REV4.736"/>
    <n v="3219.12"/>
    <d v="2018-08-02T00:00:00"/>
    <d v="2018-07-29T00:00:00"/>
    <x v="0"/>
    <s v="LATE"/>
    <x v="0"/>
    <s v="NI2"/>
    <s v="I"/>
    <n v="9"/>
    <n v="324"/>
    <m/>
    <m/>
    <m/>
    <m/>
    <x v="0"/>
    <n v="1440"/>
  </r>
  <r>
    <n v="46167"/>
    <s v="Open"/>
    <d v="2018-06-01T00:00:00"/>
    <d v="2018-08-28T00:00:00"/>
    <s v="6157"/>
    <s v="Tessonics"/>
    <s v="NI2020HD24-REV4.7"/>
    <s v="PC"/>
    <s v="NI2020HD24 Rev 4.7 Li Ion Battery [08/21/18]"/>
    <n v="91"/>
    <n v="0"/>
    <n v="91"/>
    <n v="89.42"/>
    <s v="46167NI2020HD24-REV4.791"/>
    <n v="8137.22"/>
    <d v="2018-08-21T00:00:00"/>
    <d v="2018-08-19T00:00:00"/>
    <x v="0"/>
    <s v="LATE"/>
    <x v="0"/>
    <s v="NI2"/>
    <s v="I"/>
    <n v="9"/>
    <n v="819"/>
    <m/>
    <m/>
    <m/>
    <m/>
    <x v="21"/>
    <n v="1911"/>
  </r>
  <r>
    <n v="46167"/>
    <s v="Open"/>
    <d v="2018-06-01T00:00:00"/>
    <d v="2018-08-28T00:00:00"/>
    <s v="6157"/>
    <s v="Tessonics"/>
    <s v="NI2020HD24-REV4.8"/>
    <s v="PC"/>
    <s v="NI2020HD24 Rev 4.8 Li Ion Battery [08/21/18]"/>
    <n v="123"/>
    <n v="0"/>
    <n v="123"/>
    <n v="89.42"/>
    <s v="46167NI2020HD24-REV4.8123"/>
    <n v="10998.66"/>
    <d v="2018-08-21T00:00:00"/>
    <d v="2018-08-19T00:00:00"/>
    <x v="0"/>
    <s v="LATE"/>
    <x v="0"/>
    <s v="NI2"/>
    <s v="I"/>
    <n v="9"/>
    <n v="1107"/>
    <m/>
    <m/>
    <m/>
    <m/>
    <x v="21"/>
    <n v="2583"/>
  </r>
  <r>
    <n v="46330"/>
    <s v="Open"/>
    <d v="2018-06-20T00:00:00"/>
    <d v="2018-08-28T00:00:00"/>
    <s v="4942"/>
    <s v="Sulaco S.A.S.U."/>
    <s v="ND2054AR34 Rev1.1"/>
    <s v="PC"/>
    <s v="ND2054AR34 Rev 1.1 for Audioroot Li Ion Battery [08/27/18]"/>
    <n v="72"/>
    <n v="0"/>
    <n v="72"/>
    <n v="77.55"/>
    <s v="46330ND2054AR34 Rev1.172"/>
    <n v="5583.5999999999995"/>
    <d v="2018-08-27T00:00:00"/>
    <d v="2018-08-26T00:00:00"/>
    <x v="0"/>
    <s v="LATE"/>
    <x v="0"/>
    <s v="ND2"/>
    <s v="D"/>
    <n v="4"/>
    <n v="288"/>
    <m/>
    <m/>
    <m/>
    <m/>
    <x v="24"/>
    <n v="1080"/>
  </r>
  <r>
    <n v="46330"/>
    <s v="Open"/>
    <d v="2018-06-20T00:00:00"/>
    <d v="2018-08-28T00:00:00"/>
    <s v="4942"/>
    <s v="Sulaco S.A.S.U."/>
    <s v="Wire Exchange Fees"/>
    <s v=""/>
    <s v="wire fee costs incurred from intermediary banks in transit"/>
    <n v="1"/>
    <n v="0"/>
    <n v="1"/>
    <n v="26"/>
    <s v="46330Wire Exchange Fees1"/>
    <n v="26"/>
    <d v="2018-08-28T00:00:00"/>
    <d v="2018-08-26T00:00:00"/>
    <x v="0"/>
    <s v="LATE"/>
    <x v="1"/>
    <s v="Wir"/>
    <s v="n/a"/>
    <n v="0"/>
    <n v="0"/>
    <m/>
    <m/>
    <m/>
    <m/>
    <x v="25"/>
    <n v="14"/>
  </r>
  <r>
    <n v="46590"/>
    <s v="Open"/>
    <d v="2018-07-19T00:00:00"/>
    <d v="2018-08-28T00:00:00"/>
    <s v="5258"/>
    <s v="KeyTec"/>
    <s v="Wire Exchange Fees"/>
    <s v=""/>
    <s v="wire fee costs incurred from intermediary banks in transit"/>
    <n v="1"/>
    <n v="0"/>
    <n v="1"/>
    <n v="26"/>
    <s v="46590Wire Exchange Fees1"/>
    <n v="26"/>
    <d v="2018-08-28T00:00:00"/>
    <d v="2018-08-26T00:00:00"/>
    <x v="0"/>
    <s v="LATE"/>
    <x v="1"/>
    <s v="Wir"/>
    <s v="n/a"/>
    <n v="0"/>
    <n v="0"/>
    <m/>
    <m/>
    <m/>
    <m/>
    <x v="25"/>
    <n v="14"/>
  </r>
  <r>
    <n v="46598"/>
    <s v="Open"/>
    <d v="2018-07-20T00:00:00"/>
    <d v="2018-08-28T00:00:00"/>
    <s v="6290"/>
    <s v="Daisy Data Displays Inc"/>
    <s v="ND2054DD29 Rev1.2"/>
    <s v="PC"/>
    <s v="ND2054DD29 Rev 1.2 for Daisy Data Li Ion Battery"/>
    <n v="12"/>
    <n v="0"/>
    <n v="12"/>
    <n v="92.54"/>
    <s v="46598ND2054DD29 Rev1.212"/>
    <n v="1110.48"/>
    <d v="2018-08-28T00:00:00"/>
    <d v="2018-08-26T00:00:00"/>
    <x v="0"/>
    <s v="LATE"/>
    <x v="0"/>
    <s v="ND2"/>
    <s v="D"/>
    <n v="4"/>
    <n v="48"/>
    <m/>
    <m/>
    <m/>
    <m/>
    <x v="25"/>
    <n v="168"/>
  </r>
  <r>
    <n v="46609"/>
    <s v="Open"/>
    <d v="2018-07-20T00:00:00"/>
    <d v="2018-08-28T00:00:00"/>
    <s v="9593"/>
    <s v="Southern California Edison- E-End Hydo"/>
    <s v="NL2024HD22-REV4.6"/>
    <s v="PC"/>
    <s v="NL2024HD22 Rev 4.6 Li Ion Battery"/>
    <n v="2"/>
    <n v="0"/>
    <n v="2"/>
    <n v="177.19"/>
    <s v="46609NL2024HD22-REV4.62"/>
    <n v="354.38"/>
    <d v="2018-08-28T00:00:00"/>
    <d v="2018-08-26T00:00:00"/>
    <x v="0"/>
    <s v="LATE"/>
    <x v="0"/>
    <s v="NL2"/>
    <s v="L"/>
    <n v="12"/>
    <n v="24"/>
    <m/>
    <m/>
    <m/>
    <m/>
    <x v="25"/>
    <n v="28"/>
  </r>
  <r>
    <n v="46649"/>
    <s v="Open"/>
    <d v="2018-07-27T00:00:00"/>
    <d v="2018-08-28T00:00:00"/>
    <s v="9601"/>
    <s v="Santel Communication"/>
    <s v="NI1030CT-REV4.2"/>
    <s v="PC"/>
    <s v="NI1030CT Rev 4.2 - Nickel Metal Hydride Battery"/>
    <n v="2"/>
    <n v="0"/>
    <n v="2"/>
    <n v="142"/>
    <s v="46649NI1030CT-REV4.22"/>
    <n v="284"/>
    <d v="2018-08-28T00:00:00"/>
    <d v="2018-08-26T00:00:00"/>
    <x v="0"/>
    <s v="LATE"/>
    <x v="0"/>
    <s v="NI1"/>
    <s v="I"/>
    <n v="9"/>
    <n v="18"/>
    <m/>
    <m/>
    <m/>
    <m/>
    <x v="25"/>
    <n v="28"/>
  </r>
  <r>
    <n v="46668"/>
    <s v="Open"/>
    <d v="2018-07-27T00:00:00"/>
    <d v="2018-08-28T00:00:00"/>
    <s v="9606"/>
    <s v="HMP"/>
    <s v="ND2017A29-REV3.1"/>
    <s v="PC"/>
    <s v="ND2017A29 Rev 3.1 Li Ion Battery"/>
    <n v="1"/>
    <n v="0"/>
    <n v="1"/>
    <n v="100.88"/>
    <s v="46668ND2017A29-REV3.11"/>
    <n v="100.88"/>
    <d v="2018-08-28T00:00:00"/>
    <d v="2018-08-26T00:00:00"/>
    <x v="0"/>
    <s v="LATE"/>
    <x v="0"/>
    <s v="ND2"/>
    <s v="D"/>
    <n v="4"/>
    <n v="4"/>
    <m/>
    <m/>
    <m/>
    <m/>
    <x v="25"/>
    <n v="14"/>
  </r>
  <r>
    <n v="46115"/>
    <s v="Open"/>
    <d v="2018-05-25T00:00:00"/>
    <d v="2018-08-30T00:00:00"/>
    <s v="4575"/>
    <s v="Belmont Instrument Corp."/>
    <s v="NH2054BM31 Rev1.1"/>
    <s v="PC"/>
    <s v="NH2054BM31 Rev1.1 for Belmont Instruments Li Ion Battery [09/04/18]"/>
    <n v="100"/>
    <n v="0"/>
    <n v="100"/>
    <n v="109.21"/>
    <s v="46115NH2054BM31 Rev1.1100"/>
    <n v="10921"/>
    <d v="2018-09-04T00:00:00"/>
    <d v="2018-09-02T00:00:00"/>
    <x v="0"/>
    <d v="2018-09-01T00:00:00"/>
    <x v="0"/>
    <s v="NH2"/>
    <s v="H"/>
    <n v="8"/>
    <n v="800"/>
    <m/>
    <m/>
    <m/>
    <m/>
    <x v="26"/>
    <n v="700"/>
  </r>
  <r>
    <n v="46142"/>
    <s v="Open"/>
    <d v="2018-05-30T00:00:00"/>
    <d v="2018-08-30T00:00:00"/>
    <s v="8100"/>
    <s v="Sarcos LLC"/>
    <s v="ND2034HD34 Rev1.4"/>
    <s v="PC"/>
    <s v="ND2034HD34 Rev 1.4 Li Ion Battery [08/22/18]"/>
    <n v="120"/>
    <n v="0"/>
    <n v="120"/>
    <n v="66.44"/>
    <s v="46142ND2034HD34 Rev1.4120"/>
    <n v="7972.7999999999993"/>
    <d v="2018-08-22T00:00:00"/>
    <d v="2018-08-19T00:00:00"/>
    <x v="0"/>
    <s v="LATE"/>
    <x v="0"/>
    <s v="ND2"/>
    <s v="D"/>
    <n v="4"/>
    <n v="480"/>
    <m/>
    <m/>
    <m/>
    <m/>
    <x v="22"/>
    <n v="2400"/>
  </r>
  <r>
    <n v="46402"/>
    <s v="Open"/>
    <d v="2018-06-27T00:00:00"/>
    <d v="2018-08-30T00:00:00"/>
    <s v="4825"/>
    <s v="United Process Controls Inc"/>
    <s v="EB330A4.2"/>
    <s v=""/>
    <s v="Single Channel Embeddable Charger Module"/>
    <n v="12"/>
    <n v="0"/>
    <n v="12"/>
    <n v="78.510000000000005"/>
    <s v="46402EB330A4.212"/>
    <n v="942.12000000000012"/>
    <d v="2018-08-30T00:00:00"/>
    <d v="2018-08-26T00:00:00"/>
    <x v="0"/>
    <s v="LATE"/>
    <x v="3"/>
    <s v="EB3"/>
    <s v="n/a"/>
    <n v="0"/>
    <n v="0"/>
    <m/>
    <m/>
    <m/>
    <m/>
    <x v="27"/>
    <n v="144"/>
  </r>
  <r>
    <n v="46402"/>
    <s v="Open"/>
    <d v="2018-06-27T00:00:00"/>
    <d v="2018-08-30T00:00:00"/>
    <s v="4825"/>
    <s v="United Process Controls Inc"/>
    <s v="ND2054HD29 Rev1.6"/>
    <s v="PC"/>
    <s v="ND2054HD29 Rev 1.6 Li Ion Battery"/>
    <n v="12"/>
    <n v="0"/>
    <n v="12"/>
    <n v="83.88"/>
    <s v="46402ND2054HD29 Rev1.612"/>
    <n v="1006.56"/>
    <d v="2018-08-30T00:00:00"/>
    <d v="2018-08-26T00:00:00"/>
    <x v="0"/>
    <s v="LATE"/>
    <x v="0"/>
    <s v="ND2"/>
    <s v="D"/>
    <n v="4"/>
    <n v="48"/>
    <m/>
    <m/>
    <m/>
    <m/>
    <x v="27"/>
    <n v="144"/>
  </r>
  <r>
    <n v="46683"/>
    <s v="Open"/>
    <d v="2018-07-30T00:00:00"/>
    <d v="2018-08-30T00:00:00"/>
    <s v="5022"/>
    <s v="Bluebox Aviation Systems Ltd"/>
    <s v="EB394A2.0"/>
    <s v="PC"/>
    <s v="10-24V non-boost  input Charger, any 7V battery ONLY,  switched 12V 20W and 5V 10W regulated outputs, SHA-1 with passthru functionality."/>
    <n v="105"/>
    <n v="0"/>
    <n v="105"/>
    <n v="51.57"/>
    <s v="46683EB394A2.0105"/>
    <n v="5414.85"/>
    <d v="2018-08-30T00:00:00"/>
    <d v="2018-08-26T00:00:00"/>
    <x v="0"/>
    <s v="LATE"/>
    <x v="3"/>
    <s v="EB3"/>
    <s v="n/a"/>
    <n v="0"/>
    <n v="0"/>
    <m/>
    <m/>
    <m/>
    <m/>
    <x v="27"/>
    <n v="1260"/>
  </r>
  <r>
    <n v="46683"/>
    <s v="Open"/>
    <d v="2018-07-30T00:00:00"/>
    <d v="2018-08-30T00:00:00"/>
    <s v="5022"/>
    <s v="Bluebox Aviation Systems Ltd"/>
    <s v="Wire Exchange Fees"/>
    <s v=""/>
    <s v="wire fee costs incurred from intermediary banks in transit"/>
    <n v="1"/>
    <n v="0"/>
    <n v="1"/>
    <n v="35"/>
    <s v="46683Wire Exchange Fees1"/>
    <n v="35"/>
    <d v="2018-08-30T00:00:00"/>
    <d v="2018-08-26T00:00:00"/>
    <x v="0"/>
    <s v="LATE"/>
    <x v="1"/>
    <s v="Wir"/>
    <s v="n/a"/>
    <n v="0"/>
    <n v="0"/>
    <m/>
    <m/>
    <m/>
    <m/>
    <x v="27"/>
    <n v="12"/>
  </r>
  <r>
    <n v="45668"/>
    <s v="Open"/>
    <d v="2018-04-09T00:00:00"/>
    <d v="2018-08-31T00:00:00"/>
    <s v="5404"/>
    <s v="Hexagon Metrology Romer -FR"/>
    <s v="ND2057RC24-Rev 1.2"/>
    <s v="PC"/>
    <s v="ND2057RC24  Rev 1.2 for Hexagon Metrology Li Ion Battery"/>
    <n v="240"/>
    <n v="0"/>
    <n v="240"/>
    <n v="61.49"/>
    <s v="45668ND2057RC24-Rev 1.2240"/>
    <n v="14757.6"/>
    <d v="2018-08-31T00:00:00"/>
    <d v="2018-08-26T00:00:00"/>
    <x v="0"/>
    <s v="LATE"/>
    <x v="0"/>
    <s v="ND2"/>
    <s v="D"/>
    <n v="4"/>
    <n v="960"/>
    <m/>
    <m/>
    <m/>
    <m/>
    <x v="28"/>
    <n v="2640"/>
  </r>
  <r>
    <n v="45668"/>
    <s v="Open"/>
    <d v="2018-04-09T00:00:00"/>
    <d v="2018-08-31T00:00:00"/>
    <s v="5404"/>
    <s v="Hexagon Metrology Romer -FR"/>
    <s v="Wire Exchange Fees"/>
    <s v=""/>
    <s v="wire fee costs incurred from intermediary banks in transit"/>
    <n v="1"/>
    <n v="0"/>
    <n v="1"/>
    <n v="30"/>
    <s v="45668Wire Exchange Fees1"/>
    <n v="30"/>
    <d v="2018-08-31T00:00:00"/>
    <d v="2018-08-26T00:00:00"/>
    <x v="0"/>
    <s v="LATE"/>
    <x v="1"/>
    <s v="Wir"/>
    <s v="n/a"/>
    <n v="0"/>
    <n v="0"/>
    <m/>
    <m/>
    <m/>
    <m/>
    <x v="28"/>
    <n v="11"/>
  </r>
  <r>
    <n v="45668"/>
    <s v="Open"/>
    <d v="2018-04-09T00:00:00"/>
    <d v="2018-08-31T00:00:00"/>
    <s v="5404"/>
    <s v="Hexagon Metrology Romer -FR"/>
    <s v="SED"/>
    <s v=""/>
    <s v="Document Preparation fee for Shipper's Export Declaration. (SED)"/>
    <n v="1"/>
    <n v="0"/>
    <n v="1"/>
    <n v="10"/>
    <s v="45668SED1"/>
    <n v="10"/>
    <d v="2018-08-31T00:00:00"/>
    <d v="2018-08-26T00:00:00"/>
    <x v="0"/>
    <s v="LATE"/>
    <x v="1"/>
    <s v="SED"/>
    <s v="n/a"/>
    <n v="0"/>
    <n v="0"/>
    <m/>
    <m/>
    <m/>
    <m/>
    <x v="28"/>
    <n v="11"/>
  </r>
  <r>
    <n v="46189"/>
    <s v="Open"/>
    <d v="2018-06-05T00:00:00"/>
    <d v="2018-08-31T00:00:00"/>
    <s v="7718"/>
    <s v="LANScientific"/>
    <s v="ND2037HD31 Rev1.4"/>
    <s v="PC"/>
    <s v="ND2037HD31 Rev 1.4 Li Ion Battery [09/12/18]"/>
    <n v="408"/>
    <n v="0"/>
    <n v="408"/>
    <n v="64.64"/>
    <s v="46189ND2037HD31 Rev1.4408"/>
    <n v="26373.119999999999"/>
    <d v="2018-09-12T00:00:00"/>
    <d v="2018-09-09T00:00:00"/>
    <x v="9"/>
    <d v="2018-09-01T00:00:00"/>
    <x v="0"/>
    <s v="ND2"/>
    <s v="D"/>
    <n v="4"/>
    <n v="1632"/>
    <m/>
    <m/>
    <m/>
    <m/>
    <x v="1"/>
    <n v="0"/>
  </r>
  <r>
    <n v="46189"/>
    <s v="Open"/>
    <d v="2018-06-05T00:00:00"/>
    <d v="2018-08-31T00:00:00"/>
    <s v="7718"/>
    <s v="LANScientific"/>
    <s v="Wire Exchange Fees"/>
    <s v=""/>
    <s v="wire fee costs incurred from intermediary banks in transit"/>
    <n v="1"/>
    <n v="0"/>
    <n v="1"/>
    <n v="26"/>
    <s v="46189Wire Exchange Fees1"/>
    <n v="26"/>
    <d v="2018-08-31T00:00:00"/>
    <d v="2018-08-26T00:00:00"/>
    <x v="0"/>
    <s v="LATE"/>
    <x v="1"/>
    <s v="Wir"/>
    <s v="n/a"/>
    <n v="0"/>
    <n v="0"/>
    <m/>
    <m/>
    <m/>
    <m/>
    <x v="28"/>
    <n v="11"/>
  </r>
  <r>
    <n v="46632"/>
    <s v="Open"/>
    <d v="2018-07-25T00:00:00"/>
    <d v="2018-08-31T00:00:00"/>
    <s v="9367"/>
    <s v="Maquet"/>
    <s v="CH5050CALE - R1.1"/>
    <s v=""/>
    <s v="CH5050CAL 25% Dual Calibrators for EUROPE"/>
    <n v="5"/>
    <n v="0"/>
    <n v="5"/>
    <n v="285.51"/>
    <s v="46632CH5050CALE - R1.15"/>
    <n v="1427.55"/>
    <d v="2018-08-31T00:00:00"/>
    <d v="2018-08-26T00:00:00"/>
    <x v="0"/>
    <s v="LATE"/>
    <x v="2"/>
    <s v="CH5"/>
    <s v="n/a"/>
    <n v="0"/>
    <n v="0"/>
    <m/>
    <m/>
    <m/>
    <m/>
    <x v="28"/>
    <n v="55"/>
  </r>
  <r>
    <n v="46632"/>
    <s v="Open"/>
    <d v="2018-07-25T00:00:00"/>
    <d v="2018-08-31T00:00:00"/>
    <s v="9367"/>
    <s v="Maquet"/>
    <s v="Wire Exchange Fees"/>
    <s v=""/>
    <s v="wire fee costs incurred from intermediary banks in transit"/>
    <n v="1"/>
    <n v="0"/>
    <n v="1"/>
    <n v="26"/>
    <s v="46632Wire Exchange Fees1"/>
    <n v="26"/>
    <d v="2018-08-31T00:00:00"/>
    <d v="2018-08-26T00:00:00"/>
    <x v="0"/>
    <s v="LATE"/>
    <x v="1"/>
    <s v="Wir"/>
    <s v="n/a"/>
    <n v="0"/>
    <n v="0"/>
    <m/>
    <m/>
    <m/>
    <m/>
    <x v="28"/>
    <n v="11"/>
  </r>
  <r>
    <n v="46729"/>
    <s v="Open"/>
    <d v="2018-08-02T00:00:00"/>
    <d v="2018-08-31T00:00:00"/>
    <s v="9049"/>
    <s v="GE Sensing EMEA"/>
    <s v="CH5555CALU-Rev2.0"/>
    <s v=""/>
    <s v="CH5555CALU - 4-Bay 4-25% Calibrators for UK [08/28/18]"/>
    <n v="1"/>
    <n v="0"/>
    <n v="1"/>
    <n v="605"/>
    <s v="46729CH5555CALU-Rev2.01"/>
    <n v="605"/>
    <d v="2018-08-28T00:00:00"/>
    <d v="2018-08-26T00:00:00"/>
    <x v="0"/>
    <s v="LATE"/>
    <x v="2"/>
    <s v="CH5"/>
    <s v="n/a"/>
    <n v="0"/>
    <n v="0"/>
    <m/>
    <m/>
    <m/>
    <m/>
    <x v="25"/>
    <n v="14"/>
  </r>
  <r>
    <n v="46729"/>
    <s v="Open"/>
    <d v="2018-08-02T00:00:00"/>
    <d v="2018-08-31T00:00:00"/>
    <s v="9049"/>
    <s v="GE Sensing EMEA"/>
    <s v="Wire Exchange Fees"/>
    <s v=""/>
    <s v="wire fee costs incurred from intermediary banks in transit"/>
    <n v="1"/>
    <n v="0"/>
    <n v="1"/>
    <n v="26"/>
    <s v="46729Wire Exchange Fees1"/>
    <n v="26"/>
    <d v="2018-08-31T00:00:00"/>
    <d v="2018-08-26T00:00:00"/>
    <x v="0"/>
    <s v="LATE"/>
    <x v="1"/>
    <s v="Wir"/>
    <s v="n/a"/>
    <n v="0"/>
    <n v="0"/>
    <m/>
    <m/>
    <m/>
    <m/>
    <x v="28"/>
    <n v="11"/>
  </r>
  <r>
    <n v="46902"/>
    <s v="Open"/>
    <d v="2018-08-24T00:00:00"/>
    <d v="2018-08-31T00:00:00"/>
    <s v="3700"/>
    <s v="Hudson Engineering"/>
    <s v="PH2059HD34 Rev 1.2"/>
    <s v="PC"/>
    <s v="PH2059HD34 Rev 1.2 Li Ion Battery"/>
    <n v="8"/>
    <n v="0"/>
    <n v="8"/>
    <n v="0"/>
    <s v="46902PH2059HD34 Rev 1.28"/>
    <n v="0"/>
    <d v="2018-08-31T00:00:00"/>
    <d v="2018-08-26T00:00:00"/>
    <x v="0"/>
    <s v="LATE"/>
    <x v="0"/>
    <s v="PH2"/>
    <s v="H"/>
    <n v="8"/>
    <n v="64"/>
    <m/>
    <m/>
    <m/>
    <m/>
    <x v="28"/>
    <n v="88"/>
  </r>
  <r>
    <n v="46585"/>
    <s v="Open"/>
    <d v="2018-07-18T00:00:00"/>
    <d v="2018-09-04T00:00:00"/>
    <s v="9588"/>
    <s v="Global-Tech Pvt. Ltd."/>
    <s v="Wire Exchange Fees"/>
    <s v=""/>
    <s v="wire fee costs incurred from intermediary banks in transit"/>
    <n v="1"/>
    <n v="0"/>
    <n v="1"/>
    <n v="26"/>
    <s v="46585Wire Exchange Fees1"/>
    <n v="26"/>
    <d v="2018-09-04T00:00:00"/>
    <d v="2018-09-02T00:00:00"/>
    <x v="0"/>
    <d v="2018-09-01T00:00:00"/>
    <x v="1"/>
    <s v="Wir"/>
    <s v="n/a"/>
    <n v="0"/>
    <n v="0"/>
    <m/>
    <m/>
    <m/>
    <m/>
    <x v="26"/>
    <n v="7"/>
  </r>
  <r>
    <n v="46919"/>
    <s v="Open"/>
    <d v="2018-08-28T00:00:00"/>
    <d v="2018-09-04T00:00:00"/>
    <s v="3892"/>
    <s v="Philips Home Healthcare Solutions RIGA"/>
    <s v="PACK REPAIR"/>
    <s v=""/>
    <s v="Pack Repair [3] L08D379B34 Will not charge, QN# 202051574"/>
    <n v="1"/>
    <n v="0"/>
    <n v="1"/>
    <n v="0"/>
    <s v="46919PACK REPAIR1"/>
    <n v="0"/>
    <d v="2018-09-04T00:00:00"/>
    <d v="2018-09-02T00:00:00"/>
    <x v="0"/>
    <d v="2018-09-01T00:00:00"/>
    <x v="1"/>
    <s v="PAC"/>
    <s v="n/a"/>
    <n v="0"/>
    <n v="0"/>
    <m/>
    <m/>
    <m/>
    <m/>
    <x v="26"/>
    <n v="7"/>
  </r>
  <r>
    <n v="46970"/>
    <s v="Open"/>
    <d v="2018-09-06T00:00:00"/>
    <d v="2018-12-31T00:00:00"/>
    <s v="7200"/>
    <s v="Hitachi High-Tech AS Shanghai Co., Ltd."/>
    <s v="ND2037FD31 Rev1.3"/>
    <s v="PC"/>
    <s v="ND2037FD31 Rev 1.3 for Oxford Instruments Li Ion Battery [10/22/18]"/>
    <n v="50"/>
    <n v="0"/>
    <n v="50"/>
    <n v="72.58"/>
    <s v="46970ND2037FD31 Rev1.350"/>
    <n v="3629"/>
    <d v="2018-10-22T00:00:00"/>
    <d v="2018-10-21T00:00:00"/>
    <x v="5"/>
    <d v="2018-10-01T00:00:00"/>
    <x v="0"/>
    <s v="ND2"/>
    <s v="D"/>
    <n v="4"/>
    <n v="200"/>
    <m/>
    <m/>
    <m/>
    <m/>
    <x v="1"/>
    <n v="0"/>
  </r>
  <r>
    <n v="46001"/>
    <s v="Open"/>
    <d v="2018-05-11T00:00:00"/>
    <d v="2018-09-06T00:00:00"/>
    <s v="7997"/>
    <s v="Vanguard EMS Inc."/>
    <s v="NL2024SW22-REV1.3"/>
    <s v="PC"/>
    <s v="NL2024SW22 Rev 1.3 i Ion Battery [08/28/18]"/>
    <n v="100"/>
    <n v="0"/>
    <n v="100"/>
    <n v="120.17"/>
    <s v="46001NL2024SW22-REV1.3100"/>
    <n v="12017"/>
    <d v="2018-08-28T00:00:00"/>
    <d v="2018-08-26T00:00:00"/>
    <x v="0"/>
    <s v="LATE"/>
    <x v="0"/>
    <s v="NL2"/>
    <s v="L"/>
    <n v="12"/>
    <n v="1200"/>
    <m/>
    <m/>
    <m/>
    <m/>
    <x v="25"/>
    <n v="1400"/>
  </r>
  <r>
    <n v="46751"/>
    <s v="Open"/>
    <d v="2018-08-06T00:00:00"/>
    <d v="2018-09-06T00:00:00"/>
    <s v="3482"/>
    <s v="Rapiscan Systems Inc."/>
    <s v="NRE Charge"/>
    <s v="job"/>
    <s v="project nre for India BIS Registration Renewal for NL2024MD22"/>
    <n v="1"/>
    <n v="0"/>
    <n v="1"/>
    <n v="450"/>
    <s v="46751NRE Charge1"/>
    <n v="450"/>
    <d v="2018-09-06T00:00:00"/>
    <d v="2018-09-02T00:00:00"/>
    <x v="0"/>
    <d v="2018-09-01T00:00:00"/>
    <x v="1"/>
    <s v="NRE"/>
    <s v="n/a"/>
    <n v="0"/>
    <n v="0"/>
    <m/>
    <m/>
    <m/>
    <m/>
    <x v="29"/>
    <n v="5"/>
  </r>
  <r>
    <n v="46214"/>
    <s v="Open"/>
    <d v="2018-06-07T00:00:00"/>
    <d v="2018-09-07T00:00:00"/>
    <s v="3411"/>
    <s v="AMETEK"/>
    <s v="NH2054QE34 Rev1.0"/>
    <s v="PC"/>
    <s v="NH2054QE34 Rev1.0 Li Ion Battery [09/04/18]"/>
    <n v="25"/>
    <n v="0"/>
    <n v="25"/>
    <n v="124.41"/>
    <s v="46214NH2054QE34 Rev1.025"/>
    <n v="3110.25"/>
    <d v="2018-09-04T00:00:00"/>
    <d v="2018-09-02T00:00:00"/>
    <x v="0"/>
    <d v="2018-09-01T00:00:00"/>
    <x v="0"/>
    <s v="NH2"/>
    <s v="H"/>
    <n v="8"/>
    <n v="200"/>
    <m/>
    <m/>
    <m/>
    <m/>
    <x v="26"/>
    <n v="175"/>
  </r>
  <r>
    <n v="46309"/>
    <s v="Open"/>
    <d v="2018-06-15T00:00:00"/>
    <d v="2018-09-07T00:00:00"/>
    <s v="5022"/>
    <s v="Bluebox Aviation Systems Ltd"/>
    <s v="NH2057BB34 Rev1.0"/>
    <s v="PC"/>
    <s v="NH2057BB34 Rev1.0 Li Ion Battery for Bluebox [09/12/18]"/>
    <n v="50"/>
    <n v="0"/>
    <n v="50"/>
    <n v="132.5"/>
    <s v="46309NH2057BB34 Rev1.050"/>
    <n v="6625"/>
    <d v="2018-09-12T00:00:00"/>
    <d v="2018-09-09T00:00:00"/>
    <x v="9"/>
    <d v="2018-09-01T00:00:00"/>
    <x v="0"/>
    <s v="NH2"/>
    <s v="H"/>
    <n v="8"/>
    <n v="400"/>
    <m/>
    <m/>
    <m/>
    <m/>
    <x v="1"/>
    <n v="0"/>
  </r>
  <r>
    <n v="46970"/>
    <s v="Open"/>
    <d v="2018-09-06T00:00:00"/>
    <d v="2018-12-31T00:00:00"/>
    <s v="7200"/>
    <s v="Hitachi High-Tech AS Shanghai Co., Ltd."/>
    <s v="ND2037FD31 Rev1.3"/>
    <s v="PC"/>
    <s v="ND2037FD31 Rev 1.3 for Oxford Instruments Li Ion Battery [12/17/18]"/>
    <n v="150"/>
    <n v="0"/>
    <n v="150"/>
    <n v="72.58"/>
    <s v="46970ND2037FD31 Rev1.3150"/>
    <n v="10887"/>
    <d v="2018-12-17T00:00:00"/>
    <d v="2018-12-16T00:00:00"/>
    <x v="10"/>
    <d v="2018-12-01T00:00:00"/>
    <x v="0"/>
    <s v="ND2"/>
    <s v="D"/>
    <n v="4"/>
    <n v="600"/>
    <m/>
    <m/>
    <m/>
    <m/>
    <x v="1"/>
    <n v="0"/>
  </r>
  <r>
    <n v="46329"/>
    <s v="Open"/>
    <d v="2018-06-20T00:00:00"/>
    <d v="2018-09-07T00:00:00"/>
    <s v="3206"/>
    <s v="Origin Technologies Corp."/>
    <s v="NB2037HD34 Rev1.4"/>
    <s v="PC"/>
    <s v="NB2037HD34 Rev 1.4 Li Ion Battery [09/05/18]"/>
    <n v="22"/>
    <n v="0"/>
    <n v="22"/>
    <n v="71.17"/>
    <s v="46329NB2037HD34 Rev1.422"/>
    <n v="1565.74"/>
    <d v="2018-09-05T00:00:00"/>
    <d v="2018-09-02T00:00:00"/>
    <x v="0"/>
    <d v="2018-09-01T00:00:00"/>
    <x v="0"/>
    <s v="NB2"/>
    <s v="B"/>
    <n v="2"/>
    <n v="44"/>
    <m/>
    <m/>
    <m/>
    <m/>
    <x v="30"/>
    <n v="132"/>
  </r>
  <r>
    <n v="46711"/>
    <s v="Open"/>
    <d v="2018-08-01T00:00:00"/>
    <d v="2018-09-07T00:00:00"/>
    <s v="3892"/>
    <s v="Philips Home Healthcare Solutions RIGA"/>
    <s v="CH5000OXA-REV 5.5"/>
    <s v="EA"/>
    <s v="CH5000OXA Rev 5.5 Respironics Charger/Calibrator w/US plug Client Part Number 174131"/>
    <n v="200"/>
    <n v="0"/>
    <n v="200"/>
    <n v="116.7"/>
    <s v="46711CH5000OXA-REV 5.5200"/>
    <n v="23340"/>
    <d v="2018-09-07T00:00:00"/>
    <d v="2018-09-02T00:00:00"/>
    <x v="0"/>
    <d v="2018-09-01T00:00:00"/>
    <x v="2"/>
    <s v="CH5"/>
    <s v="n/a"/>
    <n v="0"/>
    <n v="0"/>
    <m/>
    <m/>
    <m/>
    <m/>
    <x v="31"/>
    <n v="800"/>
  </r>
  <r>
    <n v="46728"/>
    <s v="Open"/>
    <d v="2018-08-02T00:00:00"/>
    <d v="2018-09-07T00:00:00"/>
    <s v="6814"/>
    <s v="ASYS Corporation"/>
    <s v="Wire Exchange Fees"/>
    <s v=""/>
    <s v="wire fee costs incurred from intermediary banks in transit"/>
    <n v="1"/>
    <n v="0"/>
    <n v="1"/>
    <n v="41"/>
    <s v="46728Wire Exchange Fees1"/>
    <n v="41"/>
    <d v="2018-09-07T00:00:00"/>
    <d v="2018-09-02T00:00:00"/>
    <x v="0"/>
    <d v="2018-09-01T00:00:00"/>
    <x v="1"/>
    <s v="Wir"/>
    <s v="n/a"/>
    <n v="0"/>
    <n v="0"/>
    <m/>
    <m/>
    <m/>
    <m/>
    <x v="31"/>
    <n v="4"/>
  </r>
  <r>
    <n v="46847"/>
    <s v="Open"/>
    <d v="2018-08-17T00:00:00"/>
    <d v="2018-09-07T00:00:00"/>
    <s v="8560"/>
    <s v="Teadit North America"/>
    <s v="ND2017A29-REV3.2"/>
    <s v="PC"/>
    <s v="ND2017A29 Rev 3.2 Li Ion Battery"/>
    <n v="2"/>
    <n v="0"/>
    <n v="2"/>
    <n v="100.88"/>
    <s v="46847ND2017A29-REV3.22"/>
    <n v="201.76"/>
    <d v="2018-09-07T00:00:00"/>
    <d v="2018-09-02T00:00:00"/>
    <x v="0"/>
    <d v="2018-09-01T00:00:00"/>
    <x v="0"/>
    <s v="ND2"/>
    <s v="D"/>
    <n v="4"/>
    <n v="8"/>
    <m/>
    <m/>
    <m/>
    <m/>
    <x v="31"/>
    <n v="8"/>
  </r>
  <r>
    <n v="46852"/>
    <s v="Open"/>
    <d v="2018-08-17T00:00:00"/>
    <d v="2018-09-07T00:00:00"/>
    <s v="9635"/>
    <s v="Carloti LLC"/>
    <s v="ND2017A29-REV3.2"/>
    <s v="PC"/>
    <s v="ND2017A29 Rev 3.2 Li Ion Battery"/>
    <n v="1"/>
    <n v="0"/>
    <n v="1"/>
    <n v="100.88"/>
    <s v="46852ND2017A29-REV3.21"/>
    <n v="100.88"/>
    <d v="2018-09-07T00:00:00"/>
    <d v="2018-09-02T00:00:00"/>
    <x v="0"/>
    <d v="2018-09-01T00:00:00"/>
    <x v="0"/>
    <s v="ND2"/>
    <s v="D"/>
    <n v="4"/>
    <n v="4"/>
    <m/>
    <m/>
    <m/>
    <m/>
    <x v="31"/>
    <n v="4"/>
  </r>
  <r>
    <n v="46684"/>
    <s v="Open"/>
    <d v="2018-07-30T00:00:00"/>
    <d v="2018-09-10T00:00:00"/>
    <s v="5022"/>
    <s v="Bluebox Aviation Systems Ltd"/>
    <s v="CH4000E-REV 9.2"/>
    <s v=""/>
    <s v="CH4000E Rev 9.2, Flash (SEE SWI) Charger with European Power Plug"/>
    <n v="15"/>
    <n v="0"/>
    <n v="15"/>
    <n v="109.21"/>
    <s v="46684CH4000E-REV 9.215"/>
    <n v="1638.1499999999999"/>
    <d v="2018-09-10T00:00:00"/>
    <d v="2018-09-09T00:00:00"/>
    <x v="9"/>
    <d v="2018-09-01T00:00:00"/>
    <x v="2"/>
    <s v="CH4"/>
    <s v="n/a"/>
    <n v="0"/>
    <n v="0"/>
    <m/>
    <m/>
    <m/>
    <m/>
    <x v="1"/>
    <n v="0"/>
  </r>
  <r>
    <n v="46684"/>
    <s v="Open"/>
    <d v="2018-07-30T00:00:00"/>
    <d v="2018-09-10T00:00:00"/>
    <s v="5022"/>
    <s v="Bluebox Aviation Systems Ltd"/>
    <s v="Wire Exchange Fees"/>
    <s v=""/>
    <s v="wire fee costs incurred from intermediary banks in transit"/>
    <n v="1"/>
    <n v="0"/>
    <n v="1"/>
    <n v="35"/>
    <s v="46684Wire Exchange Fees1"/>
    <n v="35"/>
    <d v="2018-09-10T00:00:00"/>
    <d v="2018-09-09T00:00:00"/>
    <x v="9"/>
    <d v="2018-09-01T00:00:00"/>
    <x v="1"/>
    <s v="Wir"/>
    <s v="n/a"/>
    <n v="0"/>
    <n v="0"/>
    <m/>
    <m/>
    <m/>
    <m/>
    <x v="1"/>
    <n v="0"/>
  </r>
  <r>
    <n v="46810"/>
    <s v="Open"/>
    <d v="2018-08-13T00:00:00"/>
    <d v="2018-09-10T00:00:00"/>
    <s v="4499"/>
    <s v="Viavi Solutions - Milpitas"/>
    <s v="NH2054VV34 Rev2.0"/>
    <s v="PC"/>
    <s v="NH2054VV34 Rev2.0 for Viavi Li Ion Battery Pana BF"/>
    <n v="12"/>
    <n v="0"/>
    <n v="12"/>
    <n v="116.74"/>
    <s v="46810NH2054VV34 Rev2.012"/>
    <n v="1400.8799999999999"/>
    <d v="2018-09-10T00:00:00"/>
    <d v="2018-09-09T00:00:00"/>
    <x v="9"/>
    <d v="2018-09-01T00:00:00"/>
    <x v="0"/>
    <s v="NH2"/>
    <s v="H"/>
    <n v="8"/>
    <n v="96"/>
    <m/>
    <m/>
    <m/>
    <m/>
    <x v="1"/>
    <n v="0"/>
  </r>
  <r>
    <n v="46820"/>
    <s v="Open"/>
    <d v="2018-08-15T00:00:00"/>
    <d v="2018-09-10T00:00:00"/>
    <s v="5832"/>
    <s v="Electronics Supply Co. Inc."/>
    <s v="CH5050A - R4.6"/>
    <s v=""/>
    <s v="CH5050A Rev 4.6 Dual Charger/Calibrator  w/US power plug"/>
    <n v="1"/>
    <n v="0"/>
    <n v="1"/>
    <n v="278"/>
    <s v="46820CH5050A - R4.61"/>
    <n v="278"/>
    <d v="2018-09-10T00:00:00"/>
    <d v="2018-09-09T00:00:00"/>
    <x v="9"/>
    <d v="2018-09-01T00:00:00"/>
    <x v="2"/>
    <s v="CH5"/>
    <s v="n/a"/>
    <n v="0"/>
    <n v="0"/>
    <m/>
    <m/>
    <m/>
    <m/>
    <x v="1"/>
    <n v="0"/>
  </r>
  <r>
    <n v="45873"/>
    <s v="Open"/>
    <d v="2018-04-30T00:00:00"/>
    <d v="2018-09-11T00:00:00"/>
    <s v="7367"/>
    <s v="Basis Software"/>
    <s v="ND2054HD34 Rev1.4"/>
    <s v="PC"/>
    <s v="ND2054HD34 Rev 1.4 Li Ion Battery [08/10/18]"/>
    <n v="11"/>
    <n v="0"/>
    <n v="11"/>
    <n v="77.2"/>
    <s v="45873ND2054HD34 Rev1.411"/>
    <n v="849.2"/>
    <d v="2018-08-10T00:00:00"/>
    <d v="2018-08-05T00:00:00"/>
    <x v="0"/>
    <s v="LATE"/>
    <x v="0"/>
    <s v="ND2"/>
    <s v="D"/>
    <n v="4"/>
    <n v="44"/>
    <m/>
    <m/>
    <m/>
    <m/>
    <x v="16"/>
    <n v="352"/>
  </r>
  <r>
    <n v="45873"/>
    <s v="Open"/>
    <d v="2018-04-30T00:00:00"/>
    <d v="2018-09-11T00:00:00"/>
    <s v="7367"/>
    <s v="Basis Software"/>
    <s v="ND2054HD34 Rev1.4"/>
    <s v="PC"/>
    <s v="ND2054HD34 Rev 1.4 Li Ion Battery [09/05/18]"/>
    <n v="11"/>
    <n v="0"/>
    <n v="11"/>
    <n v="77.2"/>
    <s v="45873ND2054HD34 Rev1.411"/>
    <n v="849.2"/>
    <d v="2018-09-05T00:00:00"/>
    <d v="2018-09-02T00:00:00"/>
    <x v="0"/>
    <d v="2018-09-01T00:00:00"/>
    <x v="0"/>
    <s v="ND2"/>
    <s v="D"/>
    <n v="4"/>
    <n v="44"/>
    <m/>
    <m/>
    <m/>
    <m/>
    <x v="30"/>
    <n v="66"/>
  </r>
  <r>
    <n v="46640"/>
    <s v="Open"/>
    <d v="2018-07-27T00:00:00"/>
    <d v="2018-09-11T00:00:00"/>
    <s v="8977"/>
    <s v="Hindsight Imaging Inc."/>
    <s v="CH4000A-REV 9.1"/>
    <s v=""/>
    <s v="CH4000A Rev 9.1 (SEE SWI) Charger with US Power Plug"/>
    <n v="5"/>
    <n v="0"/>
    <n v="5"/>
    <n v="117.83"/>
    <s v="46640CH4000A-REV 9.15"/>
    <n v="589.15"/>
    <d v="2018-09-11T00:00:00"/>
    <d v="2018-09-09T00:00:00"/>
    <x v="9"/>
    <d v="2018-09-01T00:00:00"/>
    <x v="2"/>
    <s v="CH4"/>
    <s v="n/a"/>
    <n v="0"/>
    <n v="0"/>
    <m/>
    <m/>
    <m/>
    <m/>
    <x v="1"/>
    <n v="0"/>
  </r>
  <r>
    <n v="46868"/>
    <s v="Open"/>
    <d v="2018-08-21T00:00:00"/>
    <d v="2018-09-11T00:00:00"/>
    <s v="5444"/>
    <s v="Bronson Methodist Hospital"/>
    <s v="Ni2020ED29-REV2.4"/>
    <s v="PC"/>
    <s v="NI2020ED29 Rev 2.4 Li Ion Battery"/>
    <n v="1"/>
    <n v="0"/>
    <n v="1"/>
    <n v="177.45"/>
    <s v="46868Ni2020ED29-REV2.41"/>
    <n v="177.45"/>
    <d v="2018-09-11T00:00:00"/>
    <d v="2018-09-09T00:00:00"/>
    <x v="9"/>
    <d v="2018-09-01T00:00:00"/>
    <x v="0"/>
    <s v="NI2"/>
    <s v="I"/>
    <n v="9"/>
    <n v="9"/>
    <m/>
    <m/>
    <m/>
    <m/>
    <x v="1"/>
    <n v="0"/>
  </r>
  <r>
    <n v="46663"/>
    <s v="Open"/>
    <d v="2018-07-27T00:00:00"/>
    <d v="2018-09-12T00:00:00"/>
    <s v="9604"/>
    <s v="Bellwood Animal Hospital - Vetcor Corp."/>
    <s v="NL2024HD22-REV4.6"/>
    <s v="PC"/>
    <s v="NL2024HD22 Rev 4.6 Li Ion Battery"/>
    <n v="2"/>
    <n v="0"/>
    <n v="2"/>
    <n v="177.19"/>
    <s v="46663NL2024HD22-REV4.62"/>
    <n v="354.38"/>
    <d v="2018-09-12T00:00:00"/>
    <d v="2018-09-09T00:00:00"/>
    <x v="9"/>
    <d v="2018-09-01T00:00:00"/>
    <x v="0"/>
    <s v="NL2"/>
    <s v="L"/>
    <n v="12"/>
    <n v="24"/>
    <m/>
    <m/>
    <m/>
    <m/>
    <x v="1"/>
    <n v="0"/>
  </r>
  <r>
    <n v="46725"/>
    <s v="Open"/>
    <d v="2018-08-02T00:00:00"/>
    <d v="2018-09-12T00:00:00"/>
    <s v="8100"/>
    <s v="Sarcos LLC"/>
    <s v="CH4040A - Rev 1.6"/>
    <s v=""/>
    <s v="CH4040A Rev 1.6 (SEE SWI) - Dual Desktop Charger, w/US Power Plug"/>
    <n v="30"/>
    <n v="0"/>
    <n v="30"/>
    <n v="183.91"/>
    <s v="46725CH4040A - Rev 1.630"/>
    <n v="5517.3"/>
    <d v="2018-09-12T00:00:00"/>
    <d v="2018-09-09T00:00:00"/>
    <x v="9"/>
    <d v="2018-09-01T00:00:00"/>
    <x v="2"/>
    <s v="CH4"/>
    <s v="n/a"/>
    <n v="0"/>
    <n v="0"/>
    <m/>
    <m/>
    <m/>
    <m/>
    <x v="1"/>
    <n v="0"/>
  </r>
  <r>
    <n v="46725"/>
    <s v="Open"/>
    <d v="2018-08-02T00:00:00"/>
    <d v="2018-09-12T00:00:00"/>
    <s v="8100"/>
    <s v="Sarcos LLC"/>
    <s v="CH6555A-REV4.0"/>
    <s v=""/>
    <s v="CH6555A - 6-Bay Charger/Calibrator for US"/>
    <n v="20"/>
    <n v="0"/>
    <n v="20"/>
    <n v="829.76"/>
    <s v="46725CH6555A-REV4.020"/>
    <n v="16595.2"/>
    <d v="2018-09-12T00:00:00"/>
    <d v="2018-09-09T00:00:00"/>
    <x v="9"/>
    <d v="2018-09-01T00:00:00"/>
    <x v="2"/>
    <s v="CH6"/>
    <s v="n/a"/>
    <n v="0"/>
    <n v="0"/>
    <m/>
    <m/>
    <m/>
    <m/>
    <x v="1"/>
    <n v="0"/>
  </r>
  <r>
    <n v="46945"/>
    <s v="Open"/>
    <d v="2018-09-05T00:00:00"/>
    <d v="2018-09-12T00:00:00"/>
    <s v="6139"/>
    <s v="Accutronics Ltd -033"/>
    <s v="PACK REPAIR"/>
    <s v=""/>
    <s v="Pack Repair [10] EB033A16 - Boards are &quot;dead&quot;"/>
    <n v="1"/>
    <n v="0"/>
    <n v="1"/>
    <n v="0"/>
    <s v="46945PACK REPAIR1"/>
    <n v="0"/>
    <d v="2018-09-12T00:00:00"/>
    <d v="2018-09-09T00:00:00"/>
    <x v="9"/>
    <d v="2018-09-01T00:00:00"/>
    <x v="1"/>
    <s v="PAC"/>
    <s v="n/a"/>
    <n v="0"/>
    <n v="0"/>
    <m/>
    <m/>
    <m/>
    <m/>
    <x v="1"/>
    <n v="0"/>
  </r>
  <r>
    <n v="46947"/>
    <s v="Open"/>
    <d v="2018-09-05T00:00:00"/>
    <d v="2018-09-12T00:00:00"/>
    <s v="3892"/>
    <s v="Philips Home Healthcare Solutions RIGA"/>
    <s v="PACK REPAIR"/>
    <s v=""/>
    <s v="Pack Repair [2] L16D378B34 - Missing Label, QN# 202070600, RMA 18-08-28"/>
    <n v="1"/>
    <n v="0"/>
    <n v="1"/>
    <n v="0"/>
    <s v="46947PACK REPAIR1"/>
    <n v="0"/>
    <d v="2018-09-12T00:00:00"/>
    <d v="2018-09-09T00:00:00"/>
    <x v="9"/>
    <d v="2018-09-01T00:00:00"/>
    <x v="1"/>
    <s v="PAC"/>
    <s v="n/a"/>
    <n v="0"/>
    <n v="0"/>
    <m/>
    <m/>
    <m/>
    <m/>
    <x v="1"/>
    <n v="0"/>
  </r>
  <r>
    <n v="46948"/>
    <s v="Open"/>
    <d v="2018-09-05T00:00:00"/>
    <d v="2018-09-12T00:00:00"/>
    <s v="5488"/>
    <s v="Monterey Bay Aquarium Research Inst."/>
    <s v="PACK REPAIR"/>
    <s v=""/>
    <s v="Pack Repair [2] ND2307HD34 - Unknown error code"/>
    <n v="1"/>
    <n v="0"/>
    <n v="1"/>
    <n v="0"/>
    <s v="46948PACK REPAIR1"/>
    <n v="0"/>
    <d v="2018-09-12T00:00:00"/>
    <d v="2018-09-09T00:00:00"/>
    <x v="9"/>
    <d v="2018-09-01T00:00:00"/>
    <x v="1"/>
    <s v="PAC"/>
    <s v="n/a"/>
    <n v="0"/>
    <n v="0"/>
    <m/>
    <m/>
    <m/>
    <m/>
    <x v="1"/>
    <n v="0"/>
  </r>
  <r>
    <n v="46970"/>
    <s v="Open"/>
    <d v="2018-09-06T00:00:00"/>
    <d v="2018-12-31T00:00:00"/>
    <s v="7200"/>
    <s v="Hitachi High-Tech AS Shanghai Co., Ltd."/>
    <s v="ND2037FD31 Rev1.3"/>
    <s v="PC"/>
    <s v="ND2037FD31 Rev 1.3 for Oxford Instruments Li Ion Battery [12/31/18]"/>
    <n v="150"/>
    <n v="0"/>
    <n v="150"/>
    <n v="72.58"/>
    <s v="46970ND2037FD31 Rev1.3150"/>
    <n v="10887"/>
    <d v="2018-12-31T00:00:00"/>
    <d v="2018-12-30T00:00:00"/>
    <x v="11"/>
    <d v="2018-12-01T00:00:00"/>
    <x v="0"/>
    <s v="ND2"/>
    <s v="D"/>
    <n v="4"/>
    <n v="600"/>
    <m/>
    <m/>
    <m/>
    <m/>
    <x v="1"/>
    <n v="0"/>
  </r>
  <r>
    <n v="46958"/>
    <s v="Open"/>
    <d v="2018-09-05T00:00:00"/>
    <d v="2018-09-12T00:00:00"/>
    <s v="3892"/>
    <s v="Philips Home Healthcare Solutions RIGA"/>
    <s v="L08D379B34 REV1.1"/>
    <s v="PC"/>
    <s v="L08D379B34 Rev 1.1 (SEE SWI) for Philips - SPOC Li Ion Battery Pack"/>
    <n v="18"/>
    <n v="0"/>
    <n v="18"/>
    <n v="131.76"/>
    <s v="46958L08D379B34 REV1.118"/>
    <n v="2371.6799999999998"/>
    <d v="2018-09-12T00:00:00"/>
    <d v="2018-09-09T00:00:00"/>
    <x v="9"/>
    <d v="2018-09-01T00:00:00"/>
    <x v="0"/>
    <s v="L08"/>
    <n v="8"/>
    <n v="8"/>
    <n v="144"/>
    <m/>
    <m/>
    <m/>
    <m/>
    <x v="1"/>
    <n v="0"/>
  </r>
  <r>
    <n v="46958"/>
    <s v="Open"/>
    <d v="2018-09-05T00:00:00"/>
    <d v="2018-09-12T00:00:00"/>
    <s v="3892"/>
    <s v="Philips Home Healthcare Solutions RIGA"/>
    <s v="L16D378B34 REV1.1"/>
    <s v="PC"/>
    <s v="L16D378B34 Rev 1.1 (SEE SWI) for Philips - SPOC DUAL Li Ion Battery Pack"/>
    <n v="18"/>
    <n v="0"/>
    <n v="18"/>
    <n v="204.75"/>
    <s v="46958L16D378B34 REV1.118"/>
    <n v="3685.5"/>
    <d v="2018-09-12T00:00:00"/>
    <d v="2018-09-09T00:00:00"/>
    <x v="9"/>
    <d v="2018-09-01T00:00:00"/>
    <x v="0"/>
    <s v="L16"/>
    <n v="16"/>
    <n v="16"/>
    <n v="288"/>
    <m/>
    <m/>
    <m/>
    <m/>
    <x v="1"/>
    <n v="0"/>
  </r>
  <r>
    <n v="46958"/>
    <s v="Open"/>
    <d v="2018-09-05T00:00:00"/>
    <d v="2018-09-12T00:00:00"/>
    <s v="3892"/>
    <s v="Philips Home Healthcare Solutions RIGA"/>
    <s v="NRE Charge"/>
    <s v="job"/>
    <s v="project nre CB Report"/>
    <n v="1"/>
    <n v="0"/>
    <n v="1"/>
    <n v="750"/>
    <s v="46958NRE Charge1"/>
    <n v="750"/>
    <d v="2018-09-12T00:00:00"/>
    <d v="2018-09-09T00:00:00"/>
    <x v="9"/>
    <d v="2018-09-01T00:00:00"/>
    <x v="1"/>
    <s v="NRE"/>
    <s v="n/a"/>
    <n v="0"/>
    <n v="0"/>
    <m/>
    <m/>
    <m/>
    <m/>
    <x v="1"/>
    <n v="0"/>
  </r>
  <r>
    <n v="46958"/>
    <s v="Open"/>
    <d v="2018-09-05T00:00:00"/>
    <d v="2018-09-12T00:00:00"/>
    <s v="3892"/>
    <s v="Philips Home Healthcare Solutions RIGA"/>
    <s v="NRE Charge"/>
    <s v="job"/>
    <s v="project nre DG Shipping"/>
    <n v="1"/>
    <n v="0"/>
    <n v="1"/>
    <n v="800"/>
    <s v="46958NRE Charge1"/>
    <n v="800"/>
    <d v="2018-09-12T00:00:00"/>
    <d v="2018-09-09T00:00:00"/>
    <x v="9"/>
    <d v="2018-09-01T00:00:00"/>
    <x v="1"/>
    <s v="NRE"/>
    <s v="n/a"/>
    <n v="0"/>
    <n v="0"/>
    <m/>
    <m/>
    <m/>
    <m/>
    <x v="1"/>
    <n v="0"/>
  </r>
  <r>
    <n v="46958"/>
    <s v="Open"/>
    <d v="2018-09-05T00:00:00"/>
    <d v="2018-09-12T00:00:00"/>
    <s v="3892"/>
    <s v="Philips Home Healthcare Solutions RIGA"/>
    <s v="NRE Charge"/>
    <s v="job"/>
    <s v="project nre IEC62133-2012 2nd Ed Admin Update to include Alternate Plastic EXL9134"/>
    <n v="1"/>
    <n v="0"/>
    <n v="1"/>
    <n v="1500"/>
    <s v="46958NRE Charge1"/>
    <n v="1500"/>
    <d v="2018-09-12T00:00:00"/>
    <d v="2018-09-09T00:00:00"/>
    <x v="9"/>
    <d v="2018-09-01T00:00:00"/>
    <x v="1"/>
    <s v="NRE"/>
    <s v="n/a"/>
    <n v="0"/>
    <n v="0"/>
    <m/>
    <m/>
    <m/>
    <m/>
    <x v="1"/>
    <n v="0"/>
  </r>
  <r>
    <n v="46958"/>
    <s v="Open"/>
    <d v="2018-09-05T00:00:00"/>
    <d v="2018-09-12T00:00:00"/>
    <s v="3892"/>
    <s v="Philips Home Healthcare Solutions RIGA"/>
    <s v="NRE Charge"/>
    <s v="job"/>
    <s v="project nre PSE Testing of L08 and L16 to include Alternate Plastic EXL9134"/>
    <n v="1"/>
    <n v="0"/>
    <n v="1"/>
    <n v="5000"/>
    <s v="46958NRE Charge1"/>
    <n v="5000"/>
    <d v="2018-09-12T00:00:00"/>
    <d v="2018-09-09T00:00:00"/>
    <x v="9"/>
    <d v="2018-09-01T00:00:00"/>
    <x v="1"/>
    <s v="NRE"/>
    <s v="n/a"/>
    <n v="0"/>
    <n v="0"/>
    <m/>
    <m/>
    <m/>
    <m/>
    <x v="1"/>
    <n v="0"/>
  </r>
  <r>
    <n v="46594"/>
    <s v="Open"/>
    <d v="2018-07-19T00:00:00"/>
    <d v="2018-09-13T00:00:00"/>
    <s v="5643"/>
    <s v="Nephron Pharmaceuticals"/>
    <s v="NL2024HD22-REV4.7"/>
    <s v="PC"/>
    <s v="NL2024HD22 Rev 4.7 Li Ion Battery [09/07/18]"/>
    <n v="11"/>
    <n v="0"/>
    <n v="11"/>
    <n v="177.19"/>
    <s v="46594NL2024HD22-REV4.711"/>
    <n v="1949.09"/>
    <d v="2018-09-07T00:00:00"/>
    <d v="2018-09-02T00:00:00"/>
    <x v="0"/>
    <d v="2018-09-01T00:00:00"/>
    <x v="0"/>
    <s v="NL2"/>
    <s v="L"/>
    <n v="12"/>
    <n v="132"/>
    <m/>
    <m/>
    <m/>
    <m/>
    <x v="31"/>
    <n v="44"/>
  </r>
  <r>
    <n v="46796"/>
    <s v="Open"/>
    <d v="2018-08-10T00:00:00"/>
    <d v="2018-09-13T00:00:00"/>
    <s v="3411"/>
    <s v="AMETEK"/>
    <s v="CH5000A-REV 12.4"/>
    <s v=""/>
    <s v="CH5000A Rev 12.4 Charger/Calibrator - USA plug"/>
    <n v="3"/>
    <n v="0"/>
    <n v="3"/>
    <n v="139"/>
    <s v="46796CH5000A-REV 12.43"/>
    <n v="417"/>
    <d v="2018-09-13T00:00:00"/>
    <d v="2018-09-09T00:00:00"/>
    <x v="9"/>
    <d v="2018-09-01T00:00:00"/>
    <x v="2"/>
    <s v="CH5"/>
    <s v="n/a"/>
    <n v="0"/>
    <n v="0"/>
    <m/>
    <m/>
    <m/>
    <m/>
    <x v="1"/>
    <n v="0"/>
  </r>
  <r>
    <n v="46973"/>
    <s v="Open"/>
    <d v="2018-09-06T00:00:00"/>
    <d v="2018-09-13T00:00:00"/>
    <s v="3005"/>
    <s v="Aved Electronics"/>
    <s v="BL237A2"/>
    <s v="PC"/>
    <s v="Battery Mating Connector Mounting PCB, with bolt holes for 610018"/>
    <n v="25"/>
    <n v="0"/>
    <n v="25"/>
    <n v="1"/>
    <s v="46973BL237A225"/>
    <n v="25"/>
    <d v="2018-09-13T00:00:00"/>
    <d v="2018-09-09T00:00:00"/>
    <x v="9"/>
    <d v="2018-09-01T00:00:00"/>
    <x v="3"/>
    <s v="BL2"/>
    <s v="n/a"/>
    <n v="0"/>
    <n v="0"/>
    <m/>
    <m/>
    <m/>
    <m/>
    <x v="1"/>
    <n v="0"/>
  </r>
  <r>
    <n v="46977"/>
    <s v="Open"/>
    <d v="2018-09-06T00:00:00"/>
    <d v="2018-09-13T00:00:00"/>
    <s v="3892"/>
    <s v="Philips Home Healthcare Solutions RIGA"/>
    <s v="PACK REPAIR"/>
    <s v=""/>
    <s v="Pack Repair [3] L16D378A34 - Green latch is defective, [3] L16D378B34 - Green latch is defective, QN# 202072207, RMA 18-08-28B"/>
    <n v="1"/>
    <n v="0"/>
    <n v="1"/>
    <n v="0"/>
    <s v="46977PACK REPAIR1"/>
    <n v="0"/>
    <d v="2018-09-13T00:00:00"/>
    <d v="2018-09-09T00:00:00"/>
    <x v="9"/>
    <d v="2018-09-01T00:00:00"/>
    <x v="1"/>
    <s v="PAC"/>
    <s v="n/a"/>
    <n v="0"/>
    <n v="0"/>
    <m/>
    <m/>
    <m/>
    <m/>
    <x v="1"/>
    <n v="0"/>
  </r>
  <r>
    <n v="46981"/>
    <s v="Open"/>
    <d v="2018-09-06T00:00:00"/>
    <d v="2018-09-13T00:00:00"/>
    <s v="3892"/>
    <s v="Philips Home Healthcare Solutions RIGA"/>
    <s v="PACK REPAIR"/>
    <s v=""/>
    <s v="Pack Repair [5] L16D378B34 - Green latch defective, QN# 202072013, RMA 18-08-28A"/>
    <n v="1"/>
    <n v="0"/>
    <n v="1"/>
    <n v="0"/>
    <s v="46981PACK REPAIR1"/>
    <n v="0"/>
    <d v="2018-09-13T00:00:00"/>
    <d v="2018-09-09T00:00:00"/>
    <x v="9"/>
    <d v="2018-09-01T00:00:00"/>
    <x v="1"/>
    <s v="PAC"/>
    <s v="n/a"/>
    <n v="0"/>
    <n v="0"/>
    <m/>
    <m/>
    <m/>
    <m/>
    <x v="1"/>
    <n v="0"/>
  </r>
  <r>
    <n v="44345"/>
    <s v="Open"/>
    <d v="2017-11-15T00:00:00"/>
    <d v="2018-09-14T00:00:00"/>
    <s v="4964"/>
    <s v="Accutronics Ltd"/>
    <s v="Ni2020HD29-REV2.7"/>
    <s v="PC"/>
    <s v="Ni2020HD29 Rev 2.7 Li Ion Battery [09/05/18]"/>
    <n v="6"/>
    <n v="0"/>
    <n v="6"/>
    <n v="105.37"/>
    <s v="44345Ni2020HD29-REV2.76"/>
    <n v="632.22"/>
    <d v="2018-09-05T00:00:00"/>
    <d v="2018-09-02T00:00:00"/>
    <x v="0"/>
    <d v="2018-09-01T00:00:00"/>
    <x v="0"/>
    <s v="NI2"/>
    <s v="I"/>
    <n v="9"/>
    <n v="54"/>
    <m/>
    <m/>
    <m/>
    <m/>
    <x v="30"/>
    <n v="36"/>
  </r>
  <r>
    <n v="44345"/>
    <s v="Open"/>
    <d v="2017-11-15T00:00:00"/>
    <d v="2018-09-14T00:00:00"/>
    <s v="4964"/>
    <s v="Accutronics Ltd"/>
    <s v="Ni2020HD29-REV2.9"/>
    <s v="PC"/>
    <s v="Ni2020HD29 Rev 2.9 Li Ion Battery [09/05/18]"/>
    <n v="24"/>
    <n v="0"/>
    <n v="24"/>
    <n v="105.37"/>
    <s v="44345Ni2020HD29-REV2.924"/>
    <n v="2528.88"/>
    <d v="2018-09-05T00:00:00"/>
    <d v="2018-09-02T00:00:00"/>
    <x v="0"/>
    <d v="2018-09-01T00:00:00"/>
    <x v="0"/>
    <s v="NI2"/>
    <s v="I"/>
    <n v="9"/>
    <n v="216"/>
    <m/>
    <m/>
    <m/>
    <m/>
    <x v="30"/>
    <n v="144"/>
  </r>
  <r>
    <n v="44345"/>
    <s v="Open"/>
    <d v="2017-11-15T00:00:00"/>
    <d v="2018-09-14T00:00:00"/>
    <s v="4964"/>
    <s v="Accutronics Ltd"/>
    <s v="Ni2020HD29-REV2.9"/>
    <s v="PC"/>
    <s v="Ni2020HD29 Rev 2.9 Li Ion Battery [09/19/18]"/>
    <n v="30"/>
    <n v="0"/>
    <n v="30"/>
    <n v="105.37"/>
    <s v="44345Ni2020HD29-REV2.930"/>
    <n v="3161.1000000000004"/>
    <d v="2018-09-19T00:00:00"/>
    <d v="2018-09-16T00:00:00"/>
    <x v="8"/>
    <d v="2018-09-01T00:00:00"/>
    <x v="0"/>
    <s v="NI2"/>
    <s v="I"/>
    <n v="9"/>
    <n v="270"/>
    <m/>
    <m/>
    <m/>
    <m/>
    <x v="1"/>
    <n v="0"/>
  </r>
  <r>
    <n v="44345"/>
    <s v="Open"/>
    <d v="2017-11-15T00:00:00"/>
    <d v="2018-09-14T00:00:00"/>
    <s v="4964"/>
    <s v="Accutronics Ltd"/>
    <s v="Ni2020HD29-REV2.9"/>
    <s v="PC"/>
    <s v="Ni2020HD29 Rev 2.9 Li Ion Battery [10/17/18]"/>
    <n v="30"/>
    <n v="0"/>
    <n v="30"/>
    <n v="105.37"/>
    <s v="44345Ni2020HD29-REV2.930"/>
    <n v="3161.1000000000004"/>
    <d v="2018-10-17T00:00:00"/>
    <d v="2018-10-14T00:00:00"/>
    <x v="7"/>
    <d v="2018-10-01T00:00:00"/>
    <x v="0"/>
    <s v="NI2"/>
    <s v="I"/>
    <n v="9"/>
    <n v="270"/>
    <m/>
    <m/>
    <m/>
    <m/>
    <x v="1"/>
    <n v="0"/>
  </r>
  <r>
    <n v="46030"/>
    <s v="Open"/>
    <d v="2018-05-15T00:00:00"/>
    <d v="2018-09-14T00:00:00"/>
    <s v="4488"/>
    <s v="Liquid Robotics, Inc."/>
    <s v="NH2054HD34 Rev1.9"/>
    <s v="PC"/>
    <s v="NH2054HD34 Rev1.9 Li Ion Battery [09/17/18]"/>
    <n v="200"/>
    <n v="0"/>
    <n v="200"/>
    <n v="103.6"/>
    <s v="46030NH2054HD34 Rev1.9200"/>
    <n v="20720"/>
    <d v="2018-09-17T00:00:00"/>
    <d v="2018-09-16T00:00:00"/>
    <x v="8"/>
    <d v="2018-09-01T00:00:00"/>
    <x v="0"/>
    <s v="NH2"/>
    <s v="H"/>
    <n v="8"/>
    <n v="1600"/>
    <m/>
    <m/>
    <m/>
    <m/>
    <x v="1"/>
    <n v="0"/>
  </r>
  <r>
    <n v="46030"/>
    <s v="Open"/>
    <d v="2018-05-15T00:00:00"/>
    <d v="2018-09-14T00:00:00"/>
    <s v="4488"/>
    <s v="Liquid Robotics, Inc."/>
    <s v="NH2054HD34 Rev1.9"/>
    <s v="PC"/>
    <s v="NH2054HD34 Rev1.9 Li Ion Battery [09/24/18]"/>
    <n v="200"/>
    <n v="0"/>
    <n v="200"/>
    <n v="103.6"/>
    <s v="46030NH2054HD34 Rev1.9200"/>
    <n v="20720"/>
    <d v="2018-09-24T00:00:00"/>
    <d v="2018-09-23T00:00:00"/>
    <x v="3"/>
    <d v="2018-09-01T00:00:00"/>
    <x v="0"/>
    <s v="NH2"/>
    <s v="H"/>
    <n v="8"/>
    <n v="1600"/>
    <m/>
    <m/>
    <m/>
    <m/>
    <x v="1"/>
    <n v="0"/>
  </r>
  <r>
    <n v="46055"/>
    <s v="Open"/>
    <d v="2018-05-17T00:00:00"/>
    <d v="2018-09-14T00:00:00"/>
    <s v="5807"/>
    <s v="Interstate Batteries"/>
    <s v="Ni2020ED29-REV2.4"/>
    <s v="PC"/>
    <s v="NI2020ED29 Rev 2.4 Li Ion Battery [09/12/18]"/>
    <n v="210"/>
    <n v="0"/>
    <n v="210"/>
    <n v="128.88"/>
    <s v="46055Ni2020ED29-REV2.4210"/>
    <n v="27064.799999999999"/>
    <d v="2018-09-12T00:00:00"/>
    <d v="2018-09-09T00:00:00"/>
    <x v="9"/>
    <d v="2018-09-01T00:00:00"/>
    <x v="0"/>
    <s v="NI2"/>
    <s v="I"/>
    <n v="9"/>
    <n v="1890"/>
    <m/>
    <m/>
    <m/>
    <m/>
    <x v="1"/>
    <n v="0"/>
  </r>
  <r>
    <n v="46694"/>
    <s v="Open"/>
    <d v="2018-08-01T00:00:00"/>
    <d v="2018-10-10T00:00:00"/>
    <s v="9610"/>
    <s v="Mimex Solutions"/>
    <s v="Ni2020HD29-REV2.9"/>
    <s v="PC"/>
    <s v="Ni2020HD29 Rev 2.9 Li Ion Battery"/>
    <n v="2"/>
    <n v="0"/>
    <n v="2"/>
    <n v="170.18"/>
    <s v="46694Ni2020HD29-REV2.92"/>
    <n v="340.36"/>
    <d v="2018-10-10T00:00:00"/>
    <d v="2018-10-07T00:00:00"/>
    <x v="12"/>
    <d v="2018-10-01T00:00:00"/>
    <x v="0"/>
    <s v="NI2"/>
    <s v="I"/>
    <n v="9"/>
    <n v="18"/>
    <m/>
    <m/>
    <m/>
    <m/>
    <x v="1"/>
    <n v="0"/>
  </r>
  <r>
    <n v="46854"/>
    <s v="Open"/>
    <d v="2018-08-20T00:00:00"/>
    <d v="2018-09-14T00:00:00"/>
    <s v="5438"/>
    <s v="O2 Concepts LLC"/>
    <s v="CH6555A-REV4.0"/>
    <s v=""/>
    <s v="CH6555A - 6-Bay Charger/Calibrator for US"/>
    <n v="5"/>
    <n v="0"/>
    <n v="5"/>
    <n v="883"/>
    <s v="46854CH6555A-REV4.05"/>
    <n v="4415"/>
    <d v="2018-09-14T00:00:00"/>
    <d v="2018-09-09T00:00:00"/>
    <x v="9"/>
    <d v="2018-09-01T00:00:00"/>
    <x v="2"/>
    <s v="CH6"/>
    <s v="n/a"/>
    <n v="0"/>
    <n v="0"/>
    <m/>
    <m/>
    <m/>
    <m/>
    <x v="1"/>
    <n v="0"/>
  </r>
  <r>
    <n v="46861"/>
    <s v="Open"/>
    <d v="2018-08-20T00:00:00"/>
    <d v="2018-09-14T00:00:00"/>
    <s v="9638"/>
    <s v="MCTX Mobile &amp; Embedded Computers GmbH"/>
    <s v="ND3054HD25 Rev1.0"/>
    <s v="PC"/>
    <s v="ND3054HD25 Rev 1.0 Li Ion Battery [09/14/18]"/>
    <n v="1"/>
    <n v="0"/>
    <n v="1"/>
    <n v="105.08"/>
    <s v="46861ND3054HD25 Rev1.01"/>
    <n v="105.08"/>
    <d v="2018-09-14T00:00:00"/>
    <d v="2018-09-09T00:00:00"/>
    <x v="9"/>
    <d v="2018-09-01T00:00:00"/>
    <x v="0"/>
    <s v="ND3"/>
    <s v="D"/>
    <n v="4"/>
    <n v="4"/>
    <m/>
    <m/>
    <m/>
    <m/>
    <x v="1"/>
    <n v="0"/>
  </r>
  <r>
    <n v="46861"/>
    <s v="Open"/>
    <d v="2018-08-20T00:00:00"/>
    <d v="2018-09-14T00:00:00"/>
    <s v="9638"/>
    <s v="MCTX Mobile &amp; Embedded Computers GmbH"/>
    <s v="ND2054HD29 Rev1.6"/>
    <s v="PC"/>
    <s v="ND2054HD29 Rev 1.6 Li Ion Battery [09/14/18]"/>
    <n v="1"/>
    <n v="0"/>
    <n v="1"/>
    <n v="104.88"/>
    <s v="46861ND2054HD29 Rev1.61"/>
    <n v="104.88"/>
    <d v="2018-09-14T00:00:00"/>
    <d v="2018-09-09T00:00:00"/>
    <x v="9"/>
    <d v="2018-09-01T00:00:00"/>
    <x v="0"/>
    <s v="ND2"/>
    <s v="D"/>
    <n v="4"/>
    <n v="4"/>
    <m/>
    <m/>
    <m/>
    <m/>
    <x v="1"/>
    <n v="0"/>
  </r>
  <r>
    <n v="46863"/>
    <s v="Open"/>
    <d v="2018-08-21T00:00:00"/>
    <d v="2018-09-14T00:00:00"/>
    <s v="8047"/>
    <s v="Newmont Mining"/>
    <s v="CH5050A - R4.6"/>
    <s v=""/>
    <s v="CH5050A Rev 4.6 Dual Charger/Calibrator  w/US power plug"/>
    <n v="1"/>
    <n v="0"/>
    <n v="1"/>
    <n v="278"/>
    <s v="46863CH5050A - R4.61"/>
    <n v="278"/>
    <d v="2018-09-14T00:00:00"/>
    <d v="2018-09-09T00:00:00"/>
    <x v="9"/>
    <d v="2018-09-01T00:00:00"/>
    <x v="2"/>
    <s v="CH5"/>
    <s v="n/a"/>
    <n v="0"/>
    <n v="0"/>
    <m/>
    <m/>
    <m/>
    <m/>
    <x v="1"/>
    <n v="0"/>
  </r>
  <r>
    <n v="46904"/>
    <s v="Open"/>
    <d v="2018-08-24T00:00:00"/>
    <d v="2018-09-14T00:00:00"/>
    <s v="9642"/>
    <s v="Komatsu Mining Corp Group"/>
    <s v="ND2057HD31-Rev 2.2"/>
    <s v="PC"/>
    <s v="ND2057HD31 Rev 2.2 Li Ion Battery"/>
    <n v="3"/>
    <n v="0"/>
    <n v="3"/>
    <n v="105.6"/>
    <s v="46904ND2057HD31-Rev 2.23"/>
    <n v="316.79999999999995"/>
    <d v="2018-09-14T00:00:00"/>
    <d v="2018-09-09T00:00:00"/>
    <x v="9"/>
    <d v="2018-09-01T00:00:00"/>
    <x v="0"/>
    <s v="ND2"/>
    <s v="D"/>
    <n v="4"/>
    <n v="12"/>
    <m/>
    <m/>
    <m/>
    <m/>
    <x v="1"/>
    <n v="0"/>
  </r>
  <r>
    <n v="47005"/>
    <s v="Open"/>
    <d v="2018-09-07T00:00:00"/>
    <d v="2018-12-31T00:00:00"/>
    <s v="8453"/>
    <s v="Matrix Medical"/>
    <s v="PH2054HD34 Rev 1.4"/>
    <s v="PC"/>
    <s v="PH2054HD34 Rev 1.4 Li Ion Battery"/>
    <n v="125"/>
    <n v="0"/>
    <n v="125"/>
    <n v="110.04"/>
    <s v="47005PH2054HD34 Rev 1.4125"/>
    <n v="13755"/>
    <d v="2018-12-31T00:00:00"/>
    <d v="2018-12-30T00:00:00"/>
    <x v="11"/>
    <d v="2018-12-01T00:00:00"/>
    <x v="0"/>
    <s v="PH2"/>
    <s v="H"/>
    <n v="8"/>
    <n v="1000"/>
    <m/>
    <m/>
    <m/>
    <m/>
    <x v="1"/>
    <n v="0"/>
  </r>
  <r>
    <n v="46932"/>
    <s v="Open"/>
    <d v="2018-08-30T00:00:00"/>
    <d v="2018-09-14T00:00:00"/>
    <s v="9646"/>
    <s v="USS Bainbridge"/>
    <s v="CH4000A-REV 9.2"/>
    <s v=""/>
    <s v="CH4000A Rev 9.2 Flash (SEE SWI) Charger with US Power Plug"/>
    <n v="1"/>
    <n v="0"/>
    <n v="1"/>
    <n v="117.83"/>
    <s v="46932CH4000A-REV 9.21"/>
    <n v="117.83"/>
    <d v="2018-09-14T00:00:00"/>
    <d v="2018-09-09T00:00:00"/>
    <x v="9"/>
    <d v="2018-09-01T00:00:00"/>
    <x v="2"/>
    <s v="CH4"/>
    <s v="n/a"/>
    <n v="0"/>
    <n v="0"/>
    <m/>
    <m/>
    <m/>
    <m/>
    <x v="1"/>
    <n v="0"/>
  </r>
  <r>
    <n v="46967"/>
    <s v="Open"/>
    <d v="2018-09-05T00:00:00"/>
    <d v="2018-09-14T00:00:00"/>
    <s v="5923"/>
    <s v="Sound Metrics Corp."/>
    <s v="599026"/>
    <s v="PC"/>
    <s v="POWER SUPPLY DESKTOP 38VDC 2.6A CINCON P/N TRG100A360-107E23 INSPIRED Level V"/>
    <n v="5"/>
    <n v="0"/>
    <n v="5"/>
    <n v="60"/>
    <s v="469675990265"/>
    <n v="300"/>
    <d v="2018-09-14T00:00:00"/>
    <d v="2018-09-09T00:00:00"/>
    <x v="9"/>
    <d v="2018-09-01T00:00:00"/>
    <x v="4"/>
    <s v="599"/>
    <s v="n/a"/>
    <n v="0"/>
    <n v="0"/>
    <m/>
    <m/>
    <m/>
    <m/>
    <x v="1"/>
    <n v="0"/>
  </r>
  <r>
    <n v="46985"/>
    <s v="Open"/>
    <d v="2018-09-06T00:00:00"/>
    <d v="2018-09-14T00:00:00"/>
    <s v="4488"/>
    <s v="Liquid Robotics, Inc."/>
    <s v="ATA005P1"/>
    <s v="EA"/>
    <s v="ATA005P USB port SMBus, smart battery interface/analyzer, P-Series (D-Sub)"/>
    <n v="1"/>
    <n v="0"/>
    <n v="1"/>
    <n v="320"/>
    <s v="46985ATA005P11"/>
    <n v="320"/>
    <d v="2018-09-14T00:00:00"/>
    <d v="2018-09-09T00:00:00"/>
    <x v="9"/>
    <d v="2018-09-01T00:00:00"/>
    <x v="4"/>
    <s v="ATA"/>
    <s v="n/a"/>
    <n v="0"/>
    <n v="0"/>
    <m/>
    <m/>
    <m/>
    <m/>
    <x v="1"/>
    <n v="0"/>
  </r>
  <r>
    <n v="46986"/>
    <s v="Open"/>
    <d v="2018-09-06T00:00:00"/>
    <d v="2018-09-14T00:00:00"/>
    <s v="5022"/>
    <s v="Bluebox Aviation Systems Ltd"/>
    <s v="918089A3"/>
    <s v="PC"/>
    <s v="NH2057 7.2V BATTERY LABEL Standard Label"/>
    <n v="200"/>
    <n v="0"/>
    <n v="200"/>
    <n v="2.2400000000000002"/>
    <s v="46986918089A3200"/>
    <n v="448.00000000000006"/>
    <d v="2018-09-14T00:00:00"/>
    <d v="2018-09-09T00:00:00"/>
    <x v="9"/>
    <d v="2018-09-01T00:00:00"/>
    <x v="4"/>
    <s v="918"/>
    <s v="n/a"/>
    <n v="0"/>
    <n v="0"/>
    <m/>
    <m/>
    <m/>
    <m/>
    <x v="1"/>
    <n v="0"/>
  </r>
  <r>
    <n v="45853"/>
    <s v="Open"/>
    <d v="2018-04-26T00:00:00"/>
    <d v="2018-09-17T00:00:00"/>
    <s v="3028"/>
    <s v="Geophysical Survey Systems, Inc"/>
    <s v="NC2040GT34 REV1.3"/>
    <s v="PC"/>
    <s v="NC2040GT34 Rev 1.3 (SEE SWI) for GSSI Li Ion Battery [09/03/18]"/>
    <n v="150"/>
    <n v="0"/>
    <n v="150"/>
    <n v="68.03"/>
    <s v="45853NC2040GT34 REV1.3150"/>
    <n v="10204.5"/>
    <d v="2018-09-03T00:00:00"/>
    <d v="2018-09-02T00:00:00"/>
    <x v="0"/>
    <d v="2018-09-01T00:00:00"/>
    <x v="0"/>
    <s v="NC2"/>
    <s v="C"/>
    <n v="3"/>
    <n v="450"/>
    <m/>
    <m/>
    <m/>
    <m/>
    <x v="32"/>
    <n v="1200"/>
  </r>
  <r>
    <n v="46660"/>
    <s v="Open"/>
    <d v="2018-07-27T00:00:00"/>
    <d v="2018-09-17T00:00:00"/>
    <s v="4204"/>
    <s v="Bruker Optik GmbH"/>
    <s v="CH4000E-REV 9.1"/>
    <s v=""/>
    <s v="CH4000E Rev 9.1 (SEE SWI) Charger with European Power Plug"/>
    <n v="20"/>
    <n v="0"/>
    <n v="20"/>
    <n v="100.58"/>
    <s v="46660CH4000E-REV 9.120"/>
    <n v="2011.6"/>
    <d v="2018-09-17T00:00:00"/>
    <d v="2018-09-16T00:00:00"/>
    <x v="8"/>
    <d v="2018-09-01T00:00:00"/>
    <x v="2"/>
    <s v="CH4"/>
    <s v="n/a"/>
    <n v="0"/>
    <n v="0"/>
    <m/>
    <m/>
    <m/>
    <m/>
    <x v="1"/>
    <n v="0"/>
  </r>
  <r>
    <n v="46710"/>
    <s v="Open"/>
    <d v="2018-08-01T00:00:00"/>
    <d v="2018-09-17T00:00:00"/>
    <s v="5438"/>
    <s v="O2 Concepts LLC"/>
    <s v="CH4040A - Rev 1.7"/>
    <s v=""/>
    <s v="CH4040A Rev 1.7 (SEE SWI) - Dual Desktop Charger, w/US Power Plug"/>
    <n v="20"/>
    <n v="0"/>
    <n v="20"/>
    <n v="201.16"/>
    <s v="46710CH4040A - Rev 1.720"/>
    <n v="4023.2"/>
    <d v="2018-09-17T00:00:00"/>
    <d v="2018-09-16T00:00:00"/>
    <x v="8"/>
    <d v="2018-09-01T00:00:00"/>
    <x v="2"/>
    <s v="CH4"/>
    <s v="n/a"/>
    <n v="0"/>
    <n v="0"/>
    <m/>
    <m/>
    <m/>
    <m/>
    <x v="1"/>
    <n v="0"/>
  </r>
  <r>
    <n v="46712"/>
    <s v="Open"/>
    <d v="2018-08-01T00:00:00"/>
    <d v="2018-09-17T00:00:00"/>
    <s v="9611"/>
    <s v="Stryker Surgical Safety"/>
    <s v="NF2047HD34 REV1.4"/>
    <s v="PC"/>
    <s v="NF2047HD34 Rev 1.4 Li Ion Battery"/>
    <n v="9"/>
    <n v="0"/>
    <n v="9"/>
    <n v="114.6"/>
    <s v="46712NF2047HD34 REV1.49"/>
    <n v="1031.3999999999999"/>
    <d v="2018-09-17T00:00:00"/>
    <d v="2018-09-16T00:00:00"/>
    <x v="8"/>
    <d v="2018-09-01T00:00:00"/>
    <x v="0"/>
    <s v="NF2"/>
    <s v="F"/>
    <n v="6"/>
    <n v="54"/>
    <m/>
    <m/>
    <m/>
    <m/>
    <x v="1"/>
    <n v="0"/>
  </r>
  <r>
    <n v="46712"/>
    <s v="Open"/>
    <d v="2018-08-01T00:00:00"/>
    <d v="2018-09-17T00:00:00"/>
    <s v="9611"/>
    <s v="Stryker Surgical Safety"/>
    <s v="CH5000A-REV 12.4"/>
    <s v=""/>
    <s v="CH5000A Rev 12.4 Charger/Calibrator - USA plug"/>
    <n v="2"/>
    <n v="0"/>
    <n v="2"/>
    <n v="139"/>
    <s v="46712CH5000A-REV 12.42"/>
    <n v="278"/>
    <d v="2018-09-17T00:00:00"/>
    <d v="2018-09-16T00:00:00"/>
    <x v="8"/>
    <d v="2018-09-01T00:00:00"/>
    <x v="2"/>
    <s v="CH5"/>
    <s v="n/a"/>
    <n v="0"/>
    <n v="0"/>
    <m/>
    <m/>
    <m/>
    <m/>
    <x v="1"/>
    <n v="0"/>
  </r>
  <r>
    <n v="46712"/>
    <s v="Open"/>
    <d v="2018-08-01T00:00:00"/>
    <d v="2018-09-17T00:00:00"/>
    <s v="9611"/>
    <s v="Stryker Surgical Safety"/>
    <s v="BL237A2"/>
    <s v="PC"/>
    <s v="Battery Mating Connector Mounting PCB, with bolt holes for 610018"/>
    <n v="5"/>
    <n v="0"/>
    <n v="5"/>
    <n v="1"/>
    <s v="46712BL237A25"/>
    <n v="5"/>
    <d v="2018-09-17T00:00:00"/>
    <d v="2018-09-16T00:00:00"/>
    <x v="8"/>
    <d v="2018-09-01T00:00:00"/>
    <x v="3"/>
    <s v="BL2"/>
    <s v="n/a"/>
    <n v="0"/>
    <n v="0"/>
    <m/>
    <m/>
    <m/>
    <m/>
    <x v="1"/>
    <n v="0"/>
  </r>
  <r>
    <n v="46712"/>
    <s v="Open"/>
    <d v="2018-08-01T00:00:00"/>
    <d v="2018-09-17T00:00:00"/>
    <s v="9611"/>
    <s v="Stryker Surgical Safety"/>
    <s v="610005"/>
    <s v="PC"/>
    <s v="AMP part number 5787446-1 5 pin male pc board mount straight pin"/>
    <n v="5"/>
    <n v="0"/>
    <n v="5"/>
    <n v="2"/>
    <s v="467126100055"/>
    <n v="10"/>
    <d v="2018-09-17T00:00:00"/>
    <d v="2018-09-16T00:00:00"/>
    <x v="8"/>
    <d v="2018-09-01T00:00:00"/>
    <x v="4"/>
    <s v="610"/>
    <s v="n/a"/>
    <n v="0"/>
    <n v="0"/>
    <m/>
    <m/>
    <m/>
    <m/>
    <x v="1"/>
    <n v="0"/>
  </r>
  <r>
    <n v="46712"/>
    <s v="Open"/>
    <d v="2018-08-01T00:00:00"/>
    <d v="2018-09-17T00:00:00"/>
    <s v="9611"/>
    <s v="Stryker Surgical Safety"/>
    <s v="610007"/>
    <s v="PC"/>
    <s v="5-blade AMP style 5787422-1  board-mount right-angle keyed-right male"/>
    <n v="5"/>
    <n v="0"/>
    <n v="5"/>
    <n v="2"/>
    <s v="467126100075"/>
    <n v="10"/>
    <d v="2018-09-17T00:00:00"/>
    <d v="2018-09-16T00:00:00"/>
    <x v="8"/>
    <d v="2018-09-01T00:00:00"/>
    <x v="4"/>
    <s v="610"/>
    <s v="n/a"/>
    <n v="0"/>
    <n v="0"/>
    <m/>
    <m/>
    <m/>
    <m/>
    <x v="1"/>
    <n v="0"/>
  </r>
  <r>
    <n v="46712"/>
    <s v="Open"/>
    <d v="2018-08-01T00:00:00"/>
    <d v="2018-09-17T00:00:00"/>
    <s v="9611"/>
    <s v="Stryker Surgical Safety"/>
    <s v="610018"/>
    <s v="PC"/>
    <s v="5-blade AMP style 5787428-1, keyed-left, right-angle PCB-mount connector with mounting holes"/>
    <n v="5"/>
    <n v="0"/>
    <n v="5"/>
    <n v="2.5"/>
    <s v="467126100185"/>
    <n v="12.5"/>
    <d v="2018-09-17T00:00:00"/>
    <d v="2018-09-16T00:00:00"/>
    <x v="8"/>
    <d v="2018-09-01T00:00:00"/>
    <x v="4"/>
    <s v="610"/>
    <s v="n/a"/>
    <n v="0"/>
    <n v="0"/>
    <m/>
    <m/>
    <m/>
    <m/>
    <x v="1"/>
    <n v="0"/>
  </r>
  <r>
    <n v="46712"/>
    <s v="Open"/>
    <d v="2018-08-01T00:00:00"/>
    <d v="2018-09-17T00:00:00"/>
    <s v="9611"/>
    <s v="Stryker Surgical Safety"/>
    <s v="ATA004N1"/>
    <s v="EA"/>
    <s v="ATA004N USB port SMBus, smart battery interface/analyzer, N-Series"/>
    <n v="1"/>
    <n v="0"/>
    <n v="1"/>
    <n v="320"/>
    <s v="46712ATA004N11"/>
    <n v="320"/>
    <d v="2018-09-17T00:00:00"/>
    <d v="2018-09-16T00:00:00"/>
    <x v="8"/>
    <d v="2018-09-01T00:00:00"/>
    <x v="4"/>
    <s v="ATA"/>
    <s v="n/a"/>
    <n v="0"/>
    <n v="0"/>
    <m/>
    <m/>
    <m/>
    <m/>
    <x v="1"/>
    <n v="0"/>
  </r>
  <r>
    <n v="46712"/>
    <s v="Open"/>
    <d v="2018-08-01T00:00:00"/>
    <d v="2018-09-17T00:00:00"/>
    <s v="9611"/>
    <s v="Stryker Surgical Safety"/>
    <s v="NF2040HD34 REV1.6"/>
    <s v="PC"/>
    <s v="NF2040HD34 Rev 1.6 Li Ion Battery"/>
    <n v="10"/>
    <n v="0"/>
    <n v="10"/>
    <n v="114.6"/>
    <s v="46712NF2040HD34 REV1.610"/>
    <n v="1146"/>
    <d v="2018-09-17T00:00:00"/>
    <d v="2018-09-16T00:00:00"/>
    <x v="8"/>
    <d v="2018-09-01T00:00:00"/>
    <x v="0"/>
    <s v="NF2"/>
    <s v="F"/>
    <n v="6"/>
    <n v="60"/>
    <m/>
    <m/>
    <m/>
    <m/>
    <x v="1"/>
    <n v="0"/>
  </r>
  <r>
    <n v="46712"/>
    <s v="Open"/>
    <d v="2018-08-01T00:00:00"/>
    <d v="2018-09-17T00:00:00"/>
    <s v="9611"/>
    <s v="Stryker Surgical Safety"/>
    <s v="936192A1"/>
    <s v="PC"/>
    <s v="Guide Block, fits 2030,2040, 2050, and NL202x series battery designs"/>
    <n v="6"/>
    <n v="0"/>
    <n v="6"/>
    <n v="1"/>
    <s v="46712936192A16"/>
    <n v="6"/>
    <d v="2018-09-17T00:00:00"/>
    <d v="2018-09-16T00:00:00"/>
    <x v="8"/>
    <d v="2018-09-01T00:00:00"/>
    <x v="4"/>
    <s v="936"/>
    <s v="n/a"/>
    <n v="0"/>
    <n v="0"/>
    <m/>
    <m/>
    <m/>
    <m/>
    <x v="1"/>
    <n v="0"/>
  </r>
  <r>
    <n v="46814"/>
    <s v="Open"/>
    <d v="2018-08-13T00:00:00"/>
    <d v="2018-09-17T00:00:00"/>
    <s v="9628"/>
    <s v="Y Soft Corporation, a.s."/>
    <s v="PH3059HD25 Rev 1.4"/>
    <s v="PC"/>
    <s v="PH3059HD25 Rev 1.4 Li Ion Battery"/>
    <n v="1"/>
    <n v="0"/>
    <n v="1"/>
    <n v="163.4"/>
    <s v="46814PH3059HD25 Rev 1.41"/>
    <n v="163.4"/>
    <d v="2018-09-17T00:00:00"/>
    <d v="2018-09-16T00:00:00"/>
    <x v="8"/>
    <d v="2018-09-01T00:00:00"/>
    <x v="0"/>
    <s v="PH3"/>
    <s v="H"/>
    <n v="8"/>
    <n v="8"/>
    <m/>
    <m/>
    <m/>
    <m/>
    <x v="1"/>
    <n v="0"/>
  </r>
  <r>
    <n v="46814"/>
    <s v="Open"/>
    <d v="2018-08-13T00:00:00"/>
    <d v="2018-09-17T00:00:00"/>
    <s v="9628"/>
    <s v="Y Soft Corporation, a.s."/>
    <s v="Wire Exchange Fees"/>
    <s v=""/>
    <s v="wire fee costs incurred from intermediary banks in transit"/>
    <n v="1"/>
    <n v="0"/>
    <n v="1"/>
    <n v="26"/>
    <s v="46814Wire Exchange Fees1"/>
    <n v="26"/>
    <d v="2018-09-17T00:00:00"/>
    <d v="2018-09-16T00:00:00"/>
    <x v="8"/>
    <d v="2018-09-01T00:00:00"/>
    <x v="1"/>
    <s v="Wir"/>
    <s v="n/a"/>
    <n v="0"/>
    <n v="0"/>
    <m/>
    <m/>
    <m/>
    <m/>
    <x v="1"/>
    <n v="0"/>
  </r>
  <r>
    <n v="46815"/>
    <s v="Open"/>
    <d v="2018-08-13T00:00:00"/>
    <d v="2018-09-17T00:00:00"/>
    <s v="9629"/>
    <s v="Eurl Zhong Yu DesMateriaux Construction"/>
    <s v="ND2017A29-REV3.2"/>
    <s v="PC"/>
    <s v="ND2017A29 Rev 3.2 Li Ion Battery"/>
    <n v="1"/>
    <n v="0"/>
    <n v="1"/>
    <n v="100.88"/>
    <s v="46815ND2017A29-REV3.21"/>
    <n v="100.88"/>
    <d v="2018-09-17T00:00:00"/>
    <d v="2018-09-16T00:00:00"/>
    <x v="8"/>
    <d v="2018-09-01T00:00:00"/>
    <x v="0"/>
    <s v="ND2"/>
    <s v="D"/>
    <n v="4"/>
    <n v="4"/>
    <m/>
    <m/>
    <m/>
    <m/>
    <x v="1"/>
    <n v="0"/>
  </r>
  <r>
    <n v="46815"/>
    <s v="Open"/>
    <d v="2018-08-13T00:00:00"/>
    <d v="2018-09-17T00:00:00"/>
    <s v="9629"/>
    <s v="Eurl Zhong Yu DesMateriaux Construction"/>
    <s v="551007"/>
    <s v="PC"/>
    <s v="European Power Cord"/>
    <n v="1"/>
    <n v="0"/>
    <n v="1"/>
    <n v="4"/>
    <s v="468155510071"/>
    <n v="4"/>
    <d v="2018-09-17T00:00:00"/>
    <d v="2018-09-16T00:00:00"/>
    <x v="8"/>
    <d v="2018-09-01T00:00:00"/>
    <x v="4"/>
    <s v="551"/>
    <s v="n/a"/>
    <n v="0"/>
    <n v="0"/>
    <m/>
    <m/>
    <m/>
    <m/>
    <x v="1"/>
    <n v="0"/>
  </r>
  <r>
    <n v="46880"/>
    <s v="Open"/>
    <d v="2018-08-22T00:00:00"/>
    <d v="2018-09-17T00:00:00"/>
    <s v="4204"/>
    <s v="Bruker Optik GmbH"/>
    <s v="CH5050CALE - R1.1"/>
    <s v=""/>
    <s v="CH5050CAL 25% Dual Calibrators for EUROPE"/>
    <n v="1"/>
    <n v="0"/>
    <n v="1"/>
    <n v="285.51"/>
    <s v="46880CH5050CALE - R1.11"/>
    <n v="285.51"/>
    <d v="2018-09-17T00:00:00"/>
    <d v="2018-09-16T00:00:00"/>
    <x v="8"/>
    <d v="2018-09-01T00:00:00"/>
    <x v="2"/>
    <s v="CH5"/>
    <s v="n/a"/>
    <n v="0"/>
    <n v="0"/>
    <m/>
    <m/>
    <m/>
    <m/>
    <x v="1"/>
    <n v="0"/>
  </r>
  <r>
    <n v="46880"/>
    <s v="Open"/>
    <d v="2018-08-22T00:00:00"/>
    <d v="2018-09-17T00:00:00"/>
    <s v="4204"/>
    <s v="Bruker Optik GmbH"/>
    <s v="CH5050CALE - R1.1"/>
    <s v=""/>
    <s v="CH5050CAL 25% Dual Calibrators for EUROPE"/>
    <n v="1"/>
    <n v="0"/>
    <n v="1"/>
    <n v="285.51"/>
    <s v="46880CH5050CALE - R1.11"/>
    <n v="285.51"/>
    <d v="2018-09-17T00:00:00"/>
    <d v="2018-09-16T00:00:00"/>
    <x v="8"/>
    <d v="2018-09-01T00:00:00"/>
    <x v="2"/>
    <s v="CH5"/>
    <s v="n/a"/>
    <n v="0"/>
    <n v="0"/>
    <m/>
    <m/>
    <m/>
    <m/>
    <x v="1"/>
    <n v="0"/>
  </r>
  <r>
    <n v="46924"/>
    <s v="Open"/>
    <d v="2018-08-28T00:00:00"/>
    <d v="2018-09-17T00:00:00"/>
    <s v="3282"/>
    <s v="Olympus Scientific Solutions Tech"/>
    <s v="RH2024OL34-REV1.3"/>
    <s v="PC"/>
    <s v="RH2024OL34 REV1.3 for Olympus OSSA P/N: BATT-10010 Li Ion Battery"/>
    <n v="48"/>
    <n v="0"/>
    <n v="48"/>
    <n v="128.33000000000001"/>
    <s v="46924RH2024OL34-REV1.348"/>
    <n v="6159.84"/>
    <d v="2018-09-17T00:00:00"/>
    <d v="2018-09-16T00:00:00"/>
    <x v="8"/>
    <d v="2018-09-01T00:00:00"/>
    <x v="0"/>
    <s v="RH2"/>
    <s v="H"/>
    <n v="8"/>
    <n v="384"/>
    <m/>
    <m/>
    <m/>
    <m/>
    <x v="1"/>
    <n v="0"/>
  </r>
  <r>
    <n v="46938"/>
    <s v="Open"/>
    <d v="2018-08-31T00:00:00"/>
    <d v="2018-09-17T00:00:00"/>
    <s v="8306"/>
    <s v="Ametury Industry Inc."/>
    <s v="Ni2020HD29-REV2.9"/>
    <s v="PC"/>
    <s v="Ni2020HD29 Rev 2.9 Li Ion Battery"/>
    <n v="2"/>
    <n v="0"/>
    <n v="2"/>
    <n v="170.18"/>
    <s v="46938Ni2020HD29-REV2.92"/>
    <n v="340.36"/>
    <d v="2018-09-17T00:00:00"/>
    <d v="2018-09-16T00:00:00"/>
    <x v="8"/>
    <d v="2018-09-01T00:00:00"/>
    <x v="0"/>
    <s v="Ni2"/>
    <s v="I"/>
    <n v="9"/>
    <n v="18"/>
    <m/>
    <m/>
    <m/>
    <m/>
    <x v="1"/>
    <n v="0"/>
  </r>
  <r>
    <n v="46520"/>
    <s v="Open"/>
    <d v="2018-07-11T00:00:00"/>
    <d v="2018-09-18T00:00:00"/>
    <s v="5890"/>
    <s v="TTS, Inc."/>
    <s v="NL2024ED22-REV3.7"/>
    <s v="PC"/>
    <s v="NL2024ED22 Rev 3.7 Li Ion Battery"/>
    <n v="10"/>
    <n v="0"/>
    <n v="10"/>
    <n v="184.46"/>
    <s v="46520NL2024ED22-REV3.710"/>
    <n v="1844.6000000000001"/>
    <d v="2018-09-18T00:00:00"/>
    <d v="2018-09-16T00:00:00"/>
    <x v="8"/>
    <d v="2018-09-01T00:00:00"/>
    <x v="0"/>
    <s v="NL2"/>
    <s v="L"/>
    <n v="12"/>
    <n v="120"/>
    <m/>
    <m/>
    <m/>
    <m/>
    <x v="1"/>
    <n v="0"/>
  </r>
  <r>
    <n v="46525"/>
    <s v="Open"/>
    <d v="2018-07-11T00:00:00"/>
    <d v="2018-09-18T00:00:00"/>
    <s v="9576"/>
    <s v="Testone Teknoloji Cozumleri AS"/>
    <s v="ND2054HD34 Rev1.5"/>
    <s v="PC"/>
    <s v="ND2054HD34 Rev 1.5 Li Ion Battery"/>
    <n v="12"/>
    <n v="0"/>
    <n v="12"/>
    <n v="86.4"/>
    <s v="46525ND2054HD34 Rev1.512"/>
    <n v="1036.8000000000002"/>
    <d v="2018-09-18T00:00:00"/>
    <d v="2018-09-16T00:00:00"/>
    <x v="8"/>
    <d v="2018-09-01T00:00:00"/>
    <x v="0"/>
    <s v="ND2"/>
    <s v="D"/>
    <n v="4"/>
    <n v="48"/>
    <m/>
    <m/>
    <m/>
    <m/>
    <x v="1"/>
    <n v="0"/>
  </r>
  <r>
    <n v="46525"/>
    <s v="Open"/>
    <d v="2018-07-11T00:00:00"/>
    <d v="2018-09-18T00:00:00"/>
    <s v="9576"/>
    <s v="Testone Teknoloji Cozumleri AS"/>
    <s v="EB335A4.2"/>
    <s v=""/>
    <s v="Single Channel Embeddable Boost Charger Module"/>
    <n v="12"/>
    <n v="0"/>
    <n v="12"/>
    <n v="88.51"/>
    <s v="46525EB335A4.212"/>
    <n v="1062.1200000000001"/>
    <d v="2018-09-18T00:00:00"/>
    <d v="2018-09-16T00:00:00"/>
    <x v="8"/>
    <d v="2018-09-01T00:00:00"/>
    <x v="3"/>
    <s v="EB3"/>
    <s v="n/a"/>
    <n v="0"/>
    <n v="0"/>
    <m/>
    <m/>
    <m/>
    <m/>
    <x v="1"/>
    <n v="0"/>
  </r>
  <r>
    <n v="46525"/>
    <s v="Open"/>
    <d v="2018-07-11T00:00:00"/>
    <d v="2018-09-18T00:00:00"/>
    <s v="9576"/>
    <s v="Testone Teknoloji Cozumleri AS"/>
    <s v="936143"/>
    <s v="PC"/>
    <s v="GUIDE BLOCK"/>
    <n v="12"/>
    <n v="0"/>
    <n v="12"/>
    <n v="1"/>
    <s v="4652593614312"/>
    <n v="12"/>
    <d v="2018-09-18T00:00:00"/>
    <d v="2018-09-16T00:00:00"/>
    <x v="8"/>
    <d v="2018-09-01T00:00:00"/>
    <x v="4"/>
    <s v="936"/>
    <s v="n/a"/>
    <n v="0"/>
    <n v="0"/>
    <m/>
    <m/>
    <m/>
    <m/>
    <x v="1"/>
    <n v="0"/>
  </r>
  <r>
    <n v="46994"/>
    <s v="Open"/>
    <d v="2018-09-07T00:00:00"/>
    <d v="2018-09-18T00:00:00"/>
    <s v="8131"/>
    <s v="Design Science Corp."/>
    <s v="NH2054HD34 Rev1.9"/>
    <s v="PC"/>
    <s v="NH2054HD34 Rev1.9 Li Ion Battery"/>
    <n v="4"/>
    <n v="0"/>
    <n v="4"/>
    <n v="163.47"/>
    <s v="46994NH2054HD34 Rev1.94"/>
    <n v="653.88"/>
    <d v="2018-09-18T00:00:00"/>
    <d v="2018-09-16T00:00:00"/>
    <x v="8"/>
    <d v="2018-09-01T00:00:00"/>
    <x v="0"/>
    <s v="NH2"/>
    <s v="H"/>
    <n v="8"/>
    <n v="32"/>
    <m/>
    <m/>
    <m/>
    <m/>
    <x v="1"/>
    <n v="0"/>
  </r>
  <r>
    <n v="46994"/>
    <s v="Open"/>
    <d v="2018-09-07T00:00:00"/>
    <d v="2018-09-18T00:00:00"/>
    <s v="8131"/>
    <s v="Design Science Corp."/>
    <s v="CH5555A-Rev6.0"/>
    <s v=""/>
    <s v="CH5555A-Rev6.0, 4 channel calibrator with US power plug"/>
    <n v="1"/>
    <n v="0"/>
    <n v="1"/>
    <n v="578.54"/>
    <s v="46994CH5555A-Rev6.01"/>
    <n v="578.54"/>
    <d v="2018-09-18T00:00:00"/>
    <d v="2018-09-16T00:00:00"/>
    <x v="8"/>
    <d v="2018-09-01T00:00:00"/>
    <x v="2"/>
    <s v="CH5"/>
    <s v="n/a"/>
    <n v="0"/>
    <n v="0"/>
    <m/>
    <m/>
    <m/>
    <m/>
    <x v="1"/>
    <n v="0"/>
  </r>
  <r>
    <n v="46234"/>
    <s v="Open"/>
    <d v="2018-06-11T00:00:00"/>
    <d v="2018-09-19T00:00:00"/>
    <s v="4839"/>
    <s v="Midwest Safety Products"/>
    <s v="NF2040SM24 REV1.3"/>
    <s v="PC"/>
    <s v="NF2040SM24 Rev 1.3 for Stryker Medical Li Ion Battery [09/06/18]"/>
    <n v="250"/>
    <n v="0"/>
    <n v="250"/>
    <n v="78.06"/>
    <s v="46234NF2040SM24 REV1.3250"/>
    <n v="19515"/>
    <d v="2018-09-06T00:00:00"/>
    <d v="2018-09-02T00:00:00"/>
    <x v="0"/>
    <d v="2018-09-01T00:00:00"/>
    <x v="0"/>
    <s v="NF2"/>
    <s v="F"/>
    <n v="6"/>
    <n v="1500"/>
    <m/>
    <m/>
    <m/>
    <m/>
    <x v="29"/>
    <n v="1250"/>
  </r>
  <r>
    <n v="46234"/>
    <s v="Open"/>
    <d v="2018-06-11T00:00:00"/>
    <d v="2018-09-19T00:00:00"/>
    <s v="4839"/>
    <s v="Midwest Safety Products"/>
    <s v="NF2040SM24 REV1.3"/>
    <s v="PC"/>
    <s v="NF2040SM24 Rev 1.3 for Stryker Medical Li Ion Battery [09/13/18]"/>
    <n v="250"/>
    <n v="0"/>
    <n v="250"/>
    <n v="78.06"/>
    <s v="46234NF2040SM24 REV1.3250"/>
    <n v="19515"/>
    <d v="2018-09-13T00:00:00"/>
    <d v="2018-09-09T00:00:00"/>
    <x v="9"/>
    <d v="2018-09-01T00:00:00"/>
    <x v="0"/>
    <s v="NF2"/>
    <s v="F"/>
    <n v="6"/>
    <n v="1500"/>
    <m/>
    <m/>
    <m/>
    <m/>
    <x v="1"/>
    <n v="0"/>
  </r>
  <r>
    <n v="46283"/>
    <s v="Open"/>
    <d v="2018-06-13T00:00:00"/>
    <d v="2018-09-19T00:00:00"/>
    <s v="6180"/>
    <s v="Eddyfi UK Ltd"/>
    <s v="CH5050U - R4.6"/>
    <s v=""/>
    <s v="CH5050U Dual Charger/Calibrator [09/17/18]"/>
    <n v="10"/>
    <n v="0"/>
    <n v="10"/>
    <n v="226.25"/>
    <s v="46283CH5050U - R4.610"/>
    <n v="2262.5"/>
    <d v="2018-09-17T00:00:00"/>
    <d v="2018-09-16T00:00:00"/>
    <x v="8"/>
    <d v="2018-09-01T00:00:00"/>
    <x v="2"/>
    <s v="CH5"/>
    <s v="n/a"/>
    <n v="0"/>
    <n v="0"/>
    <m/>
    <m/>
    <m/>
    <m/>
    <x v="1"/>
    <n v="0"/>
  </r>
  <r>
    <n v="46283"/>
    <s v="Open"/>
    <d v="2018-06-13T00:00:00"/>
    <d v="2018-09-19T00:00:00"/>
    <s v="6180"/>
    <s v="Eddyfi UK Ltd"/>
    <s v="CH5050U - R4.6"/>
    <s v=""/>
    <s v="CH5050U Dual Charger/Calibrator [09/17/18]"/>
    <n v="10"/>
    <n v="0"/>
    <n v="10"/>
    <n v="226.25"/>
    <s v="46283CH5050U - R4.610"/>
    <n v="2262.5"/>
    <d v="2018-09-17T00:00:00"/>
    <d v="2018-09-16T00:00:00"/>
    <x v="8"/>
    <d v="2018-09-01T00:00:00"/>
    <x v="2"/>
    <s v="CH5"/>
    <s v="n/a"/>
    <n v="0"/>
    <n v="0"/>
    <m/>
    <m/>
    <m/>
    <m/>
    <x v="1"/>
    <n v="0"/>
  </r>
  <r>
    <n v="46670"/>
    <s v="Open"/>
    <d v="2018-07-27T00:00:00"/>
    <d v="2018-09-19T00:00:00"/>
    <s v="3282"/>
    <s v="Olympus Scientific Solutions Tech"/>
    <s v="CH5000X-REV 12.4"/>
    <s v=""/>
    <s v="CH5000X Rev 12.4 Charger/Calibrator, Flash, no mains plug"/>
    <n v="85"/>
    <n v="0"/>
    <n v="85"/>
    <n v="111.13"/>
    <s v="46670CH5000X-REV 12.485"/>
    <n v="9446.0499999999993"/>
    <d v="2018-09-19T00:00:00"/>
    <d v="2018-09-16T00:00:00"/>
    <x v="8"/>
    <d v="2018-09-01T00:00:00"/>
    <x v="2"/>
    <s v="CH5"/>
    <s v="n/a"/>
    <n v="0"/>
    <n v="0"/>
    <m/>
    <m/>
    <m/>
    <m/>
    <x v="1"/>
    <n v="0"/>
  </r>
  <r>
    <n v="43286"/>
    <s v="Open"/>
    <d v="2017-07-26T00:00:00"/>
    <d v="2018-09-20T00:00:00"/>
    <s v="4964"/>
    <s v="Accutronics Ltd"/>
    <s v="PH3054BK25 REV1.1"/>
    <s v="PC"/>
    <s v="PH3054HD25 Rev 1.1 Li Ion Battery for Bruker Daltonik [09/06/18]"/>
    <n v="30"/>
    <n v="0"/>
    <n v="30"/>
    <n v="115.1"/>
    <s v="43286PH3054BK25 REV1.130"/>
    <n v="3453"/>
    <d v="2018-09-06T00:00:00"/>
    <d v="2018-09-02T00:00:00"/>
    <x v="0"/>
    <d v="2018-09-01T00:00:00"/>
    <x v="0"/>
    <s v="PH3"/>
    <s v="H"/>
    <n v="8"/>
    <n v="240"/>
    <m/>
    <m/>
    <m/>
    <m/>
    <x v="29"/>
    <n v="150"/>
  </r>
  <r>
    <n v="45876"/>
    <s v="Open"/>
    <d v="2018-04-30T00:00:00"/>
    <d v="2018-09-20T00:00:00"/>
    <s v="7600"/>
    <s v="Gas Control Equipment ltd."/>
    <s v="NL2024OA22-REV1.8"/>
    <s v="PC"/>
    <s v="NL2024OA22 Rev 1.8 (SEE SWI) for Gas Control Equipment (was Oxus) Li Ion Battery [08/14/18]"/>
    <n v="300"/>
    <n v="0"/>
    <n v="300"/>
    <n v="115.36"/>
    <s v="45876NL2024OA22-REV1.8300"/>
    <n v="34608"/>
    <d v="2018-08-14T00:00:00"/>
    <d v="2018-08-12T00:00:00"/>
    <x v="0"/>
    <s v="LATE"/>
    <x v="0"/>
    <s v="NL2"/>
    <s v="L"/>
    <n v="12"/>
    <n v="3600"/>
    <m/>
    <m/>
    <m/>
    <m/>
    <x v="8"/>
    <n v="8400"/>
  </r>
  <r>
    <n v="47005"/>
    <s v="Open"/>
    <d v="2018-09-07T00:00:00"/>
    <d v="2018-12-31T00:00:00"/>
    <s v="8453"/>
    <s v="Matrix Medical"/>
    <s v="PH1000A Rev1.0"/>
    <s v=""/>
    <s v="PH1000A Rev1.0 US Plug"/>
    <n v="32"/>
    <n v="0"/>
    <n v="32"/>
    <n v="145.81"/>
    <s v="47005PH1000A Rev1.032"/>
    <n v="4665.92"/>
    <d v="2018-12-31T00:00:00"/>
    <d v="2018-12-30T00:00:00"/>
    <x v="11"/>
    <d v="2018-12-01T00:00:00"/>
    <x v="2"/>
    <s v="PH1"/>
    <s v="n/a"/>
    <n v="0"/>
    <n v="0"/>
    <m/>
    <m/>
    <m/>
    <m/>
    <x v="1"/>
    <n v="0"/>
  </r>
  <r>
    <n v="46151"/>
    <s v="Open"/>
    <d v="2018-05-31T00:00:00"/>
    <d v="2018-09-20T00:00:00"/>
    <s v="4942"/>
    <s v="Sulaco S.A.S.U."/>
    <s v="NH2054AR34 Rev1.2"/>
    <s v="PC"/>
    <s v="NH2054AR34 Rev1.2 for Audioroot Li Ion Battery [09/13/18]"/>
    <n v="72"/>
    <n v="0"/>
    <n v="72"/>
    <n v="119.45"/>
    <s v="46151NH2054AR34 Rev1.272"/>
    <n v="8600.4"/>
    <d v="2018-09-13T00:00:00"/>
    <d v="2018-09-09T00:00:00"/>
    <x v="9"/>
    <d v="2018-09-01T00:00:00"/>
    <x v="0"/>
    <s v="NH2"/>
    <s v="H"/>
    <n v="8"/>
    <n v="576"/>
    <m/>
    <m/>
    <m/>
    <m/>
    <x v="1"/>
    <n v="0"/>
  </r>
  <r>
    <n v="46151"/>
    <s v="Open"/>
    <d v="2018-05-31T00:00:00"/>
    <d v="2018-09-20T00:00:00"/>
    <s v="4942"/>
    <s v="Sulaco S.A.S.U."/>
    <s v="Wire Exchange Fees"/>
    <s v=""/>
    <s v="wire fee costs incurred from intermediary banks in transit"/>
    <n v="1"/>
    <n v="0"/>
    <n v="1"/>
    <n v="26"/>
    <s v="46151Wire Exchange Fees1"/>
    <n v="26"/>
    <d v="2018-09-20T00:00:00"/>
    <d v="2018-09-16T00:00:00"/>
    <x v="8"/>
    <d v="2018-09-01T00:00:00"/>
    <x v="1"/>
    <s v="Wir"/>
    <s v="n/a"/>
    <n v="0"/>
    <n v="0"/>
    <m/>
    <m/>
    <m/>
    <m/>
    <x v="1"/>
    <n v="0"/>
  </r>
  <r>
    <n v="46151"/>
    <s v="Open"/>
    <d v="2018-05-31T00:00:00"/>
    <d v="2018-09-20T00:00:00"/>
    <s v="4942"/>
    <s v="Sulaco S.A.S.U."/>
    <s v="SED"/>
    <s v=""/>
    <s v="Document Preparation fee for Shipper's Export Declaration. (SED)"/>
    <n v="1"/>
    <n v="0"/>
    <n v="1"/>
    <n v="10"/>
    <s v="46151SED1"/>
    <n v="10"/>
    <d v="2018-09-20T00:00:00"/>
    <d v="2018-09-16T00:00:00"/>
    <x v="8"/>
    <d v="2018-09-01T00:00:00"/>
    <x v="1"/>
    <s v="SED"/>
    <s v="n/a"/>
    <n v="0"/>
    <n v="0"/>
    <m/>
    <m/>
    <m/>
    <m/>
    <x v="1"/>
    <n v="0"/>
  </r>
  <r>
    <n v="46782"/>
    <s v="Open"/>
    <d v="2018-08-09T00:00:00"/>
    <d v="2018-09-20T00:00:00"/>
    <s v="4204"/>
    <s v="Bruker Optik GmbH"/>
    <s v="936188A2"/>
    <s v="PC"/>
    <s v="2030 Series Battery connector protective cover"/>
    <n v="150"/>
    <n v="0"/>
    <n v="150"/>
    <n v="1"/>
    <s v="46782936188A2150"/>
    <n v="150"/>
    <d v="2018-09-20T00:00:00"/>
    <d v="2018-09-16T00:00:00"/>
    <x v="8"/>
    <d v="2018-09-01T00:00:00"/>
    <x v="4"/>
    <s v="936"/>
    <s v="n/a"/>
    <n v="0"/>
    <n v="0"/>
    <m/>
    <m/>
    <m/>
    <m/>
    <x v="1"/>
    <n v="0"/>
  </r>
  <r>
    <n v="46782"/>
    <s v="Open"/>
    <d v="2018-08-09T00:00:00"/>
    <d v="2018-09-20T00:00:00"/>
    <s v="4204"/>
    <s v="Bruker Optik GmbH"/>
    <s v="Wire Exchange Fees"/>
    <s v=""/>
    <s v="wire fee costs incurred from intermediary banks in transit"/>
    <n v="1"/>
    <n v="0"/>
    <n v="1"/>
    <n v="26"/>
    <s v="46782Wire Exchange Fees1"/>
    <n v="26"/>
    <d v="2018-09-20T00:00:00"/>
    <d v="2018-09-16T00:00:00"/>
    <x v="8"/>
    <d v="2018-09-01T00:00:00"/>
    <x v="1"/>
    <s v="Wir"/>
    <s v="n/a"/>
    <n v="0"/>
    <n v="0"/>
    <m/>
    <m/>
    <m/>
    <m/>
    <x v="1"/>
    <n v="0"/>
  </r>
  <r>
    <n v="44483"/>
    <s v="Open"/>
    <d v="2017-12-01T00:00:00"/>
    <d v="2018-09-21T00:00:00"/>
    <s v="6264"/>
    <s v="DEWESoft d.o.o."/>
    <s v="NL2024HD22-REV4.6"/>
    <s v="PC"/>
    <s v="NL2024HD22 Rev 4.6 Li Ion Battery"/>
    <n v="20"/>
    <n v="0"/>
    <n v="20"/>
    <n v="107.6"/>
    <s v="44483NL2024HD22-REV4.620"/>
    <n v="2152"/>
    <d v="2018-09-21T00:00:00"/>
    <d v="2018-09-16T00:00:00"/>
    <x v="8"/>
    <d v="2018-09-01T00:00:00"/>
    <x v="0"/>
    <s v="NL2"/>
    <s v="L"/>
    <n v="12"/>
    <n v="240"/>
    <m/>
    <m/>
    <m/>
    <m/>
    <x v="1"/>
    <n v="0"/>
  </r>
  <r>
    <n v="46540"/>
    <s v="Open"/>
    <d v="2018-07-16T00:00:00"/>
    <d v="2018-09-21T00:00:00"/>
    <s v="4964"/>
    <s v="Accutronics Ltd"/>
    <s v="NF2040HD24 REV8.2"/>
    <s v="PC"/>
    <s v="NF2040HD24 Rev 8.1 Li Ion Battery"/>
    <n v="5"/>
    <n v="0"/>
    <n v="5"/>
    <n v="79.86"/>
    <s v="46540NF2040HD24 REV8.25"/>
    <n v="399.3"/>
    <d v="2018-09-21T00:00:00"/>
    <d v="2018-09-16T00:00:00"/>
    <x v="8"/>
    <d v="2018-09-01T00:00:00"/>
    <x v="0"/>
    <s v="NF2"/>
    <s v="F"/>
    <n v="6"/>
    <n v="30"/>
    <m/>
    <m/>
    <m/>
    <m/>
    <x v="1"/>
    <n v="0"/>
  </r>
  <r>
    <n v="46540"/>
    <s v="Open"/>
    <d v="2018-07-16T00:00:00"/>
    <d v="2018-09-21T00:00:00"/>
    <s v="4964"/>
    <s v="Accutronics Ltd"/>
    <s v="NF2040DY24 REV1.1"/>
    <s v="PC"/>
    <s v="NF2040DY24 Rev 1.1 for Dymax Li Ion Battery"/>
    <n v="25"/>
    <n v="0"/>
    <n v="25"/>
    <n v="92.77"/>
    <s v="46540NF2040DY24 REV1.125"/>
    <n v="2319.25"/>
    <d v="2018-09-21T00:00:00"/>
    <d v="2018-09-16T00:00:00"/>
    <x v="8"/>
    <d v="2018-09-01T00:00:00"/>
    <x v="0"/>
    <s v="NF2"/>
    <s v="F"/>
    <n v="6"/>
    <n v="150"/>
    <m/>
    <m/>
    <m/>
    <m/>
    <x v="1"/>
    <n v="0"/>
  </r>
  <r>
    <n v="46540"/>
    <s v="Open"/>
    <d v="2018-07-16T00:00:00"/>
    <d v="2018-09-21T00:00:00"/>
    <s v="4964"/>
    <s v="Accutronics Ltd"/>
    <s v="NF2030HD34 Rev1.2"/>
    <s v="PC"/>
    <s v="NF2030HD34 Rev 1.2 Li Ion Battery"/>
    <n v="12"/>
    <n v="0"/>
    <n v="12"/>
    <n v="94.28"/>
    <s v="46540NF2030HD34 Rev1.212"/>
    <n v="1131.3600000000001"/>
    <d v="2018-09-21T00:00:00"/>
    <d v="2018-09-16T00:00:00"/>
    <x v="8"/>
    <d v="2018-09-01T00:00:00"/>
    <x v="0"/>
    <s v="NF2"/>
    <s v="F"/>
    <n v="6"/>
    <n v="72"/>
    <m/>
    <m/>
    <m/>
    <m/>
    <x v="1"/>
    <n v="0"/>
  </r>
  <r>
    <n v="46540"/>
    <s v="Open"/>
    <d v="2018-07-16T00:00:00"/>
    <d v="2018-09-21T00:00:00"/>
    <s v="4964"/>
    <s v="Accutronics Ltd"/>
    <s v="RH2024HD34-REV2.1"/>
    <s v="PC"/>
    <s v="RH2024HD34, REV 2.1 Li Ion Battery [09/14/18]"/>
    <n v="2"/>
    <n v="0"/>
    <n v="2"/>
    <n v="112.08"/>
    <s v="46540RH2024HD34-REV2.12"/>
    <n v="224.16"/>
    <d v="2018-09-14T00:00:00"/>
    <d v="2018-09-09T00:00:00"/>
    <x v="9"/>
    <d v="2018-09-01T00:00:00"/>
    <x v="0"/>
    <s v="RH2"/>
    <s v="H"/>
    <n v="8"/>
    <n v="16"/>
    <m/>
    <m/>
    <m/>
    <m/>
    <x v="1"/>
    <n v="0"/>
  </r>
  <r>
    <n v="46540"/>
    <s v="Open"/>
    <d v="2018-07-16T00:00:00"/>
    <d v="2018-09-21T00:00:00"/>
    <s v="4964"/>
    <s v="Accutronics Ltd"/>
    <s v="NI1030CT-REV4.2"/>
    <s v="PC"/>
    <s v="NI1030CT Rev 4.2 - Nickel Metal Hydride Battery"/>
    <n v="6"/>
    <n v="0"/>
    <n v="6"/>
    <n v="142"/>
    <s v="46540NI1030CT-REV4.26"/>
    <n v="852"/>
    <d v="2018-09-21T00:00:00"/>
    <d v="2018-09-16T00:00:00"/>
    <x v="8"/>
    <d v="2018-09-01T00:00:00"/>
    <x v="0"/>
    <s v="NI1"/>
    <s v="I"/>
    <n v="9"/>
    <n v="54"/>
    <m/>
    <m/>
    <m/>
    <m/>
    <x v="1"/>
    <n v="0"/>
  </r>
  <r>
    <n v="46540"/>
    <s v="Open"/>
    <d v="2018-07-16T00:00:00"/>
    <d v="2018-09-21T00:00:00"/>
    <s v="4964"/>
    <s v="Accutronics Ltd"/>
    <s v="NL2024HD22-REV4.6"/>
    <s v="PC"/>
    <s v="NL2024HD22 Rev 4.6 Li Ion Battery"/>
    <n v="12"/>
    <n v="0"/>
    <n v="12"/>
    <n v="117.57"/>
    <s v="46540NL2024HD22-REV4.612"/>
    <n v="1410.84"/>
    <d v="2018-09-21T00:00:00"/>
    <d v="2018-09-16T00:00:00"/>
    <x v="8"/>
    <d v="2018-09-01T00:00:00"/>
    <x v="0"/>
    <s v="NL2"/>
    <s v="L"/>
    <n v="12"/>
    <n v="144"/>
    <m/>
    <m/>
    <m/>
    <m/>
    <x v="1"/>
    <n v="0"/>
  </r>
  <r>
    <n v="46881"/>
    <s v="Open"/>
    <d v="2018-08-22T00:00:00"/>
    <d v="2018-09-21T00:00:00"/>
    <s v="9019"/>
    <s v="Ultra Imaging Solutions"/>
    <s v="NL2044HD22-REV5.3"/>
    <s v="PC"/>
    <s v="NL2044HD22 Rev 5.3 Li Ion Battery"/>
    <n v="2"/>
    <n v="0"/>
    <n v="2"/>
    <n v="177.19"/>
    <s v="46881NL2044HD22-REV5.32"/>
    <n v="354.38"/>
    <d v="2018-09-21T00:00:00"/>
    <d v="2018-09-16T00:00:00"/>
    <x v="8"/>
    <d v="2018-09-01T00:00:00"/>
    <x v="0"/>
    <s v="NL2"/>
    <s v="L"/>
    <n v="12"/>
    <n v="24"/>
    <m/>
    <m/>
    <m/>
    <m/>
    <x v="1"/>
    <n v="0"/>
  </r>
  <r>
    <n v="46883"/>
    <s v="Open"/>
    <d v="2018-08-23T00:00:00"/>
    <d v="2018-09-21T00:00:00"/>
    <s v="9641"/>
    <s v="Cultural Resource Analysts Inc."/>
    <s v="Ni2020HD29-REV2.9"/>
    <s v="PC"/>
    <s v="Ni2020HD29 Rev 2.9 Li Ion Battery"/>
    <n v="1"/>
    <n v="0"/>
    <n v="1"/>
    <n v="170.18"/>
    <s v="46883Ni2020HD29-REV2.91"/>
    <n v="170.18"/>
    <d v="2018-09-21T00:00:00"/>
    <d v="2018-09-16T00:00:00"/>
    <x v="8"/>
    <d v="2018-09-01T00:00:00"/>
    <x v="0"/>
    <s v="Ni2"/>
    <s v="I"/>
    <n v="9"/>
    <n v="9"/>
    <m/>
    <m/>
    <m/>
    <m/>
    <x v="1"/>
    <n v="0"/>
  </r>
  <r>
    <n v="46895"/>
    <s v="Open"/>
    <d v="2018-08-24T00:00:00"/>
    <d v="2018-09-21T00:00:00"/>
    <s v="5221"/>
    <s v="Axcom GmbH"/>
    <s v="NL2024HD22-REV4.6"/>
    <s v="PC"/>
    <s v="NL2024HD22 Rev 4.6 Li Ion Battery"/>
    <n v="3"/>
    <n v="0"/>
    <n v="3"/>
    <n v="177.19"/>
    <s v="46895NL2024HD22-REV4.63"/>
    <n v="531.56999999999994"/>
    <d v="2018-09-21T00:00:00"/>
    <d v="2018-09-16T00:00:00"/>
    <x v="8"/>
    <d v="2018-09-01T00:00:00"/>
    <x v="0"/>
    <s v="NL2"/>
    <s v="L"/>
    <n v="12"/>
    <n v="36"/>
    <m/>
    <m/>
    <m/>
    <m/>
    <x v="1"/>
    <n v="0"/>
  </r>
  <r>
    <n v="46909"/>
    <s v="Open"/>
    <d v="2018-08-24T00:00:00"/>
    <d v="2018-09-21T00:00:00"/>
    <s v="4499"/>
    <s v="Viavi Solutions - Milpitas"/>
    <s v="PH3054HD25 Rev 1.4"/>
    <s v="PC"/>
    <s v="PH3054HD25 Rev 1.4 Li Ion Battery"/>
    <n v="2"/>
    <n v="0"/>
    <n v="2"/>
    <n v="163.4"/>
    <s v="46909PH3054HD25 Rev 1.42"/>
    <n v="326.8"/>
    <d v="2018-09-21T00:00:00"/>
    <d v="2018-09-16T00:00:00"/>
    <x v="8"/>
    <d v="2018-09-01T00:00:00"/>
    <x v="0"/>
    <s v="PH3"/>
    <s v="H"/>
    <n v="8"/>
    <n v="16"/>
    <m/>
    <m/>
    <m/>
    <m/>
    <x v="1"/>
    <n v="0"/>
  </r>
  <r>
    <n v="46909"/>
    <s v="Open"/>
    <d v="2018-08-24T00:00:00"/>
    <d v="2018-09-21T00:00:00"/>
    <s v="4499"/>
    <s v="Viavi Solutions - Milpitas"/>
    <s v="PH1000A Rev1.0"/>
    <s v=""/>
    <s v="PH1000A Rev1.0 US Plug"/>
    <n v="1"/>
    <n v="0"/>
    <n v="1"/>
    <n v="177.63"/>
    <s v="46909PH1000A Rev1.01"/>
    <n v="177.63"/>
    <d v="2018-09-21T00:00:00"/>
    <d v="2018-09-16T00:00:00"/>
    <x v="8"/>
    <d v="2018-09-01T00:00:00"/>
    <x v="2"/>
    <s v="PH1"/>
    <s v="n/a"/>
    <n v="0"/>
    <n v="0"/>
    <m/>
    <m/>
    <m/>
    <m/>
    <x v="1"/>
    <n v="0"/>
  </r>
  <r>
    <n v="46909"/>
    <s v="Open"/>
    <d v="2018-08-24T00:00:00"/>
    <d v="2018-09-21T00:00:00"/>
    <s v="4499"/>
    <s v="Viavi Solutions - Milpitas"/>
    <s v="EB429A1.0"/>
    <s v=""/>
    <s v="PH 40V 40A Ideal Diode Assembly. with battery conn"/>
    <n v="1"/>
    <n v="0"/>
    <n v="1"/>
    <n v="37.799999999999997"/>
    <s v="46909EB429A1.01"/>
    <n v="37.799999999999997"/>
    <d v="2018-09-21T00:00:00"/>
    <d v="2018-09-16T00:00:00"/>
    <x v="8"/>
    <d v="2018-09-01T00:00:00"/>
    <x v="3"/>
    <s v="EB4"/>
    <s v="n/a"/>
    <n v="0"/>
    <n v="0"/>
    <m/>
    <m/>
    <m/>
    <m/>
    <x v="1"/>
    <n v="0"/>
  </r>
  <r>
    <n v="46909"/>
    <s v="Open"/>
    <d v="2018-08-24T00:00:00"/>
    <d v="2018-09-21T00:00:00"/>
    <s v="4499"/>
    <s v="Viavi Solutions - Milpitas"/>
    <s v="699014"/>
    <s v="PC"/>
    <s v="PG Battery Flying Lead Conversion Connector kit: 2 Nutscrews &amp; washers + 1 backshell kit + 1 male chassis conn + 2 40A male pins"/>
    <n v="2"/>
    <n v="0"/>
    <n v="2"/>
    <n v="18.5"/>
    <s v="469096990142"/>
    <n v="37"/>
    <d v="2018-09-21T00:00:00"/>
    <d v="2018-09-16T00:00:00"/>
    <x v="8"/>
    <d v="2018-09-01T00:00:00"/>
    <x v="4"/>
    <s v="699"/>
    <s v="n/a"/>
    <n v="0"/>
    <n v="0"/>
    <m/>
    <m/>
    <m/>
    <m/>
    <x v="1"/>
    <n v="0"/>
  </r>
  <r>
    <n v="46910"/>
    <s v="Open"/>
    <d v="2018-08-24T00:00:00"/>
    <d v="2018-09-21T00:00:00"/>
    <s v="9643"/>
    <s v="Veoneer"/>
    <s v="NL2024HD22-REV4.7"/>
    <s v="PC"/>
    <s v="NL2024HD22 Rev 4.7 Li Ion Battery"/>
    <n v="6"/>
    <n v="0"/>
    <n v="6"/>
    <n v="177.19"/>
    <s v="46910NL2024HD22-REV4.76"/>
    <n v="1063.1399999999999"/>
    <d v="2018-09-21T00:00:00"/>
    <d v="2018-09-16T00:00:00"/>
    <x v="8"/>
    <d v="2018-09-01T00:00:00"/>
    <x v="0"/>
    <s v="NL2"/>
    <s v="L"/>
    <n v="12"/>
    <n v="72"/>
    <m/>
    <m/>
    <m/>
    <m/>
    <x v="1"/>
    <n v="0"/>
  </r>
  <r>
    <n v="46566"/>
    <s v="Open"/>
    <d v="2018-07-17T00:00:00"/>
    <d v="2018-11-23T00:00:00"/>
    <s v="4932"/>
    <s v="Hamilton Medical AG"/>
    <s v="PH3054HA25 Rev 1.3"/>
    <s v="PC"/>
    <s v="PH3054HA25 Rev 1.3 (See SWI) Li Ion Battery for Hamilton Medical AG [11/19/18]"/>
    <n v="200"/>
    <n v="0"/>
    <n v="200"/>
    <n v="116.35"/>
    <s v="46566PH3054HA25 Rev 1.3200"/>
    <n v="23270"/>
    <d v="2018-11-19T00:00:00"/>
    <d v="2018-11-18T00:00:00"/>
    <x v="13"/>
    <d v="2018-11-01T00:00:00"/>
    <x v="0"/>
    <s v="PH3"/>
    <s v="H"/>
    <n v="8"/>
    <n v="1600"/>
    <m/>
    <m/>
    <m/>
    <m/>
    <x v="1"/>
    <n v="0"/>
  </r>
  <r>
    <n v="46934"/>
    <s v="Open"/>
    <d v="2018-08-31T00:00:00"/>
    <d v="2018-09-21T00:00:00"/>
    <s v="5072"/>
    <s v="GPRS, Inc."/>
    <s v="CH5050A - R4.8"/>
    <s v=""/>
    <s v="CH5050A Rev 4.8 Dual Charger/Calibrator  w/US power plug"/>
    <n v="2"/>
    <n v="0"/>
    <n v="2"/>
    <n v="278"/>
    <s v="46934CH5050A - R4.82"/>
    <n v="556"/>
    <d v="2018-09-21T00:00:00"/>
    <d v="2018-09-16T00:00:00"/>
    <x v="8"/>
    <d v="2018-09-01T00:00:00"/>
    <x v="2"/>
    <s v="CH5"/>
    <s v="n/a"/>
    <n v="0"/>
    <n v="0"/>
    <m/>
    <m/>
    <m/>
    <m/>
    <x v="1"/>
    <n v="0"/>
  </r>
  <r>
    <n v="46935"/>
    <s v="Open"/>
    <d v="2018-08-31T00:00:00"/>
    <d v="2018-09-21T00:00:00"/>
    <s v="9647"/>
    <s v="William Moeller MD"/>
    <s v="NL2044HD22-REV5.3"/>
    <s v="PC"/>
    <s v="NL2044HD22 Rev 5.3 Li Ion Battery"/>
    <n v="2"/>
    <n v="0"/>
    <n v="2"/>
    <n v="177.19"/>
    <s v="46935NL2044HD22-REV5.32"/>
    <n v="354.38"/>
    <d v="2018-09-21T00:00:00"/>
    <d v="2018-09-16T00:00:00"/>
    <x v="8"/>
    <d v="2018-09-01T00:00:00"/>
    <x v="0"/>
    <s v="NL2"/>
    <s v="L"/>
    <n v="12"/>
    <n v="24"/>
    <m/>
    <m/>
    <m/>
    <m/>
    <x v="1"/>
    <n v="0"/>
  </r>
  <r>
    <n v="46936"/>
    <s v="Open"/>
    <d v="2018-08-31T00:00:00"/>
    <d v="2018-09-21T00:00:00"/>
    <s v="5444"/>
    <s v="Bronson Methodist Hospital"/>
    <s v="Ni2020ED29-REV2.4"/>
    <s v="PC"/>
    <s v="NI2020ED29 Rev 2.4 Li Ion Battery"/>
    <n v="2"/>
    <n v="0"/>
    <n v="2"/>
    <n v="177.45"/>
    <s v="46936Ni2020ED29-REV2.42"/>
    <n v="354.9"/>
    <d v="2018-09-21T00:00:00"/>
    <d v="2018-09-16T00:00:00"/>
    <x v="8"/>
    <d v="2018-09-01T00:00:00"/>
    <x v="0"/>
    <s v="Ni2"/>
    <s v="I"/>
    <n v="9"/>
    <n v="18"/>
    <m/>
    <m/>
    <m/>
    <m/>
    <x v="1"/>
    <n v="0"/>
  </r>
  <r>
    <n v="46990"/>
    <s v="Open"/>
    <d v="2018-09-06T00:00:00"/>
    <d v="2018-09-21T00:00:00"/>
    <s v="9659"/>
    <s v="Hallquist Dental LLC"/>
    <s v="ND2057DM31-Rev 1.1"/>
    <s v="PC"/>
    <s v="ND2057DM31 Rev 1.1 for Den Mat Holdings Li Ion Battery"/>
    <n v="1"/>
    <n v="0"/>
    <n v="1"/>
    <n v="114.26"/>
    <s v="46990ND2057DM31-Rev 1.11"/>
    <n v="114.26"/>
    <d v="2018-09-21T00:00:00"/>
    <d v="2018-09-16T00:00:00"/>
    <x v="8"/>
    <d v="2018-09-01T00:00:00"/>
    <x v="0"/>
    <s v="ND2"/>
    <s v="D"/>
    <n v="4"/>
    <n v="4"/>
    <m/>
    <m/>
    <m/>
    <m/>
    <x v="1"/>
    <n v="0"/>
  </r>
  <r>
    <n v="47000"/>
    <s v="Open"/>
    <d v="2018-09-07T00:00:00"/>
    <d v="2018-09-21T00:00:00"/>
    <s v="9661"/>
    <s v="ISP Supplies"/>
    <s v="PH3059HD25 Rev 1.4"/>
    <s v="PC"/>
    <s v="PH3059HD25 Rev 1.4 Li Ion Battery"/>
    <n v="1"/>
    <n v="0"/>
    <n v="1"/>
    <n v="163.4"/>
    <s v="47000PH3059HD25 Rev 1.41"/>
    <n v="163.4"/>
    <d v="2018-09-21T00:00:00"/>
    <d v="2018-09-16T00:00:00"/>
    <x v="8"/>
    <d v="2018-09-01T00:00:00"/>
    <x v="0"/>
    <s v="PH3"/>
    <s v="H"/>
    <n v="8"/>
    <n v="8"/>
    <m/>
    <m/>
    <m/>
    <m/>
    <x v="1"/>
    <n v="0"/>
  </r>
  <r>
    <n v="46255"/>
    <s v="Open"/>
    <d v="2018-06-11T00:00:00"/>
    <d v="2018-09-24T00:00:00"/>
    <s v="3029"/>
    <s v="BBM-Battery Boys Mississauga"/>
    <s v="NI2020HD24-REV4.8"/>
    <s v="PC"/>
    <s v="NI2020HD24 Rev 4.8 Li Ion Battery [09/24/18]"/>
    <n v="72"/>
    <n v="0"/>
    <n v="72"/>
    <n v="108.43"/>
    <s v="46255NI2020HD24-REV4.872"/>
    <n v="7806.9600000000009"/>
    <d v="2018-09-24T00:00:00"/>
    <d v="2018-09-23T00:00:00"/>
    <x v="3"/>
    <d v="2018-09-01T00:00:00"/>
    <x v="0"/>
    <s v="NI2"/>
    <s v="I"/>
    <n v="9"/>
    <n v="648"/>
    <m/>
    <m/>
    <m/>
    <m/>
    <x v="1"/>
    <n v="0"/>
  </r>
  <r>
    <n v="47001"/>
    <s v="Open"/>
    <d v="2018-09-07T00:00:00"/>
    <d v="2018-12-18T00:00:00"/>
    <s v="5022"/>
    <s v="Bluebox Aviation Systems Ltd"/>
    <s v="NH2057HD34 Rev1.5"/>
    <s v=""/>
    <s v="NH2057HD34 Rev1.5"/>
    <n v="100"/>
    <n v="0"/>
    <n v="100"/>
    <n v="112.8"/>
    <s v="47001NH2057HD34 Rev1.5100"/>
    <n v="11280"/>
    <d v="2018-12-18T00:00:00"/>
    <d v="2018-12-16T00:00:00"/>
    <x v="10"/>
    <d v="2018-12-01T00:00:00"/>
    <x v="0"/>
    <s v="NH2"/>
    <s v="H"/>
    <n v="8"/>
    <n v="800"/>
    <m/>
    <m/>
    <m/>
    <m/>
    <x v="1"/>
    <n v="0"/>
  </r>
  <r>
    <n v="46650"/>
    <s v="Open"/>
    <d v="2018-07-27T00:00:00"/>
    <d v="2018-09-24T00:00:00"/>
    <s v="7367"/>
    <s v="Basis Software"/>
    <s v="629028"/>
    <s v="PC"/>
    <s v="Connector, 5 Wire 204X Cable"/>
    <n v="2"/>
    <n v="0"/>
    <n v="2"/>
    <n v="19.989999999999998"/>
    <s v="466506290282"/>
    <n v="39.979999999999997"/>
    <d v="2018-09-24T00:00:00"/>
    <d v="2018-09-23T00:00:00"/>
    <x v="3"/>
    <d v="2018-09-01T00:00:00"/>
    <x v="4"/>
    <s v="629"/>
    <s v="n/a"/>
    <n v="0"/>
    <n v="0"/>
    <m/>
    <m/>
    <m/>
    <m/>
    <x v="1"/>
    <n v="0"/>
  </r>
  <r>
    <n v="46650"/>
    <s v="Open"/>
    <d v="2018-07-27T00:00:00"/>
    <d v="2018-09-24T00:00:00"/>
    <s v="7367"/>
    <s v="Basis Software"/>
    <s v="MCL205-2D1201A r1.1"/>
    <s v=""/>
    <s v="MCL205-2D1201A r1.1 (SEE SWI)"/>
    <n v="2"/>
    <n v="0"/>
    <n v="2"/>
    <n v="148"/>
    <s v="46650MCL205-2D1201A r1.12"/>
    <n v="296"/>
    <d v="2018-09-24T00:00:00"/>
    <d v="2018-09-23T00:00:00"/>
    <x v="3"/>
    <d v="2018-09-01T00:00:00"/>
    <x v="2"/>
    <s v="MCL"/>
    <s v="n/a"/>
    <n v="0"/>
    <n v="0"/>
    <m/>
    <m/>
    <m/>
    <m/>
    <x v="1"/>
    <n v="0"/>
  </r>
  <r>
    <n v="46650"/>
    <s v="Open"/>
    <d v="2018-07-27T00:00:00"/>
    <d v="2018-09-24T00:00:00"/>
    <s v="7367"/>
    <s v="Basis Software"/>
    <s v="NH2057ZD29 Rev1.0"/>
    <s v="PC"/>
    <s v="NH2057ZD29 Rev1.0 Li-Ion Battery"/>
    <n v="1"/>
    <n v="0"/>
    <n v="1"/>
    <n v="165.7"/>
    <s v="46650NH2057ZD29 Rev1.01"/>
    <n v="165.7"/>
    <d v="2018-09-24T00:00:00"/>
    <d v="2018-09-23T00:00:00"/>
    <x v="3"/>
    <d v="2018-09-01T00:00:00"/>
    <x v="0"/>
    <s v="NH2"/>
    <s v="H"/>
    <n v="8"/>
    <n v="8"/>
    <m/>
    <m/>
    <m/>
    <m/>
    <x v="1"/>
    <n v="0"/>
  </r>
  <r>
    <n v="46650"/>
    <s v="Open"/>
    <d v="2018-07-27T00:00:00"/>
    <d v="2018-09-24T00:00:00"/>
    <s v="7367"/>
    <s v="Basis Software"/>
    <s v="NH2057ZD29 Rev1.1"/>
    <s v="PC"/>
    <s v="NH2057ZD29 Rev1.1 Li Ion Battery"/>
    <n v="1"/>
    <n v="0"/>
    <n v="1"/>
    <n v="165.7"/>
    <s v="46650NH2057ZD29 Rev1.11"/>
    <n v="165.7"/>
    <d v="2018-09-24T00:00:00"/>
    <d v="2018-09-23T00:00:00"/>
    <x v="3"/>
    <d v="2018-09-01T00:00:00"/>
    <x v="0"/>
    <s v="NH2"/>
    <s v="H"/>
    <n v="8"/>
    <n v="8"/>
    <m/>
    <m/>
    <m/>
    <m/>
    <x v="1"/>
    <n v="0"/>
  </r>
  <r>
    <n v="46677"/>
    <s v="Open"/>
    <d v="2018-07-27T00:00:00"/>
    <d v="2018-09-24T00:00:00"/>
    <s v="5807"/>
    <s v="Interstate Batteries"/>
    <s v="ND2017A29-REV3.2"/>
    <s v="PC"/>
    <s v="ND2017A29 Rev 3.2 Li Ion Battery"/>
    <n v="2"/>
    <n v="0"/>
    <n v="2"/>
    <n v="100.88"/>
    <s v="46677ND2017A29-REV3.22"/>
    <n v="201.76"/>
    <d v="2018-09-24T00:00:00"/>
    <d v="2018-09-23T00:00:00"/>
    <x v="3"/>
    <d v="2018-09-01T00:00:00"/>
    <x v="0"/>
    <s v="ND2"/>
    <s v="D"/>
    <n v="4"/>
    <n v="8"/>
    <m/>
    <m/>
    <m/>
    <m/>
    <x v="1"/>
    <n v="0"/>
  </r>
  <r>
    <n v="46848"/>
    <s v="Open"/>
    <d v="2018-08-17T00:00:00"/>
    <d v="2018-09-24T00:00:00"/>
    <s v="4751"/>
    <s v="BK Medical ApS"/>
    <s v="L06D459A35 REV0.1"/>
    <s v="EA"/>
    <s v="PACK ASM, L06D459A35 REV0.1, for BK MEDICAL, LGC"/>
    <n v="20"/>
    <n v="0"/>
    <n v="20"/>
    <n v="170"/>
    <s v="46848L06D459A35 REV0.120"/>
    <n v="3400"/>
    <d v="2018-09-24T00:00:00"/>
    <d v="2018-09-23T00:00:00"/>
    <x v="3"/>
    <d v="2018-09-01T00:00:00"/>
    <x v="0"/>
    <s v="L06"/>
    <n v="6"/>
    <n v="6"/>
    <n v="120"/>
    <m/>
    <m/>
    <m/>
    <m/>
    <x v="1"/>
    <n v="0"/>
  </r>
  <r>
    <n v="46887"/>
    <s v="Open"/>
    <d v="2018-08-23T00:00:00"/>
    <d v="2018-09-24T00:00:00"/>
    <s v="5504"/>
    <s v="Instrumentation GDD, Inc."/>
    <s v="NH2054HD31 Rev1.4"/>
    <s v="PC"/>
    <s v="NH2054HD31 Rev1.4 Li Ion Battery"/>
    <n v="24"/>
    <n v="0"/>
    <n v="24"/>
    <n v="118.15"/>
    <s v="46887NH2054HD31 Rev1.424"/>
    <n v="2835.6000000000004"/>
    <d v="2018-09-24T00:00:00"/>
    <d v="2018-09-23T00:00:00"/>
    <x v="3"/>
    <d v="2018-09-01T00:00:00"/>
    <x v="0"/>
    <s v="NH2"/>
    <s v="H"/>
    <n v="8"/>
    <n v="192"/>
    <m/>
    <m/>
    <m/>
    <m/>
    <x v="1"/>
    <n v="0"/>
  </r>
  <r>
    <n v="46913"/>
    <s v="Open"/>
    <d v="2018-08-27T00:00:00"/>
    <d v="2018-09-24T00:00:00"/>
    <s v="8253"/>
    <s v="Vallen Distribution Inc."/>
    <s v="NH2054HD24 Rev5.6"/>
    <s v="PC"/>
    <s v="NH2054HD24 Rev 5.6 Li Ion Battery"/>
    <n v="10"/>
    <n v="0"/>
    <n v="10"/>
    <n v="144.25"/>
    <s v="46913NH2054HD24 Rev5.610"/>
    <n v="1442.5"/>
    <d v="2018-09-24T00:00:00"/>
    <d v="2018-09-23T00:00:00"/>
    <x v="3"/>
    <d v="2018-09-01T00:00:00"/>
    <x v="0"/>
    <s v="NH2"/>
    <s v="H"/>
    <n v="8"/>
    <n v="80"/>
    <m/>
    <m/>
    <m/>
    <m/>
    <x v="1"/>
    <n v="0"/>
  </r>
  <r>
    <n v="46975"/>
    <s v="Open"/>
    <d v="2018-09-06T00:00:00"/>
    <d v="2018-09-24T00:00:00"/>
    <s v="9653"/>
    <s v="GPS Metals Inc."/>
    <s v="ND2017A29-REV3.2"/>
    <s v="PC"/>
    <s v="ND2017A29 Rev 3.2 Li Ion Battery"/>
    <n v="2"/>
    <n v="0"/>
    <n v="2"/>
    <n v="100.88"/>
    <s v="46975ND2017A29-REV3.22"/>
    <n v="201.76"/>
    <d v="2018-09-24T00:00:00"/>
    <d v="2018-09-23T00:00:00"/>
    <x v="3"/>
    <d v="2018-09-01T00:00:00"/>
    <x v="0"/>
    <s v="ND2"/>
    <s v="D"/>
    <n v="4"/>
    <n v="8"/>
    <m/>
    <m/>
    <m/>
    <m/>
    <x v="1"/>
    <n v="0"/>
  </r>
  <r>
    <n v="47024"/>
    <s v="Open"/>
    <d v="2018-09-10T00:00:00"/>
    <d v="2018-09-24T00:00:00"/>
    <s v="7906"/>
    <s v="Harborview Medical Center"/>
    <s v="ATA004N1"/>
    <s v="EA"/>
    <s v="ATA004N USB port SMBus, smart battery interface/analyzer, N-Series"/>
    <n v="1"/>
    <n v="0"/>
    <n v="1"/>
    <n v="320"/>
    <s v="47024ATA004N11"/>
    <n v="320"/>
    <d v="2018-09-24T00:00:00"/>
    <d v="2018-09-23T00:00:00"/>
    <x v="3"/>
    <d v="2018-09-01T00:00:00"/>
    <x v="4"/>
    <s v="ATA"/>
    <s v="n/a"/>
    <n v="0"/>
    <n v="0"/>
    <m/>
    <m/>
    <m/>
    <m/>
    <x v="1"/>
    <n v="0"/>
  </r>
  <r>
    <n v="45542"/>
    <s v="Open"/>
    <d v="2018-03-27T00:00:00"/>
    <d v="2018-09-25T00:00:00"/>
    <s v="5006"/>
    <s v="IT Concepts GmbH"/>
    <s v="NC2040HD34 REV1.8"/>
    <s v="PC"/>
    <s v="NC2040HD34 Rev 1.8 Li Ion Battery [08/21/18]"/>
    <n v="40"/>
    <n v="0"/>
    <n v="40"/>
    <n v="58.72"/>
    <s v="45542NC2040HD34 REV1.840"/>
    <n v="2348.8000000000002"/>
    <d v="2018-08-21T00:00:00"/>
    <d v="2018-08-19T00:00:00"/>
    <x v="0"/>
    <s v="LATE"/>
    <x v="0"/>
    <s v="NC2"/>
    <s v="C"/>
    <n v="3"/>
    <n v="120"/>
    <m/>
    <m/>
    <m/>
    <m/>
    <x v="21"/>
    <n v="840"/>
  </r>
  <r>
    <n v="45542"/>
    <s v="Open"/>
    <d v="2018-03-27T00:00:00"/>
    <d v="2018-09-25T00:00:00"/>
    <s v="5006"/>
    <s v="IT Concepts GmbH"/>
    <s v="NC2040HD34 REV1.8"/>
    <s v="PC"/>
    <s v="NC2040HD34 Rev 1.8 Li Ion Battery [09/18/18]"/>
    <n v="40"/>
    <n v="0"/>
    <n v="40"/>
    <n v="58.72"/>
    <s v="45542NC2040HD34 REV1.840"/>
    <n v="2348.8000000000002"/>
    <d v="2018-09-18T00:00:00"/>
    <d v="2018-09-16T00:00:00"/>
    <x v="8"/>
    <d v="2018-09-01T00:00:00"/>
    <x v="0"/>
    <s v="NC2"/>
    <s v="C"/>
    <n v="3"/>
    <n v="120"/>
    <m/>
    <m/>
    <m/>
    <m/>
    <x v="1"/>
    <n v="0"/>
  </r>
  <r>
    <n v="45542"/>
    <s v="Open"/>
    <d v="2018-03-27T00:00:00"/>
    <d v="2018-09-25T00:00:00"/>
    <s v="5006"/>
    <s v="IT Concepts GmbH"/>
    <s v="CH4000E-REV 9.1"/>
    <s v=""/>
    <s v="CH4000E Rev 9.1 (SEE SWI) Charger with European Power Plug [09/18/18]"/>
    <n v="30"/>
    <n v="0"/>
    <n v="30"/>
    <n v="91.96"/>
    <s v="45542CH4000E-REV 9.130"/>
    <n v="2758.7999999999997"/>
    <d v="2018-09-18T00:00:00"/>
    <d v="2018-09-16T00:00:00"/>
    <x v="8"/>
    <d v="2018-09-01T00:00:00"/>
    <x v="2"/>
    <s v="CH4"/>
    <s v="n/a"/>
    <n v="0"/>
    <n v="0"/>
    <m/>
    <m/>
    <m/>
    <m/>
    <x v="1"/>
    <n v="0"/>
  </r>
  <r>
    <n v="45729"/>
    <s v="Open"/>
    <d v="2018-04-13T00:00:00"/>
    <d v="2018-09-25T00:00:00"/>
    <s v="7264"/>
    <s v="DSA Daten- und Systemtechnik GmbH"/>
    <s v="NC2040HD31 REV1.4"/>
    <s v="PC"/>
    <s v="NC2040HD31 Rev 1.4 Li Ion Battery [09/19/18]"/>
    <n v="500"/>
    <n v="0"/>
    <n v="500"/>
    <n v="52.35"/>
    <s v="45729NC2040HD31 REV1.4500"/>
    <n v="26175"/>
    <d v="2018-09-19T00:00:00"/>
    <d v="2018-09-16T00:00:00"/>
    <x v="8"/>
    <d v="2018-09-01T00:00:00"/>
    <x v="0"/>
    <s v="NC2"/>
    <s v="C"/>
    <n v="3"/>
    <n v="1500"/>
    <m/>
    <m/>
    <m/>
    <m/>
    <x v="1"/>
    <n v="0"/>
  </r>
  <r>
    <n v="45979"/>
    <s v="Open"/>
    <d v="2018-05-09T00:00:00"/>
    <d v="2018-09-25T00:00:00"/>
    <s v="6558"/>
    <s v="LVI Low Vision International AB"/>
    <s v="EB377A2.1"/>
    <s v=""/>
    <s v="Custom Embedded Smart Charger Module for LVI Low Vision Int'l. [08/21/18]"/>
    <n v="96"/>
    <n v="0"/>
    <n v="96"/>
    <n v="51.05"/>
    <s v="45979EB377A2.196"/>
    <n v="4900.7999999999993"/>
    <d v="2018-08-21T00:00:00"/>
    <d v="2018-08-19T00:00:00"/>
    <x v="0"/>
    <s v="LATE"/>
    <x v="3"/>
    <s v="EB3"/>
    <s v="n/a"/>
    <n v="0"/>
    <n v="0"/>
    <m/>
    <m/>
    <m/>
    <m/>
    <x v="21"/>
    <n v="2016"/>
  </r>
  <r>
    <n v="45979"/>
    <s v="Open"/>
    <d v="2018-05-09T00:00:00"/>
    <d v="2018-09-25T00:00:00"/>
    <s v="6558"/>
    <s v="LVI Low Vision International AB"/>
    <s v="NF2047HD29 REV2.3"/>
    <s v="PC"/>
    <s v="NF2047HD29 Rev 2.3 Li Ion Battery [08/21/18]"/>
    <n v="4"/>
    <n v="0"/>
    <n v="4"/>
    <n v="84.03"/>
    <s v="45979NF2047HD29 REV2.34"/>
    <n v="336.12"/>
    <d v="2018-08-21T00:00:00"/>
    <d v="2018-08-19T00:00:00"/>
    <x v="0"/>
    <s v="LATE"/>
    <x v="0"/>
    <s v="NF2"/>
    <s v="F"/>
    <n v="6"/>
    <n v="24"/>
    <m/>
    <m/>
    <m/>
    <m/>
    <x v="21"/>
    <n v="84"/>
  </r>
  <r>
    <n v="45979"/>
    <s v="Open"/>
    <d v="2018-05-09T00:00:00"/>
    <d v="2018-09-25T00:00:00"/>
    <s v="6558"/>
    <s v="LVI Low Vision International AB"/>
    <s v="NF2047HD29 REV2.5"/>
    <s v="PC"/>
    <s v="NF2047HD29 Rev 2.5 Li Ion Battery [08/21/18]"/>
    <n v="92"/>
    <n v="0"/>
    <n v="92"/>
    <n v="84.03"/>
    <s v="45979NF2047HD29 REV2.592"/>
    <n v="7730.76"/>
    <d v="2018-08-21T00:00:00"/>
    <d v="2018-08-19T00:00:00"/>
    <x v="0"/>
    <s v="LATE"/>
    <x v="0"/>
    <s v="NF2"/>
    <s v="F"/>
    <n v="6"/>
    <n v="552"/>
    <m/>
    <m/>
    <m/>
    <m/>
    <x v="21"/>
    <n v="1932"/>
  </r>
  <r>
    <n v="45979"/>
    <s v="Open"/>
    <d v="2018-05-09T00:00:00"/>
    <d v="2018-09-25T00:00:00"/>
    <s v="6558"/>
    <s v="LVI Low Vision International AB"/>
    <s v="EB377A2.1"/>
    <s v=""/>
    <s v="Custom Embedded Smart Charger Module for LVI Low Vision Int'l. [09/19/18]"/>
    <n v="96"/>
    <n v="0"/>
    <n v="96"/>
    <n v="51.05"/>
    <s v="45979EB377A2.196"/>
    <n v="4900.7999999999993"/>
    <d v="2018-09-19T00:00:00"/>
    <d v="2018-09-16T00:00:00"/>
    <x v="8"/>
    <d v="2018-09-01T00:00:00"/>
    <x v="3"/>
    <s v="EB3"/>
    <s v="n/a"/>
    <n v="0"/>
    <n v="0"/>
    <m/>
    <m/>
    <m/>
    <m/>
    <x v="1"/>
    <n v="0"/>
  </r>
  <r>
    <n v="45979"/>
    <s v="Open"/>
    <d v="2018-05-09T00:00:00"/>
    <d v="2018-09-25T00:00:00"/>
    <s v="6558"/>
    <s v="LVI Low Vision International AB"/>
    <s v="NF2047HD29 REV2.5"/>
    <s v="PC"/>
    <s v="NF2047HD29 Rev 2.5 Li Ion Battery [09/19/18]"/>
    <n v="96"/>
    <n v="0"/>
    <n v="96"/>
    <n v="84.03"/>
    <s v="45979NF2047HD29 REV2.596"/>
    <n v="8066.88"/>
    <d v="2018-09-19T00:00:00"/>
    <d v="2018-09-16T00:00:00"/>
    <x v="8"/>
    <d v="2018-09-01T00:00:00"/>
    <x v="0"/>
    <s v="NF2"/>
    <s v="F"/>
    <n v="6"/>
    <n v="576"/>
    <m/>
    <m/>
    <m/>
    <m/>
    <x v="1"/>
    <n v="0"/>
  </r>
  <r>
    <n v="46333"/>
    <s v="Open"/>
    <d v="2018-06-20T00:00:00"/>
    <d v="2018-09-25T00:00:00"/>
    <s v="5207"/>
    <s v="Den Mat Holdings"/>
    <s v="ND2057DM31-Rev 1.1"/>
    <s v="PC"/>
    <s v="ND2057DM31 Rev 1.1 for Den Mat Holdings Li Ion Battery [09/25/18]"/>
    <n v="85"/>
    <n v="0"/>
    <n v="85"/>
    <n v="69.83"/>
    <s v="46333ND2057DM31-Rev 1.185"/>
    <n v="5935.55"/>
    <d v="2018-09-25T00:00:00"/>
    <d v="2018-09-23T00:00:00"/>
    <x v="3"/>
    <d v="2018-09-01T00:00:00"/>
    <x v="0"/>
    <s v="ND2"/>
    <s v="D"/>
    <n v="4"/>
    <n v="340"/>
    <m/>
    <m/>
    <m/>
    <m/>
    <x v="1"/>
    <n v="0"/>
  </r>
  <r>
    <n v="46337"/>
    <s v="Open"/>
    <d v="2018-06-20T00:00:00"/>
    <d v="2018-09-25T00:00:00"/>
    <s v="8264"/>
    <s v="Gotham Sound &amp; Communications, Inc"/>
    <s v="ND2054HD34 Rev1.5"/>
    <s v="PC"/>
    <s v="ND2054HD34 Rev 1.5 Li Ion Battery [09/25/18]"/>
    <n v="25"/>
    <n v="0"/>
    <n v="25"/>
    <n v="77.2"/>
    <s v="46337ND2054HD34 Rev1.525"/>
    <n v="1930"/>
    <d v="2018-09-25T00:00:00"/>
    <d v="2018-09-23T00:00:00"/>
    <x v="3"/>
    <d v="2018-09-01T00:00:00"/>
    <x v="0"/>
    <s v="ND2"/>
    <s v="D"/>
    <n v="4"/>
    <n v="100"/>
    <m/>
    <m/>
    <m/>
    <m/>
    <x v="1"/>
    <n v="0"/>
  </r>
  <r>
    <n v="46576"/>
    <s v="Open"/>
    <d v="2018-07-17T00:00:00"/>
    <d v="2018-09-25T00:00:00"/>
    <s v="6968"/>
    <s v="Spectris Taiwan Ltd c/o PMS Taiwan"/>
    <s v="NH2034HD31 Rev1.2"/>
    <s v="PC"/>
    <s v="NH2034HD31 Rev 1.2 Li Ion Battery"/>
    <n v="24"/>
    <n v="0"/>
    <n v="24"/>
    <n v="118.15"/>
    <s v="46576NH2034HD31 Rev1.224"/>
    <n v="2835.6000000000004"/>
    <d v="2018-09-25T00:00:00"/>
    <d v="2018-09-23T00:00:00"/>
    <x v="3"/>
    <d v="2018-09-01T00:00:00"/>
    <x v="0"/>
    <s v="NH2"/>
    <s v="H"/>
    <n v="8"/>
    <n v="192"/>
    <m/>
    <m/>
    <m/>
    <m/>
    <x v="1"/>
    <n v="0"/>
  </r>
  <r>
    <n v="46576"/>
    <s v="Open"/>
    <d v="2018-07-17T00:00:00"/>
    <d v="2018-09-25T00:00:00"/>
    <s v="6968"/>
    <s v="Spectris Taiwan Ltd c/o PMS Taiwan"/>
    <s v="Wire Exchange Fees"/>
    <s v=""/>
    <s v="wire fee costs incurred from intermediary banks in transit"/>
    <n v="1"/>
    <n v="0"/>
    <n v="1"/>
    <n v="26"/>
    <s v="46576Wire Exchange Fees1"/>
    <n v="26"/>
    <d v="2018-09-25T00:00:00"/>
    <d v="2018-09-23T00:00:00"/>
    <x v="3"/>
    <d v="2018-09-01T00:00:00"/>
    <x v="1"/>
    <s v="Wir"/>
    <s v="n/a"/>
    <n v="0"/>
    <n v="0"/>
    <m/>
    <m/>
    <m/>
    <m/>
    <x v="1"/>
    <n v="0"/>
  </r>
  <r>
    <n v="46576"/>
    <s v="Open"/>
    <d v="2018-07-17T00:00:00"/>
    <d v="2018-09-25T00:00:00"/>
    <s v="6968"/>
    <s v="Spectris Taiwan Ltd c/o PMS Taiwan"/>
    <s v="SED"/>
    <s v=""/>
    <s v="Document Preparation fee for Shipper's Export Declaration. (SED)"/>
    <n v="1"/>
    <n v="0"/>
    <n v="1"/>
    <n v="10"/>
    <s v="46576SED1"/>
    <n v="10"/>
    <d v="2018-09-25T00:00:00"/>
    <d v="2018-09-23T00:00:00"/>
    <x v="3"/>
    <d v="2018-09-01T00:00:00"/>
    <x v="1"/>
    <s v="SED"/>
    <s v="n/a"/>
    <n v="0"/>
    <n v="0"/>
    <m/>
    <m/>
    <m/>
    <m/>
    <x v="1"/>
    <n v="0"/>
  </r>
  <r>
    <n v="46658"/>
    <s v="Open"/>
    <d v="2018-07-27T00:00:00"/>
    <d v="2018-09-25T00:00:00"/>
    <s v="9602"/>
    <s v="Nodet S.A. de C.V."/>
    <s v="NC2040HD34 REV1.8"/>
    <s v="PC"/>
    <s v="NC2040HD34 Rev 1.8 Li Ion Battery"/>
    <n v="1"/>
    <n v="0"/>
    <n v="1"/>
    <n v="99.8"/>
    <s v="46658NC2040HD34 REV1.81"/>
    <n v="99.8"/>
    <d v="2018-09-25T00:00:00"/>
    <d v="2018-09-23T00:00:00"/>
    <x v="3"/>
    <d v="2018-09-01T00:00:00"/>
    <x v="0"/>
    <s v="NC2"/>
    <s v="C"/>
    <n v="3"/>
    <n v="3"/>
    <m/>
    <m/>
    <m/>
    <m/>
    <x v="1"/>
    <n v="0"/>
  </r>
  <r>
    <n v="47001"/>
    <s v="Open"/>
    <d v="2018-09-07T00:00:00"/>
    <d v="2018-12-18T00:00:00"/>
    <s v="5022"/>
    <s v="Bluebox Aviation Systems Ltd"/>
    <s v="551007"/>
    <s v="PC"/>
    <s v="European Power Cord"/>
    <n v="3"/>
    <n v="0"/>
    <n v="3"/>
    <n v="0"/>
    <s v="470015510073"/>
    <n v="0"/>
    <d v="2018-12-18T00:00:00"/>
    <d v="2018-12-16T00:00:00"/>
    <x v="10"/>
    <d v="2018-12-01T00:00:00"/>
    <x v="4"/>
    <s v="551"/>
    <s v="n/a"/>
    <n v="0"/>
    <n v="0"/>
    <m/>
    <m/>
    <m/>
    <m/>
    <x v="1"/>
    <n v="0"/>
  </r>
  <r>
    <n v="46727"/>
    <s v="Open"/>
    <d v="2018-08-02T00:00:00"/>
    <d v="2018-09-25T00:00:00"/>
    <s v="4204"/>
    <s v="Bruker Optik GmbH"/>
    <s v="Wire Exchange Fees"/>
    <s v=""/>
    <s v="wire fee costs incurred from intermediary banks in transit"/>
    <n v="1"/>
    <n v="0"/>
    <n v="1"/>
    <n v="26"/>
    <s v="46727Wire Exchange Fees1"/>
    <n v="26"/>
    <d v="2018-09-25T00:00:00"/>
    <d v="2018-09-23T00:00:00"/>
    <x v="3"/>
    <d v="2018-09-01T00:00:00"/>
    <x v="1"/>
    <s v="Wir"/>
    <s v="n/a"/>
    <n v="0"/>
    <n v="0"/>
    <m/>
    <m/>
    <m/>
    <m/>
    <x v="1"/>
    <n v="0"/>
  </r>
  <r>
    <n v="46884"/>
    <s v="Open"/>
    <d v="2018-08-23T00:00:00"/>
    <d v="2018-09-25T00:00:00"/>
    <s v="5060"/>
    <s v="Providence Health Care"/>
    <s v="NB2037HD34 Rev1.4"/>
    <s v="PC"/>
    <s v="NB2037HD34 Rev 1.4 Li Ion Battery"/>
    <n v="2"/>
    <n v="0"/>
    <n v="2"/>
    <n v="92.17"/>
    <s v="46884NB2037HD34 Rev1.42"/>
    <n v="184.34"/>
    <d v="2018-09-25T00:00:00"/>
    <d v="2018-09-23T00:00:00"/>
    <x v="3"/>
    <d v="2018-09-01T00:00:00"/>
    <x v="0"/>
    <s v="NB2"/>
    <s v="B"/>
    <n v="2"/>
    <n v="4"/>
    <m/>
    <m/>
    <m/>
    <m/>
    <x v="1"/>
    <n v="0"/>
  </r>
  <r>
    <n v="47004"/>
    <s v="Open"/>
    <d v="2018-09-07T00:00:00"/>
    <d v="2018-09-25T00:00:00"/>
    <s v="9662"/>
    <s v="Texas A&amp;M Transportation Institute"/>
    <s v="NI2040PH24 REV4.3"/>
    <s v="PC"/>
    <s v="NI2040PH24 Rev 4.3 for Philips Medical Li Ion Battery"/>
    <n v="1"/>
    <n v="0"/>
    <n v="1"/>
    <n v="161.13999999999999"/>
    <s v="47004NI2040PH24 REV4.31"/>
    <n v="161.13999999999999"/>
    <d v="2018-09-25T00:00:00"/>
    <d v="2018-09-23T00:00:00"/>
    <x v="3"/>
    <d v="2018-09-01T00:00:00"/>
    <x v="0"/>
    <s v="NI2"/>
    <s v="I"/>
    <n v="9"/>
    <n v="9"/>
    <m/>
    <m/>
    <m/>
    <m/>
    <x v="1"/>
    <n v="0"/>
  </r>
  <r>
    <n v="44920"/>
    <s v="Open"/>
    <d v="2018-01-23T00:00:00"/>
    <d v="2018-09-26T00:00:00"/>
    <s v="3020"/>
    <s v="DRS Network &amp; Imaging Systems LLC"/>
    <s v="L03D355A29-REV2.5"/>
    <s v="PC"/>
    <s v="L03D355A29 Rev 2.5 for DRS Li Ion Battery [04/10/19]"/>
    <n v="678"/>
    <n v="0"/>
    <n v="678"/>
    <n v="69.83"/>
    <s v="44920L03D355A29-REV2.5678"/>
    <n v="47344.74"/>
    <d v="2019-04-10T00:00:00"/>
    <d v="2019-04-07T00:00:00"/>
    <x v="14"/>
    <d v="2019-04-01T00:00:00"/>
    <x v="0"/>
    <s v="L03"/>
    <n v="3"/>
    <n v="3"/>
    <n v="2034"/>
    <m/>
    <m/>
    <m/>
    <m/>
    <x v="1"/>
    <n v="0"/>
  </r>
  <r>
    <n v="44920"/>
    <s v="Open"/>
    <d v="2018-01-23T00:00:00"/>
    <d v="2018-09-26T00:00:00"/>
    <s v="3020"/>
    <s v="DRS Network &amp; Imaging Systems LLC"/>
    <s v="L03D355A29-REV2.5"/>
    <s v="PC"/>
    <s v="L03D355A29 Rev 2.5 for DRS Li Ion Battery [04/24/19]"/>
    <n v="679"/>
    <n v="0"/>
    <n v="679"/>
    <n v="69.83"/>
    <s v="44920L03D355A29-REV2.5679"/>
    <n v="47414.57"/>
    <d v="2019-04-24T00:00:00"/>
    <d v="2019-04-21T00:00:00"/>
    <x v="15"/>
    <d v="2019-04-01T00:00:00"/>
    <x v="0"/>
    <s v="L03"/>
    <n v="3"/>
    <n v="3"/>
    <n v="2037"/>
    <m/>
    <m/>
    <m/>
    <m/>
    <x v="1"/>
    <n v="0"/>
  </r>
  <r>
    <n v="45951"/>
    <s v="Open"/>
    <d v="2018-05-07T00:00:00"/>
    <d v="2018-09-26T00:00:00"/>
    <s v="6671"/>
    <s v="908 Devices"/>
    <s v="ND2057NE31-Rev1.1"/>
    <s v="PC"/>
    <s v="ND2057NE31 Rev 1.1 for 908 Devices Li Ion Battery [09/12/18]"/>
    <n v="300"/>
    <n v="0"/>
    <n v="300"/>
    <n v="67.88"/>
    <s v="45951ND2057NE31-Rev1.1300"/>
    <n v="20364"/>
    <d v="2018-09-12T00:00:00"/>
    <d v="2018-09-09T00:00:00"/>
    <x v="9"/>
    <d v="2018-09-01T00:00:00"/>
    <x v="0"/>
    <s v="ND2"/>
    <s v="D"/>
    <n v="4"/>
    <n v="1200"/>
    <m/>
    <m/>
    <m/>
    <m/>
    <x v="1"/>
    <n v="0"/>
  </r>
  <r>
    <n v="45951"/>
    <s v="Open"/>
    <d v="2018-05-07T00:00:00"/>
    <d v="2018-09-26T00:00:00"/>
    <s v="6671"/>
    <s v="908 Devices"/>
    <s v="ND2057NE31-Rev1.1"/>
    <s v="PC"/>
    <s v="ND2057NE31 Rev 1.1 for 908 Devices Li Ion Battery [10/01/18]"/>
    <n v="300"/>
    <n v="0"/>
    <n v="300"/>
    <n v="67.88"/>
    <s v="45951ND2057NE31-Rev1.1300"/>
    <n v="20364"/>
    <d v="2018-10-01T00:00:00"/>
    <d v="2018-09-30T00:00:00"/>
    <x v="4"/>
    <d v="2018-10-01T00:00:00"/>
    <x v="0"/>
    <s v="ND2"/>
    <s v="D"/>
    <n v="4"/>
    <n v="1200"/>
    <m/>
    <m/>
    <m/>
    <m/>
    <x v="1"/>
    <n v="0"/>
  </r>
  <r>
    <n v="46244"/>
    <s v="Open"/>
    <d v="2018-06-11T00:00:00"/>
    <d v="2018-09-26T00:00:00"/>
    <s v="4839"/>
    <s v="Midwest Safety Products"/>
    <s v="NC2040SM24 REV1.2"/>
    <s v="PC"/>
    <s v="NC2040SM24 Rev 1.2 for Stryker Medical Li Ion Battery [09/12/18]"/>
    <n v="480"/>
    <n v="0"/>
    <n v="480"/>
    <n v="56.17"/>
    <s v="46244NC2040SM24 REV1.2480"/>
    <n v="26961.600000000002"/>
    <d v="2018-09-12T00:00:00"/>
    <d v="2018-09-09T00:00:00"/>
    <x v="9"/>
    <d v="2018-09-01T00:00:00"/>
    <x v="0"/>
    <s v="NC2"/>
    <s v="C"/>
    <n v="3"/>
    <n v="1440"/>
    <m/>
    <m/>
    <m/>
    <m/>
    <x v="1"/>
    <n v="0"/>
  </r>
  <r>
    <n v="46244"/>
    <s v="Open"/>
    <d v="2018-06-11T00:00:00"/>
    <d v="2018-09-26T00:00:00"/>
    <s v="4839"/>
    <s v="Midwest Safety Products"/>
    <s v="NC2040SM24 REV1.2"/>
    <s v="PC"/>
    <s v="NC2040SM24 Rev 1.2 for Stryker Medical Li Ion Battery [09/26/18]"/>
    <n v="240"/>
    <n v="0"/>
    <n v="240"/>
    <n v="56.17"/>
    <s v="46244NC2040SM24 REV1.2240"/>
    <n v="13480.800000000001"/>
    <d v="2018-09-26T00:00:00"/>
    <d v="2018-09-23T00:00:00"/>
    <x v="3"/>
    <d v="2018-09-01T00:00:00"/>
    <x v="0"/>
    <s v="NC2"/>
    <s v="C"/>
    <n v="3"/>
    <n v="720"/>
    <m/>
    <m/>
    <m/>
    <m/>
    <x v="1"/>
    <n v="0"/>
  </r>
  <r>
    <n v="46244"/>
    <s v="Open"/>
    <d v="2018-06-11T00:00:00"/>
    <d v="2018-09-26T00:00:00"/>
    <s v="4839"/>
    <s v="Midwest Safety Products"/>
    <s v="NF2040SM24 REV1.3"/>
    <s v="PC"/>
    <s v="NF2040SM24 Rev 1.3 for Stryker Medical Li Ion Battery [10/01/18]"/>
    <n v="250"/>
    <n v="0"/>
    <n v="250"/>
    <n v="78.06"/>
    <s v="46244NF2040SM24 REV1.3250"/>
    <n v="19515"/>
    <d v="2018-10-01T00:00:00"/>
    <d v="2018-09-30T00:00:00"/>
    <x v="4"/>
    <d v="2018-10-01T00:00:00"/>
    <x v="0"/>
    <s v="NF2"/>
    <s v="F"/>
    <n v="6"/>
    <n v="1500"/>
    <m/>
    <m/>
    <m/>
    <m/>
    <x v="1"/>
    <n v="0"/>
  </r>
  <r>
    <n v="46244"/>
    <s v="Open"/>
    <d v="2018-06-11T00:00:00"/>
    <d v="2018-09-26T00:00:00"/>
    <s v="4839"/>
    <s v="Midwest Safety Products"/>
    <s v="NF2040SM24 REV1.3"/>
    <s v="PC"/>
    <s v="NF2040SM24 Rev 1.3 for Stryker Medical Li Ion Battery [10/08/18]"/>
    <n v="250"/>
    <n v="0"/>
    <n v="250"/>
    <n v="78.06"/>
    <s v="46244NF2040SM24 REV1.3250"/>
    <n v="19515"/>
    <d v="2018-10-08T00:00:00"/>
    <d v="2018-10-07T00:00:00"/>
    <x v="12"/>
    <d v="2018-10-01T00:00:00"/>
    <x v="0"/>
    <s v="NF2"/>
    <s v="F"/>
    <n v="6"/>
    <n v="1500"/>
    <m/>
    <m/>
    <m/>
    <m/>
    <x v="1"/>
    <n v="0"/>
  </r>
  <r>
    <n v="46581"/>
    <s v="Open"/>
    <d v="2018-07-18T00:00:00"/>
    <d v="2018-09-26T00:00:00"/>
    <s v="4363"/>
    <s v="U.S. Hi-Tech Industries Corp."/>
    <s v="NL2050HD22-REV5.4"/>
    <s v="PC"/>
    <s v="NL2050HD22-REV5.4 Li Ion Battery"/>
    <n v="21"/>
    <n v="0"/>
    <n v="21"/>
    <n v="128.78"/>
    <s v="46581NL2050HD22-REV5.421"/>
    <n v="2704.38"/>
    <d v="2018-09-26T00:00:00"/>
    <d v="2018-09-23T00:00:00"/>
    <x v="3"/>
    <d v="2018-09-01T00:00:00"/>
    <x v="0"/>
    <s v="NL2"/>
    <s v="L"/>
    <n v="12"/>
    <n v="252"/>
    <m/>
    <m/>
    <m/>
    <m/>
    <x v="1"/>
    <n v="0"/>
  </r>
  <r>
    <n v="46581"/>
    <s v="Open"/>
    <d v="2018-07-18T00:00:00"/>
    <d v="2018-09-26T00:00:00"/>
    <s v="4363"/>
    <s v="U.S. Hi-Tech Industries Corp."/>
    <s v="NL2050HD22-REV5.2"/>
    <s v="PC"/>
    <s v="NL2050HD22-REV5.2 Li Ion Battery"/>
    <n v="3"/>
    <n v="0"/>
    <n v="3"/>
    <n v="128.78"/>
    <s v="46581NL2050HD22-REV5.23"/>
    <n v="386.34000000000003"/>
    <d v="2018-09-26T00:00:00"/>
    <d v="2018-09-23T00:00:00"/>
    <x v="3"/>
    <d v="2018-09-01T00:00:00"/>
    <x v="0"/>
    <s v="NL2"/>
    <s v="L"/>
    <n v="12"/>
    <n v="36"/>
    <m/>
    <m/>
    <m/>
    <m/>
    <x v="1"/>
    <n v="0"/>
  </r>
  <r>
    <n v="46666"/>
    <s v="Open"/>
    <d v="2018-07-27T00:00:00"/>
    <d v="2018-09-26T00:00:00"/>
    <s v="7857"/>
    <s v="Ajinomoto Althea Inc."/>
    <s v="NL2024HD22-REV4.7"/>
    <s v="PC"/>
    <s v="NL2024HD22 Rev 4.7 Li Ion Battery"/>
    <n v="4"/>
    <n v="0"/>
    <n v="4"/>
    <n v="177.19"/>
    <s v="46666NL2024HD22-REV4.74"/>
    <n v="708.76"/>
    <d v="2018-09-26T00:00:00"/>
    <d v="2018-09-23T00:00:00"/>
    <x v="3"/>
    <d v="2018-09-01T00:00:00"/>
    <x v="0"/>
    <s v="NL2"/>
    <s v="L"/>
    <n v="12"/>
    <n v="48"/>
    <m/>
    <m/>
    <m/>
    <m/>
    <x v="1"/>
    <n v="0"/>
  </r>
  <r>
    <n v="46687"/>
    <s v="Open"/>
    <d v="2018-07-30T00:00:00"/>
    <d v="2018-09-26T00:00:00"/>
    <s v="7741"/>
    <s v="Agilent Technologies Singapore Intl Pte"/>
    <s v="NC2040AG31 REV1.1"/>
    <s v="PC"/>
    <s v="NC2040AG31 Rev 1.1 for Agilent Technologies Li Ion Battery"/>
    <n v="72"/>
    <n v="0"/>
    <n v="72"/>
    <n v="67.52"/>
    <s v="46687NC2040AG31 REV1.172"/>
    <n v="4861.4399999999996"/>
    <d v="2018-09-26T00:00:00"/>
    <d v="2018-09-23T00:00:00"/>
    <x v="3"/>
    <d v="2018-09-01T00:00:00"/>
    <x v="0"/>
    <s v="NC2"/>
    <s v="C"/>
    <n v="3"/>
    <n v="216"/>
    <m/>
    <m/>
    <m/>
    <m/>
    <x v="1"/>
    <n v="0"/>
  </r>
  <r>
    <n v="45177"/>
    <s v="Open"/>
    <d v="2018-02-14T00:00:00"/>
    <d v="2018-09-27T00:00:00"/>
    <s v="7827"/>
    <s v="Agilent Technologies LDA UK Ltd."/>
    <s v="ND2053CL34 Rev1.1"/>
    <s v="PC"/>
    <s v="ND2053CL34 Rev1.1  for Agilent Technologies Li Ion Battery [08/22/18]"/>
    <n v="40"/>
    <n v="0"/>
    <n v="40"/>
    <n v="78.510000000000005"/>
    <s v="45177ND2053CL34 Rev1.140"/>
    <n v="3140.4"/>
    <d v="2018-08-22T00:00:00"/>
    <d v="2018-08-19T00:00:00"/>
    <x v="0"/>
    <s v="LATE"/>
    <x v="0"/>
    <s v="ND2"/>
    <s v="D"/>
    <n v="4"/>
    <n v="160"/>
    <m/>
    <m/>
    <m/>
    <m/>
    <x v="22"/>
    <n v="800"/>
  </r>
  <r>
    <n v="45177"/>
    <s v="Open"/>
    <d v="2018-02-14T00:00:00"/>
    <d v="2018-09-27T00:00:00"/>
    <s v="7827"/>
    <s v="Agilent Technologies LDA UK Ltd."/>
    <s v="ND2053CL34 Rev1.1"/>
    <s v="PC"/>
    <s v="ND2053CL34 Rev1.1  for Agilent Technologies Li Ion Battery [09/19/18]"/>
    <n v="20"/>
    <n v="0"/>
    <n v="20"/>
    <n v="78.510000000000005"/>
    <s v="45177ND2053CL34 Rev1.120"/>
    <n v="1570.2"/>
    <d v="2018-09-19T00:00:00"/>
    <d v="2018-09-16T00:00:00"/>
    <x v="8"/>
    <d v="2018-09-01T00:00:00"/>
    <x v="0"/>
    <s v="ND2"/>
    <s v="D"/>
    <n v="4"/>
    <n v="80"/>
    <m/>
    <m/>
    <m/>
    <m/>
    <x v="1"/>
    <n v="0"/>
  </r>
  <r>
    <n v="45177"/>
    <s v="Open"/>
    <d v="2018-02-14T00:00:00"/>
    <d v="2018-09-27T00:00:00"/>
    <s v="7827"/>
    <s v="Agilent Technologies LDA UK Ltd."/>
    <s v="CH5000CLX-REV 1.2"/>
    <s v=""/>
    <s v="CH5000CLX Rev 1.2 Charger/Calibrator for Agilent Technologies LDA  - no mains plug [09/19/18]"/>
    <n v="10"/>
    <n v="0"/>
    <n v="10"/>
    <n v="114.95"/>
    <s v="45177CH5000CLX-REV 1.210"/>
    <n v="1149.5"/>
    <d v="2018-09-19T00:00:00"/>
    <d v="2018-09-16T00:00:00"/>
    <x v="8"/>
    <d v="2018-09-01T00:00:00"/>
    <x v="2"/>
    <s v="CH5"/>
    <s v="n/a"/>
    <n v="0"/>
    <n v="0"/>
    <m/>
    <m/>
    <m/>
    <m/>
    <x v="1"/>
    <n v="0"/>
  </r>
  <r>
    <n v="46571"/>
    <s v="Open"/>
    <d v="2018-07-17T00:00:00"/>
    <d v="2018-09-27T00:00:00"/>
    <s v="9049"/>
    <s v="GE Sensing EMEA"/>
    <s v="NH2057GQ29 Rev1.2"/>
    <s v="PC"/>
    <s v="NH2057GQ29 Rev1.2 for GE Oil and Gas Li Ion Battery"/>
    <n v="24"/>
    <n v="0"/>
    <n v="24"/>
    <n v="129.16999999999999"/>
    <s v="46571NH2057GQ29 Rev1.224"/>
    <n v="3100.08"/>
    <d v="2018-09-27T00:00:00"/>
    <d v="2018-09-23T00:00:00"/>
    <x v="3"/>
    <d v="2018-09-01T00:00:00"/>
    <x v="0"/>
    <s v="NH2"/>
    <s v="H"/>
    <n v="8"/>
    <n v="192"/>
    <m/>
    <m/>
    <m/>
    <m/>
    <x v="1"/>
    <n v="0"/>
  </r>
  <r>
    <n v="47002"/>
    <s v="Open"/>
    <d v="2018-09-07T00:00:00"/>
    <d v="2018-12-18T00:00:00"/>
    <s v="6221"/>
    <s v="Cleanroom Management International"/>
    <s v="Wire Exchange Fees"/>
    <s v=""/>
    <s v="wire fee costs incurred from intermediary banks in transit"/>
    <n v="1"/>
    <n v="0"/>
    <n v="1"/>
    <n v="28"/>
    <s v="47002Wire Exchange Fees1"/>
    <n v="28"/>
    <d v="2018-12-18T00:00:00"/>
    <d v="2018-12-16T00:00:00"/>
    <x v="10"/>
    <d v="2018-12-01T00:00:00"/>
    <x v="1"/>
    <s v="Wir"/>
    <s v="n/a"/>
    <n v="0"/>
    <n v="0"/>
    <m/>
    <m/>
    <m/>
    <m/>
    <x v="1"/>
    <n v="0"/>
  </r>
  <r>
    <n v="46288"/>
    <s v="Open"/>
    <d v="2018-06-13T00:00:00"/>
    <d v="2018-12-19T00:00:00"/>
    <s v="4575"/>
    <s v="Belmont Instrument Corp."/>
    <s v="NH2054BM31 Rev1.1"/>
    <s v="PC"/>
    <s v="NH2054BM31 Rev1.1 for Belmont Instruments Li Ion Battery [09/27/18]"/>
    <n v="125"/>
    <n v="0"/>
    <n v="125"/>
    <n v="109.21"/>
    <s v="46288NH2054BM31 Rev1.1125"/>
    <n v="13651.25"/>
    <d v="2018-09-27T00:00:00"/>
    <d v="2018-09-23T00:00:00"/>
    <x v="3"/>
    <d v="2018-09-01T00:00:00"/>
    <x v="0"/>
    <s v="NH2"/>
    <s v="H"/>
    <n v="8"/>
    <n v="100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15/19]"/>
    <n v="260"/>
    <n v="0"/>
    <n v="260"/>
    <n v="104.25"/>
    <s v="46832L08D379B34 REV1.0260"/>
    <n v="27105"/>
    <d v="2019-02-15T00:00:00"/>
    <d v="2019-02-10T00:00:00"/>
    <x v="16"/>
    <d v="2019-02-01T00:00:00"/>
    <x v="0"/>
    <s v="L08"/>
    <n v="8"/>
    <n v="8"/>
    <n v="2080"/>
    <m/>
    <m/>
    <m/>
    <m/>
    <x v="1"/>
    <n v="0"/>
  </r>
  <r>
    <n v="46928"/>
    <s v="Open"/>
    <d v="2018-08-29T00:00:00"/>
    <d v="2018-09-27T00:00:00"/>
    <s v="6674"/>
    <s v="8 Tree LLC"/>
    <s v="CH4000X-REV 9.1"/>
    <s v=""/>
    <s v="CH4000X Rev 9.1 (SEE SWI) Charger with No Power Cord"/>
    <n v="10"/>
    <n v="0"/>
    <n v="10"/>
    <n v="107.21"/>
    <s v="46928CH4000X-REV 9.110"/>
    <n v="1072.0999999999999"/>
    <d v="2018-09-27T00:00:00"/>
    <d v="2018-09-23T00:00:00"/>
    <x v="3"/>
    <d v="2018-09-01T00:00:00"/>
    <x v="2"/>
    <s v="CH4"/>
    <s v="n/a"/>
    <n v="0"/>
    <n v="0"/>
    <m/>
    <m/>
    <m/>
    <m/>
    <x v="1"/>
    <n v="0"/>
  </r>
  <r>
    <n v="46928"/>
    <s v="Open"/>
    <d v="2018-08-29T00:00:00"/>
    <d v="2018-09-27T00:00:00"/>
    <s v="6674"/>
    <s v="8 Tree LLC"/>
    <s v="BL237A2"/>
    <s v="PC"/>
    <s v="Battery Mating Connector Mounting PCB, with bolt holes for 610018"/>
    <n v="10"/>
    <n v="0"/>
    <n v="10"/>
    <n v="1"/>
    <s v="46928BL237A210"/>
    <n v="10"/>
    <d v="2018-09-27T00:00:00"/>
    <d v="2018-09-23T00:00:00"/>
    <x v="3"/>
    <d v="2018-09-01T00:00:00"/>
    <x v="3"/>
    <s v="BL2"/>
    <s v="n/a"/>
    <n v="0"/>
    <n v="0"/>
    <m/>
    <m/>
    <m/>
    <m/>
    <x v="1"/>
    <n v="0"/>
  </r>
  <r>
    <n v="46928"/>
    <s v="Open"/>
    <d v="2018-08-29T00:00:00"/>
    <d v="2018-09-27T00:00:00"/>
    <s v="6674"/>
    <s v="8 Tree LLC"/>
    <s v="610007"/>
    <s v="PC"/>
    <s v="5-blade AMP style 5787422-1  board-mount right-angle keyed-right male"/>
    <n v="10"/>
    <n v="0"/>
    <n v="10"/>
    <n v="2"/>
    <s v="4692861000710"/>
    <n v="20"/>
    <d v="2018-09-27T00:00:00"/>
    <d v="2018-09-23T00:00:00"/>
    <x v="3"/>
    <d v="2018-09-01T00:00:00"/>
    <x v="4"/>
    <s v="610"/>
    <s v="n/a"/>
    <n v="0"/>
    <n v="0"/>
    <m/>
    <m/>
    <m/>
    <m/>
    <x v="1"/>
    <n v="0"/>
  </r>
  <r>
    <n v="46929"/>
    <s v="Open"/>
    <d v="2018-08-29T00:00:00"/>
    <d v="2018-09-27T00:00:00"/>
    <s v="9645"/>
    <s v="Medstar Union Memorial Hospital"/>
    <s v="NL2044HD22-REV5.3"/>
    <s v="PC"/>
    <s v="NL2044HD22 Rev 5.3 Li Ion Battery"/>
    <n v="2"/>
    <n v="0"/>
    <n v="2"/>
    <n v="177.19"/>
    <s v="46929NL2044HD22-REV5.32"/>
    <n v="354.38"/>
    <d v="2018-09-27T00:00:00"/>
    <d v="2018-09-23T00:00:00"/>
    <x v="3"/>
    <d v="2018-09-01T00:00:00"/>
    <x v="0"/>
    <s v="NL2"/>
    <s v="L"/>
    <n v="12"/>
    <n v="24"/>
    <m/>
    <m/>
    <m/>
    <m/>
    <x v="1"/>
    <n v="0"/>
  </r>
  <r>
    <n v="44680"/>
    <s v="Open"/>
    <d v="2017-12-22T00:00:00"/>
    <d v="2018-09-28T00:00:00"/>
    <s v="5681"/>
    <s v="M2M NDT"/>
    <s v="Ni2020ED29-REV2.3"/>
    <s v="PC"/>
    <s v="NI2020ED29 Rev 2.3 Li Ion Battery [09/17/18]"/>
    <n v="5"/>
    <n v="0"/>
    <n v="5"/>
    <n v="108.37"/>
    <s v="44680Ni2020ED29-REV2.35"/>
    <n v="541.85"/>
    <d v="2018-09-17T00:00:00"/>
    <d v="2018-09-16T00:00:00"/>
    <x v="8"/>
    <d v="2018-09-01T00:00:00"/>
    <x v="0"/>
    <s v="Ni2"/>
    <s v="I"/>
    <n v="9"/>
    <n v="45"/>
    <m/>
    <m/>
    <m/>
    <m/>
    <x v="1"/>
    <n v="0"/>
  </r>
  <r>
    <n v="44680"/>
    <s v="Open"/>
    <d v="2017-12-22T00:00:00"/>
    <d v="2018-09-28T00:00:00"/>
    <s v="5681"/>
    <s v="M2M NDT"/>
    <s v="Ni2020ED29-REV2.6"/>
    <s v="PC"/>
    <s v="NI2020ED29 Rev 2.6 Li Ion Battery [09/17/18]"/>
    <n v="95"/>
    <n v="0"/>
    <n v="95"/>
    <n v="108.37"/>
    <s v="44680Ni2020ED29-REV2.695"/>
    <n v="10295.15"/>
    <d v="2018-09-17T00:00:00"/>
    <d v="2018-09-16T00:00:00"/>
    <x v="8"/>
    <d v="2018-09-01T00:00:00"/>
    <x v="0"/>
    <s v="Ni2"/>
    <s v="I"/>
    <n v="9"/>
    <n v="855"/>
    <m/>
    <m/>
    <m/>
    <m/>
    <x v="1"/>
    <n v="0"/>
  </r>
  <r>
    <n v="44680"/>
    <s v="Open"/>
    <d v="2017-12-22T00:00:00"/>
    <d v="2018-09-28T00:00:00"/>
    <s v="5681"/>
    <s v="M2M NDT"/>
    <s v="NC3040HD25 REV1.3"/>
    <s v="PC"/>
    <s v="NC3040HD25 Rev 1.3 Li Ion Battery [09/17/18]"/>
    <n v="30"/>
    <n v="0"/>
    <n v="30"/>
    <n v="61.96"/>
    <s v="44680NC3040HD25 REV1.330"/>
    <n v="1858.8"/>
    <d v="2018-09-17T00:00:00"/>
    <d v="2018-09-16T00:00:00"/>
    <x v="8"/>
    <d v="2018-09-01T00:00:00"/>
    <x v="0"/>
    <s v="NC3"/>
    <s v="C"/>
    <n v="3"/>
    <n v="90"/>
    <m/>
    <m/>
    <m/>
    <m/>
    <x v="1"/>
    <n v="0"/>
  </r>
  <r>
    <n v="44722"/>
    <s v="Open"/>
    <d v="2018-01-04T00:00:00"/>
    <d v="2018-09-28T00:00:00"/>
    <s v="4985"/>
    <s v="Integra Lifesciences AP"/>
    <s v="ND2054iN31Rev1.3"/>
    <s v="PC"/>
    <s v="ND2054iN31 Rev 1.3 for Integra Li Ion Battery [08/31/18]"/>
    <n v="400"/>
    <n v="0"/>
    <n v="400"/>
    <n v="69.400000000000006"/>
    <s v="44722ND2054iN31Rev1.3400"/>
    <n v="27760.000000000004"/>
    <d v="2018-08-31T00:00:00"/>
    <d v="2018-08-26T00:00:00"/>
    <x v="0"/>
    <s v="LATE"/>
    <x v="0"/>
    <s v="ND2"/>
    <s v="D"/>
    <n v="4"/>
    <n v="1600"/>
    <m/>
    <m/>
    <m/>
    <m/>
    <x v="28"/>
    <n v="4400"/>
  </r>
  <r>
    <n v="44722"/>
    <s v="Open"/>
    <d v="2018-01-04T00:00:00"/>
    <d v="2018-09-28T00:00:00"/>
    <s v="4985"/>
    <s v="Integra Lifesciences AP"/>
    <s v="ND2054iN31Rev1.3"/>
    <s v="PC"/>
    <s v="ND2054iN31 Rev 1.3 for Integra Li Ion Battery [09/17/18]"/>
    <n v="400"/>
    <n v="0"/>
    <n v="400"/>
    <n v="69.400000000000006"/>
    <s v="44722ND2054iN31Rev1.3400"/>
    <n v="27760.000000000004"/>
    <d v="2018-09-17T00:00:00"/>
    <d v="2018-09-16T00:00:00"/>
    <x v="8"/>
    <d v="2018-09-01T00:00:00"/>
    <x v="0"/>
    <s v="ND2"/>
    <s v="D"/>
    <n v="4"/>
    <n v="1600"/>
    <m/>
    <m/>
    <m/>
    <m/>
    <x v="1"/>
    <n v="0"/>
  </r>
  <r>
    <n v="44722"/>
    <s v="Open"/>
    <d v="2018-01-04T00:00:00"/>
    <d v="2018-09-28T00:00:00"/>
    <s v="4985"/>
    <s v="Integra Lifesciences AP"/>
    <s v="ND2054iN31Rev1.3"/>
    <s v="PC"/>
    <s v="ND2054iN31 Rev 1.3 for Integra Li Ion Battery [08/17/18]"/>
    <n v="400"/>
    <n v="0"/>
    <n v="400"/>
    <n v="69.400000000000006"/>
    <s v="44722ND2054iN31Rev1.3400"/>
    <n v="27760.000000000004"/>
    <d v="2018-08-17T00:00:00"/>
    <d v="2018-08-12T00:00:00"/>
    <x v="0"/>
    <s v="LATE"/>
    <x v="0"/>
    <s v="ND2"/>
    <s v="D"/>
    <n v="4"/>
    <n v="1600"/>
    <m/>
    <m/>
    <m/>
    <m/>
    <x v="33"/>
    <n v="10000"/>
  </r>
  <r>
    <n v="46087"/>
    <s v="Open"/>
    <d v="2018-05-23T00:00:00"/>
    <d v="2018-09-28T00:00:00"/>
    <s v="3892"/>
    <s v="Philips Home Healthcare Solutions RIGA"/>
    <s v="CH409A REV2.1"/>
    <s v="PC"/>
    <s v="CH409A, REV2.1, CHARGER, PHILIPS, SPOC (Respironics P/N:1116830) [09/10/18]"/>
    <n v="100"/>
    <n v="0"/>
    <n v="100"/>
    <n v="191.9"/>
    <s v="46087CH409A REV2.1100"/>
    <n v="19190"/>
    <d v="2018-09-10T00:00:00"/>
    <d v="2018-09-09T00:00:00"/>
    <x v="9"/>
    <d v="2018-09-01T00:00:00"/>
    <x v="2"/>
    <s v="CH4"/>
    <s v="n/a"/>
    <n v="0"/>
    <n v="0"/>
    <m/>
    <m/>
    <m/>
    <m/>
    <x v="1"/>
    <n v="0"/>
  </r>
  <r>
    <n v="46087"/>
    <s v="Open"/>
    <d v="2018-05-23T00:00:00"/>
    <d v="2018-09-28T00:00:00"/>
    <s v="3892"/>
    <s v="Philips Home Healthcare Solutions RIGA"/>
    <s v="CH409A REV2.1"/>
    <s v="PC"/>
    <s v="CH409A, REV2.1, CHARGER, PHILIPS, SPOC (Respironics P/N:1116830) [09/17/18]"/>
    <n v="150"/>
    <n v="0"/>
    <n v="150"/>
    <n v="191.9"/>
    <s v="46087CH409A REV2.1150"/>
    <n v="28785"/>
    <d v="2018-09-17T00:00:00"/>
    <d v="2018-09-16T00:00:00"/>
    <x v="8"/>
    <d v="2018-09-01T00:00:00"/>
    <x v="2"/>
    <s v="CH4"/>
    <s v="n/a"/>
    <n v="0"/>
    <n v="0"/>
    <m/>
    <m/>
    <m/>
    <m/>
    <x v="1"/>
    <n v="0"/>
  </r>
  <r>
    <n v="46087"/>
    <s v="Open"/>
    <d v="2018-05-23T00:00:00"/>
    <d v="2018-09-28T00:00:00"/>
    <s v="3892"/>
    <s v="Philips Home Healthcare Solutions RIGA"/>
    <s v="CH409A REV2.1"/>
    <s v="PC"/>
    <s v="CH409A, REV2.1, CHARGER, PHILIPS, SPOC (Respironics P/N:1116830) [09/24/18]"/>
    <n v="100"/>
    <n v="0"/>
    <n v="100"/>
    <n v="191.9"/>
    <s v="46087CH409A REV2.1100"/>
    <n v="19190"/>
    <d v="2018-09-24T00:00:00"/>
    <d v="2018-09-23T00:00:00"/>
    <x v="3"/>
    <d v="2018-09-01T00:00:00"/>
    <x v="2"/>
    <s v="CH4"/>
    <s v="n/a"/>
    <n v="0"/>
    <n v="0"/>
    <m/>
    <m/>
    <m/>
    <m/>
    <x v="1"/>
    <n v="0"/>
  </r>
  <r>
    <n v="46269"/>
    <s v="Open"/>
    <d v="2018-06-12T00:00:00"/>
    <d v="2018-09-28T00:00:00"/>
    <s v="9405"/>
    <s v="VLAD"/>
    <s v="Ni2020ED29-REV2.4"/>
    <s v="PC"/>
    <s v="NI2020ED29 Rev 2.4 Li Ion Battery [09/26/18]"/>
    <n v="100"/>
    <n v="0"/>
    <n v="100"/>
    <n v="128.88"/>
    <s v="46269Ni2020ED29-REV2.4100"/>
    <n v="12888"/>
    <d v="2018-09-26T00:00:00"/>
    <d v="2018-09-23T00:00:00"/>
    <x v="3"/>
    <d v="2018-09-01T00:00:00"/>
    <x v="0"/>
    <s v="Ni2"/>
    <s v="I"/>
    <n v="9"/>
    <n v="900"/>
    <m/>
    <m/>
    <m/>
    <m/>
    <x v="1"/>
    <n v="0"/>
  </r>
  <r>
    <n v="46269"/>
    <s v="Open"/>
    <d v="2018-06-12T00:00:00"/>
    <d v="2018-09-28T00:00:00"/>
    <s v="9405"/>
    <s v="VLAD"/>
    <s v="NJ1020AVP-REV4.1"/>
    <s v="PC"/>
    <s v="NJ1020AVP- Rev 4.1 Nickel Metal Hydride Battery [08/22/18]"/>
    <n v="60"/>
    <n v="0"/>
    <n v="60"/>
    <n v="97.01"/>
    <s v="46269NJ1020AVP-REV4.160"/>
    <n v="5820.6"/>
    <d v="2018-08-22T00:00:00"/>
    <d v="2018-08-19T00:00:00"/>
    <x v="0"/>
    <s v="LATE"/>
    <x v="0"/>
    <s v="NJ1"/>
    <s v="J"/>
    <n v="10"/>
    <n v="600"/>
    <m/>
    <m/>
    <m/>
    <m/>
    <x v="22"/>
    <n v="1200"/>
  </r>
  <r>
    <n v="46269"/>
    <s v="Open"/>
    <d v="2018-06-12T00:00:00"/>
    <d v="2018-09-28T00:00:00"/>
    <s v="9405"/>
    <s v="VLAD"/>
    <s v="Wire Exchange Fees"/>
    <s v=""/>
    <s v="wire fee costs incurred from intermediary banks in transit"/>
    <n v="1"/>
    <n v="0"/>
    <n v="1"/>
    <n v="26"/>
    <s v="46269Wire Exchange Fees1"/>
    <n v="26"/>
    <d v="2018-09-28T00:00:00"/>
    <d v="2018-09-23T00:00:00"/>
    <x v="3"/>
    <d v="2018-09-01T00:00:00"/>
    <x v="1"/>
    <s v="Wir"/>
    <s v="n/a"/>
    <n v="0"/>
    <n v="0"/>
    <m/>
    <m/>
    <m/>
    <m/>
    <x v="1"/>
    <n v="0"/>
  </r>
  <r>
    <n v="46269"/>
    <s v="Open"/>
    <d v="2018-06-12T00:00:00"/>
    <d v="2018-09-28T00:00:00"/>
    <s v="9405"/>
    <s v="VLAD"/>
    <s v="SED"/>
    <s v=""/>
    <s v="Document Preparation fee for Shipper's Export Declaration. (SED)"/>
    <n v="1"/>
    <n v="0"/>
    <n v="1"/>
    <n v="10"/>
    <s v="46269SED1"/>
    <n v="10"/>
    <d v="2018-09-28T00:00:00"/>
    <d v="2018-09-23T00:00:00"/>
    <x v="3"/>
    <d v="2018-09-01T00:00:00"/>
    <x v="1"/>
    <s v="SED"/>
    <s v="n/a"/>
    <n v="0"/>
    <n v="0"/>
    <m/>
    <m/>
    <m/>
    <m/>
    <x v="1"/>
    <n v="0"/>
  </r>
  <r>
    <n v="46270"/>
    <s v="Open"/>
    <d v="2018-06-13T00:00:00"/>
    <d v="2018-09-28T00:00:00"/>
    <s v="5259"/>
    <s v="RION Co. Ltd."/>
    <s v="NH2054HD31 Rev1.4"/>
    <s v="PC"/>
    <s v="NH2054HD31 Rev1.4 Li Ion Battery [09/25/18]"/>
    <n v="20"/>
    <n v="0"/>
    <n v="20"/>
    <n v="132.19999999999999"/>
    <s v="46270NH2054HD31 Rev1.420"/>
    <n v="2644"/>
    <d v="2018-09-25T00:00:00"/>
    <d v="2018-09-23T00:00:00"/>
    <x v="3"/>
    <d v="2018-09-01T00:00:00"/>
    <x v="0"/>
    <s v="NH2"/>
    <s v="H"/>
    <n v="8"/>
    <n v="160"/>
    <m/>
    <m/>
    <m/>
    <m/>
    <x v="1"/>
    <n v="0"/>
  </r>
  <r>
    <n v="46270"/>
    <s v="Open"/>
    <d v="2018-06-13T00:00:00"/>
    <d v="2018-09-28T00:00:00"/>
    <s v="5259"/>
    <s v="RION Co. Ltd."/>
    <s v="Wire Exchange Fees"/>
    <s v=""/>
    <s v="wire fee costs incurred from intermediary banks in transit"/>
    <n v="1"/>
    <n v="0"/>
    <n v="1"/>
    <n v="26"/>
    <s v="46270Wire Exchange Fees1"/>
    <n v="26"/>
    <d v="2018-09-28T00:00:00"/>
    <d v="2018-09-23T00:00:00"/>
    <x v="3"/>
    <d v="2018-09-01T00:00:00"/>
    <x v="1"/>
    <s v="Wir"/>
    <s v="n/a"/>
    <n v="0"/>
    <n v="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15/19]"/>
    <n v="260"/>
    <n v="0"/>
    <n v="260"/>
    <n v="104.25"/>
    <s v="46832L08D379B34 REV1.0260"/>
    <n v="27105"/>
    <d v="2019-02-15T00:00:00"/>
    <d v="2019-02-10T00:00:00"/>
    <x v="16"/>
    <d v="2019-02-01T00:00:00"/>
    <x v="0"/>
    <s v="L08"/>
    <n v="8"/>
    <n v="8"/>
    <n v="2080"/>
    <m/>
    <m/>
    <m/>
    <m/>
    <x v="1"/>
    <n v="0"/>
  </r>
  <r>
    <n v="46400"/>
    <s v="Open"/>
    <d v="2018-06-27T00:00:00"/>
    <d v="2018-09-28T00:00:00"/>
    <s v="5955"/>
    <s v="Minkels B.V."/>
    <s v="NB2037HR31 Rev2.4"/>
    <s v="PC"/>
    <s v="NB2037HR31 Rev 2.4 (see SWI) for Heraus(24 Hr. hold) [09/24/18]"/>
    <n v="58"/>
    <n v="0"/>
    <n v="58"/>
    <n v="61.32"/>
    <s v="46400NB2037HR31 Rev2.458"/>
    <n v="3556.56"/>
    <d v="2018-09-24T00:00:00"/>
    <d v="2018-09-23T00:00:00"/>
    <x v="3"/>
    <d v="2018-09-01T00:00:00"/>
    <x v="0"/>
    <s v="NB2"/>
    <s v="B"/>
    <n v="2"/>
    <n v="116"/>
    <m/>
    <m/>
    <m/>
    <m/>
    <x v="1"/>
    <n v="0"/>
  </r>
  <r>
    <n v="46617"/>
    <s v="Open"/>
    <d v="2018-07-23T00:00:00"/>
    <d v="2018-09-28T00:00:00"/>
    <s v="6607"/>
    <s v="Rigaku Americas Corp."/>
    <s v="CH4000A-REV 9.1"/>
    <s v=""/>
    <s v="CH4000A Rev 9.1 (SEE SWI) Charger with US Power Plug [09/28/18]"/>
    <n v="50"/>
    <n v="0"/>
    <n v="50"/>
    <n v="91.96"/>
    <s v="46617CH4000A-REV 9.150"/>
    <n v="4598"/>
    <d v="2018-09-28T00:00:00"/>
    <d v="2018-09-23T00:00:00"/>
    <x v="3"/>
    <d v="2018-09-01T00:00:00"/>
    <x v="2"/>
    <s v="CH4"/>
    <s v="n/a"/>
    <n v="0"/>
    <n v="0"/>
    <m/>
    <m/>
    <m/>
    <m/>
    <x v="1"/>
    <n v="0"/>
  </r>
  <r>
    <n v="46662"/>
    <s v="Open"/>
    <d v="2018-07-27T00:00:00"/>
    <d v="2018-09-28T00:00:00"/>
    <s v="3234"/>
    <s v="Batteries Plus - OR"/>
    <s v="NL2024HD22-REV4.6"/>
    <s v="PC"/>
    <s v="NL2024HD22 Rev 4.6 Li Ion Battery"/>
    <n v="5"/>
    <n v="0"/>
    <n v="5"/>
    <n v="177.19"/>
    <s v="46662NL2024HD22-REV4.65"/>
    <n v="885.95"/>
    <d v="2018-09-28T00:00:00"/>
    <d v="2018-09-23T00:00:00"/>
    <x v="3"/>
    <d v="2018-09-01T00:00:00"/>
    <x v="0"/>
    <s v="NL2"/>
    <s v="L"/>
    <n v="12"/>
    <n v="60"/>
    <m/>
    <m/>
    <m/>
    <m/>
    <x v="1"/>
    <n v="0"/>
  </r>
  <r>
    <n v="46723"/>
    <s v="Open"/>
    <d v="2018-08-02T00:00:00"/>
    <d v="2018-09-28T00:00:00"/>
    <s v="4964"/>
    <s v="Accutronics Ltd"/>
    <s v="936188A2"/>
    <s v="PC"/>
    <s v="2030 Series Battery connector protective cover[09/12/18]"/>
    <n v="50"/>
    <n v="0"/>
    <n v="50"/>
    <n v="1"/>
    <s v="46723936188A250"/>
    <n v="50"/>
    <d v="2018-09-12T00:00:00"/>
    <d v="2018-09-09T00:00:00"/>
    <x v="9"/>
    <d v="2018-09-01T00:00:00"/>
    <x v="4"/>
    <s v="936"/>
    <s v="n/a"/>
    <n v="0"/>
    <n v="0"/>
    <m/>
    <m/>
    <m/>
    <m/>
    <x v="1"/>
    <n v="0"/>
  </r>
  <r>
    <n v="46723"/>
    <s v="Open"/>
    <d v="2018-08-02T00:00:00"/>
    <d v="2018-09-28T00:00:00"/>
    <s v="4964"/>
    <s v="Accutronics Ltd"/>
    <s v="EB343A3.1"/>
    <s v=""/>
    <s v="Single Channel Embeddable Charger Module [09/12/18]"/>
    <n v="55"/>
    <n v="0"/>
    <n v="55"/>
    <n v="50.16"/>
    <s v="46723EB343A3.155"/>
    <n v="2758.7999999999997"/>
    <d v="2018-09-12T00:00:00"/>
    <d v="2018-09-09T00:00:00"/>
    <x v="9"/>
    <d v="2018-09-01T00:00:00"/>
    <x v="3"/>
    <s v="EB3"/>
    <s v="n/a"/>
    <n v="0"/>
    <n v="0"/>
    <m/>
    <m/>
    <m/>
    <m/>
    <x v="1"/>
    <n v="0"/>
  </r>
  <r>
    <n v="46723"/>
    <s v="Open"/>
    <d v="2018-08-02T00:00:00"/>
    <d v="2018-09-28T00:00:00"/>
    <s v="4964"/>
    <s v="Accutronics Ltd"/>
    <s v="ATA004N1"/>
    <s v="EA"/>
    <s v="ATA004N USB port SMBus, smart battery interface/analyzer, N-Series [09/12/18]"/>
    <n v="1"/>
    <n v="0"/>
    <n v="1"/>
    <n v="320"/>
    <s v="46723ATA004N11"/>
    <n v="320"/>
    <d v="2018-09-12T00:00:00"/>
    <d v="2018-09-09T00:00:00"/>
    <x v="9"/>
    <d v="2018-09-01T00:00:00"/>
    <x v="4"/>
    <s v="ATA"/>
    <s v="n/a"/>
    <n v="0"/>
    <n v="0"/>
    <m/>
    <m/>
    <m/>
    <m/>
    <x v="1"/>
    <n v="0"/>
  </r>
  <r>
    <n v="46842"/>
    <s v="Open"/>
    <d v="2018-08-17T00:00:00"/>
    <d v="2018-09-28T00:00:00"/>
    <s v="9424"/>
    <s v="Avnet - Chandler"/>
    <s v="PH1000CALA Rev1.0"/>
    <s v=""/>
    <s v="PH1000CALA Rev1.0 US Plug"/>
    <n v="20"/>
    <n v="0"/>
    <n v="20"/>
    <n v="159.07"/>
    <s v="46842PH1000CALA Rev1.020"/>
    <n v="3181.3999999999996"/>
    <d v="2018-09-28T00:00:00"/>
    <d v="2018-09-23T00:00:00"/>
    <x v="3"/>
    <d v="2018-09-01T00:00:00"/>
    <x v="2"/>
    <s v="PH1"/>
    <s v="n/a"/>
    <n v="0"/>
    <n v="0"/>
    <m/>
    <m/>
    <m/>
    <m/>
    <x v="1"/>
    <n v="0"/>
  </r>
  <r>
    <n v="46898"/>
    <s v="Open"/>
    <d v="2018-08-24T00:00:00"/>
    <d v="2018-09-28T00:00:00"/>
    <s v="4050"/>
    <s v="Unipower Corporation"/>
    <s v="NI2020HD24-REV4.8"/>
    <s v="PC"/>
    <s v="NI2020HD24 Rev 4.8 Li Ion Battery"/>
    <n v="12"/>
    <n v="0"/>
    <n v="12"/>
    <n v="124.26"/>
    <s v="46898NI2020HD24-REV4.812"/>
    <n v="1491.1200000000001"/>
    <d v="2018-09-28T00:00:00"/>
    <d v="2018-09-23T00:00:00"/>
    <x v="3"/>
    <d v="2018-09-01T00:00:00"/>
    <x v="0"/>
    <s v="NI2"/>
    <s v="I"/>
    <n v="9"/>
    <n v="108"/>
    <m/>
    <m/>
    <m/>
    <m/>
    <x v="1"/>
    <n v="0"/>
  </r>
  <r>
    <n v="46908"/>
    <s v="Open"/>
    <d v="2018-08-24T00:00:00"/>
    <d v="2018-09-28T00:00:00"/>
    <s v="5199"/>
    <s v="Zetec Canada"/>
    <s v="CH5050A - R4.8"/>
    <s v=""/>
    <s v="CH5050A Rev 4.8 Dual Charger/Calibrator  w/US power plug"/>
    <n v="10"/>
    <n v="0"/>
    <n v="10"/>
    <n v="260.75"/>
    <s v="46908CH5050A - R4.810"/>
    <n v="2607.5"/>
    <d v="2018-09-28T00:00:00"/>
    <d v="2018-09-23T00:00:00"/>
    <x v="3"/>
    <d v="2018-09-01T00:00:00"/>
    <x v="2"/>
    <s v="CH5"/>
    <s v="n/a"/>
    <n v="0"/>
    <n v="0"/>
    <m/>
    <m/>
    <m/>
    <m/>
    <x v="1"/>
    <n v="0"/>
  </r>
  <r>
    <n v="46927"/>
    <s v="Open"/>
    <d v="2018-08-29T00:00:00"/>
    <d v="2018-09-28T00:00:00"/>
    <s v="2106"/>
    <s v="Spacelabs Medical, Inc."/>
    <s v="Ni2040ED29 REV2.2"/>
    <s v="PC"/>
    <s v="Move to new custom Ni2040SL29 when created."/>
    <n v="4"/>
    <n v="0"/>
    <n v="4"/>
    <n v="181.09"/>
    <s v="46927Ni2040ED29 REV2.24"/>
    <n v="724.36"/>
    <d v="2018-09-28T00:00:00"/>
    <d v="2018-09-23T00:00:00"/>
    <x v="3"/>
    <d v="2018-09-01T00:00:00"/>
    <x v="0"/>
    <s v="Ni2"/>
    <s v="I"/>
    <n v="9"/>
    <n v="36"/>
    <m/>
    <m/>
    <m/>
    <m/>
    <x v="1"/>
    <n v="0"/>
  </r>
  <r>
    <n v="46940"/>
    <s v="Open"/>
    <d v="2018-09-05T00:00:00"/>
    <d v="2018-09-28T00:00:00"/>
    <s v="8535"/>
    <s v="Kansas City Repertory Theater"/>
    <s v="NF3040HD25 REV1.0"/>
    <s v="PC"/>
    <s v="NF3040HD25 REV 1.0 Li Ion Battery"/>
    <n v="2"/>
    <n v="0"/>
    <n v="2"/>
    <n v="134.12"/>
    <s v="46940NF3040HD25 REV1.02"/>
    <n v="268.24"/>
    <d v="2018-09-28T00:00:00"/>
    <d v="2018-09-23T00:00:00"/>
    <x v="3"/>
    <d v="2018-09-01T00:00:00"/>
    <x v="0"/>
    <s v="NF3"/>
    <s v="F"/>
    <n v="6"/>
    <n v="12"/>
    <m/>
    <m/>
    <m/>
    <m/>
    <x v="1"/>
    <n v="0"/>
  </r>
  <r>
    <n v="46941"/>
    <s v="Open"/>
    <d v="2018-09-05T00:00:00"/>
    <d v="2018-09-28T00:00:00"/>
    <s v="3045"/>
    <s v="ZLS Corporation"/>
    <s v="CH5000A-REV 12.4"/>
    <s v=""/>
    <s v="CH5000A Rev 12.4 Charger/Calibrator - USA plug"/>
    <n v="4"/>
    <n v="0"/>
    <n v="4"/>
    <n v="139"/>
    <s v="46941CH5000A-REV 12.44"/>
    <n v="556"/>
    <d v="2018-09-28T00:00:00"/>
    <d v="2018-09-23T00:00:00"/>
    <x v="3"/>
    <d v="2018-09-01T00:00:00"/>
    <x v="2"/>
    <s v="CH5"/>
    <s v="n/a"/>
    <n v="0"/>
    <n v="0"/>
    <m/>
    <m/>
    <m/>
    <m/>
    <x v="1"/>
    <n v="0"/>
  </r>
  <r>
    <n v="46941"/>
    <s v="Open"/>
    <d v="2018-09-05T00:00:00"/>
    <d v="2018-09-28T00:00:00"/>
    <s v="3045"/>
    <s v="ZLS Corporation"/>
    <s v="NL2020ED22-REV3.5"/>
    <s v="PC"/>
    <s v="NL2020ED22 Rev 3.5 Li Ion Battery"/>
    <n v="8"/>
    <n v="0"/>
    <n v="8"/>
    <n v="184.46"/>
    <s v="46941NL2020ED22-REV3.58"/>
    <n v="1475.68"/>
    <d v="2018-09-28T00:00:00"/>
    <d v="2018-09-23T00:00:00"/>
    <x v="3"/>
    <d v="2018-09-01T00:00:00"/>
    <x v="0"/>
    <s v="NL2"/>
    <s v="L"/>
    <n v="12"/>
    <n v="96"/>
    <m/>
    <m/>
    <m/>
    <m/>
    <x v="1"/>
    <n v="0"/>
  </r>
  <r>
    <n v="46944"/>
    <s v="Open"/>
    <d v="2018-09-05T00:00:00"/>
    <d v="2018-09-28T00:00:00"/>
    <s v="8740"/>
    <s v="US Army - Fort Bragg"/>
    <s v="Ni2020HD29-REV2.6"/>
    <s v="PC"/>
    <s v="Ni2020HD29 Rev 2.6 Li Ion Battery"/>
    <n v="25"/>
    <n v="0"/>
    <n v="25"/>
    <n v="124.38"/>
    <s v="46944Ni2020HD29-REV2.625"/>
    <n v="3109.5"/>
    <d v="2018-09-28T00:00:00"/>
    <d v="2018-09-23T00:00:00"/>
    <x v="3"/>
    <d v="2018-09-01T00:00:00"/>
    <x v="0"/>
    <s v="Ni2"/>
    <s v="I"/>
    <n v="9"/>
    <n v="225"/>
    <m/>
    <m/>
    <m/>
    <m/>
    <x v="1"/>
    <n v="0"/>
  </r>
  <r>
    <n v="46952"/>
    <s v="Open"/>
    <d v="2018-09-05T00:00:00"/>
    <d v="2018-09-28T00:00:00"/>
    <s v="8677"/>
    <s v="K Com, Inc."/>
    <s v="NC2040HD34 REV1.8"/>
    <s v="PC"/>
    <s v="NC2040HD34 Rev 1.8 Li Ion Battery"/>
    <n v="2"/>
    <n v="0"/>
    <n v="2"/>
    <n v="99.8"/>
    <s v="46952NC2040HD34 REV1.82"/>
    <n v="199.6"/>
    <d v="2018-09-28T00:00:00"/>
    <d v="2018-09-23T00:00:00"/>
    <x v="3"/>
    <d v="2018-09-01T00:00:00"/>
    <x v="0"/>
    <s v="NC2"/>
    <s v="C"/>
    <n v="3"/>
    <n v="6"/>
    <m/>
    <m/>
    <m/>
    <m/>
    <x v="1"/>
    <n v="0"/>
  </r>
  <r>
    <n v="46956"/>
    <s v="Open"/>
    <d v="2018-09-05T00:00:00"/>
    <d v="2018-09-28T00:00:00"/>
    <s v="9379"/>
    <s v="Mag-Instruments UG"/>
    <s v="EB335A4.2"/>
    <s v=""/>
    <s v="Single Channel Embeddable Boost Charger Module"/>
    <n v="3"/>
    <n v="0"/>
    <n v="3"/>
    <n v="106"/>
    <s v="46956EB335A4.23"/>
    <n v="318"/>
    <d v="2018-09-28T00:00:00"/>
    <d v="2018-09-23T00:00:00"/>
    <x v="3"/>
    <d v="2018-09-01T00:00:00"/>
    <x v="3"/>
    <s v="EB3"/>
    <s v="n/a"/>
    <n v="0"/>
    <n v="0"/>
    <m/>
    <m/>
    <m/>
    <m/>
    <x v="1"/>
    <n v="0"/>
  </r>
  <r>
    <n v="46956"/>
    <s v="Open"/>
    <d v="2018-09-05T00:00:00"/>
    <d v="2018-09-28T00:00:00"/>
    <s v="9379"/>
    <s v="Mag-Instruments UG"/>
    <s v="Wire Exchange Fees"/>
    <s v=""/>
    <s v="wire fee costs incurred from intermediary banks in transit"/>
    <n v="1"/>
    <n v="0"/>
    <n v="1"/>
    <n v="26"/>
    <s v="46956Wire Exchange Fees1"/>
    <n v="26"/>
    <d v="2018-09-28T00:00:00"/>
    <d v="2018-09-23T00:00:00"/>
    <x v="3"/>
    <d v="2018-09-01T00:00:00"/>
    <x v="1"/>
    <s v="Wir"/>
    <s v="n/a"/>
    <n v="0"/>
    <n v="0"/>
    <m/>
    <m/>
    <m/>
    <m/>
    <x v="1"/>
    <n v="0"/>
  </r>
  <r>
    <n v="46959"/>
    <s v="Open"/>
    <d v="2018-09-05T00:00:00"/>
    <d v="2018-09-28T00:00:00"/>
    <s v="8205"/>
    <s v="NDE Labs"/>
    <s v="NL2020ED22-REV3.5"/>
    <s v="PC"/>
    <s v="NL2020ED22 Rev 3.5 Li Ion Battery"/>
    <n v="1"/>
    <n v="0"/>
    <n v="1"/>
    <n v="184.46"/>
    <s v="46959NL2020ED22-REV3.51"/>
    <n v="184.46"/>
    <d v="2018-09-28T00:00:00"/>
    <d v="2018-09-23T00:00:00"/>
    <x v="3"/>
    <d v="2018-09-01T00:00:00"/>
    <x v="0"/>
    <s v="NL2"/>
    <s v="L"/>
    <n v="12"/>
    <n v="12"/>
    <m/>
    <m/>
    <m/>
    <m/>
    <x v="1"/>
    <n v="0"/>
  </r>
  <r>
    <n v="46960"/>
    <s v="Open"/>
    <d v="2018-09-05T00:00:00"/>
    <d v="2018-09-28T00:00:00"/>
    <s v="9650"/>
    <s v="NASA Goddard Space Flight Center"/>
    <s v="CH5050A - R4.8"/>
    <s v=""/>
    <s v="CH5050A Rev 4.8 Dual Charger/Calibrator  w/US power plug"/>
    <n v="1"/>
    <n v="0"/>
    <n v="1"/>
    <n v="278"/>
    <s v="46960CH5050A - R4.81"/>
    <n v="278"/>
    <d v="2018-09-28T00:00:00"/>
    <d v="2018-09-23T00:00:00"/>
    <x v="3"/>
    <d v="2018-09-01T00:00:00"/>
    <x v="2"/>
    <s v="CH5"/>
    <s v="n/a"/>
    <n v="0"/>
    <n v="0"/>
    <m/>
    <m/>
    <m/>
    <m/>
    <x v="1"/>
    <n v="0"/>
  </r>
  <r>
    <n v="46960"/>
    <s v="Open"/>
    <d v="2018-09-05T00:00:00"/>
    <d v="2018-09-28T00:00:00"/>
    <s v="9650"/>
    <s v="NASA Goddard Space Flight Center"/>
    <s v="S FREIGHT"/>
    <s v=""/>
    <s v="Freight incurred on sales"/>
    <n v="1"/>
    <n v="0"/>
    <n v="1"/>
    <n v="0"/>
    <s v="46960S FREIGHT1"/>
    <n v="0"/>
    <d v="2018-09-28T00:00:00"/>
    <d v="2018-09-23T00:00:00"/>
    <x v="3"/>
    <d v="2018-09-01T00:00:00"/>
    <x v="1"/>
    <s v="S F"/>
    <s v="n/a"/>
    <n v="0"/>
    <n v="0"/>
    <m/>
    <m/>
    <m/>
    <m/>
    <x v="1"/>
    <n v="0"/>
  </r>
  <r>
    <n v="46961"/>
    <s v="Open"/>
    <d v="2018-09-05T00:00:00"/>
    <d v="2018-09-28T00:00:00"/>
    <s v="9651"/>
    <s v="Branch Testing Labs"/>
    <s v="ND2017A29-REV3.2"/>
    <s v="PC"/>
    <s v="ND2017A29 Rev 3.2 Li Ion Battery"/>
    <n v="1"/>
    <n v="0"/>
    <n v="1"/>
    <n v="100.88"/>
    <s v="46961ND2017A29-REV3.21"/>
    <n v="100.88"/>
    <d v="2018-09-28T00:00:00"/>
    <d v="2018-09-23T00:00:00"/>
    <x v="3"/>
    <d v="2018-09-01T00:00:00"/>
    <x v="0"/>
    <s v="ND2"/>
    <s v="D"/>
    <n v="4"/>
    <n v="4"/>
    <m/>
    <m/>
    <m/>
    <m/>
    <x v="1"/>
    <n v="0"/>
  </r>
  <r>
    <n v="46962"/>
    <s v="Open"/>
    <d v="2018-09-05T00:00:00"/>
    <d v="2018-09-28T00:00:00"/>
    <s v="6085"/>
    <s v="steep GmbH"/>
    <s v="NL2054HD22 Rev4.2"/>
    <s v="PC"/>
    <s v="NL2054HD22 Rev 4.2 Li Ion Battery"/>
    <n v="4"/>
    <n v="0"/>
    <n v="4"/>
    <n v="177.19"/>
    <s v="46962NL2054HD22 Rev4.24"/>
    <n v="708.76"/>
    <d v="2018-09-28T00:00:00"/>
    <d v="2018-09-23T00:00:00"/>
    <x v="3"/>
    <d v="2018-09-01T00:00:00"/>
    <x v="0"/>
    <s v="NL2"/>
    <s v="L"/>
    <n v="12"/>
    <n v="48"/>
    <m/>
    <m/>
    <m/>
    <m/>
    <x v="1"/>
    <n v="0"/>
  </r>
  <r>
    <n v="46962"/>
    <s v="Open"/>
    <d v="2018-09-05T00:00:00"/>
    <d v="2018-09-28T00:00:00"/>
    <s v="6085"/>
    <s v="steep GmbH"/>
    <s v="Wire Exchange Fees"/>
    <s v=""/>
    <s v="wire fee costs incurred from intermediary banks in transit"/>
    <n v="1"/>
    <n v="0"/>
    <n v="1"/>
    <n v="28"/>
    <s v="46962Wire Exchange Fees1"/>
    <n v="28"/>
    <d v="2018-09-28T00:00:00"/>
    <d v="2018-09-23T00:00:00"/>
    <x v="3"/>
    <d v="2018-09-01T00:00:00"/>
    <x v="1"/>
    <s v="Wir"/>
    <s v="n/a"/>
    <n v="0"/>
    <n v="0"/>
    <m/>
    <m/>
    <m/>
    <m/>
    <x v="1"/>
    <n v="0"/>
  </r>
  <r>
    <n v="46963"/>
    <s v="Open"/>
    <d v="2018-09-05T00:00:00"/>
    <d v="2018-09-28T00:00:00"/>
    <s v="4302"/>
    <s v="Meiji Corporation"/>
    <s v="NL2050HD22-REV5.4"/>
    <s v="PC"/>
    <s v="NL2050HD22-REV5.4 Li Ion Battery"/>
    <n v="4"/>
    <n v="0"/>
    <n v="4"/>
    <n v="177.19"/>
    <s v="46963NL2050HD22-REV5.44"/>
    <n v="708.76"/>
    <d v="2018-09-28T00:00:00"/>
    <d v="2018-09-23T00:00:00"/>
    <x v="3"/>
    <d v="2018-09-01T00:00:00"/>
    <x v="0"/>
    <s v="NL2"/>
    <s v="L"/>
    <n v="12"/>
    <n v="48"/>
    <m/>
    <m/>
    <m/>
    <m/>
    <x v="1"/>
    <n v="0"/>
  </r>
  <r>
    <n v="46966"/>
    <s v="Open"/>
    <d v="2018-09-05T00:00:00"/>
    <d v="2018-09-28T00:00:00"/>
    <s v="4755"/>
    <s v="Great River Medical Center"/>
    <s v="NL2024HD22-REV4.6"/>
    <s v="PC"/>
    <s v="NL2024HD22 Rev 4.6 Li Ion Battery"/>
    <n v="2"/>
    <n v="0"/>
    <n v="2"/>
    <n v="177.19"/>
    <s v="46966NL2024HD22-REV4.62"/>
    <n v="354.38"/>
    <d v="2018-09-28T00:00:00"/>
    <d v="2018-09-23T00:00:00"/>
    <x v="3"/>
    <d v="2018-09-01T00:00:00"/>
    <x v="0"/>
    <s v="NL2"/>
    <s v="L"/>
    <n v="12"/>
    <n v="24"/>
    <m/>
    <m/>
    <m/>
    <m/>
    <x v="1"/>
    <n v="0"/>
  </r>
  <r>
    <n v="46968"/>
    <s v="Open"/>
    <d v="2018-09-05T00:00:00"/>
    <d v="2018-09-28T00:00:00"/>
    <s v="9652"/>
    <s v="Torrey Pines Logic Asia Pte Ltd"/>
    <s v="CH5050U - R4.6"/>
    <s v=""/>
    <s v="CH5050U Dual Charger/Calibrator"/>
    <n v="2"/>
    <n v="0"/>
    <n v="2"/>
    <n v="278"/>
    <s v="46968CH5050U - R4.62"/>
    <n v="556"/>
    <d v="2018-09-28T00:00:00"/>
    <d v="2018-09-23T00:00:00"/>
    <x v="3"/>
    <d v="2018-09-01T00:00:00"/>
    <x v="2"/>
    <s v="CH5"/>
    <s v="n/a"/>
    <n v="0"/>
    <n v="0"/>
    <m/>
    <m/>
    <m/>
    <m/>
    <x v="1"/>
    <n v="0"/>
  </r>
  <r>
    <n v="46976"/>
    <s v="Open"/>
    <d v="2018-09-06T00:00:00"/>
    <d v="2018-09-28T00:00:00"/>
    <s v="9654"/>
    <s v="Team Industrial - Ontario"/>
    <s v="CH5050A - R4.8"/>
    <s v=""/>
    <s v="CH5050A Rev 4.8 Dual Charger/Calibrator  w/US power plug"/>
    <n v="1"/>
    <n v="0"/>
    <n v="1"/>
    <n v="278"/>
    <s v="46976CH5050A - R4.81"/>
    <n v="278"/>
    <d v="2018-09-28T00:00:00"/>
    <d v="2018-09-23T00:00:00"/>
    <x v="3"/>
    <d v="2018-09-01T00:00:00"/>
    <x v="2"/>
    <s v="CH5"/>
    <s v="n/a"/>
    <n v="0"/>
    <n v="0"/>
    <m/>
    <m/>
    <m/>
    <m/>
    <x v="1"/>
    <n v="0"/>
  </r>
  <r>
    <n v="46991"/>
    <s v="Open"/>
    <d v="2018-09-07T00:00:00"/>
    <d v="2018-09-28T00:00:00"/>
    <s v="9660"/>
    <s v="Monterey Spine &amp; Joint"/>
    <s v="NL2044HD22-REV5.3"/>
    <s v="PC"/>
    <s v="NL2044HD22 Rev 5.3 Li Ion Battery"/>
    <n v="2"/>
    <n v="0"/>
    <n v="2"/>
    <n v="177.19"/>
    <s v="46991NL2044HD22-REV5.32"/>
    <n v="354.38"/>
    <d v="2018-09-28T00:00:00"/>
    <d v="2018-09-23T00:00:00"/>
    <x v="3"/>
    <d v="2018-09-01T00:00:00"/>
    <x v="0"/>
    <s v="NL2"/>
    <s v="L"/>
    <n v="12"/>
    <n v="24"/>
    <m/>
    <m/>
    <m/>
    <m/>
    <x v="1"/>
    <n v="0"/>
  </r>
  <r>
    <n v="46992"/>
    <s v="Open"/>
    <d v="2018-09-07T00:00:00"/>
    <d v="2018-09-28T00:00:00"/>
    <s v="9386"/>
    <s v="Quantus"/>
    <s v="NL2024HD22-REV4.6"/>
    <s v="PC"/>
    <s v="NL2024HD22 Rev 4.6 Li Ion Battery"/>
    <n v="2"/>
    <n v="0"/>
    <n v="2"/>
    <n v="177.19"/>
    <s v="46992NL2024HD22-REV4.62"/>
    <n v="354.38"/>
    <d v="2018-09-28T00:00:00"/>
    <d v="2018-09-23T00:00:00"/>
    <x v="3"/>
    <d v="2018-09-01T00:00:00"/>
    <x v="0"/>
    <s v="NL2"/>
    <s v="L"/>
    <n v="12"/>
    <n v="24"/>
    <m/>
    <m/>
    <m/>
    <m/>
    <x v="1"/>
    <n v="0"/>
  </r>
  <r>
    <n v="46999"/>
    <s v="Open"/>
    <d v="2018-09-07T00:00:00"/>
    <d v="2018-09-28T00:00:00"/>
    <s v="5275"/>
    <s v="Fastenal Company"/>
    <s v="NL2024HD22-REV4.7"/>
    <s v="PC"/>
    <s v="NL2024HD22 Rev 4.7 Li Ion Battery"/>
    <n v="1"/>
    <n v="0"/>
    <n v="1"/>
    <n v="177.19"/>
    <s v="46999NL2024HD22-REV4.71"/>
    <n v="177.19"/>
    <d v="2018-09-28T00:00:00"/>
    <d v="2018-09-23T00:00:00"/>
    <x v="3"/>
    <d v="2018-09-01T00:00:00"/>
    <x v="0"/>
    <s v="NL2"/>
    <s v="L"/>
    <n v="12"/>
    <n v="12"/>
    <m/>
    <m/>
    <m/>
    <m/>
    <x v="1"/>
    <n v="0"/>
  </r>
  <r>
    <n v="46823"/>
    <s v="Open"/>
    <d v="2018-08-15T00:00:00"/>
    <d v="2018-10-01T00:00:00"/>
    <s v="9631"/>
    <s v="Lakewood Orthopedics"/>
    <s v="NL2044HD22-REV5.3"/>
    <s v="PC"/>
    <s v="NL2044HD22 Rev 5.3 Li Ion Battery"/>
    <n v="1"/>
    <n v="0"/>
    <n v="1"/>
    <n v="177.19"/>
    <s v="46823NL2044HD22-REV5.31"/>
    <n v="177.19"/>
    <d v="2018-10-01T00:00:00"/>
    <d v="2018-09-30T00:00:00"/>
    <x v="4"/>
    <d v="2018-10-01T00:00:00"/>
    <x v="0"/>
    <s v="NL2"/>
    <s v="L"/>
    <n v="12"/>
    <n v="12"/>
    <m/>
    <m/>
    <m/>
    <m/>
    <x v="1"/>
    <n v="0"/>
  </r>
  <r>
    <n v="46830"/>
    <s v="Open"/>
    <d v="2018-08-15T00:00:00"/>
    <d v="2018-10-01T00:00:00"/>
    <s v="7407"/>
    <s v="Feld Entertainment"/>
    <s v="ND2057HD34-Rev 1.4"/>
    <s v="PC"/>
    <s v="ND2057HD34 Rev 1.4 Li Ion Battery"/>
    <n v="2"/>
    <n v="0"/>
    <n v="2"/>
    <n v="107.4"/>
    <s v="46830ND2057HD34-Rev 1.42"/>
    <n v="214.8"/>
    <d v="2018-10-01T00:00:00"/>
    <d v="2018-09-30T00:00:00"/>
    <x v="4"/>
    <d v="2018-10-01T00:00:00"/>
    <x v="0"/>
    <s v="ND2"/>
    <s v="D"/>
    <n v="4"/>
    <n v="8"/>
    <m/>
    <m/>
    <m/>
    <m/>
    <x v="1"/>
    <n v="0"/>
  </r>
  <r>
    <n v="46857"/>
    <s v="Open"/>
    <d v="2018-08-20T00:00:00"/>
    <d v="2018-10-01T00:00:00"/>
    <s v="3287"/>
    <s v="L &amp; R Meter Service, LLC"/>
    <s v="Ni2020HD29-REV2.2"/>
    <s v="PC"/>
    <s v="Ni2020HD29 Rev 2.2 Li Ion Battery [09/12/18]"/>
    <n v="1"/>
    <n v="0"/>
    <n v="1"/>
    <n v="140.21"/>
    <s v="46857Ni2020HD29-REV2.21"/>
    <n v="140.21"/>
    <d v="2018-09-12T00:00:00"/>
    <d v="2018-09-09T00:00:00"/>
    <x v="9"/>
    <d v="2018-09-01T00:00:00"/>
    <x v="0"/>
    <s v="Ni2"/>
    <s v="I"/>
    <n v="9"/>
    <n v="9"/>
    <m/>
    <m/>
    <m/>
    <m/>
    <x v="1"/>
    <n v="0"/>
  </r>
  <r>
    <n v="46857"/>
    <s v="Open"/>
    <d v="2018-08-20T00:00:00"/>
    <d v="2018-10-01T00:00:00"/>
    <s v="3287"/>
    <s v="L &amp; R Meter Service, LLC"/>
    <s v="Ni2020HD29-REV2.9"/>
    <s v="PC"/>
    <s v="Ni2020HD29 Rev 2.9 Li Ion Battery [09/12/18]"/>
    <n v="1"/>
    <n v="0"/>
    <n v="1"/>
    <n v="140.21"/>
    <s v="46857Ni2020HD29-REV2.91"/>
    <n v="140.21"/>
    <d v="2018-09-12T00:00:00"/>
    <d v="2018-09-09T00:00:00"/>
    <x v="9"/>
    <d v="2018-09-01T00:00:00"/>
    <x v="0"/>
    <s v="Ni2"/>
    <s v="I"/>
    <n v="9"/>
    <n v="9"/>
    <m/>
    <m/>
    <m/>
    <m/>
    <x v="1"/>
    <n v="0"/>
  </r>
  <r>
    <n v="46857"/>
    <s v="Open"/>
    <d v="2018-08-20T00:00:00"/>
    <d v="2018-10-01T00:00:00"/>
    <s v="3287"/>
    <s v="L &amp; R Meter Service, LLC"/>
    <s v="Ni2020HD29-REV2.9"/>
    <s v="PC"/>
    <s v="Ni2020HD29 Rev 2.9 Li Ion Battery [10/01/18]"/>
    <n v="10"/>
    <n v="0"/>
    <n v="10"/>
    <n v="140.21"/>
    <s v="46857Ni2020HD29-REV2.910"/>
    <n v="1402.1000000000001"/>
    <d v="2018-10-01T00:00:00"/>
    <d v="2018-09-30T00:00:00"/>
    <x v="4"/>
    <d v="2018-10-01T00:00:00"/>
    <x v="0"/>
    <s v="Ni2"/>
    <s v="I"/>
    <n v="9"/>
    <n v="90"/>
    <m/>
    <m/>
    <m/>
    <m/>
    <x v="1"/>
    <n v="0"/>
  </r>
  <r>
    <n v="46857"/>
    <s v="Open"/>
    <d v="2018-08-20T00:00:00"/>
    <d v="2018-10-01T00:00:00"/>
    <s v="3287"/>
    <s v="L &amp; R Meter Service, LLC"/>
    <s v="CH4000A-REV 9.1"/>
    <s v=""/>
    <s v="CH4000A Rev 9.1 (SEE SWI) Charger with US Power Plug [09/12/18]"/>
    <n v="2"/>
    <n v="0"/>
    <n v="2"/>
    <n v="117.83"/>
    <s v="46857CH4000A-REV 9.12"/>
    <n v="235.66"/>
    <d v="2018-09-12T00:00:00"/>
    <d v="2018-09-09T00:00:00"/>
    <x v="9"/>
    <d v="2018-09-01T00:00:00"/>
    <x v="2"/>
    <s v="CH4"/>
    <s v="n/a"/>
    <n v="0"/>
    <n v="0"/>
    <m/>
    <m/>
    <m/>
    <m/>
    <x v="1"/>
    <n v="0"/>
  </r>
  <r>
    <n v="46857"/>
    <s v="Open"/>
    <d v="2018-08-20T00:00:00"/>
    <d v="2018-10-01T00:00:00"/>
    <s v="3287"/>
    <s v="L &amp; R Meter Service, LLC"/>
    <s v="CH4000A-REV 9.1"/>
    <s v=""/>
    <s v="CH4000A Rev 9.1 (SEE SWI) Charger with US Power Plug [10/01/18]"/>
    <n v="4"/>
    <n v="0"/>
    <n v="4"/>
    <n v="117.83"/>
    <s v="46857CH4000A-REV 9.14"/>
    <n v="471.32"/>
    <d v="2018-10-01T00:00:00"/>
    <d v="2018-09-30T00:00:00"/>
    <x v="4"/>
    <d v="2018-10-01T00:00:00"/>
    <x v="2"/>
    <s v="CH4"/>
    <s v="n/a"/>
    <n v="0"/>
    <n v="0"/>
    <m/>
    <m/>
    <m/>
    <m/>
    <x v="1"/>
    <n v="0"/>
  </r>
  <r>
    <n v="47012"/>
    <s v="Open"/>
    <d v="2018-09-10T00:00:00"/>
    <d v="2018-10-01T00:00:00"/>
    <s v="9664"/>
    <s v="Canus Trading Inc."/>
    <s v="CH5050A - R4.8"/>
    <s v=""/>
    <s v="CH5050A Rev 4.8 Dual Charger/Calibrator  w/US power plug"/>
    <n v="1"/>
    <n v="0"/>
    <n v="1"/>
    <n v="278"/>
    <s v="47012CH5050A - R4.81"/>
    <n v="278"/>
    <d v="2018-10-01T00:00:00"/>
    <d v="2018-09-30T00:00:00"/>
    <x v="4"/>
    <d v="2018-10-01T00:00:00"/>
    <x v="2"/>
    <s v="CH5"/>
    <s v="n/a"/>
    <n v="0"/>
    <n v="0"/>
    <m/>
    <m/>
    <m/>
    <m/>
    <x v="1"/>
    <n v="0"/>
  </r>
  <r>
    <n v="47018"/>
    <s v="Open"/>
    <d v="2018-09-10T00:00:00"/>
    <d v="2018-10-01T00:00:00"/>
    <s v="9666"/>
    <s v="Klein Recycling"/>
    <s v="ND2017A29-REV3.2"/>
    <s v="PC"/>
    <s v="ND2017A29 Rev 3.2 Li Ion Battery"/>
    <n v="2"/>
    <n v="0"/>
    <n v="2"/>
    <n v="100.88"/>
    <s v="47018ND2017A29-REV3.22"/>
    <n v="201.76"/>
    <d v="2018-10-01T00:00:00"/>
    <d v="2018-09-30T00:00:00"/>
    <x v="4"/>
    <d v="2018-10-01T00:00:00"/>
    <x v="0"/>
    <s v="ND2"/>
    <s v="D"/>
    <n v="4"/>
    <n v="8"/>
    <m/>
    <m/>
    <m/>
    <m/>
    <x v="1"/>
    <n v="0"/>
  </r>
  <r>
    <n v="47019"/>
    <s v="Open"/>
    <d v="2018-09-10T00:00:00"/>
    <d v="2018-10-01T00:00:00"/>
    <s v="9667"/>
    <s v="Quality Coin"/>
    <s v="ND2017A29-REV3.2"/>
    <s v="PC"/>
    <s v="ND2017A29 Rev 3.2 Li Ion Battery"/>
    <n v="2"/>
    <n v="0"/>
    <n v="2"/>
    <n v="100.88"/>
    <s v="47019ND2017A29-REV3.22"/>
    <n v="201.76"/>
    <d v="2018-10-01T00:00:00"/>
    <d v="2018-09-30T00:00:00"/>
    <x v="4"/>
    <d v="2018-10-01T00:00:00"/>
    <x v="0"/>
    <s v="ND2"/>
    <s v="D"/>
    <n v="4"/>
    <n v="8"/>
    <m/>
    <m/>
    <m/>
    <m/>
    <x v="1"/>
    <n v="0"/>
  </r>
  <r>
    <n v="47023"/>
    <s v="Open"/>
    <d v="2018-09-10T00:00:00"/>
    <d v="2018-10-01T00:00:00"/>
    <s v="4831"/>
    <s v="Southwest Research Institute"/>
    <s v="EB343A3.1"/>
    <s v=""/>
    <s v="Single Channel Embeddable Charger Module"/>
    <n v="6"/>
    <n v="0"/>
    <n v="6"/>
    <n v="96"/>
    <s v="47023EB343A3.16"/>
    <n v="576"/>
    <d v="2018-10-01T00:00:00"/>
    <d v="2018-09-30T00:00:00"/>
    <x v="4"/>
    <d v="2018-10-01T00:00:00"/>
    <x v="3"/>
    <s v="EB3"/>
    <s v="n/a"/>
    <n v="0"/>
    <n v="0"/>
    <m/>
    <m/>
    <m/>
    <m/>
    <x v="1"/>
    <n v="0"/>
  </r>
  <r>
    <n v="47023"/>
    <s v="Open"/>
    <d v="2018-09-10T00:00:00"/>
    <d v="2018-10-01T00:00:00"/>
    <s v="4831"/>
    <s v="Southwest Research Institute"/>
    <s v="599028"/>
    <s v="PC"/>
    <s v="POWER SUPPLY  60W 24VDC 2.5A  5.5mm X 2.1mm, 9.5mm barrel.  Level VI efficency."/>
    <n v="6"/>
    <n v="0"/>
    <n v="6"/>
    <n v="30"/>
    <s v="470235990286"/>
    <n v="180"/>
    <d v="2018-10-01T00:00:00"/>
    <d v="2018-09-30T00:00:00"/>
    <x v="4"/>
    <d v="2018-10-01T00:00:00"/>
    <x v="4"/>
    <s v="599"/>
    <s v="n/a"/>
    <n v="0"/>
    <n v="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22/19]"/>
    <n v="260"/>
    <n v="0"/>
    <n v="260"/>
    <n v="104.25"/>
    <s v="46832L08D379B34 REV1.0260"/>
    <n v="27105"/>
    <d v="2019-02-22T00:00:00"/>
    <d v="2019-02-17T00:00:00"/>
    <x v="17"/>
    <d v="2019-02-01T00:00:00"/>
    <x v="0"/>
    <s v="L08"/>
    <n v="8"/>
    <n v="8"/>
    <n v="2080"/>
    <m/>
    <m/>
    <m/>
    <m/>
    <x v="1"/>
    <n v="0"/>
  </r>
  <r>
    <n v="47025"/>
    <s v="Open"/>
    <d v="2018-09-10T00:00:00"/>
    <d v="2018-10-01T00:00:00"/>
    <s v="5372"/>
    <s v="GE Inspection &amp; Technologies"/>
    <s v="ND2054HD34 Rev1.5"/>
    <s v="PC"/>
    <s v="ND2054HD34 Rev 1.5 Li Ion Battery"/>
    <n v="4"/>
    <n v="0"/>
    <n v="4"/>
    <n v="107.4"/>
    <s v="47025ND2054HD34 Rev1.54"/>
    <n v="429.6"/>
    <d v="2018-10-01T00:00:00"/>
    <d v="2018-09-30T00:00:00"/>
    <x v="4"/>
    <d v="2018-10-01T00:00:00"/>
    <x v="0"/>
    <s v="ND2"/>
    <s v="D"/>
    <n v="4"/>
    <n v="16"/>
    <m/>
    <m/>
    <m/>
    <m/>
    <x v="1"/>
    <n v="0"/>
  </r>
  <r>
    <n v="47025"/>
    <s v="Open"/>
    <d v="2018-09-10T00:00:00"/>
    <d v="2018-10-01T00:00:00"/>
    <s v="5372"/>
    <s v="GE Inspection &amp; Technologies"/>
    <s v="ND2034HD34 Rev1.4"/>
    <s v="PC"/>
    <s v="ND2034HD34 Rev 1.4 Li Ion Battery"/>
    <n v="4"/>
    <n v="0"/>
    <n v="4"/>
    <n v="107.4"/>
    <s v="47025ND2034HD34 Rev1.44"/>
    <n v="429.6"/>
    <d v="2018-10-01T00:00:00"/>
    <d v="2018-09-30T00:00:00"/>
    <x v="4"/>
    <d v="2018-10-01T00:00:00"/>
    <x v="0"/>
    <s v="ND2"/>
    <s v="D"/>
    <n v="4"/>
    <n v="16"/>
    <m/>
    <m/>
    <m/>
    <m/>
    <x v="1"/>
    <n v="0"/>
  </r>
  <r>
    <n v="45283"/>
    <s v="Open"/>
    <d v="2018-02-26T00:00:00"/>
    <d v="2018-10-02T00:00:00"/>
    <s v="3282"/>
    <s v="Olympus Scientific Solutions Tech"/>
    <s v="ND2034OL34 Rev1.3"/>
    <s v="PC"/>
    <s v="ND2034OL34 Rev 1.3 (SEE SWI) for Olympus Li Ion Battery [08/27/18]"/>
    <n v="250"/>
    <n v="0"/>
    <n v="250"/>
    <n v="71.36"/>
    <s v="45283ND2034OL34 Rev1.3250"/>
    <n v="17840"/>
    <d v="2018-08-27T00:00:00"/>
    <d v="2018-08-26T00:00:00"/>
    <x v="0"/>
    <s v="LATE"/>
    <x v="0"/>
    <s v="ND2"/>
    <s v="D"/>
    <n v="4"/>
    <n v="1000"/>
    <m/>
    <m/>
    <m/>
    <m/>
    <x v="24"/>
    <n v="375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22/19]"/>
    <n v="260"/>
    <n v="0"/>
    <n v="260"/>
    <n v="104.25"/>
    <s v="46832L08D379B34 REV1.0260"/>
    <n v="27105"/>
    <d v="2019-02-22T00:00:00"/>
    <d v="2019-02-17T00:00:00"/>
    <x v="17"/>
    <d v="2019-02-01T00:00:00"/>
    <x v="0"/>
    <s v="L08"/>
    <n v="8"/>
    <n v="8"/>
    <n v="2080"/>
    <m/>
    <m/>
    <m/>
    <m/>
    <x v="1"/>
    <n v="0"/>
  </r>
  <r>
    <n v="45283"/>
    <s v="Open"/>
    <d v="2018-02-26T00:00:00"/>
    <d v="2018-10-02T00:00:00"/>
    <s v="3282"/>
    <s v="Olympus Scientific Solutions Tech"/>
    <s v="ND2034OL34 Rev1.3"/>
    <s v="PC"/>
    <s v="ND2034OL34 Rev 1.3 (SEE SWI) for Olympus Li Ion Battery [09/20/18]"/>
    <n v="250"/>
    <n v="0"/>
    <n v="250"/>
    <n v="71.36"/>
    <s v="45283ND2034OL34 Rev1.3250"/>
    <n v="17840"/>
    <d v="2018-09-20T00:00:00"/>
    <d v="2018-09-16T00:00:00"/>
    <x v="8"/>
    <d v="2018-09-01T00:00:00"/>
    <x v="0"/>
    <s v="ND2"/>
    <s v="D"/>
    <n v="4"/>
    <n v="1000"/>
    <m/>
    <m/>
    <m/>
    <m/>
    <x v="1"/>
    <n v="0"/>
  </r>
  <r>
    <n v="46275"/>
    <s v="Open"/>
    <d v="2018-06-13T00:00:00"/>
    <d v="2018-10-02T00:00:00"/>
    <s v="6133"/>
    <s v="Niche Electronics Technologies, Inc."/>
    <s v="NH2054HD34 Rev1.9"/>
    <s v="PC"/>
    <s v="NH2054HD34 Rev1.9 Li Ion Battery [09/26/18]"/>
    <n v="300"/>
    <n v="0"/>
    <n v="300"/>
    <n v="103.6"/>
    <s v="46275NH2054HD34 Rev1.9300"/>
    <n v="31080"/>
    <d v="2018-09-26T00:00:00"/>
    <d v="2018-09-23T00:00:00"/>
    <x v="3"/>
    <d v="2018-09-01T00:00:00"/>
    <x v="0"/>
    <s v="NH2"/>
    <s v="H"/>
    <n v="8"/>
    <n v="2400"/>
    <m/>
    <m/>
    <m/>
    <m/>
    <x v="1"/>
    <n v="0"/>
  </r>
  <r>
    <n v="46515"/>
    <s v="Open"/>
    <d v="2018-07-11T00:00:00"/>
    <d v="2018-10-02T00:00:00"/>
    <s v="4316"/>
    <s v="Avida, Inc."/>
    <s v="CH5050A - R4.8"/>
    <s v=""/>
    <s v="CH5050A Rev 4.8 Dual Charger/Calibrator  w/US power plug"/>
    <n v="30"/>
    <n v="0"/>
    <n v="30"/>
    <n v="243.5"/>
    <s v="46515CH5050A - R4.830"/>
    <n v="7305"/>
    <d v="2018-10-02T00:00:00"/>
    <d v="2018-09-30T00:00:00"/>
    <x v="4"/>
    <d v="2018-10-01T00:00:00"/>
    <x v="2"/>
    <s v="CH5"/>
    <s v="n/a"/>
    <n v="0"/>
    <n v="0"/>
    <m/>
    <m/>
    <m/>
    <m/>
    <x v="1"/>
    <n v="0"/>
  </r>
  <r>
    <n v="46918"/>
    <s v="Open"/>
    <d v="2018-08-28T00:00:00"/>
    <d v="2018-10-02T00:00:00"/>
    <s v="7367"/>
    <s v="Basis Software"/>
    <s v="906014"/>
    <s v="PC"/>
    <s v="BATTERY POUCH, FOR MCL205 SERIES BELTCLIP CHARGER"/>
    <n v="2"/>
    <n v="0"/>
    <n v="2"/>
    <n v="27"/>
    <s v="469189060142"/>
    <n v="54"/>
    <d v="2018-10-02T00:00:00"/>
    <d v="2018-09-30T00:00:00"/>
    <x v="4"/>
    <d v="2018-10-01T00:00:00"/>
    <x v="4"/>
    <s v="906"/>
    <s v="n/a"/>
    <n v="0"/>
    <n v="0"/>
    <m/>
    <m/>
    <m/>
    <m/>
    <x v="1"/>
    <n v="0"/>
  </r>
  <r>
    <n v="46918"/>
    <s v="Open"/>
    <d v="2018-08-28T00:00:00"/>
    <d v="2018-10-02T00:00:00"/>
    <s v="7367"/>
    <s v="Basis Software"/>
    <s v="MCL205-2D1201A r1.1"/>
    <s v=""/>
    <s v="MCL205-2D1201A r1.1 (SEE SWI)"/>
    <n v="2"/>
    <n v="0"/>
    <n v="2"/>
    <n v="148"/>
    <s v="46918MCL205-2D1201A r1.12"/>
    <n v="296"/>
    <d v="2018-10-02T00:00:00"/>
    <d v="2018-09-30T00:00:00"/>
    <x v="4"/>
    <d v="2018-10-01T00:00:00"/>
    <x v="2"/>
    <s v="MCL"/>
    <s v="n/a"/>
    <n v="0"/>
    <n v="0"/>
    <m/>
    <m/>
    <m/>
    <m/>
    <x v="1"/>
    <n v="0"/>
  </r>
  <r>
    <n v="46918"/>
    <s v="Open"/>
    <d v="2018-08-28T00:00:00"/>
    <d v="2018-10-02T00:00:00"/>
    <s v="7367"/>
    <s v="Basis Software"/>
    <s v="MPL205-2BV01-REV1.2"/>
    <s v=""/>
    <s v="MPL205-2BV01 Rev1.2 (SEE SWI)  EXTENDED LENGTH, NH2050"/>
    <n v="2"/>
    <n v="0"/>
    <n v="2"/>
    <n v="39"/>
    <s v="46918MPL205-2BV01-REV1.22"/>
    <n v="78"/>
    <d v="2018-10-02T00:00:00"/>
    <d v="2018-09-30T00:00:00"/>
    <x v="4"/>
    <d v="2018-10-01T00:00:00"/>
    <x v="2"/>
    <s v="MPL"/>
    <s v="n/a"/>
    <n v="0"/>
    <n v="0"/>
    <m/>
    <m/>
    <m/>
    <m/>
    <x v="1"/>
    <n v="0"/>
  </r>
  <r>
    <n v="46918"/>
    <s v="Open"/>
    <d v="2018-08-28T00:00:00"/>
    <d v="2018-10-02T00:00:00"/>
    <s v="7367"/>
    <s v="Basis Software"/>
    <s v="NH2054HD34 Rev1.9"/>
    <s v="PC"/>
    <s v="NH2054HD34 Rev1.9 Li Ion Battery"/>
    <n v="4"/>
    <n v="0"/>
    <n v="4"/>
    <n v="163.47"/>
    <s v="46918NH2054HD34 Rev1.94"/>
    <n v="653.88"/>
    <d v="2018-10-02T00:00:00"/>
    <d v="2018-09-30T00:00:00"/>
    <x v="4"/>
    <d v="2018-10-01T00:00:00"/>
    <x v="0"/>
    <s v="NH2"/>
    <s v="H"/>
    <n v="8"/>
    <n v="32"/>
    <m/>
    <m/>
    <m/>
    <m/>
    <x v="1"/>
    <n v="0"/>
  </r>
  <r>
    <n v="46259"/>
    <s v="Open"/>
    <d v="2018-06-11T00:00:00"/>
    <d v="2018-10-03T00:00:00"/>
    <s v="8264"/>
    <s v="Gotham Sound &amp; Communications, Inc"/>
    <s v="NH2054HD34 Rev1.9"/>
    <s v="PC"/>
    <s v="NH2054HD34 Rev1.9 Li Ion Battery [09/25/18]"/>
    <n v="240"/>
    <n v="0"/>
    <n v="240"/>
    <n v="103.6"/>
    <s v="46259NH2054HD34 Rev1.9240"/>
    <n v="24864"/>
    <d v="2018-09-25T00:00:00"/>
    <d v="2018-09-23T00:00:00"/>
    <x v="3"/>
    <d v="2018-09-01T00:00:00"/>
    <x v="0"/>
    <s v="NH2"/>
    <s v="H"/>
    <n v="8"/>
    <n v="1920"/>
    <m/>
    <m/>
    <m/>
    <m/>
    <x v="1"/>
    <n v="0"/>
  </r>
  <r>
    <n v="46342"/>
    <s v="Open"/>
    <d v="2018-06-20T00:00:00"/>
    <d v="2018-10-03T00:00:00"/>
    <s v="4184"/>
    <s v="Imaginant, Inc."/>
    <s v="ND2053iG34 Rev1.0"/>
    <s v="PC"/>
    <s v="ND2053iG34 Rev 1.0 for Imaginant, Li Ion Battery [09/25/18]"/>
    <n v="24"/>
    <n v="20"/>
    <n v="4"/>
    <n v="87.36"/>
    <s v="46342ND2053iG34 Rev1.024"/>
    <n v="349.44"/>
    <d v="2018-09-25T00:00:00"/>
    <d v="2018-09-23T00:00:00"/>
    <x v="3"/>
    <d v="2018-09-01T00:00:00"/>
    <x v="0"/>
    <s v="ND2"/>
    <s v="D"/>
    <n v="4"/>
    <n v="16"/>
    <m/>
    <m/>
    <m/>
    <m/>
    <x v="1"/>
    <n v="0"/>
  </r>
  <r>
    <n v="46342"/>
    <s v="Open"/>
    <d v="2018-06-20T00:00:00"/>
    <d v="2018-10-03T00:00:00"/>
    <s v="4184"/>
    <s v="Imaginant, Inc."/>
    <s v="ND2053iG34 Rev1.0"/>
    <s v="PC"/>
    <s v="ND2053iG34 Rev 1.0 for Imaginant, Li Ion Battery [10/03/18]"/>
    <n v="24"/>
    <n v="0"/>
    <n v="24"/>
    <n v="87.36"/>
    <s v="46342ND2053iG34 Rev1.024"/>
    <n v="2096.64"/>
    <d v="2018-10-03T00:00:00"/>
    <d v="2018-09-30T00:00:00"/>
    <x v="4"/>
    <d v="2018-10-01T00:00:00"/>
    <x v="0"/>
    <s v="ND2"/>
    <s v="D"/>
    <n v="4"/>
    <n v="96"/>
    <m/>
    <m/>
    <m/>
    <m/>
    <x v="1"/>
    <n v="0"/>
  </r>
  <r>
    <n v="46554"/>
    <s v="Open"/>
    <d v="2018-07-16T00:00:00"/>
    <d v="2018-10-03T00:00:00"/>
    <s v="4964"/>
    <s v="Accutronics Ltd"/>
    <s v="CH5000X-REV 12.3"/>
    <s v=""/>
    <s v="CH5000X Rev 12.3 Charger/Calibrator, Flash - no mains plug"/>
    <n v="10"/>
    <n v="0"/>
    <n v="10"/>
    <n v="128.38"/>
    <s v="46554CH5000X-REV 12.310"/>
    <n v="1283.8"/>
    <d v="2018-10-03T00:00:00"/>
    <d v="2018-09-30T00:00:00"/>
    <x v="4"/>
    <d v="2018-10-01T00:00:00"/>
    <x v="2"/>
    <s v="CH5"/>
    <s v="n/a"/>
    <n v="0"/>
    <n v="0"/>
    <m/>
    <m/>
    <m/>
    <m/>
    <x v="1"/>
    <n v="0"/>
  </r>
  <r>
    <n v="46554"/>
    <s v="Open"/>
    <d v="2018-07-16T00:00:00"/>
    <d v="2018-10-03T00:00:00"/>
    <s v="4964"/>
    <s v="Accutronics Ltd"/>
    <s v="EB335A4.2"/>
    <s v=""/>
    <s v="Single Channel Embeddable Boost Charger Module"/>
    <n v="10"/>
    <n v="0"/>
    <n v="10"/>
    <n v="75.180000000000007"/>
    <s v="46554EB335A4.210"/>
    <n v="751.80000000000007"/>
    <d v="2018-10-03T00:00:00"/>
    <d v="2018-09-30T00:00:00"/>
    <x v="4"/>
    <d v="2018-10-01T00:00:00"/>
    <x v="3"/>
    <s v="EB3"/>
    <s v="n/a"/>
    <n v="0"/>
    <n v="0"/>
    <m/>
    <m/>
    <m/>
    <m/>
    <x v="1"/>
    <n v="0"/>
  </r>
  <r>
    <n v="46554"/>
    <s v="Open"/>
    <d v="2018-07-16T00:00:00"/>
    <d v="2018-10-03T00:00:00"/>
    <s v="4964"/>
    <s v="Accutronics Ltd"/>
    <s v="936143"/>
    <s v="PC"/>
    <s v="GUIDE BLOCK"/>
    <n v="40"/>
    <n v="0"/>
    <n v="40"/>
    <n v="1"/>
    <s v="4655493614340"/>
    <n v="40"/>
    <d v="2018-10-03T00:00:00"/>
    <d v="2018-09-30T00:00:00"/>
    <x v="4"/>
    <d v="2018-10-01T00:00:00"/>
    <x v="4"/>
    <s v="936"/>
    <s v="n/a"/>
    <n v="0"/>
    <n v="0"/>
    <m/>
    <m/>
    <m/>
    <m/>
    <x v="1"/>
    <n v="0"/>
  </r>
  <r>
    <n v="46554"/>
    <s v="Open"/>
    <d v="2018-07-16T00:00:00"/>
    <d v="2018-10-03T00:00:00"/>
    <s v="4964"/>
    <s v="Accutronics Ltd"/>
    <s v="610007"/>
    <s v="PC"/>
    <s v="5-blade AMP style 5787422-1  board-mount right-angle keyed-right male"/>
    <n v="50"/>
    <n v="0"/>
    <n v="50"/>
    <n v="2"/>
    <s v="4655461000750"/>
    <n v="100"/>
    <d v="2018-10-03T00:00:00"/>
    <d v="2018-09-30T00:00:00"/>
    <x v="4"/>
    <d v="2018-10-01T00:00:00"/>
    <x v="4"/>
    <s v="610"/>
    <s v="n/a"/>
    <n v="0"/>
    <n v="0"/>
    <m/>
    <m/>
    <m/>
    <m/>
    <x v="1"/>
    <n v="0"/>
  </r>
  <r>
    <n v="46554"/>
    <s v="Open"/>
    <d v="2018-07-16T00:00:00"/>
    <d v="2018-10-03T00:00:00"/>
    <s v="4964"/>
    <s v="Accutronics Ltd"/>
    <s v="610018"/>
    <s v="PC"/>
    <s v="5-blade AMP style 5787428-1, keyed-left, right-angle PCB-mount connector with mounting holes"/>
    <n v="50"/>
    <n v="0"/>
    <n v="50"/>
    <n v="2.5"/>
    <s v="4655461001850"/>
    <n v="125"/>
    <d v="2018-10-03T00:00:00"/>
    <d v="2018-09-30T00:00:00"/>
    <x v="4"/>
    <d v="2018-10-01T00:00:00"/>
    <x v="4"/>
    <s v="610"/>
    <s v="n/a"/>
    <n v="0"/>
    <n v="0"/>
    <m/>
    <m/>
    <m/>
    <m/>
    <x v="1"/>
    <n v="0"/>
  </r>
  <r>
    <n v="46554"/>
    <s v="Open"/>
    <d v="2018-07-16T00:00:00"/>
    <d v="2018-10-03T00:00:00"/>
    <s v="4964"/>
    <s v="Accutronics Ltd"/>
    <s v="EB330A4.2"/>
    <s v=""/>
    <s v="Single Channel Embeddable Charger Module"/>
    <n v="10"/>
    <n v="0"/>
    <n v="10"/>
    <n v="65.180000000000007"/>
    <s v="46554EB330A4.210"/>
    <n v="651.80000000000007"/>
    <d v="2018-10-03T00:00:00"/>
    <d v="2018-09-30T00:00:00"/>
    <x v="4"/>
    <d v="2018-10-01T00:00:00"/>
    <x v="3"/>
    <s v="EB3"/>
    <s v="n/a"/>
    <n v="0"/>
    <n v="0"/>
    <m/>
    <m/>
    <m/>
    <m/>
    <x v="1"/>
    <n v="0"/>
  </r>
  <r>
    <n v="45153"/>
    <s v="Open"/>
    <d v="2018-02-13T00:00:00"/>
    <d v="2018-10-04T00:00:00"/>
    <s v="4100"/>
    <s v="Research Electronics Int'l LLC."/>
    <s v="NI2040HD29 REV2.2"/>
    <s v="PC"/>
    <s v="NI2040HD29 Rev 2.2 Li Ion Battery [08/20/18]"/>
    <n v="100"/>
    <n v="0"/>
    <n v="100"/>
    <n v="105.37"/>
    <s v="45153NI2040HD29 REV2.2100"/>
    <n v="10537"/>
    <d v="2018-08-20T00:00:00"/>
    <d v="2018-08-19T00:00:00"/>
    <x v="0"/>
    <s v="LATE"/>
    <x v="0"/>
    <s v="NI2"/>
    <s v="I"/>
    <n v="9"/>
    <n v="900"/>
    <m/>
    <m/>
    <m/>
    <m/>
    <x v="20"/>
    <n v="2200"/>
  </r>
  <r>
    <n v="45153"/>
    <s v="Open"/>
    <d v="2018-02-13T00:00:00"/>
    <d v="2018-10-04T00:00:00"/>
    <s v="4100"/>
    <s v="Research Electronics Int'l LLC."/>
    <s v="NI2040HD29 REV2.2"/>
    <s v="PC"/>
    <s v="NI2040HD29 Rev 2.2 Li Ion Battery [09/27/18]"/>
    <n v="100"/>
    <n v="0"/>
    <n v="100"/>
    <n v="105.37"/>
    <s v="45153NI2040HD29 REV2.2100"/>
    <n v="10537"/>
    <d v="2018-09-27T00:00:00"/>
    <d v="2018-09-23T00:00:00"/>
    <x v="3"/>
    <d v="2018-09-01T00:00:00"/>
    <x v="0"/>
    <s v="NI2"/>
    <s v="I"/>
    <n v="9"/>
    <n v="900"/>
    <m/>
    <m/>
    <m/>
    <m/>
    <x v="1"/>
    <n v="0"/>
  </r>
  <r>
    <n v="46282"/>
    <s v="Open"/>
    <d v="2018-06-13T00:00:00"/>
    <d v="2018-10-04T00:00:00"/>
    <s v="9547"/>
    <s v="Talon Air"/>
    <s v="NI1030CT-REV4.2"/>
    <s v="PC"/>
    <s v="NI1030CT Rev 4.2 - Nickel Metal Hydride Battery [09/27/18]"/>
    <n v="80"/>
    <n v="0"/>
    <n v="80"/>
    <n v="90.08"/>
    <s v="46282NI1030CT-REV4.280"/>
    <n v="7206.4"/>
    <d v="2018-09-27T00:00:00"/>
    <d v="2018-09-23T00:00:00"/>
    <x v="3"/>
    <d v="2018-09-01T00:00:00"/>
    <x v="0"/>
    <s v="NI1"/>
    <s v="I"/>
    <n v="9"/>
    <n v="720"/>
    <m/>
    <m/>
    <m/>
    <m/>
    <x v="1"/>
    <n v="0"/>
  </r>
  <r>
    <n v="46291"/>
    <s v="Open"/>
    <d v="2018-06-14T00:00:00"/>
    <d v="2018-10-04T00:00:00"/>
    <s v="5022"/>
    <s v="Bluebox Aviation Systems Ltd"/>
    <s v="NH2057HD34 Rev1.5"/>
    <s v=""/>
    <s v="NH2057HD34 Rev1.5  [09/27/18]"/>
    <n v="100"/>
    <n v="0"/>
    <n v="100"/>
    <n v="112.08"/>
    <s v="46291NH2057HD34 Rev1.5100"/>
    <n v="11208"/>
    <d v="2018-09-27T00:00:00"/>
    <d v="2018-09-23T00:00:00"/>
    <x v="3"/>
    <d v="2018-09-01T00:00:00"/>
    <x v="0"/>
    <s v="NH2"/>
    <s v="H"/>
    <n v="8"/>
    <n v="800"/>
    <m/>
    <m/>
    <m/>
    <m/>
    <x v="1"/>
    <n v="0"/>
  </r>
  <r>
    <n v="46291"/>
    <s v="Open"/>
    <d v="2018-06-14T00:00:00"/>
    <d v="2018-10-04T00:00:00"/>
    <s v="5022"/>
    <s v="Bluebox Aviation Systems Ltd"/>
    <s v="Wire Exchange Fees"/>
    <s v=""/>
    <s v="wire fee costs incurred from intermediary banks in transit"/>
    <n v="1"/>
    <n v="0"/>
    <n v="1"/>
    <n v="35"/>
    <s v="46291Wire Exchange Fees1"/>
    <n v="35"/>
    <d v="2018-10-04T00:00:00"/>
    <d v="2018-09-30T00:00:00"/>
    <x v="4"/>
    <d v="2018-10-01T00:00:00"/>
    <x v="1"/>
    <s v="Wir"/>
    <s v="n/a"/>
    <n v="0"/>
    <n v="0"/>
    <m/>
    <m/>
    <m/>
    <m/>
    <x v="1"/>
    <n v="0"/>
  </r>
  <r>
    <n v="46286"/>
    <s v="Open"/>
    <d v="2018-06-13T00:00:00"/>
    <d v="2018-10-05T00:00:00"/>
    <s v="6180"/>
    <s v="Eddyfi UK Ltd"/>
    <s v="NH2054HD31 Rev1.4"/>
    <s v="PC"/>
    <s v="NH2054HD31 Rev1.4 Li Ion Battery [09/24/18]"/>
    <n v="25"/>
    <n v="4"/>
    <n v="21"/>
    <n v="108.48"/>
    <s v="46286NH2054HD31 Rev1.425"/>
    <n v="2278.08"/>
    <d v="2018-09-24T00:00:00"/>
    <d v="2018-09-23T00:00:00"/>
    <x v="3"/>
    <d v="2018-09-01T00:00:00"/>
    <x v="0"/>
    <s v="NH2"/>
    <s v="H"/>
    <n v="8"/>
    <n v="168"/>
    <m/>
    <m/>
    <m/>
    <m/>
    <x v="1"/>
    <n v="0"/>
  </r>
  <r>
    <n v="46286"/>
    <s v="Open"/>
    <d v="2018-06-13T00:00:00"/>
    <d v="2018-10-05T00:00:00"/>
    <s v="6180"/>
    <s v="Eddyfi UK Ltd"/>
    <s v="NH2054HD31 Rev1.4"/>
    <s v="PC"/>
    <s v="NH2054HD31 Rev1.4 Li Ion Battery [10/03/18]"/>
    <n v="25"/>
    <n v="0"/>
    <n v="25"/>
    <n v="108.48"/>
    <s v="46286NH2054HD31 Rev1.425"/>
    <n v="2712"/>
    <d v="2018-10-03T00:00:00"/>
    <d v="2018-09-30T00:00:00"/>
    <x v="4"/>
    <d v="2018-10-01T00:00:00"/>
    <x v="0"/>
    <s v="NH2"/>
    <s v="H"/>
    <n v="8"/>
    <n v="200"/>
    <m/>
    <m/>
    <m/>
    <m/>
    <x v="1"/>
    <n v="0"/>
  </r>
  <r>
    <n v="46286"/>
    <s v="Open"/>
    <d v="2018-06-13T00:00:00"/>
    <d v="2018-10-05T00:00:00"/>
    <s v="6180"/>
    <s v="Eddyfi UK Ltd"/>
    <s v="NH2054HD31 Rev1.4"/>
    <s v="PC"/>
    <s v="NH2054HD31 Rev1.4 Li Ion Battery [10/03/18]"/>
    <n v="25"/>
    <n v="0"/>
    <n v="25"/>
    <n v="108.48"/>
    <s v="46286NH2054HD31 Rev1.425"/>
    <n v="2712"/>
    <d v="2018-10-03T00:00:00"/>
    <d v="2018-09-30T00:00:00"/>
    <x v="4"/>
    <d v="2018-10-01T00:00:00"/>
    <x v="0"/>
    <s v="NH2"/>
    <s v="H"/>
    <n v="8"/>
    <n v="200"/>
    <m/>
    <m/>
    <m/>
    <m/>
    <x v="1"/>
    <n v="0"/>
  </r>
  <r>
    <n v="46286"/>
    <s v="Open"/>
    <d v="2018-06-13T00:00:00"/>
    <d v="2018-10-05T00:00:00"/>
    <s v="6180"/>
    <s v="Eddyfi UK Ltd"/>
    <s v="NH2054HD31 Rev1.4"/>
    <s v="PC"/>
    <s v="NH2054HD31 Rev1.4 Li Ion Battery [10/03/18]"/>
    <n v="25"/>
    <n v="0"/>
    <n v="25"/>
    <n v="108.48"/>
    <s v="46286NH2054HD31 Rev1.425"/>
    <n v="2712"/>
    <d v="2018-10-03T00:00:00"/>
    <d v="2018-09-30T00:00:00"/>
    <x v="4"/>
    <d v="2018-10-01T00:00:00"/>
    <x v="0"/>
    <s v="NH2"/>
    <s v="H"/>
    <n v="8"/>
    <n v="200"/>
    <m/>
    <m/>
    <m/>
    <m/>
    <x v="1"/>
    <n v="0"/>
  </r>
  <r>
    <n v="46294"/>
    <s v="Open"/>
    <d v="2018-06-14T00:00:00"/>
    <d v="2018-10-05T00:00:00"/>
    <s v="9048"/>
    <s v="Enics Raahe Oy"/>
    <s v="NC3040HD25 REV1.3"/>
    <s v="PC"/>
    <s v="NC3040HD25 Rev 1.3 Li Ion Battery [10/03/18]"/>
    <n v="26"/>
    <n v="0"/>
    <n v="26"/>
    <n v="67.790000000000006"/>
    <s v="46294NC3040HD25 REV1.326"/>
    <n v="1762.5400000000002"/>
    <d v="2018-10-03T00:00:00"/>
    <d v="2018-09-30T00:00:00"/>
    <x v="4"/>
    <d v="2018-10-01T00:00:00"/>
    <x v="0"/>
    <s v="NC3"/>
    <s v="C"/>
    <n v="3"/>
    <n v="78"/>
    <m/>
    <m/>
    <m/>
    <m/>
    <x v="1"/>
    <n v="0"/>
  </r>
  <r>
    <n v="46295"/>
    <s v="Open"/>
    <d v="2018-06-14T00:00:00"/>
    <d v="2018-10-05T00:00:00"/>
    <s v="4669"/>
    <s v="ElectroMagnetic Imaging Technology Pty"/>
    <s v="NL2054HD22 Rev4.2"/>
    <s v="PC"/>
    <s v="NL2054HD22 Rev 4.2 Li Ion Battery [10/03/18]"/>
    <n v="40"/>
    <n v="0"/>
    <n v="40"/>
    <n v="128.78"/>
    <s v="46295NL2054HD22 Rev4.240"/>
    <n v="5151.2"/>
    <d v="2018-10-03T00:00:00"/>
    <d v="2018-09-30T00:00:00"/>
    <x v="4"/>
    <d v="2018-10-01T00:00:00"/>
    <x v="0"/>
    <s v="NL2"/>
    <s v="L"/>
    <n v="12"/>
    <n v="480"/>
    <m/>
    <m/>
    <m/>
    <m/>
    <x v="1"/>
    <n v="0"/>
  </r>
  <r>
    <n v="46295"/>
    <s v="Open"/>
    <d v="2018-06-14T00:00:00"/>
    <d v="2018-10-05T00:00:00"/>
    <s v="4669"/>
    <s v="ElectroMagnetic Imaging Technology Pty"/>
    <s v="Wire Exchange Fees"/>
    <s v=""/>
    <s v="wire fee costs incurred from intermediary banks in transit"/>
    <n v="1"/>
    <n v="0"/>
    <n v="1"/>
    <n v="26"/>
    <s v="46295Wire Exchange Fees1"/>
    <n v="26"/>
    <d v="2018-10-05T00:00:00"/>
    <d v="2018-09-30T00:00:00"/>
    <x v="4"/>
    <d v="2018-10-01T00:00:00"/>
    <x v="1"/>
    <s v="Wir"/>
    <s v="n/a"/>
    <n v="0"/>
    <n v="0"/>
    <m/>
    <m/>
    <m/>
    <m/>
    <x v="1"/>
    <n v="0"/>
  </r>
  <r>
    <n v="46334"/>
    <s v="Open"/>
    <d v="2018-06-20T00:00:00"/>
    <d v="2018-10-05T00:00:00"/>
    <s v="5207"/>
    <s v="Den Mat Holdings"/>
    <s v="ND2057DM31-Rev 1.1"/>
    <s v="PC"/>
    <s v="ND2057DM31 Rev 1.1 for Den Mat Holdings Li Ion Battery [10/03/18]"/>
    <n v="85"/>
    <n v="0"/>
    <n v="85"/>
    <n v="69.83"/>
    <s v="46334ND2057DM31-Rev 1.185"/>
    <n v="5935.55"/>
    <d v="2018-10-03T00:00:00"/>
    <d v="2018-09-30T00:00:00"/>
    <x v="4"/>
    <d v="2018-10-01T00:00:00"/>
    <x v="0"/>
    <s v="ND2"/>
    <s v="D"/>
    <n v="4"/>
    <n v="340"/>
    <m/>
    <m/>
    <m/>
    <m/>
    <x v="1"/>
    <n v="0"/>
  </r>
  <r>
    <n v="46336"/>
    <s v="Open"/>
    <d v="2018-06-20T00:00:00"/>
    <d v="2018-10-05T00:00:00"/>
    <s v="4140"/>
    <s v="Alberta Health Services"/>
    <s v="Ni2020ED29-REV2.4"/>
    <s v="PC"/>
    <s v="NI2020ED29 Rev 2.4 Li Ion Battery [10/03/18]"/>
    <n v="24"/>
    <n v="0"/>
    <n v="24"/>
    <n v="118.35"/>
    <s v="46336Ni2020ED29-REV2.424"/>
    <n v="2840.3999999999996"/>
    <d v="2018-10-03T00:00:00"/>
    <d v="2018-09-30T00:00:00"/>
    <x v="4"/>
    <d v="2018-10-01T00:00:00"/>
    <x v="0"/>
    <s v="Ni2"/>
    <s v="I"/>
    <n v="9"/>
    <n v="216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01/19]"/>
    <n v="260"/>
    <n v="0"/>
    <n v="260"/>
    <n v="104.25"/>
    <s v="46832L08D379B34 REV1.0260"/>
    <n v="27105"/>
    <d v="2019-03-01T00:00:00"/>
    <d v="2019-02-24T00:00:00"/>
    <x v="18"/>
    <d v="2019-03-01T00:00:00"/>
    <x v="0"/>
    <s v="L08"/>
    <n v="8"/>
    <n v="8"/>
    <n v="2080"/>
    <m/>
    <m/>
    <m/>
    <m/>
    <x v="1"/>
    <n v="0"/>
  </r>
  <r>
    <n v="46347"/>
    <s v="Open"/>
    <d v="2018-06-20T00:00:00"/>
    <d v="2018-10-05T00:00:00"/>
    <s v="4974"/>
    <s v="Akku Planet GmbH"/>
    <s v="Wire Exchange Fees"/>
    <s v=""/>
    <s v="wire fee costs incurred from intermediary banks in transit"/>
    <n v="1"/>
    <n v="0"/>
    <n v="1"/>
    <n v="26"/>
    <s v="46347Wire Exchange Fees1"/>
    <n v="26"/>
    <d v="2018-10-05T00:00:00"/>
    <d v="2018-09-30T00:00:00"/>
    <x v="4"/>
    <d v="2018-10-01T00:00:00"/>
    <x v="1"/>
    <s v="Wir"/>
    <s v="n/a"/>
    <n v="0"/>
    <n v="0"/>
    <m/>
    <m/>
    <m/>
    <m/>
    <x v="1"/>
    <n v="0"/>
  </r>
  <r>
    <n v="46347"/>
    <s v="Open"/>
    <d v="2018-06-20T00:00:00"/>
    <d v="2018-10-05T00:00:00"/>
    <s v="4974"/>
    <s v="Akku Planet GmbH"/>
    <s v="SED"/>
    <s v=""/>
    <s v="Document Preparation fee for Shipper's Export Declaration. (SED)"/>
    <n v="1"/>
    <n v="0"/>
    <n v="1"/>
    <n v="10"/>
    <s v="46347SED1"/>
    <n v="10"/>
    <d v="2018-10-05T00:00:00"/>
    <d v="2018-09-30T00:00:00"/>
    <x v="4"/>
    <d v="2018-10-01T00:00:00"/>
    <x v="1"/>
    <s v="SED"/>
    <s v="n/a"/>
    <n v="0"/>
    <n v="0"/>
    <m/>
    <m/>
    <m/>
    <m/>
    <x v="1"/>
    <n v="0"/>
  </r>
  <r>
    <n v="46386"/>
    <s v="Open"/>
    <d v="2018-06-26T00:00:00"/>
    <d v="2018-10-05T00:00:00"/>
    <s v="8306"/>
    <s v="Ametury Industry Inc."/>
    <s v="NL2024HD22-REV4.6"/>
    <s v="PC"/>
    <s v="NL2024HD22 Rev 4.6 Li Ion Battery"/>
    <n v="12"/>
    <n v="0"/>
    <n v="12"/>
    <n v="147.19"/>
    <s v="46386NL2024HD22-REV4.612"/>
    <n v="1766.28"/>
    <d v="2018-10-05T00:00:00"/>
    <d v="2018-09-30T00:00:00"/>
    <x v="4"/>
    <d v="2018-10-01T00:00:00"/>
    <x v="0"/>
    <s v="NL2"/>
    <s v="L"/>
    <n v="12"/>
    <n v="144"/>
    <m/>
    <m/>
    <m/>
    <m/>
    <x v="1"/>
    <n v="0"/>
  </r>
  <r>
    <n v="46387"/>
    <s v="Open"/>
    <d v="2018-06-26T00:00:00"/>
    <d v="2018-10-05T00:00:00"/>
    <s v="4059"/>
    <s v="Particle Measuring Systems"/>
    <s v="NH2054HD34 Rev1.9"/>
    <s v="PC"/>
    <s v="NH2054HD34 Rev1.9 Li Ion Battery"/>
    <n v="12"/>
    <n v="0"/>
    <n v="12"/>
    <n v="135.80000000000001"/>
    <s v="46387NH2054HD34 Rev1.912"/>
    <n v="1629.6000000000001"/>
    <d v="2018-10-05T00:00:00"/>
    <d v="2018-09-30T00:00:00"/>
    <x v="4"/>
    <d v="2018-10-01T00:00:00"/>
    <x v="0"/>
    <s v="NH2"/>
    <s v="H"/>
    <n v="8"/>
    <n v="96"/>
    <m/>
    <m/>
    <m/>
    <m/>
    <x v="1"/>
    <n v="0"/>
  </r>
  <r>
    <n v="46388"/>
    <s v="Open"/>
    <d v="2018-06-26T00:00:00"/>
    <d v="2018-10-05T00:00:00"/>
    <s v="9562"/>
    <s v="Raycom"/>
    <s v="ND2054HD34 Rev1.4"/>
    <s v="PC"/>
    <s v="ND2054HD34 Rev 1.4 Li Ion Battery"/>
    <n v="12"/>
    <n v="0"/>
    <n v="12"/>
    <n v="77.2"/>
    <s v="46388ND2054HD34 Rev1.412"/>
    <n v="926.40000000000009"/>
    <d v="2018-10-05T00:00:00"/>
    <d v="2018-09-30T00:00:00"/>
    <x v="4"/>
    <d v="2018-10-01T00:00:00"/>
    <x v="0"/>
    <s v="ND2"/>
    <s v="D"/>
    <n v="4"/>
    <n v="48"/>
    <m/>
    <m/>
    <m/>
    <m/>
    <x v="1"/>
    <n v="0"/>
  </r>
  <r>
    <n v="46675"/>
    <s v="Open"/>
    <d v="2018-07-27T00:00:00"/>
    <d v="2018-11-15T00:00:00"/>
    <s v="4255"/>
    <s v="ESAOTE S.P.A."/>
    <s v="NL2044HD22-REV5.3"/>
    <s v="PC"/>
    <s v="NL2044HD22 Rev 5.3 Li Ion Battery [12/19/18]"/>
    <n v="500"/>
    <n v="0"/>
    <n v="500"/>
    <n v="101.79"/>
    <s v="46675NL2044HD22-REV5.3500"/>
    <n v="50895"/>
    <d v="2018-12-19T00:00:00"/>
    <d v="2018-12-16T00:00:00"/>
    <x v="10"/>
    <d v="2018-12-01T00:00:00"/>
    <x v="0"/>
    <s v="NL2"/>
    <s v="L"/>
    <n v="12"/>
    <n v="6000"/>
    <m/>
    <m/>
    <m/>
    <m/>
    <x v="1"/>
    <n v="0"/>
  </r>
  <r>
    <n v="46388"/>
    <s v="Open"/>
    <d v="2018-06-26T00:00:00"/>
    <d v="2018-10-05T00:00:00"/>
    <s v="9562"/>
    <s v="Raycom"/>
    <s v="629028"/>
    <s v="PC"/>
    <s v="Connector, 5 Wire 204X Cable"/>
    <n v="5"/>
    <n v="0"/>
    <n v="5"/>
    <n v="19.989999999999998"/>
    <s v="463886290285"/>
    <n v="99.949999999999989"/>
    <d v="2018-10-05T00:00:00"/>
    <d v="2018-09-30T00:00:00"/>
    <x v="4"/>
    <d v="2018-10-01T00:00:00"/>
    <x v="4"/>
    <s v="629"/>
    <s v="n/a"/>
    <n v="0"/>
    <n v="0"/>
    <m/>
    <m/>
    <m/>
    <m/>
    <x v="1"/>
    <n v="0"/>
  </r>
  <r>
    <n v="46388"/>
    <s v="Open"/>
    <d v="2018-06-26T00:00:00"/>
    <d v="2018-10-05T00:00:00"/>
    <s v="9562"/>
    <s v="Raycom"/>
    <s v="Wire Exchange Fees"/>
    <s v=""/>
    <s v="wire fee costs incurred from intermediary banks in transit"/>
    <n v="1"/>
    <n v="0"/>
    <n v="1"/>
    <n v="26"/>
    <s v="46388Wire Exchange Fees1"/>
    <n v="26"/>
    <d v="2018-10-05T00:00:00"/>
    <d v="2018-09-30T00:00:00"/>
    <x v="4"/>
    <d v="2018-10-01T00:00:00"/>
    <x v="1"/>
    <s v="Wir"/>
    <s v="n/a"/>
    <n v="0"/>
    <n v="0"/>
    <m/>
    <m/>
    <m/>
    <m/>
    <x v="1"/>
    <n v="0"/>
  </r>
  <r>
    <n v="46391"/>
    <s v="Open"/>
    <d v="2018-06-26T00:00:00"/>
    <d v="2018-10-05T00:00:00"/>
    <s v="4354"/>
    <s v="Flagship Technologies"/>
    <s v="NI2040PH24 REV4.3"/>
    <s v="PC"/>
    <s v="NI2040PH24 Rev 4.3 for Philips Medical Li Ion Battery"/>
    <n v="15"/>
    <n v="0"/>
    <n v="15"/>
    <n v="131.91999999999999"/>
    <s v="46391NI2040PH24 REV4.315"/>
    <n v="1978.7999999999997"/>
    <d v="2018-10-05T00:00:00"/>
    <d v="2018-09-30T00:00:00"/>
    <x v="4"/>
    <d v="2018-10-01T00:00:00"/>
    <x v="0"/>
    <s v="NI2"/>
    <s v="I"/>
    <n v="9"/>
    <n v="135"/>
    <m/>
    <m/>
    <m/>
    <m/>
    <x v="1"/>
    <n v="0"/>
  </r>
  <r>
    <n v="46920"/>
    <s v="Open"/>
    <d v="2018-08-28T00:00:00"/>
    <d v="2018-09-04T00:00:00"/>
    <s v="3892"/>
    <s v="Philips Home Healthcare Solutions RIGA"/>
    <s v="PACK REPAIR"/>
    <s v=""/>
    <s v="Pack Repair [1] L16D378B34 [1] Missing label, QN# 202054616"/>
    <n v="1"/>
    <n v="0"/>
    <n v="1"/>
    <n v="0"/>
    <s v="46920PACK REPAIR1"/>
    <n v="0"/>
    <d v="2018-09-04T00:00:00"/>
    <d v="2018-09-02T00:00:00"/>
    <x v="0"/>
    <d v="2018-09-01T00:00:00"/>
    <x v="1"/>
    <s v="PAC"/>
    <s v="n/a"/>
    <n v="0"/>
    <n v="0"/>
    <m/>
    <m/>
    <m/>
    <m/>
    <x v="26"/>
    <n v="7"/>
  </r>
  <r>
    <n v="46891"/>
    <s v="Open"/>
    <d v="2018-08-23T00:00:00"/>
    <d v="2018-12-14T00:00:00"/>
    <s v="9590"/>
    <s v="Paracosm"/>
    <s v="906014"/>
    <s v="PC"/>
    <s v="BATTERY POUCH, FOR MCL205 SERIES BELTCLIP CHARGER"/>
    <n v="100"/>
    <n v="0"/>
    <n v="100"/>
    <n v="21"/>
    <s v="46891906014100"/>
    <n v="2100"/>
    <d v="2018-12-14T00:00:00"/>
    <d v="2018-12-09T00:00:00"/>
    <x v="19"/>
    <d v="2018-12-01T00:00:00"/>
    <x v="4"/>
    <s v="906"/>
    <s v="n/a"/>
    <n v="0"/>
    <n v="0"/>
    <m/>
    <m/>
    <m/>
    <m/>
    <x v="1"/>
    <n v="0"/>
  </r>
  <r>
    <n v="46807"/>
    <s v="Open"/>
    <d v="2018-08-13T00:00:00"/>
    <d v="2018-10-05T00:00:00"/>
    <s v="9532"/>
    <s v="PartsSource"/>
    <s v="NL2044HD22-REV5.3"/>
    <s v="PC"/>
    <s v="NL2044HD22 Rev 5.3 Li Ion Battery"/>
    <n v="2"/>
    <n v="0"/>
    <n v="2"/>
    <n v="117.19"/>
    <s v="46807NL2044HD22-REV5.32"/>
    <n v="234.38"/>
    <d v="2018-10-05T00:00:00"/>
    <d v="2018-09-30T00:00:00"/>
    <x v="4"/>
    <d v="2018-10-01T00:00:00"/>
    <x v="0"/>
    <s v="NL2"/>
    <s v="L"/>
    <n v="12"/>
    <n v="24"/>
    <m/>
    <m/>
    <m/>
    <m/>
    <x v="1"/>
    <n v="0"/>
  </r>
  <r>
    <n v="46812"/>
    <s v="Open"/>
    <d v="2018-08-13T00:00:00"/>
    <d v="2018-10-05T00:00:00"/>
    <s v="6615"/>
    <s v="St. Francis Medical Center"/>
    <s v="Ni2020ED29-REV2.4"/>
    <s v="PC"/>
    <s v="NI2020ED29 Rev 2.4 Li Ion Battery"/>
    <n v="6"/>
    <n v="0"/>
    <n v="6"/>
    <n v="177.45"/>
    <s v="46812Ni2020ED29-REV2.46"/>
    <n v="1064.6999999999998"/>
    <d v="2018-10-05T00:00:00"/>
    <d v="2018-09-30T00:00:00"/>
    <x v="4"/>
    <d v="2018-10-01T00:00:00"/>
    <x v="0"/>
    <s v="Ni2"/>
    <s v="I"/>
    <n v="9"/>
    <n v="54"/>
    <m/>
    <m/>
    <m/>
    <m/>
    <x v="1"/>
    <n v="0"/>
  </r>
  <r>
    <n v="46855"/>
    <s v="Open"/>
    <d v="2018-08-20T00:00:00"/>
    <d v="2018-10-05T00:00:00"/>
    <s v="6415"/>
    <s v="MobileNet Services"/>
    <s v="RH2024HD34-REV2.0"/>
    <s v="PC"/>
    <s v="RH2024HD34, REV 2.0 Li Ion Battery [10/01/18]"/>
    <n v="10"/>
    <n v="0"/>
    <n v="10"/>
    <n v="135.80000000000001"/>
    <s v="46855RH2024HD34-REV2.010"/>
    <n v="1358"/>
    <d v="2018-10-01T00:00:00"/>
    <d v="2018-09-30T00:00:00"/>
    <x v="4"/>
    <d v="2018-10-01T00:00:00"/>
    <x v="0"/>
    <s v="RH2"/>
    <s v="H"/>
    <n v="8"/>
    <n v="80"/>
    <m/>
    <m/>
    <m/>
    <m/>
    <x v="1"/>
    <n v="0"/>
  </r>
  <r>
    <n v="46930"/>
    <s v="Open"/>
    <d v="2018-08-30T00:00:00"/>
    <d v="2018-10-05T00:00:00"/>
    <s v="8453"/>
    <s v="Matrix Medical"/>
    <s v="PH2054HD34 Rev 1.3"/>
    <s v="PC"/>
    <s v="PH2054HD34 Rev 1.3 Li Ion Battery"/>
    <n v="10"/>
    <n v="0"/>
    <n v="10"/>
    <n v="130.04"/>
    <s v="46930PH2054HD34 Rev 1.310"/>
    <n v="1300.3999999999999"/>
    <d v="2018-10-05T00:00:00"/>
    <d v="2018-09-30T00:00:00"/>
    <x v="4"/>
    <d v="2018-10-01T00:00:00"/>
    <x v="0"/>
    <s v="PH2"/>
    <s v="H"/>
    <n v="8"/>
    <n v="80"/>
    <m/>
    <m/>
    <m/>
    <m/>
    <x v="1"/>
    <n v="0"/>
  </r>
  <r>
    <n v="46930"/>
    <s v="Open"/>
    <d v="2018-08-30T00:00:00"/>
    <d v="2018-10-05T00:00:00"/>
    <s v="8453"/>
    <s v="Matrix Medical"/>
    <s v="PH2054HD34 Rev 1.4"/>
    <s v="PC"/>
    <s v="PH2054HD34 Rev 1.4 Li Ion Battery"/>
    <n v="40"/>
    <n v="0"/>
    <n v="40"/>
    <n v="130.04"/>
    <s v="46930PH2054HD34 Rev 1.440"/>
    <n v="5201.5999999999995"/>
    <d v="2018-10-05T00:00:00"/>
    <d v="2018-09-30T00:00:00"/>
    <x v="4"/>
    <d v="2018-10-01T00:00:00"/>
    <x v="0"/>
    <s v="PH2"/>
    <s v="H"/>
    <n v="8"/>
    <n v="320"/>
    <m/>
    <m/>
    <m/>
    <m/>
    <x v="1"/>
    <n v="0"/>
  </r>
  <r>
    <n v="46930"/>
    <s v="Open"/>
    <d v="2018-08-30T00:00:00"/>
    <d v="2018-10-05T00:00:00"/>
    <s v="8453"/>
    <s v="Matrix Medical"/>
    <s v="PH5000A Rev 2.3"/>
    <s v=""/>
    <s v="PH5000A Rev 2.3 (SEE SWI) POWER CALIBRATOR  USA PLUG"/>
    <n v="50"/>
    <n v="0"/>
    <n v="50"/>
    <n v="149.63999999999999"/>
    <s v="46930PH5000A Rev 2.350"/>
    <n v="7481.9999999999991"/>
    <d v="2018-10-05T00:00:00"/>
    <d v="2018-09-30T00:00:00"/>
    <x v="4"/>
    <d v="2018-10-01T00:00:00"/>
    <x v="2"/>
    <s v="PH5"/>
    <s v="n/a"/>
    <n v="0"/>
    <n v="0"/>
    <m/>
    <m/>
    <m/>
    <m/>
    <x v="1"/>
    <n v="0"/>
  </r>
  <r>
    <n v="46955"/>
    <s v="Open"/>
    <d v="2018-09-05T00:00:00"/>
    <d v="2018-10-05T00:00:00"/>
    <s v="4964"/>
    <s v="Accutronics Ltd"/>
    <s v="629010"/>
    <s v="PC"/>
    <s v="Cable Assy. 5 wire straight + Molded Conn for 202x Range"/>
    <n v="5"/>
    <n v="0"/>
    <n v="5"/>
    <n v="19.989999999999998"/>
    <s v="469556290105"/>
    <n v="99.949999999999989"/>
    <d v="2018-10-05T00:00:00"/>
    <d v="2018-09-30T00:00:00"/>
    <x v="4"/>
    <d v="2018-10-01T00:00:00"/>
    <x v="4"/>
    <s v="629"/>
    <s v="n/a"/>
    <n v="0"/>
    <n v="0"/>
    <m/>
    <m/>
    <m/>
    <m/>
    <x v="1"/>
    <n v="0"/>
  </r>
  <r>
    <n v="46955"/>
    <s v="Open"/>
    <d v="2018-09-05T00:00:00"/>
    <d v="2018-10-05T00:00:00"/>
    <s v="4964"/>
    <s v="Accutronics Ltd"/>
    <s v="ND2034HD34 Rev1.4"/>
    <s v="PC"/>
    <s v="ND2034HD34 Rev 1.4 Li Ion Battery"/>
    <n v="15"/>
    <n v="0"/>
    <n v="15"/>
    <n v="77.2"/>
    <s v="46955ND2034HD34 Rev1.415"/>
    <n v="1158"/>
    <d v="2018-10-05T00:00:00"/>
    <d v="2018-09-30T00:00:00"/>
    <x v="4"/>
    <d v="2018-10-01T00:00:00"/>
    <x v="0"/>
    <s v="ND2"/>
    <s v="D"/>
    <n v="4"/>
    <n v="60"/>
    <m/>
    <m/>
    <m/>
    <m/>
    <x v="1"/>
    <n v="0"/>
  </r>
  <r>
    <n v="46955"/>
    <s v="Open"/>
    <d v="2018-09-05T00:00:00"/>
    <d v="2018-10-05T00:00:00"/>
    <s v="4964"/>
    <s v="Accutronics Ltd"/>
    <s v="NJ1020AVP-REV4.1"/>
    <s v="PC"/>
    <s v="NJ1020AVP- Rev 4.1 Nickel Metal Hydride Battery"/>
    <n v="8"/>
    <n v="0"/>
    <n v="8"/>
    <n v="132.94999999999999"/>
    <s v="46955NJ1020AVP-REV4.18"/>
    <n v="1063.5999999999999"/>
    <d v="2018-10-05T00:00:00"/>
    <d v="2018-09-30T00:00:00"/>
    <x v="4"/>
    <d v="2018-10-01T00:00:00"/>
    <x v="0"/>
    <s v="NJ1"/>
    <s v="J"/>
    <n v="10"/>
    <n v="80"/>
    <m/>
    <m/>
    <m/>
    <m/>
    <x v="1"/>
    <n v="0"/>
  </r>
  <r>
    <n v="46955"/>
    <s v="Open"/>
    <d v="2018-09-05T00:00:00"/>
    <d v="2018-10-05T00:00:00"/>
    <s v="4964"/>
    <s v="Accutronics Ltd"/>
    <s v="NL2044HD22-REV5.3"/>
    <s v="PC"/>
    <s v="NL2044HD22 Rev 5.3 Li Ion Battery"/>
    <n v="6"/>
    <n v="0"/>
    <n v="6"/>
    <n v="128.78"/>
    <s v="46955NL2044HD22-REV5.36"/>
    <n v="772.68000000000006"/>
    <d v="2018-10-05T00:00:00"/>
    <d v="2018-09-30T00:00:00"/>
    <x v="4"/>
    <d v="2018-10-01T00:00:00"/>
    <x v="0"/>
    <s v="NL2"/>
    <s v="L"/>
    <n v="12"/>
    <n v="72"/>
    <m/>
    <m/>
    <m/>
    <m/>
    <x v="1"/>
    <n v="0"/>
  </r>
  <r>
    <n v="46955"/>
    <s v="Open"/>
    <d v="2018-09-05T00:00:00"/>
    <d v="2018-10-05T00:00:00"/>
    <s v="4964"/>
    <s v="Accutronics Ltd"/>
    <s v="PH3059HD25 Rev 1.4"/>
    <s v="PC"/>
    <s v="PH3059HD25 Rev 1.4 Li Ion Battery"/>
    <n v="3"/>
    <n v="0"/>
    <n v="3"/>
    <n v="125.4"/>
    <s v="46955PH3059HD25 Rev 1.43"/>
    <n v="376.20000000000005"/>
    <d v="2018-10-05T00:00:00"/>
    <d v="2018-09-30T00:00:00"/>
    <x v="4"/>
    <d v="2018-10-01T00:00:00"/>
    <x v="0"/>
    <s v="PH3"/>
    <s v="H"/>
    <n v="8"/>
    <n v="24"/>
    <m/>
    <m/>
    <m/>
    <m/>
    <x v="1"/>
    <n v="0"/>
  </r>
  <r>
    <n v="46989"/>
    <s v="Open"/>
    <d v="2018-09-06T00:00:00"/>
    <d v="2018-10-05T00:00:00"/>
    <s v="3252"/>
    <s v="PCTEL, Inc."/>
    <s v="BP5BV01"/>
    <s v=""/>
    <s v="Belt Pack (906001) with 5-wire straight cable (629010)"/>
    <n v="10"/>
    <n v="0"/>
    <n v="10"/>
    <n v="35.42"/>
    <s v="46989BP5BV0110"/>
    <n v="354.20000000000005"/>
    <d v="2018-10-05T00:00:00"/>
    <d v="2018-09-30T00:00:00"/>
    <x v="4"/>
    <d v="2018-10-01T00:00:00"/>
    <x v="4"/>
    <s v="BP5"/>
    <s v="n/a"/>
    <n v="0"/>
    <n v="0"/>
    <m/>
    <m/>
    <m/>
    <m/>
    <x v="1"/>
    <n v="0"/>
  </r>
  <r>
    <n v="46409"/>
    <s v="Open"/>
    <d v="2018-06-27T00:00:00"/>
    <d v="2018-10-08T00:00:00"/>
    <s v="4381"/>
    <s v="Bridge Diagnostics, Inc."/>
    <s v="NF2040HD34 REV1.6"/>
    <s v="PC"/>
    <s v="NF2040HD34 Rev 1.6 Li Ion Battery"/>
    <n v="20"/>
    <n v="0"/>
    <n v="20"/>
    <n v="104.18"/>
    <s v="46409NF2040HD34 REV1.620"/>
    <n v="2083.6000000000004"/>
    <d v="2018-10-08T00:00:00"/>
    <d v="2018-10-07T00:00:00"/>
    <x v="12"/>
    <d v="2018-10-01T00:00:00"/>
    <x v="0"/>
    <s v="NF2"/>
    <s v="F"/>
    <n v="6"/>
    <n v="120"/>
    <m/>
    <m/>
    <m/>
    <m/>
    <x v="1"/>
    <n v="0"/>
  </r>
  <r>
    <n v="46409"/>
    <s v="Open"/>
    <d v="2018-06-27T00:00:00"/>
    <d v="2018-10-08T00:00:00"/>
    <s v="4381"/>
    <s v="Bridge Diagnostics, Inc."/>
    <s v="Ni2020HD29-REV2.9"/>
    <s v="PC"/>
    <s v="Ni2020HD29 Rev 2.9 Li Ion Battery"/>
    <n v="15"/>
    <n v="0"/>
    <n v="15"/>
    <n v="124.38"/>
    <s v="46409Ni2020HD29-REV2.915"/>
    <n v="1865.6999999999998"/>
    <d v="2018-10-08T00:00:00"/>
    <d v="2018-10-07T00:00:00"/>
    <x v="12"/>
    <d v="2018-10-01T00:00:00"/>
    <x v="0"/>
    <s v="Ni2"/>
    <s v="I"/>
    <n v="9"/>
    <n v="135"/>
    <m/>
    <m/>
    <m/>
    <m/>
    <x v="1"/>
    <n v="0"/>
  </r>
  <r>
    <n v="46452"/>
    <s v="Open"/>
    <d v="2018-07-02T00:00:00"/>
    <d v="2018-10-08T00:00:00"/>
    <s v="3117"/>
    <s v="Lixi, Inc."/>
    <s v="NL2024HD22-REV4.6"/>
    <s v="PC"/>
    <s v="NL2024HD22 Rev 4.6 Li Ion Battery"/>
    <n v="24"/>
    <n v="0"/>
    <n v="24"/>
    <n v="128.78"/>
    <s v="46452NL2024HD22-REV4.624"/>
    <n v="3090.7200000000003"/>
    <d v="2018-10-08T00:00:00"/>
    <d v="2018-10-07T00:00:00"/>
    <x v="12"/>
    <d v="2018-10-01T00:00:00"/>
    <x v="0"/>
    <s v="NL2"/>
    <s v="L"/>
    <n v="12"/>
    <n v="288"/>
    <m/>
    <m/>
    <m/>
    <m/>
    <x v="1"/>
    <n v="0"/>
  </r>
  <r>
    <n v="46550"/>
    <s v="Open"/>
    <d v="2018-07-16T00:00:00"/>
    <d v="2018-10-08T00:00:00"/>
    <s v="3465"/>
    <s v="Teledyne LeCroy"/>
    <s v="NH2054HD31 Rev1.4"/>
    <s v="PC"/>
    <s v="NH2054HD31 Rev1.4 Li Ion Battery"/>
    <n v="30"/>
    <n v="0"/>
    <n v="30"/>
    <n v="118.15"/>
    <s v="46550NH2054HD31 Rev1.430"/>
    <n v="3544.5"/>
    <d v="2018-10-08T00:00:00"/>
    <d v="2018-10-07T00:00:00"/>
    <x v="12"/>
    <d v="2018-10-01T00:00:00"/>
    <x v="0"/>
    <s v="NH2"/>
    <s v="H"/>
    <n v="8"/>
    <n v="240"/>
    <m/>
    <m/>
    <m/>
    <m/>
    <x v="1"/>
    <n v="0"/>
  </r>
  <r>
    <n v="46607"/>
    <s v="Open"/>
    <d v="2018-07-20T00:00:00"/>
    <d v="2018-10-08T00:00:00"/>
    <s v="5552"/>
    <s v="Tektronix"/>
    <s v="NI2020TK24-REV3.3"/>
    <s v="PC"/>
    <s v="NI2020TK24 Rev 3.3 (SEE SWI) for Tektronix Li Ion Battery"/>
    <n v="2"/>
    <n v="0"/>
    <n v="2"/>
    <n v="174"/>
    <s v="46607NI2020TK24-REV3.32"/>
    <n v="348"/>
    <d v="2018-10-08T00:00:00"/>
    <d v="2018-10-07T00:00:00"/>
    <x v="12"/>
    <d v="2018-10-01T00:00:00"/>
    <x v="0"/>
    <s v="NI2"/>
    <s v="I"/>
    <n v="9"/>
    <n v="18"/>
    <m/>
    <m/>
    <m/>
    <m/>
    <x v="1"/>
    <n v="0"/>
  </r>
  <r>
    <n v="46628"/>
    <s v="Open"/>
    <d v="2018-07-24T00:00:00"/>
    <d v="2018-10-08T00:00:00"/>
    <s v="4488"/>
    <s v="Liquid Robotics, Inc."/>
    <s v="PH3059HD25 Rev 1.4"/>
    <s v="PC"/>
    <s v="PH3059HD25 Rev 1.4 Li Ion Battery [10/04/18]"/>
    <n v="12"/>
    <n v="0"/>
    <n v="12"/>
    <n v="135.4"/>
    <s v="46628PH3059HD25 Rev 1.412"/>
    <n v="1624.8000000000002"/>
    <d v="2018-10-04T00:00:00"/>
    <d v="2018-09-30T00:00:00"/>
    <x v="4"/>
    <d v="2018-10-01T00:00:00"/>
    <x v="0"/>
    <s v="PH3"/>
    <s v="H"/>
    <n v="8"/>
    <n v="96"/>
    <m/>
    <m/>
    <m/>
    <m/>
    <x v="1"/>
    <n v="0"/>
  </r>
  <r>
    <n v="46704"/>
    <s v="Open"/>
    <d v="2018-08-01T00:00:00"/>
    <d v="2018-10-08T00:00:00"/>
    <s v="9033"/>
    <s v="Delta Airlines"/>
    <s v="ND2057GE31-Rev1.2"/>
    <s v="PC"/>
    <s v="ND2057GE31 Rev 1.2 for GE Oil &amp; Gas Li Ion Battery"/>
    <n v="1"/>
    <n v="0"/>
    <n v="1"/>
    <n v="114.26"/>
    <s v="46704ND2057GE31-Rev1.21"/>
    <n v="114.26"/>
    <d v="2018-10-08T00:00:00"/>
    <d v="2018-10-07T00:00:00"/>
    <x v="12"/>
    <d v="2018-10-01T00:00:00"/>
    <x v="0"/>
    <s v="ND2"/>
    <s v="D"/>
    <n v="4"/>
    <n v="4"/>
    <m/>
    <m/>
    <m/>
    <m/>
    <x v="1"/>
    <n v="0"/>
  </r>
  <r>
    <n v="46993"/>
    <s v="Open"/>
    <d v="2018-09-07T00:00:00"/>
    <d v="2018-10-08T00:00:00"/>
    <s v="6463"/>
    <s v="Nikon Metrology, Inc."/>
    <s v="NL2020ED22-REV3.5"/>
    <s v="PC"/>
    <s v="NL2020ED22 Rev 3.5 Li Ion Battery"/>
    <n v="7"/>
    <n v="0"/>
    <n v="7"/>
    <n v="184.46"/>
    <s v="46993NL2020ED22-REV3.57"/>
    <n v="1291.22"/>
    <d v="2018-10-08T00:00:00"/>
    <d v="2018-10-07T00:00:00"/>
    <x v="12"/>
    <d v="2018-10-01T00:00:00"/>
    <x v="0"/>
    <s v="NL2"/>
    <s v="L"/>
    <n v="12"/>
    <n v="84"/>
    <m/>
    <m/>
    <m/>
    <m/>
    <x v="1"/>
    <n v="0"/>
  </r>
  <r>
    <n v="46993"/>
    <s v="Open"/>
    <d v="2018-09-07T00:00:00"/>
    <d v="2018-10-08T00:00:00"/>
    <s v="6463"/>
    <s v="Nikon Metrology, Inc."/>
    <s v="BC2D1301A Rev 1.4"/>
    <s v=""/>
    <s v="Belt pack charger with 13V output Rev 1.4"/>
    <n v="7"/>
    <n v="0"/>
    <n v="7"/>
    <n v="113"/>
    <s v="46993BC2D1301A Rev 1.47"/>
    <n v="791"/>
    <d v="2018-10-08T00:00:00"/>
    <d v="2018-10-07T00:00:00"/>
    <x v="12"/>
    <d v="2018-10-01T00:00:00"/>
    <x v="3"/>
    <s v="BC2"/>
    <s v="n/a"/>
    <n v="0"/>
    <n v="0"/>
    <m/>
    <m/>
    <m/>
    <m/>
    <x v="1"/>
    <n v="0"/>
  </r>
  <r>
    <n v="46996"/>
    <s v="Open"/>
    <d v="2018-09-07T00:00:00"/>
    <d v="2018-10-08T00:00:00"/>
    <s v="4050"/>
    <s v="Unipower Corporation"/>
    <s v="NF2040SM24 REV1.2"/>
    <s v="PC"/>
    <s v="NF2040SM24 Rev 1.2 for Stryker Medical Li Ion Battery"/>
    <n v="4"/>
    <n v="0"/>
    <n v="4"/>
    <n v="131.85"/>
    <s v="46996NF2040SM24 REV1.24"/>
    <n v="527.4"/>
    <d v="2018-10-08T00:00:00"/>
    <d v="2018-10-07T00:00:00"/>
    <x v="12"/>
    <d v="2018-10-01T00:00:00"/>
    <x v="0"/>
    <s v="NF2"/>
    <s v="F"/>
    <n v="6"/>
    <n v="24"/>
    <m/>
    <m/>
    <m/>
    <m/>
    <x v="1"/>
    <n v="0"/>
  </r>
  <r>
    <n v="47011"/>
    <s v="Open"/>
    <d v="2018-09-10T00:00:00"/>
    <d v="2018-10-08T00:00:00"/>
    <s v="9663"/>
    <s v="National Silviculture Research Inst."/>
    <s v="NH2054HD34 Rev1.9"/>
    <s v="PC"/>
    <s v="NH2054HD34 Rev1.9 Li Ion Battery"/>
    <n v="3"/>
    <n v="0"/>
    <n v="3"/>
    <n v="163.47"/>
    <s v="47011NH2054HD34 Rev1.93"/>
    <n v="490.40999999999997"/>
    <d v="2018-10-08T00:00:00"/>
    <d v="2018-10-07T00:00:00"/>
    <x v="12"/>
    <d v="2018-10-01T00:00:00"/>
    <x v="0"/>
    <s v="NH2"/>
    <s v="H"/>
    <n v="8"/>
    <n v="24"/>
    <m/>
    <m/>
    <m/>
    <m/>
    <x v="1"/>
    <n v="0"/>
  </r>
  <r>
    <n v="47011"/>
    <s v="Open"/>
    <d v="2018-09-10T00:00:00"/>
    <d v="2018-10-08T00:00:00"/>
    <s v="9663"/>
    <s v="National Silviculture Research Inst."/>
    <s v="Wire Exchange Fees"/>
    <s v=""/>
    <s v="wire fee costs incurred from intermediary banks in transit"/>
    <n v="1"/>
    <n v="0"/>
    <n v="1"/>
    <n v="26"/>
    <s v="47011Wire Exchange Fees1"/>
    <n v="26"/>
    <d v="2018-10-08T00:00:00"/>
    <d v="2018-10-07T00:00:00"/>
    <x v="12"/>
    <d v="2018-10-01T00:00:00"/>
    <x v="1"/>
    <s v="Wir"/>
    <s v="n/a"/>
    <n v="0"/>
    <n v="0"/>
    <m/>
    <m/>
    <m/>
    <m/>
    <x v="1"/>
    <n v="0"/>
  </r>
  <r>
    <n v="47016"/>
    <s v="Open"/>
    <d v="2018-09-10T00:00:00"/>
    <d v="2018-10-08T00:00:00"/>
    <s v="9665"/>
    <s v="4 Star Electronics"/>
    <s v="ND2017A29-REV3.2"/>
    <s v="PC"/>
    <s v="ND2017A29 Rev 3.2 Li Ion Battery"/>
    <n v="4"/>
    <n v="0"/>
    <n v="4"/>
    <n v="100.88"/>
    <s v="47016ND2017A29-REV3.24"/>
    <n v="403.52"/>
    <d v="2018-10-08T00:00:00"/>
    <d v="2018-10-07T00:00:00"/>
    <x v="12"/>
    <d v="2018-10-01T00:00:00"/>
    <x v="0"/>
    <s v="ND2"/>
    <s v="D"/>
    <n v="4"/>
    <n v="16"/>
    <m/>
    <m/>
    <m/>
    <m/>
    <x v="1"/>
    <n v="0"/>
  </r>
  <r>
    <n v="47027"/>
    <s v="Open"/>
    <d v="2018-09-10T00:00:00"/>
    <d v="2018-10-08T00:00:00"/>
    <s v="9668"/>
    <s v="GN Netcom, Inc. Jabra"/>
    <s v="NF2040HD34 REV1.6"/>
    <s v="PC"/>
    <s v="NF2040HD34 Rev 1.6 Li Ion Battery"/>
    <n v="2"/>
    <n v="0"/>
    <n v="2"/>
    <n v="137.6"/>
    <s v="47027NF2040HD34 REV1.62"/>
    <n v="275.2"/>
    <d v="2018-10-08T00:00:00"/>
    <d v="2018-10-07T00:00:00"/>
    <x v="12"/>
    <d v="2018-10-01T00:00:00"/>
    <x v="0"/>
    <s v="NF2"/>
    <s v="F"/>
    <n v="6"/>
    <n v="12"/>
    <m/>
    <m/>
    <m/>
    <m/>
    <x v="1"/>
    <n v="0"/>
  </r>
  <r>
    <n v="47029"/>
    <s v="Open"/>
    <d v="2018-09-10T00:00:00"/>
    <d v="2018-10-08T00:00:00"/>
    <s v="6085"/>
    <s v="steep GmbH"/>
    <s v="NL2054HD22 Rev4.2"/>
    <s v="PC"/>
    <s v="NL2054HD22 Rev 4.2 Li Ion Battery"/>
    <n v="2"/>
    <n v="0"/>
    <n v="2"/>
    <n v="177.19"/>
    <s v="47029NL2054HD22 Rev4.22"/>
    <n v="354.38"/>
    <d v="2018-10-08T00:00:00"/>
    <d v="2018-10-07T00:00:00"/>
    <x v="12"/>
    <d v="2018-10-01T00:00:00"/>
    <x v="0"/>
    <s v="NL2"/>
    <s v="L"/>
    <n v="12"/>
    <n v="24"/>
    <m/>
    <m/>
    <m/>
    <m/>
    <x v="1"/>
    <n v="0"/>
  </r>
  <r>
    <n v="47029"/>
    <s v="Open"/>
    <d v="2018-09-10T00:00:00"/>
    <d v="2018-10-08T00:00:00"/>
    <s v="6085"/>
    <s v="steep GmbH"/>
    <s v="936192A1"/>
    <s v="PC"/>
    <s v="Guide Block, fits 2030,2040, 2050, and NL202x series battery designs"/>
    <n v="2"/>
    <n v="0"/>
    <n v="2"/>
    <n v="1"/>
    <s v="47029936192A12"/>
    <n v="2"/>
    <d v="2018-10-08T00:00:00"/>
    <d v="2018-10-07T00:00:00"/>
    <x v="12"/>
    <d v="2018-10-01T00:00:00"/>
    <x v="4"/>
    <s v="936"/>
    <s v="n/a"/>
    <n v="0"/>
    <n v="0"/>
    <m/>
    <m/>
    <m/>
    <m/>
    <x v="1"/>
    <n v="0"/>
  </r>
  <r>
    <n v="47029"/>
    <s v="Open"/>
    <d v="2018-09-10T00:00:00"/>
    <d v="2018-10-08T00:00:00"/>
    <s v="6085"/>
    <s v="steep GmbH"/>
    <s v="Wire Exchange Fees"/>
    <s v=""/>
    <s v="wire fee costs incurred from intermediary banks in transit"/>
    <n v="1"/>
    <n v="0"/>
    <n v="1"/>
    <n v="28"/>
    <s v="47029Wire Exchange Fees1"/>
    <n v="28"/>
    <d v="2018-10-08T00:00:00"/>
    <d v="2018-10-07T00:00:00"/>
    <x v="12"/>
    <d v="2018-10-01T00:00:00"/>
    <x v="1"/>
    <s v="Wir"/>
    <s v="n/a"/>
    <n v="0"/>
    <n v="0"/>
    <m/>
    <m/>
    <m/>
    <m/>
    <x v="1"/>
    <n v="0"/>
  </r>
  <r>
    <n v="46004"/>
    <s v="Open"/>
    <d v="2018-05-11T00:00:00"/>
    <d v="2018-10-09T00:00:00"/>
    <s v="4059"/>
    <s v="Particle Measuring Systems"/>
    <s v="NH2034HD34 Rev1.4"/>
    <s v="PC"/>
    <s v="NH2034HD34 Rev 1.4 Li Ion Battery [10/03/18]"/>
    <n v="100"/>
    <n v="0"/>
    <n v="100"/>
    <n v="112.08"/>
    <s v="46004NH2034HD34 Rev1.4100"/>
    <n v="11208"/>
    <d v="2018-10-03T00:00:00"/>
    <d v="2018-09-30T00:00:00"/>
    <x v="4"/>
    <d v="2018-10-01T00:00:00"/>
    <x v="0"/>
    <s v="NH2"/>
    <s v="H"/>
    <n v="8"/>
    <n v="800"/>
    <m/>
    <m/>
    <m/>
    <m/>
    <x v="1"/>
    <n v="0"/>
  </r>
  <r>
    <n v="46563"/>
    <s v="Open"/>
    <d v="2018-07-17T00:00:00"/>
    <d v="2018-10-09T00:00:00"/>
    <s v="2106"/>
    <s v="Spacelabs Medical, Inc."/>
    <s v="NH2054SL34 Rev1.1"/>
    <s v="PC"/>
    <s v="NH2054SL34 Rev1.1 for Spacelabs Medical P/N 146-0145-04 rev A Li Ion Battery"/>
    <n v="240"/>
    <n v="0"/>
    <n v="240"/>
    <n v="114.3"/>
    <s v="46563NH2054SL34 Rev1.1240"/>
    <n v="27432"/>
    <d v="2018-10-09T00:00:00"/>
    <d v="2018-10-07T00:00:00"/>
    <x v="12"/>
    <d v="2018-10-01T00:00:00"/>
    <x v="0"/>
    <s v="NH2"/>
    <s v="H"/>
    <n v="8"/>
    <n v="1920"/>
    <m/>
    <m/>
    <m/>
    <m/>
    <x v="1"/>
    <n v="0"/>
  </r>
  <r>
    <n v="46673"/>
    <s v="Open"/>
    <d v="2018-07-27T00:00:00"/>
    <d v="2018-10-09T00:00:00"/>
    <s v="5444"/>
    <s v="Bronson Methodist Hospital"/>
    <s v="Ni2020ED29-REV2.6"/>
    <s v="PC"/>
    <s v="NI2020ED29 Rev 2.6 Li Ion Battery"/>
    <n v="2"/>
    <n v="0"/>
    <n v="2"/>
    <n v="177.45"/>
    <s v="46673Ni2020ED29-REV2.62"/>
    <n v="354.9"/>
    <d v="2018-10-09T00:00:00"/>
    <d v="2018-10-07T00:00:00"/>
    <x v="12"/>
    <d v="2018-10-01T00:00:00"/>
    <x v="0"/>
    <s v="Ni2"/>
    <s v="I"/>
    <n v="9"/>
    <n v="18"/>
    <m/>
    <m/>
    <m/>
    <m/>
    <x v="1"/>
    <n v="0"/>
  </r>
  <r>
    <n v="46674"/>
    <s v="Open"/>
    <d v="2018-07-27T00:00:00"/>
    <d v="2018-10-09T00:00:00"/>
    <s v="7000"/>
    <s v="Nebraska Methodist Health System"/>
    <s v="Ni2020ED29-REV2.6"/>
    <s v="PC"/>
    <s v="NI2020ED29 Rev 2.6 Li Ion Battery"/>
    <n v="8"/>
    <n v="0"/>
    <n v="8"/>
    <n v="177.45"/>
    <s v="46674Ni2020ED29-REV2.68"/>
    <n v="1419.6"/>
    <d v="2018-10-09T00:00:00"/>
    <d v="2018-10-07T00:00:00"/>
    <x v="12"/>
    <d v="2018-10-01T00:00:00"/>
    <x v="0"/>
    <s v="Ni2"/>
    <s v="I"/>
    <n v="9"/>
    <n v="72"/>
    <m/>
    <m/>
    <m/>
    <m/>
    <x v="1"/>
    <n v="0"/>
  </r>
  <r>
    <n v="46680"/>
    <s v="Open"/>
    <d v="2018-07-30T00:00:00"/>
    <d v="2018-10-09T00:00:00"/>
    <s v="6064"/>
    <s v="Rogers Sciences, Inc."/>
    <s v="ND2034HD34 Rev1.4"/>
    <s v="PC"/>
    <s v="ND2034HD34 Rev 1.4 Li Ion Battery [10/09/18]"/>
    <n v="7"/>
    <n v="0"/>
    <n v="7"/>
    <n v="107.4"/>
    <s v="46680ND2034HD34 Rev1.47"/>
    <n v="751.80000000000007"/>
    <d v="2018-10-09T00:00:00"/>
    <d v="2018-10-07T00:00:00"/>
    <x v="12"/>
    <d v="2018-10-01T00:00:00"/>
    <x v="0"/>
    <s v="ND2"/>
    <s v="D"/>
    <n v="4"/>
    <n v="28"/>
    <m/>
    <m/>
    <m/>
    <m/>
    <x v="1"/>
    <n v="0"/>
  </r>
  <r>
    <n v="46553"/>
    <s v="Open"/>
    <d v="2018-07-16T00:00:00"/>
    <d v="2018-10-10T00:00:00"/>
    <s v="8255"/>
    <s v="ACL Gmbh"/>
    <s v="610018"/>
    <s v="PC"/>
    <s v="5-blade AMP style 5787428-1, keyed-left, right-angle PCB-mount connector with mounting holes"/>
    <n v="30"/>
    <n v="0"/>
    <n v="30"/>
    <n v="2.5"/>
    <s v="4655361001830"/>
    <n v="75"/>
    <d v="2018-10-10T00:00:00"/>
    <d v="2018-10-07T00:00:00"/>
    <x v="12"/>
    <d v="2018-10-01T00:00:00"/>
    <x v="4"/>
    <s v="610"/>
    <s v="n/a"/>
    <n v="0"/>
    <n v="0"/>
    <m/>
    <m/>
    <m/>
    <m/>
    <x v="1"/>
    <n v="0"/>
  </r>
  <r>
    <n v="46750"/>
    <s v="Open"/>
    <d v="2018-08-06T00:00:00"/>
    <d v="2018-10-26T00:00:00"/>
    <s v="4358"/>
    <s v="Alpha Source, Inc."/>
    <s v="ND2017A29-REV3.2"/>
    <s v="PC"/>
    <s v="ND2017A29 Rev 3.2 Li Ion Battery"/>
    <n v="4"/>
    <n v="0"/>
    <n v="4"/>
    <n v="100.88"/>
    <s v="46750ND2017A29-REV3.24"/>
    <n v="403.52"/>
    <d v="2018-10-26T00:00:00"/>
    <d v="2018-10-21T00:00:00"/>
    <x v="5"/>
    <d v="2018-10-01T00:00:00"/>
    <x v="0"/>
    <s v="ND2"/>
    <s v="D"/>
    <n v="4"/>
    <n v="16"/>
    <m/>
    <m/>
    <m/>
    <m/>
    <x v="1"/>
    <n v="0"/>
  </r>
  <r>
    <n v="46553"/>
    <s v="Open"/>
    <d v="2018-07-16T00:00:00"/>
    <d v="2018-10-10T00:00:00"/>
    <s v="8255"/>
    <s v="ACL Gmbh"/>
    <s v="Wire Exchange Fees"/>
    <s v=""/>
    <s v="wire fee costs incurred from intermediary banks in transit"/>
    <n v="1"/>
    <n v="0"/>
    <n v="1"/>
    <n v="26"/>
    <s v="46553Wire Exchange Fees1"/>
    <n v="26"/>
    <d v="2018-10-10T00:00:00"/>
    <d v="2018-10-07T00:00:00"/>
    <x v="12"/>
    <d v="2018-10-01T00:00:00"/>
    <x v="1"/>
    <s v="Wir"/>
    <s v="n/a"/>
    <n v="0"/>
    <n v="0"/>
    <m/>
    <m/>
    <m/>
    <m/>
    <x v="1"/>
    <n v="0"/>
  </r>
  <r>
    <n v="46630"/>
    <s v="Open"/>
    <d v="2018-07-25T00:00:00"/>
    <d v="2018-10-10T00:00:00"/>
    <s v="5807"/>
    <s v="Interstate Batteries"/>
    <s v="NF2040HD34 REV1.6"/>
    <s v="PC"/>
    <s v="NF2040HD34 Rev 1.6 Li Ion Battery"/>
    <n v="3"/>
    <n v="0"/>
    <n v="3"/>
    <n v="137.6"/>
    <s v="46630NF2040HD34 REV1.63"/>
    <n v="412.79999999999995"/>
    <d v="2018-10-10T00:00:00"/>
    <d v="2018-10-07T00:00:00"/>
    <x v="12"/>
    <d v="2018-10-01T00:00:00"/>
    <x v="0"/>
    <s v="NF2"/>
    <s v="F"/>
    <n v="6"/>
    <n v="18"/>
    <m/>
    <m/>
    <m/>
    <m/>
    <x v="1"/>
    <n v="0"/>
  </r>
  <r>
    <n v="46745"/>
    <s v="Open"/>
    <d v="2018-08-03T00:00:00"/>
    <d v="2018-10-25T00:00:00"/>
    <s v="9619"/>
    <s v="Qualitool Geelong"/>
    <s v="RH2024HD34-REV2.1"/>
    <s v="PC"/>
    <s v="RH2024HD34, REV 2.1 Li Ion Battery"/>
    <n v="2"/>
    <n v="0"/>
    <n v="2"/>
    <n v="163.47"/>
    <s v="46745RH2024HD34-REV2.12"/>
    <n v="326.94"/>
    <d v="2018-10-25T00:00:00"/>
    <d v="2018-10-21T00:00:00"/>
    <x v="5"/>
    <d v="2018-10-01T00:00:00"/>
    <x v="0"/>
    <s v="RH2"/>
    <s v="H"/>
    <n v="8"/>
    <n v="16"/>
    <m/>
    <m/>
    <m/>
    <m/>
    <x v="1"/>
    <n v="0"/>
  </r>
  <r>
    <n v="46694"/>
    <s v="Open"/>
    <d v="2018-08-01T00:00:00"/>
    <d v="2018-10-10T00:00:00"/>
    <s v="9610"/>
    <s v="Mimex Solutions"/>
    <s v="S FREIGHT"/>
    <s v=""/>
    <s v="Freight incurred on sales via FedEx Ground"/>
    <n v="1"/>
    <n v="0"/>
    <n v="1"/>
    <n v="44.31"/>
    <s v="46694S FREIGHT1"/>
    <n v="44.31"/>
    <d v="2018-10-10T00:00:00"/>
    <d v="2018-10-07T00:00:00"/>
    <x v="12"/>
    <d v="2018-10-01T00:00:00"/>
    <x v="1"/>
    <s v="S F"/>
    <s v="n/a"/>
    <n v="0"/>
    <n v="0"/>
    <m/>
    <m/>
    <m/>
    <m/>
    <x v="1"/>
    <n v="0"/>
  </r>
  <r>
    <n v="46635"/>
    <s v="Open"/>
    <d v="2018-07-25T00:00:00"/>
    <d v="2018-10-11T00:00:00"/>
    <s v="4240"/>
    <s v="NDT Systems, Inc."/>
    <s v="NL2050HD22-REV5.3"/>
    <s v="PC"/>
    <s v="NL2050HD22-REV5.3 Li Ion Battery"/>
    <n v="24"/>
    <n v="0"/>
    <n v="24"/>
    <n v="128.78"/>
    <s v="46635NL2050HD22-REV5.324"/>
    <n v="3090.7200000000003"/>
    <d v="2018-10-11T00:00:00"/>
    <d v="2018-10-07T00:00:00"/>
    <x v="12"/>
    <d v="2018-10-01T00:00:00"/>
    <x v="0"/>
    <s v="NL2"/>
    <s v="L"/>
    <n v="12"/>
    <n v="288"/>
    <m/>
    <m/>
    <m/>
    <m/>
    <x v="1"/>
    <n v="0"/>
  </r>
  <r>
    <n v="46657"/>
    <s v="Open"/>
    <d v="2018-07-27T00:00:00"/>
    <d v="2018-10-11T00:00:00"/>
    <s v="4265"/>
    <s v="PLC Medical Systems"/>
    <s v="ND2054PL34 Rev1.0"/>
    <s v="PC"/>
    <s v="ND2054PL34 Rev 1.0 (See SWI) for PLC Medical Systems Li Ion Battery EP00237"/>
    <n v="5"/>
    <n v="0"/>
    <n v="5"/>
    <n v="118.31"/>
    <s v="46657ND2054PL34 Rev1.05"/>
    <n v="591.54999999999995"/>
    <d v="2018-10-11T00:00:00"/>
    <d v="2018-10-07T00:00:00"/>
    <x v="12"/>
    <d v="2018-10-01T00:00:00"/>
    <x v="0"/>
    <s v="ND2"/>
    <s v="D"/>
    <n v="4"/>
    <n v="20"/>
    <m/>
    <m/>
    <m/>
    <m/>
    <x v="1"/>
    <n v="0"/>
  </r>
  <r>
    <n v="46460"/>
    <s v="Open"/>
    <d v="2018-07-03T00:00:00"/>
    <d v="2018-10-12T00:00:00"/>
    <s v="4999"/>
    <s v="Sentronic GmbH"/>
    <s v="CH5000E-REV 11.3"/>
    <s v=""/>
    <s v="CH5000E Rev 11.3 Charger/Calibrator with EU power plug"/>
    <n v="1"/>
    <n v="0"/>
    <n v="1"/>
    <n v="139"/>
    <s v="46460CH5000E-REV 11.31"/>
    <n v="139"/>
    <d v="2018-10-12T00:00:00"/>
    <d v="2018-10-07T00:00:00"/>
    <x v="12"/>
    <d v="2018-10-01T00:00:00"/>
    <x v="2"/>
    <s v="CH5"/>
    <s v="n/a"/>
    <n v="0"/>
    <n v="0"/>
    <m/>
    <m/>
    <m/>
    <m/>
    <x v="1"/>
    <n v="0"/>
  </r>
  <r>
    <n v="46460"/>
    <s v="Open"/>
    <d v="2018-07-03T00:00:00"/>
    <d v="2018-10-12T00:00:00"/>
    <s v="4999"/>
    <s v="Sentronic GmbH"/>
    <s v="Ni2020HD29-REV2.6"/>
    <s v="PC"/>
    <s v="Ni2020HD29 Rev 2.6 Li Ion Battery [10/17/18]"/>
    <n v="1"/>
    <n v="0"/>
    <n v="1"/>
    <n v="170.18"/>
    <s v="46460Ni2020HD29-REV2.61"/>
    <n v="170.18"/>
    <d v="2018-10-17T00:00:00"/>
    <d v="2018-10-14T00:00:00"/>
    <x v="7"/>
    <d v="2018-10-01T00:00:00"/>
    <x v="0"/>
    <s v="Ni2"/>
    <s v="I"/>
    <n v="9"/>
    <n v="9"/>
    <m/>
    <m/>
    <m/>
    <m/>
    <x v="1"/>
    <n v="0"/>
  </r>
  <r>
    <n v="46460"/>
    <s v="Open"/>
    <d v="2018-07-03T00:00:00"/>
    <d v="2018-10-12T00:00:00"/>
    <s v="4999"/>
    <s v="Sentronic GmbH"/>
    <s v="Ni2020HD29-REV2.9"/>
    <s v="PC"/>
    <s v="Ni2020HD29 Rev 2.9 Li Ion Battery [10/17/18]"/>
    <n v="4"/>
    <n v="0"/>
    <n v="4"/>
    <n v="170.18"/>
    <s v="46460Ni2020HD29-REV2.94"/>
    <n v="680.72"/>
    <d v="2018-10-17T00:00:00"/>
    <d v="2018-10-14T00:00:00"/>
    <x v="7"/>
    <d v="2018-10-01T00:00:00"/>
    <x v="0"/>
    <s v="Ni2"/>
    <s v="I"/>
    <n v="9"/>
    <n v="36"/>
    <m/>
    <m/>
    <m/>
    <m/>
    <x v="1"/>
    <n v="0"/>
  </r>
  <r>
    <n v="46460"/>
    <s v="Open"/>
    <d v="2018-07-03T00:00:00"/>
    <d v="2018-10-12T00:00:00"/>
    <s v="4999"/>
    <s v="Sentronic GmbH"/>
    <s v="Wire Exchange Fees"/>
    <s v=""/>
    <s v="wire fee costs incurred from intermediary banks in transit"/>
    <n v="1"/>
    <n v="0"/>
    <n v="1"/>
    <n v="52"/>
    <s v="46460Wire Exchange Fees1"/>
    <n v="52"/>
    <d v="2018-10-12T00:00:00"/>
    <d v="2018-10-07T00:00:00"/>
    <x v="12"/>
    <d v="2018-10-01T00:00:00"/>
    <x v="1"/>
    <s v="Wir"/>
    <s v="n/a"/>
    <n v="0"/>
    <n v="0"/>
    <m/>
    <m/>
    <m/>
    <m/>
    <x v="1"/>
    <n v="0"/>
  </r>
  <r>
    <n v="46461"/>
    <s v="Open"/>
    <d v="2018-07-03T00:00:00"/>
    <d v="2018-10-12T00:00:00"/>
    <s v="6517"/>
    <s v="EXFO OY"/>
    <s v="NH2034HD34 Rev1.4"/>
    <s v="PC"/>
    <s v="NH2034HD34 Rev 1.4 Li Ion Battery [09/05/18]"/>
    <n v="27"/>
    <n v="0"/>
    <n v="27"/>
    <n v="121.75"/>
    <s v="46461NH2034HD34 Rev1.427"/>
    <n v="3287.25"/>
    <d v="2018-09-05T00:00:00"/>
    <d v="2018-09-02T00:00:00"/>
    <x v="0"/>
    <d v="2018-09-01T00:00:00"/>
    <x v="0"/>
    <s v="NH2"/>
    <s v="H"/>
    <n v="8"/>
    <n v="216"/>
    <m/>
    <m/>
    <m/>
    <m/>
    <x v="30"/>
    <n v="162"/>
  </r>
  <r>
    <n v="46484"/>
    <s v="Open"/>
    <d v="2018-07-06T00:00:00"/>
    <d v="2018-10-12T00:00:00"/>
    <s v="5592"/>
    <s v="XOS"/>
    <s v="NH2054HD34 Rev1.9"/>
    <s v="PC"/>
    <s v="NH2054HD34 Rev1.9 Li Ion Battery"/>
    <n v="40"/>
    <n v="0"/>
    <n v="40"/>
    <n v="121.75"/>
    <s v="46484NH2054HD34 Rev1.940"/>
    <n v="4870"/>
    <d v="2018-10-12T00:00:00"/>
    <d v="2018-10-07T00:00:00"/>
    <x v="12"/>
    <d v="2018-10-01T00:00:00"/>
    <x v="0"/>
    <s v="NH2"/>
    <s v="H"/>
    <n v="8"/>
    <n v="320"/>
    <m/>
    <m/>
    <m/>
    <m/>
    <x v="1"/>
    <n v="0"/>
  </r>
  <r>
    <n v="46484"/>
    <s v="Open"/>
    <d v="2018-07-06T00:00:00"/>
    <d v="2018-10-12T00:00:00"/>
    <s v="5592"/>
    <s v="XOS"/>
    <s v="CH4000A-REV 9.1"/>
    <s v=""/>
    <s v="CH4000A Rev 9.1 (SEE SWI) Charger with US Power Plug"/>
    <n v="20"/>
    <n v="0"/>
    <n v="20"/>
    <n v="100.58"/>
    <s v="46484CH4000A-REV 9.120"/>
    <n v="2011.6"/>
    <d v="2018-10-12T00:00:00"/>
    <d v="2018-10-07T00:00:00"/>
    <x v="12"/>
    <d v="2018-10-01T00:00:00"/>
    <x v="2"/>
    <s v="CH4"/>
    <s v="n/a"/>
    <n v="0"/>
    <n v="0"/>
    <m/>
    <m/>
    <m/>
    <m/>
    <x v="1"/>
    <n v="0"/>
  </r>
  <r>
    <n v="46522"/>
    <s v="Open"/>
    <d v="2018-07-11T00:00:00"/>
    <d v="2018-10-12T00:00:00"/>
    <s v="5199"/>
    <s v="Zetec Canada"/>
    <s v="NF2030ZT34 Rev1.1"/>
    <s v="PC"/>
    <s v="NF2030ZT34 Rev 1.1 for Zetec Li Ion Battery"/>
    <n v="4"/>
    <n v="0"/>
    <n v="4"/>
    <n v="112.84"/>
    <s v="46522NF2030ZT34 Rev1.14"/>
    <n v="451.36"/>
    <d v="2018-10-12T00:00:00"/>
    <d v="2018-10-07T00:00:00"/>
    <x v="12"/>
    <d v="2018-10-01T00:00:00"/>
    <x v="0"/>
    <s v="NF2"/>
    <s v="F"/>
    <n v="6"/>
    <n v="24"/>
    <m/>
    <m/>
    <m/>
    <m/>
    <x v="1"/>
    <n v="0"/>
  </r>
  <r>
    <n v="46522"/>
    <s v="Open"/>
    <d v="2018-07-11T00:00:00"/>
    <d v="2018-10-12T00:00:00"/>
    <s v="5199"/>
    <s v="Zetec Canada"/>
    <s v="NL2024ZT22 REV1.1"/>
    <s v="PC"/>
    <s v="NL2024ZT22 Rev 1.1 Li Ion Battery"/>
    <n v="28"/>
    <n v="0"/>
    <n v="28"/>
    <n v="140.94"/>
    <s v="46522NL2024ZT22 REV1.128"/>
    <n v="3946.3199999999997"/>
    <d v="2018-10-12T00:00:00"/>
    <d v="2018-10-07T00:00:00"/>
    <x v="12"/>
    <d v="2018-10-01T00:00:00"/>
    <x v="0"/>
    <s v="NL2"/>
    <s v="L"/>
    <n v="12"/>
    <n v="336"/>
    <m/>
    <m/>
    <m/>
    <m/>
    <x v="1"/>
    <n v="0"/>
  </r>
  <r>
    <n v="46593"/>
    <s v="Open"/>
    <d v="2018-07-19T00:00:00"/>
    <d v="2018-10-12T00:00:00"/>
    <s v="6861"/>
    <s v="AATON Digital s.a."/>
    <s v="ND2054AA34 Rev1.1"/>
    <s v="PC"/>
    <s v="ND2054AA34 Rev 1.1 for Aaton Digital Li Ion Battery"/>
    <n v="50"/>
    <n v="0"/>
    <n v="50"/>
    <n v="84.13"/>
    <s v="46593ND2054AA34 Rev1.150"/>
    <n v="4206.5"/>
    <d v="2018-10-12T00:00:00"/>
    <d v="2018-10-07T00:00:00"/>
    <x v="12"/>
    <d v="2018-10-01T00:00:00"/>
    <x v="0"/>
    <s v="ND2"/>
    <s v="D"/>
    <n v="4"/>
    <n v="200"/>
    <m/>
    <m/>
    <m/>
    <m/>
    <x v="1"/>
    <n v="0"/>
  </r>
  <r>
    <n v="46593"/>
    <s v="Open"/>
    <d v="2018-07-19T00:00:00"/>
    <d v="2018-10-12T00:00:00"/>
    <s v="6861"/>
    <s v="AATON Digital s.a."/>
    <s v="936186A2"/>
    <s v="PC"/>
    <s v="2050 Battery connector protective cover"/>
    <n v="50"/>
    <n v="0"/>
    <n v="50"/>
    <n v="1"/>
    <s v="46593936186A250"/>
    <n v="50"/>
    <d v="2018-10-12T00:00:00"/>
    <d v="2018-10-07T00:00:00"/>
    <x v="12"/>
    <d v="2018-10-01T00:00:00"/>
    <x v="4"/>
    <s v="936"/>
    <s v="n/a"/>
    <n v="0"/>
    <n v="0"/>
    <m/>
    <m/>
    <m/>
    <m/>
    <x v="1"/>
    <n v="0"/>
  </r>
  <r>
    <n v="46593"/>
    <s v="Open"/>
    <d v="2018-07-19T00:00:00"/>
    <d v="2018-10-12T00:00:00"/>
    <s v="6861"/>
    <s v="AATON Digital s.a."/>
    <s v="936192A1"/>
    <s v="PC"/>
    <s v="Guide Block, fits 2030,2040, 2050, and NL202x series battery designs"/>
    <n v="170"/>
    <n v="0"/>
    <n v="170"/>
    <n v="1"/>
    <s v="46593936192A1170"/>
    <n v="170"/>
    <d v="2018-10-12T00:00:00"/>
    <d v="2018-10-07T00:00:00"/>
    <x v="12"/>
    <d v="2018-10-01T00:00:00"/>
    <x v="4"/>
    <s v="936"/>
    <s v="n/a"/>
    <n v="0"/>
    <n v="0"/>
    <m/>
    <m/>
    <m/>
    <m/>
    <x v="1"/>
    <n v="0"/>
  </r>
  <r>
    <n v="46593"/>
    <s v="Open"/>
    <d v="2018-07-19T00:00:00"/>
    <d v="2018-10-12T00:00:00"/>
    <s v="6861"/>
    <s v="AATON Digital s.a."/>
    <s v="Wire Exchange Fees"/>
    <s v=""/>
    <s v="wire fee costs incurred from intermediary banks in transit"/>
    <n v="1"/>
    <n v="0"/>
    <n v="1"/>
    <n v="26"/>
    <s v="46593Wire Exchange Fees1"/>
    <n v="26"/>
    <d v="2018-10-12T00:00:00"/>
    <d v="2018-10-07T00:00:00"/>
    <x v="12"/>
    <d v="2018-10-01T00:00:00"/>
    <x v="1"/>
    <s v="Wir"/>
    <s v="n/a"/>
    <n v="0"/>
    <n v="0"/>
    <m/>
    <m/>
    <m/>
    <m/>
    <x v="1"/>
    <n v="0"/>
  </r>
  <r>
    <n v="46593"/>
    <s v="Open"/>
    <d v="2018-07-19T00:00:00"/>
    <d v="2018-10-12T00:00:00"/>
    <s v="6861"/>
    <s v="AATON Digital s.a."/>
    <s v="SED"/>
    <s v=""/>
    <s v="Document Preparation fee for Shipper's Export Declaration. (SED)"/>
    <n v="1"/>
    <n v="0"/>
    <n v="1"/>
    <n v="10"/>
    <s v="46593SED1"/>
    <n v="10"/>
    <d v="2018-10-12T00:00:00"/>
    <d v="2018-10-07T00:00:00"/>
    <x v="12"/>
    <d v="2018-10-01T00:00:00"/>
    <x v="1"/>
    <s v="SED"/>
    <s v="n/a"/>
    <n v="0"/>
    <n v="0"/>
    <m/>
    <m/>
    <m/>
    <m/>
    <x v="1"/>
    <n v="0"/>
  </r>
  <r>
    <n v="47021"/>
    <s v="Open"/>
    <d v="2018-09-10T00:00:00"/>
    <d v="2018-10-12T00:00:00"/>
    <s v="9532"/>
    <s v="PartsSource"/>
    <s v="NF2040DY24 REV1.1"/>
    <s v="PC"/>
    <s v="NF2040DY24 Rev 1.1 for Dymax Li Ion Battery"/>
    <n v="2"/>
    <n v="0"/>
    <n v="2"/>
    <n v="129.19"/>
    <s v="47021NF2040DY24 REV1.12"/>
    <n v="258.38"/>
    <d v="2018-10-12T00:00:00"/>
    <d v="2018-10-07T00:00:00"/>
    <x v="12"/>
    <d v="2018-10-01T00:00:00"/>
    <x v="0"/>
    <s v="NF2"/>
    <s v="F"/>
    <n v="6"/>
    <n v="12"/>
    <m/>
    <m/>
    <m/>
    <m/>
    <x v="1"/>
    <n v="0"/>
  </r>
  <r>
    <n v="46175"/>
    <s v="Open"/>
    <d v="2018-06-04T00:00:00"/>
    <d v="2018-10-15T00:00:00"/>
    <s v="3282"/>
    <s v="Olympus Scientific Solutions Tech"/>
    <s v="NI2020OL24-REV1.3"/>
    <s v="PC"/>
    <s v="NI2020OL24 Rev 1.3 for Olympus (see SWI) Li Ion Battery [08/21/18]"/>
    <n v="4"/>
    <n v="0"/>
    <n v="4"/>
    <n v="102.28"/>
    <s v="46175NI2020OL24-REV1.34"/>
    <n v="409.12"/>
    <d v="2018-08-21T00:00:00"/>
    <d v="2018-08-19T00:00:00"/>
    <x v="0"/>
    <s v="LATE"/>
    <x v="0"/>
    <s v="NI2"/>
    <s v="I"/>
    <n v="9"/>
    <n v="36"/>
    <m/>
    <m/>
    <m/>
    <m/>
    <x v="21"/>
    <n v="84"/>
  </r>
  <r>
    <n v="46175"/>
    <s v="Open"/>
    <d v="2018-06-04T00:00:00"/>
    <d v="2018-10-15T00:00:00"/>
    <s v="3282"/>
    <s v="Olympus Scientific Solutions Tech"/>
    <s v="NI2020OL24-REV1.4"/>
    <s v="PC"/>
    <s v="NI2020OL24 Rev 1.4 for Olympus (see SWI) Li Ion Battery [08/21/18]"/>
    <n v="68"/>
    <n v="0"/>
    <n v="68"/>
    <n v="102.28"/>
    <s v="46175NI2020OL24-REV1.468"/>
    <n v="6955.04"/>
    <d v="2018-08-21T00:00:00"/>
    <d v="2018-08-19T00:00:00"/>
    <x v="0"/>
    <s v="LATE"/>
    <x v="0"/>
    <s v="NI2"/>
    <s v="I"/>
    <n v="9"/>
    <n v="612"/>
    <m/>
    <m/>
    <m/>
    <m/>
    <x v="21"/>
    <n v="1428"/>
  </r>
  <r>
    <n v="46175"/>
    <s v="Open"/>
    <d v="2018-06-04T00:00:00"/>
    <d v="2018-10-15T00:00:00"/>
    <s v="3282"/>
    <s v="Olympus Scientific Solutions Tech"/>
    <s v="NI2020OL24-REV1.4"/>
    <s v="PC"/>
    <s v="NI2020OL24 Rev 1.4 for Olympus (see SWI) Li Ion Battery [10/10/18]"/>
    <n v="72"/>
    <n v="0"/>
    <n v="72"/>
    <n v="102.28"/>
    <s v="46175NI2020OL24-REV1.472"/>
    <n v="7364.16"/>
    <d v="2018-10-10T00:00:00"/>
    <d v="2018-10-07T00:00:00"/>
    <x v="12"/>
    <d v="2018-10-01T00:00:00"/>
    <x v="0"/>
    <s v="NI2"/>
    <s v="I"/>
    <n v="9"/>
    <n v="648"/>
    <m/>
    <m/>
    <m/>
    <m/>
    <x v="1"/>
    <n v="0"/>
  </r>
  <r>
    <n v="46297"/>
    <s v="Open"/>
    <d v="2018-06-14T00:00:00"/>
    <d v="2018-10-15T00:00:00"/>
    <s v="6533"/>
    <s v="Kreon Italia S.r.l."/>
    <s v="ND2054HD34 Rev1.5"/>
    <s v="PC"/>
    <s v="ND2054HD34 Rev 1.5 Li Ion Battery [09/07/18]"/>
    <n v="25"/>
    <n v="0"/>
    <n v="25"/>
    <n v="71.41"/>
    <s v="46297ND2054HD34 Rev1.525"/>
    <n v="1785.25"/>
    <d v="2018-09-07T00:00:00"/>
    <d v="2018-09-02T00:00:00"/>
    <x v="0"/>
    <d v="2018-09-01T00:00:00"/>
    <x v="0"/>
    <s v="ND2"/>
    <s v="D"/>
    <n v="4"/>
    <n v="100"/>
    <m/>
    <m/>
    <m/>
    <m/>
    <x v="31"/>
    <n v="100"/>
  </r>
  <r>
    <n v="46297"/>
    <s v="Open"/>
    <d v="2018-06-14T00:00:00"/>
    <d v="2018-10-15T00:00:00"/>
    <s v="6533"/>
    <s v="Kreon Italia S.r.l."/>
    <s v="Wire Exchange Fees"/>
    <s v=""/>
    <s v="wire fee costs incurred from intermediary banks in transit"/>
    <n v="1"/>
    <n v="0"/>
    <n v="1"/>
    <n v="26"/>
    <s v="46297Wire Exchange Fees1"/>
    <n v="26"/>
    <d v="2018-10-15T00:00:00"/>
    <d v="2018-10-14T00:00:00"/>
    <x v="7"/>
    <d v="2018-10-01T00:00:00"/>
    <x v="1"/>
    <s v="Wir"/>
    <s v="n/a"/>
    <n v="0"/>
    <n v="0"/>
    <m/>
    <m/>
    <m/>
    <m/>
    <x v="1"/>
    <n v="0"/>
  </r>
  <r>
    <n v="46297"/>
    <s v="Open"/>
    <d v="2018-06-14T00:00:00"/>
    <d v="2018-10-15T00:00:00"/>
    <s v="6533"/>
    <s v="Kreon Italia S.r.l."/>
    <s v="ND2054HD34 Rev1.5"/>
    <s v="PC"/>
    <s v="ND2054HD34 Rev 1.5 Li Ion Battery [09/07/18]"/>
    <n v="25"/>
    <n v="0"/>
    <n v="25"/>
    <n v="71.41"/>
    <s v="46297ND2054HD34 Rev1.525"/>
    <n v="1785.25"/>
    <d v="2018-09-07T00:00:00"/>
    <d v="2018-09-02T00:00:00"/>
    <x v="0"/>
    <d v="2018-09-01T00:00:00"/>
    <x v="0"/>
    <s v="ND2"/>
    <s v="D"/>
    <n v="4"/>
    <n v="100"/>
    <m/>
    <m/>
    <m/>
    <m/>
    <x v="31"/>
    <n v="10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10/02/19]"/>
    <n v="800"/>
    <n v="0"/>
    <n v="800"/>
    <n v="66.400000000000006"/>
    <s v="45589L03D355A29-REV2.5800"/>
    <n v="53120.000000000007"/>
    <d v="2019-10-02T00:00:00"/>
    <d v="2019-09-29T00:00:00"/>
    <x v="20"/>
    <d v="2019-10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10/23/19]"/>
    <n v="698"/>
    <n v="0"/>
    <n v="698"/>
    <n v="66.400000000000006"/>
    <s v="45589L03D355A29-REV2.5698"/>
    <n v="46347.200000000004"/>
    <d v="2019-10-23T00:00:00"/>
    <d v="2019-10-20T00:00:00"/>
    <x v="21"/>
    <d v="2019-10-01T00:00:00"/>
    <x v="0"/>
    <s v="L03"/>
    <n v="3"/>
    <n v="3"/>
    <n v="2094"/>
    <m/>
    <m/>
    <m/>
    <m/>
    <x v="1"/>
    <n v="0"/>
  </r>
  <r>
    <n v="45913"/>
    <s v="Open"/>
    <d v="2018-05-02T00:00:00"/>
    <d v="2018-10-30T00:00:00"/>
    <s v="3333"/>
    <s v="Dymax Corporation"/>
    <s v="NF2040DY24 REV1.1"/>
    <s v="PC"/>
    <s v="NF2040DY24 Rev 1.1 for Dymax Li Ion Battery [08/21/18]"/>
    <n v="60"/>
    <n v="0"/>
    <n v="60"/>
    <n v="81.86"/>
    <s v="45913NF2040DY24 REV1.160"/>
    <n v="4911.6000000000004"/>
    <d v="2018-08-21T00:00:00"/>
    <d v="2018-08-19T00:00:00"/>
    <x v="0"/>
    <s v="LATE"/>
    <x v="0"/>
    <s v="NF2"/>
    <s v="F"/>
    <n v="6"/>
    <n v="360"/>
    <m/>
    <m/>
    <m/>
    <m/>
    <x v="21"/>
    <n v="1260"/>
  </r>
  <r>
    <n v="45913"/>
    <s v="Open"/>
    <d v="2018-05-02T00:00:00"/>
    <d v="2018-10-30T00:00:00"/>
    <s v="3333"/>
    <s v="Dymax Corporation"/>
    <s v="NF2040DY24 REV1.1"/>
    <s v="PC"/>
    <s v="NF2040DY24 Rev 1.1 for Dymax Li Ion Battery [10/30/18]"/>
    <n v="60"/>
    <n v="0"/>
    <n v="60"/>
    <n v="81.86"/>
    <s v="45913NF2040DY24 REV1.160"/>
    <n v="4911.6000000000004"/>
    <d v="2018-10-30T00:00:00"/>
    <d v="2018-10-28T00:00:00"/>
    <x v="22"/>
    <d v="2018-10-01T00:00:00"/>
    <x v="0"/>
    <s v="NF2"/>
    <s v="F"/>
    <n v="6"/>
    <n v="360"/>
    <m/>
    <m/>
    <m/>
    <m/>
    <x v="1"/>
    <n v="0"/>
  </r>
  <r>
    <n v="46297"/>
    <s v="Open"/>
    <d v="2018-06-14T00:00:00"/>
    <d v="2018-10-15T00:00:00"/>
    <s v="6533"/>
    <s v="Kreon Italia S.r.l."/>
    <s v="ND2054HD34 Rev1.5"/>
    <s v="PC"/>
    <s v="ND2054HD34 Rev 1.5 Li Ion Battery [10/09/18]"/>
    <n v="25"/>
    <n v="0"/>
    <n v="25"/>
    <n v="71.41"/>
    <s v="46297ND2054HD34 Rev1.525"/>
    <n v="1785.25"/>
    <d v="2018-10-09T00:00:00"/>
    <d v="2018-10-07T00:00:00"/>
    <x v="12"/>
    <d v="2018-10-01T00:00:00"/>
    <x v="0"/>
    <s v="ND2"/>
    <s v="D"/>
    <n v="4"/>
    <n v="100"/>
    <m/>
    <m/>
    <m/>
    <m/>
    <x v="1"/>
    <n v="0"/>
  </r>
  <r>
    <n v="46297"/>
    <s v="Open"/>
    <d v="2018-06-14T00:00:00"/>
    <d v="2018-10-15T00:00:00"/>
    <s v="6533"/>
    <s v="Kreon Italia S.r.l."/>
    <s v="EB335A4.2"/>
    <s v=""/>
    <s v="Single Channel Embeddable Boost Charger Module [10/09/18]"/>
    <n v="25"/>
    <n v="0"/>
    <n v="25"/>
    <n v="59.16"/>
    <s v="46297EB335A4.225"/>
    <n v="1479"/>
    <d v="2018-10-09T00:00:00"/>
    <d v="2018-10-07T00:00:00"/>
    <x v="12"/>
    <d v="2018-10-01T00:00:00"/>
    <x v="3"/>
    <s v="EB3"/>
    <s v="n/a"/>
    <n v="0"/>
    <n v="0"/>
    <m/>
    <m/>
    <m/>
    <m/>
    <x v="1"/>
    <n v="0"/>
  </r>
  <r>
    <n v="46297"/>
    <s v="Open"/>
    <d v="2018-06-14T00:00:00"/>
    <d v="2018-10-15T00:00:00"/>
    <s v="6533"/>
    <s v="Kreon Italia S.r.l."/>
    <s v="610018"/>
    <s v="PC"/>
    <s v="5-blade AMP style 5787428-1, keyed-left, right-angle PCB-mount connector with mounting holes [10/09/18]"/>
    <n v="25"/>
    <n v="0"/>
    <n v="25"/>
    <n v="2.5"/>
    <s v="4629761001825"/>
    <n v="62.5"/>
    <d v="2018-10-09T00:00:00"/>
    <d v="2018-10-07T00:00:00"/>
    <x v="12"/>
    <d v="2018-10-01T00:00:00"/>
    <x v="4"/>
    <s v="610"/>
    <s v="n/a"/>
    <n v="0"/>
    <n v="0"/>
    <m/>
    <m/>
    <m/>
    <m/>
    <x v="1"/>
    <n v="0"/>
  </r>
  <r>
    <n v="46297"/>
    <s v="Open"/>
    <d v="2018-06-14T00:00:00"/>
    <d v="2018-10-15T00:00:00"/>
    <s v="6533"/>
    <s v="Kreon Italia S.r.l."/>
    <s v="BL237A2"/>
    <s v="PC"/>
    <s v="Battery Mating Connector Mounting PCB, with bolt holes for 610018 [10/09/18]"/>
    <n v="25"/>
    <n v="0"/>
    <n v="25"/>
    <n v="1"/>
    <s v="46297BL237A225"/>
    <n v="25"/>
    <d v="2018-10-09T00:00:00"/>
    <d v="2018-10-07T00:00:00"/>
    <x v="12"/>
    <d v="2018-10-01T00:00:00"/>
    <x v="3"/>
    <s v="BL2"/>
    <s v="n/a"/>
    <n v="0"/>
    <n v="0"/>
    <m/>
    <m/>
    <m/>
    <m/>
    <x v="1"/>
    <n v="0"/>
  </r>
  <r>
    <n v="46297"/>
    <s v="Open"/>
    <d v="2018-06-14T00:00:00"/>
    <d v="2018-10-15T00:00:00"/>
    <s v="6533"/>
    <s v="Kreon Italia S.r.l."/>
    <s v="Wire Exchange Fees"/>
    <s v=""/>
    <s v="wire fee costs incurred from intermediary banks in transit"/>
    <n v="1"/>
    <n v="0"/>
    <n v="1"/>
    <n v="26"/>
    <s v="46297Wire Exchange Fees1"/>
    <n v="26"/>
    <d v="2018-10-15T00:00:00"/>
    <d v="2018-10-14T00:00:00"/>
    <x v="7"/>
    <d v="2018-10-01T00:00:00"/>
    <x v="1"/>
    <s v="Wir"/>
    <s v="n/a"/>
    <n v="0"/>
    <n v="0"/>
    <m/>
    <m/>
    <m/>
    <m/>
    <x v="1"/>
    <n v="0"/>
  </r>
  <r>
    <n v="46505"/>
    <s v="Open"/>
    <d v="2018-07-11T00:00:00"/>
    <d v="2018-10-15T00:00:00"/>
    <s v="4314"/>
    <s v="Woods Hole Oceanographic Institution"/>
    <s v="NH2054HD34 Rev1.9"/>
    <s v="PC"/>
    <s v="NH2054HD34 Rev1.9 Li Ion Battery [10/11/18]"/>
    <n v="48"/>
    <n v="0"/>
    <n v="48"/>
    <n v="121.75"/>
    <s v="46505NH2054HD34 Rev1.948"/>
    <n v="5844"/>
    <d v="2018-10-11T00:00:00"/>
    <d v="2018-10-07T00:00:00"/>
    <x v="12"/>
    <d v="2018-10-01T00:00:00"/>
    <x v="0"/>
    <s v="NH2"/>
    <s v="H"/>
    <n v="8"/>
    <n v="384"/>
    <m/>
    <m/>
    <m/>
    <m/>
    <x v="1"/>
    <n v="0"/>
  </r>
  <r>
    <n v="46564"/>
    <s v="Open"/>
    <d v="2018-07-17T00:00:00"/>
    <d v="2018-10-15T00:00:00"/>
    <s v="9049"/>
    <s v="GE Sensing EMEA"/>
    <s v="NH2057GQ29 Rev1.2"/>
    <s v="PC"/>
    <s v="NH2057GQ29 Rev1.2 for GE Oil and Gas Li Ion Battery"/>
    <n v="48"/>
    <n v="0"/>
    <n v="48"/>
    <n v="129.16999999999999"/>
    <s v="46564NH2057GQ29 Rev1.248"/>
    <n v="6200.16"/>
    <d v="2018-10-15T00:00:00"/>
    <d v="2018-10-14T00:00:00"/>
    <x v="7"/>
    <d v="2018-10-01T00:00:00"/>
    <x v="0"/>
    <s v="NH2"/>
    <s v="H"/>
    <n v="8"/>
    <n v="384"/>
    <m/>
    <m/>
    <m/>
    <m/>
    <x v="1"/>
    <n v="0"/>
  </r>
  <r>
    <n v="46564"/>
    <s v="Open"/>
    <d v="2018-07-17T00:00:00"/>
    <d v="2018-10-15T00:00:00"/>
    <s v="9049"/>
    <s v="GE Sensing EMEA"/>
    <s v="Wire Exchange Fees"/>
    <s v=""/>
    <s v="wire fee costs incurred from intermediary banks in transit"/>
    <n v="1"/>
    <n v="0"/>
    <n v="1"/>
    <n v="26"/>
    <s v="46564Wire Exchange Fees1"/>
    <n v="26"/>
    <d v="2018-10-15T00:00:00"/>
    <d v="2018-10-14T00:00:00"/>
    <x v="7"/>
    <d v="2018-10-01T00:00:00"/>
    <x v="1"/>
    <s v="Wir"/>
    <s v="n/a"/>
    <n v="0"/>
    <n v="0"/>
    <m/>
    <m/>
    <m/>
    <m/>
    <x v="1"/>
    <n v="0"/>
  </r>
  <r>
    <n v="46564"/>
    <s v="Open"/>
    <d v="2018-07-17T00:00:00"/>
    <d v="2018-10-15T00:00:00"/>
    <s v="9049"/>
    <s v="GE Sensing EMEA"/>
    <s v="SED"/>
    <s v=""/>
    <s v="Document Preparation fee for Shipper's Export Declaration. (SED)"/>
    <n v="1"/>
    <n v="0"/>
    <n v="1"/>
    <n v="12.5"/>
    <s v="46564SED1"/>
    <n v="12.5"/>
    <d v="2018-10-15T00:00:00"/>
    <d v="2018-10-14T00:00:00"/>
    <x v="7"/>
    <d v="2018-10-01T00:00:00"/>
    <x v="1"/>
    <s v="SED"/>
    <s v="n/a"/>
    <n v="0"/>
    <n v="0"/>
    <m/>
    <m/>
    <m/>
    <m/>
    <x v="1"/>
    <n v="0"/>
  </r>
  <r>
    <n v="46604"/>
    <s v="Open"/>
    <d v="2018-07-20T00:00:00"/>
    <d v="2018-10-15T00:00:00"/>
    <s v="9185"/>
    <s v="Beijing Huanhe Technology Co. Ltd."/>
    <s v="NH2057HD29 Rev1.5"/>
    <s v="PC"/>
    <s v="NH2057HD29 Rev1.5 Li Ion Battery"/>
    <n v="18"/>
    <n v="0"/>
    <n v="18"/>
    <n v="130.76"/>
    <s v="46604NH2057HD29 Rev1.518"/>
    <n v="2353.6799999999998"/>
    <d v="2018-10-15T00:00:00"/>
    <d v="2018-10-14T00:00:00"/>
    <x v="7"/>
    <d v="2018-10-01T00:00:00"/>
    <x v="0"/>
    <s v="NH2"/>
    <s v="H"/>
    <n v="8"/>
    <n v="144"/>
    <m/>
    <m/>
    <m/>
    <m/>
    <x v="1"/>
    <n v="0"/>
  </r>
  <r>
    <n v="46604"/>
    <s v="Open"/>
    <d v="2018-07-20T00:00:00"/>
    <d v="2018-10-15T00:00:00"/>
    <s v="9185"/>
    <s v="Beijing Huanhe Technology Co. Ltd."/>
    <s v="Wire Exchange Fees"/>
    <s v=""/>
    <s v="wire fee costs incurred from intermediary banks in transit"/>
    <n v="1"/>
    <n v="0"/>
    <n v="1"/>
    <n v="26"/>
    <s v="46604Wire Exchange Fees1"/>
    <n v="26"/>
    <d v="2018-10-15T00:00:00"/>
    <d v="2018-10-14T00:00:00"/>
    <x v="7"/>
    <d v="2018-10-01T00:00:00"/>
    <x v="1"/>
    <s v="Wir"/>
    <s v="n/a"/>
    <n v="0"/>
    <n v="0"/>
    <m/>
    <m/>
    <m/>
    <m/>
    <x v="1"/>
    <n v="0"/>
  </r>
  <r>
    <n v="46836"/>
    <s v="Open"/>
    <d v="2018-08-16T00:00:00"/>
    <d v="2018-10-15T00:00:00"/>
    <s v="9100"/>
    <s v="PM Atemschutz"/>
    <s v="CH5000X-REV 12.3"/>
    <s v=""/>
    <s v="CH5000X Rev 12.3 Charger/Calibrator, no mains plug"/>
    <n v="5"/>
    <n v="0"/>
    <n v="5"/>
    <n v="137"/>
    <s v="46836CH5000X-REV 12.35"/>
    <n v="685"/>
    <d v="2018-10-15T00:00:00"/>
    <d v="2018-10-14T00:00:00"/>
    <x v="7"/>
    <d v="2018-10-01T00:00:00"/>
    <x v="2"/>
    <s v="CH5"/>
    <s v="n/a"/>
    <n v="0"/>
    <n v="0"/>
    <m/>
    <m/>
    <m/>
    <m/>
    <x v="1"/>
    <n v="0"/>
  </r>
  <r>
    <n v="46836"/>
    <s v="Open"/>
    <d v="2018-08-16T00:00:00"/>
    <d v="2018-10-15T00:00:00"/>
    <s v="9100"/>
    <s v="PM Atemschutz"/>
    <s v="ATA004N1"/>
    <s v="EA"/>
    <s v="ATA004N USB port SMBus, smart battery interface/analyzer, N-Series"/>
    <n v="1"/>
    <n v="0"/>
    <n v="1"/>
    <n v="320"/>
    <s v="46836ATA004N11"/>
    <n v="320"/>
    <d v="2018-10-15T00:00:00"/>
    <d v="2018-10-14T00:00:00"/>
    <x v="7"/>
    <d v="2018-10-01T00:00:00"/>
    <x v="4"/>
    <s v="ATA"/>
    <s v="n/a"/>
    <n v="0"/>
    <n v="0"/>
    <m/>
    <m/>
    <m/>
    <m/>
    <x v="1"/>
    <n v="0"/>
  </r>
  <r>
    <n v="46878"/>
    <s v="Open"/>
    <d v="2018-08-22T00:00:00"/>
    <d v="2018-10-15T00:00:00"/>
    <s v="4420"/>
    <s v="Two-J International"/>
    <s v="NI2040OL29 REV1.2"/>
    <s v="PC"/>
    <s v="Ni2040OL29 Rev 1.2 for Olympus Li Ion Battery"/>
    <n v="20"/>
    <n v="0"/>
    <n v="20"/>
    <n v="156.13999999999999"/>
    <s v="46878NI2040OL29 REV1.220"/>
    <n v="3122.7999999999997"/>
    <d v="2018-10-15T00:00:00"/>
    <d v="2018-10-14T00:00:00"/>
    <x v="7"/>
    <d v="2018-10-01T00:00:00"/>
    <x v="0"/>
    <s v="NI2"/>
    <s v="I"/>
    <n v="9"/>
    <n v="180"/>
    <m/>
    <m/>
    <m/>
    <m/>
    <x v="1"/>
    <n v="0"/>
  </r>
  <r>
    <n v="46888"/>
    <s v="Open"/>
    <d v="2018-08-23T00:00:00"/>
    <d v="2018-10-15T00:00:00"/>
    <s v="3411"/>
    <s v="AMETEK"/>
    <s v="NH2054QE34 Rev1.0"/>
    <s v="PC"/>
    <s v="NH2054QE34 Rev1.0 Li Ion Battery"/>
    <n v="25"/>
    <n v="0"/>
    <n v="25"/>
    <n v="124.41"/>
    <s v="46888NH2054QE34 Rev1.025"/>
    <n v="3110.25"/>
    <d v="2018-10-15T00:00:00"/>
    <d v="2018-10-14T00:00:00"/>
    <x v="7"/>
    <d v="2018-10-01T00:00:00"/>
    <x v="0"/>
    <s v="NH2"/>
    <s v="H"/>
    <n v="8"/>
    <n v="200"/>
    <m/>
    <m/>
    <m/>
    <m/>
    <x v="1"/>
    <n v="0"/>
  </r>
  <r>
    <n v="46988"/>
    <s v="Open"/>
    <d v="2018-09-06T00:00:00"/>
    <d v="2018-10-15T00:00:00"/>
    <s v="7652"/>
    <s v="Smiths Detection - Watford"/>
    <s v="CH4040SDA - Rev 1.4"/>
    <s v=""/>
    <s v="CH4040SDA -REV 1.4  Dual Charger  for Smiths Detection USA"/>
    <n v="15"/>
    <n v="0"/>
    <n v="15"/>
    <n v="224.49"/>
    <s v="46988CH4040SDA - Rev 1.415"/>
    <n v="3367.3500000000004"/>
    <d v="2018-10-15T00:00:00"/>
    <d v="2018-10-14T00:00:00"/>
    <x v="7"/>
    <d v="2018-10-01T00:00:00"/>
    <x v="2"/>
    <s v="CH4"/>
    <s v="n/a"/>
    <n v="0"/>
    <n v="0"/>
    <m/>
    <m/>
    <m/>
    <m/>
    <x v="1"/>
    <n v="0"/>
  </r>
  <r>
    <n v="47017"/>
    <s v="Open"/>
    <d v="2018-09-10T00:00:00"/>
    <d v="2018-10-15T00:00:00"/>
    <s v="4575"/>
    <s v="Belmont Instrument Corp."/>
    <s v="CH5555A-Rev6.0"/>
    <s v=""/>
    <s v="CH5555A-Rev6.0, 4 channel calibrator with US power plug"/>
    <n v="2"/>
    <n v="0"/>
    <n v="2"/>
    <n v="883"/>
    <s v="47017CH5555A-Rev6.02"/>
    <n v="1766"/>
    <d v="2018-10-15T00:00:00"/>
    <d v="2018-10-14T00:00:00"/>
    <x v="7"/>
    <d v="2018-10-01T00:00:00"/>
    <x v="2"/>
    <s v="CH5"/>
    <s v="n/a"/>
    <n v="0"/>
    <n v="0"/>
    <m/>
    <m/>
    <m/>
    <m/>
    <x v="1"/>
    <n v="0"/>
  </r>
  <r>
    <n v="45688"/>
    <s v="Open"/>
    <d v="2018-04-10T00:00:00"/>
    <d v="2018-10-16T00:00:00"/>
    <s v="3333"/>
    <s v="Dymax Corporation"/>
    <s v="NL2020DY22-REV1.2"/>
    <s v="PC"/>
    <s v="NL2020DY22 Rev 1.2 for Dymax Li Ion Battery [10/10/18]"/>
    <n v="25"/>
    <n v="0"/>
    <n v="25"/>
    <n v="117.57"/>
    <s v="45688NL2020DY22-REV1.225"/>
    <n v="2939.25"/>
    <d v="2018-10-10T00:00:00"/>
    <d v="2018-10-07T00:00:00"/>
    <x v="12"/>
    <d v="2018-10-01T00:00:00"/>
    <x v="0"/>
    <s v="NL2"/>
    <s v="L"/>
    <n v="12"/>
    <n v="300"/>
    <m/>
    <m/>
    <m/>
    <m/>
    <x v="1"/>
    <n v="0"/>
  </r>
  <r>
    <n v="46104"/>
    <s v="Open"/>
    <d v="2018-05-24T00:00:00"/>
    <d v="2018-10-16T00:00:00"/>
    <s v="4964"/>
    <s v="Accutronics Ltd"/>
    <s v="NI3020HD25-REV1.1"/>
    <s v="PC"/>
    <s v="Ni3020HD25-REV 1.1 Li Ion Battery [09/28/18]"/>
    <n v="36"/>
    <n v="0"/>
    <n v="36"/>
    <n v="115.3"/>
    <s v="46104NI3020HD25-REV1.136"/>
    <n v="4150.8"/>
    <d v="2018-09-28T00:00:00"/>
    <d v="2018-09-23T00:00:00"/>
    <x v="3"/>
    <d v="2018-09-01T00:00:00"/>
    <x v="0"/>
    <s v="NI3"/>
    <s v="I"/>
    <n v="9"/>
    <n v="324"/>
    <m/>
    <m/>
    <m/>
    <m/>
    <x v="1"/>
    <n v="0"/>
  </r>
  <r>
    <n v="46104"/>
    <s v="Open"/>
    <d v="2018-05-24T00:00:00"/>
    <d v="2018-10-16T00:00:00"/>
    <s v="4964"/>
    <s v="Accutronics Ltd"/>
    <s v="NI3020HD25-REV1.1"/>
    <s v="PC"/>
    <s v="Ni3020HD25-REV 1.1 Li Ion Battery [10/08/18]"/>
    <n v="20"/>
    <n v="0"/>
    <n v="20"/>
    <n v="115.3"/>
    <s v="46104NI3020HD25-REV1.120"/>
    <n v="2306"/>
    <d v="2018-10-08T00:00:00"/>
    <d v="2018-10-07T00:00:00"/>
    <x v="12"/>
    <d v="2018-10-01T00:00:00"/>
    <x v="0"/>
    <s v="NI3"/>
    <s v="I"/>
    <n v="9"/>
    <n v="180"/>
    <m/>
    <m/>
    <m/>
    <m/>
    <x v="1"/>
    <n v="0"/>
  </r>
  <r>
    <n v="46529"/>
    <s v="Open"/>
    <d v="2018-07-11T00:00:00"/>
    <d v="2018-10-16T00:00:00"/>
    <s v="6732"/>
    <s v="Xsens Technologies B.V."/>
    <s v="NC2040XS31 REV1.1"/>
    <s v="PC"/>
    <s v="NC2040XS31 Rev 1.1 for Xsens Technology Li Ion Battery"/>
    <n v="60"/>
    <n v="0"/>
    <n v="60"/>
    <n v="73.84"/>
    <s v="46529NC2040XS31 REV1.160"/>
    <n v="4430.4000000000005"/>
    <d v="2018-10-16T00:00:00"/>
    <d v="2018-10-14T00:00:00"/>
    <x v="7"/>
    <d v="2018-10-01T00:00:00"/>
    <x v="0"/>
    <s v="NC2"/>
    <s v="C"/>
    <n v="3"/>
    <n v="180"/>
    <m/>
    <m/>
    <m/>
    <m/>
    <x v="1"/>
    <n v="0"/>
  </r>
  <r>
    <n v="46529"/>
    <s v="Open"/>
    <d v="2018-07-11T00:00:00"/>
    <d v="2018-10-16T00:00:00"/>
    <s v="6732"/>
    <s v="Xsens Technologies B.V."/>
    <s v="CH5000X-REV 11.3"/>
    <s v=""/>
    <s v="CH5000X Rev 11.3 Charger/Calibrator - no mains plug"/>
    <n v="50"/>
    <n v="0"/>
    <n v="50"/>
    <n v="111.13"/>
    <s v="46529CH5000X-REV 11.350"/>
    <n v="5556.5"/>
    <d v="2018-10-16T00:00:00"/>
    <d v="2018-10-14T00:00:00"/>
    <x v="7"/>
    <d v="2018-10-01T00:00:00"/>
    <x v="2"/>
    <s v="CH5"/>
    <s v="n/a"/>
    <n v="0"/>
    <n v="0"/>
    <m/>
    <m/>
    <m/>
    <m/>
    <x v="1"/>
    <n v="0"/>
  </r>
  <r>
    <n v="46529"/>
    <s v="Open"/>
    <d v="2018-07-11T00:00:00"/>
    <d v="2018-10-16T00:00:00"/>
    <s v="6732"/>
    <s v="Xsens Technologies B.V."/>
    <s v="Wire Exchange Fees"/>
    <s v=""/>
    <s v="wire fee costs incurred from intermediary banks in transit"/>
    <n v="1"/>
    <n v="0"/>
    <n v="1"/>
    <n v="26"/>
    <s v="46529Wire Exchange Fees1"/>
    <n v="26"/>
    <d v="2018-10-16T00:00:00"/>
    <d v="2018-10-14T00:00:00"/>
    <x v="7"/>
    <d v="2018-10-01T00:00:00"/>
    <x v="1"/>
    <s v="Wir"/>
    <s v="n/a"/>
    <n v="0"/>
    <n v="0"/>
    <m/>
    <m/>
    <m/>
    <m/>
    <x v="1"/>
    <n v="0"/>
  </r>
  <r>
    <n v="46622"/>
    <s v="Open"/>
    <d v="2018-07-24T00:00:00"/>
    <d v="2018-10-16T00:00:00"/>
    <s v="7625"/>
    <s v="Sensor Networks Inc."/>
    <s v="NJ1020AVP-REV4.1"/>
    <s v="PC"/>
    <s v="NJ1020AVP- Rev 4.1 Nickel Metal Hydride Battery"/>
    <n v="25"/>
    <n v="0"/>
    <n v="25"/>
    <n v="97.01"/>
    <s v="46622NJ1020AVP-REV4.125"/>
    <n v="2425.25"/>
    <d v="2018-10-16T00:00:00"/>
    <d v="2018-10-14T00:00:00"/>
    <x v="7"/>
    <d v="2018-10-01T00:00:00"/>
    <x v="0"/>
    <s v="NJ1"/>
    <s v="J"/>
    <n v="10"/>
    <n v="250"/>
    <m/>
    <m/>
    <m/>
    <m/>
    <x v="1"/>
    <n v="0"/>
  </r>
  <r>
    <n v="46622"/>
    <s v="Open"/>
    <d v="2018-07-24T00:00:00"/>
    <d v="2018-10-16T00:00:00"/>
    <s v="7625"/>
    <s v="Sensor Networks Inc."/>
    <s v="CH4000A-REV 9.1"/>
    <s v=""/>
    <s v="CH4000A Rev 9.1 (SEE SWI) Charger with US Power Plug"/>
    <n v="25"/>
    <n v="0"/>
    <n v="25"/>
    <n v="100.58"/>
    <s v="46622CH4000A-REV 9.125"/>
    <n v="2514.5"/>
    <d v="2018-10-16T00:00:00"/>
    <d v="2018-10-14T00:00:00"/>
    <x v="7"/>
    <d v="2018-10-01T00:00:00"/>
    <x v="2"/>
    <s v="CH4"/>
    <s v="n/a"/>
    <n v="0"/>
    <n v="0"/>
    <m/>
    <m/>
    <m/>
    <m/>
    <x v="1"/>
    <n v="0"/>
  </r>
  <r>
    <n v="46885"/>
    <s v="Open"/>
    <d v="2018-08-23T00:00:00"/>
    <d v="2018-10-16T00:00:00"/>
    <s v="7878"/>
    <s v="SCMS Inc."/>
    <s v="ND2054GA25 Rev1.1"/>
    <s v="PC"/>
    <s v="ND2054GA25 Rev 1.1 Li Ion Battery for GatesAir"/>
    <n v="23"/>
    <n v="0"/>
    <n v="23"/>
    <n v="82.96"/>
    <s v="46885ND2054GA25 Rev1.123"/>
    <n v="1908.08"/>
    <d v="2018-10-16T00:00:00"/>
    <d v="2018-10-14T00:00:00"/>
    <x v="7"/>
    <d v="2018-10-01T00:00:00"/>
    <x v="0"/>
    <s v="ND2"/>
    <s v="D"/>
    <n v="4"/>
    <n v="92"/>
    <m/>
    <m/>
    <m/>
    <m/>
    <x v="1"/>
    <n v="0"/>
  </r>
  <r>
    <n v="46511"/>
    <s v="Open"/>
    <d v="2018-07-11T00:00:00"/>
    <d v="2018-10-17T00:00:00"/>
    <s v="5417"/>
    <s v="SunOptic Technologies"/>
    <s v="ND2054SU31 Rev1.4"/>
    <s v="PC"/>
    <s v="ND2054SU31 Rev 1.4 for SunOptic Technologies Li Ion Battery"/>
    <n v="24"/>
    <n v="0"/>
    <n v="24"/>
    <n v="85.23"/>
    <s v="46511ND2054SU31 Rev1.424"/>
    <n v="2045.52"/>
    <d v="2018-10-17T00:00:00"/>
    <d v="2018-10-14T00:00:00"/>
    <x v="7"/>
    <d v="2018-10-01T00:00:00"/>
    <x v="0"/>
    <s v="ND2"/>
    <s v="D"/>
    <n v="4"/>
    <n v="96"/>
    <m/>
    <m/>
    <m/>
    <m/>
    <x v="1"/>
    <n v="0"/>
  </r>
  <r>
    <n v="46512"/>
    <s v="Open"/>
    <d v="2018-07-11T00:00:00"/>
    <d v="2018-10-17T00:00:00"/>
    <s v="4629"/>
    <s v="ESAOTE North America"/>
    <s v="NL2024HD22-REV4.6"/>
    <s v="PC"/>
    <s v="NL2024HD22 Rev 4.6 Li Ion Battery"/>
    <n v="40"/>
    <n v="0"/>
    <n v="40"/>
    <n v="128.78"/>
    <s v="46512NL2024HD22-REV4.640"/>
    <n v="5151.2"/>
    <d v="2018-10-17T00:00:00"/>
    <d v="2018-10-14T00:00:00"/>
    <x v="7"/>
    <d v="2018-10-01T00:00:00"/>
    <x v="0"/>
    <s v="NL2"/>
    <s v="L"/>
    <n v="12"/>
    <n v="480"/>
    <m/>
    <m/>
    <m/>
    <m/>
    <x v="1"/>
    <n v="0"/>
  </r>
  <r>
    <n v="46512"/>
    <s v="Open"/>
    <d v="2018-07-11T00:00:00"/>
    <d v="2018-10-17T00:00:00"/>
    <s v="4629"/>
    <s v="ESAOTE North America"/>
    <s v="NL2044HD22-REV5.3"/>
    <s v="PC"/>
    <s v="NL2044HD22 Rev 5.3 Li Ion Battery"/>
    <n v="20"/>
    <n v="0"/>
    <n v="20"/>
    <n v="128.78"/>
    <s v="46512NL2044HD22-REV5.320"/>
    <n v="2575.6"/>
    <d v="2018-10-17T00:00:00"/>
    <d v="2018-10-14T00:00:00"/>
    <x v="7"/>
    <d v="2018-10-01T00:00:00"/>
    <x v="0"/>
    <s v="NL2"/>
    <s v="L"/>
    <n v="12"/>
    <n v="240"/>
    <m/>
    <m/>
    <m/>
    <m/>
    <x v="1"/>
    <n v="0"/>
  </r>
  <r>
    <n v="46614"/>
    <s v="Open"/>
    <d v="2018-07-23T00:00:00"/>
    <d v="2018-10-17T00:00:00"/>
    <s v="3203"/>
    <s v="STElectronics(Info-Comm Systems)Pte Ltd"/>
    <s v="Wire Exchange Fees"/>
    <s v=""/>
    <s v="wire fee costs incurred from intermediary banks in transit"/>
    <n v="1"/>
    <n v="0"/>
    <n v="1"/>
    <n v="5"/>
    <s v="46614Wire Exchange Fees1"/>
    <n v="5"/>
    <d v="2018-10-17T00:00:00"/>
    <d v="2018-10-14T00:00:00"/>
    <x v="7"/>
    <d v="2018-10-01T00:00:00"/>
    <x v="1"/>
    <s v="Wir"/>
    <s v="n/a"/>
    <n v="0"/>
    <n v="0"/>
    <m/>
    <m/>
    <m/>
    <m/>
    <x v="1"/>
    <n v="0"/>
  </r>
  <r>
    <n v="46325"/>
    <s v="Open"/>
    <d v="2018-06-19T00:00:00"/>
    <d v="2018-10-19T00:00:00"/>
    <s v="7190"/>
    <s v="ACDI"/>
    <s v="NH2054HD34 Rev1.9"/>
    <s v="PC"/>
    <s v="NH2054HD34 Rev1.9 Li Ion Battery [09/25/18]"/>
    <n v="100"/>
    <n v="0"/>
    <n v="100"/>
    <n v="103.6"/>
    <s v="46325NH2054HD34 Rev1.9100"/>
    <n v="10360"/>
    <d v="2018-09-25T00:00:00"/>
    <d v="2018-09-23T00:00:00"/>
    <x v="3"/>
    <d v="2018-09-01T00:00:00"/>
    <x v="0"/>
    <s v="NH2"/>
    <s v="H"/>
    <n v="8"/>
    <n v="800"/>
    <m/>
    <m/>
    <m/>
    <m/>
    <x v="1"/>
    <n v="0"/>
  </r>
  <r>
    <n v="46325"/>
    <s v="Open"/>
    <d v="2018-06-19T00:00:00"/>
    <d v="2018-10-19T00:00:00"/>
    <s v="7190"/>
    <s v="ACDI"/>
    <s v="NH2054HD34 Rev1.9"/>
    <s v="PC"/>
    <s v="NH2054HD34 Rev1.9 Li Ion Battery [10/02/18]"/>
    <n v="150"/>
    <n v="0"/>
    <n v="150"/>
    <n v="103.6"/>
    <s v="46325NH2054HD34 Rev1.9150"/>
    <n v="15540"/>
    <d v="2018-10-02T00:00:00"/>
    <d v="2018-09-30T00:00:00"/>
    <x v="4"/>
    <d v="2018-10-01T00:00:00"/>
    <x v="0"/>
    <s v="NH2"/>
    <s v="H"/>
    <n v="8"/>
    <n v="1200"/>
    <m/>
    <m/>
    <m/>
    <m/>
    <x v="1"/>
    <n v="0"/>
  </r>
  <r>
    <n v="46325"/>
    <s v="Open"/>
    <d v="2018-06-19T00:00:00"/>
    <d v="2018-10-19T00:00:00"/>
    <s v="7190"/>
    <s v="ACDI"/>
    <s v="NH2054HD34 Rev1.9"/>
    <s v="PC"/>
    <s v="NH2054HD34 Rev1.9 Li Ion Battery [10/23/18]"/>
    <n v="150"/>
    <n v="0"/>
    <n v="150"/>
    <n v="103.6"/>
    <s v="46325NH2054HD34 Rev1.9150"/>
    <n v="15540"/>
    <d v="2018-10-23T00:00:00"/>
    <d v="2018-10-21T00:00:00"/>
    <x v="5"/>
    <d v="2018-10-01T00:00:00"/>
    <x v="0"/>
    <s v="NH2"/>
    <s v="H"/>
    <n v="8"/>
    <n v="1200"/>
    <m/>
    <m/>
    <m/>
    <m/>
    <x v="1"/>
    <n v="0"/>
  </r>
  <r>
    <n v="46455"/>
    <s v="Open"/>
    <d v="2018-07-03T00:00:00"/>
    <d v="2018-10-31T00:00:00"/>
    <s v="7900"/>
    <s v="Heuresis Corp."/>
    <s v="CH7000A-REV 5.4"/>
    <s v=""/>
    <s v="CH7000A Solar Capable Charger with US Power Plug and Cigar Cable [10/31/18]"/>
    <n v="130"/>
    <n v="0"/>
    <n v="130"/>
    <n v="104.22"/>
    <s v="46455CH7000A-REV 5.4130"/>
    <n v="13548.6"/>
    <d v="2018-10-31T00:00:00"/>
    <d v="2018-10-28T00:00:00"/>
    <x v="22"/>
    <d v="2018-10-01T00:00:00"/>
    <x v="2"/>
    <s v="CH7"/>
    <s v="n/a"/>
    <n v="0"/>
    <n v="0"/>
    <m/>
    <m/>
    <m/>
    <m/>
    <x v="1"/>
    <n v="0"/>
  </r>
  <r>
    <n v="46427"/>
    <s v="Open"/>
    <d v="2018-06-29T00:00:00"/>
    <d v="2018-10-19T00:00:00"/>
    <s v="7605"/>
    <s v="MICOM GmbH"/>
    <s v="Ni2020HD29-REV2.8"/>
    <s v="PC"/>
    <s v="Ni2020HD29 Rev 2.8 Li Ion Battery [10/03/18]"/>
    <n v="1"/>
    <n v="0"/>
    <n v="1"/>
    <n v="114.85"/>
    <s v="46427Ni2020HD29-REV2.81"/>
    <n v="114.85"/>
    <d v="2018-10-03T00:00:00"/>
    <d v="2018-09-30T00:00:00"/>
    <x v="4"/>
    <d v="2018-10-01T00:00:00"/>
    <x v="0"/>
    <s v="Ni2"/>
    <s v="I"/>
    <n v="9"/>
    <n v="9"/>
    <m/>
    <m/>
    <m/>
    <m/>
    <x v="1"/>
    <n v="0"/>
  </r>
  <r>
    <n v="46427"/>
    <s v="Open"/>
    <d v="2018-06-29T00:00:00"/>
    <d v="2018-10-19T00:00:00"/>
    <s v="7605"/>
    <s v="MICOM GmbH"/>
    <s v="Ni2020HD29-REV2.9"/>
    <s v="PC"/>
    <s v="Ni2020HD29 Rev 2.9 Li Ion Battery [10/03/18]"/>
    <n v="49"/>
    <n v="0"/>
    <n v="49"/>
    <n v="114.85"/>
    <s v="46427Ni2020HD29-REV2.949"/>
    <n v="5627.65"/>
    <d v="2018-10-03T00:00:00"/>
    <d v="2018-09-30T00:00:00"/>
    <x v="4"/>
    <d v="2018-10-01T00:00:00"/>
    <x v="0"/>
    <s v="Ni2"/>
    <s v="I"/>
    <n v="9"/>
    <n v="441"/>
    <m/>
    <m/>
    <m/>
    <m/>
    <x v="1"/>
    <n v="0"/>
  </r>
  <r>
    <n v="46427"/>
    <s v="Open"/>
    <d v="2018-06-29T00:00:00"/>
    <d v="2018-10-19T00:00:00"/>
    <s v="7605"/>
    <s v="MICOM GmbH"/>
    <s v="Ni2020HD29-REV2.9"/>
    <s v="PC"/>
    <s v="Ni2020HD29 Rev 2.9 Li Ion Battery [10/15/18]"/>
    <n v="100"/>
    <n v="0"/>
    <n v="100"/>
    <n v="114.85"/>
    <s v="46427Ni2020HD29-REV2.9100"/>
    <n v="11485"/>
    <d v="2018-10-15T00:00:00"/>
    <d v="2018-10-14T00:00:00"/>
    <x v="7"/>
    <d v="2018-10-01T00:00:00"/>
    <x v="0"/>
    <s v="Ni2"/>
    <s v="I"/>
    <n v="9"/>
    <n v="900"/>
    <m/>
    <m/>
    <m/>
    <m/>
    <x v="1"/>
    <n v="0"/>
  </r>
  <r>
    <n v="44484"/>
    <s v="Open"/>
    <d v="2017-12-01T00:00:00"/>
    <d v="2018-10-22T00:00:00"/>
    <s v="6264"/>
    <s v="DEWESoft d.o.o."/>
    <s v="NL2024HD22-REV4.6"/>
    <s v="PC"/>
    <s v="NL2024HD22 Rev 4.6 Li Ion Battery"/>
    <n v="20"/>
    <n v="0"/>
    <n v="20"/>
    <n v="107.6"/>
    <s v="44484NL2024HD22-REV4.620"/>
    <n v="2152"/>
    <d v="2018-10-22T00:00:00"/>
    <d v="2018-10-21T00:00:00"/>
    <x v="5"/>
    <d v="2018-10-01T00:00:00"/>
    <x v="0"/>
    <s v="NL2"/>
    <s v="L"/>
    <n v="12"/>
    <n v="240"/>
    <m/>
    <m/>
    <m/>
    <m/>
    <x v="1"/>
    <n v="0"/>
  </r>
  <r>
    <n v="46507"/>
    <s v="Open"/>
    <d v="2018-07-11T00:00:00"/>
    <d v="2018-10-22T00:00:00"/>
    <s v="8199"/>
    <s v="Gener8 Inc."/>
    <s v="ND2057HD34-Rev 1.5"/>
    <s v="PC"/>
    <s v="ND2057HD34 Rev 1.5 Li Ion Battery"/>
    <n v="10"/>
    <n v="0"/>
    <n v="10"/>
    <n v="107.4"/>
    <s v="46507ND2057HD34-Rev 1.510"/>
    <n v="1074"/>
    <d v="2018-10-22T00:00:00"/>
    <d v="2018-10-21T00:00:00"/>
    <x v="5"/>
    <d v="2018-10-01T00:00:00"/>
    <x v="0"/>
    <s v="ND2"/>
    <s v="D"/>
    <n v="4"/>
    <n v="40"/>
    <m/>
    <m/>
    <m/>
    <m/>
    <x v="1"/>
    <n v="0"/>
  </r>
  <r>
    <n v="46509"/>
    <s v="Open"/>
    <d v="2018-07-11T00:00:00"/>
    <d v="2018-10-22T00:00:00"/>
    <s v="6694"/>
    <s v="Shanghai NDT Systems Co., Ltd"/>
    <s v="NF2040HD24 REV8.2"/>
    <s v="PC"/>
    <s v="NF2040HD24 Rev 8.1 Li Ion Battery"/>
    <n v="30"/>
    <n v="0"/>
    <n v="30"/>
    <n v="89.77"/>
    <s v="46509NF2040HD24 REV8.230"/>
    <n v="2693.1"/>
    <d v="2018-10-22T00:00:00"/>
    <d v="2018-10-21T00:00:00"/>
    <x v="5"/>
    <d v="2018-10-01T00:00:00"/>
    <x v="0"/>
    <s v="NF2"/>
    <s v="F"/>
    <n v="6"/>
    <n v="180"/>
    <m/>
    <m/>
    <m/>
    <m/>
    <x v="1"/>
    <n v="0"/>
  </r>
  <r>
    <n v="46509"/>
    <s v="Open"/>
    <d v="2018-07-11T00:00:00"/>
    <d v="2018-10-22T00:00:00"/>
    <s v="6694"/>
    <s v="Shanghai NDT Systems Co., Ltd"/>
    <s v="Wire Exchange Fees"/>
    <s v=""/>
    <s v="wire fee costs incurred from intermediary banks in transit"/>
    <n v="1"/>
    <n v="0"/>
    <n v="1"/>
    <n v="26"/>
    <s v="46509Wire Exchange Fees1"/>
    <n v="26"/>
    <d v="2018-10-22T00:00:00"/>
    <d v="2018-10-21T00:00:00"/>
    <x v="5"/>
    <d v="2018-10-01T00:00:00"/>
    <x v="1"/>
    <s v="Wir"/>
    <s v="n/a"/>
    <n v="0"/>
    <n v="0"/>
    <m/>
    <m/>
    <m/>
    <m/>
    <x v="1"/>
    <n v="0"/>
  </r>
  <r>
    <n v="46760"/>
    <s v="Open"/>
    <d v="2018-08-07T00:00:00"/>
    <d v="2018-10-22T00:00:00"/>
    <s v="9622"/>
    <s v="Allergy &amp; Rheumatology Clinic"/>
    <s v="NL2044HD22-REV5.3"/>
    <s v="PC"/>
    <s v="NL2044HD22 Rev 5.3 Li Ion Battery"/>
    <n v="2"/>
    <n v="0"/>
    <n v="2"/>
    <n v="177.19"/>
    <s v="46760NL2044HD22-REV5.32"/>
    <n v="354.38"/>
    <d v="2018-10-22T00:00:00"/>
    <d v="2018-10-21T00:00:00"/>
    <x v="5"/>
    <d v="2018-10-01T00:00:00"/>
    <x v="0"/>
    <s v="NL2"/>
    <s v="L"/>
    <n v="12"/>
    <n v="24"/>
    <m/>
    <m/>
    <m/>
    <m/>
    <x v="1"/>
    <n v="0"/>
  </r>
  <r>
    <n v="46778"/>
    <s v="Open"/>
    <d v="2018-08-08T00:00:00"/>
    <d v="2018-10-22T00:00:00"/>
    <s v="9223"/>
    <s v="Design Office Display"/>
    <s v="NH2054HD34 Rev1.9"/>
    <s v="PC"/>
    <s v="NH2054HD34 Rev1.9 Li Ion Battery"/>
    <n v="20"/>
    <n v="0"/>
    <n v="20"/>
    <n v="135.80000000000001"/>
    <s v="46778NH2054HD34 Rev1.920"/>
    <n v="2716"/>
    <d v="2018-10-22T00:00:00"/>
    <d v="2018-10-21T00:00:00"/>
    <x v="5"/>
    <d v="2018-10-01T00:00:00"/>
    <x v="0"/>
    <s v="NH2"/>
    <s v="H"/>
    <n v="8"/>
    <n v="160"/>
    <m/>
    <m/>
    <m/>
    <m/>
    <x v="1"/>
    <n v="0"/>
  </r>
  <r>
    <n v="45298"/>
    <s v="Open"/>
    <d v="2018-02-28T00:00:00"/>
    <d v="2018-11-27T00:00:00"/>
    <s v="3098"/>
    <s v="PdMA Corporation"/>
    <s v="NL2024HD22-REV4.6"/>
    <s v="PC"/>
    <s v="NL2024HD22 Rev 4.6 Li Ion Battery [10/30/18]"/>
    <n v="48"/>
    <n v="0"/>
    <n v="48"/>
    <n v="107.6"/>
    <s v="45298NL2024HD22-REV4.648"/>
    <n v="5164.7999999999993"/>
    <d v="2018-10-30T00:00:00"/>
    <d v="2018-10-28T00:00:00"/>
    <x v="22"/>
    <d v="2018-10-01T00:00:00"/>
    <x v="0"/>
    <s v="NL2"/>
    <s v="L"/>
    <n v="12"/>
    <n v="576"/>
    <m/>
    <m/>
    <m/>
    <m/>
    <x v="1"/>
    <n v="0"/>
  </r>
  <r>
    <n v="46778"/>
    <s v="Open"/>
    <d v="2018-08-08T00:00:00"/>
    <d v="2018-10-22T00:00:00"/>
    <s v="9223"/>
    <s v="Design Office Display"/>
    <s v="Wire Exchange Fees"/>
    <s v=""/>
    <s v="wire fee costs incurred from intermediary banks in transit"/>
    <n v="1"/>
    <n v="0"/>
    <n v="1"/>
    <n v="26"/>
    <s v="46778Wire Exchange Fees1"/>
    <n v="26"/>
    <d v="2018-10-22T00:00:00"/>
    <d v="2018-10-21T00:00:00"/>
    <x v="5"/>
    <d v="2018-10-01T00:00:00"/>
    <x v="1"/>
    <s v="Wir"/>
    <s v="n/a"/>
    <n v="0"/>
    <n v="0"/>
    <m/>
    <m/>
    <m/>
    <m/>
    <x v="1"/>
    <n v="0"/>
  </r>
  <r>
    <n v="46809"/>
    <s v="Open"/>
    <d v="2018-08-13T00:00:00"/>
    <d v="2018-10-22T00:00:00"/>
    <s v="3056"/>
    <s v="SRI International"/>
    <s v="NH2054HD34 Rev1.9"/>
    <s v="PC"/>
    <s v="NH2054HD34 Rev1.9 Li Ion Battery"/>
    <n v="10"/>
    <n v="0"/>
    <n v="10"/>
    <n v="163.47"/>
    <s v="46809NH2054HD34 Rev1.910"/>
    <n v="1634.7"/>
    <d v="2018-10-22T00:00:00"/>
    <d v="2018-10-21T00:00:00"/>
    <x v="5"/>
    <d v="2018-10-01T00:00:00"/>
    <x v="0"/>
    <s v="NH2"/>
    <s v="H"/>
    <n v="8"/>
    <n v="80"/>
    <m/>
    <m/>
    <m/>
    <m/>
    <x v="1"/>
    <n v="0"/>
  </r>
  <r>
    <n v="46809"/>
    <s v="Open"/>
    <d v="2018-08-13T00:00:00"/>
    <d v="2018-10-22T00:00:00"/>
    <s v="3056"/>
    <s v="SRI International"/>
    <s v="CH4000A-REV 9.2"/>
    <s v=""/>
    <s v="CH4000A Rev 9.2 Flash (SEE SWI) Charger with US Power Plug"/>
    <n v="5"/>
    <n v="0"/>
    <n v="5"/>
    <n v="117.83"/>
    <s v="46809CH4000A-REV 9.25"/>
    <n v="589.15"/>
    <d v="2018-10-22T00:00:00"/>
    <d v="2018-10-21T00:00:00"/>
    <x v="5"/>
    <d v="2018-10-01T00:00:00"/>
    <x v="2"/>
    <s v="CH4"/>
    <s v="n/a"/>
    <n v="0"/>
    <n v="0"/>
    <m/>
    <m/>
    <m/>
    <m/>
    <x v="1"/>
    <n v="0"/>
  </r>
  <r>
    <n v="46819"/>
    <s v="Open"/>
    <d v="2018-08-15T00:00:00"/>
    <d v="2018-10-22T00:00:00"/>
    <s v="3869"/>
    <s v="AI-Kwang Tech Co.Ltd"/>
    <s v="CH4000A-REV 9.2"/>
    <s v=""/>
    <s v="CH4000A Rev 9.2 Flash (SEE SWI) Charger with US Power Plug"/>
    <n v="4"/>
    <n v="0"/>
    <n v="4"/>
    <n v="117.83"/>
    <s v="46819CH4000A-REV 9.24"/>
    <n v="471.32"/>
    <d v="2018-10-22T00:00:00"/>
    <d v="2018-10-21T00:00:00"/>
    <x v="5"/>
    <d v="2018-10-01T00:00:00"/>
    <x v="2"/>
    <s v="CH4"/>
    <s v="n/a"/>
    <n v="0"/>
    <n v="0"/>
    <m/>
    <m/>
    <m/>
    <m/>
    <x v="1"/>
    <n v="0"/>
  </r>
  <r>
    <n v="46819"/>
    <s v="Open"/>
    <d v="2018-08-15T00:00:00"/>
    <d v="2018-10-22T00:00:00"/>
    <s v="3869"/>
    <s v="AI-Kwang Tech Co.Ltd"/>
    <s v="NF2040HD34 REV1.3"/>
    <s v="PC"/>
    <s v="NF2040HD34 Rev 1.3 Li Ion Battery"/>
    <n v="5"/>
    <n v="0"/>
    <n v="5"/>
    <n v="137.6"/>
    <s v="46819NF2040HD34 REV1.35"/>
    <n v="688"/>
    <d v="2018-10-22T00:00:00"/>
    <d v="2018-10-21T00:00:00"/>
    <x v="5"/>
    <d v="2018-10-01T00:00:00"/>
    <x v="0"/>
    <s v="NF2"/>
    <s v="F"/>
    <n v="6"/>
    <n v="30"/>
    <m/>
    <m/>
    <m/>
    <m/>
    <x v="1"/>
    <n v="0"/>
  </r>
  <r>
    <n v="46370"/>
    <s v="Open"/>
    <d v="2018-06-25T00:00:00"/>
    <d v="2018-11-09T00:00:00"/>
    <s v="4488"/>
    <s v="Liquid Robotics, Inc."/>
    <s v="NH2054HD34 Rev1.9"/>
    <s v="PC"/>
    <s v="NH2054HD34 Rev1.9 Li Ion Battery [11/06/18]"/>
    <n v="520"/>
    <n v="0"/>
    <n v="520"/>
    <n v="103.6"/>
    <s v="46370NH2054HD34 Rev1.9520"/>
    <n v="53872"/>
    <d v="2018-11-06T00:00:00"/>
    <d v="2018-11-04T00:00:00"/>
    <x v="6"/>
    <d v="2018-11-01T00:00:00"/>
    <x v="0"/>
    <s v="NH2"/>
    <s v="H"/>
    <n v="8"/>
    <n v="4160"/>
    <m/>
    <m/>
    <m/>
    <m/>
    <x v="1"/>
    <n v="0"/>
  </r>
  <r>
    <n v="46839"/>
    <s v="Open"/>
    <d v="2018-08-16T00:00:00"/>
    <d v="2018-10-22T00:00:00"/>
    <s v="4780"/>
    <s v="Charles Machine Works, Inc."/>
    <s v="NB2037SB31 Rev1.0"/>
    <s v="PC"/>
    <s v="NB2037SB31 Rev 1.0 for Subsite Li Ion Battery"/>
    <n v="250"/>
    <n v="0"/>
    <n v="250"/>
    <n v="54.6"/>
    <s v="46839NB2037SB31 Rev1.0250"/>
    <n v="13650"/>
    <d v="2018-10-22T00:00:00"/>
    <d v="2018-10-21T00:00:00"/>
    <x v="5"/>
    <d v="2018-10-01T00:00:00"/>
    <x v="0"/>
    <s v="NB2"/>
    <s v="B"/>
    <n v="2"/>
    <n v="500"/>
    <m/>
    <m/>
    <m/>
    <m/>
    <x v="1"/>
    <n v="0"/>
  </r>
  <r>
    <n v="46840"/>
    <s v="Open"/>
    <d v="2018-08-16T00:00:00"/>
    <d v="2018-10-22T00:00:00"/>
    <s v="3355"/>
    <s v="Banner Health - DBA Entech"/>
    <s v="NC2040SM24 REV1.2"/>
    <s v="PC"/>
    <s v="NC2040SM24 Rev 1.2 for Stryker Medical Li Ion Battery"/>
    <n v="3"/>
    <n v="0"/>
    <n v="3"/>
    <n v="101.25"/>
    <s v="46840NC2040SM24 REV1.23"/>
    <n v="303.75"/>
    <d v="2018-10-22T00:00:00"/>
    <d v="2018-10-21T00:00:00"/>
    <x v="5"/>
    <d v="2018-10-01T00:00:00"/>
    <x v="0"/>
    <s v="NC2"/>
    <s v="C"/>
    <n v="3"/>
    <n v="9"/>
    <m/>
    <m/>
    <m/>
    <m/>
    <x v="1"/>
    <n v="0"/>
  </r>
  <r>
    <n v="46853"/>
    <s v="Open"/>
    <d v="2018-08-17T00:00:00"/>
    <d v="2018-10-22T00:00:00"/>
    <s v="9636"/>
    <s v="Packaging Corp of America"/>
    <s v="NL2024HD22-REV4.7"/>
    <s v="PC"/>
    <s v="NL2024HD22 Rev 4.7 Li Ion Battery"/>
    <n v="2"/>
    <n v="0"/>
    <n v="2"/>
    <n v="177.19"/>
    <s v="46853NL2024HD22-REV4.72"/>
    <n v="354.38"/>
    <d v="2018-10-22T00:00:00"/>
    <d v="2018-10-21T00:00:00"/>
    <x v="5"/>
    <d v="2018-10-01T00:00:00"/>
    <x v="0"/>
    <s v="NL2"/>
    <s v="L"/>
    <n v="12"/>
    <n v="24"/>
    <m/>
    <m/>
    <m/>
    <m/>
    <x v="1"/>
    <n v="0"/>
  </r>
  <r>
    <n v="46853"/>
    <s v="Open"/>
    <d v="2018-08-17T00:00:00"/>
    <d v="2018-10-22T00:00:00"/>
    <s v="9636"/>
    <s v="Packaging Corp of America"/>
    <s v="CH4000A-REV 9.2"/>
    <s v=""/>
    <s v="CH4000A Rev 9.2 Flash (SEE SWI) Charger with US Power Plug"/>
    <n v="1"/>
    <n v="0"/>
    <n v="1"/>
    <n v="117.83"/>
    <s v="46853CH4000A-REV 9.21"/>
    <n v="117.83"/>
    <d v="2018-10-22T00:00:00"/>
    <d v="2018-10-21T00:00:00"/>
    <x v="5"/>
    <d v="2018-10-01T00:00:00"/>
    <x v="2"/>
    <s v="CH4"/>
    <s v="n/a"/>
    <n v="0"/>
    <n v="0"/>
    <m/>
    <m/>
    <m/>
    <m/>
    <x v="1"/>
    <n v="0"/>
  </r>
  <r>
    <n v="46964"/>
    <s v="Open"/>
    <d v="2018-09-05T00:00:00"/>
    <d v="2018-10-22T00:00:00"/>
    <s v="6814"/>
    <s v="ASYS Corporation"/>
    <s v="RH2024HD34-REV2.1"/>
    <s v="PC"/>
    <s v="RH2024HD34, REV 2.1 Li Ion Battery"/>
    <n v="12"/>
    <n v="0"/>
    <n v="12"/>
    <n v="135.80000000000001"/>
    <s v="46964RH2024HD34-REV2.112"/>
    <n v="1629.6000000000001"/>
    <d v="2018-10-22T00:00:00"/>
    <d v="2018-10-21T00:00:00"/>
    <x v="5"/>
    <d v="2018-10-01T00:00:00"/>
    <x v="0"/>
    <s v="RH2"/>
    <s v="H"/>
    <n v="8"/>
    <n v="96"/>
    <m/>
    <m/>
    <m/>
    <m/>
    <x v="1"/>
    <n v="0"/>
  </r>
  <r>
    <n v="46964"/>
    <s v="Open"/>
    <d v="2018-09-05T00:00:00"/>
    <d v="2018-10-22T00:00:00"/>
    <s v="6814"/>
    <s v="ASYS Corporation"/>
    <s v="Wire Exchange Fees"/>
    <s v=""/>
    <s v="wire fee costs incurred from intermediary banks in transit"/>
    <n v="1"/>
    <n v="0"/>
    <n v="1"/>
    <n v="41"/>
    <s v="46964Wire Exchange Fees1"/>
    <n v="41"/>
    <d v="2018-10-22T00:00:00"/>
    <d v="2018-10-21T00:00:00"/>
    <x v="5"/>
    <d v="2018-10-01T00:00:00"/>
    <x v="1"/>
    <s v="Wir"/>
    <s v="n/a"/>
    <n v="0"/>
    <n v="0"/>
    <m/>
    <m/>
    <m/>
    <m/>
    <x v="1"/>
    <n v="0"/>
  </r>
  <r>
    <n v="46969"/>
    <s v="Open"/>
    <d v="2018-09-06T00:00:00"/>
    <d v="2018-10-22T00:00:00"/>
    <s v="3398"/>
    <s v="ASYS Corporation"/>
    <s v="NL2024HD22-REV4.6"/>
    <s v="PC"/>
    <s v="NL2024HD22 Rev 4.6 Li Ion Battery"/>
    <n v="12"/>
    <n v="0"/>
    <n v="12"/>
    <n v="147.19"/>
    <s v="46969NL2024HD22-REV4.612"/>
    <n v="1766.28"/>
    <d v="2018-10-22T00:00:00"/>
    <d v="2018-10-21T00:00:00"/>
    <x v="5"/>
    <d v="2018-10-01T00:00:00"/>
    <x v="0"/>
    <s v="NL2"/>
    <s v="L"/>
    <n v="12"/>
    <n v="144"/>
    <m/>
    <m/>
    <m/>
    <m/>
    <x v="1"/>
    <n v="0"/>
  </r>
  <r>
    <n v="46969"/>
    <s v="Open"/>
    <d v="2018-09-06T00:00:00"/>
    <d v="2018-10-22T00:00:00"/>
    <s v="3398"/>
    <s v="ASYS Corporation"/>
    <s v="Wire Exchange Fees"/>
    <s v=""/>
    <s v="wire fee costs incurred from intermediary banks in transit"/>
    <n v="1"/>
    <n v="0"/>
    <n v="1"/>
    <n v="41"/>
    <s v="46969Wire Exchange Fees1"/>
    <n v="41"/>
    <d v="2018-10-22T00:00:00"/>
    <d v="2018-10-21T00:00:00"/>
    <x v="5"/>
    <d v="2018-10-01T00:00:00"/>
    <x v="1"/>
    <s v="Wir"/>
    <s v="n/a"/>
    <n v="0"/>
    <n v="0"/>
    <m/>
    <m/>
    <m/>
    <m/>
    <x v="1"/>
    <n v="0"/>
  </r>
  <r>
    <n v="46987"/>
    <s v="Open"/>
    <d v="2018-09-06T00:00:00"/>
    <d v="2018-10-22T00:00:00"/>
    <s v="9445"/>
    <s v="SDM &amp; Associates Inc."/>
    <s v="NH2054HD34 Rev1.9"/>
    <s v="PC"/>
    <s v="NH2054HD34 Rev1.9 Li Ion Battery"/>
    <n v="18"/>
    <n v="0"/>
    <n v="18"/>
    <n v="135.80000000000001"/>
    <s v="46987NH2054HD34 Rev1.918"/>
    <n v="2444.4"/>
    <d v="2018-10-22T00:00:00"/>
    <d v="2018-10-21T00:00:00"/>
    <x v="5"/>
    <d v="2018-10-01T00:00:00"/>
    <x v="0"/>
    <s v="NH2"/>
    <s v="H"/>
    <n v="8"/>
    <n v="144"/>
    <m/>
    <m/>
    <m/>
    <m/>
    <x v="1"/>
    <n v="0"/>
  </r>
  <r>
    <n v="46987"/>
    <s v="Open"/>
    <d v="2018-09-06T00:00:00"/>
    <d v="2018-10-22T00:00:00"/>
    <s v="9445"/>
    <s v="SDM &amp; Associates Inc."/>
    <s v="EB335A4.2"/>
    <s v=""/>
    <s v="Single Channel Embeddable Boost Charger Module"/>
    <n v="18"/>
    <n v="0"/>
    <n v="18"/>
    <n v="88.51"/>
    <s v="46987EB335A4.218"/>
    <n v="1593.18"/>
    <d v="2018-10-22T00:00:00"/>
    <d v="2018-10-21T00:00:00"/>
    <x v="5"/>
    <d v="2018-10-01T00:00:00"/>
    <x v="3"/>
    <s v="EB3"/>
    <s v="n/a"/>
    <n v="0"/>
    <n v="0"/>
    <m/>
    <m/>
    <m/>
    <m/>
    <x v="1"/>
    <n v="0"/>
  </r>
  <r>
    <n v="44066"/>
    <s v="Open"/>
    <d v="2017-10-18T00:00:00"/>
    <d v="2018-10-23T00:00:00"/>
    <s v="4964"/>
    <s v="Accutronics Ltd"/>
    <s v="NF2040AC31 REV1.2"/>
    <s v="PC"/>
    <s v="NF2040AC31 Rev 1.2 for GE Druck (Accutronics) Li Ion Battery [10/04/18]"/>
    <n v="24"/>
    <n v="0"/>
    <n v="24"/>
    <n v="94.77"/>
    <s v="44066NF2040AC31 REV1.224"/>
    <n v="2274.48"/>
    <d v="2018-10-04T00:00:00"/>
    <d v="2018-09-30T00:00:00"/>
    <x v="4"/>
    <d v="2018-10-01T00:00:00"/>
    <x v="0"/>
    <s v="NF2"/>
    <s v="F"/>
    <n v="6"/>
    <n v="144"/>
    <m/>
    <m/>
    <m/>
    <m/>
    <x v="1"/>
    <n v="0"/>
  </r>
  <r>
    <n v="44066"/>
    <s v="Open"/>
    <d v="2017-10-18T00:00:00"/>
    <d v="2018-10-23T00:00:00"/>
    <s v="4964"/>
    <s v="Accutronics Ltd"/>
    <s v="NF2040AC31 REV1.2"/>
    <s v="PC"/>
    <s v="NF2040AC31 Rev 1.2 for GE Druck (Accutronics) Li Ion Battery [11/01/18]"/>
    <n v="24"/>
    <n v="0"/>
    <n v="24"/>
    <n v="94.77"/>
    <s v="44066NF2040AC31 REV1.224"/>
    <n v="2274.48"/>
    <d v="2018-11-01T00:00:00"/>
    <d v="2018-10-28T00:00:00"/>
    <x v="22"/>
    <d v="2018-11-01T00:00:00"/>
    <x v="0"/>
    <s v="NF2"/>
    <s v="F"/>
    <n v="6"/>
    <n v="144"/>
    <m/>
    <m/>
    <m/>
    <m/>
    <x v="1"/>
    <n v="0"/>
  </r>
  <r>
    <n v="44066"/>
    <s v="Open"/>
    <d v="2017-10-18T00:00:00"/>
    <d v="2018-10-23T00:00:00"/>
    <s v="4964"/>
    <s v="Accutronics Ltd"/>
    <s v="NF2040AC31 REV1.2"/>
    <s v="PC"/>
    <s v="NF2040AC31 Rev 1.2 for GE Druck (Accutronics) Li Ion Battery [11/30/18]"/>
    <n v="24"/>
    <n v="0"/>
    <n v="24"/>
    <n v="94.77"/>
    <s v="44066NF2040AC31 REV1.224"/>
    <n v="2274.48"/>
    <d v="2018-11-30T00:00:00"/>
    <d v="2018-11-25T00:00:00"/>
    <x v="2"/>
    <d v="2018-11-01T00:00:00"/>
    <x v="0"/>
    <s v="NF2"/>
    <s v="F"/>
    <n v="6"/>
    <n v="144"/>
    <m/>
    <m/>
    <m/>
    <m/>
    <x v="1"/>
    <n v="0"/>
  </r>
  <r>
    <n v="46345"/>
    <s v="Open"/>
    <d v="2018-06-20T00:00:00"/>
    <d v="2018-10-23T00:00:00"/>
    <s v="3203"/>
    <s v="STElectronics(Info-Comm Systems)Pte Ltd"/>
    <s v="NL2024ST34-REV1.0"/>
    <s v="PC"/>
    <s v="NL2024ST34 Rev 1.0 Li Ion Battery [10/04/18]"/>
    <n v="500"/>
    <n v="0"/>
    <n v="500"/>
    <n v="146.85"/>
    <s v="46345NL2024ST34-REV1.0500"/>
    <n v="73425"/>
    <d v="2018-10-04T00:00:00"/>
    <d v="2018-09-30T00:00:00"/>
    <x v="4"/>
    <d v="2018-10-01T00:00:00"/>
    <x v="0"/>
    <s v="NL2"/>
    <s v="L"/>
    <n v="12"/>
    <n v="6000"/>
    <m/>
    <m/>
    <m/>
    <m/>
    <x v="1"/>
    <n v="0"/>
  </r>
  <r>
    <n v="46345"/>
    <s v="Open"/>
    <d v="2018-06-20T00:00:00"/>
    <d v="2018-10-23T00:00:00"/>
    <s v="3203"/>
    <s v="STElectronics(Info-Comm Systems)Pte Ltd"/>
    <s v="NL2024ST34-REV1.0"/>
    <s v="PC"/>
    <s v="NL2024ST34 Rev 1.0 Li Ion Battery [11/12/18]"/>
    <n v="501"/>
    <n v="0"/>
    <n v="501"/>
    <n v="146.85"/>
    <s v="46345NL2024ST34-REV1.0501"/>
    <n v="73571.849999999991"/>
    <d v="2018-11-12T00:00:00"/>
    <d v="2018-11-11T00:00:00"/>
    <x v="23"/>
    <d v="2018-11-01T00:00:00"/>
    <x v="0"/>
    <s v="NL2"/>
    <s v="L"/>
    <n v="12"/>
    <n v="6012"/>
    <m/>
    <m/>
    <m/>
    <m/>
    <x v="1"/>
    <n v="0"/>
  </r>
  <r>
    <n v="46345"/>
    <s v="Open"/>
    <d v="2018-06-20T00:00:00"/>
    <d v="2018-10-23T00:00:00"/>
    <s v="3203"/>
    <s v="STElectronics(Info-Comm Systems)Pte Ltd"/>
    <s v="CH5050U - R4.6"/>
    <s v=""/>
    <s v="CH5050U Dual Charger/Calibrator [10/10/18]"/>
    <n v="323"/>
    <n v="0"/>
    <n v="323"/>
    <n v="209"/>
    <s v="46345CH5050U - R4.6323"/>
    <n v="67507"/>
    <d v="2018-10-10T00:00:00"/>
    <d v="2018-10-07T00:00:00"/>
    <x v="12"/>
    <d v="2018-10-01T00:00:00"/>
    <x v="2"/>
    <s v="CH5"/>
    <s v="n/a"/>
    <n v="0"/>
    <n v="0"/>
    <m/>
    <m/>
    <m/>
    <m/>
    <x v="1"/>
    <n v="0"/>
  </r>
  <r>
    <n v="46345"/>
    <s v="Open"/>
    <d v="2018-06-20T00:00:00"/>
    <d v="2018-10-23T00:00:00"/>
    <s v="3203"/>
    <s v="STElectronics(Info-Comm Systems)Pte Ltd"/>
    <s v="CH5000U-REV 11.4"/>
    <s v=""/>
    <s v="CH5000U Rev 11.4 Charger/Calibrator, Flash - UK plug [10/17/18]"/>
    <n v="365"/>
    <n v="0"/>
    <n v="365"/>
    <n v="104.5"/>
    <s v="46345CH5000U-REV 11.4365"/>
    <n v="38142.5"/>
    <d v="2018-10-17T00:00:00"/>
    <d v="2018-10-14T00:00:00"/>
    <x v="7"/>
    <d v="2018-10-01T00:00:00"/>
    <x v="2"/>
    <s v="CH5"/>
    <s v="n/a"/>
    <n v="0"/>
    <n v="0"/>
    <m/>
    <m/>
    <m/>
    <m/>
    <x v="1"/>
    <n v="0"/>
  </r>
  <r>
    <n v="46345"/>
    <s v="Open"/>
    <d v="2018-06-20T00:00:00"/>
    <d v="2018-10-23T00:00:00"/>
    <s v="3203"/>
    <s v="STElectronics(Info-Comm Systems)Pte Ltd"/>
    <s v="Wire Exchange Fees"/>
    <s v=""/>
    <s v="wire fee costs incurred from intermediary banks in transit"/>
    <n v="1"/>
    <n v="0"/>
    <n v="1"/>
    <n v="26"/>
    <s v="46345Wire Exchange Fees1"/>
    <n v="26"/>
    <d v="2018-10-23T00:00:00"/>
    <d v="2018-10-21T00:00:00"/>
    <x v="5"/>
    <d v="2018-10-01T00:00:00"/>
    <x v="1"/>
    <s v="Wir"/>
    <s v="n/a"/>
    <n v="0"/>
    <n v="0"/>
    <m/>
    <m/>
    <m/>
    <m/>
    <x v="1"/>
    <n v="0"/>
  </r>
  <r>
    <n v="46371"/>
    <s v="Open"/>
    <d v="2018-06-25T00:00:00"/>
    <d v="2018-10-23T00:00:00"/>
    <s v="6349"/>
    <s v="Force Technology"/>
    <s v="NH2054FT31 Rev1.0"/>
    <s v="PC"/>
    <s v="NH2054FT31 Rev1.0 for Force Technology Li Ion Battery"/>
    <n v="50"/>
    <n v="0"/>
    <n v="50"/>
    <n v="127.15"/>
    <s v="46371NH2054FT31 Rev1.050"/>
    <n v="6357.5"/>
    <d v="2018-10-23T00:00:00"/>
    <d v="2018-10-21T00:00:00"/>
    <x v="5"/>
    <d v="2018-10-01T00:00:00"/>
    <x v="0"/>
    <s v="NH2"/>
    <s v="H"/>
    <n v="8"/>
    <n v="400"/>
    <m/>
    <m/>
    <m/>
    <m/>
    <x v="1"/>
    <n v="0"/>
  </r>
  <r>
    <n v="46372"/>
    <s v="Open"/>
    <d v="2018-06-25T00:00:00"/>
    <d v="2018-10-23T00:00:00"/>
    <s v="5221"/>
    <s v="Axcom GmbH"/>
    <s v="Ni2020ED29-REV2.4"/>
    <s v="PC"/>
    <s v="NI2020ED29 Rev 2.4 Li Ion Battery [10/19/18]"/>
    <n v="24"/>
    <n v="0"/>
    <n v="24"/>
    <n v="128.88"/>
    <s v="46372Ni2020ED29-REV2.424"/>
    <n v="3093.12"/>
    <d v="2018-10-19T00:00:00"/>
    <d v="2018-10-14T00:00:00"/>
    <x v="7"/>
    <d v="2018-10-01T00:00:00"/>
    <x v="0"/>
    <s v="Ni2"/>
    <s v="I"/>
    <n v="9"/>
    <n v="216"/>
    <m/>
    <m/>
    <m/>
    <m/>
    <x v="1"/>
    <n v="0"/>
  </r>
  <r>
    <n v="46373"/>
    <s v="Open"/>
    <d v="2018-06-25T00:00:00"/>
    <d v="2018-10-23T00:00:00"/>
    <s v="4358"/>
    <s v="Alpha Source, Inc."/>
    <s v="Ni2020ED29-REV2.4"/>
    <s v="PC"/>
    <s v="NI2020ED29 Rev 2.4 Li Ion Battery"/>
    <n v="72"/>
    <n v="0"/>
    <n v="72"/>
    <n v="128.88"/>
    <s v="46373Ni2020ED29-REV2.472"/>
    <n v="9279.36"/>
    <d v="2018-10-23T00:00:00"/>
    <d v="2018-10-21T00:00:00"/>
    <x v="5"/>
    <d v="2018-10-01T00:00:00"/>
    <x v="0"/>
    <s v="Ni2"/>
    <s v="I"/>
    <n v="9"/>
    <n v="648"/>
    <m/>
    <m/>
    <m/>
    <m/>
    <x v="1"/>
    <n v="0"/>
  </r>
  <r>
    <n v="46734"/>
    <s v="Open"/>
    <d v="2018-08-02T00:00:00"/>
    <d v="2018-10-23T00:00:00"/>
    <s v="6031"/>
    <s v="Bruker Detection Corp."/>
    <s v="PH3054BK25 REV1.2"/>
    <s v="PC"/>
    <s v="PH3054BK25 Rev 1.2 Li Ion Battery for Bruker Daltonik"/>
    <n v="20"/>
    <n v="0"/>
    <n v="20"/>
    <n v="146.69999999999999"/>
    <s v="46734PH3054BK25 REV1.220"/>
    <n v="2934"/>
    <d v="2018-10-23T00:00:00"/>
    <d v="2018-10-21T00:00:00"/>
    <x v="5"/>
    <d v="2018-10-01T00:00:00"/>
    <x v="0"/>
    <s v="PH3"/>
    <s v="H"/>
    <n v="8"/>
    <n v="160"/>
    <m/>
    <m/>
    <m/>
    <m/>
    <x v="1"/>
    <n v="0"/>
  </r>
  <r>
    <n v="46734"/>
    <s v="Open"/>
    <d v="2018-08-02T00:00:00"/>
    <d v="2018-10-23T00:00:00"/>
    <s v="6031"/>
    <s v="Bruker Detection Corp."/>
    <s v="PH1000A Rev1.0"/>
    <s v=""/>
    <s v="PH1000A Rev1.0 US Plug"/>
    <n v="20"/>
    <n v="0"/>
    <n v="20"/>
    <n v="151.55000000000001"/>
    <s v="46734PH1000A Rev1.020"/>
    <n v="3031"/>
    <d v="2018-10-23T00:00:00"/>
    <d v="2018-10-21T00:00:00"/>
    <x v="5"/>
    <d v="2018-10-01T00:00:00"/>
    <x v="2"/>
    <s v="PH1"/>
    <s v="n/a"/>
    <n v="0"/>
    <n v="0"/>
    <m/>
    <m/>
    <m/>
    <m/>
    <x v="1"/>
    <n v="0"/>
  </r>
  <r>
    <n v="46754"/>
    <s v="Open"/>
    <d v="2018-08-06T00:00:00"/>
    <d v="2018-10-23T00:00:00"/>
    <s v="9559"/>
    <s v="Medical Imaging Source"/>
    <s v="NL2024HD22-REV4.7"/>
    <s v="PC"/>
    <s v="NL2024HD22 Rev 4.7 Li Ion Battery"/>
    <n v="4"/>
    <n v="0"/>
    <n v="4"/>
    <n v="177.19"/>
    <s v="46754NL2024HD22-REV4.74"/>
    <n v="708.76"/>
    <d v="2018-10-23T00:00:00"/>
    <d v="2018-10-21T00:00:00"/>
    <x v="5"/>
    <d v="2018-10-01T00:00:00"/>
    <x v="0"/>
    <s v="NL2"/>
    <s v="L"/>
    <n v="12"/>
    <n v="48"/>
    <m/>
    <m/>
    <m/>
    <m/>
    <x v="1"/>
    <n v="0"/>
  </r>
  <r>
    <n v="46761"/>
    <s v="Open"/>
    <d v="2018-08-07T00:00:00"/>
    <d v="2018-10-23T00:00:00"/>
    <s v="9623"/>
    <s v="Quality Testing Services, Inc."/>
    <s v="NI2040OL29 REV1.2"/>
    <s v="PC"/>
    <s v="Ni2040OL29 Rev 1.2 for Olympus Li Ion Battery"/>
    <n v="3"/>
    <n v="0"/>
    <n v="3"/>
    <n v="186.11"/>
    <s v="46761NI2040OL29 REV1.23"/>
    <n v="558.33000000000004"/>
    <d v="2018-10-23T00:00:00"/>
    <d v="2018-10-21T00:00:00"/>
    <x v="5"/>
    <d v="2018-10-01T00:00:00"/>
    <x v="0"/>
    <s v="NI2"/>
    <s v="I"/>
    <n v="9"/>
    <n v="27"/>
    <m/>
    <m/>
    <m/>
    <m/>
    <x v="1"/>
    <n v="0"/>
  </r>
  <r>
    <n v="46761"/>
    <s v="Open"/>
    <d v="2018-08-07T00:00:00"/>
    <d v="2018-10-23T00:00:00"/>
    <s v="9623"/>
    <s v="Quality Testing Services, Inc."/>
    <s v="CH5050A - R4.8"/>
    <s v=""/>
    <s v="CH5050A Rev 4.8 Dual Charger/Calibrator  w/US power plug"/>
    <n v="1"/>
    <n v="0"/>
    <n v="1"/>
    <n v="278"/>
    <s v="46761CH5050A - R4.81"/>
    <n v="278"/>
    <d v="2018-10-23T00:00:00"/>
    <d v="2018-10-21T00:00:00"/>
    <x v="5"/>
    <d v="2018-10-01T00:00:00"/>
    <x v="2"/>
    <s v="CH5"/>
    <s v="n/a"/>
    <n v="0"/>
    <n v="0"/>
    <m/>
    <m/>
    <m/>
    <m/>
    <x v="1"/>
    <n v="0"/>
  </r>
  <r>
    <n v="46766"/>
    <s v="Open"/>
    <d v="2018-08-08T00:00:00"/>
    <d v="2018-10-23T00:00:00"/>
    <s v="4445"/>
    <s v="Hubbard Supply Co."/>
    <s v="NI1030CT-REV4.2"/>
    <s v="PC"/>
    <s v="NI1030CT Rev 4.2 - Nickel Metal Hydride Battery"/>
    <n v="1"/>
    <n v="0"/>
    <n v="1"/>
    <n v="142"/>
    <s v="46766NI1030CT-REV4.21"/>
    <n v="142"/>
    <d v="2018-10-23T00:00:00"/>
    <d v="2018-10-21T00:00:00"/>
    <x v="5"/>
    <d v="2018-10-01T00:00:00"/>
    <x v="0"/>
    <s v="NI1"/>
    <s v="I"/>
    <n v="9"/>
    <n v="9"/>
    <m/>
    <m/>
    <m/>
    <m/>
    <x v="1"/>
    <n v="0"/>
  </r>
  <r>
    <n v="46784"/>
    <s v="Open"/>
    <d v="2018-08-09T00:00:00"/>
    <d v="2018-10-23T00:00:00"/>
    <s v="3465"/>
    <s v="Teledyne LeCroy"/>
    <s v="NH2054HD31 Rev1.4"/>
    <s v="PC"/>
    <s v="NH2054HD31 Rev1.4 Li Ion Battery"/>
    <n v="1"/>
    <n v="0"/>
    <n v="1"/>
    <n v="159.87"/>
    <s v="46784NH2054HD31 Rev1.41"/>
    <n v="159.87"/>
    <d v="2018-10-23T00:00:00"/>
    <d v="2018-10-21T00:00:00"/>
    <x v="5"/>
    <d v="2018-10-01T00:00:00"/>
    <x v="0"/>
    <s v="NH2"/>
    <s v="H"/>
    <n v="8"/>
    <n v="8"/>
    <m/>
    <m/>
    <m/>
    <m/>
    <x v="1"/>
    <n v="0"/>
  </r>
  <r>
    <n v="46789"/>
    <s v="Open"/>
    <d v="2018-08-10T00:00:00"/>
    <d v="2018-10-23T00:00:00"/>
    <s v="4192"/>
    <s v="MTI, Inc."/>
    <s v="PH3059HD25 Rev 1.4"/>
    <s v="PC"/>
    <s v="PH3059HD25 Rev 1.4 Li Ion Battery"/>
    <n v="5"/>
    <n v="0"/>
    <n v="5"/>
    <n v="163.4"/>
    <s v="46789PH3059HD25 Rev 1.45"/>
    <n v="817"/>
    <d v="2018-10-23T00:00:00"/>
    <d v="2018-10-21T00:00:00"/>
    <x v="5"/>
    <d v="2018-10-01T00:00:00"/>
    <x v="0"/>
    <s v="PH3"/>
    <s v="H"/>
    <n v="8"/>
    <n v="40"/>
    <m/>
    <m/>
    <m/>
    <m/>
    <x v="1"/>
    <n v="0"/>
  </r>
  <r>
    <n v="46965"/>
    <s v="Open"/>
    <d v="2018-09-05T00:00:00"/>
    <d v="2018-10-23T00:00:00"/>
    <s v="8478"/>
    <s v="YoungIn St Co., Ltd"/>
    <s v="NL2024YN22-REV1.0"/>
    <s v="PC"/>
    <s v="NL2024YN22 Rev 1.0 for Young Instruments Li Ion Battery"/>
    <n v="50"/>
    <n v="0"/>
    <n v="50"/>
    <n v="136.44"/>
    <s v="46965NL2024YN22-REV1.050"/>
    <n v="6822"/>
    <d v="2018-10-23T00:00:00"/>
    <d v="2018-10-21T00:00:00"/>
    <x v="5"/>
    <d v="2018-10-01T00:00:00"/>
    <x v="0"/>
    <s v="NL2"/>
    <s v="L"/>
    <n v="12"/>
    <n v="600"/>
    <m/>
    <m/>
    <m/>
    <m/>
    <x v="1"/>
    <n v="0"/>
  </r>
  <r>
    <n v="46982"/>
    <s v="Open"/>
    <d v="2018-09-06T00:00:00"/>
    <d v="2018-10-23T00:00:00"/>
    <s v="4886"/>
    <s v="Tarka Systems"/>
    <s v="NL2024OS22-REV6.2"/>
    <s v="PC"/>
    <s v="NL2024OS22 Rev 6.2 for Ocean Server Li Ion Battery"/>
    <n v="5"/>
    <n v="0"/>
    <n v="5"/>
    <n v="190.91"/>
    <s v="46982NL2024OS22-REV6.25"/>
    <n v="954.55"/>
    <d v="2018-10-23T00:00:00"/>
    <d v="2018-10-21T00:00:00"/>
    <x v="5"/>
    <d v="2018-10-01T00:00:00"/>
    <x v="0"/>
    <s v="NL2"/>
    <s v="L"/>
    <n v="12"/>
    <n v="60"/>
    <m/>
    <m/>
    <m/>
    <m/>
    <x v="1"/>
    <n v="0"/>
  </r>
  <r>
    <n v="46982"/>
    <s v="Open"/>
    <d v="2018-09-06T00:00:00"/>
    <d v="2018-10-23T00:00:00"/>
    <s v="4886"/>
    <s v="Tarka Systems"/>
    <s v="EB335TA4.2"/>
    <s v=""/>
    <s v="Tarka Systems Single Channel Embeddable Boost Charger Module"/>
    <n v="5"/>
    <n v="0"/>
    <n v="5"/>
    <n v="103.68"/>
    <s v="46982EB335TA4.25"/>
    <n v="518.40000000000009"/>
    <d v="2018-10-23T00:00:00"/>
    <d v="2018-10-21T00:00:00"/>
    <x v="5"/>
    <d v="2018-10-01T00:00:00"/>
    <x v="3"/>
    <s v="EB3"/>
    <s v="n/a"/>
    <n v="0"/>
    <n v="0"/>
    <m/>
    <m/>
    <m/>
    <m/>
    <x v="1"/>
    <n v="0"/>
  </r>
  <r>
    <n v="46982"/>
    <s v="Open"/>
    <d v="2018-09-06T00:00:00"/>
    <d v="2018-10-23T00:00:00"/>
    <s v="4886"/>
    <s v="Tarka Systems"/>
    <s v="S FREIGHT"/>
    <s v=""/>
    <s v="Freight incurred on sales"/>
    <n v="1"/>
    <n v="0"/>
    <n v="1"/>
    <n v="389.25"/>
    <s v="46982S FREIGHT1"/>
    <n v="389.25"/>
    <d v="2018-10-23T00:00:00"/>
    <d v="2018-10-21T00:00:00"/>
    <x v="5"/>
    <d v="2018-10-01T00:00:00"/>
    <x v="1"/>
    <s v="S F"/>
    <s v="n/a"/>
    <n v="0"/>
    <n v="0"/>
    <m/>
    <m/>
    <m/>
    <m/>
    <x v="1"/>
    <n v="0"/>
  </r>
  <r>
    <n v="46982"/>
    <s v="Open"/>
    <d v="2018-09-06T00:00:00"/>
    <d v="2018-10-23T00:00:00"/>
    <s v="4886"/>
    <s v="Tarka Systems"/>
    <s v="Wire Exchange Fees"/>
    <s v=""/>
    <s v="wire fee costs incurred from intermediary banks in transit"/>
    <n v="1"/>
    <n v="0"/>
    <n v="1"/>
    <n v="26"/>
    <s v="46982Wire Exchange Fees1"/>
    <n v="26"/>
    <d v="2018-10-23T00:00:00"/>
    <d v="2018-10-21T00:00:00"/>
    <x v="5"/>
    <d v="2018-10-01T00:00:00"/>
    <x v="1"/>
    <s v="Wir"/>
    <s v="n/a"/>
    <n v="0"/>
    <n v="0"/>
    <m/>
    <m/>
    <m/>
    <m/>
    <x v="1"/>
    <n v="0"/>
  </r>
  <r>
    <n v="46983"/>
    <s v="Open"/>
    <d v="2018-09-06T00:00:00"/>
    <d v="2018-10-23T00:00:00"/>
    <s v="8312"/>
    <s v="Genentech Oceanside"/>
    <s v="NL2024HD22-REV4.6"/>
    <s v="PC"/>
    <s v="NL2024HD22 Rev 4.6 Li Ion Battery"/>
    <n v="2"/>
    <n v="0"/>
    <n v="2"/>
    <n v="177.19"/>
    <s v="46983NL2024HD22-REV4.62"/>
    <n v="354.38"/>
    <d v="2018-10-23T00:00:00"/>
    <d v="2018-10-21T00:00:00"/>
    <x v="5"/>
    <d v="2018-10-01T00:00:00"/>
    <x v="0"/>
    <s v="NL2"/>
    <s v="L"/>
    <n v="12"/>
    <n v="24"/>
    <m/>
    <m/>
    <m/>
    <m/>
    <x v="1"/>
    <n v="0"/>
  </r>
  <r>
    <n v="46984"/>
    <s v="Open"/>
    <d v="2018-09-06T00:00:00"/>
    <d v="2018-10-23T00:00:00"/>
    <s v="9658"/>
    <s v="Optimal Risk"/>
    <s v="NF2040QE34 REV1.0"/>
    <s v="PC"/>
    <s v="NF2040QE34 Rev 1.0 Li Ion Battery"/>
    <n v="10"/>
    <n v="0"/>
    <n v="10"/>
    <n v="140.27000000000001"/>
    <s v="46984NF2040QE34 REV1.010"/>
    <n v="1402.7"/>
    <d v="2018-10-23T00:00:00"/>
    <d v="2018-10-21T00:00:00"/>
    <x v="5"/>
    <d v="2018-10-01T00:00:00"/>
    <x v="0"/>
    <s v="NF2"/>
    <s v="F"/>
    <n v="6"/>
    <n v="60"/>
    <m/>
    <m/>
    <m/>
    <m/>
    <x v="1"/>
    <n v="0"/>
  </r>
  <r>
    <n v="46984"/>
    <s v="Open"/>
    <d v="2018-09-06T00:00:00"/>
    <d v="2018-10-23T00:00:00"/>
    <s v="9658"/>
    <s v="Optimal Risk"/>
    <s v="CH4040X - Rev 1.6"/>
    <s v=""/>
    <s v="CH4040X Rev 1.6 (SEE SWI) Dual Desktop Charger, NO POWER CORD"/>
    <n v="5"/>
    <n v="0"/>
    <n v="5"/>
    <n v="233.66"/>
    <s v="46984CH4040X - Rev 1.65"/>
    <n v="1168.3"/>
    <d v="2018-10-23T00:00:00"/>
    <d v="2018-10-21T00:00:00"/>
    <x v="5"/>
    <d v="2018-10-01T00:00:00"/>
    <x v="2"/>
    <s v="CH4"/>
    <s v="n/a"/>
    <n v="0"/>
    <n v="0"/>
    <m/>
    <m/>
    <m/>
    <m/>
    <x v="1"/>
    <n v="0"/>
  </r>
  <r>
    <n v="46417"/>
    <s v="Open"/>
    <d v="2018-06-28T00:00:00"/>
    <d v="2018-10-24T00:00:00"/>
    <s v="5596"/>
    <s v="Olympus NDT Canada, Inc."/>
    <s v="NI2040OL29 REV1.2"/>
    <s v="PC"/>
    <s v="Ni2040OL29 Rev 1.2 for Olympus Li Ion Battery"/>
    <n v="240"/>
    <n v="0"/>
    <n v="240"/>
    <n v="113.04"/>
    <s v="46417NI2040OL29 REV1.2240"/>
    <n v="27129.600000000002"/>
    <d v="2018-10-24T00:00:00"/>
    <d v="2018-10-21T00:00:00"/>
    <x v="5"/>
    <d v="2018-10-01T00:00:00"/>
    <x v="0"/>
    <s v="NI2"/>
    <s v="I"/>
    <n v="9"/>
    <n v="2160"/>
    <m/>
    <m/>
    <m/>
    <m/>
    <x v="1"/>
    <n v="0"/>
  </r>
  <r>
    <n v="46743"/>
    <s v="Open"/>
    <d v="2018-08-03T00:00:00"/>
    <d v="2018-10-24T00:00:00"/>
    <s v="9618"/>
    <s v="Federal Communications Commissions"/>
    <s v="Ni2020HD29-REV2.3"/>
    <s v="PC"/>
    <s v="Ni2020HD29 Rev 2.3 Li Ion Battery"/>
    <n v="2"/>
    <n v="0"/>
    <n v="2"/>
    <n v="170.18"/>
    <s v="46743Ni2020HD29-REV2.32"/>
    <n v="340.36"/>
    <d v="2018-10-24T00:00:00"/>
    <d v="2018-10-21T00:00:00"/>
    <x v="5"/>
    <d v="2018-10-01T00:00:00"/>
    <x v="0"/>
    <s v="Ni2"/>
    <s v="I"/>
    <n v="9"/>
    <n v="18"/>
    <m/>
    <m/>
    <m/>
    <m/>
    <x v="1"/>
    <n v="0"/>
  </r>
  <r>
    <n v="46758"/>
    <s v="Open"/>
    <d v="2018-08-07T00:00:00"/>
    <d v="2018-10-24T00:00:00"/>
    <s v="4869"/>
    <s v="ComSonics, Inc."/>
    <s v="NC2040HD34 REV1.8"/>
    <s v="PC"/>
    <s v="NC2040HD34 Rev 1.8 Li Ion Battery"/>
    <n v="2"/>
    <n v="0"/>
    <n v="2"/>
    <n v="99.8"/>
    <s v="46758NC2040HD34 REV1.82"/>
    <n v="199.6"/>
    <d v="2018-10-24T00:00:00"/>
    <d v="2018-10-21T00:00:00"/>
    <x v="5"/>
    <d v="2018-10-01T00:00:00"/>
    <x v="0"/>
    <s v="NC2"/>
    <s v="C"/>
    <n v="3"/>
    <n v="6"/>
    <m/>
    <m/>
    <m/>
    <m/>
    <x v="1"/>
    <n v="0"/>
  </r>
  <r>
    <n v="46770"/>
    <s v="Open"/>
    <d v="2018-08-08T00:00:00"/>
    <d v="2018-10-24T00:00:00"/>
    <s v="4151"/>
    <s v="Redzone Robotics"/>
    <s v="NH2054HD34 Rev1.9"/>
    <s v="PC"/>
    <s v="NH2054HD34 Rev1.9 Li Ion Battery"/>
    <n v="2"/>
    <n v="0"/>
    <n v="2"/>
    <n v="121.75"/>
    <s v="46770NH2054HD34 Rev1.92"/>
    <n v="243.5"/>
    <d v="2018-10-24T00:00:00"/>
    <d v="2018-10-21T00:00:00"/>
    <x v="5"/>
    <d v="2018-10-01T00:00:00"/>
    <x v="0"/>
    <s v="NH2"/>
    <s v="H"/>
    <n v="8"/>
    <n v="16"/>
    <m/>
    <m/>
    <m/>
    <m/>
    <x v="1"/>
    <n v="0"/>
  </r>
  <r>
    <n v="46799"/>
    <s v="Open"/>
    <d v="2018-08-10T00:00:00"/>
    <d v="2018-10-24T00:00:00"/>
    <s v="5807"/>
    <s v="Interstate Batteries"/>
    <s v="NF2040SM24 REV1.3"/>
    <s v="PC"/>
    <s v="NF2040SM24 Rev 1.3 for Stryker Medical Li Ion Battery"/>
    <n v="4"/>
    <n v="0"/>
    <n v="4"/>
    <n v="131.85"/>
    <s v="46799NF2040SM24 REV1.34"/>
    <n v="527.4"/>
    <d v="2018-10-24T00:00:00"/>
    <d v="2018-10-21T00:00:00"/>
    <x v="5"/>
    <d v="2018-10-01T00:00:00"/>
    <x v="0"/>
    <s v="NF2"/>
    <s v="F"/>
    <n v="6"/>
    <n v="24"/>
    <m/>
    <m/>
    <m/>
    <m/>
    <x v="1"/>
    <n v="0"/>
  </r>
  <r>
    <n v="45495"/>
    <s v="Open"/>
    <d v="2018-03-22T00:00:00"/>
    <d v="2018-10-25T00:00:00"/>
    <s v="4964"/>
    <s v="Accutronics Ltd"/>
    <s v="NH2054SA31 Rev1.0"/>
    <s v="PC"/>
    <s v="NH2054SA31 Rev1.0 for Salvia Medical Li Ion Battery [09/20/18]"/>
    <n v="150"/>
    <n v="0"/>
    <n v="150"/>
    <n v="104.07"/>
    <s v="45495NH2054SA31 Rev1.0150"/>
    <n v="15610.499999999998"/>
    <d v="2018-09-20T00:00:00"/>
    <d v="2018-09-16T00:00:00"/>
    <x v="8"/>
    <d v="2018-09-01T00:00:00"/>
    <x v="0"/>
    <s v="NH2"/>
    <s v="H"/>
    <n v="8"/>
    <n v="1200"/>
    <m/>
    <m/>
    <m/>
    <m/>
    <x v="1"/>
    <n v="0"/>
  </r>
  <r>
    <n v="45495"/>
    <s v="Open"/>
    <d v="2018-03-22T00:00:00"/>
    <d v="2018-10-25T00:00:00"/>
    <s v="4964"/>
    <s v="Accutronics Ltd"/>
    <s v="NH2054SA31 Rev1.0"/>
    <s v="PC"/>
    <s v="NH2054SA31 Rev1.0 for Salvia Medical Li Ion Battery [10/23/18]"/>
    <n v="150"/>
    <n v="0"/>
    <n v="150"/>
    <n v="104.07"/>
    <s v="45495NH2054SA31 Rev1.0150"/>
    <n v="15610.499999999998"/>
    <d v="2018-10-23T00:00:00"/>
    <d v="2018-10-21T00:00:00"/>
    <x v="5"/>
    <d v="2018-10-01T00:00:00"/>
    <x v="0"/>
    <s v="NH2"/>
    <s v="H"/>
    <n v="8"/>
    <n v="1200"/>
    <m/>
    <m/>
    <m/>
    <m/>
    <x v="1"/>
    <n v="0"/>
  </r>
  <r>
    <n v="46335"/>
    <s v="Open"/>
    <d v="2018-06-20T00:00:00"/>
    <d v="2018-10-25T00:00:00"/>
    <s v="5207"/>
    <s v="Den Mat Holdings"/>
    <s v="ND2057DM31-Rev 1.1"/>
    <s v="PC"/>
    <s v="ND2057DM31 Rev 1.1 for Den Mat Holdings Li Ion Battery [10/25/18]"/>
    <n v="90"/>
    <n v="0"/>
    <n v="90"/>
    <n v="69.83"/>
    <s v="46335ND2057DM31-Rev 1.190"/>
    <n v="6284.7"/>
    <d v="2018-10-25T00:00:00"/>
    <d v="2018-10-21T00:00:00"/>
    <x v="5"/>
    <d v="2018-10-01T00:00:00"/>
    <x v="0"/>
    <s v="ND2"/>
    <s v="D"/>
    <n v="4"/>
    <n v="360"/>
    <m/>
    <m/>
    <m/>
    <m/>
    <x v="1"/>
    <n v="0"/>
  </r>
  <r>
    <n v="46369"/>
    <s v="Open"/>
    <d v="2018-06-25T00:00:00"/>
    <d v="2018-10-25T00:00:00"/>
    <s v="5994"/>
    <s v="Abitibi Geophysique"/>
    <s v="NC2040HD29 REV2.4"/>
    <s v="PC"/>
    <s v="NC2040HD29 Rev 2.4 Li Ion Battery"/>
    <n v="24"/>
    <n v="0"/>
    <n v="24"/>
    <n v="67.64"/>
    <s v="46369NC2040HD29 REV2.424"/>
    <n v="1623.3600000000001"/>
    <d v="2018-10-25T00:00:00"/>
    <d v="2018-10-21T00:00:00"/>
    <x v="5"/>
    <d v="2018-10-01T00:00:00"/>
    <x v="0"/>
    <s v="NC2"/>
    <s v="C"/>
    <n v="3"/>
    <n v="72"/>
    <m/>
    <m/>
    <m/>
    <m/>
    <x v="1"/>
    <n v="0"/>
  </r>
  <r>
    <n v="46735"/>
    <s v="Open"/>
    <d v="2018-08-02T00:00:00"/>
    <d v="2018-10-25T00:00:00"/>
    <s v="9613"/>
    <s v="Hi-Tech Detection Systems"/>
    <s v="NH2054HD34 Rev1.9"/>
    <s v="PC"/>
    <s v="NH2054HD34 Rev1.9 Li Ion Battery"/>
    <n v="2"/>
    <n v="0"/>
    <n v="2"/>
    <n v="163.47"/>
    <s v="46735NH2054HD34 Rev1.92"/>
    <n v="326.94"/>
    <d v="2018-10-25T00:00:00"/>
    <d v="2018-10-21T00:00:00"/>
    <x v="5"/>
    <d v="2018-10-01T00:00:00"/>
    <x v="0"/>
    <s v="NH2"/>
    <s v="H"/>
    <n v="8"/>
    <n v="16"/>
    <m/>
    <m/>
    <m/>
    <m/>
    <x v="1"/>
    <n v="0"/>
  </r>
  <r>
    <n v="46735"/>
    <s v="Open"/>
    <d v="2018-08-02T00:00:00"/>
    <d v="2018-10-25T00:00:00"/>
    <s v="9613"/>
    <s v="Hi-Tech Detection Systems"/>
    <s v="Wire Exchange Fees"/>
    <s v=""/>
    <s v="wire fee costs incurred from intermediary banks in transit"/>
    <n v="1"/>
    <n v="0"/>
    <n v="1"/>
    <n v="26"/>
    <s v="46735Wire Exchange Fees1"/>
    <n v="26"/>
    <d v="2018-10-25T00:00:00"/>
    <d v="2018-10-21T00:00:00"/>
    <x v="5"/>
    <d v="2018-10-01T00:00:00"/>
    <x v="1"/>
    <s v="Wir"/>
    <s v="n/a"/>
    <n v="0"/>
    <n v="0"/>
    <m/>
    <m/>
    <m/>
    <m/>
    <x v="1"/>
    <n v="0"/>
  </r>
  <r>
    <n v="46736"/>
    <s v="Open"/>
    <d v="2018-08-02T00:00:00"/>
    <d v="2018-10-25T00:00:00"/>
    <s v="9614"/>
    <s v="Eugenio Salinas Martinez"/>
    <s v="NL2024HU22-REV5.3"/>
    <s v="PC"/>
    <s v="NL2024HU22 Rev 5.3 for Hach Ultra Li Ion Battery Pack"/>
    <n v="2"/>
    <n v="0"/>
    <n v="2"/>
    <n v="183.85"/>
    <s v="46736NL2024HU22-REV5.32"/>
    <n v="367.7"/>
    <d v="2018-10-25T00:00:00"/>
    <d v="2018-10-21T00:00:00"/>
    <x v="5"/>
    <d v="2018-10-01T00:00:00"/>
    <x v="0"/>
    <s v="NL2"/>
    <s v="L"/>
    <n v="12"/>
    <n v="24"/>
    <m/>
    <m/>
    <m/>
    <m/>
    <x v="1"/>
    <n v="0"/>
  </r>
  <r>
    <n v="46736"/>
    <s v="Open"/>
    <d v="2018-08-02T00:00:00"/>
    <d v="2018-10-25T00:00:00"/>
    <s v="9614"/>
    <s v="Eugenio Salinas Martinez"/>
    <s v="CH4000A-REV 9.1"/>
    <s v=""/>
    <s v="CH4000A Rev 9.1 (SEE SWI) Charger with US Power Plug"/>
    <n v="1"/>
    <n v="0"/>
    <n v="1"/>
    <n v="117.83"/>
    <s v="46736CH4000A-REV 9.11"/>
    <n v="117.83"/>
    <d v="2018-10-25T00:00:00"/>
    <d v="2018-10-21T00:00:00"/>
    <x v="5"/>
    <d v="2018-10-01T00:00:00"/>
    <x v="2"/>
    <s v="CH4"/>
    <s v="n/a"/>
    <n v="0"/>
    <n v="0"/>
    <m/>
    <m/>
    <m/>
    <m/>
    <x v="1"/>
    <n v="0"/>
  </r>
  <r>
    <n v="46742"/>
    <s v="Open"/>
    <d v="2018-08-03T00:00:00"/>
    <d v="2018-10-25T00:00:00"/>
    <s v="9617"/>
    <s v="Underground Detection - AZ"/>
    <s v="Ni2020ED29-REV2.4"/>
    <s v="PC"/>
    <s v="NI2020ED29 Rev 2.4 Li Ion Battery"/>
    <n v="2"/>
    <n v="0"/>
    <n v="2"/>
    <n v="177.45"/>
    <s v="46742Ni2020ED29-REV2.42"/>
    <n v="354.9"/>
    <d v="2018-10-25T00:00:00"/>
    <d v="2018-10-21T00:00:00"/>
    <x v="5"/>
    <d v="2018-10-01T00:00:00"/>
    <x v="0"/>
    <s v="Ni2"/>
    <s v="I"/>
    <n v="9"/>
    <n v="18"/>
    <m/>
    <m/>
    <m/>
    <m/>
    <x v="1"/>
    <n v="0"/>
  </r>
  <r>
    <n v="46742"/>
    <s v="Open"/>
    <d v="2018-08-03T00:00:00"/>
    <d v="2018-10-25T00:00:00"/>
    <s v="9617"/>
    <s v="Underground Detection - AZ"/>
    <s v="CH5050A - R4.8"/>
    <s v=""/>
    <s v="CH5050A Rev 4.8 Dual Charger/Calibrator  w/US power plug"/>
    <n v="1"/>
    <n v="0"/>
    <n v="1"/>
    <n v="278"/>
    <s v="46742CH5050A - R4.81"/>
    <n v="278"/>
    <d v="2018-10-25T00:00:00"/>
    <d v="2018-10-21T00:00:00"/>
    <x v="5"/>
    <d v="2018-10-01T00:00:00"/>
    <x v="2"/>
    <s v="CH5"/>
    <s v="n/a"/>
    <n v="0"/>
    <n v="0"/>
    <m/>
    <m/>
    <m/>
    <m/>
    <x v="1"/>
    <n v="0"/>
  </r>
  <r>
    <n v="46479"/>
    <s v="Open"/>
    <d v="2018-07-06T00:00:00"/>
    <d v="2018-11-09T00:00:00"/>
    <s v="4932"/>
    <s v="Hamilton Medical AG"/>
    <s v="PH3054HA25 Rev 1.3"/>
    <s v="PC"/>
    <s v="PH3054HA25 Rev 1.3 (See SWI) Li Ion Battery for Hamilton Medical AG [10/24/18]"/>
    <n v="100"/>
    <n v="0"/>
    <n v="100"/>
    <n v="116.35"/>
    <s v="46479PH3054HA25 Rev 1.3100"/>
    <n v="11635"/>
    <d v="2018-10-24T00:00:00"/>
    <d v="2018-10-21T00:00:00"/>
    <x v="5"/>
    <d v="2018-10-01T00:00:00"/>
    <x v="0"/>
    <s v="PH3"/>
    <s v="H"/>
    <n v="8"/>
    <n v="800"/>
    <m/>
    <m/>
    <m/>
    <m/>
    <x v="1"/>
    <n v="0"/>
  </r>
  <r>
    <n v="46745"/>
    <s v="Open"/>
    <d v="2018-08-03T00:00:00"/>
    <d v="2018-10-25T00:00:00"/>
    <s v="9619"/>
    <s v="Qualitool Geelong"/>
    <s v="NH2054HD34 Rev1.9"/>
    <s v="PC"/>
    <s v="NH2054HD34 Rev1.9 Li Ion Battery"/>
    <n v="4"/>
    <n v="0"/>
    <n v="4"/>
    <n v="163.47"/>
    <s v="46745NH2054HD34 Rev1.94"/>
    <n v="653.88"/>
    <d v="2018-10-25T00:00:00"/>
    <d v="2018-10-21T00:00:00"/>
    <x v="5"/>
    <d v="2018-10-01T00:00:00"/>
    <x v="0"/>
    <s v="NH2"/>
    <s v="H"/>
    <n v="8"/>
    <n v="32"/>
    <m/>
    <m/>
    <m/>
    <m/>
    <x v="1"/>
    <n v="0"/>
  </r>
  <r>
    <n v="46745"/>
    <s v="Open"/>
    <d v="2018-08-03T00:00:00"/>
    <d v="2018-10-25T00:00:00"/>
    <s v="9619"/>
    <s v="Qualitool Geelong"/>
    <s v="CH5000A-REV 12.4"/>
    <s v=""/>
    <s v="CH5000A Rev 12.4 Charger/Calibrator - USA plug"/>
    <n v="2"/>
    <n v="0"/>
    <n v="2"/>
    <n v="139"/>
    <s v="46745CH5000A-REV 12.42"/>
    <n v="278"/>
    <d v="2018-10-25T00:00:00"/>
    <d v="2018-10-21T00:00:00"/>
    <x v="5"/>
    <d v="2018-10-01T00:00:00"/>
    <x v="2"/>
    <s v="CH5"/>
    <s v="n/a"/>
    <n v="0"/>
    <n v="0"/>
    <m/>
    <m/>
    <m/>
    <m/>
    <x v="1"/>
    <n v="0"/>
  </r>
  <r>
    <n v="46745"/>
    <s v="Open"/>
    <d v="2018-08-03T00:00:00"/>
    <d v="2018-10-25T00:00:00"/>
    <s v="9619"/>
    <s v="Qualitool Geelong"/>
    <s v="629028"/>
    <s v="PC"/>
    <s v="Connector, 5 Wire 204X Cable"/>
    <n v="4"/>
    <n v="0"/>
    <n v="4"/>
    <n v="19.989999999999998"/>
    <s v="467456290284"/>
    <n v="79.959999999999994"/>
    <d v="2018-10-25T00:00:00"/>
    <d v="2018-10-21T00:00:00"/>
    <x v="5"/>
    <d v="2018-10-01T00:00:00"/>
    <x v="4"/>
    <s v="629"/>
    <s v="n/a"/>
    <n v="0"/>
    <n v="0"/>
    <m/>
    <m/>
    <m/>
    <m/>
    <x v="1"/>
    <n v="0"/>
  </r>
  <r>
    <n v="46745"/>
    <s v="Open"/>
    <d v="2018-08-03T00:00:00"/>
    <d v="2018-10-25T00:00:00"/>
    <s v="9619"/>
    <s v="Qualitool Geelong"/>
    <s v="MPL205-2BV01-REV1.2"/>
    <s v=""/>
    <s v="MPL205-2BV01 Rev1.2 (SEE SWI)  EXTENDED LENGTH, NH2050"/>
    <n v="1"/>
    <n v="0"/>
    <n v="1"/>
    <n v="39"/>
    <s v="46745MPL205-2BV01-REV1.21"/>
    <n v="39"/>
    <d v="2018-10-25T00:00:00"/>
    <d v="2018-10-21T00:00:00"/>
    <x v="5"/>
    <d v="2018-10-01T00:00:00"/>
    <x v="2"/>
    <s v="MPL"/>
    <s v="n/a"/>
    <n v="0"/>
    <n v="0"/>
    <m/>
    <m/>
    <m/>
    <m/>
    <x v="1"/>
    <n v="0"/>
  </r>
  <r>
    <n v="46745"/>
    <s v="Open"/>
    <d v="2018-08-03T00:00:00"/>
    <d v="2018-10-25T00:00:00"/>
    <s v="9619"/>
    <s v="Qualitool Geelong"/>
    <s v="Wire Exchange Fees"/>
    <s v=""/>
    <s v="wire fee costs incurred from intermediary banks in transit"/>
    <n v="1"/>
    <n v="0"/>
    <n v="1"/>
    <n v="26"/>
    <s v="46745Wire Exchange Fees1"/>
    <n v="26"/>
    <d v="2018-10-25T00:00:00"/>
    <d v="2018-10-21T00:00:00"/>
    <x v="5"/>
    <d v="2018-10-01T00:00:00"/>
    <x v="1"/>
    <s v="Wir"/>
    <s v="n/a"/>
    <n v="0"/>
    <n v="0"/>
    <m/>
    <m/>
    <m/>
    <m/>
    <x v="1"/>
    <n v="0"/>
  </r>
  <r>
    <n v="46745"/>
    <s v="Open"/>
    <d v="2018-08-03T00:00:00"/>
    <d v="2018-10-25T00:00:00"/>
    <s v="9619"/>
    <s v="Qualitool Geelong"/>
    <s v="S FREIGHT"/>
    <s v=""/>
    <s v="Freight incurred on sales"/>
    <n v="1"/>
    <n v="0"/>
    <n v="1"/>
    <n v="617.01"/>
    <s v="46745S FREIGHT1"/>
    <n v="617.01"/>
    <d v="2018-10-25T00:00:00"/>
    <d v="2018-10-21T00:00:00"/>
    <x v="5"/>
    <d v="2018-10-01T00:00:00"/>
    <x v="1"/>
    <s v="S F"/>
    <s v="n/a"/>
    <n v="0"/>
    <n v="0"/>
    <m/>
    <m/>
    <m/>
    <m/>
    <x v="1"/>
    <n v="0"/>
  </r>
  <r>
    <n v="46752"/>
    <s v="Open"/>
    <d v="2018-08-06T00:00:00"/>
    <d v="2018-10-25T00:00:00"/>
    <s v="4463"/>
    <s v="Michael Curry Design"/>
    <s v="MC20501A Rev 4.2"/>
    <s v=""/>
    <s v="BELT CHARGER - Rev 4.2 10-24Vin, 50W Charger, coil cable with connector."/>
    <n v="3"/>
    <n v="0"/>
    <n v="3"/>
    <n v="110"/>
    <s v="46752MC20501A Rev 4.23"/>
    <n v="330"/>
    <d v="2018-10-25T00:00:00"/>
    <d v="2018-10-21T00:00:00"/>
    <x v="5"/>
    <d v="2018-10-01T00:00:00"/>
    <x v="2"/>
    <s v="MC2"/>
    <s v="n/a"/>
    <n v="0"/>
    <n v="0"/>
    <m/>
    <m/>
    <m/>
    <m/>
    <x v="1"/>
    <n v="0"/>
  </r>
  <r>
    <n v="46752"/>
    <s v="Open"/>
    <d v="2018-08-06T00:00:00"/>
    <d v="2018-10-25T00:00:00"/>
    <s v="4463"/>
    <s v="Michael Curry Design"/>
    <s v="ND2054HD34 Rev1.5"/>
    <s v="PC"/>
    <s v="ND2054HD34 Rev 1.5 Li Ion Battery"/>
    <n v="4"/>
    <n v="0"/>
    <n v="4"/>
    <n v="107.4"/>
    <s v="46752ND2054HD34 Rev1.54"/>
    <n v="429.6"/>
    <d v="2018-10-25T00:00:00"/>
    <d v="2018-10-21T00:00:00"/>
    <x v="5"/>
    <d v="2018-10-01T00:00:00"/>
    <x v="0"/>
    <s v="ND2"/>
    <s v="D"/>
    <n v="4"/>
    <n v="16"/>
    <m/>
    <m/>
    <m/>
    <m/>
    <x v="1"/>
    <n v="0"/>
  </r>
  <r>
    <n v="46752"/>
    <s v="Open"/>
    <d v="2018-08-06T00:00:00"/>
    <d v="2018-10-25T00:00:00"/>
    <s v="4463"/>
    <s v="Michael Curry Design"/>
    <s v="CH5050A - R4.8"/>
    <s v=""/>
    <s v="CH5050A Rev 4.8 Dual Charger/Calibrator  w/US power plug"/>
    <n v="1"/>
    <n v="0"/>
    <n v="1"/>
    <n v="278"/>
    <s v="46752CH5050A - R4.81"/>
    <n v="278"/>
    <d v="2018-10-25T00:00:00"/>
    <d v="2018-10-21T00:00:00"/>
    <x v="5"/>
    <d v="2018-10-01T00:00:00"/>
    <x v="2"/>
    <s v="CH5"/>
    <s v="n/a"/>
    <n v="0"/>
    <n v="0"/>
    <m/>
    <m/>
    <m/>
    <m/>
    <x v="1"/>
    <n v="0"/>
  </r>
  <r>
    <n v="46779"/>
    <s v="Open"/>
    <d v="2018-08-09T00:00:00"/>
    <d v="2018-10-25T00:00:00"/>
    <s v="4204"/>
    <s v="Bruker Optik GmbH"/>
    <s v="NL2024HD22-REV4.7"/>
    <s v="PC"/>
    <s v="NL2024HD22 Rev 4.7 Li Ion Battery"/>
    <n v="5"/>
    <n v="0"/>
    <n v="5"/>
    <n v="177.19"/>
    <s v="46779NL2024HD22-REV4.75"/>
    <n v="885.95"/>
    <d v="2018-10-25T00:00:00"/>
    <d v="2018-10-21T00:00:00"/>
    <x v="5"/>
    <d v="2018-10-01T00:00:00"/>
    <x v="0"/>
    <s v="NL2"/>
    <s v="L"/>
    <n v="12"/>
    <n v="60"/>
    <m/>
    <m/>
    <m/>
    <m/>
    <x v="1"/>
    <n v="0"/>
  </r>
  <r>
    <n v="46779"/>
    <s v="Open"/>
    <d v="2018-08-09T00:00:00"/>
    <d v="2018-10-25T00:00:00"/>
    <s v="4204"/>
    <s v="Bruker Optik GmbH"/>
    <s v="Wire Exchange Fees"/>
    <s v=""/>
    <s v="wire fee costs incurred from intermediary banks in transit"/>
    <n v="1"/>
    <n v="0"/>
    <n v="1"/>
    <n v="26"/>
    <s v="46779Wire Exchange Fees1"/>
    <n v="26"/>
    <d v="2018-10-25T00:00:00"/>
    <d v="2018-10-21T00:00:00"/>
    <x v="5"/>
    <d v="2018-10-01T00:00:00"/>
    <x v="1"/>
    <s v="Wir"/>
    <s v="n/a"/>
    <n v="0"/>
    <n v="0"/>
    <m/>
    <m/>
    <m/>
    <m/>
    <x v="1"/>
    <n v="0"/>
  </r>
  <r>
    <n v="46418"/>
    <s v="Open"/>
    <d v="2018-06-28T00:00:00"/>
    <d v="2018-10-26T00:00:00"/>
    <s v="4381"/>
    <s v="Bridge Diagnostics, Inc."/>
    <s v="NF2040HD34 REV1.6"/>
    <s v="PC"/>
    <s v="NF2040HD34 Rev 1.6 Li Ion Battery"/>
    <n v="20"/>
    <n v="0"/>
    <n v="20"/>
    <n v="104.18"/>
    <s v="46418NF2040HD34 REV1.620"/>
    <n v="2083.6000000000004"/>
    <d v="2018-10-26T00:00:00"/>
    <d v="2018-10-21T00:00:00"/>
    <x v="5"/>
    <d v="2018-10-01T00:00:00"/>
    <x v="0"/>
    <s v="NF2"/>
    <s v="F"/>
    <n v="6"/>
    <n v="120"/>
    <m/>
    <m/>
    <m/>
    <m/>
    <x v="1"/>
    <n v="0"/>
  </r>
  <r>
    <n v="46418"/>
    <s v="Open"/>
    <d v="2018-06-28T00:00:00"/>
    <d v="2018-10-26T00:00:00"/>
    <s v="4381"/>
    <s v="Bridge Diagnostics, Inc."/>
    <s v="NI2040HD29 REV2.2"/>
    <s v="PC"/>
    <s v="NI2040HD29 Rev 2.2 Li Ion Battery"/>
    <n v="15"/>
    <n v="0"/>
    <n v="15"/>
    <n v="124.38"/>
    <s v="46418NI2040HD29 REV2.215"/>
    <n v="1865.6999999999998"/>
    <d v="2018-10-26T00:00:00"/>
    <d v="2018-10-21T00:00:00"/>
    <x v="5"/>
    <d v="2018-10-01T00:00:00"/>
    <x v="0"/>
    <s v="NI2"/>
    <s v="I"/>
    <n v="9"/>
    <n v="135"/>
    <m/>
    <m/>
    <m/>
    <m/>
    <x v="1"/>
    <n v="0"/>
  </r>
  <r>
    <n v="46750"/>
    <s v="Open"/>
    <d v="2018-08-06T00:00:00"/>
    <d v="2018-10-26T00:00:00"/>
    <s v="4358"/>
    <s v="Alpha Source, Inc."/>
    <s v="NF2040DY24 REV1.1"/>
    <s v="PC"/>
    <s v="NF2040DY24 Rev 1.1 for Dymax Li Ion Battery"/>
    <n v="4"/>
    <n v="0"/>
    <n v="4"/>
    <n v="129.19"/>
    <s v="46750NF2040DY24 REV1.14"/>
    <n v="516.76"/>
    <d v="2018-10-26T00:00:00"/>
    <d v="2018-10-21T00:00:00"/>
    <x v="5"/>
    <d v="2018-10-01T00:00:00"/>
    <x v="0"/>
    <s v="NF2"/>
    <s v="F"/>
    <n v="6"/>
    <n v="24"/>
    <m/>
    <m/>
    <m/>
    <m/>
    <x v="1"/>
    <n v="0"/>
  </r>
  <r>
    <n v="45298"/>
    <s v="Open"/>
    <d v="2018-02-28T00:00:00"/>
    <d v="2018-11-27T00:00:00"/>
    <s v="3098"/>
    <s v="PdMA Corporation"/>
    <s v="NL2024HD22-REV4.6"/>
    <s v="PC"/>
    <s v="NL2024HD22 Rev 4.6 Li Ion Battery [11/19/18]"/>
    <n v="48"/>
    <n v="0"/>
    <n v="48"/>
    <n v="107.6"/>
    <s v="45298NL2024HD22-REV4.648"/>
    <n v="5164.7999999999993"/>
    <d v="2018-11-19T00:00:00"/>
    <d v="2018-11-18T00:00:00"/>
    <x v="13"/>
    <d v="2018-11-01T00:00:00"/>
    <x v="0"/>
    <s v="NL2"/>
    <s v="L"/>
    <n v="12"/>
    <n v="576"/>
    <m/>
    <m/>
    <m/>
    <m/>
    <x v="1"/>
    <n v="0"/>
  </r>
  <r>
    <n v="46757"/>
    <s v="Open"/>
    <d v="2018-08-07T00:00:00"/>
    <d v="2018-10-26T00:00:00"/>
    <s v="9405"/>
    <s v="VLAD"/>
    <s v="NL2044HD22-REV5.3"/>
    <s v="PC"/>
    <s v="NL2044HD22 Rev 5.3 Li Ion Battery"/>
    <n v="10"/>
    <n v="0"/>
    <n v="10"/>
    <n v="177.19"/>
    <s v="46757NL2044HD22-REV5.310"/>
    <n v="1771.9"/>
    <d v="2018-10-26T00:00:00"/>
    <d v="2018-10-21T00:00:00"/>
    <x v="5"/>
    <d v="2018-10-01T00:00:00"/>
    <x v="0"/>
    <s v="NL2"/>
    <s v="L"/>
    <n v="12"/>
    <n v="120"/>
    <m/>
    <m/>
    <m/>
    <m/>
    <x v="1"/>
    <n v="0"/>
  </r>
  <r>
    <n v="46757"/>
    <s v="Open"/>
    <d v="2018-08-07T00:00:00"/>
    <d v="2018-10-26T00:00:00"/>
    <s v="9405"/>
    <s v="VLAD"/>
    <s v="Wire Exchange Fees"/>
    <s v=""/>
    <s v="wire fee costs incurred from intermediary banks in transit"/>
    <n v="1"/>
    <n v="0"/>
    <n v="1"/>
    <n v="26"/>
    <s v="46757Wire Exchange Fees1"/>
    <n v="26"/>
    <d v="2018-10-26T00:00:00"/>
    <d v="2018-10-21T00:00:00"/>
    <x v="5"/>
    <d v="2018-10-01T00:00:00"/>
    <x v="1"/>
    <s v="Wir"/>
    <s v="n/a"/>
    <n v="0"/>
    <n v="0"/>
    <m/>
    <m/>
    <m/>
    <m/>
    <x v="1"/>
    <n v="0"/>
  </r>
  <r>
    <n v="46821"/>
    <s v="Open"/>
    <d v="2018-08-15T00:00:00"/>
    <d v="2018-10-26T00:00:00"/>
    <s v="4488"/>
    <s v="Liquid Robotics, Inc."/>
    <s v="PH3059HD25 Rev 1.4"/>
    <s v="PC"/>
    <s v="PH3059HD25 Rev 1.4 Li Ion Battery"/>
    <n v="12"/>
    <n v="0"/>
    <n v="12"/>
    <n v="135.4"/>
    <s v="46821PH3059HD25 Rev 1.412"/>
    <n v="1624.8000000000002"/>
    <d v="2018-10-26T00:00:00"/>
    <d v="2018-10-21T00:00:00"/>
    <x v="5"/>
    <d v="2018-10-01T00:00:00"/>
    <x v="0"/>
    <s v="PH3"/>
    <s v="H"/>
    <n v="8"/>
    <n v="96"/>
    <m/>
    <m/>
    <m/>
    <m/>
    <x v="1"/>
    <n v="0"/>
  </r>
  <r>
    <n v="46926"/>
    <s v="Open"/>
    <d v="2018-08-29T00:00:00"/>
    <d v="2018-10-26T00:00:00"/>
    <s v="2106"/>
    <s v="Spacelabs Medical, Inc."/>
    <s v="918410A3"/>
    <s v="PC"/>
    <s v="LABEL IDENT NF2040SL24  FOR Spacelabs with UL. Move to Scrap, DO NOT SHIP."/>
    <n v="787"/>
    <n v="0"/>
    <n v="787"/>
    <n v="2.42"/>
    <s v="46926918410A3787"/>
    <n v="1904.54"/>
    <d v="2018-10-26T00:00:00"/>
    <d v="2018-10-21T00:00:00"/>
    <x v="5"/>
    <d v="2018-10-01T00:00:00"/>
    <x v="4"/>
    <s v="918"/>
    <s v="n/a"/>
    <n v="0"/>
    <n v="0"/>
    <m/>
    <m/>
    <m/>
    <m/>
    <x v="1"/>
    <n v="0"/>
  </r>
  <r>
    <n v="46926"/>
    <s v="Open"/>
    <d v="2018-08-29T00:00:00"/>
    <d v="2018-10-26T00:00:00"/>
    <s v="2106"/>
    <s v="Spacelabs Medical, Inc."/>
    <s v="NRE Charge"/>
    <s v="job"/>
    <s v="Project costs for Admin update to IEC62133 &amp; UL62133 for NH2054SL34. No testing."/>
    <n v="1"/>
    <n v="0.5"/>
    <n v="0.5"/>
    <n v="4250"/>
    <s v="46926NRE Charge1"/>
    <n v="2125"/>
    <d v="2018-10-26T00:00:00"/>
    <d v="2018-10-21T00:00:00"/>
    <x v="5"/>
    <d v="2018-10-01T00:00:00"/>
    <x v="1"/>
    <s v="NRE"/>
    <s v="n/a"/>
    <n v="0"/>
    <n v="0"/>
    <m/>
    <m/>
    <m/>
    <m/>
    <x v="1"/>
    <n v="0"/>
  </r>
  <r>
    <n v="46926"/>
    <s v="Open"/>
    <d v="2018-08-29T00:00:00"/>
    <d v="2018-10-26T00:00:00"/>
    <s v="2106"/>
    <s v="Spacelabs Medical, Inc."/>
    <s v="NRE Charge"/>
    <s v="job"/>
    <s v="NRE costs for Admin update to IEC62133 &amp; UL/CSA 62133 for Ni2040SL29."/>
    <n v="1"/>
    <n v="0.5"/>
    <n v="0.5"/>
    <n v="4250"/>
    <s v="46926NRE Charge1"/>
    <n v="2125"/>
    <d v="2018-10-26T00:00:00"/>
    <d v="2018-10-21T00:00:00"/>
    <x v="5"/>
    <d v="2018-10-01T00:00:00"/>
    <x v="1"/>
    <s v="NRE"/>
    <s v="n/a"/>
    <n v="0"/>
    <n v="0"/>
    <m/>
    <m/>
    <m/>
    <m/>
    <x v="1"/>
    <n v="0"/>
  </r>
  <r>
    <n v="46926"/>
    <s v="Open"/>
    <d v="2018-08-29T00:00:00"/>
    <d v="2018-10-26T00:00:00"/>
    <s v="2106"/>
    <s v="Spacelabs Medical, Inc."/>
    <s v="NRE Charge"/>
    <s v="job"/>
    <s v="Custom label NRE for NI2040SL29"/>
    <n v="1"/>
    <n v="0.5"/>
    <n v="0.5"/>
    <n v="750"/>
    <s v="46926NRE Charge1"/>
    <n v="375"/>
    <d v="2018-10-26T00:00:00"/>
    <d v="2018-10-21T00:00:00"/>
    <x v="5"/>
    <d v="2018-10-01T00:00:00"/>
    <x v="1"/>
    <s v="NRE"/>
    <s v="n/a"/>
    <n v="0"/>
    <n v="0"/>
    <m/>
    <m/>
    <m/>
    <m/>
    <x v="1"/>
    <n v="0"/>
  </r>
  <r>
    <n v="46926"/>
    <s v="Open"/>
    <d v="2018-08-29T00:00:00"/>
    <d v="2018-10-26T00:00:00"/>
    <s v="2106"/>
    <s v="Spacelabs Medical, Inc."/>
    <s v="918302A5"/>
    <s v="PC"/>
    <s v="LABEL IDENT NI2040SL24 REV 5 for Space Labs. Move to Scrap, DO NOT SHIP."/>
    <n v="1126"/>
    <n v="0"/>
    <n v="1126"/>
    <n v="1.79"/>
    <s v="46926918302A51126"/>
    <n v="2015.54"/>
    <d v="2018-10-26T00:00:00"/>
    <d v="2018-10-21T00:00:00"/>
    <x v="5"/>
    <d v="2018-10-01T00:00:00"/>
    <x v="4"/>
    <s v="918"/>
    <s v="n/a"/>
    <n v="0"/>
    <n v="0"/>
    <m/>
    <m/>
    <m/>
    <m/>
    <x v="1"/>
    <n v="0"/>
  </r>
  <r>
    <n v="45643"/>
    <s v="Open"/>
    <d v="2018-04-05T00:00:00"/>
    <d v="2018-10-29T00:00:00"/>
    <s v="3892"/>
    <s v="Philips Home Healthcare Solutions RIGA"/>
    <s v="CH409A REV2.1"/>
    <s v="PC"/>
    <s v="CH409A, REV2.1, CHARGER, PHILIPS, SPOC (Respironics P/N:1116830) [10/24/18]"/>
    <n v="150"/>
    <n v="0"/>
    <n v="150"/>
    <n v="191.9"/>
    <s v="45643CH409A REV2.1150"/>
    <n v="28785"/>
    <d v="2018-10-24T00:00:00"/>
    <d v="2018-10-21T00:00:00"/>
    <x v="5"/>
    <d v="2018-10-01T00:00:00"/>
    <x v="2"/>
    <s v="CH4"/>
    <s v="n/a"/>
    <n v="0"/>
    <n v="0"/>
    <m/>
    <m/>
    <m/>
    <m/>
    <x v="1"/>
    <n v="0"/>
  </r>
  <r>
    <n v="46398"/>
    <s v="Open"/>
    <d v="2018-06-27T00:00:00"/>
    <d v="2018-10-29T00:00:00"/>
    <s v="3892"/>
    <s v="Philips Home Healthcare Solutions RIGA"/>
    <s v="CH5000OXA-REV 5.5"/>
    <s v="EA"/>
    <s v="CH5000OXA Rev 5.5 Respironics Charger/Calibrator w/US plug Client Part Number 174131"/>
    <n v="600"/>
    <n v="0"/>
    <n v="600"/>
    <n v="108.45"/>
    <s v="46398CH5000OXA-REV 5.5600"/>
    <n v="65070"/>
    <d v="2018-10-29T00:00:00"/>
    <d v="2018-10-28T00:00:00"/>
    <x v="22"/>
    <d v="2018-10-01T00:00:00"/>
    <x v="2"/>
    <s v="CH5"/>
    <s v="n/a"/>
    <n v="0"/>
    <n v="0"/>
    <m/>
    <m/>
    <m/>
    <m/>
    <x v="1"/>
    <n v="0"/>
  </r>
  <r>
    <n v="46597"/>
    <s v="Open"/>
    <d v="2018-07-20T00:00:00"/>
    <d v="2018-10-29T00:00:00"/>
    <s v="5022"/>
    <s v="Bluebox Aviation Systems Ltd"/>
    <s v="EB394A2.0"/>
    <s v="PC"/>
    <s v="10-24V non-boost  input Charger, any 7V battery ONLY,  switched 12V 20W and 5V 10W regulated outputs, SHA-1 with passthru functionality."/>
    <n v="300"/>
    <n v="0"/>
    <n v="300"/>
    <n v="48.55"/>
    <s v="46597EB394A2.0300"/>
    <n v="14565"/>
    <d v="2018-10-29T00:00:00"/>
    <d v="2018-10-28T00:00:00"/>
    <x v="22"/>
    <d v="2018-10-01T00:00:00"/>
    <x v="3"/>
    <s v="EB3"/>
    <s v="n/a"/>
    <n v="0"/>
    <n v="0"/>
    <m/>
    <m/>
    <m/>
    <m/>
    <x v="1"/>
    <n v="0"/>
  </r>
  <r>
    <n v="46281"/>
    <s v="Open"/>
    <d v="2018-06-13T00:00:00"/>
    <d v="2018-11-27T00:00:00"/>
    <s v="6106"/>
    <s v="Thermo Fisher Scientific - MA"/>
    <s v="ND2037HD31 Rev1.4"/>
    <s v="PC"/>
    <s v="ND2037HD31 Rev 1.4 Li Ion Battery [09/28/18]"/>
    <n v="64"/>
    <n v="0"/>
    <n v="64"/>
    <n v="66.91"/>
    <s v="46281ND2037HD31 Rev1.464"/>
    <n v="4282.24"/>
    <d v="2018-09-28T00:00:00"/>
    <d v="2018-09-23T00:00:00"/>
    <x v="3"/>
    <d v="2018-09-01T00:00:00"/>
    <x v="0"/>
    <s v="ND2"/>
    <s v="D"/>
    <n v="4"/>
    <n v="256"/>
    <m/>
    <m/>
    <m/>
    <m/>
    <x v="1"/>
    <n v="0"/>
  </r>
  <r>
    <n v="46950"/>
    <s v="Open"/>
    <d v="2018-09-05T00:00:00"/>
    <d v="2018-10-29T00:00:00"/>
    <s v="9649"/>
    <s v="Duke Energy - Belews Creek"/>
    <s v="CH5050A - R4.8"/>
    <s v=""/>
    <s v="CH5050A Rev 4.8 Dual Charger/Calibrator  w/US power plug"/>
    <n v="1"/>
    <n v="0"/>
    <n v="1"/>
    <n v="278"/>
    <s v="46950CH5050A - R4.81"/>
    <n v="278"/>
    <d v="2018-10-29T00:00:00"/>
    <d v="2018-10-28T00:00:00"/>
    <x v="22"/>
    <d v="2018-10-01T00:00:00"/>
    <x v="2"/>
    <s v="CH5"/>
    <s v="n/a"/>
    <n v="0"/>
    <n v="0"/>
    <m/>
    <m/>
    <m/>
    <m/>
    <x v="1"/>
    <n v="0"/>
  </r>
  <r>
    <n v="46951"/>
    <s v="Open"/>
    <d v="2018-09-05T00:00:00"/>
    <d v="2018-10-29T00:00:00"/>
    <s v="3115"/>
    <s v="L3 OceanServer, Inc."/>
    <s v="NH2034HD34 Rev1.4"/>
    <s v="PC"/>
    <s v="NH2034HD34 Rev 1.4 Li Ion Battery"/>
    <n v="50"/>
    <n v="0"/>
    <n v="50"/>
    <n v="121.75"/>
    <s v="46951NH2034HD34 Rev1.450"/>
    <n v="6087.5"/>
    <d v="2018-10-29T00:00:00"/>
    <d v="2018-10-28T00:00:00"/>
    <x v="22"/>
    <d v="2018-10-01T00:00:00"/>
    <x v="0"/>
    <s v="NH2"/>
    <s v="H"/>
    <n v="8"/>
    <n v="400"/>
    <m/>
    <m/>
    <m/>
    <m/>
    <x v="1"/>
    <n v="0"/>
  </r>
  <r>
    <n v="46978"/>
    <s v="Open"/>
    <d v="2018-09-06T00:00:00"/>
    <d v="2018-10-29T00:00:00"/>
    <s v="9656"/>
    <s v="WPT Nord GmbH"/>
    <s v="NI2040HD29 REV2.3"/>
    <s v="PC"/>
    <s v="NI2040HD29 Rev 2.3 Li Ion Battery"/>
    <n v="2"/>
    <n v="0"/>
    <n v="2"/>
    <n v="170.18"/>
    <s v="46978NI2040HD29 REV2.32"/>
    <n v="340.36"/>
    <d v="2018-10-29T00:00:00"/>
    <d v="2018-10-28T00:00:00"/>
    <x v="22"/>
    <d v="2018-10-01T00:00:00"/>
    <x v="0"/>
    <s v="NI2"/>
    <s v="I"/>
    <n v="9"/>
    <n v="18"/>
    <m/>
    <m/>
    <m/>
    <m/>
    <x v="1"/>
    <n v="0"/>
  </r>
  <r>
    <n v="46978"/>
    <s v="Open"/>
    <d v="2018-09-06T00:00:00"/>
    <d v="2018-10-29T00:00:00"/>
    <s v="9656"/>
    <s v="WPT Nord GmbH"/>
    <s v="NF3040HD25 REV1.1"/>
    <s v="PC"/>
    <s v="NF3040HD25 REV 1.1 Li Ion Battery"/>
    <n v="1"/>
    <n v="0"/>
    <n v="1"/>
    <n v="134.12"/>
    <s v="46978NF3040HD25 REV1.11"/>
    <n v="134.12"/>
    <d v="2018-10-29T00:00:00"/>
    <d v="2018-10-28T00:00:00"/>
    <x v="22"/>
    <d v="2018-10-01T00:00:00"/>
    <x v="0"/>
    <s v="NF3"/>
    <s v="F"/>
    <n v="6"/>
    <n v="6"/>
    <m/>
    <m/>
    <m/>
    <m/>
    <x v="1"/>
    <n v="0"/>
  </r>
  <r>
    <n v="46281"/>
    <s v="Open"/>
    <d v="2018-06-13T00:00:00"/>
    <d v="2018-11-27T00:00:00"/>
    <s v="6106"/>
    <s v="Thermo Fisher Scientific - MA"/>
    <s v="ND2037HD31 Rev1.4"/>
    <s v="PC"/>
    <s v="ND2037HD31 Rev 1.4 Li Ion Battery [10/15/18]"/>
    <n v="64"/>
    <n v="0"/>
    <n v="64"/>
    <n v="66.91"/>
    <s v="46281ND2037HD31 Rev1.464"/>
    <n v="4282.24"/>
    <d v="2018-10-15T00:00:00"/>
    <d v="2018-10-14T00:00:00"/>
    <x v="7"/>
    <d v="2018-10-01T00:00:00"/>
    <x v="0"/>
    <s v="ND2"/>
    <s v="D"/>
    <n v="4"/>
    <n v="256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10/01/18]"/>
    <n v="300"/>
    <n v="0"/>
    <n v="300"/>
    <n v="66.400000000000006"/>
    <s v="45589L03D355A29-REV2.5300"/>
    <n v="19920"/>
    <d v="2018-10-01T00:00:00"/>
    <d v="2018-09-30T00:00:00"/>
    <x v="4"/>
    <d v="2018-10-01T00:00:00"/>
    <x v="0"/>
    <s v="L03"/>
    <n v="3"/>
    <n v="3"/>
    <n v="9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10/15/18]"/>
    <n v="700"/>
    <n v="0"/>
    <n v="700"/>
    <n v="66.400000000000006"/>
    <s v="45589L03D355A29-REV2.5700"/>
    <n v="46480.000000000007"/>
    <d v="2018-10-15T00:00:00"/>
    <d v="2018-10-14T00:00:00"/>
    <x v="7"/>
    <d v="2018-10-01T00:00:00"/>
    <x v="0"/>
    <s v="L03"/>
    <n v="3"/>
    <n v="3"/>
    <n v="21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4/17/19]"/>
    <n v="800"/>
    <n v="0"/>
    <n v="800"/>
    <n v="66.400000000000006"/>
    <s v="45589L03D355A29-REV2.5800"/>
    <n v="53120.000000000007"/>
    <d v="2019-04-17T00:00:00"/>
    <d v="2019-04-14T00:00:00"/>
    <x v="24"/>
    <d v="2019-04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5/01/19]"/>
    <n v="800"/>
    <n v="0"/>
    <n v="800"/>
    <n v="66.400000000000006"/>
    <s v="45589L03D355A29-REV2.5800"/>
    <n v="53120.000000000007"/>
    <d v="2019-05-01T00:00:00"/>
    <d v="2019-04-28T00:00:00"/>
    <x v="25"/>
    <d v="2019-05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5/22/19]"/>
    <n v="800"/>
    <n v="0"/>
    <n v="800"/>
    <n v="66.400000000000006"/>
    <s v="45589L03D355A29-REV2.5800"/>
    <n v="53120.000000000007"/>
    <d v="2019-05-22T00:00:00"/>
    <d v="2019-05-19T00:00:00"/>
    <x v="26"/>
    <d v="2019-05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6/05/19]"/>
    <n v="800"/>
    <n v="0"/>
    <n v="800"/>
    <n v="66.400000000000006"/>
    <s v="45589L03D355A29-REV2.5800"/>
    <n v="53120.000000000007"/>
    <d v="2019-06-05T00:00:00"/>
    <d v="2019-06-02T00:00:00"/>
    <x v="27"/>
    <d v="2019-06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6/19/19]"/>
    <n v="800"/>
    <n v="0"/>
    <n v="800"/>
    <n v="66.400000000000006"/>
    <s v="45589L03D355A29-REV2.5800"/>
    <n v="53120.000000000007"/>
    <d v="2019-06-19T00:00:00"/>
    <d v="2019-06-16T00:00:00"/>
    <x v="28"/>
    <d v="2019-06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7/03/19]"/>
    <n v="800"/>
    <n v="0"/>
    <n v="800"/>
    <n v="66.400000000000006"/>
    <s v="45589L03D355A29-REV2.5800"/>
    <n v="53120.000000000007"/>
    <d v="2019-07-03T00:00:00"/>
    <d v="2019-06-30T00:00:00"/>
    <x v="29"/>
    <d v="2019-07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7/24/19]"/>
    <n v="800"/>
    <n v="0"/>
    <n v="800"/>
    <n v="66.400000000000006"/>
    <s v="45589L03D355A29-REV2.5800"/>
    <n v="53120.000000000007"/>
    <d v="2019-07-24T00:00:00"/>
    <d v="2019-07-21T00:00:00"/>
    <x v="30"/>
    <d v="2019-07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8/07/19]"/>
    <n v="800"/>
    <n v="0"/>
    <n v="800"/>
    <n v="66.400000000000006"/>
    <s v="45589L03D355A29-REV2.5800"/>
    <n v="53120.000000000007"/>
    <d v="2019-08-07T00:00:00"/>
    <d v="2019-08-04T00:00:00"/>
    <x v="31"/>
    <d v="2019-08-01T00:00:00"/>
    <x v="0"/>
    <s v="L03"/>
    <n v="3"/>
    <n v="3"/>
    <n v="240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8/21/19]"/>
    <n v="800"/>
    <n v="0"/>
    <n v="800"/>
    <n v="66.400000000000006"/>
    <s v="45589L03D355A29-REV2.5800"/>
    <n v="53120.000000000007"/>
    <d v="2019-08-21T00:00:00"/>
    <d v="2019-08-18T00:00:00"/>
    <x v="32"/>
    <d v="2019-08-01T00:00:00"/>
    <x v="0"/>
    <s v="L03"/>
    <n v="3"/>
    <n v="3"/>
    <n v="2400"/>
    <m/>
    <m/>
    <m/>
    <m/>
    <x v="1"/>
    <n v="0"/>
  </r>
  <r>
    <n v="46911"/>
    <s v="Open"/>
    <d v="2018-08-24T00:00:00"/>
    <d v="2018-09-21T00:00:00"/>
    <s v="9644"/>
    <s v="Keith Leaver Electronics"/>
    <s v="CH7000U-REV 5.4"/>
    <s v=""/>
    <s v="CH7000 50W Solar Capable Charger with cigar lighter cable 24V brick UK plug"/>
    <n v="3"/>
    <n v="0"/>
    <n v="3"/>
    <n v="139.9"/>
    <s v="46911CH7000U-REV 5.43"/>
    <n v="419.70000000000005"/>
    <d v="2018-09-21T00:00:00"/>
    <d v="2018-09-16T00:00:00"/>
    <x v="8"/>
    <d v="2018-09-01T00:00:00"/>
    <x v="2"/>
    <s v="CH7"/>
    <s v="n/a"/>
    <n v="0"/>
    <n v="0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9/18/19]"/>
    <n v="800"/>
    <n v="0"/>
    <n v="800"/>
    <n v="66.400000000000006"/>
    <s v="45589L03D355A29-REV2.5800"/>
    <n v="53120.000000000007"/>
    <d v="2019-09-18T00:00:00"/>
    <d v="2019-09-15T00:00:00"/>
    <x v="33"/>
    <d v="2019-09-01T00:00:00"/>
    <x v="0"/>
    <s v="L03"/>
    <n v="3"/>
    <n v="3"/>
    <n v="2400"/>
    <m/>
    <m/>
    <m/>
    <m/>
    <x v="1"/>
    <n v="0"/>
  </r>
  <r>
    <n v="46755"/>
    <s v="Open"/>
    <d v="2018-08-06T00:00:00"/>
    <d v="2018-12-05T00:00:00"/>
    <s v="4839"/>
    <s v="Midwest Safety Products"/>
    <s v="NC2040SM24 REV1.2"/>
    <s v="PC"/>
    <s v="NC2040SM24 Rev 1.2 for Stryker Medical Li Ion Battery"/>
    <n v="250"/>
    <n v="0"/>
    <n v="250"/>
    <n v="56.17"/>
    <s v="46755NC2040SM24 REV1.2250"/>
    <n v="14042.5"/>
    <d v="2018-12-05T00:00:00"/>
    <d v="2018-12-02T00:00:00"/>
    <x v="1"/>
    <d v="2018-12-01T00:00:00"/>
    <x v="0"/>
    <s v="NC2"/>
    <s v="C"/>
    <n v="3"/>
    <n v="750"/>
    <m/>
    <m/>
    <m/>
    <m/>
    <x v="1"/>
    <n v="0"/>
  </r>
  <r>
    <n v="46795"/>
    <s v="Open"/>
    <d v="2018-08-10T00:00:00"/>
    <d v="2018-12-05T00:00:00"/>
    <s v="5085"/>
    <s v="Medical Plus Australia Pty Ltd"/>
    <s v="NL2024HD22-REV4.7"/>
    <s v="PC"/>
    <s v="NL2024HD22 Rev 4.7 Li Ion Battery"/>
    <n v="20"/>
    <n v="0"/>
    <n v="20"/>
    <n v="128.78"/>
    <s v="46795NL2024HD22-REV4.720"/>
    <n v="2575.6"/>
    <d v="2018-12-05T00:00:00"/>
    <d v="2018-12-02T00:00:00"/>
    <x v="1"/>
    <d v="2018-12-01T00:00:00"/>
    <x v="0"/>
    <s v="NL2"/>
    <s v="L"/>
    <n v="12"/>
    <n v="240"/>
    <m/>
    <m/>
    <m/>
    <m/>
    <x v="1"/>
    <n v="0"/>
  </r>
  <r>
    <n v="46795"/>
    <s v="Open"/>
    <d v="2018-08-10T00:00:00"/>
    <d v="2018-12-05T00:00:00"/>
    <s v="5085"/>
    <s v="Medical Plus Australia Pty Ltd"/>
    <s v="NL2044HD22-REV5.3"/>
    <s v="PC"/>
    <s v="NL2044HD22 Rev 5.3 Li Ion Battery"/>
    <n v="12"/>
    <n v="0"/>
    <n v="12"/>
    <n v="128.78"/>
    <s v="46795NL2044HD22-REV5.312"/>
    <n v="1545.3600000000001"/>
    <d v="2018-12-05T00:00:00"/>
    <d v="2018-12-02T00:00:00"/>
    <x v="1"/>
    <d v="2018-12-01T00:00:00"/>
    <x v="0"/>
    <s v="NL2"/>
    <s v="L"/>
    <n v="12"/>
    <n v="144"/>
    <m/>
    <m/>
    <m/>
    <m/>
    <x v="1"/>
    <n v="0"/>
  </r>
  <r>
    <n v="46232"/>
    <s v="Open"/>
    <d v="2018-06-08T00:00:00"/>
    <d v="2018-06-22T00:00:00"/>
    <s v="3700"/>
    <s v="Hudson Engineering"/>
    <s v="CH5050A - R4.8"/>
    <s v=""/>
    <s v="CH5050A Rev 4.8 Dual Charger/Calibrator  w/US power plug. Give to Jeff, be sure to &quot;ship&quot; to get this off the produciton list."/>
    <n v="3"/>
    <n v="0"/>
    <n v="3"/>
    <n v="0"/>
    <s v="46232CH5050A - R4.83"/>
    <n v="0"/>
    <d v="2018-06-22T00:00:00"/>
    <d v="2018-06-17T00:00:00"/>
    <x v="0"/>
    <s v="LATE"/>
    <x v="2"/>
    <s v="CH5"/>
    <s v="n/a"/>
    <n v="0"/>
    <n v="0"/>
    <m/>
    <m/>
    <m/>
    <m/>
    <x v="34"/>
    <n v="243"/>
  </r>
  <r>
    <n v="46379"/>
    <s v="Open"/>
    <d v="2018-06-25T00:00:00"/>
    <d v="2018-10-30T00:00:00"/>
    <s v="5807"/>
    <s v="Interstate Batteries"/>
    <s v="Ni2020ED29-REV2.5"/>
    <s v="PC"/>
    <s v="NI2020ED29 Rev 2.5 Li Ion Battery"/>
    <n v="200"/>
    <n v="0"/>
    <n v="200"/>
    <n v="128.88"/>
    <s v="46379Ni2020ED29-REV2.5200"/>
    <n v="25776"/>
    <d v="2018-10-30T00:00:00"/>
    <d v="2018-10-28T00:00:00"/>
    <x v="22"/>
    <d v="2018-10-01T00:00:00"/>
    <x v="0"/>
    <s v="Ni2"/>
    <s v="I"/>
    <n v="9"/>
    <n v="1800"/>
    <m/>
    <m/>
    <m/>
    <m/>
    <x v="1"/>
    <n v="0"/>
  </r>
  <r>
    <n v="46384"/>
    <s v="Open"/>
    <d v="2018-06-26T00:00:00"/>
    <d v="2018-10-30T00:00:00"/>
    <s v="3393"/>
    <s v="Trimble Navigation Limited"/>
    <s v="NI2020TM29-REV1.5"/>
    <s v="PC"/>
    <s v="NI2020TM29 Rev 1.5 for Trimble Li Ion Battery"/>
    <n v="100"/>
    <n v="0"/>
    <n v="100"/>
    <n v="127.74"/>
    <s v="46384NI2020TM29-REV1.5100"/>
    <n v="12774"/>
    <d v="2018-10-30T00:00:00"/>
    <d v="2018-10-28T00:00:00"/>
    <x v="22"/>
    <d v="2018-10-01T00:00:00"/>
    <x v="0"/>
    <s v="NI2"/>
    <s v="I"/>
    <n v="9"/>
    <n v="900"/>
    <m/>
    <m/>
    <m/>
    <m/>
    <x v="1"/>
    <n v="0"/>
  </r>
  <r>
    <n v="46451"/>
    <s v="Open"/>
    <d v="2018-07-02T00:00:00"/>
    <d v="2018-10-30T00:00:00"/>
    <s v="4313"/>
    <s v="Master Instruments Pty Ltd"/>
    <s v="Ni2020ED29-REV2.4"/>
    <s v="PC"/>
    <s v="NI2020ED29 Rev 2.4 Li Ion Battery"/>
    <n v="180"/>
    <n v="0"/>
    <n v="180"/>
    <n v="118.35"/>
    <s v="46451Ni2020ED29-REV2.4180"/>
    <n v="21303"/>
    <d v="2018-10-30T00:00:00"/>
    <d v="2018-10-28T00:00:00"/>
    <x v="22"/>
    <d v="2018-10-01T00:00:00"/>
    <x v="0"/>
    <s v="Ni2"/>
    <s v="I"/>
    <n v="9"/>
    <n v="1620"/>
    <m/>
    <m/>
    <m/>
    <m/>
    <x v="1"/>
    <n v="0"/>
  </r>
  <r>
    <n v="46473"/>
    <s v="Open"/>
    <d v="2018-07-06T00:00:00"/>
    <d v="2018-10-30T00:00:00"/>
    <s v="6537"/>
    <s v="Baker Hughes - GE Reuter-Stokes"/>
    <s v="NH2057GE29 Rev1.3"/>
    <s v="PC"/>
    <s v="NH2057GE29 Rev1.3 low temp for GE Oil and Gas"/>
    <n v="100"/>
    <n v="0"/>
    <n v="100"/>
    <n v="113.2"/>
    <s v="46473NH2057GE29 Rev1.3100"/>
    <n v="11320"/>
    <d v="2018-10-30T00:00:00"/>
    <d v="2018-10-28T00:00:00"/>
    <x v="22"/>
    <d v="2018-10-01T00:00:00"/>
    <x v="0"/>
    <s v="NH2"/>
    <s v="H"/>
    <n v="8"/>
    <n v="800"/>
    <m/>
    <m/>
    <m/>
    <m/>
    <x v="1"/>
    <n v="0"/>
  </r>
  <r>
    <n v="46980"/>
    <s v="Open"/>
    <d v="2018-09-06T00:00:00"/>
    <d v="2018-10-30T00:00:00"/>
    <s v="9657"/>
    <s v="Teddy Dielenberg"/>
    <s v="ND2057DM31-Rev 1.1"/>
    <s v="PC"/>
    <s v="ND2057DM31 Rev 1.1 for Den Mat Holdings Li Ion Battery"/>
    <n v="2"/>
    <n v="0"/>
    <n v="2"/>
    <n v="114.26"/>
    <s v="46980ND2057DM31-Rev 1.12"/>
    <n v="228.52"/>
    <d v="2018-10-30T00:00:00"/>
    <d v="2018-10-28T00:00:00"/>
    <x v="22"/>
    <d v="2018-10-01T00:00:00"/>
    <x v="0"/>
    <s v="ND2"/>
    <s v="D"/>
    <n v="4"/>
    <n v="8"/>
    <m/>
    <m/>
    <m/>
    <m/>
    <x v="1"/>
    <n v="0"/>
  </r>
  <r>
    <n v="46995"/>
    <s v="Open"/>
    <d v="2018-09-07T00:00:00"/>
    <d v="2018-10-30T00:00:00"/>
    <s v="4853"/>
    <s v="B&amp;W Tek LLC"/>
    <s v="NB2037HD34 Rev1.4"/>
    <s v="PC"/>
    <s v="NB2037HD34 Rev 1.4 Li Ion Battery"/>
    <n v="8"/>
    <n v="2"/>
    <n v="6"/>
    <n v="92.17"/>
    <s v="46995NB2037HD34 Rev1.48"/>
    <n v="553.02"/>
    <d v="2018-10-30T00:00:00"/>
    <d v="2018-10-28T00:00:00"/>
    <x v="22"/>
    <d v="2018-10-01T00:00:00"/>
    <x v="0"/>
    <s v="NB2"/>
    <s v="B"/>
    <n v="2"/>
    <n v="12"/>
    <m/>
    <m/>
    <m/>
    <m/>
    <x v="1"/>
    <n v="0"/>
  </r>
  <r>
    <n v="45895"/>
    <s v="Open"/>
    <d v="2018-05-01T00:00:00"/>
    <d v="2018-10-31T00:00:00"/>
    <s v="6715"/>
    <s v="Analogic Corporation"/>
    <s v="RH2024UA34 REV1.0"/>
    <s v="EA"/>
    <s v="RH2024UA34  Rev 1.0 for BK Medical Li Ion Battery [08/06/18]"/>
    <n v="10"/>
    <n v="0"/>
    <n v="10"/>
    <n v="107.16"/>
    <s v="45895RH2024UA34 REV1.010"/>
    <n v="1071.5999999999999"/>
    <d v="2018-08-06T00:00:00"/>
    <d v="2018-08-05T00:00:00"/>
    <x v="0"/>
    <s v="LATE"/>
    <x v="0"/>
    <s v="RH2"/>
    <s v="H"/>
    <n v="8"/>
    <n v="80"/>
    <m/>
    <m/>
    <m/>
    <m/>
    <x v="35"/>
    <n v="360"/>
  </r>
  <r>
    <n v="45895"/>
    <s v="Open"/>
    <d v="2018-05-01T00:00:00"/>
    <d v="2018-10-31T00:00:00"/>
    <s v="6715"/>
    <s v="Analogic Corporation"/>
    <s v="RH2024UA34 REV1.1"/>
    <s v="EA"/>
    <s v="*** ENGINEERING SAMPLE ONLY****RH2024UA34  Rev 1.1 for BK Medical Li Ion Battery [08/06/18]"/>
    <n v="35"/>
    <n v="0"/>
    <n v="35"/>
    <n v="107.16"/>
    <s v="45895RH2024UA34 REV1.135"/>
    <n v="3750.6"/>
    <d v="2018-08-06T00:00:00"/>
    <d v="2018-08-05T00:00:00"/>
    <x v="0"/>
    <s v="LATE"/>
    <x v="0"/>
    <s v="RH2"/>
    <s v="H"/>
    <n v="8"/>
    <n v="280"/>
    <m/>
    <m/>
    <m/>
    <m/>
    <x v="35"/>
    <n v="1260"/>
  </r>
  <r>
    <n v="45895"/>
    <s v="Open"/>
    <d v="2018-05-01T00:00:00"/>
    <d v="2018-10-31T00:00:00"/>
    <s v="6715"/>
    <s v="Analogic Corporation"/>
    <s v="RH2024UA34 REV1.1"/>
    <s v="EA"/>
    <s v="*** ENGINEERING SAMPLE ONLY****RH2024UA34  Rev 1.1 for BK Medical Li Ion Battery [08/06/18]"/>
    <n v="155"/>
    <n v="0"/>
    <n v="155"/>
    <n v="107.16"/>
    <s v="45895RH2024UA34 REV1.1155"/>
    <n v="16609.8"/>
    <d v="2018-08-06T00:00:00"/>
    <d v="2018-08-05T00:00:00"/>
    <x v="0"/>
    <s v="LATE"/>
    <x v="0"/>
    <s v="RH2"/>
    <s v="H"/>
    <n v="8"/>
    <n v="1240"/>
    <m/>
    <m/>
    <m/>
    <m/>
    <x v="35"/>
    <n v="5580"/>
  </r>
  <r>
    <n v="45895"/>
    <s v="Open"/>
    <d v="2018-05-01T00:00:00"/>
    <d v="2018-10-31T00:00:00"/>
    <s v="6715"/>
    <s v="Analogic Corporation"/>
    <s v="RH2024UA34 REV1.1"/>
    <s v="EA"/>
    <s v="*** ENGINEERING SAMPLE ONLY****RH2024UA34  Rev 1.1 for BK Medical Li Ion Battery [08/21/18]"/>
    <n v="200"/>
    <n v="0"/>
    <n v="200"/>
    <n v="107.16"/>
    <s v="45895RH2024UA34 REV1.1200"/>
    <n v="21432"/>
    <d v="2018-08-21T00:00:00"/>
    <d v="2018-08-19T00:00:00"/>
    <x v="0"/>
    <s v="LATE"/>
    <x v="0"/>
    <s v="RH2"/>
    <s v="H"/>
    <n v="8"/>
    <n v="1600"/>
    <m/>
    <m/>
    <m/>
    <m/>
    <x v="21"/>
    <n v="4200"/>
  </r>
  <r>
    <n v="44710"/>
    <s v="Open"/>
    <d v="2018-01-02T00:00:00"/>
    <d v="2018-06-29T00:00:00"/>
    <s v="4499"/>
    <s v="Viavi Solutions - Milpitas"/>
    <s v="NRE Charge"/>
    <s v="job"/>
    <s v="IEC 62133 testing for NH2054VV34 cell change."/>
    <n v="1"/>
    <n v="0.5"/>
    <n v="0.5"/>
    <n v="11350"/>
    <s v="44710NRE Charge1"/>
    <n v="5675"/>
    <d v="2018-06-29T00:00:00"/>
    <d v="2018-06-24T00:00:00"/>
    <x v="0"/>
    <s v="LATE"/>
    <x v="1"/>
    <s v="NRE"/>
    <s v="n/a"/>
    <n v="0"/>
    <n v="0"/>
    <m/>
    <m/>
    <m/>
    <m/>
    <x v="7"/>
    <n v="37"/>
  </r>
  <r>
    <n v="45895"/>
    <s v="Open"/>
    <d v="2018-05-01T00:00:00"/>
    <d v="2018-10-31T00:00:00"/>
    <s v="6715"/>
    <s v="Analogic Corporation"/>
    <s v="RH2024UA34 REV1.1"/>
    <s v="EA"/>
    <s v="*** ENGINEERING SAMPLE ONLY****RH2024UA34  Rev 1.1 for BK Medical Li Ion Battery [10/09/18]"/>
    <n v="100"/>
    <n v="0"/>
    <n v="100"/>
    <n v="107.16"/>
    <s v="45895RH2024UA34 REV1.1100"/>
    <n v="10716"/>
    <d v="2018-10-09T00:00:00"/>
    <d v="2018-10-07T00:00:00"/>
    <x v="12"/>
    <d v="2018-10-01T00:00:00"/>
    <x v="0"/>
    <s v="RH2"/>
    <s v="H"/>
    <n v="8"/>
    <n v="800"/>
    <m/>
    <m/>
    <m/>
    <m/>
    <x v="1"/>
    <n v="0"/>
  </r>
  <r>
    <n v="46309"/>
    <s v="Open"/>
    <d v="2018-06-15T00:00:00"/>
    <d v="2018-09-07T00:00:00"/>
    <s v="5022"/>
    <s v="Bluebox Aviation Systems Ltd"/>
    <s v="Wire Exchange Fees"/>
    <s v=""/>
    <s v="wire fee costs incurred from intermediary banks in transit"/>
    <n v="1"/>
    <n v="0"/>
    <n v="1"/>
    <n v="35"/>
    <s v="46309Wire Exchange Fees1"/>
    <n v="35"/>
    <d v="2018-09-07T00:00:00"/>
    <d v="2018-09-02T00:00:00"/>
    <x v="0"/>
    <d v="2018-09-01T00:00:00"/>
    <x v="1"/>
    <s v="Wir"/>
    <s v="n/a"/>
    <n v="0"/>
    <n v="0"/>
    <m/>
    <m/>
    <m/>
    <m/>
    <x v="31"/>
    <n v="4"/>
  </r>
  <r>
    <n v="46437"/>
    <s v="Open"/>
    <d v="2018-06-29T00:00:00"/>
    <d v="2018-10-31T00:00:00"/>
    <s v="5807"/>
    <s v="Interstate Batteries"/>
    <s v="Ni2020ED29-REV2.4"/>
    <s v="PC"/>
    <s v="NI2020ED29 Rev 2.4 Li Ion Battery [10/03/18]"/>
    <n v="100"/>
    <n v="0"/>
    <n v="100"/>
    <n v="128.88"/>
    <s v="46437Ni2020ED29-REV2.4100"/>
    <n v="12888"/>
    <d v="2018-10-03T00:00:00"/>
    <d v="2018-09-30T00:00:00"/>
    <x v="4"/>
    <d v="2018-10-01T00:00:00"/>
    <x v="0"/>
    <s v="Ni2"/>
    <s v="I"/>
    <n v="9"/>
    <n v="900"/>
    <m/>
    <m/>
    <m/>
    <m/>
    <x v="1"/>
    <n v="0"/>
  </r>
  <r>
    <n v="46437"/>
    <s v="Open"/>
    <d v="2018-06-29T00:00:00"/>
    <d v="2018-10-31T00:00:00"/>
    <s v="5807"/>
    <s v="Interstate Batteries"/>
    <s v="Ni2020ED29-REV2.4"/>
    <s v="PC"/>
    <s v="NI2020ED29 Rev 2.4 Li Ion Battery [11/05/18]"/>
    <n v="100"/>
    <n v="0"/>
    <n v="100"/>
    <n v="128.88"/>
    <s v="46437Ni2020ED29-REV2.4100"/>
    <n v="12888"/>
    <d v="2018-11-05T00:00:00"/>
    <d v="2018-11-04T00:00:00"/>
    <x v="6"/>
    <d v="2018-11-01T00:00:00"/>
    <x v="0"/>
    <s v="Ni2"/>
    <s v="I"/>
    <n v="9"/>
    <n v="900"/>
    <m/>
    <m/>
    <m/>
    <m/>
    <x v="1"/>
    <n v="0"/>
  </r>
  <r>
    <n v="46700"/>
    <s v="Open"/>
    <d v="2018-08-01T00:00:00"/>
    <d v="2018-11-27T00:00:00"/>
    <s v="4775"/>
    <s v="Precise Positioning Management GmbH"/>
    <s v="MC20501E Rev 4.2"/>
    <s v=""/>
    <s v="BELT CHARGER - Rev 4.2"/>
    <n v="20"/>
    <n v="0"/>
    <n v="20"/>
    <n v="98.64"/>
    <s v="46700MC20501E Rev 4.220"/>
    <n v="1972.8"/>
    <d v="2018-11-27T00:00:00"/>
    <d v="2018-11-25T00:00:00"/>
    <x v="2"/>
    <d v="2018-11-01T00:00:00"/>
    <x v="2"/>
    <s v="MC2"/>
    <s v="n/a"/>
    <n v="0"/>
    <n v="0"/>
    <m/>
    <m/>
    <m/>
    <m/>
    <x v="1"/>
    <n v="0"/>
  </r>
  <r>
    <n v="46455"/>
    <s v="Open"/>
    <d v="2018-07-03T00:00:00"/>
    <d v="2018-10-31T00:00:00"/>
    <s v="7900"/>
    <s v="Heuresis Corp."/>
    <s v="ND2037HC31 REV1.0"/>
    <s v="PC"/>
    <s v="ND2037HC31 Rev 1.0 for Heuresis Li Ion Battery [09/10/18]"/>
    <n v="250"/>
    <n v="0"/>
    <n v="250"/>
    <n v="67.88"/>
    <s v="46455ND2037HC31 REV1.0250"/>
    <n v="16970"/>
    <d v="2018-09-10T00:00:00"/>
    <d v="2018-09-09T00:00:00"/>
    <x v="9"/>
    <d v="2018-09-01T00:00:00"/>
    <x v="0"/>
    <s v="ND2"/>
    <s v="D"/>
    <n v="4"/>
    <n v="1000"/>
    <m/>
    <m/>
    <m/>
    <m/>
    <x v="1"/>
    <n v="0"/>
  </r>
  <r>
    <n v="46455"/>
    <s v="Open"/>
    <d v="2018-07-03T00:00:00"/>
    <d v="2018-10-31T00:00:00"/>
    <s v="7900"/>
    <s v="Heuresis Corp."/>
    <s v="CH7000A-REV 5.4"/>
    <s v=""/>
    <s v="CH7000A Solar Capable Charger with US Power Plug and Cigar Cable [09/10/18]"/>
    <n v="110"/>
    <n v="0"/>
    <n v="110"/>
    <n v="104.22"/>
    <s v="46455CH7000A-REV 5.4110"/>
    <n v="11464.2"/>
    <d v="2018-09-10T00:00:00"/>
    <d v="2018-09-09T00:00:00"/>
    <x v="9"/>
    <d v="2018-09-01T00:00:00"/>
    <x v="2"/>
    <s v="CH7"/>
    <s v="n/a"/>
    <n v="0"/>
    <n v="0"/>
    <m/>
    <m/>
    <m/>
    <m/>
    <x v="1"/>
    <n v="0"/>
  </r>
  <r>
    <n v="46455"/>
    <s v="Open"/>
    <d v="2018-07-03T00:00:00"/>
    <d v="2018-10-31T00:00:00"/>
    <s v="7900"/>
    <s v="Heuresis Corp."/>
    <s v="ND2037HC31 REV1.0"/>
    <s v="PC"/>
    <s v="ND2037HC31 Rev 1.0 for Heuresis Li Ion Battery [10/01/18]"/>
    <n v="250"/>
    <n v="0"/>
    <n v="250"/>
    <n v="67.88"/>
    <s v="46455ND2037HC31 REV1.0250"/>
    <n v="16970"/>
    <d v="2018-10-01T00:00:00"/>
    <d v="2018-09-30T00:00:00"/>
    <x v="4"/>
    <d v="2018-10-01T00:00:00"/>
    <x v="0"/>
    <s v="ND2"/>
    <s v="D"/>
    <n v="4"/>
    <n v="1000"/>
    <m/>
    <m/>
    <m/>
    <m/>
    <x v="1"/>
    <n v="0"/>
  </r>
  <r>
    <n v="46455"/>
    <s v="Open"/>
    <d v="2018-07-03T00:00:00"/>
    <d v="2018-10-31T00:00:00"/>
    <s v="7900"/>
    <s v="Heuresis Corp."/>
    <s v="CH7000A-REV 5.4"/>
    <s v=""/>
    <s v="CH7000A Solar Capable Charger with US Power Plug and Cigar Cable [10/01/18]"/>
    <n v="110"/>
    <n v="0"/>
    <n v="110"/>
    <n v="104.22"/>
    <s v="46455CH7000A-REV 5.4110"/>
    <n v="11464.2"/>
    <d v="2018-10-01T00:00:00"/>
    <d v="2018-09-30T00:00:00"/>
    <x v="4"/>
    <d v="2018-10-01T00:00:00"/>
    <x v="2"/>
    <s v="CH7"/>
    <s v="n/a"/>
    <n v="0"/>
    <n v="0"/>
    <m/>
    <m/>
    <m/>
    <m/>
    <x v="1"/>
    <n v="0"/>
  </r>
  <r>
    <n v="46455"/>
    <s v="Open"/>
    <d v="2018-07-03T00:00:00"/>
    <d v="2018-10-31T00:00:00"/>
    <s v="7900"/>
    <s v="Heuresis Corp."/>
    <s v="ND2037HC31 REV1.0"/>
    <s v="PC"/>
    <s v="ND2037HC31 Rev 1.0 for Heuresis Li Ion Battery [10/31/18]"/>
    <n v="500"/>
    <n v="0"/>
    <n v="500"/>
    <n v="67.88"/>
    <s v="46455ND2037HC31 REV1.0500"/>
    <n v="33940"/>
    <d v="2018-10-31T00:00:00"/>
    <d v="2018-10-28T00:00:00"/>
    <x v="22"/>
    <d v="2018-10-01T00:00:00"/>
    <x v="0"/>
    <s v="ND2"/>
    <s v="D"/>
    <n v="4"/>
    <n v="2000"/>
    <m/>
    <m/>
    <m/>
    <m/>
    <x v="1"/>
    <n v="0"/>
  </r>
  <r>
    <n v="46700"/>
    <s v="Open"/>
    <d v="2018-08-01T00:00:00"/>
    <d v="2018-11-27T00:00:00"/>
    <s v="4775"/>
    <s v="Precise Positioning Management GmbH"/>
    <s v="NH2054HD29 Rev2.2"/>
    <s v="PC"/>
    <s v="NH2054HD29 Rev2.2Li Ion Battery"/>
    <n v="24"/>
    <n v="0"/>
    <n v="24"/>
    <n v="116.71"/>
    <s v="46700NH2054HD29 Rev2.224"/>
    <n v="2801.04"/>
    <d v="2018-11-27T00:00:00"/>
    <d v="2018-11-25T00:00:00"/>
    <x v="2"/>
    <d v="2018-11-01T00:00:00"/>
    <x v="0"/>
    <s v="NH2"/>
    <s v="H"/>
    <n v="8"/>
    <n v="192"/>
    <m/>
    <m/>
    <m/>
    <m/>
    <x v="1"/>
    <n v="0"/>
  </r>
  <r>
    <n v="46456"/>
    <s v="Open"/>
    <d v="2018-07-03T00:00:00"/>
    <d v="2018-10-31T00:00:00"/>
    <s v="6180"/>
    <s v="Eddyfi UK Ltd"/>
    <s v="CH5050U - R4.6"/>
    <s v=""/>
    <s v="CH5050U Dual Charger/Calibrator [09/21/18]"/>
    <n v="25"/>
    <n v="0"/>
    <n v="25"/>
    <n v="226.25"/>
    <s v="46456CH5050U - R4.625"/>
    <n v="5656.25"/>
    <d v="2018-09-21T00:00:00"/>
    <d v="2018-09-16T00:00:00"/>
    <x v="8"/>
    <d v="2018-09-01T00:00:00"/>
    <x v="2"/>
    <s v="CH5"/>
    <s v="n/a"/>
    <n v="0"/>
    <n v="0"/>
    <m/>
    <m/>
    <m/>
    <m/>
    <x v="1"/>
    <n v="0"/>
  </r>
  <r>
    <n v="46456"/>
    <s v="Open"/>
    <d v="2018-07-03T00:00:00"/>
    <d v="2018-10-31T00:00:00"/>
    <s v="6180"/>
    <s v="Eddyfi UK Ltd"/>
    <s v="CH5050U - R4.6"/>
    <s v=""/>
    <s v="CH5050U Dual Charger/Calibrator [10/05/18]"/>
    <n v="10"/>
    <n v="0"/>
    <n v="10"/>
    <n v="226.25"/>
    <s v="46456CH5050U - R4.610"/>
    <n v="2262.5"/>
    <d v="2018-10-05T00:00:00"/>
    <d v="2018-09-30T00:00:00"/>
    <x v="4"/>
    <d v="2018-10-01T00:00:00"/>
    <x v="2"/>
    <s v="CH5"/>
    <s v="n/a"/>
    <n v="0"/>
    <n v="0"/>
    <m/>
    <m/>
    <m/>
    <m/>
    <x v="1"/>
    <n v="0"/>
  </r>
  <r>
    <n v="46456"/>
    <s v="Open"/>
    <d v="2018-07-03T00:00:00"/>
    <d v="2018-10-31T00:00:00"/>
    <s v="6180"/>
    <s v="Eddyfi UK Ltd"/>
    <s v="CH5050U - R4.6"/>
    <s v=""/>
    <s v="CH5050U Dual Charger/Calibrator [10/19/18]"/>
    <n v="10"/>
    <n v="0"/>
    <n v="10"/>
    <n v="226.25"/>
    <s v="46456CH5050U - R4.610"/>
    <n v="2262.5"/>
    <d v="2018-10-19T00:00:00"/>
    <d v="2018-10-14T00:00:00"/>
    <x v="7"/>
    <d v="2018-10-01T00:00:00"/>
    <x v="2"/>
    <s v="CH5"/>
    <s v="n/a"/>
    <n v="0"/>
    <n v="0"/>
    <m/>
    <m/>
    <m/>
    <m/>
    <x v="1"/>
    <n v="0"/>
  </r>
  <r>
    <n v="46456"/>
    <s v="Open"/>
    <d v="2018-07-03T00:00:00"/>
    <d v="2018-10-31T00:00:00"/>
    <s v="6180"/>
    <s v="Eddyfi UK Ltd"/>
    <s v="CH5050U - R4.6"/>
    <s v=""/>
    <s v="CH5050U Dual Charger/Calibrator [10/30/18]"/>
    <n v="10"/>
    <n v="0"/>
    <n v="10"/>
    <n v="226.25"/>
    <s v="46456CH5050U - R4.610"/>
    <n v="2262.5"/>
    <d v="2018-10-30T00:00:00"/>
    <d v="2018-10-28T00:00:00"/>
    <x v="22"/>
    <d v="2018-10-01T00:00:00"/>
    <x v="2"/>
    <s v="CH5"/>
    <s v="n/a"/>
    <n v="0"/>
    <n v="0"/>
    <m/>
    <m/>
    <m/>
    <m/>
    <x v="1"/>
    <n v="0"/>
  </r>
  <r>
    <n v="46804"/>
    <s v="Open"/>
    <d v="2018-08-13T00:00:00"/>
    <d v="2018-10-31T00:00:00"/>
    <s v="5955"/>
    <s v="Minkels B.V."/>
    <s v="NB2037HR31 Rev2.4"/>
    <s v="PC"/>
    <s v="NB2037HR31 Rev 2.4 (see SWI) for Heraus(24 Hr. hold) [10/08/18]"/>
    <n v="58"/>
    <n v="0"/>
    <n v="58"/>
    <n v="61.32"/>
    <s v="46804NB2037HR31 Rev2.458"/>
    <n v="3556.56"/>
    <d v="2018-10-08T00:00:00"/>
    <d v="2018-10-07T00:00:00"/>
    <x v="12"/>
    <d v="2018-10-01T00:00:00"/>
    <x v="0"/>
    <s v="NB2"/>
    <s v="B"/>
    <n v="2"/>
    <n v="116"/>
    <m/>
    <m/>
    <m/>
    <m/>
    <x v="1"/>
    <n v="0"/>
  </r>
  <r>
    <n v="46700"/>
    <s v="Open"/>
    <d v="2018-08-01T00:00:00"/>
    <d v="2018-11-27T00:00:00"/>
    <s v="4775"/>
    <s v="Precise Positioning Management GmbH"/>
    <s v="Wire Exchange Fees"/>
    <s v=""/>
    <s v="wire fee costs incurred from intermediary banks in transit"/>
    <n v="1"/>
    <n v="0"/>
    <n v="1"/>
    <n v="26"/>
    <s v="46700Wire Exchange Fees1"/>
    <n v="26"/>
    <d v="2018-11-27T00:00:00"/>
    <d v="2018-11-25T00:00:00"/>
    <x v="2"/>
    <d v="2018-11-01T00:00:00"/>
    <x v="1"/>
    <s v="Wir"/>
    <s v="n/a"/>
    <n v="0"/>
    <n v="0"/>
    <m/>
    <m/>
    <m/>
    <m/>
    <x v="1"/>
    <n v="0"/>
  </r>
  <r>
    <n v="46705"/>
    <s v="Open"/>
    <d v="2018-08-01T00:00:00"/>
    <d v="2018-11-27T00:00:00"/>
    <s v="6945"/>
    <s v="MBio Diagnostics Inc"/>
    <s v="MC20402A Rev 4.0"/>
    <s v=""/>
    <s v="BELT CHARGER - Rev 4.0"/>
    <n v="5"/>
    <n v="0"/>
    <n v="5"/>
    <n v="95"/>
    <s v="46705MC20402A Rev 4.05"/>
    <n v="475"/>
    <d v="2018-11-27T00:00:00"/>
    <d v="2018-11-25T00:00:00"/>
    <x v="2"/>
    <d v="2018-11-01T00:00:00"/>
    <x v="2"/>
    <s v="MC2"/>
    <s v="n/a"/>
    <n v="0"/>
    <n v="0"/>
    <m/>
    <m/>
    <m/>
    <m/>
    <x v="1"/>
    <n v="0"/>
  </r>
  <r>
    <n v="38856"/>
    <s v="Open"/>
    <d v="2017-01-01T00:00:00"/>
    <d v="2018-08-01T00:00:00"/>
    <s v="8343"/>
    <s v="Leonardo MW Ltd"/>
    <s v="L03D428A29-REV1.3"/>
    <s v="PC"/>
    <s v="L03D428A29 Rev 1.3 (See SWI) for DRS Li Ion Battery [01/09/19]"/>
    <n v="1296"/>
    <n v="0"/>
    <n v="1296"/>
    <n v="68.09"/>
    <s v="38856L03D428A29-REV1.31296"/>
    <n v="88244.64"/>
    <d v="2019-01-09T00:00:00"/>
    <d v="2019-01-06T00:00:00"/>
    <x v="34"/>
    <d v="2019-01-01T00:00:00"/>
    <x v="0"/>
    <s v="L03"/>
    <n v="3"/>
    <n v="3"/>
    <n v="3888"/>
    <m/>
    <m/>
    <m/>
    <m/>
    <x v="1"/>
    <n v="0"/>
  </r>
  <r>
    <n v="46265"/>
    <s v="Open"/>
    <d v="2018-06-12T00:00:00"/>
    <d v="2018-11-02T00:00:00"/>
    <s v="8473"/>
    <s v="S2Story Co. Ltd."/>
    <s v="ND2054HD31 Rev2.2"/>
    <s v="PC"/>
    <s v="ND2054HD31 Rev 2.2 Li Ion Battery [10/30/18]"/>
    <n v="54"/>
    <n v="0"/>
    <n v="54"/>
    <n v="69.61"/>
    <s v="46265ND2054HD31 Rev2.254"/>
    <n v="3758.94"/>
    <d v="2018-10-30T00:00:00"/>
    <d v="2018-10-28T00:00:00"/>
    <x v="22"/>
    <d v="2018-10-01T00:00:00"/>
    <x v="0"/>
    <s v="ND2"/>
    <s v="D"/>
    <n v="4"/>
    <n v="216"/>
    <m/>
    <m/>
    <m/>
    <m/>
    <x v="1"/>
    <n v="0"/>
  </r>
  <r>
    <n v="46408"/>
    <s v="Open"/>
    <d v="2018-06-27T00:00:00"/>
    <d v="2018-11-02T00:00:00"/>
    <s v="6308"/>
    <s v="PP Systems"/>
    <s v="NF2047PP29 REV1.0"/>
    <s v="PC"/>
    <s v="NF2047PP29 Rev 1.0 for PP Systems Li Ion Battery [10/22/18]"/>
    <n v="3"/>
    <n v="0"/>
    <n v="3"/>
    <n v="106.06"/>
    <s v="46408NF2047PP29 REV1.03"/>
    <n v="318.18"/>
    <d v="2018-10-22T00:00:00"/>
    <d v="2018-10-21T00:00:00"/>
    <x v="5"/>
    <d v="2018-10-01T00:00:00"/>
    <x v="0"/>
    <s v="NF2"/>
    <s v="F"/>
    <n v="6"/>
    <n v="18"/>
    <m/>
    <m/>
    <m/>
    <m/>
    <x v="1"/>
    <n v="0"/>
  </r>
  <r>
    <n v="46408"/>
    <s v="Open"/>
    <d v="2018-06-27T00:00:00"/>
    <d v="2018-11-02T00:00:00"/>
    <s v="6308"/>
    <s v="PP Systems"/>
    <s v="NF2047PP29 REV1.1"/>
    <s v="PC"/>
    <s v="NF2047PP29 Rev 1.1 for PP Systems Li Ion Battery [10/22/18]"/>
    <n v="22"/>
    <n v="0"/>
    <n v="22"/>
    <n v="106.06"/>
    <s v="46408NF2047PP29 REV1.122"/>
    <n v="2333.3200000000002"/>
    <d v="2018-10-22T00:00:00"/>
    <d v="2018-10-21T00:00:00"/>
    <x v="5"/>
    <d v="2018-10-01T00:00:00"/>
    <x v="0"/>
    <s v="NF2"/>
    <s v="F"/>
    <n v="6"/>
    <n v="132"/>
    <m/>
    <m/>
    <m/>
    <m/>
    <x v="1"/>
    <n v="0"/>
  </r>
  <r>
    <n v="46408"/>
    <s v="Open"/>
    <d v="2018-06-27T00:00:00"/>
    <d v="2018-11-02T00:00:00"/>
    <s v="6308"/>
    <s v="PP Systems"/>
    <s v="NF2047PP29 REV1.1"/>
    <s v="PC"/>
    <s v="NF2047PP29 Rev 1.1 for PP Systems Li Ion Battery [10/29/18]"/>
    <n v="25"/>
    <n v="0"/>
    <n v="25"/>
    <n v="106.06"/>
    <s v="46408NF2047PP29 REV1.125"/>
    <n v="2651.5"/>
    <d v="2018-10-29T00:00:00"/>
    <d v="2018-10-28T00:00:00"/>
    <x v="22"/>
    <d v="2018-10-01T00:00:00"/>
    <x v="0"/>
    <s v="NF2"/>
    <s v="F"/>
    <n v="6"/>
    <n v="150"/>
    <m/>
    <m/>
    <m/>
    <m/>
    <x v="1"/>
    <n v="0"/>
  </r>
  <r>
    <n v="46434"/>
    <s v="Open"/>
    <d v="2018-06-29T00:00:00"/>
    <d v="2018-11-02T00:00:00"/>
    <s v="4184"/>
    <s v="Imaginant, Inc."/>
    <s v="CH5000A-REV 12.4"/>
    <s v=""/>
    <s v="CH5000A Rev 12.4 Charger/Calibrator - USA plug  [10/29/18]"/>
    <n v="10"/>
    <n v="0"/>
    <n v="10"/>
    <n v="130.38"/>
    <s v="46434CH5000A-REV 12.410"/>
    <n v="1303.8"/>
    <d v="2018-10-29T00:00:00"/>
    <d v="2018-10-28T00:00:00"/>
    <x v="22"/>
    <d v="2018-10-01T00:00:00"/>
    <x v="2"/>
    <s v="CH5"/>
    <s v="n/a"/>
    <n v="0"/>
    <n v="0"/>
    <m/>
    <m/>
    <m/>
    <m/>
    <x v="1"/>
    <n v="0"/>
  </r>
  <r>
    <n v="46434"/>
    <s v="Open"/>
    <d v="2018-06-29T00:00:00"/>
    <d v="2018-11-02T00:00:00"/>
    <s v="4184"/>
    <s v="Imaginant, Inc."/>
    <s v="ND2053iG34 Rev1.0"/>
    <s v="PC"/>
    <s v="ND2053iG34 Rev 1.0 for Imaginant, Li Ion Battery [10/29/18]"/>
    <n v="24"/>
    <n v="0"/>
    <n v="24"/>
    <n v="87.36"/>
    <s v="46434ND2053iG34 Rev1.024"/>
    <n v="2096.64"/>
    <d v="2018-10-29T00:00:00"/>
    <d v="2018-10-28T00:00:00"/>
    <x v="22"/>
    <d v="2018-10-01T00:00:00"/>
    <x v="0"/>
    <s v="ND2"/>
    <s v="D"/>
    <n v="4"/>
    <n v="96"/>
    <m/>
    <m/>
    <m/>
    <m/>
    <x v="1"/>
    <n v="0"/>
  </r>
  <r>
    <n v="46595"/>
    <s v="Open"/>
    <d v="2018-07-19T00:00:00"/>
    <d v="2018-11-02T00:00:00"/>
    <s v="4964"/>
    <s v="Accutronics Ltd"/>
    <s v="CH5000X-REV 11.3"/>
    <s v=""/>
    <s v="CH5000X Rev 11.3 Charger/Calibrator - no mains plug [10/30/18]"/>
    <n v="30"/>
    <n v="0"/>
    <n v="30"/>
    <n v="119.75"/>
    <s v="46595CH5000X-REV 11.330"/>
    <n v="3592.5"/>
    <d v="2018-10-30T00:00:00"/>
    <d v="2018-10-28T00:00:00"/>
    <x v="22"/>
    <d v="2018-10-01T00:00:00"/>
    <x v="2"/>
    <s v="CH5"/>
    <s v="n/a"/>
    <n v="0"/>
    <n v="0"/>
    <m/>
    <m/>
    <m/>
    <m/>
    <x v="1"/>
    <n v="0"/>
  </r>
  <r>
    <n v="46595"/>
    <s v="Open"/>
    <d v="2018-07-19T00:00:00"/>
    <d v="2018-11-02T00:00:00"/>
    <s v="4964"/>
    <s v="Accutronics Ltd"/>
    <s v="EB335A4.2"/>
    <s v=""/>
    <s v="Single Channel Embeddable Boost Charger Module [10/30/18]"/>
    <n v="10"/>
    <n v="0"/>
    <n v="10"/>
    <n v="88.51"/>
    <s v="46595EB335A4.210"/>
    <n v="885.1"/>
    <d v="2018-10-30T00:00:00"/>
    <d v="2018-10-28T00:00:00"/>
    <x v="22"/>
    <d v="2018-10-01T00:00:00"/>
    <x v="3"/>
    <s v="EB3"/>
    <s v="n/a"/>
    <n v="0"/>
    <n v="0"/>
    <m/>
    <m/>
    <m/>
    <m/>
    <x v="1"/>
    <n v="0"/>
  </r>
  <r>
    <n v="46595"/>
    <s v="Open"/>
    <d v="2018-07-19T00:00:00"/>
    <d v="2018-11-02T00:00:00"/>
    <s v="4964"/>
    <s v="Accutronics Ltd"/>
    <s v="NF2040HD34 REV1.6"/>
    <s v="PC"/>
    <s v="NF2040HD34 Rev 1.6 Li Ion Battery [10/30/18]"/>
    <n v="18"/>
    <n v="0"/>
    <n v="18"/>
    <n v="87.81"/>
    <s v="46595NF2040HD34 REV1.618"/>
    <n v="1580.58"/>
    <d v="2018-10-30T00:00:00"/>
    <d v="2018-10-28T00:00:00"/>
    <x v="22"/>
    <d v="2018-10-01T00:00:00"/>
    <x v="0"/>
    <s v="NF2"/>
    <s v="F"/>
    <n v="6"/>
    <n v="108"/>
    <m/>
    <m/>
    <m/>
    <m/>
    <x v="1"/>
    <n v="0"/>
  </r>
  <r>
    <n v="46595"/>
    <s v="Open"/>
    <d v="2018-07-19T00:00:00"/>
    <d v="2018-11-02T00:00:00"/>
    <s v="4964"/>
    <s v="Accutronics Ltd"/>
    <s v="NH2034HD34 Rev1.4"/>
    <s v="PC"/>
    <s v="NH2034HD34 Rev 1.4 Li Ion Battery [10/30/18]"/>
    <n v="20"/>
    <n v="0"/>
    <n v="20"/>
    <n v="103.6"/>
    <s v="46595NH2034HD34 Rev1.420"/>
    <n v="2072"/>
    <d v="2018-10-30T00:00:00"/>
    <d v="2018-10-28T00:00:00"/>
    <x v="22"/>
    <d v="2018-10-01T00:00:00"/>
    <x v="0"/>
    <s v="NH2"/>
    <s v="H"/>
    <n v="8"/>
    <n v="160"/>
    <m/>
    <m/>
    <m/>
    <m/>
    <x v="1"/>
    <n v="0"/>
  </r>
  <r>
    <n v="46595"/>
    <s v="Open"/>
    <d v="2018-07-19T00:00:00"/>
    <d v="2018-11-02T00:00:00"/>
    <s v="4964"/>
    <s v="Accutronics Ltd"/>
    <s v="Ni2020HD29-REV2.9"/>
    <s v="PC"/>
    <s v="Ni2020HD29 Rev 2.9 Li Ion Battery [10/30/18]"/>
    <n v="22"/>
    <n v="0"/>
    <n v="22"/>
    <n v="105.37"/>
    <s v="46595Ni2020HD29-REV2.922"/>
    <n v="2318.1400000000003"/>
    <d v="2018-10-30T00:00:00"/>
    <d v="2018-10-28T00:00:00"/>
    <x v="22"/>
    <d v="2018-10-01T00:00:00"/>
    <x v="0"/>
    <s v="Ni2"/>
    <s v="I"/>
    <n v="9"/>
    <n v="198"/>
    <m/>
    <m/>
    <m/>
    <m/>
    <x v="1"/>
    <n v="0"/>
  </r>
  <r>
    <n v="46595"/>
    <s v="Open"/>
    <d v="2018-07-19T00:00:00"/>
    <d v="2018-11-02T00:00:00"/>
    <s v="4964"/>
    <s v="Accutronics Ltd"/>
    <s v="NI2040HD29 REV2.2"/>
    <s v="PC"/>
    <s v="NI2040HD29 Rev 2.2 Li Ion Battery [10/30/18]"/>
    <n v="180"/>
    <n v="0"/>
    <n v="180"/>
    <n v="105.37"/>
    <s v="46595NI2040HD29 REV2.2180"/>
    <n v="18966.600000000002"/>
    <d v="2018-10-30T00:00:00"/>
    <d v="2018-10-28T00:00:00"/>
    <x v="22"/>
    <d v="2018-10-01T00:00:00"/>
    <x v="0"/>
    <s v="NI2"/>
    <s v="I"/>
    <n v="9"/>
    <n v="1620"/>
    <m/>
    <m/>
    <m/>
    <m/>
    <x v="1"/>
    <n v="0"/>
  </r>
  <r>
    <n v="46458"/>
    <s v="Open"/>
    <d v="2018-07-03T00:00:00"/>
    <d v="2018-11-05T00:00:00"/>
    <s v="6180"/>
    <s v="Eddyfi UK Ltd"/>
    <s v="NH2054HD31 Rev1.4"/>
    <s v="PC"/>
    <s v="NH2054HD31 Rev1.4 Li Ion Battery [11/05/18]"/>
    <n v="25"/>
    <n v="0"/>
    <n v="25"/>
    <n v="108.48"/>
    <s v="46458NH2054HD31 Rev1.425"/>
    <n v="2712"/>
    <d v="2018-11-05T00:00:00"/>
    <d v="2018-11-04T00:00:00"/>
    <x v="6"/>
    <d v="2018-11-01T00:00:00"/>
    <x v="0"/>
    <s v="NH2"/>
    <s v="H"/>
    <n v="8"/>
    <n v="200"/>
    <m/>
    <m/>
    <m/>
    <m/>
    <x v="1"/>
    <n v="0"/>
  </r>
  <r>
    <n v="46458"/>
    <s v="Open"/>
    <d v="2018-07-03T00:00:00"/>
    <d v="2018-11-05T00:00:00"/>
    <s v="6180"/>
    <s v="Eddyfi UK Ltd"/>
    <s v="NH2054HD31 Rev1.4"/>
    <s v="PC"/>
    <s v="NH2054HD31 Rev1.4 Li Ion Battery [11/05/18]"/>
    <n v="25"/>
    <n v="0"/>
    <n v="25"/>
    <n v="108.48"/>
    <s v="46458NH2054HD31 Rev1.425"/>
    <n v="2712"/>
    <d v="2018-11-05T00:00:00"/>
    <d v="2018-11-04T00:00:00"/>
    <x v="6"/>
    <d v="2018-11-01T00:00:00"/>
    <x v="0"/>
    <s v="NH2"/>
    <s v="H"/>
    <n v="8"/>
    <n v="200"/>
    <m/>
    <m/>
    <m/>
    <m/>
    <x v="1"/>
    <n v="0"/>
  </r>
  <r>
    <n v="46458"/>
    <s v="Open"/>
    <d v="2018-07-03T00:00:00"/>
    <d v="2018-11-05T00:00:00"/>
    <s v="6180"/>
    <s v="Eddyfi UK Ltd"/>
    <s v="NH2054HD31 Rev1.4"/>
    <s v="PC"/>
    <s v="NH2054HD31 Rev1.4 Li Ion Battery [11/05/18]"/>
    <n v="25"/>
    <n v="0"/>
    <n v="25"/>
    <n v="108.48"/>
    <s v="46458NH2054HD31 Rev1.425"/>
    <n v="2712"/>
    <d v="2018-11-05T00:00:00"/>
    <d v="2018-11-04T00:00:00"/>
    <x v="6"/>
    <d v="2018-11-01T00:00:00"/>
    <x v="0"/>
    <s v="NH2"/>
    <s v="H"/>
    <n v="8"/>
    <n v="200"/>
    <m/>
    <m/>
    <m/>
    <m/>
    <x v="1"/>
    <n v="0"/>
  </r>
  <r>
    <n v="46458"/>
    <s v="Open"/>
    <d v="2018-07-03T00:00:00"/>
    <d v="2018-11-05T00:00:00"/>
    <s v="6180"/>
    <s v="Eddyfi UK Ltd"/>
    <s v="NH2054HD31 Rev1.4"/>
    <s v="PC"/>
    <s v="NH2054HD31 Rev1.4 Li Ion Battery [11/05/18]"/>
    <n v="25"/>
    <n v="0"/>
    <n v="25"/>
    <n v="108.48"/>
    <s v="46458NH2054HD31 Rev1.425"/>
    <n v="2712"/>
    <d v="2018-11-05T00:00:00"/>
    <d v="2018-11-04T00:00:00"/>
    <x v="6"/>
    <d v="2018-11-01T00:00:00"/>
    <x v="0"/>
    <s v="NH2"/>
    <s v="H"/>
    <n v="8"/>
    <n v="200"/>
    <m/>
    <m/>
    <m/>
    <m/>
    <x v="1"/>
    <n v="0"/>
  </r>
  <r>
    <n v="46503"/>
    <s v="Open"/>
    <d v="2018-07-10T00:00:00"/>
    <d v="2018-11-05T00:00:00"/>
    <s v="3343"/>
    <s v="Scintrex"/>
    <s v="NF2040HD34 REV1.6"/>
    <s v="PC"/>
    <s v="NF2040HD34 Rev 1.6 Li Ion Battery"/>
    <n v="72"/>
    <n v="0"/>
    <n v="72"/>
    <n v="94.28"/>
    <s v="46503NF2040HD34 REV1.672"/>
    <n v="6788.16"/>
    <d v="2018-11-05T00:00:00"/>
    <d v="2018-11-04T00:00:00"/>
    <x v="6"/>
    <d v="2018-11-01T00:00:00"/>
    <x v="0"/>
    <s v="NF2"/>
    <s v="F"/>
    <n v="6"/>
    <n v="432"/>
    <m/>
    <m/>
    <m/>
    <m/>
    <x v="1"/>
    <n v="0"/>
  </r>
  <r>
    <n v="46347"/>
    <s v="Open"/>
    <d v="2018-06-20T00:00:00"/>
    <d v="2018-10-05T00:00:00"/>
    <s v="4974"/>
    <s v="Akku Planet GmbH"/>
    <s v="NL2024HD22-REV4.7"/>
    <s v="PC"/>
    <s v="NL2024HD22 Rev 4.7 Li Ion Battery [10/03/18]"/>
    <n v="36"/>
    <n v="0"/>
    <n v="36"/>
    <n v="128.78"/>
    <s v="46347NL2024HD22-REV4.736"/>
    <n v="4636.08"/>
    <d v="2018-10-03T00:00:00"/>
    <d v="2018-09-30T00:00:00"/>
    <x v="4"/>
    <d v="2018-10-01T00:00:00"/>
    <x v="0"/>
    <s v="NL2"/>
    <s v="L"/>
    <n v="12"/>
    <n v="432"/>
    <m/>
    <m/>
    <m/>
    <m/>
    <x v="1"/>
    <n v="0"/>
  </r>
  <r>
    <n v="46606"/>
    <s v="Open"/>
    <d v="2018-07-20T00:00:00"/>
    <d v="2018-11-05T00:00:00"/>
    <s v="9592"/>
    <s v="US Army BCO 310th MI Battalion"/>
    <s v="NI2040HD29 REV2.2"/>
    <s v="PC"/>
    <s v="NI2040HD29 Rev 2.2 Li Ion Battery"/>
    <n v="25"/>
    <n v="0"/>
    <n v="25"/>
    <n v="124.38"/>
    <s v="46606NI2040HD29 REV2.225"/>
    <n v="3109.5"/>
    <d v="2018-11-05T00:00:00"/>
    <d v="2018-11-04T00:00:00"/>
    <x v="6"/>
    <d v="2018-11-01T00:00:00"/>
    <x v="0"/>
    <s v="NI2"/>
    <s v="I"/>
    <n v="9"/>
    <n v="225"/>
    <m/>
    <m/>
    <m/>
    <m/>
    <x v="1"/>
    <n v="0"/>
  </r>
  <r>
    <n v="46611"/>
    <s v="Open"/>
    <d v="2018-07-20T00:00:00"/>
    <d v="2018-11-05T00:00:00"/>
    <s v="9595"/>
    <s v="NASCO Aerospace and Electronics"/>
    <s v="Ni2040ED29 REV2.2"/>
    <s v="PC"/>
    <s v="Ni2040ED29 Rev 2.2 Li Ion Battery"/>
    <n v="110"/>
    <n v="50"/>
    <n v="60"/>
    <n v="128.88"/>
    <s v="46611Ni2040ED29 REV2.2110"/>
    <n v="7732.7999999999993"/>
    <d v="2018-11-05T00:00:00"/>
    <d v="2018-11-04T00:00:00"/>
    <x v="6"/>
    <d v="2018-11-01T00:00:00"/>
    <x v="0"/>
    <s v="Ni2"/>
    <s v="I"/>
    <n v="9"/>
    <n v="540"/>
    <m/>
    <m/>
    <m/>
    <m/>
    <x v="1"/>
    <n v="0"/>
  </r>
  <r>
    <n v="46831"/>
    <s v="Open"/>
    <d v="2018-08-15T00:00:00"/>
    <d v="2018-11-05T00:00:00"/>
    <s v="8198"/>
    <s v="M &amp; T Innovations (M) Sdn Bhd"/>
    <s v="NC2040HD24 REV7.7"/>
    <s v="PC"/>
    <s v="NC2040HD24 Rev 7.7 Li Ion Battery"/>
    <n v="10"/>
    <n v="0"/>
    <n v="10"/>
    <n v="88.59"/>
    <s v="46831NC2040HD24 REV7.710"/>
    <n v="885.90000000000009"/>
    <d v="2018-11-05T00:00:00"/>
    <d v="2018-11-04T00:00:00"/>
    <x v="6"/>
    <d v="2018-11-01T00:00:00"/>
    <x v="0"/>
    <s v="NC2"/>
    <s v="C"/>
    <n v="3"/>
    <n v="30"/>
    <m/>
    <m/>
    <m/>
    <m/>
    <x v="1"/>
    <n v="0"/>
  </r>
  <r>
    <n v="46831"/>
    <s v="Open"/>
    <d v="2018-08-15T00:00:00"/>
    <d v="2018-11-05T00:00:00"/>
    <s v="8198"/>
    <s v="M &amp; T Innovations (M) Sdn Bhd"/>
    <s v="CH5000A-REV 12.4"/>
    <s v=""/>
    <s v="CH5000A Rev 12.4 Charger/Calibrator - USA plug"/>
    <n v="1"/>
    <n v="0"/>
    <n v="1"/>
    <n v="139"/>
    <s v="46831CH5000A-REV 12.41"/>
    <n v="139"/>
    <d v="2018-11-05T00:00:00"/>
    <d v="2018-11-04T00:00:00"/>
    <x v="6"/>
    <d v="2018-11-01T00:00:00"/>
    <x v="2"/>
    <s v="CH5"/>
    <s v="n/a"/>
    <n v="0"/>
    <n v="0"/>
    <m/>
    <m/>
    <m/>
    <m/>
    <x v="1"/>
    <n v="0"/>
  </r>
  <r>
    <n v="46831"/>
    <s v="Open"/>
    <d v="2018-08-15T00:00:00"/>
    <d v="2018-11-05T00:00:00"/>
    <s v="8198"/>
    <s v="M &amp; T Innovations (M) Sdn Bhd"/>
    <s v="Wire Exchange Fees"/>
    <s v=""/>
    <s v="wire fee costs incurred from intermediary banks in transit"/>
    <n v="1"/>
    <n v="0"/>
    <n v="1"/>
    <n v="26"/>
    <s v="46831Wire Exchange Fees1"/>
    <n v="26"/>
    <d v="2018-11-05T00:00:00"/>
    <d v="2018-11-04T00:00:00"/>
    <x v="6"/>
    <d v="2018-11-01T00:00:00"/>
    <x v="1"/>
    <s v="Wir"/>
    <s v="n/a"/>
    <n v="0"/>
    <n v="0"/>
    <m/>
    <m/>
    <m/>
    <m/>
    <x v="1"/>
    <n v="0"/>
  </r>
  <r>
    <n v="46871"/>
    <s v="Open"/>
    <d v="2018-08-21T00:00:00"/>
    <d v="2018-11-05T00:00:00"/>
    <s v="9639"/>
    <s v="Gov't Contracting Specialists, Inc."/>
    <s v="PH3059HD25 Rev 1.4"/>
    <s v="PC"/>
    <s v="PH3059HD25 Rev 1.4 Li Ion Battery"/>
    <n v="1"/>
    <n v="0"/>
    <n v="1"/>
    <n v="163.4"/>
    <s v="46871PH3059HD25 Rev 1.41"/>
    <n v="163.4"/>
    <d v="2018-11-05T00:00:00"/>
    <d v="2018-11-04T00:00:00"/>
    <x v="6"/>
    <d v="2018-11-01T00:00:00"/>
    <x v="0"/>
    <s v="PH3"/>
    <s v="H"/>
    <n v="8"/>
    <n v="8"/>
    <m/>
    <m/>
    <m/>
    <m/>
    <x v="1"/>
    <n v="0"/>
  </r>
  <r>
    <n v="46890"/>
    <s v="Open"/>
    <d v="2018-08-23T00:00:00"/>
    <d v="2018-11-05T00:00:00"/>
    <s v="4900"/>
    <s v="Jabil Circuit Sdn Bhd"/>
    <s v="NI2020KS24-REV1.1"/>
    <s v="PC"/>
    <s v="Li Ion Battery for Keysight Malaysia"/>
    <n v="24"/>
    <n v="0"/>
    <n v="24"/>
    <n v="114.09"/>
    <s v="46890NI2020KS24-REV1.124"/>
    <n v="2738.16"/>
    <d v="2018-11-05T00:00:00"/>
    <d v="2018-11-04T00:00:00"/>
    <x v="6"/>
    <d v="2018-11-01T00:00:00"/>
    <x v="0"/>
    <s v="NI2"/>
    <s v="I"/>
    <n v="9"/>
    <n v="216"/>
    <m/>
    <m/>
    <m/>
    <m/>
    <x v="1"/>
    <n v="0"/>
  </r>
  <r>
    <n v="46906"/>
    <s v="Open"/>
    <d v="2018-08-24T00:00:00"/>
    <d v="2018-11-05T00:00:00"/>
    <s v="7073"/>
    <s v="M &amp; G Industrial Products LLC"/>
    <s v="NL2024HD22-REV4.7"/>
    <s v="PC"/>
    <s v="NL2024HD22 Rev 4.7 Li Ion Battery"/>
    <n v="2"/>
    <n v="0"/>
    <n v="2"/>
    <n v="177.19"/>
    <s v="46906NL2024HD22-REV4.72"/>
    <n v="354.38"/>
    <d v="2018-11-05T00:00:00"/>
    <d v="2018-11-04T00:00:00"/>
    <x v="6"/>
    <d v="2018-11-01T00:00:00"/>
    <x v="0"/>
    <s v="NL2"/>
    <s v="L"/>
    <n v="12"/>
    <n v="24"/>
    <m/>
    <m/>
    <m/>
    <m/>
    <x v="1"/>
    <n v="0"/>
  </r>
  <r>
    <n v="46939"/>
    <s v="Open"/>
    <d v="2018-08-31T00:00:00"/>
    <d v="2018-11-05T00:00:00"/>
    <s v="3465"/>
    <s v="Teledyne LeCroy"/>
    <s v="NB2037FQ31 Rev1.0"/>
    <s v="PC"/>
    <s v="NB2037FQ31 Rev 1.0 for Frontline Test Equipment Li Ion Battery [09/26/18]"/>
    <n v="30"/>
    <n v="0"/>
    <n v="30"/>
    <n v="59.83"/>
    <s v="46939NB2037FQ31 Rev1.030"/>
    <n v="1794.8999999999999"/>
    <d v="2018-09-26T00:00:00"/>
    <d v="2018-09-23T00:00:00"/>
    <x v="3"/>
    <d v="2018-09-01T00:00:00"/>
    <x v="0"/>
    <s v="NB2"/>
    <s v="B"/>
    <n v="2"/>
    <n v="60"/>
    <m/>
    <m/>
    <m/>
    <m/>
    <x v="1"/>
    <n v="0"/>
  </r>
  <r>
    <n v="46939"/>
    <s v="Open"/>
    <d v="2018-08-31T00:00:00"/>
    <d v="2018-11-05T00:00:00"/>
    <s v="3465"/>
    <s v="Teledyne LeCroy"/>
    <s v="NB2037FQ31 Rev1.0"/>
    <s v="PC"/>
    <s v="NB2037FQ31 Rev 1.0 for Frontline Test Equipment Li Ion Battery [10/22/18]"/>
    <n v="45"/>
    <n v="0"/>
    <n v="45"/>
    <n v="59.83"/>
    <s v="46939NB2037FQ31 Rev1.045"/>
    <n v="2692.35"/>
    <d v="2018-10-22T00:00:00"/>
    <d v="2018-10-21T00:00:00"/>
    <x v="5"/>
    <d v="2018-10-01T00:00:00"/>
    <x v="0"/>
    <s v="NB2"/>
    <s v="B"/>
    <n v="2"/>
    <n v="90"/>
    <m/>
    <m/>
    <m/>
    <m/>
    <x v="1"/>
    <n v="0"/>
  </r>
  <r>
    <n v="45681"/>
    <s v="Open"/>
    <d v="2018-04-10T00:00:00"/>
    <d v="2018-11-06T00:00:00"/>
    <s v="6607"/>
    <s v="Rigaku Americas Corp."/>
    <s v="ND2037RU31 Rev1.2"/>
    <s v="PC"/>
    <s v="ND2037RU31 Rev 1.2 for Rigaku Li Ion Battery [08/27/18]"/>
    <n v="25"/>
    <n v="0"/>
    <n v="25"/>
    <n v="77.150000000000006"/>
    <s v="45681ND2037RU31 Rev1.225"/>
    <n v="1928.7500000000002"/>
    <d v="2018-08-27T00:00:00"/>
    <d v="2018-08-26T00:00:00"/>
    <x v="0"/>
    <s v="LATE"/>
    <x v="0"/>
    <s v="ND2"/>
    <s v="D"/>
    <n v="4"/>
    <n v="100"/>
    <m/>
    <m/>
    <m/>
    <m/>
    <x v="24"/>
    <n v="375"/>
  </r>
  <r>
    <n v="45681"/>
    <s v="Open"/>
    <d v="2018-04-10T00:00:00"/>
    <d v="2018-11-06T00:00:00"/>
    <s v="6607"/>
    <s v="Rigaku Americas Corp."/>
    <s v="ND2037RU31 Rev1.2"/>
    <s v="PC"/>
    <s v="ND2037RU31 Rev 1.2 for Rigaku Li Ion Battery [11/02/18]"/>
    <n v="25"/>
    <n v="0"/>
    <n v="25"/>
    <n v="77.150000000000006"/>
    <s v="45681ND2037RU31 Rev1.225"/>
    <n v="1928.7500000000002"/>
    <d v="2018-11-02T00:00:00"/>
    <d v="2018-10-28T00:00:00"/>
    <x v="22"/>
    <d v="2018-11-01T00:00:00"/>
    <x v="0"/>
    <s v="ND2"/>
    <s v="D"/>
    <n v="4"/>
    <n v="100"/>
    <m/>
    <m/>
    <m/>
    <m/>
    <x v="1"/>
    <n v="0"/>
  </r>
  <r>
    <n v="46648"/>
    <s v="Open"/>
    <d v="2018-07-27T00:00:00"/>
    <d v="2018-11-07T00:00:00"/>
    <s v="6517"/>
    <s v="EXFO OY"/>
    <s v="NH2034HD34 Rev1.4"/>
    <s v="PC"/>
    <s v="NH2034HD34 Rev 1.4 Li Ion Battery"/>
    <n v="30"/>
    <n v="0"/>
    <n v="30"/>
    <n v="121.75"/>
    <s v="46648NH2034HD34 Rev1.430"/>
    <n v="3652.5"/>
    <d v="2018-11-07T00:00:00"/>
    <d v="2018-11-04T00:00:00"/>
    <x v="6"/>
    <d v="2018-11-01T00:00:00"/>
    <x v="0"/>
    <s v="NH2"/>
    <s v="H"/>
    <n v="8"/>
    <n v="240"/>
    <m/>
    <m/>
    <m/>
    <m/>
    <x v="1"/>
    <n v="0"/>
  </r>
  <r>
    <n v="46653"/>
    <s v="Open"/>
    <d v="2018-07-27T00:00:00"/>
    <d v="2018-11-07T00:00:00"/>
    <s v="4942"/>
    <s v="Sulaco S.A.S.U."/>
    <s v="NH2054AR34 Rev1.2"/>
    <s v="PC"/>
    <s v="NH2054AR34 Rev1.2 for Audioroot Li Ion Battery"/>
    <n v="72"/>
    <n v="0"/>
    <n v="72"/>
    <n v="119.45"/>
    <s v="46653NH2054AR34 Rev1.272"/>
    <n v="8600.4"/>
    <d v="2018-11-07T00:00:00"/>
    <d v="2018-11-04T00:00:00"/>
    <x v="6"/>
    <d v="2018-11-01T00:00:00"/>
    <x v="0"/>
    <s v="NH2"/>
    <s v="H"/>
    <n v="8"/>
    <n v="576"/>
    <m/>
    <m/>
    <m/>
    <m/>
    <x v="1"/>
    <n v="0"/>
  </r>
  <r>
    <n v="46896"/>
    <s v="Open"/>
    <d v="2018-08-24T00:00:00"/>
    <d v="2018-11-07T00:00:00"/>
    <s v="6982"/>
    <s v="Lighthouse Worldwide Solutions"/>
    <s v="NH2054HD34 Rev1.9"/>
    <s v="PC"/>
    <s v="NH2054HD34 Rev1.9 Li Ion Battery"/>
    <n v="23"/>
    <n v="0"/>
    <n v="23"/>
    <n v="135.80000000000001"/>
    <s v="46896NH2054HD34 Rev1.923"/>
    <n v="3123.4"/>
    <d v="2018-11-07T00:00:00"/>
    <d v="2018-11-04T00:00:00"/>
    <x v="6"/>
    <d v="2018-11-01T00:00:00"/>
    <x v="0"/>
    <s v="NH2"/>
    <s v="H"/>
    <n v="8"/>
    <n v="184"/>
    <m/>
    <m/>
    <m/>
    <m/>
    <x v="1"/>
    <n v="0"/>
  </r>
  <r>
    <n v="44472"/>
    <s v="Open"/>
    <d v="2017-11-30T00:00:00"/>
    <d v="2018-11-09T00:00:00"/>
    <s v="8264"/>
    <s v="Gotham Sound &amp; Communications, Inc"/>
    <s v="NH2054HD34 Rev1.9"/>
    <s v="PC"/>
    <s v="NH2054HD34 Rev1.9 Li Ion Battery [10/26/18]"/>
    <n v="20"/>
    <n v="0"/>
    <n v="20"/>
    <n v="112.08"/>
    <s v="44472NH2054HD34 Rev1.920"/>
    <n v="2241.6"/>
    <d v="2018-10-26T00:00:00"/>
    <d v="2018-10-21T00:00:00"/>
    <x v="5"/>
    <d v="2018-10-01T00:00:00"/>
    <x v="0"/>
    <s v="NH2"/>
    <s v="H"/>
    <n v="8"/>
    <n v="160"/>
    <m/>
    <m/>
    <m/>
    <m/>
    <x v="1"/>
    <n v="0"/>
  </r>
  <r>
    <n v="45806"/>
    <s v="Open"/>
    <d v="2018-04-24T00:00:00"/>
    <d v="2018-11-09T00:00:00"/>
    <s v="5682"/>
    <s v="Mack Technologies, Inc."/>
    <s v="ND2017A29-REV3.2"/>
    <s v="PC"/>
    <s v="ND2017A29 Rev 3.2 Li Ion Battery [09/21/18]"/>
    <n v="40"/>
    <n v="0"/>
    <n v="40"/>
    <n v="62.67"/>
    <s v="45806ND2017A29-REV3.240"/>
    <n v="2506.8000000000002"/>
    <d v="2018-09-21T00:00:00"/>
    <d v="2018-09-16T00:00:00"/>
    <x v="8"/>
    <d v="2018-09-01T00:00:00"/>
    <x v="0"/>
    <s v="ND2"/>
    <s v="D"/>
    <n v="4"/>
    <n v="160"/>
    <m/>
    <m/>
    <m/>
    <m/>
    <x v="1"/>
    <n v="0"/>
  </r>
  <r>
    <n v="45806"/>
    <s v="Open"/>
    <d v="2018-04-24T00:00:00"/>
    <d v="2018-11-09T00:00:00"/>
    <s v="5682"/>
    <s v="Mack Technologies, Inc."/>
    <s v="CH4000A-REV 9.1"/>
    <s v=""/>
    <s v="CH4000A Rev 9.1 (SEE SWI) Charger with US Power Plug [09/21/18]"/>
    <n v="30"/>
    <n v="0"/>
    <n v="30"/>
    <n v="91.96"/>
    <s v="45806CH4000A-REV 9.130"/>
    <n v="2758.7999999999997"/>
    <d v="2018-09-21T00:00:00"/>
    <d v="2018-09-16T00:00:00"/>
    <x v="8"/>
    <d v="2018-09-01T00:00:00"/>
    <x v="2"/>
    <s v="CH4"/>
    <s v="n/a"/>
    <n v="0"/>
    <n v="0"/>
    <m/>
    <m/>
    <m/>
    <m/>
    <x v="1"/>
    <n v="0"/>
  </r>
  <r>
    <n v="45806"/>
    <s v="Open"/>
    <d v="2018-04-24T00:00:00"/>
    <d v="2018-11-09T00:00:00"/>
    <s v="5682"/>
    <s v="Mack Technologies, Inc."/>
    <s v="CH4000A-REV 9.1"/>
    <s v=""/>
    <s v="CH4000A Rev 9.1 (SEE SWI) Charger with US Power Plug [10/26/18]"/>
    <n v="30"/>
    <n v="0"/>
    <n v="30"/>
    <n v="91.96"/>
    <s v="45806CH4000A-REV 9.130"/>
    <n v="2758.7999999999997"/>
    <d v="2018-10-26T00:00:00"/>
    <d v="2018-10-21T00:00:00"/>
    <x v="5"/>
    <d v="2018-10-01T00:00:00"/>
    <x v="2"/>
    <s v="CH4"/>
    <s v="n/a"/>
    <n v="0"/>
    <n v="0"/>
    <m/>
    <m/>
    <m/>
    <m/>
    <x v="1"/>
    <n v="0"/>
  </r>
  <r>
    <n v="45905"/>
    <s v="Open"/>
    <d v="2018-05-02T00:00:00"/>
    <d v="2018-11-09T00:00:00"/>
    <s v="3282"/>
    <s v="Olympus Scientific Solutions Tech"/>
    <s v="CH4000X-REV 9.1"/>
    <s v=""/>
    <s v="CH4000X Rev 9.1 (SEE SWI) Charger with No Power Cord [09/14/18]"/>
    <n v="50"/>
    <n v="0"/>
    <n v="50"/>
    <n v="81.33"/>
    <s v="45905CH4000X-REV 9.150"/>
    <n v="4066.5"/>
    <d v="2018-09-14T00:00:00"/>
    <d v="2018-09-09T00:00:00"/>
    <x v="9"/>
    <d v="2018-09-01T00:00:00"/>
    <x v="2"/>
    <s v="CH4"/>
    <s v="n/a"/>
    <n v="0"/>
    <n v="0"/>
    <m/>
    <m/>
    <m/>
    <m/>
    <x v="1"/>
    <n v="0"/>
  </r>
  <r>
    <n v="45905"/>
    <s v="Open"/>
    <d v="2018-05-02T00:00:00"/>
    <d v="2018-11-09T00:00:00"/>
    <s v="3282"/>
    <s v="Olympus Scientific Solutions Tech"/>
    <s v="CH4000X-REV 9.1"/>
    <s v=""/>
    <s v="CH4000X Rev 9.1 (SEE SWI) Charger with No Power Cord [09/26/18]"/>
    <n v="50"/>
    <n v="0"/>
    <n v="50"/>
    <n v="81.33"/>
    <s v="45905CH4000X-REV 9.150"/>
    <n v="4066.5"/>
    <d v="2018-09-26T00:00:00"/>
    <d v="2018-09-23T00:00:00"/>
    <x v="3"/>
    <d v="2018-09-01T00:00:00"/>
    <x v="2"/>
    <s v="CH4"/>
    <s v="n/a"/>
    <n v="0"/>
    <n v="0"/>
    <m/>
    <m/>
    <m/>
    <m/>
    <x v="1"/>
    <n v="0"/>
  </r>
  <r>
    <n v="45905"/>
    <s v="Open"/>
    <d v="2018-05-02T00:00:00"/>
    <d v="2018-11-09T00:00:00"/>
    <s v="3282"/>
    <s v="Olympus Scientific Solutions Tech"/>
    <s v="CH4000X-REV 9.1"/>
    <s v=""/>
    <s v="CH4000X Rev 9.1 (SEE SWI) Charger with No Power Cord [10/10/18]"/>
    <n v="50"/>
    <n v="0"/>
    <n v="50"/>
    <n v="81.33"/>
    <s v="45905CH4000X-REV 9.150"/>
    <n v="4066.5"/>
    <d v="2018-10-10T00:00:00"/>
    <d v="2018-10-07T00:00:00"/>
    <x v="12"/>
    <d v="2018-10-01T00:00:00"/>
    <x v="2"/>
    <s v="CH4"/>
    <s v="n/a"/>
    <n v="0"/>
    <n v="0"/>
    <m/>
    <m/>
    <m/>
    <m/>
    <x v="1"/>
    <n v="0"/>
  </r>
  <r>
    <n v="45895"/>
    <s v="Open"/>
    <d v="2018-05-01T00:00:00"/>
    <d v="2018-10-31T00:00:00"/>
    <s v="6715"/>
    <s v="Analogic Corporation"/>
    <s v="RH2024UA34 REV1.1"/>
    <s v="EA"/>
    <s v="*** ENGINEERING SAMPLE ONLY****RH2024UA34  Rev 1.1 for BK Medical Li Ion Battery [10/30/18]"/>
    <n v="200"/>
    <n v="0"/>
    <n v="200"/>
    <n v="107.16"/>
    <s v="45895RH2024UA34 REV1.1200"/>
    <n v="21432"/>
    <d v="2018-10-30T00:00:00"/>
    <d v="2018-10-28T00:00:00"/>
    <x v="22"/>
    <d v="2018-10-01T00:00:00"/>
    <x v="0"/>
    <s v="RH2"/>
    <s v="H"/>
    <n v="8"/>
    <n v="1600"/>
    <m/>
    <m/>
    <m/>
    <m/>
    <x v="1"/>
    <n v="0"/>
  </r>
  <r>
    <n v="45905"/>
    <s v="Open"/>
    <d v="2018-05-02T00:00:00"/>
    <d v="2018-11-09T00:00:00"/>
    <s v="3282"/>
    <s v="Olympus Scientific Solutions Tech"/>
    <s v="CH4000X-REV 9.1"/>
    <s v=""/>
    <s v="CH4000X Rev 9.1 (SEE SWI) Charger with No Power Cord [11/05/18]"/>
    <n v="50"/>
    <n v="0"/>
    <n v="50"/>
    <n v="81.33"/>
    <s v="45905CH4000X-REV 9.150"/>
    <n v="4066.5"/>
    <d v="2018-11-05T00:00:00"/>
    <d v="2018-11-04T00:00:00"/>
    <x v="6"/>
    <d v="2018-11-01T00:00:00"/>
    <x v="2"/>
    <s v="CH4"/>
    <s v="n/a"/>
    <n v="0"/>
    <n v="0"/>
    <m/>
    <m/>
    <m/>
    <m/>
    <x v="1"/>
    <n v="0"/>
  </r>
  <r>
    <n v="46370"/>
    <s v="Open"/>
    <d v="2018-06-25T00:00:00"/>
    <d v="2018-11-09T00:00:00"/>
    <s v="4488"/>
    <s v="Liquid Robotics, Inc."/>
    <s v="NH2054HD34 Rev1.9"/>
    <s v="PC"/>
    <s v="NH2054HD34 Rev1.9 Li Ion Battery [10/26/18]"/>
    <n v="377"/>
    <n v="0"/>
    <n v="377"/>
    <n v="103.6"/>
    <s v="46370NH2054HD34 Rev1.9377"/>
    <n v="39057.199999999997"/>
    <d v="2018-10-26T00:00:00"/>
    <d v="2018-10-21T00:00:00"/>
    <x v="5"/>
    <d v="2018-10-01T00:00:00"/>
    <x v="0"/>
    <s v="NH2"/>
    <s v="H"/>
    <n v="8"/>
    <n v="3016"/>
    <m/>
    <m/>
    <m/>
    <m/>
    <x v="1"/>
    <n v="0"/>
  </r>
  <r>
    <n v="45589"/>
    <s v="Open"/>
    <d v="2018-04-02T00:00:00"/>
    <d v="2018-10-30T00:00:00"/>
    <s v="3020"/>
    <s v="DRS Network &amp; Imaging Systems LLC"/>
    <s v="L03D355A29-REV2.5"/>
    <s v="PC"/>
    <s v="L03D355A29 Rev 2.5 for DRS Li Ion Battery [09/04/19]"/>
    <n v="800"/>
    <n v="0"/>
    <n v="800"/>
    <n v="66.400000000000006"/>
    <s v="45589L03D355A29-REV2.5800"/>
    <n v="53120.000000000007"/>
    <d v="2019-09-04T00:00:00"/>
    <d v="2019-09-01T00:00:00"/>
    <x v="35"/>
    <d v="2019-09-01T00:00:00"/>
    <x v="0"/>
    <s v="L03"/>
    <n v="3"/>
    <n v="3"/>
    <n v="2400"/>
    <m/>
    <m/>
    <m/>
    <m/>
    <x v="1"/>
    <n v="0"/>
  </r>
  <r>
    <n v="46459"/>
    <s v="Open"/>
    <d v="2018-07-03T00:00:00"/>
    <d v="2018-11-09T00:00:00"/>
    <s v="6180"/>
    <s v="Eddyfi UK Ltd"/>
    <s v="CH4000U-REV 9.1"/>
    <s v=""/>
    <s v="CH4000U Rev 9.1 (SEE SWI) Charger with U.K. Power Plug [11/01/18]"/>
    <n v="40"/>
    <n v="0"/>
    <n v="40"/>
    <n v="100.58"/>
    <s v="46459CH4000U-REV 9.140"/>
    <n v="4023.2"/>
    <d v="2018-11-01T00:00:00"/>
    <d v="2018-10-28T00:00:00"/>
    <x v="22"/>
    <d v="2018-11-01T00:00:00"/>
    <x v="2"/>
    <s v="CH4"/>
    <s v="n/a"/>
    <n v="0"/>
    <n v="0"/>
    <m/>
    <m/>
    <m/>
    <m/>
    <x v="1"/>
    <n v="0"/>
  </r>
  <r>
    <n v="46479"/>
    <s v="Open"/>
    <d v="2018-07-06T00:00:00"/>
    <d v="2018-11-09T00:00:00"/>
    <s v="4932"/>
    <s v="Hamilton Medical AG"/>
    <s v="PH3054HA25 Rev 1.3"/>
    <s v="PC"/>
    <s v="PH3054HA25 Rev 1.3 (See SWI) Li Ion Battery for Hamilton Medical AG [10/11/18]"/>
    <n v="100"/>
    <n v="0"/>
    <n v="100"/>
    <n v="116.35"/>
    <s v="46479PH3054HA25 Rev 1.3100"/>
    <n v="11635"/>
    <d v="2018-10-11T00:00:00"/>
    <d v="2018-10-07T00:00:00"/>
    <x v="12"/>
    <d v="2018-10-01T00:00:00"/>
    <x v="0"/>
    <s v="PH3"/>
    <s v="H"/>
    <n v="8"/>
    <n v="800"/>
    <m/>
    <m/>
    <m/>
    <m/>
    <x v="1"/>
    <n v="0"/>
  </r>
  <r>
    <n v="46733"/>
    <s v="Open"/>
    <d v="2018-08-02T00:00:00"/>
    <d v="2018-11-28T00:00:00"/>
    <s v="6374"/>
    <s v="Bokam Engineering"/>
    <s v="610005"/>
    <s v="PC"/>
    <s v="AMP part number 5787446-1 5 pin male pc board mount straight pin"/>
    <n v="60"/>
    <n v="0"/>
    <n v="60"/>
    <n v="2"/>
    <s v="4673361000560"/>
    <n v="120"/>
    <d v="2018-11-28T00:00:00"/>
    <d v="2018-11-25T00:00:00"/>
    <x v="2"/>
    <d v="2018-11-01T00:00:00"/>
    <x v="4"/>
    <s v="610"/>
    <s v="n/a"/>
    <n v="0"/>
    <n v="0"/>
    <m/>
    <m/>
    <m/>
    <m/>
    <x v="1"/>
    <n v="0"/>
  </r>
  <r>
    <n v="46479"/>
    <s v="Open"/>
    <d v="2018-07-06T00:00:00"/>
    <d v="2018-11-09T00:00:00"/>
    <s v="4932"/>
    <s v="Hamilton Medical AG"/>
    <s v="PH3054HA25 Rev 1.3"/>
    <s v="PC"/>
    <s v="PH3054HA25 Rev 1.3 (See SWI) Li Ion Battery for Hamilton Medical AG [11/09/18]"/>
    <n v="100"/>
    <n v="0"/>
    <n v="100"/>
    <n v="116.35"/>
    <s v="46479PH3054HA25 Rev 1.3100"/>
    <n v="11635"/>
    <d v="2018-11-09T00:00:00"/>
    <d v="2018-11-04T00:00:00"/>
    <x v="6"/>
    <d v="2018-11-01T00:00:00"/>
    <x v="0"/>
    <s v="PH3"/>
    <s v="H"/>
    <n v="8"/>
    <n v="800"/>
    <m/>
    <m/>
    <m/>
    <m/>
    <x v="1"/>
    <n v="0"/>
  </r>
  <r>
    <n v="46500"/>
    <s v="Open"/>
    <d v="2018-07-10T00:00:00"/>
    <d v="2018-11-09T00:00:00"/>
    <s v="9100"/>
    <s v="PM Atemschutz"/>
    <s v="ND2034HD34 Rev1.4"/>
    <s v="PC"/>
    <s v="ND2034HD34 Rev 1.4 Li Ion Battery [10/15/18]"/>
    <n v="100"/>
    <n v="0"/>
    <n v="100"/>
    <n v="66.44"/>
    <s v="46500ND2034HD34 Rev1.4100"/>
    <n v="6644"/>
    <d v="2018-10-15T00:00:00"/>
    <d v="2018-10-14T00:00:00"/>
    <x v="7"/>
    <d v="2018-10-01T00:00:00"/>
    <x v="0"/>
    <s v="ND2"/>
    <s v="D"/>
    <n v="4"/>
    <n v="400"/>
    <m/>
    <m/>
    <m/>
    <m/>
    <x v="1"/>
    <n v="0"/>
  </r>
  <r>
    <n v="46500"/>
    <s v="Open"/>
    <d v="2018-07-10T00:00:00"/>
    <d v="2018-11-09T00:00:00"/>
    <s v="9100"/>
    <s v="PM Atemschutz"/>
    <s v="ND2034HD34 Rev1.4"/>
    <s v="PC"/>
    <s v="ND2034HD34 Rev 1.4 Li Ion Battery [11/13/18]"/>
    <n v="400"/>
    <n v="0"/>
    <n v="400"/>
    <n v="66.44"/>
    <s v="46500ND2034HD34 Rev1.4400"/>
    <n v="26576"/>
    <d v="2018-11-13T00:00:00"/>
    <d v="2018-11-11T00:00:00"/>
    <x v="23"/>
    <d v="2018-11-01T00:00:00"/>
    <x v="0"/>
    <s v="ND2"/>
    <s v="D"/>
    <n v="4"/>
    <n v="1600"/>
    <m/>
    <m/>
    <m/>
    <m/>
    <x v="1"/>
    <n v="0"/>
  </r>
  <r>
    <n v="46631"/>
    <s v="Open"/>
    <d v="2018-07-25T00:00:00"/>
    <d v="2018-11-09T00:00:00"/>
    <s v="5022"/>
    <s v="Bluebox Aviation Systems Ltd"/>
    <s v="NH2057HD34 Rev1.5"/>
    <s v=""/>
    <s v="NH2057HD34 Rev1.5  [11/05/18]"/>
    <n v="112"/>
    <n v="0"/>
    <n v="112"/>
    <n v="112.08"/>
    <s v="46631NH2057HD34 Rev1.5112"/>
    <n v="12552.96"/>
    <d v="2018-11-05T00:00:00"/>
    <d v="2018-11-04T00:00:00"/>
    <x v="6"/>
    <d v="2018-11-01T00:00:00"/>
    <x v="0"/>
    <s v="NH2"/>
    <s v="H"/>
    <n v="8"/>
    <n v="896"/>
    <m/>
    <m/>
    <m/>
    <m/>
    <x v="1"/>
    <n v="0"/>
  </r>
  <r>
    <n v="46631"/>
    <s v="Open"/>
    <d v="2018-07-25T00:00:00"/>
    <d v="2018-11-09T00:00:00"/>
    <s v="5022"/>
    <s v="Bluebox Aviation Systems Ltd"/>
    <s v="CH6555A-Rev3.4"/>
    <s v=""/>
    <s v="CH6555A - 6-Bay Charger/Calibrator for US [11/05/18]"/>
    <n v="5"/>
    <n v="0"/>
    <n v="5"/>
    <n v="883"/>
    <s v="46631CH6555A-Rev3.45"/>
    <n v="4415"/>
    <d v="2018-11-05T00:00:00"/>
    <d v="2018-11-04T00:00:00"/>
    <x v="6"/>
    <d v="2018-11-01T00:00:00"/>
    <x v="2"/>
    <s v="CH6"/>
    <s v="n/a"/>
    <n v="0"/>
    <n v="0"/>
    <m/>
    <m/>
    <m/>
    <m/>
    <x v="1"/>
    <n v="0"/>
  </r>
  <r>
    <n v="46631"/>
    <s v="Open"/>
    <d v="2018-07-25T00:00:00"/>
    <d v="2018-11-09T00:00:00"/>
    <s v="5022"/>
    <s v="Bluebox Aviation Systems Ltd"/>
    <s v="CH4000A-REV 9.1"/>
    <s v=""/>
    <s v="CH4000A Rev 9.1 (SEE SWI) Charger with US Power Plug [11/05/18]"/>
    <n v="2"/>
    <n v="0"/>
    <n v="2"/>
    <n v="117.83"/>
    <s v="46631CH4000A-REV 9.12"/>
    <n v="235.66"/>
    <d v="2018-11-05T00:00:00"/>
    <d v="2018-11-04T00:00:00"/>
    <x v="6"/>
    <d v="2018-11-01T00:00:00"/>
    <x v="2"/>
    <s v="CH4"/>
    <s v="n/a"/>
    <n v="0"/>
    <n v="0"/>
    <m/>
    <m/>
    <m/>
    <m/>
    <x v="1"/>
    <n v="0"/>
  </r>
  <r>
    <n v="46501"/>
    <s v="Open"/>
    <d v="2018-07-10T00:00:00"/>
    <d v="2018-11-12T00:00:00"/>
    <s v="5221"/>
    <s v="Axcom GmbH"/>
    <s v="NL2044HD22-REV5.3"/>
    <s v="PC"/>
    <s v="NL2044HD22 Rev 5.3 Li Ion Battery"/>
    <n v="1"/>
    <n v="0"/>
    <n v="1"/>
    <n v="128.78"/>
    <s v="46501NL2044HD22-REV5.31"/>
    <n v="128.78"/>
    <d v="2018-11-12T00:00:00"/>
    <d v="2018-11-11T00:00:00"/>
    <x v="23"/>
    <d v="2018-11-01T00:00:00"/>
    <x v="0"/>
    <s v="NL2"/>
    <s v="L"/>
    <n v="12"/>
    <n v="12"/>
    <m/>
    <m/>
    <m/>
    <m/>
    <x v="1"/>
    <n v="0"/>
  </r>
  <r>
    <n v="46501"/>
    <s v="Open"/>
    <d v="2018-07-10T00:00:00"/>
    <d v="2018-11-12T00:00:00"/>
    <s v="5221"/>
    <s v="Axcom GmbH"/>
    <s v="Ni2020ED29-REV2.4"/>
    <s v="PC"/>
    <s v="NI2020ED29 Rev 2.4 Li Ion Battery"/>
    <n v="72"/>
    <n v="0"/>
    <n v="72"/>
    <n v="128.88"/>
    <s v="46501Ni2020ED29-REV2.472"/>
    <n v="9279.36"/>
    <d v="2018-11-12T00:00:00"/>
    <d v="2018-11-11T00:00:00"/>
    <x v="23"/>
    <d v="2018-11-01T00:00:00"/>
    <x v="0"/>
    <s v="Ni2"/>
    <s v="I"/>
    <n v="9"/>
    <n v="648"/>
    <m/>
    <m/>
    <m/>
    <m/>
    <x v="1"/>
    <n v="0"/>
  </r>
  <r>
    <n v="46504"/>
    <s v="Open"/>
    <d v="2018-07-10T00:00:00"/>
    <d v="2018-11-12T00:00:00"/>
    <s v="6028"/>
    <s v="Heraeus Electro-Nite"/>
    <s v="EB382A1.0"/>
    <s v=""/>
    <s v="Heraeus Desk Charger, 12V 18W Input [09/17/18]"/>
    <n v="50"/>
    <n v="0"/>
    <n v="50"/>
    <n v="50.16"/>
    <s v="46504EB382A1.050"/>
    <n v="2508"/>
    <d v="2018-09-17T00:00:00"/>
    <d v="2018-09-16T00:00:00"/>
    <x v="8"/>
    <d v="2018-09-01T00:00:00"/>
    <x v="3"/>
    <s v="EB3"/>
    <s v="n/a"/>
    <n v="0"/>
    <n v="0"/>
    <m/>
    <m/>
    <m/>
    <m/>
    <x v="1"/>
    <n v="0"/>
  </r>
  <r>
    <n v="46504"/>
    <s v="Open"/>
    <d v="2018-07-10T00:00:00"/>
    <d v="2018-11-12T00:00:00"/>
    <s v="6028"/>
    <s v="Heraeus Electro-Nite"/>
    <s v="EB382A1.0"/>
    <s v=""/>
    <s v="Heraeus Desk Charger, 12V 18W Input [10/01/18]"/>
    <n v="50"/>
    <n v="0"/>
    <n v="50"/>
    <n v="50.16"/>
    <s v="46504EB382A1.050"/>
    <n v="2508"/>
    <d v="2018-10-01T00:00:00"/>
    <d v="2018-09-30T00:00:00"/>
    <x v="4"/>
    <d v="2018-10-01T00:00:00"/>
    <x v="3"/>
    <s v="EB3"/>
    <s v="n/a"/>
    <n v="0"/>
    <n v="0"/>
    <m/>
    <m/>
    <m/>
    <m/>
    <x v="1"/>
    <n v="0"/>
  </r>
  <r>
    <n v="46504"/>
    <s v="Open"/>
    <d v="2018-07-10T00:00:00"/>
    <d v="2018-11-12T00:00:00"/>
    <s v="6028"/>
    <s v="Heraeus Electro-Nite"/>
    <s v="NB2037HR31 Rev2.4"/>
    <s v="PC"/>
    <s v="NB2037HR31 Rev 2.4 (see SWI) for Heraus(24 Hr. hold) [09/17/18]"/>
    <n v="50"/>
    <n v="0"/>
    <n v="50"/>
    <n v="56.25"/>
    <s v="46504NB2037HR31 Rev2.450"/>
    <n v="2812.5"/>
    <d v="2018-09-17T00:00:00"/>
    <d v="2018-09-16T00:00:00"/>
    <x v="8"/>
    <d v="2018-09-01T00:00:00"/>
    <x v="0"/>
    <s v="NB2"/>
    <s v="B"/>
    <n v="2"/>
    <n v="100"/>
    <m/>
    <m/>
    <m/>
    <m/>
    <x v="1"/>
    <n v="0"/>
  </r>
  <r>
    <n v="46504"/>
    <s v="Open"/>
    <d v="2018-07-10T00:00:00"/>
    <d v="2018-11-12T00:00:00"/>
    <s v="6028"/>
    <s v="Heraeus Electro-Nite"/>
    <s v="NB2037HR31 Rev2.4"/>
    <s v="PC"/>
    <s v="NB2037HR31 Rev 2.4 (see SWI) for Heraus(24 Hr. hold) [10/01/18]"/>
    <n v="50"/>
    <n v="0"/>
    <n v="50"/>
    <n v="56.25"/>
    <s v="46504NB2037HR31 Rev2.450"/>
    <n v="2812.5"/>
    <d v="2018-10-01T00:00:00"/>
    <d v="2018-09-30T00:00:00"/>
    <x v="4"/>
    <d v="2018-10-01T00:00:00"/>
    <x v="0"/>
    <s v="NB2"/>
    <s v="B"/>
    <n v="2"/>
    <n v="100"/>
    <m/>
    <m/>
    <m/>
    <m/>
    <x v="1"/>
    <n v="0"/>
  </r>
  <r>
    <n v="46504"/>
    <s v="Open"/>
    <d v="2018-07-10T00:00:00"/>
    <d v="2018-11-12T00:00:00"/>
    <s v="6028"/>
    <s v="Heraeus Electro-Nite"/>
    <s v="NB2037HR31 Rev2.4"/>
    <s v="PC"/>
    <s v="NB2037HR31 Rev 2.4 (see SWI) for Heraus(24 Hr. hold) [10/15/18]"/>
    <n v="50"/>
    <n v="0"/>
    <n v="50"/>
    <n v="56.25"/>
    <s v="46504NB2037HR31 Rev2.450"/>
    <n v="2812.5"/>
    <d v="2018-10-15T00:00:00"/>
    <d v="2018-10-14T00:00:00"/>
    <x v="7"/>
    <d v="2018-10-01T00:00:00"/>
    <x v="0"/>
    <s v="NB2"/>
    <s v="B"/>
    <n v="2"/>
    <n v="100"/>
    <m/>
    <m/>
    <m/>
    <m/>
    <x v="1"/>
    <n v="0"/>
  </r>
  <r>
    <n v="46504"/>
    <s v="Open"/>
    <d v="2018-07-10T00:00:00"/>
    <d v="2018-11-12T00:00:00"/>
    <s v="6028"/>
    <s v="Heraeus Electro-Nite"/>
    <s v="NB2037HR31 Rev2.4"/>
    <s v="PC"/>
    <s v="NB2037HR31 Rev 2.4 (see SWI) for Heraus(24 Hr. hold) [10/29/18]"/>
    <n v="50"/>
    <n v="0"/>
    <n v="50"/>
    <n v="56.25"/>
    <s v="46504NB2037HR31 Rev2.450"/>
    <n v="2812.5"/>
    <d v="2018-10-29T00:00:00"/>
    <d v="2018-10-28T00:00:00"/>
    <x v="22"/>
    <d v="2018-10-01T00:00:00"/>
    <x v="0"/>
    <s v="NB2"/>
    <s v="B"/>
    <n v="2"/>
    <n v="100"/>
    <m/>
    <m/>
    <m/>
    <m/>
    <x v="1"/>
    <n v="0"/>
  </r>
  <r>
    <n v="46679"/>
    <s v="Open"/>
    <d v="2018-07-27T00:00:00"/>
    <d v="2018-11-12T00:00:00"/>
    <s v="9607"/>
    <s v="Valtronic Technologies (USA) Inc."/>
    <s v="PH2054GN34 Rev 1.1"/>
    <s v="PC"/>
    <s v="PH2054GN34 Rev 1.1 (SEE SWI) for GeNo Therapeutics Li Ion Battery"/>
    <n v="82"/>
    <n v="0"/>
    <n v="82"/>
    <n v="129.5"/>
    <s v="46679PH2054GN34 Rev 1.182"/>
    <n v="10619"/>
    <d v="2018-11-12T00:00:00"/>
    <d v="2018-11-11T00:00:00"/>
    <x v="23"/>
    <d v="2018-11-01T00:00:00"/>
    <x v="0"/>
    <s v="PH2"/>
    <s v="H"/>
    <n v="8"/>
    <n v="656"/>
    <m/>
    <m/>
    <m/>
    <m/>
    <x v="1"/>
    <n v="0"/>
  </r>
  <r>
    <n v="46679"/>
    <s v="Open"/>
    <d v="2018-07-27T00:00:00"/>
    <d v="2018-11-12T00:00:00"/>
    <s v="9607"/>
    <s v="Valtronic Technologies (USA) Inc."/>
    <s v="PH2054GN34 Rev 1.0"/>
    <s v="PC"/>
    <s v="PH2054GN34 Rev 1.0 (SEE SWI) for GeNo Therapeutics Li Ion Battery"/>
    <n v="3"/>
    <n v="0"/>
    <n v="3"/>
    <n v="129.5"/>
    <s v="46679PH2054GN34 Rev 1.03"/>
    <n v="388.5"/>
    <d v="2018-11-12T00:00:00"/>
    <d v="2018-11-11T00:00:00"/>
    <x v="23"/>
    <d v="2018-11-01T00:00:00"/>
    <x v="0"/>
    <s v="PH2"/>
    <s v="H"/>
    <n v="8"/>
    <n v="24"/>
    <m/>
    <m/>
    <m/>
    <m/>
    <x v="1"/>
    <n v="0"/>
  </r>
  <r>
    <n v="46022"/>
    <s v="Open"/>
    <d v="2018-05-15T00:00:00"/>
    <d v="2018-11-13T00:00:00"/>
    <s v="7600"/>
    <s v="Gas Control Equipment ltd."/>
    <s v="NH2054OA34 Rev1.2"/>
    <s v="PC"/>
    <s v="NH2054OA34 Rev1.2(SEE SWI) for Gas Control Equipment Healthcare / Oxus America Li Ion Battery [09/07/18]"/>
    <n v="350"/>
    <n v="0"/>
    <n v="350"/>
    <n v="101.13"/>
    <s v="46022NH2054OA34 Rev1.2350"/>
    <n v="35395.5"/>
    <d v="2018-09-07T00:00:00"/>
    <d v="2018-09-02T00:00:00"/>
    <x v="0"/>
    <d v="2018-09-01T00:00:00"/>
    <x v="0"/>
    <s v="NH2"/>
    <s v="H"/>
    <n v="8"/>
    <n v="2800"/>
    <m/>
    <m/>
    <m/>
    <m/>
    <x v="31"/>
    <n v="1400"/>
  </r>
  <r>
    <n v="46022"/>
    <s v="Open"/>
    <d v="2018-05-15T00:00:00"/>
    <d v="2018-11-13T00:00:00"/>
    <s v="7600"/>
    <s v="Gas Control Equipment ltd."/>
    <s v="NH2054OA34 Rev1.3"/>
    <s v="PC"/>
    <s v="NH2054OA34 Rev1.3(SEE SWI) for Gas Control Equipment Healthcare / Oxus America Li Ion Battery [10/09/18]"/>
    <n v="350"/>
    <n v="0"/>
    <n v="350"/>
    <n v="101.13"/>
    <s v="46022NH2054OA34 Rev1.3350"/>
    <n v="35395.5"/>
    <d v="2018-10-09T00:00:00"/>
    <d v="2018-10-07T00:00:00"/>
    <x v="12"/>
    <d v="2018-10-01T00:00:00"/>
    <x v="0"/>
    <s v="NH2"/>
    <s v="H"/>
    <n v="8"/>
    <n v="2800"/>
    <m/>
    <m/>
    <m/>
    <m/>
    <x v="1"/>
    <n v="0"/>
  </r>
  <r>
    <n v="44682"/>
    <s v="Open"/>
    <d v="2017-12-28T00:00:00"/>
    <d v="2018-08-22T00:00:00"/>
    <s v="8561"/>
    <s v="Beckman Coulter"/>
    <s v="NH2054HD34 Rev1.9"/>
    <s v="PC"/>
    <s v="NH2054HD34 Rev1.9 Li Ion Battery [08/20/18]"/>
    <n v="100"/>
    <n v="0"/>
    <n v="100"/>
    <n v="112.08"/>
    <s v="44682NH2054HD34 Rev1.9100"/>
    <n v="11208"/>
    <d v="2018-08-20T00:00:00"/>
    <d v="2018-08-19T00:00:00"/>
    <x v="0"/>
    <s v="LATE"/>
    <x v="0"/>
    <s v="NH2"/>
    <s v="H"/>
    <n v="8"/>
    <n v="800"/>
    <m/>
    <m/>
    <m/>
    <m/>
    <x v="20"/>
    <n v="2200"/>
  </r>
  <r>
    <n v="45875"/>
    <s v="Open"/>
    <d v="2018-04-30T00:00:00"/>
    <d v="2018-08-22T00:00:00"/>
    <s v="7600"/>
    <s v="Gas Control Equipment ltd."/>
    <s v="NL2024OA22-REV1.8"/>
    <s v="PC"/>
    <s v="NL2024OA22 Rev 1.8 (SEE SWI) for Gas Control Equipment (was Oxus) Li Ion Battery [08/28/18]"/>
    <n v="300"/>
    <n v="0"/>
    <n v="300"/>
    <n v="115.36"/>
    <s v="45875NL2024OA22-REV1.8300"/>
    <n v="34608"/>
    <d v="2018-08-28T00:00:00"/>
    <d v="2018-08-26T00:00:00"/>
    <x v="0"/>
    <s v="LATE"/>
    <x v="0"/>
    <s v="NL2"/>
    <s v="L"/>
    <n v="12"/>
    <n v="3600"/>
    <m/>
    <m/>
    <m/>
    <m/>
    <x v="25"/>
    <n v="4200"/>
  </r>
  <r>
    <n v="46921"/>
    <s v="Open"/>
    <d v="2018-08-28T00:00:00"/>
    <d v="2018-09-14T00:00:00"/>
    <s v="6630"/>
    <s v="Lawrence Berkeley National Laboratory"/>
    <s v="CH4040A - Rev 1.6"/>
    <s v=""/>
    <s v="CH4040A Rev 1.6 (SEE SWI) - Dual Desktop Charger, w/US Power Plug"/>
    <n v="3"/>
    <n v="0"/>
    <n v="3"/>
    <n v="235.66"/>
    <s v="46921CH4040A - Rev 1.63"/>
    <n v="706.98"/>
    <d v="2018-09-14T00:00:00"/>
    <d v="2018-09-09T00:00:00"/>
    <x v="9"/>
    <d v="2018-09-01T00:00:00"/>
    <x v="2"/>
    <s v="CH4"/>
    <s v="n/a"/>
    <n v="0"/>
    <n v="0"/>
    <m/>
    <m/>
    <m/>
    <m/>
    <x v="1"/>
    <n v="0"/>
  </r>
  <r>
    <n v="45876"/>
    <s v="Open"/>
    <d v="2018-04-30T00:00:00"/>
    <d v="2018-09-20T00:00:00"/>
    <s v="7600"/>
    <s v="Gas Control Equipment ltd."/>
    <s v="NL2024OA22-REV1.8"/>
    <s v="PC"/>
    <s v="NL2024OA22 Rev 1.8 (SEE SWI) for Gas Control Equipment (was Oxus) Li Ion Battery  [09/25/18]"/>
    <n v="300"/>
    <n v="0"/>
    <n v="300"/>
    <n v="115.36"/>
    <s v="45876NL2024OA22-REV1.8300"/>
    <n v="34608"/>
    <d v="2018-09-25T00:00:00"/>
    <d v="2018-09-23T00:00:00"/>
    <x v="3"/>
    <d v="2018-09-01T00:00:00"/>
    <x v="0"/>
    <s v="NL2"/>
    <s v="L"/>
    <n v="12"/>
    <n v="3600"/>
    <m/>
    <m/>
    <m/>
    <m/>
    <x v="1"/>
    <n v="0"/>
  </r>
  <r>
    <n v="46645"/>
    <s v="Open"/>
    <d v="2018-07-27T00:00:00"/>
    <d v="2018-11-13T00:00:00"/>
    <s v="4911"/>
    <s v="Crane Nuclear, Inc"/>
    <s v="NI2040HD29 REV2.1"/>
    <s v="PC"/>
    <s v="NI2040HD29 Rev 2.1 Li Ion Battery"/>
    <n v="24"/>
    <n v="0"/>
    <n v="24"/>
    <n v="124.38"/>
    <s v="46645NI2040HD29 REV2.124"/>
    <n v="2985.12"/>
    <d v="2018-11-13T00:00:00"/>
    <d v="2018-11-11T00:00:00"/>
    <x v="23"/>
    <d v="2018-11-01T00:00:00"/>
    <x v="0"/>
    <s v="NI2"/>
    <s v="I"/>
    <n v="9"/>
    <n v="216"/>
    <m/>
    <m/>
    <m/>
    <m/>
    <x v="1"/>
    <n v="0"/>
  </r>
  <r>
    <n v="46647"/>
    <s v="Open"/>
    <d v="2018-07-27T00:00:00"/>
    <d v="2018-11-13T00:00:00"/>
    <s v="6517"/>
    <s v="EXFO OY"/>
    <s v="CH5050E - R4.6"/>
    <s v=""/>
    <s v="CH5050E Dual Charger/Calibrator Rev 4.6"/>
    <n v="10"/>
    <n v="0"/>
    <n v="10"/>
    <n v="260.75"/>
    <s v="46647CH5050E - R4.610"/>
    <n v="2607.5"/>
    <d v="2018-11-13T00:00:00"/>
    <d v="2018-11-11T00:00:00"/>
    <x v="23"/>
    <d v="2018-11-01T00:00:00"/>
    <x v="2"/>
    <s v="CH5"/>
    <s v="n/a"/>
    <n v="0"/>
    <n v="0"/>
    <m/>
    <m/>
    <m/>
    <m/>
    <x v="1"/>
    <n v="0"/>
  </r>
  <r>
    <n v="46647"/>
    <s v="Open"/>
    <d v="2018-07-27T00:00:00"/>
    <d v="2018-11-13T00:00:00"/>
    <s v="6517"/>
    <s v="EXFO OY"/>
    <s v="629010"/>
    <s v="PC"/>
    <s v="Cable Assy. 5 wire straight + Molded Conn for 202x Range"/>
    <n v="14"/>
    <n v="0"/>
    <n v="14"/>
    <n v="19.989999999999998"/>
    <s v="4664762901014"/>
    <n v="279.85999999999996"/>
    <d v="2018-11-13T00:00:00"/>
    <d v="2018-11-11T00:00:00"/>
    <x v="23"/>
    <d v="2018-11-01T00:00:00"/>
    <x v="4"/>
    <s v="629"/>
    <s v="n/a"/>
    <n v="0"/>
    <n v="0"/>
    <m/>
    <m/>
    <m/>
    <m/>
    <x v="1"/>
    <n v="0"/>
  </r>
  <r>
    <n v="46647"/>
    <s v="Open"/>
    <d v="2018-07-27T00:00:00"/>
    <d v="2018-11-13T00:00:00"/>
    <s v="6517"/>
    <s v="EXFO OY"/>
    <s v="NL2024ED22-REV3.7"/>
    <s v="PC"/>
    <s v="NL2024ED22 Rev 3.7 Li Ion Battery"/>
    <n v="12"/>
    <n v="0"/>
    <n v="12"/>
    <n v="154.46"/>
    <s v="46647NL2024ED22-REV3.712"/>
    <n v="1853.52"/>
    <d v="2018-11-13T00:00:00"/>
    <d v="2018-11-11T00:00:00"/>
    <x v="23"/>
    <d v="2018-11-01T00:00:00"/>
    <x v="0"/>
    <s v="NL2"/>
    <s v="L"/>
    <n v="12"/>
    <n v="144"/>
    <m/>
    <m/>
    <m/>
    <m/>
    <x v="1"/>
    <n v="0"/>
  </r>
  <r>
    <n v="46647"/>
    <s v="Open"/>
    <d v="2018-07-27T00:00:00"/>
    <d v="2018-11-13T00:00:00"/>
    <s v="6517"/>
    <s v="EXFO OY"/>
    <s v="936187A2"/>
    <s v="PC"/>
    <s v="Nx202x Series Battery connector protective cover"/>
    <n v="12"/>
    <n v="0"/>
    <n v="12"/>
    <n v="1"/>
    <s v="46647936187A212"/>
    <n v="12"/>
    <d v="2018-11-13T00:00:00"/>
    <d v="2018-11-11T00:00:00"/>
    <x v="23"/>
    <d v="2018-11-01T00:00:00"/>
    <x v="4"/>
    <s v="936"/>
    <s v="n/a"/>
    <n v="0"/>
    <n v="0"/>
    <m/>
    <m/>
    <m/>
    <m/>
    <x v="1"/>
    <n v="0"/>
  </r>
  <r>
    <n v="46582"/>
    <s v="Open"/>
    <d v="2018-07-18T00:00:00"/>
    <d v="2018-11-14T00:00:00"/>
    <s v="7252"/>
    <s v="Jabil Circuit Inc. - MI"/>
    <s v="NB2037CD29 Rev1.4"/>
    <s v="PC"/>
    <s v="NB2037CD29 Rev 1.4 for Christie Digital Li Ion Battery [10/10/18]"/>
    <n v="360"/>
    <n v="0"/>
    <n v="360"/>
    <n v="52.77"/>
    <s v="46582NB2037CD29 Rev1.4360"/>
    <n v="18997.2"/>
    <d v="2018-10-10T00:00:00"/>
    <d v="2018-10-07T00:00:00"/>
    <x v="12"/>
    <d v="2018-10-01T00:00:00"/>
    <x v="0"/>
    <s v="NB2"/>
    <s v="B"/>
    <n v="2"/>
    <n v="720"/>
    <m/>
    <m/>
    <m/>
    <m/>
    <x v="1"/>
    <n v="0"/>
  </r>
  <r>
    <n v="46582"/>
    <s v="Open"/>
    <d v="2018-07-18T00:00:00"/>
    <d v="2018-11-14T00:00:00"/>
    <s v="7252"/>
    <s v="Jabil Circuit Inc. - MI"/>
    <s v="NB2037CD29 Rev1.4"/>
    <s v="PC"/>
    <s v="NB2037CD29 Rev 1.4 for Christie Digital Li Ion Battery [11/13/18]"/>
    <n v="360"/>
    <n v="0"/>
    <n v="360"/>
    <n v="52.77"/>
    <s v="46582NB2037CD29 Rev1.4360"/>
    <n v="18997.2"/>
    <d v="2018-11-13T00:00:00"/>
    <d v="2018-11-11T00:00:00"/>
    <x v="23"/>
    <d v="2018-11-01T00:00:00"/>
    <x v="0"/>
    <s v="NB2"/>
    <s v="B"/>
    <n v="2"/>
    <n v="720"/>
    <m/>
    <m/>
    <m/>
    <m/>
    <x v="1"/>
    <n v="0"/>
  </r>
  <r>
    <n v="46582"/>
    <s v="Open"/>
    <d v="2018-07-18T00:00:00"/>
    <d v="2018-11-14T00:00:00"/>
    <s v="7252"/>
    <s v="Jabil Circuit Inc. - MI"/>
    <s v="NB2037CD29 Rev1.4"/>
    <s v="PC"/>
    <s v="NB2037CD29 Rev 1.4 for Christie Digital Li Ion Battery [12/04/18]"/>
    <n v="280"/>
    <n v="0"/>
    <n v="280"/>
    <n v="52.77"/>
    <s v="46582NB2037CD29 Rev1.4280"/>
    <n v="14775.6"/>
    <d v="2018-12-04T00:00:00"/>
    <d v="2018-12-02T00:00:00"/>
    <x v="1"/>
    <d v="2018-12-01T00:00:00"/>
    <x v="0"/>
    <s v="NB2"/>
    <s v="B"/>
    <n v="2"/>
    <n v="560"/>
    <m/>
    <m/>
    <m/>
    <m/>
    <x v="1"/>
    <n v="0"/>
  </r>
  <r>
    <n v="45922"/>
    <s v="Open"/>
    <d v="2018-05-03T00:00:00"/>
    <d v="2018-11-15T00:00:00"/>
    <s v="3892"/>
    <s v="Philips Home Healthcare Solutions RIGA"/>
    <s v="L16D378B34 REV1.1"/>
    <s v="PC"/>
    <s v="L16D378B34 Rev 1.1 (SEE SWI) for Philips - SPOC DUAL Li Ion Battery Pack [11/23/18]"/>
    <n v="400"/>
    <n v="10"/>
    <n v="390"/>
    <n v="178.01"/>
    <s v="45922L16D378B34 REV1.1400"/>
    <n v="69423.899999999994"/>
    <d v="2018-11-23T00:00:00"/>
    <d v="2018-11-18T00:00:00"/>
    <x v="13"/>
    <d v="2018-11-01T00:00:00"/>
    <x v="0"/>
    <s v="L16"/>
    <n v="16"/>
    <n v="16"/>
    <n v="6240"/>
    <m/>
    <m/>
    <m/>
    <m/>
    <x v="1"/>
    <n v="0"/>
  </r>
  <r>
    <n v="45922"/>
    <s v="Open"/>
    <d v="2018-05-03T00:00:00"/>
    <d v="2018-11-15T00:00:00"/>
    <s v="3892"/>
    <s v="Philips Home Healthcare Solutions RIGA"/>
    <s v="L16D378B34 REV1.1"/>
    <s v="PC"/>
    <s v="L16D378B34 Rev 1.1 (SEE SWI) for Philips - SPOC DUAL Li Ion Battery Pack [11/30/18]"/>
    <n v="400"/>
    <n v="0"/>
    <n v="400"/>
    <n v="178.01"/>
    <s v="45922L16D378B34 REV1.1400"/>
    <n v="71204"/>
    <d v="2018-11-30T00:00:00"/>
    <d v="2018-11-25T00:00:00"/>
    <x v="2"/>
    <d v="2018-11-01T00:00:00"/>
    <x v="0"/>
    <s v="L16"/>
    <n v="16"/>
    <n v="16"/>
    <n v="6400"/>
    <m/>
    <m/>
    <m/>
    <m/>
    <x v="1"/>
    <n v="0"/>
  </r>
  <r>
    <n v="45922"/>
    <s v="Open"/>
    <d v="2018-05-03T00:00:00"/>
    <d v="2018-11-15T00:00:00"/>
    <s v="3892"/>
    <s v="Philips Home Healthcare Solutions RIGA"/>
    <s v="L16D378B34 REV1.1"/>
    <s v="PC"/>
    <s v="L16D378B34 Rev 1.1 (SEE SWI) for Philips - SPOC DUAL Li Ion Battery Pack [12/06/18]"/>
    <n v="400"/>
    <n v="0"/>
    <n v="400"/>
    <n v="178.01"/>
    <s v="45922L16D378B34 REV1.1400"/>
    <n v="71204"/>
    <d v="2018-12-06T00:00:00"/>
    <d v="2018-12-02T00:00:00"/>
    <x v="1"/>
    <d v="2018-12-01T00:00:00"/>
    <x v="0"/>
    <s v="L16"/>
    <n v="16"/>
    <n v="16"/>
    <n v="6400"/>
    <m/>
    <m/>
    <m/>
    <m/>
    <x v="1"/>
    <n v="0"/>
  </r>
  <r>
    <n v="45922"/>
    <s v="Open"/>
    <d v="2018-05-03T00:00:00"/>
    <d v="2018-11-15T00:00:00"/>
    <s v="3892"/>
    <s v="Philips Home Healthcare Solutions RIGA"/>
    <s v="L16D378B34 REV1.1"/>
    <s v="PC"/>
    <s v="L16D378B34 Rev 1.1 (SEE SWI) for Philips - SPOC DUAL Li Ion Battery Pack [12/13/18]"/>
    <n v="400"/>
    <n v="0"/>
    <n v="400"/>
    <n v="178.01"/>
    <s v="45922L16D378B34 REV1.1400"/>
    <n v="71204"/>
    <d v="2018-12-13T00:00:00"/>
    <d v="2018-12-09T00:00:00"/>
    <x v="19"/>
    <d v="2018-12-01T00:00:00"/>
    <x v="0"/>
    <s v="L16"/>
    <n v="16"/>
    <n v="16"/>
    <n v="6400"/>
    <m/>
    <m/>
    <m/>
    <m/>
    <x v="1"/>
    <n v="0"/>
  </r>
  <r>
    <n v="45922"/>
    <s v="Open"/>
    <d v="2018-05-03T00:00:00"/>
    <d v="2018-11-15T00:00:00"/>
    <s v="3892"/>
    <s v="Philips Home Healthcare Solutions RIGA"/>
    <s v="L16D378B34 REV1.1"/>
    <s v="PC"/>
    <s v="L16D378B34 Rev 1.1 (SEE SWI) for Philips - SPOC DUAL Li Ion Battery Pack [12/27/18]"/>
    <n v="400"/>
    <n v="0"/>
    <n v="400"/>
    <n v="178.01"/>
    <s v="45922L16D378B34 REV1.1400"/>
    <n v="71204"/>
    <d v="2018-12-27T00:00:00"/>
    <d v="2018-12-23T00:00:00"/>
    <x v="36"/>
    <d v="2018-12-01T00:00:00"/>
    <x v="0"/>
    <s v="L16"/>
    <n v="16"/>
    <n v="16"/>
    <n v="6400"/>
    <m/>
    <m/>
    <m/>
    <m/>
    <x v="1"/>
    <n v="0"/>
  </r>
  <r>
    <n v="45922"/>
    <s v="Open"/>
    <d v="2018-05-03T00:00:00"/>
    <d v="2018-11-15T00:00:00"/>
    <s v="3892"/>
    <s v="Philips Home Healthcare Solutions RIGA"/>
    <s v="L16D378B34 REV1.1"/>
    <s v="PC"/>
    <s v="L16D378B34 Rev 1.1 (SEE SWI) for Philips - SPOC DUAL Li Ion Battery Pack [01/04/19]"/>
    <n v="400"/>
    <n v="0"/>
    <n v="400"/>
    <n v="178.01"/>
    <s v="45922L16D378B34 REV1.1400"/>
    <n v="71204"/>
    <d v="2019-01-04T00:00:00"/>
    <d v="2018-12-30T00:00:00"/>
    <x v="11"/>
    <d v="2019-01-01T00:00:00"/>
    <x v="0"/>
    <s v="L16"/>
    <n v="16"/>
    <n v="16"/>
    <n v="6400"/>
    <m/>
    <m/>
    <m/>
    <m/>
    <x v="1"/>
    <n v="0"/>
  </r>
  <r>
    <n v="46675"/>
    <s v="Open"/>
    <d v="2018-07-27T00:00:00"/>
    <d v="2018-11-15T00:00:00"/>
    <s v="4255"/>
    <s v="ESAOTE S.P.A."/>
    <s v="NL2044HD22-REV5.3"/>
    <s v="PC"/>
    <s v="NL2044HD22 Rev 5.3 Li Ion Battery [11/28/18]"/>
    <n v="500"/>
    <n v="0"/>
    <n v="500"/>
    <n v="101.79"/>
    <s v="46675NL2044HD22-REV5.3500"/>
    <n v="50895"/>
    <d v="2018-11-28T00:00:00"/>
    <d v="2018-11-25T00:00:00"/>
    <x v="2"/>
    <d v="2018-11-01T00:00:00"/>
    <x v="0"/>
    <s v="NL2"/>
    <s v="L"/>
    <n v="12"/>
    <n v="6000"/>
    <m/>
    <m/>
    <m/>
    <m/>
    <x v="1"/>
    <n v="0"/>
  </r>
  <r>
    <n v="46727"/>
    <s v="Open"/>
    <d v="2018-08-02T00:00:00"/>
    <d v="2018-09-25T00:00:00"/>
    <s v="4204"/>
    <s v="Bruker Optik GmbH"/>
    <s v="CH4000E-REV 9.2"/>
    <s v=""/>
    <s v="CH4000E Rev 9.2, Flash (SEE SWI) Charger with European Power Plug [09/24/18]"/>
    <n v="20"/>
    <n v="0"/>
    <n v="20"/>
    <n v="100.58"/>
    <s v="46727CH4000E-REV 9.220"/>
    <n v="2011.6"/>
    <d v="2018-09-24T00:00:00"/>
    <d v="2018-09-23T00:00:00"/>
    <x v="3"/>
    <d v="2018-09-01T00:00:00"/>
    <x v="2"/>
    <s v="CH4"/>
    <s v="n/a"/>
    <n v="0"/>
    <n v="0"/>
    <m/>
    <m/>
    <m/>
    <m/>
    <x v="1"/>
    <n v="0"/>
  </r>
  <r>
    <n v="46675"/>
    <s v="Open"/>
    <d v="2018-07-27T00:00:00"/>
    <d v="2018-11-15T00:00:00"/>
    <s v="4255"/>
    <s v="ESAOTE S.P.A."/>
    <s v="Wire Exchange Fees"/>
    <s v=""/>
    <s v="wire fee costs incurred from intermediary banks in transit"/>
    <n v="2"/>
    <n v="0"/>
    <n v="2"/>
    <n v="58"/>
    <s v="46675Wire Exchange Fees2"/>
    <n v="116"/>
    <d v="2018-11-15T00:00:00"/>
    <d v="2018-11-11T00:00:00"/>
    <x v="23"/>
    <d v="2018-11-01T00:00:00"/>
    <x v="1"/>
    <s v="Wir"/>
    <s v="n/a"/>
    <n v="0"/>
    <n v="0"/>
    <m/>
    <m/>
    <m/>
    <m/>
    <x v="1"/>
    <n v="0"/>
  </r>
  <r>
    <n v="44678"/>
    <s v="Open"/>
    <d v="2017-12-22T00:00:00"/>
    <d v="2018-11-16T00:00:00"/>
    <s v="3868"/>
    <s v="E.I. Medical Imaging"/>
    <s v="CH7000A-REV 5.4"/>
    <s v=""/>
    <s v="CH7000A Solar Capable Charger with US Power Plug and Cigar Cable [10/02/18]"/>
    <n v="5"/>
    <n v="0"/>
    <n v="5"/>
    <n v="122.12"/>
    <s v="44678CH7000A-REV 5.45"/>
    <n v="610.6"/>
    <d v="2018-10-02T00:00:00"/>
    <d v="2018-09-30T00:00:00"/>
    <x v="4"/>
    <d v="2018-10-01T00:00:00"/>
    <x v="2"/>
    <s v="CH7"/>
    <s v="n/a"/>
    <n v="0"/>
    <n v="0"/>
    <m/>
    <m/>
    <m/>
    <m/>
    <x v="1"/>
    <n v="0"/>
  </r>
  <r>
    <n v="44678"/>
    <s v="Open"/>
    <d v="2017-12-22T00:00:00"/>
    <d v="2018-11-16T00:00:00"/>
    <s v="3868"/>
    <s v="E.I. Medical Imaging"/>
    <s v="CH7000A-REV 5.4"/>
    <s v=""/>
    <s v="CH7000A Solar Capable Charger with US Power Plug and Cigar Cable [11/02/18]"/>
    <n v="5"/>
    <n v="0"/>
    <n v="5"/>
    <n v="122.12"/>
    <s v="44678CH7000A-REV 5.45"/>
    <n v="610.6"/>
    <d v="2018-11-02T00:00:00"/>
    <d v="2018-10-28T00:00:00"/>
    <x v="22"/>
    <d v="2018-11-01T00:00:00"/>
    <x v="2"/>
    <s v="CH7"/>
    <s v="n/a"/>
    <n v="0"/>
    <n v="0"/>
    <m/>
    <m/>
    <m/>
    <m/>
    <x v="1"/>
    <n v="0"/>
  </r>
  <r>
    <n v="45496"/>
    <s v="Open"/>
    <d v="2018-03-22T00:00:00"/>
    <d v="2018-11-16T00:00:00"/>
    <s v="4964"/>
    <s v="Accutronics Ltd"/>
    <s v="NI2020HD24-REV4.8"/>
    <s v="PC"/>
    <s v="NI2020HD24 Rev 4.8 Li Ion Battery [09/06/18]"/>
    <n v="12"/>
    <n v="0"/>
    <n v="12"/>
    <n v="98.9"/>
    <s v="45496NI2020HD24-REV4.812"/>
    <n v="1186.8000000000002"/>
    <d v="2018-09-06T00:00:00"/>
    <d v="2018-09-02T00:00:00"/>
    <x v="0"/>
    <d v="2018-09-01T00:00:00"/>
    <x v="0"/>
    <s v="NI2"/>
    <s v="I"/>
    <n v="9"/>
    <n v="108"/>
    <m/>
    <m/>
    <m/>
    <m/>
    <x v="29"/>
    <n v="60"/>
  </r>
  <r>
    <n v="46400"/>
    <s v="Open"/>
    <d v="2018-06-27T00:00:00"/>
    <d v="2018-09-28T00:00:00"/>
    <s v="5955"/>
    <s v="Minkels B.V."/>
    <s v="NB2037HR31 Rev2.4"/>
    <s v="PC"/>
    <s v="NB2037HR31 Rev 2.4 (see SWI) for Heraus(24 Hr. hold) [09/10/18]"/>
    <n v="50"/>
    <n v="0"/>
    <n v="50"/>
    <n v="61.32"/>
    <s v="46400NB2037HR31 Rev2.450"/>
    <n v="3066"/>
    <d v="2018-09-10T00:00:00"/>
    <d v="2018-09-09T00:00:00"/>
    <x v="9"/>
    <d v="2018-09-01T00:00:00"/>
    <x v="0"/>
    <s v="NB2"/>
    <s v="B"/>
    <n v="2"/>
    <n v="100"/>
    <m/>
    <m/>
    <m/>
    <m/>
    <x v="1"/>
    <n v="0"/>
  </r>
  <r>
    <n v="47023"/>
    <s v="Open"/>
    <d v="2018-09-10T00:00:00"/>
    <d v="2018-10-01T00:00:00"/>
    <s v="4831"/>
    <s v="Southwest Research Institute"/>
    <s v="551006"/>
    <s v="PC"/>
    <s v="North American Power Cord"/>
    <n v="6"/>
    <n v="0"/>
    <n v="6"/>
    <n v="4"/>
    <s v="470235510066"/>
    <n v="24"/>
    <d v="2018-10-01T00:00:00"/>
    <d v="2018-09-30T00:00:00"/>
    <x v="4"/>
    <d v="2018-10-01T00:00:00"/>
    <x v="4"/>
    <s v="551"/>
    <s v="n/a"/>
    <n v="0"/>
    <n v="0"/>
    <m/>
    <m/>
    <m/>
    <m/>
    <x v="1"/>
    <n v="0"/>
  </r>
  <r>
    <n v="46388"/>
    <s v="Open"/>
    <d v="2018-06-26T00:00:00"/>
    <d v="2018-10-05T00:00:00"/>
    <s v="9562"/>
    <s v="Raycom"/>
    <s v="NH2054HD34 Rev1.9"/>
    <s v="PC"/>
    <s v="NH2054HD34 Rev1.9 Li Ion Battery"/>
    <n v="12"/>
    <n v="0"/>
    <n v="12"/>
    <n v="121.75"/>
    <s v="46388NH2054HD34 Rev1.912"/>
    <n v="1461"/>
    <d v="2018-10-05T00:00:00"/>
    <d v="2018-09-30T00:00:00"/>
    <x v="4"/>
    <d v="2018-10-01T00:00:00"/>
    <x v="0"/>
    <s v="NH2"/>
    <s v="H"/>
    <n v="8"/>
    <n v="96"/>
    <m/>
    <m/>
    <m/>
    <m/>
    <x v="1"/>
    <n v="0"/>
  </r>
  <r>
    <n v="46463"/>
    <s v="Open"/>
    <d v="2018-07-03T00:00:00"/>
    <d v="2018-11-16T00:00:00"/>
    <s v="4720"/>
    <s v="Nagano Olympus Co., Ltd."/>
    <s v="CH5000NOY-REV 2.0"/>
    <s v=""/>
    <s v="CH5000NOY Rev 2.0 Charger/Calibrator - for Nagano Olympus [09/21/18]"/>
    <n v="250"/>
    <n v="0"/>
    <n v="250"/>
    <n v="98.2"/>
    <s v="46463CH5000NOY-REV 2.0250"/>
    <n v="24550"/>
    <d v="2018-09-21T00:00:00"/>
    <d v="2018-09-16T00:00:00"/>
    <x v="8"/>
    <d v="2018-09-01T00:00:00"/>
    <x v="2"/>
    <s v="CH5"/>
    <s v="n/a"/>
    <n v="0"/>
    <n v="0"/>
    <m/>
    <m/>
    <m/>
    <m/>
    <x v="1"/>
    <n v="0"/>
  </r>
  <r>
    <n v="46463"/>
    <s v="Open"/>
    <d v="2018-07-03T00:00:00"/>
    <d v="2018-11-16T00:00:00"/>
    <s v="4720"/>
    <s v="Nagano Olympus Co., Ltd."/>
    <s v="CH5000NOY-REV 2.0"/>
    <s v=""/>
    <s v="CH5000NOY Rev 2.0 Charger/Calibrator - for Nagano Olympus [11/13/18]"/>
    <n v="250"/>
    <n v="0"/>
    <n v="250"/>
    <n v="98.2"/>
    <s v="46463CH5000NOY-REV 2.0250"/>
    <n v="24550"/>
    <d v="2018-11-13T00:00:00"/>
    <d v="2018-11-11T00:00:00"/>
    <x v="23"/>
    <d v="2018-11-01T00:00:00"/>
    <x v="2"/>
    <s v="CH5"/>
    <s v="n/a"/>
    <n v="0"/>
    <n v="0"/>
    <m/>
    <m/>
    <m/>
    <m/>
    <x v="1"/>
    <n v="0"/>
  </r>
  <r>
    <n v="46551"/>
    <s v="Open"/>
    <d v="2018-07-16T00:00:00"/>
    <d v="2018-11-16T00:00:00"/>
    <s v="3892"/>
    <s v="Philips Home Healthcare Solutions RIGA"/>
    <s v="CH409A REV2.1"/>
    <s v="PC"/>
    <s v="CH409A, REV2.1, CHARGER, PHILIPS, SPOC (Respironics P/N:1116830) [10/26/18]"/>
    <n v="150"/>
    <n v="0"/>
    <n v="150"/>
    <n v="191.9"/>
    <s v="46551CH409A REV2.1150"/>
    <n v="28785"/>
    <d v="2018-10-26T00:00:00"/>
    <d v="2018-10-21T00:00:00"/>
    <x v="5"/>
    <d v="2018-10-01T00:00:00"/>
    <x v="2"/>
    <s v="CH4"/>
    <s v="n/a"/>
    <n v="0"/>
    <n v="0"/>
    <m/>
    <m/>
    <m/>
    <m/>
    <x v="1"/>
    <n v="0"/>
  </r>
  <r>
    <n v="46551"/>
    <s v="Open"/>
    <d v="2018-07-16T00:00:00"/>
    <d v="2018-11-16T00:00:00"/>
    <s v="3892"/>
    <s v="Philips Home Healthcare Solutions RIGA"/>
    <s v="CH409A REV2.1"/>
    <s v="PC"/>
    <s v="CH409A, REV2.1, CHARGER, PHILIPS, SPOC (Respironics P/N:1116830) [11/02/18]"/>
    <n v="100"/>
    <n v="0"/>
    <n v="100"/>
    <n v="191.9"/>
    <s v="46551CH409A REV2.1100"/>
    <n v="19190"/>
    <d v="2018-11-02T00:00:00"/>
    <d v="2018-10-28T00:00:00"/>
    <x v="22"/>
    <d v="2018-11-01T00:00:00"/>
    <x v="2"/>
    <s v="CH4"/>
    <s v="n/a"/>
    <n v="0"/>
    <n v="0"/>
    <m/>
    <m/>
    <m/>
    <m/>
    <x v="1"/>
    <n v="0"/>
  </r>
  <r>
    <n v="46551"/>
    <s v="Open"/>
    <d v="2018-07-16T00:00:00"/>
    <d v="2018-11-16T00:00:00"/>
    <s v="3892"/>
    <s v="Philips Home Healthcare Solutions RIGA"/>
    <s v="CH409A REV2.1"/>
    <s v="PC"/>
    <s v="CH409A, REV2.1, CHARGER, PHILIPS, SPOC (Respironics P/N:1116830) [11/09/18]"/>
    <n v="100"/>
    <n v="0"/>
    <n v="100"/>
    <n v="191.9"/>
    <s v="46551CH409A REV2.1100"/>
    <n v="19190"/>
    <d v="2018-11-09T00:00:00"/>
    <d v="2018-11-04T00:00:00"/>
    <x v="6"/>
    <d v="2018-11-01T00:00:00"/>
    <x v="2"/>
    <s v="CH4"/>
    <s v="n/a"/>
    <n v="0"/>
    <n v="0"/>
    <m/>
    <m/>
    <m/>
    <m/>
    <x v="1"/>
    <n v="0"/>
  </r>
  <r>
    <n v="46551"/>
    <s v="Open"/>
    <d v="2018-07-16T00:00:00"/>
    <d v="2018-11-16T00:00:00"/>
    <s v="3892"/>
    <s v="Philips Home Healthcare Solutions RIGA"/>
    <s v="CH409A REV2.1"/>
    <s v="PC"/>
    <s v="CH409A, REV2.1, CHARGER, PHILIPS, SPOC (Respironics P/N:1116830) [11/16/18]"/>
    <n v="100"/>
    <n v="0"/>
    <n v="100"/>
    <n v="191.9"/>
    <s v="46551CH409A REV2.1100"/>
    <n v="19190"/>
    <d v="2018-11-16T00:00:00"/>
    <d v="2018-11-11T00:00:00"/>
    <x v="23"/>
    <d v="2018-11-01T00:00:00"/>
    <x v="2"/>
    <s v="CH4"/>
    <s v="n/a"/>
    <n v="0"/>
    <n v="0"/>
    <m/>
    <m/>
    <m/>
    <m/>
    <x v="1"/>
    <n v="0"/>
  </r>
  <r>
    <n v="44485"/>
    <s v="Open"/>
    <d v="2017-12-01T00:00:00"/>
    <d v="2018-11-19T00:00:00"/>
    <s v="6264"/>
    <s v="DEWESoft d.o.o."/>
    <s v="NL2024HD22-REV4.6"/>
    <s v="PC"/>
    <s v="NL2024HD22 Rev 4.6 Li Ion Battery"/>
    <n v="20"/>
    <n v="0"/>
    <n v="20"/>
    <n v="107.6"/>
    <s v="44485NL2024HD22-REV4.620"/>
    <n v="2152"/>
    <d v="2018-11-19T00:00:00"/>
    <d v="2018-11-18T00:00:00"/>
    <x v="13"/>
    <d v="2018-11-01T00:00:00"/>
    <x v="0"/>
    <s v="NL2"/>
    <s v="L"/>
    <n v="12"/>
    <n v="240"/>
    <m/>
    <m/>
    <m/>
    <m/>
    <x v="1"/>
    <n v="0"/>
  </r>
  <r>
    <n v="46532"/>
    <s v="Open"/>
    <d v="2018-07-12T00:00:00"/>
    <d v="2018-11-19T00:00:00"/>
    <s v="5533"/>
    <s v="Nu Pulse"/>
    <s v="NH2054HD34 Rev1.9"/>
    <s v="PC"/>
    <s v="NH2054HD34 Rev1.9 Li Ion Battery [10/11/18]"/>
    <n v="25"/>
    <n v="0"/>
    <n v="25"/>
    <n v="112.08"/>
    <s v="46532NH2054HD34 Rev1.925"/>
    <n v="2802"/>
    <d v="2018-10-11T00:00:00"/>
    <d v="2018-10-07T00:00:00"/>
    <x v="12"/>
    <d v="2018-10-01T00:00:00"/>
    <x v="0"/>
    <s v="NH2"/>
    <s v="H"/>
    <n v="8"/>
    <n v="200"/>
    <m/>
    <m/>
    <m/>
    <m/>
    <x v="1"/>
    <n v="0"/>
  </r>
  <r>
    <n v="46532"/>
    <s v="Open"/>
    <d v="2018-07-12T00:00:00"/>
    <d v="2018-11-19T00:00:00"/>
    <s v="5533"/>
    <s v="Nu Pulse"/>
    <s v="NH2054HD34 Rev1.9"/>
    <s v="PC"/>
    <s v="NH2054HD34 Rev1.9 Li Ion Battery [11/14/18]"/>
    <n v="52"/>
    <n v="0"/>
    <n v="52"/>
    <n v="112.08"/>
    <s v="46532NH2054HD34 Rev1.952"/>
    <n v="5828.16"/>
    <d v="2018-11-14T00:00:00"/>
    <d v="2018-11-11T00:00:00"/>
    <x v="23"/>
    <d v="2018-11-01T00:00:00"/>
    <x v="0"/>
    <s v="NH2"/>
    <s v="H"/>
    <n v="8"/>
    <n v="416"/>
    <m/>
    <m/>
    <m/>
    <m/>
    <x v="1"/>
    <n v="0"/>
  </r>
  <r>
    <n v="46532"/>
    <s v="Open"/>
    <d v="2018-07-12T00:00:00"/>
    <d v="2018-11-19T00:00:00"/>
    <s v="5533"/>
    <s v="Nu Pulse"/>
    <s v="CH4040A - Rev 1.6"/>
    <s v=""/>
    <s v="CH4040A Rev 1.6 (SEE SWI) - Dual Desktop Charger, w/US Power Plug [09/10/18]"/>
    <n v="20"/>
    <n v="0"/>
    <n v="20"/>
    <n v="201.16"/>
    <s v="46532CH4040A - Rev 1.620"/>
    <n v="4023.2"/>
    <d v="2018-09-10T00:00:00"/>
    <d v="2018-09-09T00:00:00"/>
    <x v="9"/>
    <d v="2018-09-01T00:00:00"/>
    <x v="2"/>
    <s v="CH4"/>
    <s v="n/a"/>
    <n v="0"/>
    <n v="0"/>
    <m/>
    <m/>
    <m/>
    <m/>
    <x v="1"/>
    <n v="0"/>
  </r>
  <r>
    <n v="46621"/>
    <s v="Open"/>
    <d v="2018-07-24T00:00:00"/>
    <d v="2018-11-19T00:00:00"/>
    <s v="6260"/>
    <s v="Phoenix Trading Inc."/>
    <s v="NI1030CT-REV4.2"/>
    <s v="PC"/>
    <s v="NI1030CT Rev 4.2 - Nickel Metal Hydride Battery"/>
    <n v="83"/>
    <n v="0"/>
    <n v="83"/>
    <n v="90.08"/>
    <s v="46621NI1030CT-REV4.283"/>
    <n v="7476.6399999999994"/>
    <d v="2018-11-19T00:00:00"/>
    <d v="2018-11-18T00:00:00"/>
    <x v="13"/>
    <d v="2018-11-01T00:00:00"/>
    <x v="0"/>
    <s v="NI1"/>
    <s v="I"/>
    <n v="9"/>
    <n v="747"/>
    <m/>
    <m/>
    <m/>
    <m/>
    <x v="1"/>
    <n v="0"/>
  </r>
  <r>
    <n v="46641"/>
    <s v="Open"/>
    <d v="2018-07-27T00:00:00"/>
    <d v="2018-11-19T00:00:00"/>
    <s v="4363"/>
    <s v="U.S. Hi-Tech Industries Corp."/>
    <s v="Ni2040ED29 REV2.4"/>
    <s v="PC"/>
    <s v="Ni2040ED29 Rev 2.4 Li Ion Battery"/>
    <n v="12"/>
    <n v="0"/>
    <n v="12"/>
    <n v="147.47999999999999"/>
    <s v="46641Ni2040ED29 REV2.412"/>
    <n v="1769.7599999999998"/>
    <d v="2018-11-19T00:00:00"/>
    <d v="2018-11-18T00:00:00"/>
    <x v="13"/>
    <d v="2018-11-01T00:00:00"/>
    <x v="0"/>
    <s v="Ni2"/>
    <s v="I"/>
    <n v="9"/>
    <n v="108"/>
    <m/>
    <m/>
    <m/>
    <m/>
    <x v="1"/>
    <n v="0"/>
  </r>
  <r>
    <n v="46661"/>
    <s v="Open"/>
    <d v="2018-07-27T00:00:00"/>
    <d v="2018-11-19T00:00:00"/>
    <s v="6481"/>
    <s v="Eurosep Instruments"/>
    <s v="Ni2020ED29-REV2.6"/>
    <s v="PC"/>
    <s v="NI2020ED29 Rev 2.6 Li Ion Battery"/>
    <n v="30"/>
    <n v="0"/>
    <n v="30"/>
    <n v="128.88"/>
    <s v="46661Ni2020ED29-REV2.630"/>
    <n v="3866.3999999999996"/>
    <d v="2018-11-19T00:00:00"/>
    <d v="2018-11-18T00:00:00"/>
    <x v="13"/>
    <d v="2018-11-01T00:00:00"/>
    <x v="0"/>
    <s v="Ni2"/>
    <s v="I"/>
    <n v="9"/>
    <n v="270"/>
    <m/>
    <m/>
    <m/>
    <m/>
    <x v="1"/>
    <n v="0"/>
  </r>
  <r>
    <n v="46664"/>
    <s v="Open"/>
    <d v="2018-07-27T00:00:00"/>
    <d v="2018-11-19T00:00:00"/>
    <s v="3203"/>
    <s v="STElectronics(Info-Comm Systems)Pte Ltd"/>
    <s v="NL2024HD22-REV4.7"/>
    <s v="PC"/>
    <s v="NL2024HD22 Rev 4.7 Li Ion Battery"/>
    <n v="35"/>
    <n v="0"/>
    <n v="35"/>
    <n v="128.78"/>
    <s v="46664NL2024HD22-REV4.735"/>
    <n v="4507.3"/>
    <d v="2018-11-19T00:00:00"/>
    <d v="2018-11-18T00:00:00"/>
    <x v="13"/>
    <d v="2018-11-01T00:00:00"/>
    <x v="0"/>
    <s v="NL2"/>
    <s v="L"/>
    <n v="12"/>
    <n v="420"/>
    <m/>
    <m/>
    <m/>
    <m/>
    <x v="1"/>
    <n v="0"/>
  </r>
  <r>
    <n v="46664"/>
    <s v="Open"/>
    <d v="2018-07-27T00:00:00"/>
    <d v="2018-11-19T00:00:00"/>
    <s v="3203"/>
    <s v="STElectronics(Info-Comm Systems)Pte Ltd"/>
    <s v="Wire Exchange Fees"/>
    <s v=""/>
    <s v="wire fee costs incurred from intermediary banks in transit"/>
    <n v="1"/>
    <n v="0"/>
    <n v="1"/>
    <n v="31"/>
    <s v="46664Wire Exchange Fees1"/>
    <n v="31"/>
    <d v="2018-11-19T00:00:00"/>
    <d v="2018-11-18T00:00:00"/>
    <x v="13"/>
    <d v="2018-11-01T00:00:00"/>
    <x v="1"/>
    <s v="Wir"/>
    <s v="n/a"/>
    <n v="0"/>
    <n v="0"/>
    <m/>
    <m/>
    <m/>
    <m/>
    <x v="1"/>
    <n v="0"/>
  </r>
  <r>
    <n v="46672"/>
    <s v="Open"/>
    <d v="2018-07-27T00:00:00"/>
    <d v="2018-11-19T00:00:00"/>
    <s v="4204"/>
    <s v="Bruker Optik GmbH"/>
    <s v="NB2037BU31 Rev1.1"/>
    <s v="PC"/>
    <s v="NB2037BU31 Rev 1.1 for Bruker Ref #1853719 Li Ion Battery"/>
    <n v="30"/>
    <n v="0"/>
    <n v="30"/>
    <n v="66.66"/>
    <s v="46672NB2037BU31 Rev1.130"/>
    <n v="1999.8"/>
    <d v="2018-11-19T00:00:00"/>
    <d v="2018-11-18T00:00:00"/>
    <x v="13"/>
    <d v="2018-11-01T00:00:00"/>
    <x v="0"/>
    <s v="NB2"/>
    <s v="B"/>
    <n v="2"/>
    <n v="60"/>
    <m/>
    <m/>
    <m/>
    <m/>
    <x v="1"/>
    <n v="0"/>
  </r>
  <r>
    <n v="46672"/>
    <s v="Open"/>
    <d v="2018-07-27T00:00:00"/>
    <d v="2018-11-19T00:00:00"/>
    <s v="4204"/>
    <s v="Bruker Optik GmbH"/>
    <s v="Wire Exchange Fees"/>
    <s v=""/>
    <s v="wire fee costs incurred from intermediary banks in transit"/>
    <n v="1"/>
    <n v="0"/>
    <n v="1"/>
    <n v="26"/>
    <s v="46672Wire Exchange Fees1"/>
    <n v="26"/>
    <d v="2018-11-19T00:00:00"/>
    <d v="2018-11-18T00:00:00"/>
    <x v="13"/>
    <d v="2018-11-01T00:00:00"/>
    <x v="1"/>
    <s v="Wir"/>
    <s v="n/a"/>
    <n v="0"/>
    <n v="0"/>
    <m/>
    <m/>
    <m/>
    <m/>
    <x v="1"/>
    <n v="0"/>
  </r>
  <r>
    <n v="46685"/>
    <s v="Open"/>
    <d v="2018-07-30T00:00:00"/>
    <d v="2018-11-19T00:00:00"/>
    <s v="5022"/>
    <s v="Bluebox Aviation Systems Ltd"/>
    <s v="NH2057HD34 Rev1.5"/>
    <s v=""/>
    <s v="NH2057HD34 Rev1.5"/>
    <n v="360"/>
    <n v="0"/>
    <n v="360"/>
    <n v="103.6"/>
    <s v="46685NH2057HD34 Rev1.5360"/>
    <n v="37296"/>
    <d v="2018-11-19T00:00:00"/>
    <d v="2018-11-18T00:00:00"/>
    <x v="13"/>
    <d v="2018-11-01T00:00:00"/>
    <x v="0"/>
    <s v="NH2"/>
    <s v="H"/>
    <n v="8"/>
    <n v="2880"/>
    <m/>
    <m/>
    <m/>
    <m/>
    <x v="1"/>
    <n v="0"/>
  </r>
  <r>
    <n v="46685"/>
    <s v="Open"/>
    <d v="2018-07-30T00:00:00"/>
    <d v="2018-11-19T00:00:00"/>
    <s v="5022"/>
    <s v="Bluebox Aviation Systems Ltd"/>
    <s v="Wire Exchange Fees"/>
    <s v=""/>
    <s v="wire fee costs incurred from intermediary banks in transit"/>
    <n v="1"/>
    <n v="0"/>
    <n v="1"/>
    <n v="35"/>
    <s v="46685Wire Exchange Fees1"/>
    <n v="35"/>
    <d v="2018-11-19T00:00:00"/>
    <d v="2018-11-18T00:00:00"/>
    <x v="13"/>
    <d v="2018-11-01T00:00:00"/>
    <x v="1"/>
    <s v="Wir"/>
    <s v="n/a"/>
    <n v="0"/>
    <n v="0"/>
    <m/>
    <m/>
    <m/>
    <m/>
    <x v="1"/>
    <n v="0"/>
  </r>
  <r>
    <n v="46914"/>
    <s v="Open"/>
    <d v="2018-08-27T00:00:00"/>
    <d v="2018-11-19T00:00:00"/>
    <s v="3028"/>
    <s v="Geophysical Survey Systems, Inc"/>
    <s v="936140A3"/>
    <s v="PC"/>
    <s v="DUST CAP 2040 BATTERY MODEL CONNECTOR END PROTECTIVE COVER   COLOR-YELLOW [09/24/18]"/>
    <n v="1000"/>
    <n v="0"/>
    <n v="1000"/>
    <n v="1"/>
    <s v="46914936140A31000"/>
    <n v="1000"/>
    <d v="2018-09-24T00:00:00"/>
    <d v="2018-09-23T00:00:00"/>
    <x v="3"/>
    <d v="2018-09-01T00:00:00"/>
    <x v="4"/>
    <s v="936"/>
    <s v="n/a"/>
    <n v="0"/>
    <n v="0"/>
    <m/>
    <m/>
    <m/>
    <m/>
    <x v="1"/>
    <n v="0"/>
  </r>
  <r>
    <n v="46914"/>
    <s v="Open"/>
    <d v="2018-08-27T00:00:00"/>
    <d v="2018-11-19T00:00:00"/>
    <s v="3028"/>
    <s v="Geophysical Survey Systems, Inc"/>
    <s v="Ni2020ED29-REV2.4"/>
    <s v="PC"/>
    <s v="NI2020ED29 Rev 2.4 Li Ion Battery [11/05/18]"/>
    <n v="80"/>
    <n v="0"/>
    <n v="80"/>
    <n v="118.35"/>
    <s v="46914Ni2020ED29-REV2.480"/>
    <n v="9468"/>
    <d v="2018-11-05T00:00:00"/>
    <d v="2018-11-04T00:00:00"/>
    <x v="6"/>
    <d v="2018-11-01T00:00:00"/>
    <x v="0"/>
    <s v="Ni2"/>
    <s v="I"/>
    <n v="9"/>
    <n v="720"/>
    <m/>
    <m/>
    <m/>
    <m/>
    <x v="1"/>
    <n v="0"/>
  </r>
  <r>
    <n v="46667"/>
    <s v="Open"/>
    <d v="2018-07-27T00:00:00"/>
    <d v="2018-11-20T00:00:00"/>
    <s v="3028"/>
    <s v="Geophysical Survey Systems, Inc"/>
    <s v="NC2040GS29 REV1.3"/>
    <s v="PC"/>
    <s v="NC2040GS29 Rev 1.3 (SEE SWI) for GSSI Li Ion Battery"/>
    <n v="100"/>
    <n v="0"/>
    <n v="100"/>
    <n v="70.72"/>
    <s v="46667NC2040GS29 REV1.3100"/>
    <n v="7072"/>
    <d v="2018-11-20T00:00:00"/>
    <d v="2018-11-18T00:00:00"/>
    <x v="13"/>
    <d v="2018-11-01T00:00:00"/>
    <x v="0"/>
    <s v="NC2"/>
    <s v="C"/>
    <n v="3"/>
    <n v="300"/>
    <m/>
    <m/>
    <m/>
    <m/>
    <x v="1"/>
    <n v="0"/>
  </r>
  <r>
    <n v="46271"/>
    <s v="Open"/>
    <d v="2018-06-13T00:00:00"/>
    <d v="2018-11-21T00:00:00"/>
    <s v="5259"/>
    <s v="RION Co. Ltd."/>
    <s v="NH2054HD31 Rev1.4"/>
    <s v="PC"/>
    <s v="NH2054HD31 Rev1.4 Li Ion Battery [11/15/18]"/>
    <n v="20"/>
    <n v="0"/>
    <n v="20"/>
    <n v="132.19999999999999"/>
    <s v="46271NH2054HD31 Rev1.420"/>
    <n v="2644"/>
    <d v="2018-11-15T00:00:00"/>
    <d v="2018-11-11T00:00:00"/>
    <x v="23"/>
    <d v="2018-11-01T00:00:00"/>
    <x v="0"/>
    <s v="NH2"/>
    <s v="H"/>
    <n v="8"/>
    <n v="160"/>
    <m/>
    <m/>
    <m/>
    <m/>
    <x v="1"/>
    <n v="0"/>
  </r>
  <r>
    <n v="46271"/>
    <s v="Open"/>
    <d v="2018-06-13T00:00:00"/>
    <d v="2018-11-21T00:00:00"/>
    <s v="5259"/>
    <s v="RION Co. Ltd."/>
    <s v="Wire Exchange Fees"/>
    <s v=""/>
    <s v="wire fee costs incurred from intermediary banks in transit"/>
    <n v="1"/>
    <n v="0"/>
    <n v="1"/>
    <n v="26"/>
    <s v="46271Wire Exchange Fees1"/>
    <n v="26"/>
    <d v="2018-11-21T00:00:00"/>
    <d v="2018-11-18T00:00:00"/>
    <x v="13"/>
    <d v="2018-11-01T00:00:00"/>
    <x v="1"/>
    <s v="Wir"/>
    <s v="n/a"/>
    <n v="0"/>
    <n v="0"/>
    <m/>
    <m/>
    <m/>
    <m/>
    <x v="1"/>
    <n v="0"/>
  </r>
  <r>
    <n v="46431"/>
    <s v="Open"/>
    <d v="2018-06-29T00:00:00"/>
    <d v="2018-11-21T00:00:00"/>
    <s v="4351"/>
    <s v="Dewetron Ges.m.b.H"/>
    <s v="NH2054HD31 Rev1.4"/>
    <s v="PC"/>
    <s v="NH2054HD31 Rev1.4 Li Ion Battery [10/03/18]"/>
    <n v="36"/>
    <n v="0"/>
    <n v="36"/>
    <n v="108.48"/>
    <s v="46431NH2054HD31 Rev1.436"/>
    <n v="3905.28"/>
    <d v="2018-10-03T00:00:00"/>
    <d v="2018-09-30T00:00:00"/>
    <x v="4"/>
    <d v="2018-10-01T00:00:00"/>
    <x v="0"/>
    <s v="NH2"/>
    <s v="H"/>
    <n v="8"/>
    <n v="288"/>
    <m/>
    <m/>
    <m/>
    <m/>
    <x v="1"/>
    <n v="0"/>
  </r>
  <r>
    <n v="46431"/>
    <s v="Open"/>
    <d v="2018-06-29T00:00:00"/>
    <d v="2018-11-21T00:00:00"/>
    <s v="4351"/>
    <s v="Dewetron Ges.m.b.H"/>
    <s v="NH2054HD31 Rev1.4"/>
    <s v="PC"/>
    <s v="NH2054HD31 Rev1.4 Li Ion Battery [11/07/18]"/>
    <n v="48"/>
    <n v="0"/>
    <n v="48"/>
    <n v="108.48"/>
    <s v="46431NH2054HD31 Rev1.448"/>
    <n v="5207.04"/>
    <d v="2018-11-07T00:00:00"/>
    <d v="2018-11-04T00:00:00"/>
    <x v="6"/>
    <d v="2018-11-01T00:00:00"/>
    <x v="0"/>
    <s v="NH2"/>
    <s v="H"/>
    <n v="8"/>
    <n v="384"/>
    <m/>
    <m/>
    <m/>
    <m/>
    <x v="1"/>
    <n v="0"/>
  </r>
  <r>
    <n v="46478"/>
    <s v="Open"/>
    <d v="2018-07-06T00:00:00"/>
    <d v="2018-11-21T00:00:00"/>
    <s v="4184"/>
    <s v="Imaginant, Inc."/>
    <s v="ND2053iG34 Rev1.0"/>
    <s v="PC"/>
    <s v="ND2053iG34 Rev 1.0 for Imaginant, Li Ion Battery"/>
    <n v="24"/>
    <n v="0"/>
    <n v="24"/>
    <n v="87.36"/>
    <s v="46478ND2053iG34 Rev1.024"/>
    <n v="2096.64"/>
    <d v="2018-11-21T00:00:00"/>
    <d v="2018-11-18T00:00:00"/>
    <x v="13"/>
    <d v="2018-11-01T00:00:00"/>
    <x v="0"/>
    <s v="ND2"/>
    <s v="D"/>
    <n v="4"/>
    <n v="96"/>
    <m/>
    <m/>
    <m/>
    <m/>
    <x v="1"/>
    <n v="0"/>
  </r>
  <r>
    <n v="46478"/>
    <s v="Open"/>
    <d v="2018-07-06T00:00:00"/>
    <d v="2018-11-21T00:00:00"/>
    <s v="4184"/>
    <s v="Imaginant, Inc."/>
    <s v="CH5000A-REV 12.4"/>
    <s v=""/>
    <s v="CH5000A Rev 12.4 Charger/Calibrator - USA plug"/>
    <n v="10"/>
    <n v="0"/>
    <n v="10"/>
    <n v="130.38"/>
    <s v="46478CH5000A-REV 12.410"/>
    <n v="1303.8"/>
    <d v="2018-11-21T00:00:00"/>
    <d v="2018-11-18T00:00:00"/>
    <x v="13"/>
    <d v="2018-11-01T00:00:00"/>
    <x v="2"/>
    <s v="CH5"/>
    <s v="n/a"/>
    <n v="0"/>
    <n v="0"/>
    <m/>
    <m/>
    <m/>
    <m/>
    <x v="1"/>
    <n v="0"/>
  </r>
  <r>
    <n v="46478"/>
    <s v="Open"/>
    <d v="2018-07-06T00:00:00"/>
    <d v="2018-11-21T00:00:00"/>
    <s v="4184"/>
    <s v="Imaginant, Inc."/>
    <s v="NI1030CT-REV4.2"/>
    <s v="PC"/>
    <s v="NI1030CT Rev 4.2 - Nickel Metal Hydride Battery"/>
    <n v="24"/>
    <n v="0"/>
    <n v="24"/>
    <n v="106.06"/>
    <s v="46478NI1030CT-REV4.224"/>
    <n v="2545.44"/>
    <d v="2018-11-21T00:00:00"/>
    <d v="2018-11-18T00:00:00"/>
    <x v="13"/>
    <d v="2018-11-01T00:00:00"/>
    <x v="0"/>
    <s v="NI1"/>
    <s v="I"/>
    <n v="9"/>
    <n v="216"/>
    <m/>
    <m/>
    <m/>
    <m/>
    <x v="1"/>
    <n v="0"/>
  </r>
  <r>
    <n v="46566"/>
    <s v="Open"/>
    <d v="2018-07-17T00:00:00"/>
    <d v="2018-11-23T00:00:00"/>
    <s v="4932"/>
    <s v="Hamilton Medical AG"/>
    <s v="PH3054HA25 Rev 1.3"/>
    <s v="PC"/>
    <s v="PH3054HA25 Rev 1.3 (See SWI) Li Ion Battery for Hamilton Medical AG [10/01/18]"/>
    <n v="200"/>
    <n v="0"/>
    <n v="200"/>
    <n v="116.35"/>
    <s v="46566PH3054HA25 Rev 1.3200"/>
    <n v="23270"/>
    <d v="2018-10-01T00:00:00"/>
    <d v="2018-09-30T00:00:00"/>
    <x v="4"/>
    <d v="2018-10-01T00:00:00"/>
    <x v="0"/>
    <s v="PH3"/>
    <s v="H"/>
    <n v="8"/>
    <n v="1600"/>
    <m/>
    <m/>
    <m/>
    <m/>
    <x v="1"/>
    <n v="0"/>
  </r>
  <r>
    <n v="46566"/>
    <s v="Open"/>
    <d v="2018-07-17T00:00:00"/>
    <d v="2018-11-23T00:00:00"/>
    <s v="4932"/>
    <s v="Hamilton Medical AG"/>
    <s v="PH3054HA25 Rev 1.3"/>
    <s v="PC"/>
    <s v="PH3054HA25 Rev 1.3 (See SWI) Li Ion Battery for Hamilton Medical AG [10/31/18]"/>
    <n v="200"/>
    <n v="0"/>
    <n v="200"/>
    <n v="116.35"/>
    <s v="46566PH3054HA25 Rev 1.3200"/>
    <n v="23270"/>
    <d v="2018-10-31T00:00:00"/>
    <d v="2018-10-28T00:00:00"/>
    <x v="22"/>
    <d v="2018-10-01T00:00:00"/>
    <x v="0"/>
    <s v="PH3"/>
    <s v="H"/>
    <n v="8"/>
    <n v="1600"/>
    <m/>
    <m/>
    <m/>
    <m/>
    <x v="1"/>
    <n v="0"/>
  </r>
  <r>
    <n v="46566"/>
    <s v="Open"/>
    <d v="2018-07-17T00:00:00"/>
    <d v="2018-11-23T00:00:00"/>
    <s v="4932"/>
    <s v="Hamilton Medical AG"/>
    <s v="PH3054HA25 Rev 1.3"/>
    <s v="PC"/>
    <s v="PH3054HA25 Rev 1.3 (See SWI) Li Ion Battery for Hamilton Medical AG [11/09/18]"/>
    <n v="200"/>
    <n v="0"/>
    <n v="200"/>
    <n v="116.35"/>
    <s v="46566PH3054HA25 Rev 1.3200"/>
    <n v="23270"/>
    <d v="2018-11-09T00:00:00"/>
    <d v="2018-11-04T00:00:00"/>
    <x v="6"/>
    <d v="2018-11-01T00:00:00"/>
    <x v="0"/>
    <s v="PH3"/>
    <s v="H"/>
    <n v="8"/>
    <n v="1600"/>
    <m/>
    <m/>
    <m/>
    <m/>
    <x v="1"/>
    <n v="0"/>
  </r>
  <r>
    <n v="46289"/>
    <s v="Open"/>
    <d v="2018-06-13T00:00:00"/>
    <d v="2018-12-05T00:00:00"/>
    <s v="3434"/>
    <s v="Smiths Detection, Inc."/>
    <s v="ND2034HD29 Rev1.5"/>
    <s v="PC"/>
    <s v="ND2034HD29 Rev1.5,  Li Ion Battery [12/04/18]"/>
    <n v="38"/>
    <n v="0"/>
    <n v="38"/>
    <n v="68.89"/>
    <s v="46289ND2034HD29 Rev1.538"/>
    <n v="2617.8200000000002"/>
    <d v="2018-12-04T00:00:00"/>
    <d v="2018-12-02T00:00:00"/>
    <x v="1"/>
    <d v="2018-12-01T00:00:00"/>
    <x v="0"/>
    <s v="ND2"/>
    <s v="D"/>
    <n v="4"/>
    <n v="152"/>
    <m/>
    <m/>
    <m/>
    <m/>
    <x v="1"/>
    <n v="0"/>
  </r>
  <r>
    <n v="46616"/>
    <s v="Open"/>
    <d v="2018-07-23T00:00:00"/>
    <d v="2018-11-23T00:00:00"/>
    <s v="6607"/>
    <s v="Rigaku Americas Corp."/>
    <s v="ND2034RU31 Rev1.2"/>
    <s v="PC"/>
    <s v="ND2034RU31 Rev 1.2 for Rigaku Li Ion Battery [08/28/18]"/>
    <n v="20"/>
    <n v="0"/>
    <n v="20"/>
    <n v="74.27"/>
    <s v="46616ND2034RU31 Rev1.220"/>
    <n v="1485.3999999999999"/>
    <d v="2018-08-28T00:00:00"/>
    <d v="2018-08-26T00:00:00"/>
    <x v="0"/>
    <s v="LATE"/>
    <x v="0"/>
    <s v="ND2"/>
    <s v="D"/>
    <n v="4"/>
    <n v="80"/>
    <m/>
    <m/>
    <m/>
    <m/>
    <x v="25"/>
    <n v="280"/>
  </r>
  <r>
    <n v="46616"/>
    <s v="Open"/>
    <d v="2018-07-23T00:00:00"/>
    <d v="2018-11-23T00:00:00"/>
    <s v="6607"/>
    <s v="Rigaku Americas Corp."/>
    <s v="ND2034RU31 Rev1.2"/>
    <s v="PC"/>
    <s v="ND2034RU31 Rev 1.2 for Rigaku Li Ion Battery [09/24/18]"/>
    <n v="20"/>
    <n v="0"/>
    <n v="20"/>
    <n v="74.27"/>
    <s v="46616ND2034RU31 Rev1.220"/>
    <n v="1485.3999999999999"/>
    <d v="2018-09-24T00:00:00"/>
    <d v="2018-09-23T00:00:00"/>
    <x v="3"/>
    <d v="2018-09-01T00:00:00"/>
    <x v="0"/>
    <s v="ND2"/>
    <s v="D"/>
    <n v="4"/>
    <n v="80"/>
    <m/>
    <m/>
    <m/>
    <m/>
    <x v="1"/>
    <n v="0"/>
  </r>
  <r>
    <n v="46616"/>
    <s v="Open"/>
    <d v="2018-07-23T00:00:00"/>
    <d v="2018-11-23T00:00:00"/>
    <s v="6607"/>
    <s v="Rigaku Americas Corp."/>
    <s v="ND2034RU31 Rev1.2"/>
    <s v="PC"/>
    <s v="ND2034RU31 Rev 1.2 for Rigaku Li Ion Battery [10/15/18]"/>
    <n v="40"/>
    <n v="0"/>
    <n v="40"/>
    <n v="74.27"/>
    <s v="46616ND2034RU31 Rev1.240"/>
    <n v="2970.7999999999997"/>
    <d v="2018-10-15T00:00:00"/>
    <d v="2018-10-14T00:00:00"/>
    <x v="7"/>
    <d v="2018-10-01T00:00:00"/>
    <x v="0"/>
    <s v="ND2"/>
    <s v="D"/>
    <n v="4"/>
    <n v="160"/>
    <m/>
    <m/>
    <m/>
    <m/>
    <x v="1"/>
    <n v="0"/>
  </r>
  <r>
    <n v="46616"/>
    <s v="Open"/>
    <d v="2018-07-23T00:00:00"/>
    <d v="2018-11-23T00:00:00"/>
    <s v="6607"/>
    <s v="Rigaku Americas Corp."/>
    <s v="ND2034RU31 Rev1.2"/>
    <s v="PC"/>
    <s v="ND2034RU31 Rev 1.2 for Rigaku Li Ion Battery [11/05/18]"/>
    <n v="40"/>
    <n v="0"/>
    <n v="40"/>
    <n v="74.27"/>
    <s v="46616ND2034RU31 Rev1.240"/>
    <n v="2970.7999999999997"/>
    <d v="2018-11-05T00:00:00"/>
    <d v="2018-11-04T00:00:00"/>
    <x v="6"/>
    <d v="2018-11-01T00:00:00"/>
    <x v="0"/>
    <s v="ND2"/>
    <s v="D"/>
    <n v="4"/>
    <n v="160"/>
    <m/>
    <m/>
    <m/>
    <m/>
    <x v="1"/>
    <n v="0"/>
  </r>
  <r>
    <n v="46616"/>
    <s v="Open"/>
    <d v="2018-07-23T00:00:00"/>
    <d v="2018-11-23T00:00:00"/>
    <s v="6607"/>
    <s v="Rigaku Americas Corp."/>
    <s v="ND2034RU31 Rev1.2"/>
    <s v="PC"/>
    <s v="ND2034RU31 Rev 1.2 for Rigaku Li Ion Battery [11/19/18]"/>
    <n v="40"/>
    <n v="0"/>
    <n v="40"/>
    <n v="74.27"/>
    <s v="46616ND2034RU31 Rev1.240"/>
    <n v="2970.7999999999997"/>
    <d v="2018-11-19T00:00:00"/>
    <d v="2018-11-18T00:00:00"/>
    <x v="13"/>
    <d v="2018-11-01T00:00:00"/>
    <x v="0"/>
    <s v="ND2"/>
    <s v="D"/>
    <n v="4"/>
    <n v="160"/>
    <m/>
    <m/>
    <m/>
    <m/>
    <x v="1"/>
    <n v="0"/>
  </r>
  <r>
    <n v="46037"/>
    <s v="Open"/>
    <d v="2018-05-15T00:00:00"/>
    <d v="2018-11-26T00:00:00"/>
    <s v="3028"/>
    <s v="Geophysical Survey Systems, Inc"/>
    <s v="Ni2040ED29 REV2.4"/>
    <s v="PC"/>
    <s v="Ni2040ED29 Rev 2.4 Li Ion Battery [09/03/18]"/>
    <n v="200"/>
    <n v="0"/>
    <n v="200"/>
    <n v="101.77"/>
    <s v="46037Ni2040ED29 REV2.4200"/>
    <n v="20354"/>
    <d v="2018-09-03T00:00:00"/>
    <d v="2018-09-02T00:00:00"/>
    <x v="0"/>
    <d v="2018-09-01T00:00:00"/>
    <x v="0"/>
    <s v="Ni2"/>
    <s v="I"/>
    <n v="9"/>
    <n v="1800"/>
    <m/>
    <m/>
    <m/>
    <m/>
    <x v="32"/>
    <n v="1600"/>
  </r>
  <r>
    <n v="46037"/>
    <s v="Open"/>
    <d v="2018-05-15T00:00:00"/>
    <d v="2018-11-26T00:00:00"/>
    <s v="3028"/>
    <s v="Geophysical Survey Systems, Inc"/>
    <s v="Ni2040ED29 REV2.4"/>
    <s v="PC"/>
    <s v="Ni2040ED29 Rev 2.4 Li Ion Battery [09/24/18]"/>
    <n v="200"/>
    <n v="0"/>
    <n v="200"/>
    <n v="101.77"/>
    <s v="46037Ni2040ED29 REV2.4200"/>
    <n v="20354"/>
    <d v="2018-09-24T00:00:00"/>
    <d v="2018-09-23T00:00:00"/>
    <x v="3"/>
    <d v="2018-09-01T00:00:00"/>
    <x v="0"/>
    <s v="Ni2"/>
    <s v="I"/>
    <n v="9"/>
    <n v="1800"/>
    <m/>
    <m/>
    <m/>
    <m/>
    <x v="1"/>
    <n v="0"/>
  </r>
  <r>
    <n v="46037"/>
    <s v="Open"/>
    <d v="2018-05-15T00:00:00"/>
    <d v="2018-11-26T00:00:00"/>
    <s v="3028"/>
    <s v="Geophysical Survey Systems, Inc"/>
    <s v="Ni2040ED29 REV2.4"/>
    <s v="PC"/>
    <s v="Ni2040ED29 Rev 2.4 Li Ion Battery[10/17/18]"/>
    <n v="200"/>
    <n v="0"/>
    <n v="200"/>
    <n v="101.77"/>
    <s v="46037Ni2040ED29 REV2.4200"/>
    <n v="20354"/>
    <d v="2018-10-17T00:00:00"/>
    <d v="2018-10-14T00:00:00"/>
    <x v="7"/>
    <d v="2018-10-01T00:00:00"/>
    <x v="0"/>
    <s v="Ni2"/>
    <s v="I"/>
    <n v="9"/>
    <n v="1800"/>
    <m/>
    <m/>
    <m/>
    <m/>
    <x v="1"/>
    <n v="0"/>
  </r>
  <r>
    <n v="46037"/>
    <s v="Open"/>
    <d v="2018-05-15T00:00:00"/>
    <d v="2018-11-26T00:00:00"/>
    <s v="3028"/>
    <s v="Geophysical Survey Systems, Inc"/>
    <s v="Ni2040ED29 REV2.4"/>
    <s v="PC"/>
    <s v="Ni2040ED29 Rev 2.4 Li Ion Battery [11/12/18]"/>
    <n v="200"/>
    <n v="0"/>
    <n v="200"/>
    <n v="101.77"/>
    <s v="46037Ni2040ED29 REV2.4200"/>
    <n v="20354"/>
    <d v="2018-11-12T00:00:00"/>
    <d v="2018-11-11T00:00:00"/>
    <x v="23"/>
    <d v="2018-11-01T00:00:00"/>
    <x v="0"/>
    <s v="Ni2"/>
    <s v="I"/>
    <n v="9"/>
    <n v="1800"/>
    <m/>
    <m/>
    <m/>
    <m/>
    <x v="1"/>
    <n v="0"/>
  </r>
  <r>
    <n v="46256"/>
    <s v="Open"/>
    <d v="2018-06-11T00:00:00"/>
    <d v="2018-11-26T00:00:00"/>
    <s v="6852"/>
    <s v="SciAps, Inc"/>
    <s v="ND2054HD34 Rev1.5"/>
    <s v="PC"/>
    <s v="ND2054HD34 Rev 1.5 Li Ion Battery [09/17/18]"/>
    <n v="80"/>
    <n v="0"/>
    <n v="80"/>
    <n v="66.44"/>
    <s v="46256ND2054HD34 Rev1.580"/>
    <n v="5315.2"/>
    <d v="2018-09-17T00:00:00"/>
    <d v="2018-09-16T00:00:00"/>
    <x v="8"/>
    <d v="2018-09-01T00:00:00"/>
    <x v="0"/>
    <s v="ND2"/>
    <s v="D"/>
    <n v="4"/>
    <n v="320"/>
    <m/>
    <m/>
    <m/>
    <m/>
    <x v="1"/>
    <n v="0"/>
  </r>
  <r>
    <n v="46256"/>
    <s v="Open"/>
    <d v="2018-06-11T00:00:00"/>
    <d v="2018-11-26T00:00:00"/>
    <s v="6852"/>
    <s v="SciAps, Inc"/>
    <s v="ND2054HD34 Rev1.5"/>
    <s v="PC"/>
    <s v="ND2054HD34 Rev 1.5 Li Ion Battery [10/03/18]"/>
    <n v="80"/>
    <n v="0"/>
    <n v="80"/>
    <n v="66.44"/>
    <s v="46256ND2054HD34 Rev1.580"/>
    <n v="5315.2"/>
    <d v="2018-10-03T00:00:00"/>
    <d v="2018-09-30T00:00:00"/>
    <x v="4"/>
    <d v="2018-10-01T00:00:00"/>
    <x v="0"/>
    <s v="ND2"/>
    <s v="D"/>
    <n v="4"/>
    <n v="320"/>
    <m/>
    <m/>
    <m/>
    <m/>
    <x v="1"/>
    <n v="0"/>
  </r>
  <r>
    <n v="46256"/>
    <s v="Open"/>
    <d v="2018-06-11T00:00:00"/>
    <d v="2018-11-26T00:00:00"/>
    <s v="6852"/>
    <s v="SciAps, Inc"/>
    <s v="ND2054HD34 Rev1.5"/>
    <s v="PC"/>
    <s v="ND2054HD34 Rev 1.5 Li Ion Battery [10/28/18]"/>
    <n v="80"/>
    <n v="0"/>
    <n v="80"/>
    <n v="66.44"/>
    <s v="46256ND2054HD34 Rev1.580"/>
    <n v="5315.2"/>
    <d v="2018-10-28T00:00:00"/>
    <d v="2018-10-28T00:00:00"/>
    <x v="22"/>
    <d v="2018-10-01T00:00:00"/>
    <x v="0"/>
    <s v="ND2"/>
    <s v="D"/>
    <n v="4"/>
    <n v="320"/>
    <m/>
    <m/>
    <m/>
    <m/>
    <x v="1"/>
    <n v="0"/>
  </r>
  <r>
    <n v="46256"/>
    <s v="Open"/>
    <d v="2018-06-11T00:00:00"/>
    <d v="2018-11-26T00:00:00"/>
    <s v="6852"/>
    <s v="SciAps, Inc"/>
    <s v="ND2054HD34 Rev1.5"/>
    <s v="PC"/>
    <s v="ND2054HD34 Rev 1.5 Li Ion Battery [11/19/18]"/>
    <n v="80"/>
    <n v="0"/>
    <n v="80"/>
    <n v="66.44"/>
    <s v="46256ND2054HD34 Rev1.580"/>
    <n v="5315.2"/>
    <d v="2018-11-19T00:00:00"/>
    <d v="2018-11-18T00:00:00"/>
    <x v="13"/>
    <d v="2018-11-01T00:00:00"/>
    <x v="0"/>
    <s v="ND2"/>
    <s v="D"/>
    <n v="4"/>
    <n v="320"/>
    <m/>
    <m/>
    <m/>
    <m/>
    <x v="1"/>
    <n v="0"/>
  </r>
  <r>
    <n v="46256"/>
    <s v="Open"/>
    <d v="2018-06-11T00:00:00"/>
    <d v="2018-11-26T00:00:00"/>
    <s v="6852"/>
    <s v="SciAps, Inc"/>
    <s v="CH5000A-REV 12.4"/>
    <s v=""/>
    <s v="CH5000A Rev 12.4 Charger/Calibrator - USA plug [09/10/18]"/>
    <n v="40"/>
    <n v="0"/>
    <n v="40"/>
    <n v="104.5"/>
    <s v="46256CH5000A-REV 12.440"/>
    <n v="4180"/>
    <d v="2018-09-10T00:00:00"/>
    <d v="2018-09-09T00:00:00"/>
    <x v="9"/>
    <d v="2018-09-01T00:00:00"/>
    <x v="2"/>
    <s v="CH5"/>
    <s v="n/a"/>
    <n v="0"/>
    <n v="0"/>
    <m/>
    <m/>
    <m/>
    <m/>
    <x v="1"/>
    <n v="0"/>
  </r>
  <r>
    <n v="46256"/>
    <s v="Open"/>
    <d v="2018-06-11T00:00:00"/>
    <d v="2018-11-26T00:00:00"/>
    <s v="6852"/>
    <s v="SciAps, Inc"/>
    <s v="CH5000A-REV 12.4"/>
    <s v=""/>
    <s v="CH5000A Rev 12.4 Charger/Calibrator - USA plug [09/24/18]"/>
    <n v="40"/>
    <n v="0"/>
    <n v="40"/>
    <n v="104.5"/>
    <s v="46256CH5000A-REV 12.440"/>
    <n v="4180"/>
    <d v="2018-09-24T00:00:00"/>
    <d v="2018-09-23T00:00:00"/>
    <x v="3"/>
    <d v="2018-09-01T00:00:00"/>
    <x v="2"/>
    <s v="CH5"/>
    <s v="n/a"/>
    <n v="0"/>
    <n v="0"/>
    <m/>
    <m/>
    <m/>
    <m/>
    <x v="1"/>
    <n v="0"/>
  </r>
  <r>
    <n v="46256"/>
    <s v="Open"/>
    <d v="2018-06-11T00:00:00"/>
    <d v="2018-11-26T00:00:00"/>
    <s v="6852"/>
    <s v="SciAps, Inc"/>
    <s v="CH5000A-REV 12.4"/>
    <s v=""/>
    <s v="CH5000A Rev 12.4 Charger/Calibrator - USA plug [10/30/18]"/>
    <n v="40"/>
    <n v="0"/>
    <n v="40"/>
    <n v="104.5"/>
    <s v="46256CH5000A-REV 12.440"/>
    <n v="4180"/>
    <d v="2018-10-30T00:00:00"/>
    <d v="2018-10-28T00:00:00"/>
    <x v="22"/>
    <d v="2018-10-01T00:00:00"/>
    <x v="2"/>
    <s v="CH5"/>
    <s v="n/a"/>
    <n v="0"/>
    <n v="0"/>
    <m/>
    <m/>
    <m/>
    <m/>
    <x v="1"/>
    <n v="0"/>
  </r>
  <r>
    <n v="46256"/>
    <s v="Open"/>
    <d v="2018-06-11T00:00:00"/>
    <d v="2018-11-26T00:00:00"/>
    <s v="6852"/>
    <s v="SciAps, Inc"/>
    <s v="CH5000A-REV 12.4"/>
    <s v=""/>
    <s v="CH5000A Rev 12.4 Charger/Calibrator - USA plug [11/19/18]"/>
    <n v="40"/>
    <n v="0"/>
    <n v="40"/>
    <n v="104.5"/>
    <s v="46256CH5000A-REV 12.440"/>
    <n v="4180"/>
    <d v="2018-11-19T00:00:00"/>
    <d v="2018-11-18T00:00:00"/>
    <x v="13"/>
    <d v="2018-11-01T00:00:00"/>
    <x v="2"/>
    <s v="CH5"/>
    <s v="n/a"/>
    <n v="0"/>
    <n v="0"/>
    <m/>
    <m/>
    <m/>
    <m/>
    <x v="1"/>
    <n v="0"/>
  </r>
  <r>
    <n v="46257"/>
    <s v="Open"/>
    <d v="2018-06-11T00:00:00"/>
    <d v="2018-11-26T00:00:00"/>
    <s v="6852"/>
    <s v="SciAps, Inc"/>
    <s v="ND2054HD34 Rev1.5"/>
    <s v="PC"/>
    <s v="ND2054HD34 Rev 1.5 Li Ion Battery [09/17/18]"/>
    <n v="120"/>
    <n v="0"/>
    <n v="120"/>
    <n v="66.44"/>
    <s v="46257ND2054HD34 Rev1.5120"/>
    <n v="7972.7999999999993"/>
    <d v="2018-09-17T00:00:00"/>
    <d v="2018-09-16T00:00:00"/>
    <x v="8"/>
    <d v="2018-09-01T00:00:00"/>
    <x v="0"/>
    <s v="ND2"/>
    <s v="D"/>
    <n v="4"/>
    <n v="480"/>
    <m/>
    <m/>
    <m/>
    <m/>
    <x v="1"/>
    <n v="0"/>
  </r>
  <r>
    <n v="46257"/>
    <s v="Open"/>
    <d v="2018-06-11T00:00:00"/>
    <d v="2018-11-26T00:00:00"/>
    <s v="6852"/>
    <s v="SciAps, Inc"/>
    <s v="ND2054HD34 Rev1.5"/>
    <s v="PC"/>
    <s v="ND2054HD34 Rev 1.5 Li Ion Battery [10/03/18]"/>
    <n v="120"/>
    <n v="0"/>
    <n v="120"/>
    <n v="66.44"/>
    <s v="46257ND2054HD34 Rev1.5120"/>
    <n v="7972.7999999999993"/>
    <d v="2018-10-03T00:00:00"/>
    <d v="2018-09-30T00:00:00"/>
    <x v="4"/>
    <d v="2018-10-01T00:00:00"/>
    <x v="0"/>
    <s v="ND2"/>
    <s v="D"/>
    <n v="4"/>
    <n v="480"/>
    <m/>
    <m/>
    <m/>
    <m/>
    <x v="1"/>
    <n v="0"/>
  </r>
  <r>
    <n v="46257"/>
    <s v="Open"/>
    <d v="2018-06-11T00:00:00"/>
    <d v="2018-11-26T00:00:00"/>
    <s v="6852"/>
    <s v="SciAps, Inc"/>
    <s v="ND2054HD34 Rev1.5"/>
    <s v="PC"/>
    <s v="ND2054HD34 Rev 1.5 Li Ion Battery [10/29/18]"/>
    <n v="120"/>
    <n v="0"/>
    <n v="120"/>
    <n v="66.44"/>
    <s v="46257ND2054HD34 Rev1.5120"/>
    <n v="7972.7999999999993"/>
    <d v="2018-10-29T00:00:00"/>
    <d v="2018-10-28T00:00:00"/>
    <x v="22"/>
    <d v="2018-10-01T00:00:00"/>
    <x v="0"/>
    <s v="ND2"/>
    <s v="D"/>
    <n v="4"/>
    <n v="480"/>
    <m/>
    <m/>
    <m/>
    <m/>
    <x v="1"/>
    <n v="0"/>
  </r>
  <r>
    <n v="46257"/>
    <s v="Open"/>
    <d v="2018-06-11T00:00:00"/>
    <d v="2018-11-26T00:00:00"/>
    <s v="6852"/>
    <s v="SciAps, Inc"/>
    <s v="ND2054HD34 Rev1.5"/>
    <s v="PC"/>
    <s v="ND2054HD34 Rev 1.5 Li Ion Battery [11/20/18]"/>
    <n v="120"/>
    <n v="0"/>
    <n v="120"/>
    <n v="66.44"/>
    <s v="46257ND2054HD34 Rev1.5120"/>
    <n v="7972.7999999999993"/>
    <d v="2018-11-20T00:00:00"/>
    <d v="2018-11-18T00:00:00"/>
    <x v="13"/>
    <d v="2018-11-01T00:00:00"/>
    <x v="0"/>
    <s v="ND2"/>
    <s v="D"/>
    <n v="4"/>
    <n v="480"/>
    <m/>
    <m/>
    <m/>
    <m/>
    <x v="1"/>
    <n v="0"/>
  </r>
  <r>
    <n v="46257"/>
    <s v="Open"/>
    <d v="2018-06-11T00:00:00"/>
    <d v="2018-11-26T00:00:00"/>
    <s v="6852"/>
    <s v="SciAps, Inc"/>
    <s v="CH5000A-REV 12.4"/>
    <s v=""/>
    <s v="CH5000A Rev 12.4 Charger/Calibrator - USA plug  [09/11/18]"/>
    <n v="60"/>
    <n v="0"/>
    <n v="60"/>
    <n v="104.5"/>
    <s v="46257CH5000A-REV 12.460"/>
    <n v="6270"/>
    <d v="2018-09-11T00:00:00"/>
    <d v="2018-09-09T00:00:00"/>
    <x v="9"/>
    <d v="2018-09-01T00:00:00"/>
    <x v="2"/>
    <s v="CH5"/>
    <s v="n/a"/>
    <n v="0"/>
    <n v="0"/>
    <m/>
    <m/>
    <m/>
    <m/>
    <x v="1"/>
    <n v="0"/>
  </r>
  <r>
    <n v="46257"/>
    <s v="Open"/>
    <d v="2018-06-11T00:00:00"/>
    <d v="2018-11-26T00:00:00"/>
    <s v="6852"/>
    <s v="SciAps, Inc"/>
    <s v="CH5000A-REV 12.4"/>
    <s v=""/>
    <s v="CH5000A Rev 12.4 Charger/Calibrator - USA plug [09/25/18]"/>
    <n v="60"/>
    <n v="0"/>
    <n v="60"/>
    <n v="104.5"/>
    <s v="46257CH5000A-REV 12.460"/>
    <n v="6270"/>
    <d v="2018-09-25T00:00:00"/>
    <d v="2018-09-23T00:00:00"/>
    <x v="3"/>
    <d v="2018-09-01T00:00:00"/>
    <x v="2"/>
    <s v="CH5"/>
    <s v="n/a"/>
    <n v="0"/>
    <n v="0"/>
    <m/>
    <m/>
    <m/>
    <m/>
    <x v="1"/>
    <n v="0"/>
  </r>
  <r>
    <n v="46257"/>
    <s v="Open"/>
    <d v="2018-06-11T00:00:00"/>
    <d v="2018-11-26T00:00:00"/>
    <s v="6852"/>
    <s v="SciAps, Inc"/>
    <s v="CH5000A-REV 12.4"/>
    <s v=""/>
    <s v="CH5000A Rev 12.4 Charger/Calibrator - USA plug [10/30/18]"/>
    <n v="60"/>
    <n v="0"/>
    <n v="60"/>
    <n v="104.5"/>
    <s v="46257CH5000A-REV 12.460"/>
    <n v="6270"/>
    <d v="2018-10-30T00:00:00"/>
    <d v="2018-10-28T00:00:00"/>
    <x v="22"/>
    <d v="2018-10-01T00:00:00"/>
    <x v="2"/>
    <s v="CH5"/>
    <s v="n/a"/>
    <n v="0"/>
    <n v="0"/>
    <m/>
    <m/>
    <m/>
    <m/>
    <x v="1"/>
    <n v="0"/>
  </r>
  <r>
    <n v="46257"/>
    <s v="Open"/>
    <d v="2018-06-11T00:00:00"/>
    <d v="2018-11-26T00:00:00"/>
    <s v="6852"/>
    <s v="SciAps, Inc"/>
    <s v="CH5000A-REV 12.4"/>
    <s v=""/>
    <s v="CH5000A Rev 12.4 Charger/Calibrator - USA plug [11/20/18]"/>
    <n v="60"/>
    <n v="0"/>
    <n v="60"/>
    <n v="104.5"/>
    <s v="46257CH5000A-REV 12.460"/>
    <n v="6270"/>
    <d v="2018-11-20T00:00:00"/>
    <d v="2018-11-18T00:00:00"/>
    <x v="13"/>
    <d v="2018-11-01T00:00:00"/>
    <x v="2"/>
    <s v="CH5"/>
    <s v="n/a"/>
    <n v="0"/>
    <n v="0"/>
    <m/>
    <m/>
    <m/>
    <m/>
    <x v="1"/>
    <n v="0"/>
  </r>
  <r>
    <n v="46655"/>
    <s v="Open"/>
    <d v="2018-07-27T00:00:00"/>
    <d v="2018-11-26T00:00:00"/>
    <s v="4358"/>
    <s v="Alpha Source, Inc."/>
    <s v="NI2040SL24 REV1.3"/>
    <s v="PC"/>
    <s v="NI2040SL24 Rev 1.3  for Spacelabs Medical P/N 146-0142-01 Rev C   Li Ion Battery"/>
    <n v="14"/>
    <n v="0"/>
    <n v="14"/>
    <n v="135.32"/>
    <s v="46655NI2040SL24 REV1.314"/>
    <n v="1894.48"/>
    <d v="2018-11-26T00:00:00"/>
    <d v="2018-11-25T00:00:00"/>
    <x v="2"/>
    <d v="2018-11-01T00:00:00"/>
    <x v="0"/>
    <s v="NI2"/>
    <s v="I"/>
    <n v="9"/>
    <n v="126"/>
    <m/>
    <m/>
    <m/>
    <m/>
    <x v="1"/>
    <n v="0"/>
  </r>
  <r>
    <n v="46659"/>
    <s v="Open"/>
    <d v="2018-07-27T00:00:00"/>
    <d v="2018-11-26T00:00:00"/>
    <s v="4155"/>
    <s v="GRID Defence Systems Limited"/>
    <s v="Wire Exchange Fees"/>
    <s v=""/>
    <s v="wire fee costs incurred from intermediary banks in transit"/>
    <n v="1"/>
    <n v="0"/>
    <n v="1"/>
    <n v="26"/>
    <s v="46659Wire Exchange Fees1"/>
    <n v="26"/>
    <d v="2018-11-26T00:00:00"/>
    <d v="2018-11-25T00:00:00"/>
    <x v="2"/>
    <d v="2018-11-01T00:00:00"/>
    <x v="1"/>
    <s v="Wir"/>
    <s v="n/a"/>
    <n v="0"/>
    <n v="0"/>
    <m/>
    <m/>
    <m/>
    <m/>
    <x v="1"/>
    <n v="0"/>
  </r>
  <r>
    <n v="46697"/>
    <s v="Open"/>
    <d v="2018-08-01T00:00:00"/>
    <d v="2018-11-26T00:00:00"/>
    <s v="6845"/>
    <s v="Prapatsorn Engineering Supply Ltd"/>
    <s v="NL2054HD22 Rev4.2"/>
    <s v="PC"/>
    <s v="NL2054HD22 Rev 4.2 Li Ion Battery"/>
    <n v="24"/>
    <n v="0"/>
    <n v="24"/>
    <n v="128.78"/>
    <s v="46697NL2054HD22 Rev4.224"/>
    <n v="3090.7200000000003"/>
    <d v="2018-11-26T00:00:00"/>
    <d v="2018-11-25T00:00:00"/>
    <x v="2"/>
    <d v="2018-11-01T00:00:00"/>
    <x v="0"/>
    <s v="NL2"/>
    <s v="L"/>
    <n v="12"/>
    <n v="288"/>
    <m/>
    <m/>
    <m/>
    <m/>
    <x v="1"/>
    <n v="0"/>
  </r>
  <r>
    <n v="46697"/>
    <s v="Open"/>
    <d v="2018-08-01T00:00:00"/>
    <d v="2018-11-26T00:00:00"/>
    <s v="6845"/>
    <s v="Prapatsorn Engineering Supply Ltd"/>
    <s v="NL2054HD22 Rev4.2"/>
    <s v="PC"/>
    <s v="NL2054HD22 Rev 4.2 Li Ion Battery"/>
    <n v="20"/>
    <n v="0"/>
    <n v="20"/>
    <n v="128.78"/>
    <s v="46697NL2054HD22 Rev4.220"/>
    <n v="2575.6"/>
    <d v="2018-11-26T00:00:00"/>
    <d v="2018-11-25T00:00:00"/>
    <x v="2"/>
    <d v="2018-11-01T00:00:00"/>
    <x v="0"/>
    <s v="NL2"/>
    <s v="L"/>
    <n v="12"/>
    <n v="240"/>
    <m/>
    <m/>
    <m/>
    <m/>
    <x v="1"/>
    <n v="0"/>
  </r>
  <r>
    <n v="46697"/>
    <s v="Open"/>
    <d v="2018-08-01T00:00:00"/>
    <d v="2018-11-26T00:00:00"/>
    <s v="6845"/>
    <s v="Prapatsorn Engineering Supply Ltd"/>
    <s v="S FREIGHT"/>
    <s v=""/>
    <s v="Freight incurred on sales via FedEx International Economy"/>
    <n v="1"/>
    <n v="0"/>
    <n v="1"/>
    <n v="1129.19"/>
    <s v="46697S FREIGHT1"/>
    <n v="1129.19"/>
    <d v="2018-11-26T00:00:00"/>
    <d v="2018-11-25T00:00:00"/>
    <x v="2"/>
    <d v="2018-11-01T00:00:00"/>
    <x v="1"/>
    <s v="S F"/>
    <s v="n/a"/>
    <n v="0"/>
    <n v="0"/>
    <m/>
    <m/>
    <m/>
    <m/>
    <x v="1"/>
    <n v="0"/>
  </r>
  <r>
    <n v="46697"/>
    <s v="Open"/>
    <d v="2018-08-01T00:00:00"/>
    <d v="2018-11-26T00:00:00"/>
    <s v="6845"/>
    <s v="Prapatsorn Engineering Supply Ltd"/>
    <s v="Wire Exchange Fees"/>
    <s v=""/>
    <s v="wire fee costs incurred from intermediary banks in transit"/>
    <n v="2"/>
    <n v="0"/>
    <n v="2"/>
    <n v="26"/>
    <s v="46697Wire Exchange Fees2"/>
    <n v="52"/>
    <d v="2018-11-26T00:00:00"/>
    <d v="2018-11-25T00:00:00"/>
    <x v="2"/>
    <d v="2018-11-01T00:00:00"/>
    <x v="1"/>
    <s v="Wir"/>
    <s v="n/a"/>
    <n v="0"/>
    <n v="0"/>
    <m/>
    <m/>
    <m/>
    <m/>
    <x v="1"/>
    <n v="0"/>
  </r>
  <r>
    <n v="46697"/>
    <s v="Open"/>
    <d v="2018-08-01T00:00:00"/>
    <d v="2018-11-26T00:00:00"/>
    <s v="6845"/>
    <s v="Prapatsorn Engineering Supply Ltd"/>
    <s v="SED"/>
    <s v=""/>
    <s v="Document Preparation fee for Shipper's Export Declaration. (SED)"/>
    <n v="1"/>
    <n v="0"/>
    <n v="1"/>
    <n v="10"/>
    <s v="46697SED1"/>
    <n v="10"/>
    <d v="2018-11-26T00:00:00"/>
    <d v="2018-11-25T00:00:00"/>
    <x v="2"/>
    <d v="2018-11-01T00:00:00"/>
    <x v="1"/>
    <s v="SED"/>
    <s v="n/a"/>
    <n v="0"/>
    <n v="0"/>
    <m/>
    <m/>
    <m/>
    <m/>
    <x v="1"/>
    <n v="0"/>
  </r>
  <r>
    <n v="46844"/>
    <s v="Open"/>
    <d v="2018-08-17T00:00:00"/>
    <d v="2018-11-26T00:00:00"/>
    <s v="3020"/>
    <s v="DRS Network &amp; Imaging Systems LLC"/>
    <s v="L03D347A29-REV1.7"/>
    <s v="PC"/>
    <s v="L03D347A29 rev 1.7 for DRS Li Ion Battery [11/26/18]"/>
    <n v="73"/>
    <n v="0"/>
    <n v="73"/>
    <n v="70.260000000000005"/>
    <s v="46844L03D347A29-REV1.773"/>
    <n v="5128.9800000000005"/>
    <d v="2018-11-26T00:00:00"/>
    <d v="2018-11-25T00:00:00"/>
    <x v="2"/>
    <d v="2018-11-01T00:00:00"/>
    <x v="0"/>
    <s v="L03"/>
    <n v="3"/>
    <n v="3"/>
    <n v="219"/>
    <m/>
    <m/>
    <m/>
    <m/>
    <x v="1"/>
    <n v="0"/>
  </r>
  <r>
    <n v="46856"/>
    <s v="Open"/>
    <d v="2018-08-20T00:00:00"/>
    <d v="2018-11-26T00:00:00"/>
    <s v="5199"/>
    <s v="Zetec Canada"/>
    <s v="NL2024ZT22 REV1.1"/>
    <s v="PC"/>
    <s v="NL2024ZT22 Rev 1.1 Li Ion Battery [10/25/18]"/>
    <n v="18"/>
    <n v="0"/>
    <n v="18"/>
    <n v="140.94"/>
    <s v="46856NL2024ZT22 REV1.118"/>
    <n v="2536.92"/>
    <d v="2018-10-25T00:00:00"/>
    <d v="2018-10-21T00:00:00"/>
    <x v="5"/>
    <d v="2018-10-01T00:00:00"/>
    <x v="0"/>
    <s v="NL2"/>
    <s v="L"/>
    <n v="12"/>
    <n v="216"/>
    <m/>
    <m/>
    <m/>
    <m/>
    <x v="1"/>
    <n v="0"/>
  </r>
  <r>
    <n v="46856"/>
    <s v="Open"/>
    <d v="2018-08-20T00:00:00"/>
    <d v="2018-11-26T00:00:00"/>
    <s v="5199"/>
    <s v="Zetec Canada"/>
    <s v="NL2024ZT22 REV1.1"/>
    <s v="PC"/>
    <s v="NL2024ZT22 Rev 1.1 Li Ion Battery [11/26/18]"/>
    <n v="18"/>
    <n v="0"/>
    <n v="18"/>
    <n v="140.94"/>
    <s v="46856NL2024ZT22 REV1.118"/>
    <n v="2536.92"/>
    <d v="2018-11-26T00:00:00"/>
    <d v="2018-11-25T00:00:00"/>
    <x v="2"/>
    <d v="2018-11-01T00:00:00"/>
    <x v="0"/>
    <s v="NL2"/>
    <s v="L"/>
    <n v="12"/>
    <n v="216"/>
    <m/>
    <m/>
    <m/>
    <m/>
    <x v="1"/>
    <n v="0"/>
  </r>
  <r>
    <n v="46856"/>
    <s v="Open"/>
    <d v="2018-08-20T00:00:00"/>
    <d v="2018-11-26T00:00:00"/>
    <s v="5199"/>
    <s v="Zetec Canada"/>
    <s v="NF2030ZT34 Rev1.1"/>
    <s v="PC"/>
    <s v="NF2030ZT34 Rev 1.1 for Zetec Li Ion Battery [10/01/18]"/>
    <n v="16"/>
    <n v="0"/>
    <n v="16"/>
    <n v="112.84"/>
    <s v="46856NF2030ZT34 Rev1.116"/>
    <n v="1805.44"/>
    <d v="2018-10-01T00:00:00"/>
    <d v="2018-09-30T00:00:00"/>
    <x v="4"/>
    <d v="2018-10-01T00:00:00"/>
    <x v="0"/>
    <s v="NF2"/>
    <s v="F"/>
    <n v="6"/>
    <n v="96"/>
    <m/>
    <m/>
    <m/>
    <m/>
    <x v="1"/>
    <n v="0"/>
  </r>
  <r>
    <n v="45298"/>
    <s v="Open"/>
    <d v="2018-02-28T00:00:00"/>
    <d v="2018-11-27T00:00:00"/>
    <s v="3098"/>
    <s v="PdMA Corporation"/>
    <s v="NL2024HD22-REV4.6"/>
    <s v="PC"/>
    <s v="NL2024HD22 Rev 4.6 Li Ion Battery [09/28/18]"/>
    <n v="48"/>
    <n v="0"/>
    <n v="48"/>
    <n v="107.6"/>
    <s v="45298NL2024HD22-REV4.648"/>
    <n v="5164.7999999999993"/>
    <d v="2018-09-28T00:00:00"/>
    <d v="2018-09-23T00:00:00"/>
    <x v="3"/>
    <d v="2018-09-01T00:00:00"/>
    <x v="0"/>
    <s v="NL2"/>
    <s v="L"/>
    <n v="12"/>
    <n v="576"/>
    <m/>
    <m/>
    <m/>
    <m/>
    <x v="1"/>
    <n v="0"/>
  </r>
  <r>
    <n v="46297"/>
    <s v="Open"/>
    <d v="2018-06-14T00:00:00"/>
    <d v="2018-10-15T00:00:00"/>
    <s v="6533"/>
    <s v="Kreon Italia S.r.l."/>
    <s v="EB335A4.2"/>
    <s v=""/>
    <s v="Single Channel Embeddable Boost Charger Module [09/06/18]"/>
    <n v="25"/>
    <n v="0"/>
    <n v="25"/>
    <n v="59.16"/>
    <s v="46297EB335A4.225"/>
    <n v="1479"/>
    <d v="2018-09-06T00:00:00"/>
    <d v="2018-09-02T00:00:00"/>
    <x v="0"/>
    <d v="2018-09-01T00:00:00"/>
    <x v="3"/>
    <s v="EB3"/>
    <s v="n/a"/>
    <n v="0"/>
    <n v="0"/>
    <m/>
    <m/>
    <m/>
    <m/>
    <x v="29"/>
    <n v="125"/>
  </r>
  <r>
    <n v="46297"/>
    <s v="Open"/>
    <d v="2018-06-14T00:00:00"/>
    <d v="2018-10-15T00:00:00"/>
    <s v="6533"/>
    <s v="Kreon Italia S.r.l."/>
    <s v="610018"/>
    <s v="PC"/>
    <s v="5-blade AMP style 5787428-1, keyed-left, right-angle PCB-mount connector with mounting holes [09/06/18]"/>
    <n v="25"/>
    <n v="0"/>
    <n v="25"/>
    <n v="2.5"/>
    <s v="4629761001825"/>
    <n v="62.5"/>
    <d v="2018-09-06T00:00:00"/>
    <d v="2018-09-02T00:00:00"/>
    <x v="0"/>
    <d v="2018-09-01T00:00:00"/>
    <x v="4"/>
    <s v="610"/>
    <s v="n/a"/>
    <n v="0"/>
    <n v="0"/>
    <m/>
    <m/>
    <m/>
    <m/>
    <x v="29"/>
    <n v="125"/>
  </r>
  <r>
    <n v="46297"/>
    <s v="Open"/>
    <d v="2018-06-14T00:00:00"/>
    <d v="2018-10-15T00:00:00"/>
    <s v="6533"/>
    <s v="Kreon Italia S.r.l."/>
    <s v="BL237A2"/>
    <s v="PC"/>
    <s v="Battery Mating Connector Mounting PCB, with bolt holes for 610018 [09/06/18]"/>
    <n v="25"/>
    <n v="0"/>
    <n v="25"/>
    <n v="1"/>
    <s v="46297BL237A225"/>
    <n v="25"/>
    <d v="2018-09-06T00:00:00"/>
    <d v="2018-09-02T00:00:00"/>
    <x v="0"/>
    <d v="2018-09-01T00:00:00"/>
    <x v="3"/>
    <s v="BL2"/>
    <s v="n/a"/>
    <n v="0"/>
    <n v="0"/>
    <m/>
    <m/>
    <m/>
    <m/>
    <x v="29"/>
    <n v="125"/>
  </r>
  <r>
    <n v="46297"/>
    <s v="Open"/>
    <d v="2018-06-14T00:00:00"/>
    <d v="2018-10-15T00:00:00"/>
    <s v="6533"/>
    <s v="Kreon Italia S.r.l."/>
    <s v="Wire Exchange Fees"/>
    <s v=""/>
    <s v="wire fee costs incurred from intermediary banks in transit"/>
    <n v="1"/>
    <n v="0"/>
    <n v="1"/>
    <n v="26"/>
    <s v="46297Wire Exchange Fees1"/>
    <n v="26"/>
    <d v="2018-10-15T00:00:00"/>
    <d v="2018-10-14T00:00:00"/>
    <x v="7"/>
    <d v="2018-10-01T00:00:00"/>
    <x v="1"/>
    <s v="Wir"/>
    <s v="n/a"/>
    <n v="0"/>
    <n v="0"/>
    <m/>
    <m/>
    <m/>
    <m/>
    <x v="1"/>
    <n v="0"/>
  </r>
  <r>
    <n v="46281"/>
    <s v="Open"/>
    <d v="2018-06-13T00:00:00"/>
    <d v="2018-11-27T00:00:00"/>
    <s v="6106"/>
    <s v="Thermo Fisher Scientific - MA"/>
    <s v="ND2037HD31 Rev1.4"/>
    <s v="PC"/>
    <s v="ND2037HD31 Rev 1.4 Li Ion Battery [11/20/18]"/>
    <n v="64"/>
    <n v="0"/>
    <n v="64"/>
    <n v="66.91"/>
    <s v="46281ND2037HD31 Rev1.464"/>
    <n v="4282.24"/>
    <d v="2018-11-20T00:00:00"/>
    <d v="2018-11-18T00:00:00"/>
    <x v="13"/>
    <d v="2018-11-01T00:00:00"/>
    <x v="0"/>
    <s v="ND2"/>
    <s v="D"/>
    <n v="4"/>
    <n v="256"/>
    <m/>
    <m/>
    <m/>
    <m/>
    <x v="1"/>
    <n v="0"/>
  </r>
  <r>
    <n v="46695"/>
    <s v="Open"/>
    <d v="2018-08-01T00:00:00"/>
    <d v="2018-11-27T00:00:00"/>
    <s v="6021"/>
    <s v="Rohde &amp; Schwarz GmbH &amp; Co. KG"/>
    <s v="NH2054RS31 Rev1.1"/>
    <s v="PC"/>
    <s v="NH2054RS31 Rev1.1 for Rohde &amp; Schwarz"/>
    <n v="100"/>
    <n v="0"/>
    <n v="100"/>
    <n v="113.14"/>
    <s v="46695NH2054RS31 Rev1.1100"/>
    <n v="11314"/>
    <d v="2018-11-27T00:00:00"/>
    <d v="2018-11-25T00:00:00"/>
    <x v="2"/>
    <d v="2018-11-01T00:00:00"/>
    <x v="0"/>
    <s v="NH2"/>
    <s v="H"/>
    <n v="8"/>
    <n v="800"/>
    <m/>
    <m/>
    <m/>
    <m/>
    <x v="1"/>
    <n v="0"/>
  </r>
  <r>
    <n v="46695"/>
    <s v="Open"/>
    <d v="2018-08-01T00:00:00"/>
    <d v="2018-11-27T00:00:00"/>
    <s v="6021"/>
    <s v="Rohde &amp; Schwarz GmbH &amp; Co. KG"/>
    <s v="Wire Exchange Fees"/>
    <s v=""/>
    <s v="wire fee costs incurred from intermediary banks in transit"/>
    <n v="1"/>
    <n v="0"/>
    <n v="1"/>
    <n v="26"/>
    <s v="46695Wire Exchange Fees1"/>
    <n v="26"/>
    <d v="2018-11-27T00:00:00"/>
    <d v="2018-11-25T00:00:00"/>
    <x v="2"/>
    <d v="2018-11-01T00:00:00"/>
    <x v="1"/>
    <s v="Wir"/>
    <s v="n/a"/>
    <n v="0"/>
    <n v="0"/>
    <m/>
    <m/>
    <m/>
    <m/>
    <x v="1"/>
    <n v="0"/>
  </r>
  <r>
    <n v="46695"/>
    <s v="Open"/>
    <d v="2018-08-01T00:00:00"/>
    <d v="2018-11-27T00:00:00"/>
    <s v="6021"/>
    <s v="Rohde &amp; Schwarz GmbH &amp; Co. KG"/>
    <s v="SED"/>
    <s v=""/>
    <s v="Document Preparation fee for Shipper's Export Declaration. (SED)"/>
    <n v="1"/>
    <n v="0"/>
    <n v="1"/>
    <n v="12.5"/>
    <s v="46695SED1"/>
    <n v="12.5"/>
    <d v="2018-11-27T00:00:00"/>
    <d v="2018-11-25T00:00:00"/>
    <x v="2"/>
    <d v="2018-11-01T00:00:00"/>
    <x v="1"/>
    <s v="SED"/>
    <s v="n/a"/>
    <n v="0"/>
    <n v="0"/>
    <m/>
    <m/>
    <m/>
    <m/>
    <x v="1"/>
    <n v="0"/>
  </r>
  <r>
    <n v="46698"/>
    <s v="Open"/>
    <d v="2018-08-01T00:00:00"/>
    <d v="2018-11-27T00:00:00"/>
    <s v="6481"/>
    <s v="Eurosep Instruments"/>
    <s v="Ni2020ED29-REV2.6"/>
    <s v="PC"/>
    <s v="NI2020ED29 Rev 2.6 Li Ion Battery"/>
    <n v="30"/>
    <n v="0"/>
    <n v="30"/>
    <n v="128.88"/>
    <s v="46698Ni2020ED29-REV2.630"/>
    <n v="3866.3999999999996"/>
    <d v="2018-11-27T00:00:00"/>
    <d v="2018-11-25T00:00:00"/>
    <x v="2"/>
    <d v="2018-11-01T00:00:00"/>
    <x v="0"/>
    <s v="Ni2"/>
    <s v="I"/>
    <n v="9"/>
    <n v="270"/>
    <m/>
    <m/>
    <m/>
    <m/>
    <x v="1"/>
    <n v="0"/>
  </r>
  <r>
    <n v="46698"/>
    <s v="Open"/>
    <d v="2018-08-01T00:00:00"/>
    <d v="2018-11-27T00:00:00"/>
    <s v="6481"/>
    <s v="Eurosep Instruments"/>
    <s v="Wire Exchange Fees"/>
    <s v=""/>
    <s v="wire fee costs incurred from intermediary banks in transit"/>
    <n v="1"/>
    <n v="0"/>
    <n v="1"/>
    <n v="26"/>
    <s v="46698Wire Exchange Fees1"/>
    <n v="26"/>
    <d v="2018-11-27T00:00:00"/>
    <d v="2018-11-25T00:00:00"/>
    <x v="2"/>
    <d v="2018-11-01T00:00:00"/>
    <x v="1"/>
    <s v="Wir"/>
    <s v="n/a"/>
    <n v="0"/>
    <n v="0"/>
    <m/>
    <m/>
    <m/>
    <m/>
    <x v="1"/>
    <n v="0"/>
  </r>
  <r>
    <n v="46778"/>
    <s v="Open"/>
    <d v="2018-08-08T00:00:00"/>
    <d v="2018-10-22T00:00:00"/>
    <s v="9223"/>
    <s v="Design Office Display"/>
    <s v="CH4040E - Rev 1.6"/>
    <s v=""/>
    <s v="CH4040E - Rev 1.6 (SEE SWI) Dual Desktop Charger, European Plug"/>
    <n v="10"/>
    <n v="0"/>
    <n v="10"/>
    <n v="218.41"/>
    <s v="46778CH4040E - Rev 1.610"/>
    <n v="2184.1"/>
    <d v="2018-10-22T00:00:00"/>
    <d v="2018-10-21T00:00:00"/>
    <x v="5"/>
    <d v="2018-10-01T00:00:00"/>
    <x v="2"/>
    <s v="CH4"/>
    <s v="n/a"/>
    <n v="0"/>
    <n v="0"/>
    <m/>
    <m/>
    <m/>
    <m/>
    <x v="1"/>
    <n v="0"/>
  </r>
  <r>
    <n v="46950"/>
    <s v="Open"/>
    <d v="2018-09-05T00:00:00"/>
    <d v="2018-10-29T00:00:00"/>
    <s v="9649"/>
    <s v="Duke Energy - Belews Creek"/>
    <s v="ND2057HD34-Rev 1.5"/>
    <s v="PC"/>
    <s v="ND2057HD34 Rev 1.5 Li Ion Battery"/>
    <n v="2"/>
    <n v="0"/>
    <n v="2"/>
    <n v="107.4"/>
    <s v="46950ND2057HD34-Rev 1.52"/>
    <n v="214.8"/>
    <d v="2018-10-29T00:00:00"/>
    <d v="2018-10-28T00:00:00"/>
    <x v="22"/>
    <d v="2018-10-01T00:00:00"/>
    <x v="0"/>
    <s v="ND2"/>
    <s v="D"/>
    <n v="4"/>
    <n v="8"/>
    <m/>
    <m/>
    <m/>
    <m/>
    <x v="1"/>
    <n v="0"/>
  </r>
  <r>
    <n v="46979"/>
    <s v="Open"/>
    <d v="2018-09-06T00:00:00"/>
    <d v="2018-10-29T00:00:00"/>
    <s v="9655"/>
    <s v="Federal Communications Commision"/>
    <s v="Ni2020HD29-REV3.0"/>
    <s v="PC"/>
    <s v="Ni2020HD29 Rev 3.0 Li Ion Battery"/>
    <n v="2"/>
    <n v="0"/>
    <n v="2"/>
    <n v="170.18"/>
    <s v="46979Ni2020HD29-REV3.02"/>
    <n v="340.36"/>
    <d v="2018-10-29T00:00:00"/>
    <d v="2018-10-28T00:00:00"/>
    <x v="22"/>
    <d v="2018-10-01T00:00:00"/>
    <x v="0"/>
    <s v="Ni2"/>
    <s v="I"/>
    <n v="9"/>
    <n v="18"/>
    <m/>
    <m/>
    <m/>
    <m/>
    <x v="1"/>
    <n v="0"/>
  </r>
  <r>
    <n v="45895"/>
    <s v="Open"/>
    <d v="2018-05-01T00:00:00"/>
    <d v="2018-10-31T00:00:00"/>
    <s v="6715"/>
    <s v="Analogic Corporation"/>
    <s v="RH2024UA34 REV1.1"/>
    <s v="EA"/>
    <s v="*** ENGINEERING SAMPLE ONLY****RH2024UA34  Rev 1.1 for BK Medical Li Ion Battery [09/13/18]"/>
    <n v="200"/>
    <n v="0"/>
    <n v="200"/>
    <n v="107.16"/>
    <s v="45895RH2024UA34 REV1.1200"/>
    <n v="21432"/>
    <d v="2018-09-13T00:00:00"/>
    <d v="2018-09-09T00:00:00"/>
    <x v="9"/>
    <d v="2018-09-01T00:00:00"/>
    <x v="0"/>
    <s v="RH2"/>
    <s v="H"/>
    <n v="8"/>
    <n v="1600"/>
    <m/>
    <m/>
    <m/>
    <m/>
    <x v="1"/>
    <n v="0"/>
  </r>
  <r>
    <n v="46705"/>
    <s v="Open"/>
    <d v="2018-08-01T00:00:00"/>
    <d v="2018-11-27T00:00:00"/>
    <s v="6945"/>
    <s v="MBio Diagnostics Inc"/>
    <s v="NC2040HD34 REV1.7"/>
    <s v="PC"/>
    <s v="NC2040HD34 Rev 1.7 Li Ion Battery"/>
    <n v="5"/>
    <n v="0"/>
    <n v="5"/>
    <n v="99.8"/>
    <s v="46705NC2040HD34 REV1.75"/>
    <n v="499"/>
    <d v="2018-11-27T00:00:00"/>
    <d v="2018-11-25T00:00:00"/>
    <x v="2"/>
    <d v="2018-11-01T00:00:00"/>
    <x v="0"/>
    <s v="NC2"/>
    <s v="C"/>
    <n v="3"/>
    <n v="15"/>
    <m/>
    <m/>
    <m/>
    <m/>
    <x v="1"/>
    <n v="0"/>
  </r>
  <r>
    <n v="46709"/>
    <s v="Open"/>
    <d v="2018-08-01T00:00:00"/>
    <d v="2018-11-27T00:00:00"/>
    <s v="4311"/>
    <s v="MWH Geo-Surveys Ltd.-BC"/>
    <s v="Ni2020HD29-REV2.9"/>
    <s v="PC"/>
    <s v="Ni2020HD29 Rev 2.9 Li Ion Battery"/>
    <n v="6"/>
    <n v="0"/>
    <n v="6"/>
    <n v="170.18"/>
    <s v="46709Ni2020HD29-REV2.96"/>
    <n v="1021.08"/>
    <d v="2018-11-27T00:00:00"/>
    <d v="2018-11-25T00:00:00"/>
    <x v="2"/>
    <d v="2018-11-01T00:00:00"/>
    <x v="0"/>
    <s v="Ni2"/>
    <s v="I"/>
    <n v="9"/>
    <n v="54"/>
    <m/>
    <m/>
    <m/>
    <m/>
    <x v="1"/>
    <n v="0"/>
  </r>
  <r>
    <n v="46713"/>
    <s v="Open"/>
    <d v="2018-08-01T00:00:00"/>
    <d v="2018-11-27T00:00:00"/>
    <s v="4985"/>
    <s v="Integra Lifesciences AP"/>
    <s v="MP205iN REV 1.1"/>
    <s v=""/>
    <s v="Mini-Belt Pack Rev 1.1 use with ND2054in for INTEGRA"/>
    <n v="500"/>
    <n v="0"/>
    <n v="500"/>
    <n v="76.709999999999994"/>
    <s v="46713MP205iN REV 1.1500"/>
    <n v="38355"/>
    <d v="2018-11-27T00:00:00"/>
    <d v="2018-11-25T00:00:00"/>
    <x v="2"/>
    <d v="2018-11-01T00:00:00"/>
    <x v="2"/>
    <s v="MP2"/>
    <s v="n/a"/>
    <n v="0"/>
    <n v="0"/>
    <m/>
    <m/>
    <m/>
    <m/>
    <x v="1"/>
    <n v="0"/>
  </r>
  <r>
    <n v="46717"/>
    <s v="Open"/>
    <d v="2018-08-01T00:00:00"/>
    <d v="2018-11-27T00:00:00"/>
    <s v="4155"/>
    <s v="GRID Defence Systems Limited"/>
    <s v="NL2024HD22-REV4.7"/>
    <s v="PC"/>
    <s v="NL2024HD22 Rev 4.7 Li Ion Battery"/>
    <n v="24"/>
    <n v="0"/>
    <n v="24"/>
    <n v="128.78"/>
    <s v="46717NL2024HD22-REV4.724"/>
    <n v="3090.7200000000003"/>
    <d v="2018-11-27T00:00:00"/>
    <d v="2018-11-25T00:00:00"/>
    <x v="2"/>
    <d v="2018-11-01T00:00:00"/>
    <x v="0"/>
    <s v="NL2"/>
    <s v="L"/>
    <n v="12"/>
    <n v="288"/>
    <m/>
    <m/>
    <m/>
    <m/>
    <x v="1"/>
    <n v="0"/>
  </r>
  <r>
    <n v="46719"/>
    <s v="Open"/>
    <d v="2018-08-01T00:00:00"/>
    <d v="2018-11-27T00:00:00"/>
    <s v="7741"/>
    <s v="Agilent Technologies Singapore Intl Pte"/>
    <s v="NC2040AG31 REV1.1"/>
    <s v="PC"/>
    <s v="NC2040AG31 Rev 1.1 for Agilent Technologies Li Ion Battery"/>
    <n v="72"/>
    <n v="0"/>
    <n v="72"/>
    <n v="67.52"/>
    <s v="46719NC2040AG31 REV1.172"/>
    <n v="4861.4399999999996"/>
    <d v="2018-11-27T00:00:00"/>
    <d v="2018-11-25T00:00:00"/>
    <x v="2"/>
    <d v="2018-11-01T00:00:00"/>
    <x v="0"/>
    <s v="NC2"/>
    <s v="C"/>
    <n v="3"/>
    <n v="216"/>
    <m/>
    <m/>
    <m/>
    <m/>
    <x v="1"/>
    <n v="0"/>
  </r>
  <r>
    <n v="46749"/>
    <s v="Open"/>
    <d v="2018-08-06T00:00:00"/>
    <d v="2018-11-27T00:00:00"/>
    <s v="4099"/>
    <s v="iMAR Navigation GmbH"/>
    <s v="NL2044HD22-REV5.3"/>
    <s v="PC"/>
    <s v="NL2044HD22 Rev 5.3 Li Ion Battery"/>
    <n v="12"/>
    <n v="0"/>
    <n v="12"/>
    <n v="147.19"/>
    <s v="46749NL2044HD22-REV5.312"/>
    <n v="1766.28"/>
    <d v="2018-11-27T00:00:00"/>
    <d v="2018-11-25T00:00:00"/>
    <x v="2"/>
    <d v="2018-11-01T00:00:00"/>
    <x v="0"/>
    <s v="NL2"/>
    <s v="L"/>
    <n v="12"/>
    <n v="144"/>
    <m/>
    <m/>
    <m/>
    <m/>
    <x v="1"/>
    <n v="0"/>
  </r>
  <r>
    <n v="46749"/>
    <s v="Open"/>
    <d v="2018-08-06T00:00:00"/>
    <d v="2018-11-27T00:00:00"/>
    <s v="4099"/>
    <s v="iMAR Navigation GmbH"/>
    <s v="Wire Exchange Fees"/>
    <s v=""/>
    <s v="wire fee costs incurred from intermediary banks in transit"/>
    <n v="1"/>
    <n v="0"/>
    <n v="1"/>
    <n v="26"/>
    <s v="46749Wire Exchange Fees1"/>
    <n v="26"/>
    <d v="2018-11-27T00:00:00"/>
    <d v="2018-11-25T00:00:00"/>
    <x v="2"/>
    <d v="2018-11-01T00:00:00"/>
    <x v="1"/>
    <s v="Wir"/>
    <s v="n/a"/>
    <n v="0"/>
    <n v="0"/>
    <m/>
    <m/>
    <m/>
    <m/>
    <x v="1"/>
    <n v="0"/>
  </r>
  <r>
    <n v="46767"/>
    <s v="Open"/>
    <d v="2018-08-08T00:00:00"/>
    <d v="2018-11-27T00:00:00"/>
    <s v="6732"/>
    <s v="Xsens Technologies B.V."/>
    <s v="NC2040XS31 REV1.1"/>
    <s v="PC"/>
    <s v="NC2040XS31 Rev 1.1 for Xsens Technology Li Ion Battery"/>
    <n v="50"/>
    <n v="0"/>
    <n v="50"/>
    <n v="73.84"/>
    <s v="46767NC2040XS31 REV1.150"/>
    <n v="3692"/>
    <d v="2018-11-27T00:00:00"/>
    <d v="2018-11-25T00:00:00"/>
    <x v="2"/>
    <d v="2018-11-01T00:00:00"/>
    <x v="0"/>
    <s v="NC2"/>
    <s v="C"/>
    <n v="3"/>
    <n v="150"/>
    <m/>
    <m/>
    <m/>
    <m/>
    <x v="1"/>
    <n v="0"/>
  </r>
  <r>
    <n v="46767"/>
    <s v="Open"/>
    <d v="2018-08-08T00:00:00"/>
    <d v="2018-11-27T00:00:00"/>
    <s v="6732"/>
    <s v="Xsens Technologies B.V."/>
    <s v="CH5000X-REV 11.3"/>
    <s v=""/>
    <s v="CH5000X Rev 11.3 Charger/Calibrator - no mains plug"/>
    <n v="50"/>
    <n v="0"/>
    <n v="50"/>
    <n v="111.13"/>
    <s v="46767CH5000X-REV 11.350"/>
    <n v="5556.5"/>
    <d v="2018-11-27T00:00:00"/>
    <d v="2018-11-25T00:00:00"/>
    <x v="2"/>
    <d v="2018-11-01T00:00:00"/>
    <x v="2"/>
    <s v="CH5"/>
    <s v="n/a"/>
    <n v="0"/>
    <n v="0"/>
    <m/>
    <m/>
    <m/>
    <m/>
    <x v="1"/>
    <n v="0"/>
  </r>
  <r>
    <n v="46767"/>
    <s v="Open"/>
    <d v="2018-08-08T00:00:00"/>
    <d v="2018-11-27T00:00:00"/>
    <s v="6732"/>
    <s v="Xsens Technologies B.V."/>
    <s v="Wire Exchange Fees"/>
    <s v=""/>
    <s v="wire fee costs incurred from intermediary banks in transit"/>
    <n v="1"/>
    <n v="0"/>
    <n v="1"/>
    <n v="26"/>
    <s v="46767Wire Exchange Fees1"/>
    <n v="26"/>
    <d v="2018-11-27T00:00:00"/>
    <d v="2018-11-25T00:00:00"/>
    <x v="2"/>
    <d v="2018-11-01T00:00:00"/>
    <x v="1"/>
    <s v="Wir"/>
    <s v="n/a"/>
    <n v="0"/>
    <n v="0"/>
    <m/>
    <m/>
    <m/>
    <m/>
    <x v="1"/>
    <n v="0"/>
  </r>
  <r>
    <n v="46768"/>
    <s v="Open"/>
    <d v="2018-08-08T00:00:00"/>
    <d v="2018-11-27T00:00:00"/>
    <s v="8264"/>
    <s v="Gotham Sound &amp; Communications, Inc"/>
    <s v="ND2054HD34 Rev1.5"/>
    <s v="PC"/>
    <s v="ND2054HD34 Rev 1.5 Li Ion Battery"/>
    <n v="10"/>
    <n v="0"/>
    <n v="10"/>
    <n v="107.4"/>
    <s v="46768ND2054HD34 Rev1.510"/>
    <n v="1074"/>
    <d v="2018-11-27T00:00:00"/>
    <d v="2018-11-25T00:00:00"/>
    <x v="2"/>
    <d v="2018-11-01T00:00:00"/>
    <x v="0"/>
    <s v="ND2"/>
    <s v="D"/>
    <n v="4"/>
    <n v="40"/>
    <m/>
    <m/>
    <m/>
    <m/>
    <x v="1"/>
    <n v="0"/>
  </r>
  <r>
    <n v="46440"/>
    <s v="Open"/>
    <d v="2018-06-29T00:00:00"/>
    <d v="2018-10-31T00:00:00"/>
    <s v="4629"/>
    <s v="ESAOTE North America"/>
    <s v="NL2024HD22-REV4.7"/>
    <s v="PC"/>
    <s v="NL2024HD22 Rev 4.7 Li Ion Battery [10/30/18]"/>
    <n v="40"/>
    <n v="0"/>
    <n v="40"/>
    <n v="128.78"/>
    <s v="46440NL2024HD22-REV4.740"/>
    <n v="5151.2"/>
    <d v="2018-10-30T00:00:00"/>
    <d v="2018-10-28T00:00:00"/>
    <x v="22"/>
    <d v="2018-10-01T00:00:00"/>
    <x v="0"/>
    <s v="NL2"/>
    <s v="L"/>
    <n v="12"/>
    <n v="480"/>
    <m/>
    <m/>
    <m/>
    <m/>
    <x v="1"/>
    <n v="0"/>
  </r>
  <r>
    <n v="46804"/>
    <s v="Open"/>
    <d v="2018-08-13T00:00:00"/>
    <d v="2018-10-31T00:00:00"/>
    <s v="5955"/>
    <s v="Minkels B.V."/>
    <s v="NB2037HR31 Rev2.4"/>
    <s v="PC"/>
    <s v="NB2037HR31 Rev 2.4 (see SWI) for Heraus(24 Hr. hold) [10/29/18]"/>
    <n v="50"/>
    <n v="0"/>
    <n v="50"/>
    <n v="61.32"/>
    <s v="46804NB2037HR31 Rev2.450"/>
    <n v="3066"/>
    <d v="2018-10-29T00:00:00"/>
    <d v="2018-10-28T00:00:00"/>
    <x v="22"/>
    <d v="2018-10-01T00:00:00"/>
    <x v="0"/>
    <s v="NB2"/>
    <s v="B"/>
    <n v="2"/>
    <n v="100"/>
    <m/>
    <m/>
    <m/>
    <m/>
    <x v="1"/>
    <n v="0"/>
  </r>
  <r>
    <n v="46707"/>
    <s v="Open"/>
    <d v="2018-08-01T00:00:00"/>
    <d v="2018-11-28T00:00:00"/>
    <s v="4999"/>
    <s v="Sentronic GmbH"/>
    <s v="Ni2020HD29-REV2.9"/>
    <s v="PC"/>
    <s v="Ni2020HD29 Rev 2.9 Li Ion Battery"/>
    <n v="15"/>
    <n v="0"/>
    <n v="15"/>
    <n v="140.21"/>
    <s v="46707Ni2020HD29-REV2.915"/>
    <n v="2103.15"/>
    <d v="2018-11-28T00:00:00"/>
    <d v="2018-11-25T00:00:00"/>
    <x v="2"/>
    <d v="2018-11-01T00:00:00"/>
    <x v="0"/>
    <s v="Ni2"/>
    <s v="I"/>
    <n v="9"/>
    <n v="135"/>
    <m/>
    <m/>
    <m/>
    <m/>
    <x v="1"/>
    <n v="0"/>
  </r>
  <r>
    <n v="46707"/>
    <s v="Open"/>
    <d v="2018-08-01T00:00:00"/>
    <d v="2018-11-28T00:00:00"/>
    <s v="4999"/>
    <s v="Sentronic GmbH"/>
    <s v="Wire Exchange Fees"/>
    <s v=""/>
    <s v="wire fee costs incurred from intermediary banks in transit"/>
    <n v="1"/>
    <n v="0"/>
    <n v="1"/>
    <n v="52"/>
    <s v="46707Wire Exchange Fees1"/>
    <n v="52"/>
    <d v="2018-11-28T00:00:00"/>
    <d v="2018-11-25T00:00:00"/>
    <x v="2"/>
    <d v="2018-11-01T00:00:00"/>
    <x v="1"/>
    <s v="Wir"/>
    <s v="n/a"/>
    <n v="0"/>
    <n v="0"/>
    <m/>
    <m/>
    <m/>
    <m/>
    <x v="1"/>
    <n v="0"/>
  </r>
  <r>
    <n v="46730"/>
    <s v="Open"/>
    <d v="2018-08-02T00:00:00"/>
    <d v="2018-11-28T00:00:00"/>
    <s v="7275"/>
    <s v="Acromove, Inc."/>
    <s v="CH5050A - R4.8"/>
    <s v=""/>
    <s v="CH5050A Rev 4.8 Dual Charger/Calibrator  w/US power plug"/>
    <n v="2"/>
    <n v="0"/>
    <n v="2"/>
    <n v="278"/>
    <s v="46730CH5050A - R4.82"/>
    <n v="556"/>
    <d v="2018-11-28T00:00:00"/>
    <d v="2018-11-25T00:00:00"/>
    <x v="2"/>
    <d v="2018-11-01T00:00:00"/>
    <x v="2"/>
    <s v="CH5"/>
    <s v="n/a"/>
    <n v="0"/>
    <n v="0"/>
    <m/>
    <m/>
    <m/>
    <m/>
    <x v="1"/>
    <n v="0"/>
  </r>
  <r>
    <n v="46730"/>
    <s v="Open"/>
    <d v="2018-08-02T00:00:00"/>
    <d v="2018-11-28T00:00:00"/>
    <s v="7275"/>
    <s v="Acromove, Inc."/>
    <s v="NH2034HD34 Rev1.4"/>
    <s v="PC"/>
    <s v="NH2034HD34 Rev 1.4 Li Ion Battery"/>
    <n v="12"/>
    <n v="0"/>
    <n v="12"/>
    <n v="135.80000000000001"/>
    <s v="46730NH2034HD34 Rev1.412"/>
    <n v="1629.6000000000001"/>
    <d v="2018-11-28T00:00:00"/>
    <d v="2018-11-25T00:00:00"/>
    <x v="2"/>
    <d v="2018-11-01T00:00:00"/>
    <x v="0"/>
    <s v="NH2"/>
    <s v="H"/>
    <n v="8"/>
    <n v="96"/>
    <m/>
    <m/>
    <m/>
    <m/>
    <x v="1"/>
    <n v="0"/>
  </r>
  <r>
    <n v="46730"/>
    <s v="Open"/>
    <d v="2018-08-02T00:00:00"/>
    <d v="2018-11-28T00:00:00"/>
    <s v="7275"/>
    <s v="Acromove, Inc."/>
    <s v="Wire Exchange Fees"/>
    <s v=""/>
    <s v="wire fee costs incurred from intermediary banks in transit"/>
    <n v="1"/>
    <n v="0"/>
    <n v="1"/>
    <n v="26"/>
    <s v="46730Wire Exchange Fees1"/>
    <n v="26"/>
    <d v="2018-11-28T00:00:00"/>
    <d v="2018-11-25T00:00:00"/>
    <x v="2"/>
    <d v="2018-11-01T00:00:00"/>
    <x v="1"/>
    <s v="Wir"/>
    <s v="n/a"/>
    <n v="0"/>
    <n v="0"/>
    <m/>
    <m/>
    <m/>
    <m/>
    <x v="1"/>
    <n v="0"/>
  </r>
  <r>
    <n v="46733"/>
    <s v="Open"/>
    <d v="2018-08-02T00:00:00"/>
    <d v="2018-11-28T00:00:00"/>
    <s v="6374"/>
    <s v="Bokam Engineering"/>
    <s v="NC2040HD34 REV1.8"/>
    <s v="PC"/>
    <s v="NC2040HD34 Rev 1.8 Li Ion Battery"/>
    <n v="18"/>
    <n v="0"/>
    <n v="18"/>
    <n v="78.8"/>
    <s v="46733NC2040HD34 REV1.818"/>
    <n v="1418.3999999999999"/>
    <d v="2018-11-28T00:00:00"/>
    <d v="2018-11-25T00:00:00"/>
    <x v="2"/>
    <d v="2018-11-01T00:00:00"/>
    <x v="0"/>
    <s v="NC2"/>
    <s v="C"/>
    <n v="3"/>
    <n v="54"/>
    <m/>
    <m/>
    <m/>
    <m/>
    <x v="1"/>
    <n v="0"/>
  </r>
  <r>
    <n v="46733"/>
    <s v="Open"/>
    <d v="2018-08-02T00:00:00"/>
    <d v="2018-11-28T00:00:00"/>
    <s v="6374"/>
    <s v="Bokam Engineering"/>
    <s v="BL237A2"/>
    <s v="PC"/>
    <s v="Battery Mating Connector Mounting PCB, with bolt holes for 610018"/>
    <n v="60"/>
    <n v="0"/>
    <n v="60"/>
    <n v="1"/>
    <s v="46733BL237A260"/>
    <n v="60"/>
    <d v="2018-11-28T00:00:00"/>
    <d v="2018-11-25T00:00:00"/>
    <x v="2"/>
    <d v="2018-11-01T00:00:00"/>
    <x v="3"/>
    <s v="BL2"/>
    <s v="n/a"/>
    <n v="0"/>
    <n v="0"/>
    <m/>
    <m/>
    <m/>
    <m/>
    <x v="1"/>
    <n v="0"/>
  </r>
  <r>
    <n v="46642"/>
    <s v="Open"/>
    <d v="2018-07-27T00:00:00"/>
    <d v="2018-09-14T00:00:00"/>
    <s v="5417"/>
    <s v="SunOptic Technologies"/>
    <s v="CH6555ZM-Rev1.5"/>
    <s v=""/>
    <s v="CH6555ZM 6-Bay Charger/Cal,  ZIMMER / SUNOPTICS, CE   W/SNAP-IN AC FILTER"/>
    <n v="25"/>
    <n v="0"/>
    <n v="25"/>
    <n v="864.87"/>
    <s v="46642CH6555ZM-Rev1.525"/>
    <n v="21621.75"/>
    <d v="2018-09-14T00:00:00"/>
    <d v="2018-09-09T00:00:00"/>
    <x v="9"/>
    <d v="2018-09-01T00:00:00"/>
    <x v="2"/>
    <s v="CH6"/>
    <s v="n/a"/>
    <n v="0"/>
    <n v="0"/>
    <m/>
    <m/>
    <m/>
    <m/>
    <x v="1"/>
    <n v="0"/>
  </r>
  <r>
    <n v="46733"/>
    <s v="Open"/>
    <d v="2018-08-02T00:00:00"/>
    <d v="2018-11-28T00:00:00"/>
    <s v="6374"/>
    <s v="Bokam Engineering"/>
    <s v="EB335A4.2"/>
    <s v=""/>
    <s v="Single Channel Embeddable Boost Charger Module"/>
    <n v="10"/>
    <n v="0"/>
    <n v="10"/>
    <n v="88.51"/>
    <s v="46733EB335A4.210"/>
    <n v="885.1"/>
    <d v="2018-11-28T00:00:00"/>
    <d v="2018-11-25T00:00:00"/>
    <x v="2"/>
    <d v="2018-11-01T00:00:00"/>
    <x v="3"/>
    <s v="EB3"/>
    <s v="n/a"/>
    <n v="0"/>
    <n v="0"/>
    <m/>
    <m/>
    <m/>
    <m/>
    <x v="1"/>
    <n v="0"/>
  </r>
  <r>
    <n v="46744"/>
    <s v="Open"/>
    <d v="2018-08-03T00:00:00"/>
    <d v="2018-11-28T00:00:00"/>
    <s v="6756"/>
    <s v="Intelligent Devices"/>
    <s v="NB2037HD34 Rev1.4"/>
    <s v="PC"/>
    <s v="NB2037HD34 Rev 1.4 Li Ion Battery"/>
    <n v="10"/>
    <n v="0"/>
    <n v="10"/>
    <n v="92.17"/>
    <s v="46744NB2037HD34 Rev1.410"/>
    <n v="921.7"/>
    <d v="2018-11-28T00:00:00"/>
    <d v="2018-11-25T00:00:00"/>
    <x v="2"/>
    <d v="2018-11-01T00:00:00"/>
    <x v="0"/>
    <s v="NB2"/>
    <s v="B"/>
    <n v="2"/>
    <n v="20"/>
    <m/>
    <m/>
    <m/>
    <m/>
    <x v="1"/>
    <n v="0"/>
  </r>
  <r>
    <n v="46744"/>
    <s v="Open"/>
    <d v="2018-08-03T00:00:00"/>
    <d v="2018-11-28T00:00:00"/>
    <s v="6756"/>
    <s v="Intelligent Devices"/>
    <s v="CH5000A-REV 12.4"/>
    <s v=""/>
    <s v="CH5000A Rev 12.4 Charger/Calibrator - USA plug"/>
    <n v="5"/>
    <n v="0"/>
    <n v="5"/>
    <n v="139"/>
    <s v="46744CH5000A-REV 12.45"/>
    <n v="695"/>
    <d v="2018-11-28T00:00:00"/>
    <d v="2018-11-25T00:00:00"/>
    <x v="2"/>
    <d v="2018-11-01T00:00:00"/>
    <x v="2"/>
    <s v="CH5"/>
    <s v="n/a"/>
    <n v="0"/>
    <n v="0"/>
    <m/>
    <m/>
    <m/>
    <m/>
    <x v="1"/>
    <n v="0"/>
  </r>
  <r>
    <n v="46753"/>
    <s v="Open"/>
    <d v="2018-08-06T00:00:00"/>
    <d v="2018-11-28T00:00:00"/>
    <s v="4070"/>
    <s v="Camero Tech Ltd"/>
    <s v="NF2040HD34 REV1.6"/>
    <s v="PC"/>
    <s v="NF2040HD34 Rev 1.6 Li Ion Battery"/>
    <n v="23"/>
    <n v="0"/>
    <n v="23"/>
    <n v="114.6"/>
    <s v="46753NF2040HD34 REV1.623"/>
    <n v="2635.7999999999997"/>
    <d v="2018-11-28T00:00:00"/>
    <d v="2018-11-25T00:00:00"/>
    <x v="2"/>
    <d v="2018-11-01T00:00:00"/>
    <x v="0"/>
    <s v="NF2"/>
    <s v="F"/>
    <n v="6"/>
    <n v="138"/>
    <m/>
    <m/>
    <m/>
    <m/>
    <x v="1"/>
    <n v="0"/>
  </r>
  <r>
    <n v="46753"/>
    <s v="Open"/>
    <d v="2018-08-06T00:00:00"/>
    <d v="2018-11-28T00:00:00"/>
    <s v="4070"/>
    <s v="Camero Tech Ltd"/>
    <s v="Wire Exchange Fees"/>
    <s v=""/>
    <s v="wire fee costs incurred from intermediary banks in transit"/>
    <n v="1"/>
    <n v="0"/>
    <n v="1"/>
    <n v="46"/>
    <s v="46753Wire Exchange Fees1"/>
    <n v="46"/>
    <d v="2018-11-28T00:00:00"/>
    <d v="2018-11-25T00:00:00"/>
    <x v="2"/>
    <d v="2018-11-01T00:00:00"/>
    <x v="1"/>
    <s v="Wir"/>
    <s v="n/a"/>
    <n v="0"/>
    <n v="0"/>
    <m/>
    <m/>
    <m/>
    <m/>
    <x v="1"/>
    <n v="0"/>
  </r>
  <r>
    <n v="46771"/>
    <s v="Open"/>
    <d v="2018-08-08T00:00:00"/>
    <d v="2018-11-28T00:00:00"/>
    <s v="6028"/>
    <s v="Heraeus Electro-Nite"/>
    <s v="NB2037HR31 Rev2.4"/>
    <s v="PC"/>
    <s v="NB2037HR31 Rev 2.4 (see SWI) for Heraus(24 Hr. hold) [11/12/18]"/>
    <n v="50"/>
    <n v="0"/>
    <n v="50"/>
    <n v="56.25"/>
    <s v="46771NB2037HR31 Rev2.450"/>
    <n v="2812.5"/>
    <d v="2018-11-12T00:00:00"/>
    <d v="2018-11-11T00:00:00"/>
    <x v="23"/>
    <d v="2018-11-01T00:00:00"/>
    <x v="0"/>
    <s v="NB2"/>
    <s v="B"/>
    <n v="2"/>
    <n v="100"/>
    <m/>
    <m/>
    <m/>
    <m/>
    <x v="1"/>
    <n v="0"/>
  </r>
  <r>
    <n v="46771"/>
    <s v="Open"/>
    <d v="2018-08-08T00:00:00"/>
    <d v="2018-11-28T00:00:00"/>
    <s v="6028"/>
    <s v="Heraeus Electro-Nite"/>
    <s v="NB2037HR31 Rev2.4"/>
    <s v="PC"/>
    <s v="NB2037HR31 Rev 2.4 (see SWI) for Heraus(24 Hr. hold) [11/28/18]"/>
    <n v="200"/>
    <n v="0"/>
    <n v="200"/>
    <n v="56.25"/>
    <s v="46771NB2037HR31 Rev2.4200"/>
    <n v="11250"/>
    <d v="2018-11-28T00:00:00"/>
    <d v="2018-11-25T00:00:00"/>
    <x v="2"/>
    <d v="2018-11-01T00:00:00"/>
    <x v="0"/>
    <s v="NB2"/>
    <s v="B"/>
    <n v="2"/>
    <n v="400"/>
    <m/>
    <m/>
    <m/>
    <m/>
    <x v="1"/>
    <n v="0"/>
  </r>
  <r>
    <n v="46822"/>
    <s v="Open"/>
    <d v="2018-08-15T00:00:00"/>
    <d v="2018-10-31T00:00:00"/>
    <s v="9624"/>
    <s v="Thermo Fisher Scientific India Pvt. Ltd"/>
    <s v="NRE Charge"/>
    <s v="job"/>
    <s v="project nre for India BIS Testing and Registration of ND2017TF31, ND3037TF31 and CH4000TF"/>
    <n v="1"/>
    <n v="0.5"/>
    <n v="0.5"/>
    <n v="15244.22"/>
    <s v="46822NRE Charge1"/>
    <n v="7622.11"/>
    <d v="2018-10-31T00:00:00"/>
    <d v="2018-10-28T00:00:00"/>
    <x v="22"/>
    <d v="2018-10-01T00:00:00"/>
    <x v="1"/>
    <s v="NRE"/>
    <s v="n/a"/>
    <n v="0"/>
    <n v="0"/>
    <m/>
    <m/>
    <m/>
    <m/>
    <x v="1"/>
    <n v="0"/>
  </r>
  <r>
    <n v="46591"/>
    <s v="Open"/>
    <d v="2018-07-19T00:00:00"/>
    <d v="2018-11-05T00:00:00"/>
    <s v="5741"/>
    <s v="Sanmina-SCI Corporation"/>
    <s v="NH2057JD24 Rev1.1"/>
    <s v="PC"/>
    <s v="NH2057JD24 Rev1.1 for Viavi Solutions (was JDSU) Li Ion Battery"/>
    <n v="24"/>
    <n v="0"/>
    <n v="24"/>
    <n v="109.02"/>
    <s v="46591NH2057JD24 Rev1.124"/>
    <n v="2616.48"/>
    <d v="2018-11-05T00:00:00"/>
    <d v="2018-11-04T00:00:00"/>
    <x v="6"/>
    <d v="2018-11-01T00:00:00"/>
    <x v="0"/>
    <s v="NH2"/>
    <s v="H"/>
    <n v="8"/>
    <n v="192"/>
    <m/>
    <m/>
    <m/>
    <m/>
    <x v="1"/>
    <n v="0"/>
  </r>
  <r>
    <n v="45905"/>
    <s v="Open"/>
    <d v="2018-05-02T00:00:00"/>
    <d v="2018-11-09T00:00:00"/>
    <s v="3282"/>
    <s v="Olympus Scientific Solutions Tech"/>
    <s v="CH4000X-REV 9.1"/>
    <s v=""/>
    <s v="CH4000X Rev 9.1 (SEE SWI) Charger with No Power Cord [10/23/18]"/>
    <n v="50"/>
    <n v="0"/>
    <n v="50"/>
    <n v="81.33"/>
    <s v="45905CH4000X-REV 9.150"/>
    <n v="4066.5"/>
    <d v="2018-10-23T00:00:00"/>
    <d v="2018-10-21T00:00:00"/>
    <x v="5"/>
    <d v="2018-10-01T00:00:00"/>
    <x v="2"/>
    <s v="CH4"/>
    <s v="n/a"/>
    <n v="0"/>
    <n v="0"/>
    <m/>
    <m/>
    <m/>
    <m/>
    <x v="1"/>
    <n v="0"/>
  </r>
  <r>
    <n v="46022"/>
    <s v="Open"/>
    <d v="2018-05-15T00:00:00"/>
    <d v="2018-11-13T00:00:00"/>
    <s v="7600"/>
    <s v="Gas Control Equipment ltd."/>
    <s v="NH2054OA34 Rev1.3"/>
    <s v="PC"/>
    <s v="NH2054OA34 Rev1.3(SEE SWI) for Gas Control Equipment Healthcare / Oxus America Li Ion Battery [11/06/18]"/>
    <n v="350"/>
    <n v="0"/>
    <n v="350"/>
    <n v="101.13"/>
    <s v="46022NH2054OA34 Rev1.3350"/>
    <n v="35395.5"/>
    <d v="2018-11-06T00:00:00"/>
    <d v="2018-11-04T00:00:00"/>
    <x v="6"/>
    <d v="2018-11-01T00:00:00"/>
    <x v="0"/>
    <s v="NH2"/>
    <s v="H"/>
    <n v="8"/>
    <n v="2800"/>
    <m/>
    <m/>
    <m/>
    <m/>
    <x v="1"/>
    <n v="0"/>
  </r>
  <r>
    <n v="46772"/>
    <s v="Open"/>
    <d v="2018-08-08T00:00:00"/>
    <d v="2018-11-28T00:00:00"/>
    <s v="9612"/>
    <s v="California Institute of Technology"/>
    <s v="610018"/>
    <s v="PC"/>
    <s v="5-blade AMP style 5787428-1, keyed-left, right-angle PCB-mount connector with mounting holes"/>
    <n v="12"/>
    <n v="0"/>
    <n v="12"/>
    <n v="2.5"/>
    <s v="4677261001812"/>
    <n v="30"/>
    <d v="2018-11-28T00:00:00"/>
    <d v="2018-11-25T00:00:00"/>
    <x v="2"/>
    <d v="2018-11-01T00:00:00"/>
    <x v="4"/>
    <s v="610"/>
    <s v="n/a"/>
    <n v="0"/>
    <n v="0"/>
    <m/>
    <m/>
    <m/>
    <m/>
    <x v="1"/>
    <n v="0"/>
  </r>
  <r>
    <n v="46783"/>
    <s v="Open"/>
    <d v="2018-08-09T00:00:00"/>
    <d v="2018-11-28T00:00:00"/>
    <s v="3091"/>
    <s v="LGS Innovations LLC"/>
    <s v="NI2040HD29 REV2.2"/>
    <s v="PC"/>
    <s v="NI2040HD29 Rev 2.2 Li Ion Battery"/>
    <n v="24"/>
    <n v="0"/>
    <n v="24"/>
    <n v="124.38"/>
    <s v="46783NI2040HD29 REV2.224"/>
    <n v="2985.12"/>
    <d v="2018-11-28T00:00:00"/>
    <d v="2018-11-25T00:00:00"/>
    <x v="2"/>
    <d v="2018-11-01T00:00:00"/>
    <x v="0"/>
    <s v="NI2"/>
    <s v="I"/>
    <n v="9"/>
    <n v="216"/>
    <m/>
    <m/>
    <m/>
    <m/>
    <x v="1"/>
    <n v="0"/>
  </r>
  <r>
    <n v="44667"/>
    <s v="Open"/>
    <d v="2017-12-21T00:00:00"/>
    <d v="2018-11-29T00:00:00"/>
    <s v="4730"/>
    <s v="Mallinckrodt LLC"/>
    <s v="Ni2020iK24-REV1.5"/>
    <s v="PC"/>
    <s v="Ni2020iK24 Rev 1.5  for Ikaria Li Ion Battery [08/20/18]"/>
    <n v="200"/>
    <n v="0"/>
    <n v="200"/>
    <n v="91.7"/>
    <s v="44667Ni2020iK24-REV1.5200"/>
    <n v="18340"/>
    <d v="2018-08-20T00:00:00"/>
    <d v="2018-08-19T00:00:00"/>
    <x v="0"/>
    <s v="LATE"/>
    <x v="0"/>
    <s v="Ni2"/>
    <s v="I"/>
    <n v="9"/>
    <n v="1800"/>
    <m/>
    <m/>
    <m/>
    <m/>
    <x v="20"/>
    <n v="4400"/>
  </r>
  <r>
    <n v="44667"/>
    <s v="Open"/>
    <d v="2017-12-21T00:00:00"/>
    <d v="2018-11-29T00:00:00"/>
    <s v="4730"/>
    <s v="Mallinckrodt LLC"/>
    <s v="Ni2020iK24-REV1.5"/>
    <s v="PC"/>
    <s v="Ni2020iK24 Rev 1.5  for Ikaria Li Ion Battery [09/17/18]"/>
    <n v="400"/>
    <n v="0"/>
    <n v="400"/>
    <n v="91.7"/>
    <s v="44667Ni2020iK24-REV1.5400"/>
    <n v="36680"/>
    <d v="2018-09-17T00:00:00"/>
    <d v="2018-09-16T00:00:00"/>
    <x v="8"/>
    <d v="2018-09-01T00:00:00"/>
    <x v="0"/>
    <s v="Ni2"/>
    <s v="I"/>
    <n v="9"/>
    <n v="3600"/>
    <m/>
    <m/>
    <m/>
    <m/>
    <x v="1"/>
    <n v="0"/>
  </r>
  <r>
    <n v="44667"/>
    <s v="Open"/>
    <d v="2017-12-21T00:00:00"/>
    <d v="2018-11-29T00:00:00"/>
    <s v="4730"/>
    <s v="Mallinckrodt LLC"/>
    <s v="Ni2020iK24-REV1.5"/>
    <s v="PC"/>
    <s v="Ni2020iK24 Rev 1.5  for Ikaria Li Ion Battery [11/15/18]"/>
    <n v="400"/>
    <n v="0"/>
    <n v="400"/>
    <n v="91.7"/>
    <s v="44667Ni2020iK24-REV1.5400"/>
    <n v="36680"/>
    <d v="2018-11-15T00:00:00"/>
    <d v="2018-11-11T00:00:00"/>
    <x v="23"/>
    <d v="2018-11-01T00:00:00"/>
    <x v="0"/>
    <s v="Ni2"/>
    <s v="I"/>
    <n v="9"/>
    <n v="3600"/>
    <m/>
    <m/>
    <m/>
    <m/>
    <x v="1"/>
    <n v="0"/>
  </r>
  <r>
    <n v="46702"/>
    <s v="Open"/>
    <d v="2018-08-01T00:00:00"/>
    <d v="2018-11-29T00:00:00"/>
    <s v="7935"/>
    <s v="gbm mbH"/>
    <s v="EB335A4.2"/>
    <s v=""/>
    <s v="Single Channel Embeddable Boost Charger Module"/>
    <n v="10"/>
    <n v="0"/>
    <n v="10"/>
    <n v="106"/>
    <s v="46702EB335A4.210"/>
    <n v="1060"/>
    <d v="2018-11-29T00:00:00"/>
    <d v="2018-11-25T00:00:00"/>
    <x v="2"/>
    <d v="2018-11-01T00:00:00"/>
    <x v="3"/>
    <s v="EB3"/>
    <s v="n/a"/>
    <n v="0"/>
    <n v="0"/>
    <m/>
    <m/>
    <m/>
    <m/>
    <x v="1"/>
    <n v="0"/>
  </r>
  <r>
    <n v="46702"/>
    <s v="Open"/>
    <d v="2018-08-01T00:00:00"/>
    <d v="2018-11-29T00:00:00"/>
    <s v="7935"/>
    <s v="gbm mbH"/>
    <s v="ND2054HD34 Rev1.5"/>
    <s v="PC"/>
    <s v="ND2054HD34 Rev 1.5 Li Ion Battery"/>
    <n v="10"/>
    <n v="0"/>
    <n v="10"/>
    <n v="107.4"/>
    <s v="46702ND2054HD34 Rev1.510"/>
    <n v="1074"/>
    <d v="2018-11-29T00:00:00"/>
    <d v="2018-11-25T00:00:00"/>
    <x v="2"/>
    <d v="2018-11-01T00:00:00"/>
    <x v="0"/>
    <s v="ND2"/>
    <s v="D"/>
    <n v="4"/>
    <n v="40"/>
    <m/>
    <m/>
    <m/>
    <m/>
    <x v="1"/>
    <n v="0"/>
  </r>
  <r>
    <n v="46702"/>
    <s v="Open"/>
    <d v="2018-08-01T00:00:00"/>
    <d v="2018-11-29T00:00:00"/>
    <s v="7935"/>
    <s v="gbm mbH"/>
    <s v="Wire Exchange Fees"/>
    <s v=""/>
    <s v="wire fee costs incurred from intermediary banks in transit"/>
    <n v="1"/>
    <n v="0"/>
    <n v="1"/>
    <n v="26"/>
    <s v="46702Wire Exchange Fees1"/>
    <n v="26"/>
    <d v="2018-11-29T00:00:00"/>
    <d v="2018-11-25T00:00:00"/>
    <x v="2"/>
    <d v="2018-11-01T00:00:00"/>
    <x v="1"/>
    <s v="Wir"/>
    <s v="n/a"/>
    <n v="0"/>
    <n v="0"/>
    <m/>
    <m/>
    <m/>
    <m/>
    <x v="1"/>
    <n v="0"/>
  </r>
  <r>
    <n v="46721"/>
    <s v="Open"/>
    <d v="2018-08-02T00:00:00"/>
    <d v="2018-11-29T00:00:00"/>
    <s v="8881"/>
    <s v="Suzhou Guanzhuo Mechatronics Co Ltd"/>
    <s v="NL2024HD22-REV4.6"/>
    <s v="PC"/>
    <s v="NL2024HD22 Rev 4.6 Li Ion Battery"/>
    <n v="24"/>
    <n v="0"/>
    <n v="24"/>
    <n v="128.78"/>
    <s v="46721NL2024HD22-REV4.624"/>
    <n v="3090.7200000000003"/>
    <d v="2018-11-29T00:00:00"/>
    <d v="2018-11-25T00:00:00"/>
    <x v="2"/>
    <d v="2018-11-01T00:00:00"/>
    <x v="0"/>
    <s v="NL2"/>
    <s v="L"/>
    <n v="12"/>
    <n v="288"/>
    <m/>
    <m/>
    <m/>
    <m/>
    <x v="1"/>
    <n v="0"/>
  </r>
  <r>
    <n v="46629"/>
    <s v="Open"/>
    <d v="2018-07-24T00:00:00"/>
    <d v="2018-11-13T00:00:00"/>
    <s v="9405"/>
    <s v="VLAD"/>
    <s v="NC2040HD34 REV1.8"/>
    <s v="PC"/>
    <s v="NC2040HD34 Rev 1.8 Li Ion Battery"/>
    <n v="12"/>
    <n v="0"/>
    <n v="12"/>
    <n v="69.53"/>
    <s v="46629NC2040HD34 REV1.812"/>
    <n v="834.36"/>
    <d v="2018-11-13T00:00:00"/>
    <d v="2018-11-11T00:00:00"/>
    <x v="23"/>
    <d v="2018-11-01T00:00:00"/>
    <x v="0"/>
    <s v="NC2"/>
    <s v="C"/>
    <n v="3"/>
    <n v="36"/>
    <m/>
    <m/>
    <m/>
    <m/>
    <x v="1"/>
    <n v="0"/>
  </r>
  <r>
    <n v="46721"/>
    <s v="Open"/>
    <d v="2018-08-02T00:00:00"/>
    <d v="2018-11-29T00:00:00"/>
    <s v="8881"/>
    <s v="Suzhou Guanzhuo Mechatronics Co Ltd"/>
    <s v="CH5000X-REV 12.4"/>
    <s v=""/>
    <s v="CH5000X Rev 12.4 Charger/Calibrator, Flash, no mains plug"/>
    <n v="10"/>
    <n v="0"/>
    <n v="10"/>
    <n v="128.38"/>
    <s v="46721CH5000X-REV 12.410"/>
    <n v="1283.8"/>
    <d v="2018-11-29T00:00:00"/>
    <d v="2018-11-25T00:00:00"/>
    <x v="2"/>
    <d v="2018-11-01T00:00:00"/>
    <x v="2"/>
    <s v="CH5"/>
    <s v="n/a"/>
    <n v="0"/>
    <n v="0"/>
    <m/>
    <m/>
    <m/>
    <m/>
    <x v="1"/>
    <n v="0"/>
  </r>
  <r>
    <n v="46721"/>
    <s v="Open"/>
    <d v="2018-08-02T00:00:00"/>
    <d v="2018-11-29T00:00:00"/>
    <s v="8881"/>
    <s v="Suzhou Guanzhuo Mechatronics Co Ltd"/>
    <s v="Wire Exchange Fees"/>
    <s v=""/>
    <s v="wire fee costs incurred from intermediary banks in transit"/>
    <n v="1"/>
    <n v="0"/>
    <n v="1"/>
    <n v="26"/>
    <s v="46721Wire Exchange Fees1"/>
    <n v="26"/>
    <d v="2018-11-29T00:00:00"/>
    <d v="2018-11-25T00:00:00"/>
    <x v="2"/>
    <d v="2018-11-01T00:00:00"/>
    <x v="1"/>
    <s v="Wir"/>
    <s v="n/a"/>
    <n v="0"/>
    <n v="0"/>
    <m/>
    <m/>
    <m/>
    <m/>
    <x v="1"/>
    <n v="0"/>
  </r>
  <r>
    <n v="46722"/>
    <s v="Open"/>
    <d v="2018-08-02T00:00:00"/>
    <d v="2018-11-29T00:00:00"/>
    <s v="4964"/>
    <s v="Accutronics Ltd"/>
    <s v="ND2054HD34 Rev1.5"/>
    <s v="PC"/>
    <s v="ND2054HD34 Rev 1.5 Li Ion Battery [11/26/18]"/>
    <n v="8"/>
    <n v="0"/>
    <n v="8"/>
    <n v="77.2"/>
    <s v="46722ND2054HD34 Rev1.58"/>
    <n v="617.6"/>
    <d v="2018-11-26T00:00:00"/>
    <d v="2018-11-25T00:00:00"/>
    <x v="2"/>
    <d v="2018-11-01T00:00:00"/>
    <x v="0"/>
    <s v="ND2"/>
    <s v="D"/>
    <n v="4"/>
    <n v="32"/>
    <m/>
    <m/>
    <m/>
    <m/>
    <x v="1"/>
    <n v="0"/>
  </r>
  <r>
    <n v="46722"/>
    <s v="Open"/>
    <d v="2018-08-02T00:00:00"/>
    <d v="2018-11-29T00:00:00"/>
    <s v="4964"/>
    <s v="Accutronics Ltd"/>
    <s v="NJ1020HP REV4.3"/>
    <s v="PC"/>
    <s v="NJ1020HP Rev 4.3 for Philips Nickel Metal Hydride Battery [11/26/18]"/>
    <n v="25"/>
    <n v="0"/>
    <n v="25"/>
    <n v="100.21"/>
    <s v="46722NJ1020HP REV4.325"/>
    <n v="2505.25"/>
    <d v="2018-11-26T00:00:00"/>
    <d v="2018-11-25T00:00:00"/>
    <x v="2"/>
    <d v="2018-11-01T00:00:00"/>
    <x v="0"/>
    <s v="NJ1"/>
    <s v="J"/>
    <n v="10"/>
    <n v="250"/>
    <m/>
    <m/>
    <m/>
    <m/>
    <x v="1"/>
    <n v="0"/>
  </r>
  <r>
    <n v="46722"/>
    <s v="Open"/>
    <d v="2018-08-02T00:00:00"/>
    <d v="2018-11-29T00:00:00"/>
    <s v="4964"/>
    <s v="Accutronics Ltd"/>
    <s v="ND2054HD31 Rev2.2"/>
    <s v="PC"/>
    <s v="ND2054HD31 Rev 2.2 Li Ion Battery [11/26/18]"/>
    <n v="25"/>
    <n v="0"/>
    <n v="25"/>
    <n v="75.400000000000006"/>
    <s v="46722ND2054HD31 Rev2.225"/>
    <n v="1885.0000000000002"/>
    <d v="2018-11-26T00:00:00"/>
    <d v="2018-11-25T00:00:00"/>
    <x v="2"/>
    <d v="2018-11-01T00:00:00"/>
    <x v="0"/>
    <s v="ND2"/>
    <s v="D"/>
    <n v="4"/>
    <n v="100"/>
    <m/>
    <m/>
    <m/>
    <m/>
    <x v="1"/>
    <n v="0"/>
  </r>
  <r>
    <n v="46722"/>
    <s v="Open"/>
    <d v="2018-08-02T00:00:00"/>
    <d v="2018-11-29T00:00:00"/>
    <s v="4964"/>
    <s v="Accutronics Ltd"/>
    <s v="NI2020HD24-REV4.8"/>
    <s v="PC"/>
    <s v="NI2020HD24 Rev 4.8 Li Ion Battery [11/26/18]"/>
    <n v="10"/>
    <n v="0"/>
    <n v="10"/>
    <n v="108.43"/>
    <s v="46722NI2020HD24-REV4.810"/>
    <n v="1084.3000000000002"/>
    <d v="2018-11-26T00:00:00"/>
    <d v="2018-11-25T00:00:00"/>
    <x v="2"/>
    <d v="2018-11-01T00:00:00"/>
    <x v="0"/>
    <s v="NI2"/>
    <s v="I"/>
    <n v="9"/>
    <n v="90"/>
    <m/>
    <m/>
    <m/>
    <m/>
    <x v="1"/>
    <n v="0"/>
  </r>
  <r>
    <n v="46722"/>
    <s v="Open"/>
    <d v="2018-08-02T00:00:00"/>
    <d v="2018-11-29T00:00:00"/>
    <s v="4964"/>
    <s v="Accutronics Ltd"/>
    <s v="PH3059HD25 Rev 1.4"/>
    <s v="PC"/>
    <s v="PH3059HD25 Rev 1.4 Li Ion Battery [11/26/18]"/>
    <n v="1"/>
    <n v="0"/>
    <n v="1"/>
    <n v="125.4"/>
    <s v="46722PH3059HD25 Rev 1.41"/>
    <n v="125.4"/>
    <d v="2018-11-26T00:00:00"/>
    <d v="2018-11-25T00:00:00"/>
    <x v="2"/>
    <d v="2018-11-01T00:00:00"/>
    <x v="0"/>
    <s v="PH3"/>
    <s v="H"/>
    <n v="8"/>
    <n v="8"/>
    <m/>
    <m/>
    <m/>
    <m/>
    <x v="1"/>
    <n v="0"/>
  </r>
  <r>
    <n v="47026"/>
    <s v="Open"/>
    <d v="2018-09-10T00:00:00"/>
    <d v="2018-11-29T00:00:00"/>
    <s v="3282"/>
    <s v="Olympus Scientific Solutions Tech"/>
    <s v="CH5000X-REV 12.4"/>
    <s v=""/>
    <s v="CH5000X Rev 12.4 Charger/Calibrator, Flash, no mains plug"/>
    <n v="85"/>
    <n v="0"/>
    <n v="85"/>
    <n v="111.13"/>
    <s v="47026CH5000X-REV 12.485"/>
    <n v="9446.0499999999993"/>
    <d v="2018-11-29T00:00:00"/>
    <d v="2018-11-25T00:00:00"/>
    <x v="2"/>
    <d v="2018-11-01T00:00:00"/>
    <x v="2"/>
    <s v="CH5"/>
    <s v="n/a"/>
    <n v="0"/>
    <n v="0"/>
    <m/>
    <m/>
    <m/>
    <m/>
    <x v="1"/>
    <n v="0"/>
  </r>
  <r>
    <n v="45745"/>
    <s v="Open"/>
    <d v="2018-04-16T00:00:00"/>
    <d v="2018-11-30T00:00:00"/>
    <s v="4059"/>
    <s v="Particle Measuring Systems"/>
    <s v="RH2024HD34-REV2.0"/>
    <s v="PC"/>
    <s v="RH2024HD34, REV 2.0 Li Ion Battery [08/28/18]"/>
    <n v="270"/>
    <n v="0"/>
    <n v="270"/>
    <n v="97.2"/>
    <s v="45745RH2024HD34-REV2.0270"/>
    <n v="26244"/>
    <d v="2018-08-28T00:00:00"/>
    <d v="2018-08-26T00:00:00"/>
    <x v="0"/>
    <s v="LATE"/>
    <x v="0"/>
    <s v="RH2"/>
    <s v="H"/>
    <n v="8"/>
    <n v="2160"/>
    <m/>
    <m/>
    <m/>
    <m/>
    <x v="25"/>
    <n v="3780"/>
  </r>
  <r>
    <n v="45745"/>
    <s v="Open"/>
    <d v="2018-04-16T00:00:00"/>
    <d v="2018-11-30T00:00:00"/>
    <s v="4059"/>
    <s v="Particle Measuring Systems"/>
    <s v="RH2024HD34-REV2.0"/>
    <s v="PC"/>
    <s v="RH2024HD34, REV 2.0 Li Ion Battery [10/01/18]"/>
    <n v="138"/>
    <n v="0"/>
    <n v="138"/>
    <n v="97.2"/>
    <s v="45745RH2024HD34-REV2.0138"/>
    <n v="13413.6"/>
    <d v="2018-10-01T00:00:00"/>
    <d v="2018-09-30T00:00:00"/>
    <x v="4"/>
    <d v="2018-10-01T00:00:00"/>
    <x v="0"/>
    <s v="RH2"/>
    <s v="H"/>
    <n v="8"/>
    <n v="1104"/>
    <m/>
    <m/>
    <m/>
    <m/>
    <x v="1"/>
    <n v="0"/>
  </r>
  <r>
    <n v="45745"/>
    <s v="Open"/>
    <d v="2018-04-16T00:00:00"/>
    <d v="2018-11-30T00:00:00"/>
    <s v="4059"/>
    <s v="Particle Measuring Systems"/>
    <s v="RH2024HD34-REV2.1"/>
    <s v="PC"/>
    <s v="RH2024HD34, REV 2.1 Li Ion Battery [10/01/18]"/>
    <n v="102"/>
    <n v="0"/>
    <n v="102"/>
    <n v="97.2"/>
    <s v="45745RH2024HD34-REV2.1102"/>
    <n v="9914.4"/>
    <d v="2018-10-01T00:00:00"/>
    <d v="2018-09-30T00:00:00"/>
    <x v="4"/>
    <d v="2018-10-01T00:00:00"/>
    <x v="0"/>
    <s v="RH2"/>
    <s v="H"/>
    <n v="8"/>
    <n v="816"/>
    <m/>
    <m/>
    <m/>
    <m/>
    <x v="1"/>
    <n v="0"/>
  </r>
  <r>
    <n v="45745"/>
    <s v="Open"/>
    <d v="2018-04-16T00:00:00"/>
    <d v="2018-11-30T00:00:00"/>
    <s v="4059"/>
    <s v="Particle Measuring Systems"/>
    <s v="RH2024HD34-REV2.1"/>
    <s v="PC"/>
    <s v="RH2024HD34, REV 2.1 Li Ion Battery [10/18/18]"/>
    <n v="290"/>
    <n v="0"/>
    <n v="290"/>
    <n v="97.2"/>
    <s v="45745RH2024HD34-REV2.1290"/>
    <n v="28188"/>
    <d v="2018-10-18T00:00:00"/>
    <d v="2018-10-14T00:00:00"/>
    <x v="7"/>
    <d v="2018-10-01T00:00:00"/>
    <x v="0"/>
    <s v="RH2"/>
    <s v="H"/>
    <n v="8"/>
    <n v="2320"/>
    <m/>
    <m/>
    <m/>
    <m/>
    <x v="1"/>
    <n v="0"/>
  </r>
  <r>
    <n v="45745"/>
    <s v="Open"/>
    <d v="2018-04-16T00:00:00"/>
    <d v="2018-11-30T00:00:00"/>
    <s v="4059"/>
    <s v="Particle Measuring Systems"/>
    <s v="RH2024HD34-REV2.1"/>
    <s v="PC"/>
    <s v="RH2024HD34, REV 2.1 Li Ion Battery [11/20/18]"/>
    <n v="200"/>
    <n v="0"/>
    <n v="200"/>
    <n v="97.2"/>
    <s v="45745RH2024HD34-REV2.1200"/>
    <n v="19440"/>
    <d v="2018-11-20T00:00:00"/>
    <d v="2018-11-18T00:00:00"/>
    <x v="13"/>
    <d v="2018-11-01T00:00:00"/>
    <x v="0"/>
    <s v="RH2"/>
    <s v="H"/>
    <n v="8"/>
    <n v="1600"/>
    <m/>
    <m/>
    <m/>
    <m/>
    <x v="1"/>
    <n v="0"/>
  </r>
  <r>
    <n v="46703"/>
    <s v="Open"/>
    <d v="2018-08-01T00:00:00"/>
    <d v="2018-11-30T00:00:00"/>
    <s v="4358"/>
    <s v="Alpha Source, Inc."/>
    <s v="M48BA004A-REV3.1"/>
    <s v="PC"/>
    <s v="M48BA004A NiMH Battery Pack for  GE MED SYSTEMS -- Remove the UR Mark from Label"/>
    <n v="8"/>
    <n v="0"/>
    <n v="8"/>
    <n v="149.19"/>
    <s v="46703M48BA004A-REV3.18"/>
    <n v="1193.52"/>
    <d v="2018-11-30T00:00:00"/>
    <d v="2018-11-25T00:00:00"/>
    <x v="2"/>
    <d v="2018-11-01T00:00:00"/>
    <x v="4"/>
    <s v="M48"/>
    <s v="n/a"/>
    <n v="0"/>
    <n v="0"/>
    <m/>
    <m/>
    <m/>
    <m/>
    <x v="1"/>
    <n v="0"/>
  </r>
  <r>
    <n v="46781"/>
    <s v="Open"/>
    <d v="2018-08-09T00:00:00"/>
    <d v="2018-11-30T00:00:00"/>
    <s v="4964"/>
    <s v="Accutronics Ltd"/>
    <s v="NL2024ED22-REV3.7"/>
    <s v="PC"/>
    <s v="NL2024ED22 Rev 3.7 Li Ion Battery [11/26/18]"/>
    <n v="10"/>
    <n v="0"/>
    <n v="10"/>
    <n v="133.28"/>
    <s v="46781NL2024ED22-REV3.710"/>
    <n v="1332.8"/>
    <d v="2018-11-26T00:00:00"/>
    <d v="2018-11-25T00:00:00"/>
    <x v="2"/>
    <d v="2018-11-01T00:00:00"/>
    <x v="0"/>
    <s v="NL2"/>
    <s v="L"/>
    <n v="12"/>
    <n v="120"/>
    <m/>
    <m/>
    <m/>
    <m/>
    <x v="1"/>
    <n v="0"/>
  </r>
  <r>
    <n v="46781"/>
    <s v="Open"/>
    <d v="2018-08-09T00:00:00"/>
    <d v="2018-11-30T00:00:00"/>
    <s v="4964"/>
    <s v="Accutronics Ltd"/>
    <s v="Ni2020HD29-REV2.9"/>
    <s v="PC"/>
    <s v="Ni2020HD29 Rev 2.9 Li Ion Battery [11/26/18]"/>
    <n v="10"/>
    <n v="0"/>
    <n v="10"/>
    <n v="124.38"/>
    <s v="46781Ni2020HD29-REV2.910"/>
    <n v="1243.8"/>
    <d v="2018-11-26T00:00:00"/>
    <d v="2018-11-25T00:00:00"/>
    <x v="2"/>
    <d v="2018-11-01T00:00:00"/>
    <x v="0"/>
    <s v="Ni2"/>
    <s v="I"/>
    <n v="9"/>
    <n v="90"/>
    <m/>
    <m/>
    <m/>
    <m/>
    <x v="1"/>
    <n v="0"/>
  </r>
  <r>
    <n v="46781"/>
    <s v="Open"/>
    <d v="2018-08-09T00:00:00"/>
    <d v="2018-11-30T00:00:00"/>
    <s v="4964"/>
    <s v="Accutronics Ltd"/>
    <s v="NI2020HD24-REV4.8"/>
    <s v="PC"/>
    <s v="NI2020HD24 Rev 4.8 Li Ion Battery [11/26/18]"/>
    <n v="10"/>
    <n v="0"/>
    <n v="10"/>
    <n v="108.43"/>
    <s v="46781NI2020HD24-REV4.810"/>
    <n v="1084.3000000000002"/>
    <d v="2018-11-26T00:00:00"/>
    <d v="2018-11-25T00:00:00"/>
    <x v="2"/>
    <d v="2018-11-01T00:00:00"/>
    <x v="0"/>
    <s v="NI2"/>
    <s v="I"/>
    <n v="9"/>
    <n v="90"/>
    <m/>
    <m/>
    <m/>
    <m/>
    <x v="1"/>
    <n v="0"/>
  </r>
  <r>
    <n v="45435"/>
    <s v="Open"/>
    <d v="2018-03-15T00:00:00"/>
    <d v="2018-12-03T00:00:00"/>
    <s v="4964"/>
    <s v="Accutronics Ltd"/>
    <s v="EB151A4"/>
    <s v="PC"/>
    <s v="PCB ASSY ATLANTIS REV4.0 [11/01/18]"/>
    <n v="250"/>
    <n v="0"/>
    <n v="250"/>
    <n v="17.77"/>
    <s v="45435EB151A4250"/>
    <n v="4442.5"/>
    <d v="2018-11-01T00:00:00"/>
    <d v="2018-10-28T00:00:00"/>
    <x v="22"/>
    <d v="2018-11-01T00:00:00"/>
    <x v="3"/>
    <s v="EB1"/>
    <s v="n/a"/>
    <n v="0"/>
    <n v="0"/>
    <m/>
    <m/>
    <m/>
    <m/>
    <x v="1"/>
    <n v="0"/>
  </r>
  <r>
    <n v="45435"/>
    <s v="Open"/>
    <d v="2018-03-15T00:00:00"/>
    <d v="2018-12-03T00:00:00"/>
    <s v="4964"/>
    <s v="Accutronics Ltd"/>
    <s v="NB2037HD29 Rev1.4"/>
    <s v="PC"/>
    <s v="NB2037HD29 Rev 1.4 Li Ion Battery [11/26/18]"/>
    <n v="12"/>
    <n v="0"/>
    <n v="12"/>
    <n v="60.64"/>
    <s v="45435NB2037HD29 Rev1.412"/>
    <n v="727.68000000000006"/>
    <d v="2018-11-26T00:00:00"/>
    <d v="2018-11-25T00:00:00"/>
    <x v="2"/>
    <d v="2018-11-01T00:00:00"/>
    <x v="0"/>
    <s v="NB2"/>
    <s v="B"/>
    <n v="2"/>
    <n v="24"/>
    <m/>
    <m/>
    <m/>
    <m/>
    <x v="1"/>
    <n v="0"/>
  </r>
  <r>
    <n v="46407"/>
    <s v="Open"/>
    <d v="2018-06-27T00:00:00"/>
    <d v="2018-12-03T00:00:00"/>
    <s v="5338"/>
    <s v="Climet Instruments Company"/>
    <s v="NH2054CT34 Rev1.2"/>
    <s v="PC"/>
    <s v="NH2054CT34 Rev1.2 for Climet [09/17/18]"/>
    <n v="25"/>
    <n v="0"/>
    <n v="25"/>
    <n v="119.69"/>
    <s v="46407NH2054CT34 Rev1.225"/>
    <n v="2992.25"/>
    <d v="2018-09-17T00:00:00"/>
    <d v="2018-09-16T00:00:00"/>
    <x v="8"/>
    <d v="2018-09-01T00:00:00"/>
    <x v="0"/>
    <s v="NH2"/>
    <s v="H"/>
    <n v="8"/>
    <n v="200"/>
    <m/>
    <m/>
    <m/>
    <m/>
    <x v="1"/>
    <n v="0"/>
  </r>
  <r>
    <n v="46407"/>
    <s v="Open"/>
    <d v="2018-06-27T00:00:00"/>
    <d v="2018-12-03T00:00:00"/>
    <s v="5338"/>
    <s v="Climet Instruments Company"/>
    <s v="936186A2"/>
    <s v="PC"/>
    <s v="2050 Battery connector protective cover [09/17/18]"/>
    <n v="25"/>
    <n v="0"/>
    <n v="25"/>
    <n v="1"/>
    <s v="46407936186A225"/>
    <n v="25"/>
    <d v="2018-09-17T00:00:00"/>
    <d v="2018-09-16T00:00:00"/>
    <x v="8"/>
    <d v="2018-09-01T00:00:00"/>
    <x v="4"/>
    <s v="936"/>
    <s v="n/a"/>
    <n v="0"/>
    <n v="0"/>
    <m/>
    <m/>
    <m/>
    <m/>
    <x v="1"/>
    <n v="0"/>
  </r>
  <r>
    <n v="46407"/>
    <s v="Open"/>
    <d v="2018-06-27T00:00:00"/>
    <d v="2018-12-03T00:00:00"/>
    <s v="5338"/>
    <s v="Climet Instruments Company"/>
    <s v="NH2054CT34 Rev1.2"/>
    <s v="PC"/>
    <s v="NH2054CT34 Rev1.2 for Climet [10/01/18]"/>
    <n v="25"/>
    <n v="0"/>
    <n v="25"/>
    <n v="119.69"/>
    <s v="46407NH2054CT34 Rev1.225"/>
    <n v="2992.25"/>
    <d v="2018-10-01T00:00:00"/>
    <d v="2018-09-30T00:00:00"/>
    <x v="4"/>
    <d v="2018-10-01T00:00:00"/>
    <x v="0"/>
    <s v="NH2"/>
    <s v="H"/>
    <n v="8"/>
    <n v="200"/>
    <m/>
    <m/>
    <m/>
    <m/>
    <x v="1"/>
    <n v="0"/>
  </r>
  <r>
    <n v="46407"/>
    <s v="Open"/>
    <d v="2018-06-27T00:00:00"/>
    <d v="2018-12-03T00:00:00"/>
    <s v="5338"/>
    <s v="Climet Instruments Company"/>
    <s v="936186A2"/>
    <s v="PC"/>
    <s v="2050 Battery connector protective cover [10/01/18]"/>
    <n v="25"/>
    <n v="0"/>
    <n v="25"/>
    <n v="1"/>
    <s v="46407936186A225"/>
    <n v="25"/>
    <d v="2018-10-01T00:00:00"/>
    <d v="2018-09-30T00:00:00"/>
    <x v="4"/>
    <d v="2018-10-01T00:00:00"/>
    <x v="4"/>
    <s v="936"/>
    <s v="n/a"/>
    <n v="0"/>
    <n v="0"/>
    <m/>
    <m/>
    <m/>
    <m/>
    <x v="1"/>
    <n v="0"/>
  </r>
  <r>
    <n v="46407"/>
    <s v="Open"/>
    <d v="2018-06-27T00:00:00"/>
    <d v="2018-12-03T00:00:00"/>
    <s v="5338"/>
    <s v="Climet Instruments Company"/>
    <s v="NH2054CT34 Rev1.2"/>
    <s v="PC"/>
    <s v="NH2054CT34 Rev1.2 for Climet [11/01/18]"/>
    <n v="50"/>
    <n v="0"/>
    <n v="50"/>
    <n v="119.69"/>
    <s v="46407NH2054CT34 Rev1.250"/>
    <n v="5984.5"/>
    <d v="2018-11-01T00:00:00"/>
    <d v="2018-10-28T00:00:00"/>
    <x v="22"/>
    <d v="2018-11-01T00:00:00"/>
    <x v="0"/>
    <s v="NH2"/>
    <s v="H"/>
    <n v="8"/>
    <n v="400"/>
    <m/>
    <m/>
    <m/>
    <m/>
    <x v="1"/>
    <n v="0"/>
  </r>
  <r>
    <n v="46407"/>
    <s v="Open"/>
    <d v="2018-06-27T00:00:00"/>
    <d v="2018-12-03T00:00:00"/>
    <s v="5338"/>
    <s v="Climet Instruments Company"/>
    <s v="936186A2"/>
    <s v="PC"/>
    <s v="2050 Battery connector protective cover [11/01/18]"/>
    <n v="50"/>
    <n v="0"/>
    <n v="50"/>
    <n v="1"/>
    <s v="46407936186A250"/>
    <n v="50"/>
    <d v="2018-11-01T00:00:00"/>
    <d v="2018-10-28T00:00:00"/>
    <x v="22"/>
    <d v="2018-11-01T00:00:00"/>
    <x v="4"/>
    <s v="936"/>
    <s v="n/a"/>
    <n v="0"/>
    <n v="0"/>
    <m/>
    <m/>
    <m/>
    <m/>
    <x v="1"/>
    <n v="0"/>
  </r>
  <r>
    <n v="46629"/>
    <s v="Open"/>
    <d v="2018-07-24T00:00:00"/>
    <d v="2018-11-13T00:00:00"/>
    <s v="9405"/>
    <s v="VLAD"/>
    <s v="NL2024ED22-REV3.7"/>
    <s v="PC"/>
    <s v="NL2024ED22 Rev 3.7 Li Ion Battery"/>
    <n v="12"/>
    <n v="0"/>
    <n v="12"/>
    <n v="133.28"/>
    <s v="46629NL2024ED22-REV3.712"/>
    <n v="1599.3600000000001"/>
    <d v="2018-11-13T00:00:00"/>
    <d v="2018-11-11T00:00:00"/>
    <x v="23"/>
    <d v="2018-11-01T00:00:00"/>
    <x v="0"/>
    <s v="NL2"/>
    <s v="L"/>
    <n v="12"/>
    <n v="144"/>
    <m/>
    <m/>
    <m/>
    <m/>
    <x v="1"/>
    <n v="0"/>
  </r>
  <r>
    <n v="46637"/>
    <s v="Open"/>
    <d v="2018-07-27T00:00:00"/>
    <d v="2018-11-13T00:00:00"/>
    <s v="4050"/>
    <s v="Unipower Corporation"/>
    <s v="NI2040SL24 REV1.3"/>
    <s v="PC"/>
    <s v="NI2040SL24 Rev 1.3  for Spacelabs Medical P/N 146-0142-01 Rev C   Li Ion Battery [11/13/18]"/>
    <n v="40"/>
    <n v="0"/>
    <n v="40"/>
    <n v="117.75"/>
    <s v="46637NI2040SL24 REV1.340"/>
    <n v="4710"/>
    <d v="2018-11-13T00:00:00"/>
    <d v="2018-11-11T00:00:00"/>
    <x v="23"/>
    <d v="2018-11-01T00:00:00"/>
    <x v="0"/>
    <s v="NI2"/>
    <s v="I"/>
    <n v="9"/>
    <n v="360"/>
    <m/>
    <m/>
    <m/>
    <m/>
    <x v="1"/>
    <n v="0"/>
  </r>
  <r>
    <n v="46769"/>
    <s v="Open"/>
    <d v="2018-08-08T00:00:00"/>
    <d v="2018-11-27T00:00:00"/>
    <s v="4151"/>
    <s v="Redzone Robotics"/>
    <s v="NH2054HD34 Rev1.9"/>
    <s v="PC"/>
    <s v="NH2054HD34 Rev1.9 Li Ion Battery"/>
    <n v="24"/>
    <n v="0"/>
    <n v="24"/>
    <n v="121.75"/>
    <s v="46769NH2054HD34 Rev1.924"/>
    <n v="2922"/>
    <d v="2018-11-27T00:00:00"/>
    <d v="2018-11-25T00:00:00"/>
    <x v="2"/>
    <d v="2018-11-01T00:00:00"/>
    <x v="0"/>
    <s v="NH2"/>
    <s v="H"/>
    <n v="8"/>
    <n v="192"/>
    <m/>
    <m/>
    <m/>
    <m/>
    <x v="1"/>
    <n v="0"/>
  </r>
  <r>
    <n v="46671"/>
    <s v="Open"/>
    <d v="2018-07-27T00:00:00"/>
    <d v="2018-12-04T00:00:00"/>
    <s v="8644"/>
    <s v="CareFusion"/>
    <s v="CH4000SS-REV 1.5"/>
    <s v=""/>
    <s v="CH4000SS CHARGER Rev 1.5 (SEE SWI) for  Surgical Site Solutions [09/17/18]"/>
    <n v="250"/>
    <n v="0"/>
    <n v="250"/>
    <n v="86.4"/>
    <s v="46671CH4000SS-REV 1.5250"/>
    <n v="21600"/>
    <d v="2018-09-17T00:00:00"/>
    <d v="2018-09-16T00:00:00"/>
    <x v="8"/>
    <d v="2018-09-01T00:00:00"/>
    <x v="2"/>
    <s v="CH4"/>
    <s v="n/a"/>
    <n v="0"/>
    <n v="0"/>
    <m/>
    <m/>
    <m/>
    <m/>
    <x v="1"/>
    <n v="0"/>
  </r>
  <r>
    <n v="46671"/>
    <s v="Open"/>
    <d v="2018-07-27T00:00:00"/>
    <d v="2018-12-04T00:00:00"/>
    <s v="8644"/>
    <s v="CareFusion"/>
    <s v="CH4000SS-REV 1.5"/>
    <s v=""/>
    <s v="CH4000SS CHARGER Rev 1.5 (SEE SWI) for  Surgical Site Solutions [10/01/18]"/>
    <n v="250"/>
    <n v="0"/>
    <n v="250"/>
    <n v="86.4"/>
    <s v="46671CH4000SS-REV 1.5250"/>
    <n v="21600"/>
    <d v="2018-10-01T00:00:00"/>
    <d v="2018-09-30T00:00:00"/>
    <x v="4"/>
    <d v="2018-10-01T00:00:00"/>
    <x v="2"/>
    <s v="CH4"/>
    <s v="n/a"/>
    <n v="0"/>
    <n v="0"/>
    <m/>
    <m/>
    <m/>
    <m/>
    <x v="1"/>
    <n v="0"/>
  </r>
  <r>
    <n v="46671"/>
    <s v="Open"/>
    <d v="2018-07-27T00:00:00"/>
    <d v="2018-12-04T00:00:00"/>
    <s v="8644"/>
    <s v="CareFusion"/>
    <s v="ND2054SS29 Rev1.5"/>
    <s v="PC"/>
    <s v="ND2054SS29 Rev 1.5 for BD Li Ion Battery, Clear overlay on display.[11/19/18]"/>
    <n v="250"/>
    <n v="0"/>
    <n v="250"/>
    <n v="72.86"/>
    <s v="46671ND2054SS29 Rev1.5250"/>
    <n v="18215"/>
    <d v="2018-11-19T00:00:00"/>
    <d v="2018-11-18T00:00:00"/>
    <x v="13"/>
    <d v="2018-11-01T00:00:00"/>
    <x v="0"/>
    <s v="ND2"/>
    <s v="D"/>
    <n v="4"/>
    <n v="1000"/>
    <m/>
    <m/>
    <m/>
    <m/>
    <x v="1"/>
    <n v="0"/>
  </r>
  <r>
    <n v="46671"/>
    <s v="Open"/>
    <d v="2018-07-27T00:00:00"/>
    <d v="2018-12-04T00:00:00"/>
    <s v="8644"/>
    <s v="CareFusion"/>
    <s v="ND2054SS29 Rev1.5"/>
    <s v="PC"/>
    <s v="ND2054SS29 Rev 1.5 for BD Li Ion Battery, Clear overlay on display.[12/04/18]"/>
    <n v="250"/>
    <n v="0"/>
    <n v="250"/>
    <n v="72.86"/>
    <s v="46671ND2054SS29 Rev1.5250"/>
    <n v="18215"/>
    <d v="2018-12-04T00:00:00"/>
    <d v="2018-12-02T00:00:00"/>
    <x v="1"/>
    <d v="2018-12-01T00:00:00"/>
    <x v="0"/>
    <s v="ND2"/>
    <s v="D"/>
    <n v="4"/>
    <n v="1000"/>
    <m/>
    <m/>
    <m/>
    <m/>
    <x v="1"/>
    <n v="0"/>
  </r>
  <r>
    <n v="46737"/>
    <s v="Open"/>
    <d v="2018-08-02T00:00:00"/>
    <d v="2018-12-04T00:00:00"/>
    <s v="9125"/>
    <s v="Jabil - FL"/>
    <s v="Ni2020ED29-REV2.4"/>
    <s v="PC"/>
    <s v="NI2020ED29 Rev 2.4 Li Ion Battery"/>
    <n v="200"/>
    <n v="0"/>
    <n v="200"/>
    <n v="118.35"/>
    <s v="46737Ni2020ED29-REV2.4200"/>
    <n v="23670"/>
    <d v="2018-12-04T00:00:00"/>
    <d v="2018-12-02T00:00:00"/>
    <x v="1"/>
    <d v="2018-12-01T00:00:00"/>
    <x v="0"/>
    <s v="Ni2"/>
    <s v="I"/>
    <n v="9"/>
    <n v="1800"/>
    <m/>
    <m/>
    <m/>
    <m/>
    <x v="1"/>
    <n v="0"/>
  </r>
  <r>
    <n v="46787"/>
    <s v="Open"/>
    <d v="2018-08-10T00:00:00"/>
    <d v="2018-12-04T00:00:00"/>
    <s v="6085"/>
    <s v="steep GmbH"/>
    <s v="NL2054HD22 Rev4.2"/>
    <s v="PC"/>
    <s v="NL2054HD22 Rev 4.2 Li Ion Battery"/>
    <n v="12"/>
    <n v="0"/>
    <n v="12"/>
    <n v="147.19"/>
    <s v="46787NL2054HD22 Rev4.212"/>
    <n v="1766.28"/>
    <d v="2018-12-04T00:00:00"/>
    <d v="2018-12-02T00:00:00"/>
    <x v="1"/>
    <d v="2018-12-01T00:00:00"/>
    <x v="0"/>
    <s v="NL2"/>
    <s v="L"/>
    <n v="12"/>
    <n v="144"/>
    <m/>
    <m/>
    <m/>
    <m/>
    <x v="1"/>
    <n v="0"/>
  </r>
  <r>
    <n v="46787"/>
    <s v="Open"/>
    <d v="2018-08-10T00:00:00"/>
    <d v="2018-12-04T00:00:00"/>
    <s v="6085"/>
    <s v="steep GmbH"/>
    <s v="936192A1"/>
    <s v="PC"/>
    <s v="Guide Block, fits 2030,2040, 2050, and NL202x series battery designs"/>
    <n v="12"/>
    <n v="0"/>
    <n v="12"/>
    <n v="1"/>
    <s v="46787936192A112"/>
    <n v="12"/>
    <d v="2018-12-04T00:00:00"/>
    <d v="2018-12-02T00:00:00"/>
    <x v="1"/>
    <d v="2018-12-01T00:00:00"/>
    <x v="4"/>
    <s v="936"/>
    <s v="n/a"/>
    <n v="0"/>
    <n v="0"/>
    <m/>
    <m/>
    <m/>
    <m/>
    <x v="1"/>
    <n v="0"/>
  </r>
  <r>
    <n v="46787"/>
    <s v="Open"/>
    <d v="2018-08-10T00:00:00"/>
    <d v="2018-12-04T00:00:00"/>
    <s v="6085"/>
    <s v="steep GmbH"/>
    <s v="Wire Exchange Fees"/>
    <s v=""/>
    <s v="wire fee costs incurred from intermediary banks in transit"/>
    <n v="1"/>
    <n v="0"/>
    <n v="1"/>
    <n v="28"/>
    <s v="46787Wire Exchange Fees1"/>
    <n v="28"/>
    <d v="2018-12-04T00:00:00"/>
    <d v="2018-12-02T00:00:00"/>
    <x v="1"/>
    <d v="2018-12-01T00:00:00"/>
    <x v="1"/>
    <s v="Wir"/>
    <s v="n/a"/>
    <n v="0"/>
    <n v="0"/>
    <m/>
    <m/>
    <m/>
    <m/>
    <x v="1"/>
    <n v="0"/>
  </r>
  <r>
    <n v="46790"/>
    <s v="Open"/>
    <d v="2018-08-10T00:00:00"/>
    <d v="2018-12-04T00:00:00"/>
    <s v="4234"/>
    <s v="DOERS - Davey Optical Equip. Repair Svc"/>
    <s v="Ni2020HD29-REV2.9"/>
    <s v="PC"/>
    <s v="Ni2020HD29 Rev 2.9 Li Ion Battery"/>
    <n v="12"/>
    <n v="0"/>
    <n v="12"/>
    <n v="140.21"/>
    <s v="46790Ni2020HD29-REV2.912"/>
    <n v="1682.52"/>
    <d v="2018-12-04T00:00:00"/>
    <d v="2018-12-02T00:00:00"/>
    <x v="1"/>
    <d v="2018-12-01T00:00:00"/>
    <x v="0"/>
    <s v="Ni2"/>
    <s v="I"/>
    <n v="9"/>
    <n v="108"/>
    <m/>
    <m/>
    <m/>
    <m/>
    <x v="1"/>
    <n v="0"/>
  </r>
  <r>
    <n v="46136"/>
    <s v="Open"/>
    <d v="2018-05-30T00:00:00"/>
    <d v="2018-12-05T00:00:00"/>
    <s v="5510"/>
    <s v="EddyFi NDT Inc."/>
    <s v="Ni2040ED29 REV2.4"/>
    <s v="PC"/>
    <s v="Ni2040ED29 Rev 2.4 Li Ion Battery [10/08/18]"/>
    <n v="70"/>
    <n v="0"/>
    <n v="70"/>
    <n v="108.37"/>
    <s v="46136Ni2040ED29 REV2.470"/>
    <n v="7585.9000000000005"/>
    <d v="2018-10-08T00:00:00"/>
    <d v="2018-10-07T00:00:00"/>
    <x v="12"/>
    <d v="2018-10-01T00:00:00"/>
    <x v="0"/>
    <s v="Ni2"/>
    <s v="I"/>
    <n v="9"/>
    <n v="630"/>
    <m/>
    <m/>
    <m/>
    <m/>
    <x v="1"/>
    <n v="0"/>
  </r>
  <r>
    <n v="46136"/>
    <s v="Open"/>
    <d v="2018-05-30T00:00:00"/>
    <d v="2018-12-05T00:00:00"/>
    <s v="5510"/>
    <s v="EddyFi NDT Inc."/>
    <s v="Ni2040ED29 REV2.4"/>
    <s v="PC"/>
    <s v="Ni2040ED29 Rev 2.4 Li Ion Battery [11/06/18]"/>
    <n v="70"/>
    <n v="0"/>
    <n v="70"/>
    <n v="108.37"/>
    <s v="46136Ni2040ED29 REV2.470"/>
    <n v="7585.9000000000005"/>
    <d v="2018-11-06T00:00:00"/>
    <d v="2018-11-04T00:00:00"/>
    <x v="6"/>
    <d v="2018-11-01T00:00:00"/>
    <x v="0"/>
    <s v="Ni2"/>
    <s v="I"/>
    <n v="9"/>
    <n v="630"/>
    <m/>
    <m/>
    <m/>
    <m/>
    <x v="1"/>
    <n v="0"/>
  </r>
  <r>
    <n v="46136"/>
    <s v="Open"/>
    <d v="2018-05-30T00:00:00"/>
    <d v="2018-12-05T00:00:00"/>
    <s v="5510"/>
    <s v="EddyFi NDT Inc."/>
    <s v="Ni2040ED29 REV2.4"/>
    <s v="PC"/>
    <s v="Ni2040ED29 Rev 2.4 Li Ion Battery [12/04/18]"/>
    <n v="70"/>
    <n v="0"/>
    <n v="70"/>
    <n v="108.37"/>
    <s v="46136Ni2040ED29 REV2.470"/>
    <n v="7585.9000000000005"/>
    <d v="2018-12-04T00:00:00"/>
    <d v="2018-12-02T00:00:00"/>
    <x v="1"/>
    <d v="2018-12-01T00:00:00"/>
    <x v="0"/>
    <s v="Ni2"/>
    <s v="I"/>
    <n v="9"/>
    <n v="630"/>
    <m/>
    <m/>
    <m/>
    <m/>
    <x v="1"/>
    <n v="0"/>
  </r>
  <r>
    <n v="46289"/>
    <s v="Open"/>
    <d v="2018-06-13T00:00:00"/>
    <d v="2018-12-05T00:00:00"/>
    <s v="3434"/>
    <s v="Smiths Detection, Inc."/>
    <s v="ND2034HD29 Rev1.5"/>
    <s v="PC"/>
    <s v="ND2034HD29 Rev1.5,  Li Ion Battery [08/07/18]"/>
    <n v="12"/>
    <n v="0"/>
    <n v="12"/>
    <n v="68.89"/>
    <s v="46289ND2034HD29 Rev1.512"/>
    <n v="826.68000000000006"/>
    <d v="2018-08-07T00:00:00"/>
    <d v="2018-08-05T00:00:00"/>
    <x v="0"/>
    <s v="LATE"/>
    <x v="0"/>
    <s v="ND2"/>
    <s v="D"/>
    <n v="4"/>
    <n v="48"/>
    <m/>
    <m/>
    <m/>
    <m/>
    <x v="36"/>
    <n v="420"/>
  </r>
  <r>
    <n v="46289"/>
    <s v="Open"/>
    <d v="2018-06-13T00:00:00"/>
    <d v="2018-12-05T00:00:00"/>
    <s v="3434"/>
    <s v="Smiths Detection, Inc."/>
    <s v="ND2034HD29 Rev1.5"/>
    <s v="PC"/>
    <s v="ND2034HD29 Rev1.5,  Li Ion Battery [09/07/18]"/>
    <n v="38"/>
    <n v="0"/>
    <n v="38"/>
    <n v="68.89"/>
    <s v="46289ND2034HD29 Rev1.538"/>
    <n v="2617.8200000000002"/>
    <d v="2018-09-07T00:00:00"/>
    <d v="2018-09-02T00:00:00"/>
    <x v="0"/>
    <d v="2018-09-01T00:00:00"/>
    <x v="0"/>
    <s v="ND2"/>
    <s v="D"/>
    <n v="4"/>
    <n v="152"/>
    <m/>
    <m/>
    <m/>
    <m/>
    <x v="31"/>
    <n v="152"/>
  </r>
  <r>
    <n v="46289"/>
    <s v="Open"/>
    <d v="2018-06-13T00:00:00"/>
    <d v="2018-12-05T00:00:00"/>
    <s v="3434"/>
    <s v="Smiths Detection, Inc."/>
    <s v="ND2034HD29 Rev1.5"/>
    <s v="PC"/>
    <s v="ND2034HD29 Rev1.5,  Li Ion Battery [09/07/18]"/>
    <n v="48"/>
    <n v="0"/>
    <n v="48"/>
    <n v="68.89"/>
    <s v="46289ND2034HD29 Rev1.548"/>
    <n v="3306.7200000000003"/>
    <d v="2018-09-07T00:00:00"/>
    <d v="2018-09-02T00:00:00"/>
    <x v="0"/>
    <d v="2018-09-01T00:00:00"/>
    <x v="0"/>
    <s v="ND2"/>
    <s v="D"/>
    <n v="4"/>
    <n v="192"/>
    <m/>
    <m/>
    <m/>
    <m/>
    <x v="31"/>
    <n v="192"/>
  </r>
  <r>
    <n v="46289"/>
    <s v="Open"/>
    <d v="2018-06-13T00:00:00"/>
    <d v="2018-12-05T00:00:00"/>
    <s v="3434"/>
    <s v="Smiths Detection, Inc."/>
    <s v="ND2034HD29 Rev1.5"/>
    <s v="PC"/>
    <s v="ND2034HD29 Rev1.5,  Li Ion Battery [10/02/18]"/>
    <n v="42"/>
    <n v="0"/>
    <n v="42"/>
    <n v="68.89"/>
    <s v="46289ND2034HD29 Rev1.542"/>
    <n v="2893.38"/>
    <d v="2018-10-02T00:00:00"/>
    <d v="2018-09-30T00:00:00"/>
    <x v="4"/>
    <d v="2018-10-01T00:00:00"/>
    <x v="0"/>
    <s v="ND2"/>
    <s v="D"/>
    <n v="4"/>
    <n v="168"/>
    <m/>
    <m/>
    <m/>
    <m/>
    <x v="1"/>
    <n v="0"/>
  </r>
  <r>
    <n v="46289"/>
    <s v="Open"/>
    <d v="2018-06-13T00:00:00"/>
    <d v="2018-12-05T00:00:00"/>
    <s v="3434"/>
    <s v="Smiths Detection, Inc."/>
    <s v="ND2034HD29 Rev1.5"/>
    <s v="PC"/>
    <s v="ND2034HD29 Rev1.5,  Li Ion Battery [10/30/18]"/>
    <n v="36"/>
    <n v="0"/>
    <n v="36"/>
    <n v="68.89"/>
    <s v="46289ND2034HD29 Rev1.536"/>
    <n v="2480.04"/>
    <d v="2018-10-30T00:00:00"/>
    <d v="2018-10-28T00:00:00"/>
    <x v="22"/>
    <d v="2018-10-01T00:00:00"/>
    <x v="0"/>
    <s v="ND2"/>
    <s v="D"/>
    <n v="4"/>
    <n v="144"/>
    <m/>
    <m/>
    <m/>
    <m/>
    <x v="1"/>
    <n v="0"/>
  </r>
  <r>
    <n v="46819"/>
    <s v="Open"/>
    <d v="2018-08-15T00:00:00"/>
    <d v="2018-10-22T00:00:00"/>
    <s v="3869"/>
    <s v="AI-Kwang Tech Co.Ltd"/>
    <s v="Ni2020ED29-REV2.4"/>
    <s v="PC"/>
    <s v="NI2020ED29 Rev 2.4 Li Ion Battery"/>
    <n v="4"/>
    <n v="0"/>
    <n v="4"/>
    <n v="177.45"/>
    <s v="46819Ni2020ED29-REV2.44"/>
    <n v="709.8"/>
    <d v="2018-10-22T00:00:00"/>
    <d v="2018-10-21T00:00:00"/>
    <x v="5"/>
    <d v="2018-10-01T00:00:00"/>
    <x v="0"/>
    <s v="Ni2"/>
    <s v="I"/>
    <n v="9"/>
    <n v="36"/>
    <m/>
    <m/>
    <m/>
    <m/>
    <x v="1"/>
    <n v="0"/>
  </r>
  <r>
    <n v="46289"/>
    <s v="Open"/>
    <d v="2018-06-13T00:00:00"/>
    <d v="2018-12-05T00:00:00"/>
    <s v="3434"/>
    <s v="Smiths Detection, Inc."/>
    <s v="CH5000A-REV 12.4"/>
    <s v=""/>
    <s v="CH5000A Rev 12.4 Charger/Calibrator - USA plug [09/11/18]"/>
    <n v="24"/>
    <n v="0"/>
    <n v="24"/>
    <n v="121.75"/>
    <s v="46289CH5000A-REV 12.424"/>
    <n v="2922"/>
    <d v="2018-09-11T00:00:00"/>
    <d v="2018-09-09T00:00:00"/>
    <x v="9"/>
    <d v="2018-09-01T00:00:00"/>
    <x v="2"/>
    <s v="CH5"/>
    <s v="n/a"/>
    <n v="0"/>
    <n v="0"/>
    <m/>
    <m/>
    <m/>
    <m/>
    <x v="1"/>
    <n v="0"/>
  </r>
  <r>
    <n v="46755"/>
    <s v="Open"/>
    <d v="2018-08-06T00:00:00"/>
    <d v="2018-12-05T00:00:00"/>
    <s v="4839"/>
    <s v="Midwest Safety Products"/>
    <s v="NF2040SM24 REV1.3"/>
    <s v="PC"/>
    <s v="NF2040SM24 Rev 1.3 for Stryker Medical Li Ion Battery"/>
    <n v="650"/>
    <n v="0"/>
    <n v="650"/>
    <n v="78.06"/>
    <s v="46755NF2040SM24 REV1.3650"/>
    <n v="50739"/>
    <d v="2018-12-05T00:00:00"/>
    <d v="2018-12-02T00:00:00"/>
    <x v="1"/>
    <d v="2018-12-01T00:00:00"/>
    <x v="0"/>
    <s v="NF2"/>
    <s v="F"/>
    <n v="6"/>
    <n v="3900"/>
    <m/>
    <m/>
    <m/>
    <m/>
    <x v="1"/>
    <n v="0"/>
  </r>
  <r>
    <n v="46707"/>
    <s v="Open"/>
    <d v="2018-08-01T00:00:00"/>
    <d v="2018-11-28T00:00:00"/>
    <s v="4999"/>
    <s v="Sentronic GmbH"/>
    <s v="CH5000E-REV 11.4"/>
    <s v=""/>
    <s v="CH5000E Rev 11.4 Charger/Calibrator, Flash with EU power plug"/>
    <n v="4"/>
    <n v="0"/>
    <n v="4"/>
    <n v="139"/>
    <s v="46707CH5000E-REV 11.44"/>
    <n v="556"/>
    <d v="2018-11-28T00:00:00"/>
    <d v="2018-11-25T00:00:00"/>
    <x v="2"/>
    <d v="2018-11-01T00:00:00"/>
    <x v="2"/>
    <s v="CH5"/>
    <s v="n/a"/>
    <n v="0"/>
    <n v="0"/>
    <m/>
    <m/>
    <m/>
    <m/>
    <x v="1"/>
    <n v="0"/>
  </r>
  <r>
    <n v="46773"/>
    <s v="Open"/>
    <d v="2018-08-08T00:00:00"/>
    <d v="2018-12-05T00:00:00"/>
    <s v="4314"/>
    <s v="Woods Hole Oceanographic Institution"/>
    <s v="NH2054HD34 Rev1.9"/>
    <s v="PC"/>
    <s v="NH2054HD34 Rev1.9 Li Ion Battery"/>
    <n v="56"/>
    <n v="0"/>
    <n v="56"/>
    <n v="121.75"/>
    <s v="46773NH2054HD34 Rev1.956"/>
    <n v="6818"/>
    <d v="2018-12-05T00:00:00"/>
    <d v="2018-12-02T00:00:00"/>
    <x v="1"/>
    <d v="2018-12-01T00:00:00"/>
    <x v="0"/>
    <s v="NH2"/>
    <s v="H"/>
    <n v="8"/>
    <n v="448"/>
    <m/>
    <m/>
    <m/>
    <m/>
    <x v="1"/>
    <n v="0"/>
  </r>
  <r>
    <n v="46407"/>
    <s v="Open"/>
    <d v="2018-06-27T00:00:00"/>
    <d v="2018-12-03T00:00:00"/>
    <s v="5338"/>
    <s v="Climet Instruments Company"/>
    <s v="NH2054CT34 Rev1.2"/>
    <s v="PC"/>
    <s v="NH2054CT34 Rev1.2 for Climet [11/19/18]"/>
    <n v="50"/>
    <n v="0"/>
    <n v="50"/>
    <n v="119.69"/>
    <s v="46407NH2054CT34 Rev1.250"/>
    <n v="5984.5"/>
    <d v="2018-11-19T00:00:00"/>
    <d v="2018-11-18T00:00:00"/>
    <x v="13"/>
    <d v="2018-11-01T00:00:00"/>
    <x v="0"/>
    <s v="NH2"/>
    <s v="H"/>
    <n v="8"/>
    <n v="400"/>
    <m/>
    <m/>
    <m/>
    <m/>
    <x v="1"/>
    <n v="0"/>
  </r>
  <r>
    <n v="46407"/>
    <s v="Open"/>
    <d v="2018-06-27T00:00:00"/>
    <d v="2018-12-03T00:00:00"/>
    <s v="5338"/>
    <s v="Climet Instruments Company"/>
    <s v="936186A2"/>
    <s v="PC"/>
    <s v="2050 Battery connector protective cover [11/19/18]"/>
    <n v="50"/>
    <n v="0"/>
    <n v="50"/>
    <n v="1"/>
    <s v="46407936186A250"/>
    <n v="50"/>
    <d v="2018-11-19T00:00:00"/>
    <d v="2018-11-18T00:00:00"/>
    <x v="13"/>
    <d v="2018-11-01T00:00:00"/>
    <x v="4"/>
    <s v="936"/>
    <s v="n/a"/>
    <n v="0"/>
    <n v="0"/>
    <m/>
    <m/>
    <m/>
    <m/>
    <x v="1"/>
    <n v="0"/>
  </r>
  <r>
    <n v="46795"/>
    <s v="Open"/>
    <d v="2018-08-10T00:00:00"/>
    <d v="2018-12-05T00:00:00"/>
    <s v="5085"/>
    <s v="Medical Plus Australia Pty Ltd"/>
    <s v="Wire Exchange Fees"/>
    <s v=""/>
    <s v="wire fee costs incurred from intermediary banks in transit"/>
    <n v="1"/>
    <n v="0"/>
    <n v="1"/>
    <n v="26"/>
    <s v="46795Wire Exchange Fees1"/>
    <n v="26"/>
    <d v="2018-12-05T00:00:00"/>
    <d v="2018-12-02T00:00:00"/>
    <x v="1"/>
    <d v="2018-12-01T00:00:00"/>
    <x v="1"/>
    <s v="Wir"/>
    <s v="n/a"/>
    <n v="0"/>
    <n v="0"/>
    <m/>
    <m/>
    <m/>
    <m/>
    <x v="1"/>
    <n v="0"/>
  </r>
  <r>
    <n v="46015"/>
    <s v="Open"/>
    <d v="2018-05-14T00:00:00"/>
    <d v="2018-12-06T00:00:00"/>
    <s v="4050"/>
    <s v="Unipower Corporation"/>
    <s v="Ni2020ED29-REV2.2"/>
    <s v="PC"/>
    <s v="NI2020ED29 Rev 2.2 Li Ion Battery [09/12/18]"/>
    <n v="100"/>
    <n v="0"/>
    <n v="100"/>
    <n v="128.88"/>
    <s v="46015Ni2020ED29-REV2.2100"/>
    <n v="12888"/>
    <d v="2018-09-12T00:00:00"/>
    <d v="2018-09-09T00:00:00"/>
    <x v="9"/>
    <d v="2018-09-01T00:00:00"/>
    <x v="0"/>
    <s v="Ni2"/>
    <s v="I"/>
    <n v="9"/>
    <n v="900"/>
    <m/>
    <m/>
    <m/>
    <m/>
    <x v="1"/>
    <n v="0"/>
  </r>
  <r>
    <n v="46015"/>
    <s v="Open"/>
    <d v="2018-05-14T00:00:00"/>
    <d v="2018-12-06T00:00:00"/>
    <s v="4050"/>
    <s v="Unipower Corporation"/>
    <s v="Ni2020ED29-REV2.4"/>
    <s v="PC"/>
    <s v="NI2020ED29 Rev 2.4 Li Ion Battery [10/08/18]"/>
    <n v="100"/>
    <n v="0"/>
    <n v="100"/>
    <n v="128.88"/>
    <s v="46015Ni2020ED29-REV2.4100"/>
    <n v="12888"/>
    <d v="2018-10-08T00:00:00"/>
    <d v="2018-10-07T00:00:00"/>
    <x v="12"/>
    <d v="2018-10-01T00:00:00"/>
    <x v="0"/>
    <s v="Ni2"/>
    <s v="I"/>
    <n v="9"/>
    <n v="900"/>
    <m/>
    <m/>
    <m/>
    <m/>
    <x v="1"/>
    <n v="0"/>
  </r>
  <r>
    <n v="46015"/>
    <s v="Open"/>
    <d v="2018-05-14T00:00:00"/>
    <d v="2018-12-06T00:00:00"/>
    <s v="4050"/>
    <s v="Unipower Corporation"/>
    <s v="Ni2020ED29-REV2.4"/>
    <s v="PC"/>
    <s v="NI2020ED29 Rev 2.4 Li Ion Battery [11/05/18]"/>
    <n v="100"/>
    <n v="0"/>
    <n v="100"/>
    <n v="128.88"/>
    <s v="46015Ni2020ED29-REV2.4100"/>
    <n v="12888"/>
    <d v="2018-11-05T00:00:00"/>
    <d v="2018-11-04T00:00:00"/>
    <x v="6"/>
    <d v="2018-11-01T00:00:00"/>
    <x v="0"/>
    <s v="Ni2"/>
    <s v="I"/>
    <n v="9"/>
    <n v="900"/>
    <m/>
    <m/>
    <m/>
    <m/>
    <x v="1"/>
    <n v="0"/>
  </r>
  <r>
    <n v="46015"/>
    <s v="Open"/>
    <d v="2018-05-14T00:00:00"/>
    <d v="2018-12-06T00:00:00"/>
    <s v="4050"/>
    <s v="Unipower Corporation"/>
    <s v="Ni2020ED29-REV2.4"/>
    <s v="PC"/>
    <s v="NI2020ED29 Rev 2.4 Li Ion Battery [11/28/18]"/>
    <n v="100"/>
    <n v="0"/>
    <n v="100"/>
    <n v="128.88"/>
    <s v="46015Ni2020ED29-REV2.4100"/>
    <n v="12888"/>
    <d v="2018-11-28T00:00:00"/>
    <d v="2018-11-25T00:00:00"/>
    <x v="2"/>
    <d v="2018-11-01T00:00:00"/>
    <x v="0"/>
    <s v="Ni2"/>
    <s v="I"/>
    <n v="9"/>
    <n v="900"/>
    <m/>
    <m/>
    <m/>
    <m/>
    <x v="1"/>
    <n v="0"/>
  </r>
  <r>
    <n v="44999"/>
    <s v="Open"/>
    <d v="2018-01-30T00:00:00"/>
    <d v="2018-12-07T00:00:00"/>
    <s v="6468"/>
    <s v="Pile Dynamics"/>
    <s v="Ni2040ED29 REV2.4"/>
    <s v="PC"/>
    <s v="Ni2040ED29 Rev 2.4 Li Ion Battery [12/04/18]"/>
    <n v="125"/>
    <n v="0"/>
    <n v="125"/>
    <n v="108.37"/>
    <s v="44999Ni2040ED29 REV2.4125"/>
    <n v="13546.25"/>
    <d v="2018-12-04T00:00:00"/>
    <d v="2018-12-02T00:00:00"/>
    <x v="1"/>
    <d v="2018-12-01T00:00:00"/>
    <x v="0"/>
    <s v="Ni2"/>
    <s v="I"/>
    <n v="9"/>
    <n v="1125"/>
    <m/>
    <m/>
    <m/>
    <m/>
    <x v="1"/>
    <n v="0"/>
  </r>
  <r>
    <n v="46797"/>
    <s v="Open"/>
    <d v="2018-08-10T00:00:00"/>
    <d v="2018-12-07T00:00:00"/>
    <s v="3892"/>
    <s v="Philips Home Healthcare Solutions RIGA"/>
    <s v="CH5000OXA-REV 5.5"/>
    <s v="EA"/>
    <s v="CH5000OXA Rev 5.5 Respironics Charger/Calibrator w/US plug Client Part Number 174131"/>
    <n v="150"/>
    <n v="0"/>
    <n v="150"/>
    <n v="116.7"/>
    <s v="46797CH5000OXA-REV 5.5150"/>
    <n v="17505"/>
    <d v="2018-12-07T00:00:00"/>
    <d v="2018-12-02T00:00:00"/>
    <x v="1"/>
    <d v="2018-12-01T00:00:00"/>
    <x v="2"/>
    <s v="CH5"/>
    <s v="n/a"/>
    <n v="0"/>
    <n v="0"/>
    <m/>
    <m/>
    <m/>
    <m/>
    <x v="1"/>
    <n v="0"/>
  </r>
  <r>
    <n v="46798"/>
    <s v="Open"/>
    <d v="2018-08-10T00:00:00"/>
    <d v="2018-12-07T00:00:00"/>
    <s v="3892"/>
    <s v="Philips Home Healthcare Solutions RIGA"/>
    <s v="CH5000OXE-REV 1.8"/>
    <s v="EA"/>
    <s v="CH5000OXE Rev 1.8 Respironics Charger/Calibrator, EU plug , Multi Language Instructions 1050845 R03, Client PN1053872"/>
    <n v="60"/>
    <n v="0"/>
    <n v="60"/>
    <n v="116.7"/>
    <s v="46798CH5000OXE-REV 1.860"/>
    <n v="7002"/>
    <d v="2018-12-07T00:00:00"/>
    <d v="2018-12-02T00:00:00"/>
    <x v="1"/>
    <d v="2018-12-01T00:00:00"/>
    <x v="2"/>
    <s v="CH5"/>
    <s v="n/a"/>
    <n v="0"/>
    <n v="0"/>
    <m/>
    <m/>
    <m/>
    <m/>
    <x v="1"/>
    <n v="0"/>
  </r>
  <r>
    <n v="46801"/>
    <s v="Open"/>
    <d v="2018-08-13T00:00:00"/>
    <d v="2018-12-07T00:00:00"/>
    <s v="9097"/>
    <s v="Zetec- WA"/>
    <s v="Ni2040ED29 REV2.4"/>
    <s v="PC"/>
    <s v="Ni2040ED29 Rev 2.4 Li Ion Battery"/>
    <n v="100"/>
    <n v="0"/>
    <n v="100"/>
    <n v="118.35"/>
    <s v="46801Ni2040ED29 REV2.4100"/>
    <n v="11835"/>
    <d v="2018-12-07T00:00:00"/>
    <d v="2018-12-02T00:00:00"/>
    <x v="1"/>
    <d v="2018-12-01T00:00:00"/>
    <x v="0"/>
    <s v="Ni2"/>
    <s v="I"/>
    <n v="9"/>
    <n v="900"/>
    <m/>
    <m/>
    <m/>
    <m/>
    <x v="1"/>
    <n v="0"/>
  </r>
  <r>
    <n v="46931"/>
    <s v="Open"/>
    <d v="2018-08-30T00:00:00"/>
    <d v="2018-12-07T00:00:00"/>
    <s v="3282"/>
    <s v="Olympus Scientific Solutions Tech"/>
    <s v="NRE Charge"/>
    <s v="job"/>
    <s v="Custom testing to update the NB2037OL34 for IEC62133 2nd Ed., Korea KC, India BIS, Taiwan BSMI."/>
    <n v="1"/>
    <n v="0.5"/>
    <n v="0.5"/>
    <n v="28576.86"/>
    <s v="46931NRE Charge1"/>
    <n v="14288.43"/>
    <d v="2018-12-07T00:00:00"/>
    <d v="2018-12-02T00:00:00"/>
    <x v="1"/>
    <d v="2018-12-01T00:00:00"/>
    <x v="1"/>
    <s v="NRE"/>
    <s v="n/a"/>
    <n v="0"/>
    <n v="0"/>
    <m/>
    <m/>
    <m/>
    <m/>
    <x v="1"/>
    <n v="0"/>
  </r>
  <r>
    <n v="46931"/>
    <s v="Open"/>
    <d v="2018-08-30T00:00:00"/>
    <d v="2018-12-07T00:00:00"/>
    <s v="3282"/>
    <s v="Olympus Scientific Solutions Tech"/>
    <s v="NRE Charge"/>
    <s v="job"/>
    <s v="Custom testing to update the RH2024OL34 for IEC62133 2nd Ed., Korea KC, India BIS, Taiwan BSMI."/>
    <n v="1"/>
    <n v="0.5"/>
    <n v="0.5"/>
    <n v="31141.71"/>
    <s v="46931NRE Charge1"/>
    <n v="15570.855"/>
    <d v="2018-12-07T00:00:00"/>
    <d v="2018-12-02T00:00:00"/>
    <x v="1"/>
    <d v="2018-12-01T00:00:00"/>
    <x v="1"/>
    <s v="NRE"/>
    <s v="n/a"/>
    <n v="0"/>
    <n v="0"/>
    <m/>
    <m/>
    <m/>
    <m/>
    <x v="1"/>
    <n v="0"/>
  </r>
  <r>
    <n v="46931"/>
    <s v="Open"/>
    <d v="2018-08-30T00:00:00"/>
    <d v="2018-12-07T00:00:00"/>
    <s v="3282"/>
    <s v="Olympus Scientific Solutions Tech"/>
    <s v="NRE Charge"/>
    <s v="job"/>
    <s v="Custom testing to update the ND2034OL34 for IEC62133 2nd Ed., Korea KC, India BIS, Taiwan BSMI."/>
    <n v="1"/>
    <n v="0.5"/>
    <n v="0.5"/>
    <n v="34346.58"/>
    <s v="46931NRE Charge1"/>
    <n v="17173.29"/>
    <d v="2018-12-07T00:00:00"/>
    <d v="2018-12-02T00:00:00"/>
    <x v="1"/>
    <d v="2018-12-01T00:00:00"/>
    <x v="1"/>
    <s v="NRE"/>
    <s v="n/a"/>
    <n v="0"/>
    <n v="0"/>
    <m/>
    <m/>
    <m/>
    <m/>
    <x v="1"/>
    <n v="0"/>
  </r>
  <r>
    <n v="46826"/>
    <s v="Open"/>
    <d v="2018-08-15T00:00:00"/>
    <d v="2018-12-10T00:00:00"/>
    <s v="3020"/>
    <s v="DRS Network &amp; Imaging Systems LLC"/>
    <s v="L03D347A29-REV1.7"/>
    <s v="PC"/>
    <s v="L03D347A29 rev 1.7 for DRS Li Ion Battery"/>
    <n v="300"/>
    <n v="0"/>
    <n v="300"/>
    <n v="65.34"/>
    <s v="46826L03D347A29-REV1.7300"/>
    <n v="19602"/>
    <d v="2018-12-10T00:00:00"/>
    <d v="2018-12-09T00:00:00"/>
    <x v="19"/>
    <d v="2018-12-01T00:00:00"/>
    <x v="0"/>
    <s v="L03"/>
    <n v="3"/>
    <n v="3"/>
    <n v="900"/>
    <m/>
    <m/>
    <m/>
    <m/>
    <x v="1"/>
    <n v="0"/>
  </r>
  <r>
    <n v="46841"/>
    <s v="Open"/>
    <d v="2018-08-16T00:00:00"/>
    <d v="2018-12-10T00:00:00"/>
    <s v="5504"/>
    <s v="Instrumentation GDD, Inc."/>
    <s v="NC2040HD34 REV1.8"/>
    <s v="PC"/>
    <s v="NC2040HD34 Rev 1.8 Li Ion Battery"/>
    <n v="24"/>
    <n v="0"/>
    <n v="24"/>
    <n v="69.53"/>
    <s v="46841NC2040HD34 REV1.824"/>
    <n v="1668.72"/>
    <d v="2018-12-10T00:00:00"/>
    <d v="2018-12-09T00:00:00"/>
    <x v="19"/>
    <d v="2018-12-01T00:00:00"/>
    <x v="0"/>
    <s v="NC2"/>
    <s v="C"/>
    <n v="3"/>
    <n v="72"/>
    <m/>
    <m/>
    <m/>
    <m/>
    <x v="1"/>
    <n v="0"/>
  </r>
  <r>
    <n v="46862"/>
    <s v="Open"/>
    <d v="2018-08-21T00:00:00"/>
    <d v="2018-12-10T00:00:00"/>
    <s v="5022"/>
    <s v="Bluebox Aviation Systems Ltd"/>
    <s v="NH2057HD34 Rev1.5"/>
    <s v=""/>
    <s v="NH2057HD34 Rev1.5 [12/10/18]"/>
    <n v="36"/>
    <n v="0"/>
    <n v="36"/>
    <n v="121.75"/>
    <s v="46862NH2057HD34 Rev1.536"/>
    <n v="4383"/>
    <d v="2018-12-10T00:00:00"/>
    <d v="2018-12-09T00:00:00"/>
    <x v="19"/>
    <d v="2018-12-01T00:00:00"/>
    <x v="0"/>
    <s v="NH2"/>
    <s v="H"/>
    <n v="8"/>
    <n v="288"/>
    <m/>
    <m/>
    <m/>
    <m/>
    <x v="1"/>
    <n v="0"/>
  </r>
  <r>
    <n v="46862"/>
    <s v="Open"/>
    <d v="2018-08-21T00:00:00"/>
    <d v="2018-12-10T00:00:00"/>
    <s v="5022"/>
    <s v="Bluebox Aviation Systems Ltd"/>
    <s v="QK01CR12H205 REV1.0"/>
    <s v="each"/>
    <s v="MOBILE CHARGING UNIT [12/10/18]"/>
    <n v="2"/>
    <n v="0"/>
    <n v="2"/>
    <n v="3209.88"/>
    <s v="46862QK01CR12H205 REV1.02"/>
    <n v="6419.76"/>
    <d v="2018-12-10T00:00:00"/>
    <d v="2018-12-09T00:00:00"/>
    <x v="19"/>
    <d v="2018-12-01T00:00:00"/>
    <x v="2"/>
    <s v="QK0"/>
    <s v="n/a"/>
    <n v="0"/>
    <n v="0"/>
    <m/>
    <m/>
    <m/>
    <m/>
    <x v="1"/>
    <n v="0"/>
  </r>
  <r>
    <n v="46862"/>
    <s v="Open"/>
    <d v="2018-08-21T00:00:00"/>
    <d v="2018-12-10T00:00:00"/>
    <s v="5022"/>
    <s v="Bluebox Aviation Systems Ltd"/>
    <s v="551007"/>
    <s v="PC"/>
    <s v="European Power Cord [12/10/18]"/>
    <n v="2"/>
    <n v="0"/>
    <n v="2"/>
    <n v="0"/>
    <s v="468625510072"/>
    <n v="0"/>
    <d v="2018-12-10T00:00:00"/>
    <d v="2018-12-09T00:00:00"/>
    <x v="19"/>
    <d v="2018-12-01T00:00:00"/>
    <x v="4"/>
    <s v="551"/>
    <s v="n/a"/>
    <n v="0"/>
    <n v="0"/>
    <m/>
    <m/>
    <m/>
    <m/>
    <x v="1"/>
    <n v="0"/>
  </r>
  <r>
    <n v="46912"/>
    <s v="Open"/>
    <d v="2018-08-27T00:00:00"/>
    <d v="2018-12-10T00:00:00"/>
    <s v="3393"/>
    <s v="Trimble Navigation Limited"/>
    <s v="NI2020TM29-REV1.5"/>
    <s v="PC"/>
    <s v="NI2020TM29 Rev 1.5 for Trimble Li Ion Battery"/>
    <n v="100"/>
    <n v="0"/>
    <n v="100"/>
    <n v="127.2"/>
    <s v="46912NI2020TM29-REV1.5100"/>
    <n v="12720"/>
    <d v="2018-12-10T00:00:00"/>
    <d v="2018-12-09T00:00:00"/>
    <x v="19"/>
    <d v="2018-12-01T00:00:00"/>
    <x v="0"/>
    <s v="NI2"/>
    <s v="I"/>
    <n v="9"/>
    <n v="900"/>
    <m/>
    <m/>
    <m/>
    <m/>
    <x v="1"/>
    <n v="0"/>
  </r>
  <r>
    <n v="46827"/>
    <s v="Open"/>
    <d v="2018-08-15T00:00:00"/>
    <d v="2018-12-11T00:00:00"/>
    <s v="6028"/>
    <s v="Heraeus Electro-Nite"/>
    <s v="EB382A1.0"/>
    <s v=""/>
    <s v="Heraeus Desk Charger, 12V 18W Input [10/15/18]"/>
    <n v="50"/>
    <n v="0"/>
    <n v="50"/>
    <n v="50.16"/>
    <s v="46827EB382A1.050"/>
    <n v="2508"/>
    <d v="2018-10-15T00:00:00"/>
    <d v="2018-10-14T00:00:00"/>
    <x v="7"/>
    <d v="2018-10-01T00:00:00"/>
    <x v="3"/>
    <s v="EB3"/>
    <s v="n/a"/>
    <n v="0"/>
    <n v="0"/>
    <m/>
    <m/>
    <m/>
    <m/>
    <x v="1"/>
    <n v="0"/>
  </r>
  <r>
    <n v="46827"/>
    <s v="Open"/>
    <d v="2018-08-15T00:00:00"/>
    <d v="2018-12-11T00:00:00"/>
    <s v="6028"/>
    <s v="Heraeus Electro-Nite"/>
    <s v="EB382A1.0"/>
    <s v=""/>
    <s v="Heraeus Desk Charger, 12V 18W Input [10/29/18]"/>
    <n v="50"/>
    <n v="0"/>
    <n v="50"/>
    <n v="50.16"/>
    <s v="46827EB382A1.050"/>
    <n v="2508"/>
    <d v="2018-10-29T00:00:00"/>
    <d v="2018-10-28T00:00:00"/>
    <x v="22"/>
    <d v="2018-10-01T00:00:00"/>
    <x v="3"/>
    <s v="EB3"/>
    <s v="n/a"/>
    <n v="0"/>
    <n v="0"/>
    <m/>
    <m/>
    <m/>
    <m/>
    <x v="1"/>
    <n v="0"/>
  </r>
  <r>
    <n v="46828"/>
    <s v="Open"/>
    <d v="2018-08-15T00:00:00"/>
    <d v="2018-12-11T00:00:00"/>
    <s v="4313"/>
    <s v="Master Instruments Pty Ltd"/>
    <s v="Ni2020ED29-REV2.4"/>
    <s v="PC"/>
    <s v="NI2020ED29 Rev 2.4 Li Ion Battery"/>
    <n v="120"/>
    <n v="0"/>
    <n v="120"/>
    <n v="118.35"/>
    <s v="46828Ni2020ED29-REV2.4120"/>
    <n v="14202"/>
    <d v="2018-12-11T00:00:00"/>
    <d v="2018-12-09T00:00:00"/>
    <x v="19"/>
    <d v="2018-12-01T00:00:00"/>
    <x v="0"/>
    <s v="Ni2"/>
    <s v="I"/>
    <n v="9"/>
    <n v="1080"/>
    <m/>
    <m/>
    <m/>
    <m/>
    <x v="1"/>
    <n v="0"/>
  </r>
  <r>
    <n v="46828"/>
    <s v="Open"/>
    <d v="2018-08-15T00:00:00"/>
    <d v="2018-12-11T00:00:00"/>
    <s v="4313"/>
    <s v="Master Instruments Pty Ltd"/>
    <s v="NL2024HD22-REV4.6"/>
    <s v="PC"/>
    <s v="NL2024HD22 Rev 4.6 Li Ion Battery"/>
    <n v="6"/>
    <n v="0"/>
    <n v="6"/>
    <n v="117.57"/>
    <s v="46828NL2024HD22-REV4.66"/>
    <n v="705.42"/>
    <d v="2018-12-11T00:00:00"/>
    <d v="2018-12-09T00:00:00"/>
    <x v="19"/>
    <d v="2018-12-01T00:00:00"/>
    <x v="0"/>
    <s v="NL2"/>
    <s v="L"/>
    <n v="12"/>
    <n v="72"/>
    <m/>
    <m/>
    <m/>
    <m/>
    <x v="1"/>
    <n v="0"/>
  </r>
  <r>
    <n v="46869"/>
    <s v="Open"/>
    <d v="2018-08-21T00:00:00"/>
    <d v="2018-12-11T00:00:00"/>
    <s v="9126"/>
    <s v="Planck Aerosystems"/>
    <s v="ND2054HD34 Rev1.5"/>
    <s v="PC"/>
    <s v="ND2054HD34 Rev 1.5 Li Ion Battery"/>
    <n v="5"/>
    <n v="0"/>
    <n v="5"/>
    <n v="107.4"/>
    <s v="46869ND2054HD34 Rev1.55"/>
    <n v="537"/>
    <d v="2018-12-11T00:00:00"/>
    <d v="2018-12-09T00:00:00"/>
    <x v="19"/>
    <d v="2018-12-01T00:00:00"/>
    <x v="0"/>
    <s v="ND2"/>
    <s v="D"/>
    <n v="4"/>
    <n v="20"/>
    <m/>
    <m/>
    <m/>
    <m/>
    <x v="1"/>
    <n v="0"/>
  </r>
  <r>
    <n v="46869"/>
    <s v="Open"/>
    <d v="2018-08-21T00:00:00"/>
    <d v="2018-12-11T00:00:00"/>
    <s v="9126"/>
    <s v="Planck Aerosystems"/>
    <s v="EB335A4.2"/>
    <s v=""/>
    <s v="Single Channel Embeddable Boost Charger Module"/>
    <n v="5"/>
    <n v="0"/>
    <n v="5"/>
    <n v="106"/>
    <s v="46869EB335A4.25"/>
    <n v="530"/>
    <d v="2018-12-11T00:00:00"/>
    <d v="2018-12-09T00:00:00"/>
    <x v="19"/>
    <d v="2018-12-01T00:00:00"/>
    <x v="3"/>
    <s v="EB3"/>
    <s v="n/a"/>
    <n v="0"/>
    <n v="0"/>
    <m/>
    <m/>
    <m/>
    <m/>
    <x v="1"/>
    <n v="0"/>
  </r>
  <r>
    <n v="46869"/>
    <s v="Open"/>
    <d v="2018-08-21T00:00:00"/>
    <d v="2018-12-11T00:00:00"/>
    <s v="9126"/>
    <s v="Planck Aerosystems"/>
    <s v="239019"/>
    <s v="PC"/>
    <s v="LED GREEN  Dialight P/N 558-0201-007F"/>
    <n v="6"/>
    <n v="0"/>
    <n v="6"/>
    <n v="2.6"/>
    <s v="468692390196"/>
    <n v="15.600000000000001"/>
    <d v="2018-12-11T00:00:00"/>
    <d v="2018-12-09T00:00:00"/>
    <x v="19"/>
    <d v="2018-12-01T00:00:00"/>
    <x v="4"/>
    <s v="239"/>
    <s v="n/a"/>
    <n v="0"/>
    <n v="0"/>
    <m/>
    <m/>
    <m/>
    <m/>
    <x v="1"/>
    <n v="0"/>
  </r>
  <r>
    <n v="46869"/>
    <s v="Open"/>
    <d v="2018-08-21T00:00:00"/>
    <d v="2018-12-11T00:00:00"/>
    <s v="9126"/>
    <s v="Planck Aerosystems"/>
    <s v="239020"/>
    <s v="PC"/>
    <s v="LED RED Dialight  P/N 558-0101-007F"/>
    <n v="6"/>
    <n v="0"/>
    <n v="6"/>
    <n v="2.6"/>
    <s v="468692390206"/>
    <n v="15.600000000000001"/>
    <d v="2018-12-11T00:00:00"/>
    <d v="2018-12-09T00:00:00"/>
    <x v="19"/>
    <d v="2018-12-01T00:00:00"/>
    <x v="4"/>
    <s v="239"/>
    <s v="n/a"/>
    <n v="0"/>
    <n v="0"/>
    <m/>
    <m/>
    <m/>
    <m/>
    <x v="1"/>
    <n v="0"/>
  </r>
  <r>
    <n v="46869"/>
    <s v="Open"/>
    <d v="2018-08-21T00:00:00"/>
    <d v="2018-12-11T00:00:00"/>
    <s v="9126"/>
    <s v="Planck Aerosystems"/>
    <s v="599028"/>
    <s v="PC"/>
    <s v="POWER SUPPLY  60W 24VDC 2.5A  5.5mm X 2.1mm, 9.5mm barrel.  Level VI efficency."/>
    <n v="5"/>
    <n v="0"/>
    <n v="5"/>
    <n v="30"/>
    <s v="468695990285"/>
    <n v="150"/>
    <d v="2018-12-11T00:00:00"/>
    <d v="2018-12-09T00:00:00"/>
    <x v="19"/>
    <d v="2018-12-01T00:00:00"/>
    <x v="4"/>
    <s v="599"/>
    <s v="n/a"/>
    <n v="0"/>
    <n v="0"/>
    <m/>
    <m/>
    <m/>
    <m/>
    <x v="1"/>
    <n v="0"/>
  </r>
  <r>
    <n v="46869"/>
    <s v="Open"/>
    <d v="2018-08-21T00:00:00"/>
    <d v="2018-12-11T00:00:00"/>
    <s v="9126"/>
    <s v="Planck Aerosystems"/>
    <s v="551006"/>
    <s v="PC"/>
    <s v="North American Power Cord"/>
    <n v="5"/>
    <n v="0"/>
    <n v="5"/>
    <n v="4"/>
    <s v="468695510065"/>
    <n v="20"/>
    <d v="2018-12-11T00:00:00"/>
    <d v="2018-12-09T00:00:00"/>
    <x v="19"/>
    <d v="2018-12-01T00:00:00"/>
    <x v="4"/>
    <s v="551"/>
    <s v="n/a"/>
    <n v="0"/>
    <n v="0"/>
    <m/>
    <m/>
    <m/>
    <m/>
    <x v="1"/>
    <n v="0"/>
  </r>
  <r>
    <n v="46869"/>
    <s v="Open"/>
    <d v="2018-08-21T00:00:00"/>
    <d v="2018-12-11T00:00:00"/>
    <s v="9126"/>
    <s v="Planck Aerosystems"/>
    <s v="936192A1"/>
    <s v="PC"/>
    <s v="Guide Block, fits 2030,2040, 2050, and NL202x series battery designs"/>
    <n v="12"/>
    <n v="0"/>
    <n v="12"/>
    <n v="1"/>
    <s v="46869936192A112"/>
    <n v="12"/>
    <d v="2018-12-11T00:00:00"/>
    <d v="2018-12-09T00:00:00"/>
    <x v="19"/>
    <d v="2018-12-01T00:00:00"/>
    <x v="4"/>
    <s v="936"/>
    <s v="n/a"/>
    <n v="0"/>
    <n v="0"/>
    <m/>
    <m/>
    <m/>
    <m/>
    <x v="1"/>
    <n v="0"/>
  </r>
  <r>
    <n v="46892"/>
    <s v="Open"/>
    <d v="2018-08-23T00:00:00"/>
    <d v="2018-12-11T00:00:00"/>
    <s v="4942"/>
    <s v="Sulaco S.A.S.U."/>
    <s v="NH2054AR34 Rev1.2"/>
    <s v="PC"/>
    <s v="NH2054AR34 Rev1.2 for Audioroot Li Ion Battery"/>
    <n v="72"/>
    <n v="0"/>
    <n v="72"/>
    <n v="119.45"/>
    <s v="46892NH2054AR34 Rev1.272"/>
    <n v="8600.4"/>
    <d v="2018-12-11T00:00:00"/>
    <d v="2018-12-09T00:00:00"/>
    <x v="19"/>
    <d v="2018-12-01T00:00:00"/>
    <x v="0"/>
    <s v="NH2"/>
    <s v="H"/>
    <n v="8"/>
    <n v="576"/>
    <m/>
    <m/>
    <m/>
    <m/>
    <x v="1"/>
    <n v="0"/>
  </r>
  <r>
    <n v="46897"/>
    <s v="Open"/>
    <d v="2018-08-24T00:00:00"/>
    <d v="2018-12-11T00:00:00"/>
    <s v="5314"/>
    <s v="Sensor Concepts"/>
    <s v="NL2020ED22-REV3.5"/>
    <s v="PC"/>
    <s v="NL2020ED22 Rev 3.5 Li Ion Battery"/>
    <n v="50"/>
    <n v="0"/>
    <n v="50"/>
    <n v="133.28"/>
    <s v="46897NL2020ED22-REV3.550"/>
    <n v="6664"/>
    <d v="2018-12-11T00:00:00"/>
    <d v="2018-12-09T00:00:00"/>
    <x v="19"/>
    <d v="2018-12-01T00:00:00"/>
    <x v="0"/>
    <s v="NL2"/>
    <s v="L"/>
    <n v="12"/>
    <n v="600"/>
    <m/>
    <m/>
    <m/>
    <m/>
    <x v="1"/>
    <n v="0"/>
  </r>
  <r>
    <n v="46897"/>
    <s v="Open"/>
    <d v="2018-08-24T00:00:00"/>
    <d v="2018-12-11T00:00:00"/>
    <s v="5314"/>
    <s v="Sensor Concepts"/>
    <s v="BC2D1301A Rev 1.4"/>
    <s v=""/>
    <s v="Belt pack charger with 13V output Rev 1.4"/>
    <n v="30"/>
    <n v="0"/>
    <n v="30"/>
    <n v="101.02"/>
    <s v="46897BC2D1301A Rev 1.430"/>
    <n v="3030.6"/>
    <d v="2018-12-11T00:00:00"/>
    <d v="2018-12-09T00:00:00"/>
    <x v="19"/>
    <d v="2018-12-01T00:00:00"/>
    <x v="3"/>
    <s v="BC2"/>
    <s v="n/a"/>
    <n v="0"/>
    <n v="0"/>
    <m/>
    <m/>
    <m/>
    <m/>
    <x v="1"/>
    <n v="0"/>
  </r>
  <r>
    <n v="46834"/>
    <s v="Open"/>
    <d v="2018-08-16T00:00:00"/>
    <d v="2018-12-12T00:00:00"/>
    <s v="7200"/>
    <s v="Hitachi High-Tech AS Shanghai Co., Ltd."/>
    <s v="ND2037HD31 Rev1.4"/>
    <s v="PC"/>
    <s v="ND2037HD31 Rev 1.4 Li Ion Battery"/>
    <n v="100"/>
    <n v="0"/>
    <n v="100"/>
    <n v="69.61"/>
    <s v="46834ND2037HD31 Rev1.4100"/>
    <n v="6961"/>
    <d v="2018-12-12T00:00:00"/>
    <d v="2018-12-09T00:00:00"/>
    <x v="19"/>
    <d v="2018-12-01T00:00:00"/>
    <x v="0"/>
    <s v="ND2"/>
    <s v="D"/>
    <n v="4"/>
    <n v="400"/>
    <m/>
    <m/>
    <m/>
    <m/>
    <x v="1"/>
    <n v="0"/>
  </r>
  <r>
    <n v="46834"/>
    <s v="Open"/>
    <d v="2018-08-16T00:00:00"/>
    <d v="2018-12-12T00:00:00"/>
    <s v="7200"/>
    <s v="Hitachi High-Tech AS Shanghai Co., Ltd."/>
    <s v="Wire Exchange Fees"/>
    <s v=""/>
    <s v="wire fee costs incurred from intermediary banks in transit"/>
    <n v="1"/>
    <n v="0"/>
    <n v="1"/>
    <n v="26"/>
    <s v="46834Wire Exchange Fees1"/>
    <n v="26"/>
    <d v="2018-12-12T00:00:00"/>
    <d v="2018-12-09T00:00:00"/>
    <x v="19"/>
    <d v="2018-12-01T00:00:00"/>
    <x v="1"/>
    <s v="Wir"/>
    <s v="n/a"/>
    <n v="0"/>
    <n v="0"/>
    <m/>
    <m/>
    <m/>
    <m/>
    <x v="1"/>
    <n v="0"/>
  </r>
  <r>
    <n v="46870"/>
    <s v="Open"/>
    <d v="2018-08-21T00:00:00"/>
    <d v="2018-12-12T00:00:00"/>
    <s v="5596"/>
    <s v="Olympus NDT Canada, Inc."/>
    <s v="NI2040OL29 REV1.2"/>
    <s v="PC"/>
    <s v="Ni2040OL29 Rev 1.2 for Olympus Li Ion Battery"/>
    <n v="240"/>
    <n v="0"/>
    <n v="240"/>
    <n v="113.04"/>
    <s v="46870NI2040OL29 REV1.2240"/>
    <n v="27129.600000000002"/>
    <d v="2018-12-12T00:00:00"/>
    <d v="2018-12-09T00:00:00"/>
    <x v="19"/>
    <d v="2018-12-01T00:00:00"/>
    <x v="0"/>
    <s v="NI2"/>
    <s v="I"/>
    <n v="9"/>
    <n v="2160"/>
    <m/>
    <m/>
    <m/>
    <m/>
    <x v="1"/>
    <n v="0"/>
  </r>
  <r>
    <n v="45530"/>
    <s v="Open"/>
    <d v="2018-03-26T00:00:00"/>
    <d v="2018-12-13T00:00:00"/>
    <s v="3239"/>
    <s v="Keyence Corporation"/>
    <s v="NC2040KE24 REV3.4"/>
    <s v="PC"/>
    <s v="NC2040KE24 Rev 3.4 for Keyence Li Ion Battery [10/10/18]"/>
    <n v="280"/>
    <n v="0"/>
    <n v="280"/>
    <n v="61.04"/>
    <s v="45530NC2040KE24 REV3.4280"/>
    <n v="17091.2"/>
    <d v="2018-10-10T00:00:00"/>
    <d v="2018-10-07T00:00:00"/>
    <x v="12"/>
    <d v="2018-10-01T00:00:00"/>
    <x v="0"/>
    <s v="NC2"/>
    <s v="C"/>
    <n v="3"/>
    <n v="840"/>
    <m/>
    <m/>
    <m/>
    <m/>
    <x v="1"/>
    <n v="0"/>
  </r>
  <r>
    <n v="45530"/>
    <s v="Open"/>
    <d v="2018-03-26T00:00:00"/>
    <d v="2018-12-13T00:00:00"/>
    <s v="3239"/>
    <s v="Keyence Corporation"/>
    <s v="NC2040KE24 REV3.4"/>
    <s v="PC"/>
    <s v="NC2040KE24 Rev 3.4 for Keyence Li Ion Battery [12/10/18]"/>
    <n v="156"/>
    <n v="0"/>
    <n v="156"/>
    <n v="61.04"/>
    <s v="45530NC2040KE24 REV3.4156"/>
    <n v="9522.24"/>
    <d v="2018-12-10T00:00:00"/>
    <d v="2018-12-09T00:00:00"/>
    <x v="19"/>
    <d v="2018-12-01T00:00:00"/>
    <x v="0"/>
    <s v="NC2"/>
    <s v="C"/>
    <n v="3"/>
    <n v="468"/>
    <m/>
    <m/>
    <m/>
    <m/>
    <x v="1"/>
    <n v="0"/>
  </r>
  <r>
    <n v="45530"/>
    <s v="Open"/>
    <d v="2018-03-26T00:00:00"/>
    <d v="2018-12-13T00:00:00"/>
    <s v="3239"/>
    <s v="Keyence Corporation"/>
    <s v="Wire Exchange Fees"/>
    <s v=""/>
    <s v="wire fee costs incurred from intermediary banks in transit"/>
    <n v="4"/>
    <n v="2"/>
    <n v="2"/>
    <n v="26"/>
    <s v="45530Wire Exchange Fees4"/>
    <n v="52"/>
    <d v="2018-12-13T00:00:00"/>
    <d v="2018-12-09T00:00:00"/>
    <x v="19"/>
    <d v="2018-12-01T00:00:00"/>
    <x v="1"/>
    <s v="Wir"/>
    <s v="n/a"/>
    <n v="0"/>
    <n v="0"/>
    <m/>
    <m/>
    <m/>
    <m/>
    <x v="1"/>
    <n v="0"/>
  </r>
  <r>
    <n v="46405"/>
    <s v="Open"/>
    <d v="2018-06-27T00:00:00"/>
    <d v="2018-12-14T00:00:00"/>
    <s v="4316"/>
    <s v="Avida, Inc."/>
    <s v="NH2054HD34 Rev1.9"/>
    <s v="PC"/>
    <s v="NH2054HD34 Rev1.9 Li Ion Battery [10/18/18]"/>
    <n v="60"/>
    <n v="0"/>
    <n v="60"/>
    <n v="103.6"/>
    <s v="46405NH2054HD34 Rev1.960"/>
    <n v="6216"/>
    <d v="2018-10-18T00:00:00"/>
    <d v="2018-10-14T00:00:00"/>
    <x v="7"/>
    <d v="2018-10-01T00:00:00"/>
    <x v="0"/>
    <s v="NH2"/>
    <s v="H"/>
    <n v="8"/>
    <n v="480"/>
    <m/>
    <m/>
    <m/>
    <m/>
    <x v="1"/>
    <n v="0"/>
  </r>
  <r>
    <n v="46405"/>
    <s v="Open"/>
    <d v="2018-06-27T00:00:00"/>
    <d v="2018-12-14T00:00:00"/>
    <s v="4316"/>
    <s v="Avida, Inc."/>
    <s v="NH2054HD34 Rev1.9"/>
    <s v="PC"/>
    <s v="NH2054HD34 Rev1.9 Li Ion Battery [11/09/18]"/>
    <n v="120"/>
    <n v="0"/>
    <n v="120"/>
    <n v="103.6"/>
    <s v="46405NH2054HD34 Rev1.9120"/>
    <n v="12432"/>
    <d v="2018-11-09T00:00:00"/>
    <d v="2018-11-04T00:00:00"/>
    <x v="6"/>
    <d v="2018-11-01T00:00:00"/>
    <x v="0"/>
    <s v="NH2"/>
    <s v="H"/>
    <n v="8"/>
    <n v="960"/>
    <m/>
    <m/>
    <m/>
    <m/>
    <x v="1"/>
    <n v="0"/>
  </r>
  <r>
    <n v="46405"/>
    <s v="Open"/>
    <d v="2018-06-27T00:00:00"/>
    <d v="2018-12-14T00:00:00"/>
    <s v="4316"/>
    <s v="Avida, Inc."/>
    <s v="NH2054HD34 Rev1.9"/>
    <s v="PC"/>
    <s v="NH2054HD34 Rev1.9 Li Ion Battery [12/03/18]"/>
    <n v="60"/>
    <n v="0"/>
    <n v="60"/>
    <n v="103.6"/>
    <s v="46405NH2054HD34 Rev1.960"/>
    <n v="6216"/>
    <d v="2018-12-03T00:00:00"/>
    <d v="2018-12-02T00:00:00"/>
    <x v="1"/>
    <d v="2018-12-01T00:00:00"/>
    <x v="0"/>
    <s v="NH2"/>
    <s v="H"/>
    <n v="8"/>
    <n v="480"/>
    <m/>
    <m/>
    <m/>
    <m/>
    <x v="1"/>
    <n v="0"/>
  </r>
  <r>
    <n v="46747"/>
    <s v="Open"/>
    <d v="2018-08-03T00:00:00"/>
    <d v="2018-12-14T00:00:00"/>
    <s v="4268"/>
    <s v="Bio-Med Devices"/>
    <s v="NL2054BD22 Rev 1.4"/>
    <s v="PC"/>
    <s v="NL2054BD22 Rev 1.4 for Bio Med Devices Li Ion Battery [11/26/18]"/>
    <n v="125"/>
    <n v="0"/>
    <n v="125"/>
    <n v="119.08"/>
    <s v="46747NL2054BD22 Rev 1.4125"/>
    <n v="14885"/>
    <d v="2018-11-26T00:00:00"/>
    <d v="2018-11-25T00:00:00"/>
    <x v="2"/>
    <d v="2018-11-01T00:00:00"/>
    <x v="0"/>
    <s v="NL2"/>
    <s v="L"/>
    <n v="12"/>
    <n v="1500"/>
    <m/>
    <m/>
    <m/>
    <m/>
    <x v="1"/>
    <n v="0"/>
  </r>
  <r>
    <n v="46747"/>
    <s v="Open"/>
    <d v="2018-08-03T00:00:00"/>
    <d v="2018-12-14T00:00:00"/>
    <s v="4268"/>
    <s v="Bio-Med Devices"/>
    <s v="NL2054BD22 Rev 1.4"/>
    <s v="PC"/>
    <s v="NL2054BD22 Rev 1.4 for Bio Med Devices Li Ion Battery [12/10/18]"/>
    <n v="125"/>
    <n v="0"/>
    <n v="125"/>
    <n v="119.08"/>
    <s v="46747NL2054BD22 Rev 1.4125"/>
    <n v="14885"/>
    <d v="2018-12-10T00:00:00"/>
    <d v="2018-12-09T00:00:00"/>
    <x v="19"/>
    <d v="2018-12-01T00:00:00"/>
    <x v="0"/>
    <s v="NL2"/>
    <s v="L"/>
    <n v="12"/>
    <n v="1500"/>
    <m/>
    <m/>
    <m/>
    <m/>
    <x v="1"/>
    <n v="0"/>
  </r>
  <r>
    <n v="46774"/>
    <s v="Open"/>
    <d v="2018-08-08T00:00:00"/>
    <d v="2018-12-14T00:00:00"/>
    <s v="8343"/>
    <s v="Leonardo MW Ltd"/>
    <s v="NI2020TS24-REV3.6"/>
    <s v="PC"/>
    <s v="NI2020TS24 Rev 3.6 (See SWI) for DRS Tactical Systems Li Ion Battery [12/10/18]"/>
    <n v="125"/>
    <n v="0"/>
    <n v="125"/>
    <n v="103.56"/>
    <s v="46774NI2020TS24-REV3.6125"/>
    <n v="12945"/>
    <d v="2018-12-10T00:00:00"/>
    <d v="2018-12-09T00:00:00"/>
    <x v="19"/>
    <d v="2018-12-01T00:00:00"/>
    <x v="0"/>
    <s v="NI2"/>
    <s v="I"/>
    <n v="9"/>
    <n v="1125"/>
    <m/>
    <m/>
    <m/>
    <m/>
    <x v="1"/>
    <n v="0"/>
  </r>
  <r>
    <n v="46774"/>
    <s v="Open"/>
    <d v="2018-08-08T00:00:00"/>
    <d v="2018-12-14T00:00:00"/>
    <s v="8343"/>
    <s v="Leonardo MW Ltd"/>
    <s v="NI2020TS24-REV3.6"/>
    <s v="PC"/>
    <s v="NI2020TS24 Rev 3.6 (See SWI) for DRS Tactical Systems Li Ion Battery [12/10/18]"/>
    <n v="26"/>
    <n v="0"/>
    <n v="26"/>
    <n v="103.56"/>
    <s v="46774NI2020TS24-REV3.626"/>
    <n v="2692.56"/>
    <d v="2018-12-10T00:00:00"/>
    <d v="2018-12-09T00:00:00"/>
    <x v="19"/>
    <d v="2018-12-01T00:00:00"/>
    <x v="0"/>
    <s v="NI2"/>
    <s v="I"/>
    <n v="9"/>
    <n v="234"/>
    <m/>
    <m/>
    <m/>
    <m/>
    <x v="1"/>
    <n v="0"/>
  </r>
  <r>
    <n v="46774"/>
    <s v="Open"/>
    <d v="2018-08-08T00:00:00"/>
    <d v="2018-12-14T00:00:00"/>
    <s v="8343"/>
    <s v="Leonardo MW Ltd"/>
    <s v="Wire Exchange Fees"/>
    <s v=""/>
    <s v="wire fee costs incurred from intermediary banks in transit"/>
    <n v="1"/>
    <n v="0"/>
    <n v="1"/>
    <n v="35"/>
    <s v="46774Wire Exchange Fees1"/>
    <n v="35"/>
    <d v="2018-12-14T00:00:00"/>
    <d v="2018-12-09T00:00:00"/>
    <x v="19"/>
    <d v="2018-12-01T00:00:00"/>
    <x v="1"/>
    <s v="Wir"/>
    <s v="n/a"/>
    <n v="0"/>
    <n v="0"/>
    <m/>
    <m/>
    <m/>
    <m/>
    <x v="1"/>
    <n v="0"/>
  </r>
  <r>
    <n v="46802"/>
    <s v="Open"/>
    <d v="2018-08-13T00:00:00"/>
    <d v="2018-12-14T00:00:00"/>
    <s v="9049"/>
    <s v="GE Sensing EMEA"/>
    <s v="NH2057GQ29 Rev1.2"/>
    <s v="PC"/>
    <s v="NH2057GQ29 Rev1.2 for GE Oil and Gas Li Ion Battery [10/22/18]"/>
    <n v="12"/>
    <n v="0"/>
    <n v="12"/>
    <n v="129.16999999999999"/>
    <s v="46802NH2057GQ29 Rev1.212"/>
    <n v="1550.04"/>
    <d v="2018-10-22T00:00:00"/>
    <d v="2018-10-21T00:00:00"/>
    <x v="5"/>
    <d v="2018-10-01T00:00:00"/>
    <x v="0"/>
    <s v="NH2"/>
    <s v="H"/>
    <n v="8"/>
    <n v="96"/>
    <m/>
    <m/>
    <m/>
    <m/>
    <x v="1"/>
    <n v="0"/>
  </r>
  <r>
    <n v="46802"/>
    <s v="Open"/>
    <d v="2018-08-13T00:00:00"/>
    <d v="2018-12-14T00:00:00"/>
    <s v="9049"/>
    <s v="GE Sensing EMEA"/>
    <s v="NH2057GQ29 Rev1.2"/>
    <s v="PC"/>
    <s v="NH2057GQ29 Rev1.2 for GE Oil and Gas Li Ion Battery [12/03/18]"/>
    <n v="12"/>
    <n v="0"/>
    <n v="12"/>
    <n v="129.16999999999999"/>
    <s v="46802NH2057GQ29 Rev1.212"/>
    <n v="1550.04"/>
    <d v="2018-12-03T00:00:00"/>
    <d v="2018-12-02T00:00:00"/>
    <x v="1"/>
    <d v="2018-12-01T00:00:00"/>
    <x v="0"/>
    <s v="NH2"/>
    <s v="H"/>
    <n v="8"/>
    <n v="96"/>
    <m/>
    <m/>
    <m/>
    <m/>
    <x v="1"/>
    <n v="0"/>
  </r>
  <r>
    <n v="46726"/>
    <s v="Open"/>
    <d v="2018-08-02T00:00:00"/>
    <d v="2018-12-03T00:00:00"/>
    <s v="5596"/>
    <s v="Olympus NDT Canada, Inc."/>
    <s v="NI2040OL29 REV1.2"/>
    <s v="PC"/>
    <s v="Ni2040OL29 Rev 1.2 for Olympus Li Ion Battery [12/03/18]"/>
    <n v="240"/>
    <n v="0"/>
    <n v="240"/>
    <n v="113.04"/>
    <s v="46726NI2040OL29 REV1.2240"/>
    <n v="27129.600000000002"/>
    <d v="2018-12-03T00:00:00"/>
    <d v="2018-12-02T00:00:00"/>
    <x v="1"/>
    <d v="2018-12-01T00:00:00"/>
    <x v="0"/>
    <s v="NI2"/>
    <s v="I"/>
    <n v="9"/>
    <n v="2160"/>
    <m/>
    <m/>
    <m/>
    <m/>
    <x v="1"/>
    <n v="0"/>
  </r>
  <r>
    <n v="46802"/>
    <s v="Open"/>
    <d v="2018-08-13T00:00:00"/>
    <d v="2018-12-14T00:00:00"/>
    <s v="9049"/>
    <s v="GE Sensing EMEA"/>
    <s v="Wire Exchange Fees"/>
    <s v=""/>
    <s v="wire fee costs incurred from intermediary banks in transit"/>
    <n v="1"/>
    <n v="0"/>
    <n v="1"/>
    <n v="26"/>
    <s v="46802Wire Exchange Fees1"/>
    <n v="26"/>
    <d v="2018-12-14T00:00:00"/>
    <d v="2018-12-09T00:00:00"/>
    <x v="19"/>
    <d v="2018-12-01T00:00:00"/>
    <x v="1"/>
    <s v="Wir"/>
    <s v="n/a"/>
    <n v="0"/>
    <n v="0"/>
    <m/>
    <m/>
    <m/>
    <m/>
    <x v="1"/>
    <n v="0"/>
  </r>
  <r>
    <n v="46802"/>
    <s v="Open"/>
    <d v="2018-08-13T00:00:00"/>
    <d v="2018-12-14T00:00:00"/>
    <s v="9049"/>
    <s v="GE Sensing EMEA"/>
    <s v="NH2057GQ29 Rev1.2"/>
    <s v="PC"/>
    <s v="NH2057GQ29 Rev1.2 for GE Oil and Gas Li Ion Battery [12/10/18]"/>
    <n v="12"/>
    <n v="0"/>
    <n v="12"/>
    <n v="129.16999999999999"/>
    <s v="46802NH2057GQ29 Rev1.212"/>
    <n v="1550.04"/>
    <d v="2018-12-10T00:00:00"/>
    <d v="2018-12-09T00:00:00"/>
    <x v="19"/>
    <d v="2018-12-01T00:00:00"/>
    <x v="0"/>
    <s v="NH2"/>
    <s v="H"/>
    <n v="8"/>
    <n v="96"/>
    <m/>
    <m/>
    <m/>
    <m/>
    <x v="1"/>
    <n v="0"/>
  </r>
  <r>
    <n v="46891"/>
    <s v="Open"/>
    <d v="2018-08-23T00:00:00"/>
    <d v="2018-12-14T00:00:00"/>
    <s v="9590"/>
    <s v="Paracosm"/>
    <s v="ND3054HD25 Rev1.0"/>
    <s v="PC"/>
    <s v="ND3054HD25 Rev 1.0 Li Ion Battery"/>
    <n v="98"/>
    <n v="0"/>
    <n v="98"/>
    <n v="64.12"/>
    <s v="46891ND3054HD25 Rev1.098"/>
    <n v="6283.76"/>
    <d v="2018-12-14T00:00:00"/>
    <d v="2018-12-09T00:00:00"/>
    <x v="19"/>
    <d v="2018-12-01T00:00:00"/>
    <x v="0"/>
    <s v="ND3"/>
    <s v="D"/>
    <n v="4"/>
    <n v="392"/>
    <m/>
    <m/>
    <m/>
    <m/>
    <x v="1"/>
    <n v="0"/>
  </r>
  <r>
    <n v="46891"/>
    <s v="Open"/>
    <d v="2018-08-23T00:00:00"/>
    <d v="2018-12-14T00:00:00"/>
    <s v="9590"/>
    <s v="Paracosm"/>
    <s v="NH2054HD34 Rev1.9"/>
    <s v="PC"/>
    <s v="NH2054HD34 Rev1.9 Li Ion Battery"/>
    <n v="300"/>
    <n v="0"/>
    <n v="300"/>
    <n v="103.6"/>
    <s v="46891NH2054HD34 Rev1.9300"/>
    <n v="31080"/>
    <d v="2018-12-14T00:00:00"/>
    <d v="2018-12-09T00:00:00"/>
    <x v="19"/>
    <d v="2018-12-01T00:00:00"/>
    <x v="0"/>
    <s v="NH2"/>
    <s v="H"/>
    <n v="8"/>
    <n v="2400"/>
    <m/>
    <m/>
    <m/>
    <m/>
    <x v="1"/>
    <n v="0"/>
  </r>
  <r>
    <n v="46891"/>
    <s v="Open"/>
    <d v="2018-08-23T00:00:00"/>
    <d v="2018-12-14T00:00:00"/>
    <s v="9590"/>
    <s v="Paracosm"/>
    <s v="EB335A4.2"/>
    <s v=""/>
    <s v="Single Channel Embeddable Boost Charger Module"/>
    <n v="100"/>
    <n v="0"/>
    <n v="100"/>
    <n v="59.16"/>
    <s v="46891EB335A4.2100"/>
    <n v="5916"/>
    <d v="2018-12-14T00:00:00"/>
    <d v="2018-12-09T00:00:00"/>
    <x v="19"/>
    <d v="2018-12-01T00:00:00"/>
    <x v="3"/>
    <s v="EB3"/>
    <s v="n/a"/>
    <n v="0"/>
    <n v="0"/>
    <m/>
    <m/>
    <m/>
    <m/>
    <x v="1"/>
    <n v="0"/>
  </r>
  <r>
    <n v="46891"/>
    <s v="Open"/>
    <d v="2018-08-23T00:00:00"/>
    <d v="2018-12-14T00:00:00"/>
    <s v="9590"/>
    <s v="Paracosm"/>
    <s v="MPL205-2BV01-REV1.2"/>
    <s v=""/>
    <s v="MPL205-2BV01 Rev1.2 (SEE SWI)  EXTENDED LENGTH, NH2050"/>
    <n v="50"/>
    <n v="0"/>
    <n v="50"/>
    <n v="27.85"/>
    <s v="46891MPL205-2BV01-REV1.250"/>
    <n v="1392.5"/>
    <d v="2018-12-14T00:00:00"/>
    <d v="2018-12-09T00:00:00"/>
    <x v="19"/>
    <d v="2018-12-01T00:00:00"/>
    <x v="2"/>
    <s v="MPL"/>
    <s v="n/a"/>
    <n v="0"/>
    <n v="0"/>
    <m/>
    <m/>
    <m/>
    <m/>
    <x v="1"/>
    <n v="0"/>
  </r>
  <r>
    <n v="46891"/>
    <s v="Open"/>
    <d v="2018-08-23T00:00:00"/>
    <d v="2018-12-14T00:00:00"/>
    <s v="9590"/>
    <s v="Paracosm"/>
    <s v="MCL205VC R1.0"/>
    <s v=""/>
    <s v="MCL205VC R1.0 (SEE SWI)"/>
    <n v="50"/>
    <n v="0"/>
    <n v="50"/>
    <n v="107.85"/>
    <s v="46891MCL205VC R1.050"/>
    <n v="5392.5"/>
    <d v="2018-12-14T00:00:00"/>
    <d v="2018-12-09T00:00:00"/>
    <x v="19"/>
    <d v="2018-12-01T00:00:00"/>
    <x v="2"/>
    <s v="MCL"/>
    <s v="n/a"/>
    <n v="0"/>
    <n v="0"/>
    <m/>
    <m/>
    <m/>
    <m/>
    <x v="1"/>
    <n v="0"/>
  </r>
  <r>
    <n v="47020"/>
    <s v="Open"/>
    <d v="2018-09-10T00:00:00"/>
    <d v="2018-12-17T00:00:00"/>
    <s v="5199"/>
    <s v="Zetec Canada"/>
    <s v="NF2030ZT34 Rev1.1"/>
    <s v="PC"/>
    <s v="NF2030ZT34 Rev 1.1 for Zetec Li Ion Battery"/>
    <n v="12"/>
    <n v="0"/>
    <n v="12"/>
    <n v="129.27000000000001"/>
    <s v="47020NF2030ZT34 Rev1.112"/>
    <n v="1551.2400000000002"/>
    <d v="2018-12-17T00:00:00"/>
    <d v="2018-12-16T00:00:00"/>
    <x v="10"/>
    <d v="2018-12-01T00:00:00"/>
    <x v="0"/>
    <s v="NF2"/>
    <s v="F"/>
    <n v="6"/>
    <n v="72"/>
    <m/>
    <m/>
    <m/>
    <m/>
    <x v="1"/>
    <n v="0"/>
  </r>
  <r>
    <n v="46891"/>
    <s v="Open"/>
    <d v="2018-08-23T00:00:00"/>
    <d v="2018-12-14T00:00:00"/>
    <s v="9590"/>
    <s v="Paracosm"/>
    <s v="CH5050X - R4.8"/>
    <s v=""/>
    <s v="CH5050X rev 4.8 Dual Charger/Calibrator"/>
    <n v="100"/>
    <n v="0"/>
    <n v="100"/>
    <n v="224.26"/>
    <s v="46891CH5050X - R4.8100"/>
    <n v="22426"/>
    <d v="2018-12-14T00:00:00"/>
    <d v="2018-12-09T00:00:00"/>
    <x v="19"/>
    <d v="2018-12-01T00:00:00"/>
    <x v="2"/>
    <s v="CH5"/>
    <s v="n/a"/>
    <n v="0"/>
    <n v="0"/>
    <m/>
    <m/>
    <m/>
    <m/>
    <x v="1"/>
    <n v="0"/>
  </r>
  <r>
    <n v="46891"/>
    <s v="Open"/>
    <d v="2018-08-23T00:00:00"/>
    <d v="2018-12-14T00:00:00"/>
    <s v="9590"/>
    <s v="Paracosm"/>
    <s v="599028"/>
    <s v="PC"/>
    <s v="POWER SUPPLY  60W 24VDC 2.5A  5.5mm X 2.1mm, 9.5mm barrel.  Level VI efficency."/>
    <n v="100"/>
    <n v="0"/>
    <n v="100"/>
    <n v="25"/>
    <s v="46891599028100"/>
    <n v="2500"/>
    <d v="2018-12-14T00:00:00"/>
    <d v="2018-12-09T00:00:00"/>
    <x v="19"/>
    <d v="2018-12-01T00:00:00"/>
    <x v="4"/>
    <s v="599"/>
    <s v="n/a"/>
    <n v="0"/>
    <n v="0"/>
    <m/>
    <m/>
    <m/>
    <m/>
    <x v="1"/>
    <n v="0"/>
  </r>
  <r>
    <n v="46891"/>
    <s v="Open"/>
    <d v="2018-08-23T00:00:00"/>
    <d v="2018-12-14T00:00:00"/>
    <s v="9590"/>
    <s v="Paracosm"/>
    <s v="629028"/>
    <s v="PC"/>
    <s v="Connector, 5 Wire 204X Cable"/>
    <n v="100"/>
    <n v="0"/>
    <n v="100"/>
    <n v="17.2"/>
    <s v="46891629028100"/>
    <n v="1720"/>
    <d v="2018-12-14T00:00:00"/>
    <d v="2018-12-09T00:00:00"/>
    <x v="19"/>
    <d v="2018-12-01T00:00:00"/>
    <x v="4"/>
    <s v="629"/>
    <s v="n/a"/>
    <n v="0"/>
    <n v="0"/>
    <m/>
    <m/>
    <m/>
    <m/>
    <x v="1"/>
    <n v="0"/>
  </r>
  <r>
    <n v="46891"/>
    <s v="Open"/>
    <d v="2018-08-23T00:00:00"/>
    <d v="2018-12-14T00:00:00"/>
    <s v="9590"/>
    <s v="Paracosm"/>
    <s v="936192A1"/>
    <s v="PC"/>
    <s v="Guide Block, fits 2030,2040, 2050, and NL202x series battery designs"/>
    <n v="200"/>
    <n v="0"/>
    <n v="200"/>
    <n v="1"/>
    <s v="46891936192A1200"/>
    <n v="200"/>
    <d v="2018-12-14T00:00:00"/>
    <d v="2018-12-09T00:00:00"/>
    <x v="19"/>
    <d v="2018-12-01T00:00:00"/>
    <x v="4"/>
    <s v="936"/>
    <s v="n/a"/>
    <n v="0"/>
    <n v="0"/>
    <m/>
    <m/>
    <m/>
    <m/>
    <x v="1"/>
    <n v="0"/>
  </r>
  <r>
    <n v="46899"/>
    <s v="Open"/>
    <d v="2018-08-24T00:00:00"/>
    <d v="2018-12-14T00:00:00"/>
    <s v="4780"/>
    <s v="Charles Machine Works, Inc."/>
    <s v="NB2037SB31 Rev1.0"/>
    <s v="PC"/>
    <s v="NB2037SB31 Rev 1.0 for Subsite Li Ion Battery [12/10/18]"/>
    <n v="250"/>
    <n v="0"/>
    <n v="250"/>
    <n v="54.6"/>
    <s v="46899NB2037SB31 Rev1.0250"/>
    <n v="13650"/>
    <d v="2018-12-10T00:00:00"/>
    <d v="2018-12-09T00:00:00"/>
    <x v="19"/>
    <d v="2018-12-01T00:00:00"/>
    <x v="0"/>
    <s v="NB2"/>
    <s v="B"/>
    <n v="2"/>
    <n v="500"/>
    <m/>
    <m/>
    <m/>
    <m/>
    <x v="1"/>
    <n v="0"/>
  </r>
  <r>
    <n v="46899"/>
    <s v="Open"/>
    <d v="2018-08-24T00:00:00"/>
    <d v="2018-12-14T00:00:00"/>
    <s v="4780"/>
    <s v="Charles Machine Works, Inc."/>
    <s v="CH7000A-REV 5.4"/>
    <s v=""/>
    <s v="CH7000A Solar Capable Charger with US Power Plug and Cigar Cable [11/09/18]"/>
    <n v="250"/>
    <n v="0"/>
    <n v="250"/>
    <n v="104.22"/>
    <s v="46899CH7000A-REV 5.4250"/>
    <n v="26055"/>
    <d v="2018-11-09T00:00:00"/>
    <d v="2018-11-04T00:00:00"/>
    <x v="6"/>
    <d v="2018-11-01T00:00:00"/>
    <x v="2"/>
    <s v="CH7"/>
    <s v="n/a"/>
    <n v="0"/>
    <n v="0"/>
    <m/>
    <m/>
    <m/>
    <m/>
    <x v="1"/>
    <n v="0"/>
  </r>
  <r>
    <n v="46907"/>
    <s v="Open"/>
    <d v="2018-08-24T00:00:00"/>
    <d v="2018-12-14T00:00:00"/>
    <s v="4155"/>
    <s v="GRID Defence Systems Limited"/>
    <s v="NL2024HD22-REV4.7"/>
    <s v="PC"/>
    <s v="NL2024HD22 Rev 4.7 Li Ion Battery"/>
    <n v="72"/>
    <n v="0"/>
    <n v="72"/>
    <n v="117.57"/>
    <s v="46907NL2024HD22-REV4.772"/>
    <n v="8465.0399999999991"/>
    <d v="2018-12-14T00:00:00"/>
    <d v="2018-12-09T00:00:00"/>
    <x v="19"/>
    <d v="2018-12-01T00:00:00"/>
    <x v="0"/>
    <s v="NL2"/>
    <s v="L"/>
    <n v="12"/>
    <n v="864"/>
    <m/>
    <m/>
    <m/>
    <m/>
    <x v="1"/>
    <n v="0"/>
  </r>
  <r>
    <n v="46907"/>
    <s v="Open"/>
    <d v="2018-08-24T00:00:00"/>
    <d v="2018-12-14T00:00:00"/>
    <s v="4155"/>
    <s v="GRID Defence Systems Limited"/>
    <s v="Wire Exchange Fees"/>
    <s v=""/>
    <s v="wire fee costs incurred from intermediary banks in transit"/>
    <n v="1"/>
    <n v="0"/>
    <n v="1"/>
    <n v="26"/>
    <s v="46907Wire Exchange Fees1"/>
    <n v="26"/>
    <d v="2018-12-14T00:00:00"/>
    <d v="2018-12-09T00:00:00"/>
    <x v="19"/>
    <d v="2018-12-01T00:00:00"/>
    <x v="1"/>
    <s v="Wir"/>
    <s v="n/a"/>
    <n v="0"/>
    <n v="0"/>
    <m/>
    <m/>
    <m/>
    <m/>
    <x v="1"/>
    <n v="0"/>
  </r>
  <r>
    <n v="46915"/>
    <s v="Open"/>
    <d v="2018-08-27T00:00:00"/>
    <d v="2018-12-14T00:00:00"/>
    <s v="4140"/>
    <s v="Alberta Health Services"/>
    <s v="NI1030CT-REV4.2"/>
    <s v="PC"/>
    <s v="NI1030CT Rev 4.2 - Nickel Metal Hydride Battery"/>
    <n v="10"/>
    <n v="0"/>
    <n v="10"/>
    <n v="142"/>
    <s v="46915NI1030CT-REV4.210"/>
    <n v="1420"/>
    <d v="2018-12-14T00:00:00"/>
    <d v="2018-12-09T00:00:00"/>
    <x v="19"/>
    <d v="2018-12-01T00:00:00"/>
    <x v="0"/>
    <s v="NI1"/>
    <s v="I"/>
    <n v="9"/>
    <n v="90"/>
    <m/>
    <m/>
    <m/>
    <m/>
    <x v="1"/>
    <n v="0"/>
  </r>
  <r>
    <n v="46530"/>
    <s v="Open"/>
    <d v="2018-07-11T00:00:00"/>
    <d v="2018-12-15T00:00:00"/>
    <s v="7200"/>
    <s v="Hitachi High-Tech AS Shanghai Co., Ltd."/>
    <s v="ND2037FD31 Rev1.3"/>
    <s v="PC"/>
    <s v="ND2037FD31 Rev 1.3 for Oxford Instruments Li Ion Battery [10/24/18]"/>
    <n v="400"/>
    <n v="0"/>
    <n v="400"/>
    <n v="67.88"/>
    <s v="46530ND2037FD31 Rev1.3400"/>
    <n v="27152"/>
    <d v="2018-10-24T00:00:00"/>
    <d v="2018-10-21T00:00:00"/>
    <x v="5"/>
    <d v="2018-10-01T00:00:00"/>
    <x v="0"/>
    <s v="ND2"/>
    <s v="D"/>
    <n v="4"/>
    <n v="1600"/>
    <m/>
    <m/>
    <m/>
    <m/>
    <x v="1"/>
    <n v="0"/>
  </r>
  <r>
    <n v="46530"/>
    <s v="Open"/>
    <d v="2018-07-11T00:00:00"/>
    <d v="2018-12-15T00:00:00"/>
    <s v="7200"/>
    <s v="Hitachi High-Tech AS Shanghai Co., Ltd."/>
    <s v="ND2037FD31 Rev1.3"/>
    <s v="PC"/>
    <s v="ND2037FD31 Rev 1.3 for Oxford Instruments Li Ion Battery [11/13/18]"/>
    <n v="400"/>
    <n v="0"/>
    <n v="400"/>
    <n v="67.88"/>
    <s v="46530ND2037FD31 Rev1.3400"/>
    <n v="27152"/>
    <d v="2018-11-13T00:00:00"/>
    <d v="2018-11-11T00:00:00"/>
    <x v="23"/>
    <d v="2018-11-01T00:00:00"/>
    <x v="0"/>
    <s v="ND2"/>
    <s v="D"/>
    <n v="4"/>
    <n v="1600"/>
    <m/>
    <m/>
    <m/>
    <m/>
    <x v="1"/>
    <n v="0"/>
  </r>
  <r>
    <n v="46530"/>
    <s v="Open"/>
    <d v="2018-07-11T00:00:00"/>
    <d v="2018-12-15T00:00:00"/>
    <s v="7200"/>
    <s v="Hitachi High-Tech AS Shanghai Co., Ltd."/>
    <s v="ND2037FD31 Rev1.3"/>
    <s v="PC"/>
    <s v="ND2037FD31 Rev 1.3 for Oxford Instruments Li Ion Battery [12/10/18]"/>
    <n v="400"/>
    <n v="0"/>
    <n v="400"/>
    <n v="67.88"/>
    <s v="46530ND2037FD31 Rev1.3400"/>
    <n v="27152"/>
    <d v="2018-12-10T00:00:00"/>
    <d v="2018-12-09T00:00:00"/>
    <x v="19"/>
    <d v="2018-12-01T00:00:00"/>
    <x v="0"/>
    <s v="ND2"/>
    <s v="D"/>
    <n v="4"/>
    <n v="1600"/>
    <m/>
    <m/>
    <m/>
    <m/>
    <x v="1"/>
    <n v="0"/>
  </r>
  <r>
    <n v="46530"/>
    <s v="Open"/>
    <d v="2018-07-11T00:00:00"/>
    <d v="2018-12-15T00:00:00"/>
    <s v="7200"/>
    <s v="Hitachi High-Tech AS Shanghai Co., Ltd."/>
    <s v="Wire Exchange Fees"/>
    <s v=""/>
    <s v="wire fee costs incurred from intermediary banks in transit"/>
    <n v="3"/>
    <n v="0"/>
    <n v="3"/>
    <n v="26"/>
    <s v="46530Wire Exchange Fees3"/>
    <n v="78"/>
    <d v="2018-12-15T00:00:00"/>
    <d v="2018-12-09T00:00:00"/>
    <x v="19"/>
    <d v="2018-12-01T00:00:00"/>
    <x v="1"/>
    <s v="Wir"/>
    <s v="n/a"/>
    <n v="0"/>
    <n v="0"/>
    <m/>
    <m/>
    <m/>
    <m/>
    <x v="1"/>
    <n v="0"/>
  </r>
  <r>
    <n v="46866"/>
    <s v="Open"/>
    <d v="2018-08-21T00:00:00"/>
    <d v="2018-12-17T00:00:00"/>
    <s v="6028"/>
    <s v="Heraeus Electro-Nite"/>
    <s v="EB382A1.0"/>
    <s v=""/>
    <s v="Heraeus Desk Charger, 12V 18W Input"/>
    <n v="100"/>
    <n v="0"/>
    <n v="100"/>
    <n v="50.16"/>
    <s v="46866EB382A1.0100"/>
    <n v="5016"/>
    <d v="2018-12-17T00:00:00"/>
    <d v="2018-12-16T00:00:00"/>
    <x v="10"/>
    <d v="2018-12-01T00:00:00"/>
    <x v="3"/>
    <s v="EB3"/>
    <s v="n/a"/>
    <n v="0"/>
    <n v="0"/>
    <m/>
    <m/>
    <m/>
    <m/>
    <x v="1"/>
    <n v="0"/>
  </r>
  <r>
    <n v="46946"/>
    <s v="Open"/>
    <d v="2018-09-05T00:00:00"/>
    <d v="2018-12-17T00:00:00"/>
    <s v="3330"/>
    <s v="Northern Digital Waterloo"/>
    <s v="NC3040HD25 REV1.3"/>
    <s v="PC"/>
    <s v="NC3040HD25 Rev 1.3 Li Ion Battery"/>
    <n v="20"/>
    <n v="0"/>
    <n v="20"/>
    <n v="77.06"/>
    <s v="46946NC3040HD25 REV1.320"/>
    <n v="1541.2"/>
    <d v="2018-12-17T00:00:00"/>
    <d v="2018-12-16T00:00:00"/>
    <x v="10"/>
    <d v="2018-12-01T00:00:00"/>
    <x v="0"/>
    <s v="NC3"/>
    <s v="C"/>
    <n v="3"/>
    <n v="60"/>
    <m/>
    <m/>
    <m/>
    <m/>
    <x v="1"/>
    <n v="0"/>
  </r>
  <r>
    <n v="46998"/>
    <s v="Open"/>
    <d v="2018-09-07T00:00:00"/>
    <d v="2018-12-17T00:00:00"/>
    <s v="4255"/>
    <s v="ESAOTE S.P.A."/>
    <s v="NL2044EA22-REV1.0"/>
    <s v="PC"/>
    <s v="NL2044EA22 Rev 1.0 Li Ion Battery [12/17/18]"/>
    <n v="250"/>
    <n v="0"/>
    <n v="250"/>
    <n v="107.6"/>
    <s v="46998NL2044EA22-REV1.0250"/>
    <n v="26900"/>
    <d v="2018-12-17T00:00:00"/>
    <d v="2018-12-16T00:00:00"/>
    <x v="10"/>
    <d v="2018-12-01T00:00:00"/>
    <x v="0"/>
    <s v="NL2"/>
    <s v="L"/>
    <n v="12"/>
    <n v="3000"/>
    <m/>
    <m/>
    <m/>
    <m/>
    <x v="1"/>
    <n v="0"/>
  </r>
  <r>
    <n v="47015"/>
    <s v="Open"/>
    <d v="2018-09-10T00:00:00"/>
    <d v="2018-12-17T00:00:00"/>
    <s v="5444"/>
    <s v="Bronson Methodist Hospital"/>
    <s v="Ni2020ED29-REV2.6"/>
    <s v="PC"/>
    <s v="NI2020ED29 Rev 2.6 Li Ion Battery"/>
    <n v="4"/>
    <n v="0"/>
    <n v="4"/>
    <n v="177.45"/>
    <s v="47015Ni2020ED29-REV2.64"/>
    <n v="709.8"/>
    <d v="2018-12-17T00:00:00"/>
    <d v="2018-12-16T00:00:00"/>
    <x v="10"/>
    <d v="2018-12-01T00:00:00"/>
    <x v="0"/>
    <s v="Ni2"/>
    <s v="I"/>
    <n v="9"/>
    <n v="36"/>
    <m/>
    <m/>
    <m/>
    <m/>
    <x v="1"/>
    <n v="0"/>
  </r>
  <r>
    <n v="47020"/>
    <s v="Open"/>
    <d v="2018-09-10T00:00:00"/>
    <d v="2018-12-17T00:00:00"/>
    <s v="5199"/>
    <s v="Zetec Canada"/>
    <s v="Ni2040ED29 REV2.4"/>
    <s v="PC"/>
    <s v="Ni2040ED29 Rev 2.4 Li Ion Battery"/>
    <n v="7"/>
    <n v="0"/>
    <n v="7"/>
    <n v="147.44999999999999"/>
    <s v="47020Ni2040ED29 REV2.47"/>
    <n v="1032.1499999999999"/>
    <d v="2018-12-17T00:00:00"/>
    <d v="2018-12-16T00:00:00"/>
    <x v="10"/>
    <d v="2018-12-01T00:00:00"/>
    <x v="0"/>
    <s v="Ni2"/>
    <s v="I"/>
    <n v="9"/>
    <n v="63"/>
    <m/>
    <m/>
    <m/>
    <m/>
    <x v="1"/>
    <n v="0"/>
  </r>
  <r>
    <n v="45272"/>
    <s v="Open"/>
    <d v="2018-02-26T00:00:00"/>
    <d v="2018-12-27T00:00:00"/>
    <s v="4985"/>
    <s v="Integra Lifesciences AP"/>
    <s v="ND2054iN31Rev1.3"/>
    <s v="PC"/>
    <s v="ND2054iN31 Rev 1.3 for Integra Li Ion Battery [10/10/18]"/>
    <n v="400"/>
    <n v="0"/>
    <n v="400"/>
    <n v="69.400000000000006"/>
    <s v="45272ND2054iN31Rev1.3400"/>
    <n v="27760.000000000004"/>
    <d v="2018-10-10T00:00:00"/>
    <d v="2018-10-07T00:00:00"/>
    <x v="12"/>
    <d v="2018-10-01T00:00:00"/>
    <x v="0"/>
    <s v="ND2"/>
    <s v="D"/>
    <n v="4"/>
    <n v="1600"/>
    <m/>
    <m/>
    <m/>
    <m/>
    <x v="1"/>
    <n v="0"/>
  </r>
  <r>
    <n v="47022"/>
    <s v="Open"/>
    <d v="2018-09-10T00:00:00"/>
    <d v="2018-12-17T00:00:00"/>
    <s v="5885"/>
    <s v="Guided Wave Analysis"/>
    <s v="NL2054HD22 Rev4.2"/>
    <s v="PC"/>
    <s v="NL2054HD22 Rev 4.2 Li Ion Battery"/>
    <n v="12"/>
    <n v="0"/>
    <n v="12"/>
    <n v="147.19"/>
    <s v="47022NL2054HD22 Rev4.212"/>
    <n v="1766.28"/>
    <d v="2018-12-17T00:00:00"/>
    <d v="2018-12-16T00:00:00"/>
    <x v="10"/>
    <d v="2018-12-01T00:00:00"/>
    <x v="0"/>
    <s v="NL2"/>
    <s v="L"/>
    <n v="12"/>
    <n v="144"/>
    <m/>
    <m/>
    <m/>
    <m/>
    <x v="1"/>
    <n v="0"/>
  </r>
  <r>
    <n v="45472"/>
    <s v="Open"/>
    <d v="2018-03-19T00:00:00"/>
    <d v="2018-12-18T00:00:00"/>
    <s v="9414"/>
    <s v="Natus Medical Inc."/>
    <s v="ND2054LS31Rev1.2"/>
    <s v="PC"/>
    <s v="ND2054LS31 Rev 1.2 for Integra LIfeSciences Ireland Li Ion Battery [09/04/18]"/>
    <n v="70"/>
    <n v="0"/>
    <n v="70"/>
    <n v="73.83"/>
    <s v="45472ND2054LS31Rev1.270"/>
    <n v="5168.0999999999995"/>
    <d v="2018-09-04T00:00:00"/>
    <d v="2018-09-02T00:00:00"/>
    <x v="0"/>
    <d v="2018-09-01T00:00:00"/>
    <x v="0"/>
    <s v="ND2"/>
    <s v="D"/>
    <n v="4"/>
    <n v="280"/>
    <m/>
    <m/>
    <m/>
    <m/>
    <x v="26"/>
    <n v="490"/>
  </r>
  <r>
    <n v="45472"/>
    <s v="Open"/>
    <d v="2018-03-19T00:00:00"/>
    <d v="2018-12-18T00:00:00"/>
    <s v="9414"/>
    <s v="Natus Medical Inc."/>
    <s v="ND2054LS31Rev1.2"/>
    <s v="PC"/>
    <s v="ND2054LS31 Rev 1.2 for Integra LIfeSciences Ireland Li Ion Battery [10/04/18]"/>
    <n v="70"/>
    <n v="0"/>
    <n v="70"/>
    <n v="73.83"/>
    <s v="45472ND2054LS31Rev1.270"/>
    <n v="5168.0999999999995"/>
    <d v="2018-10-04T00:00:00"/>
    <d v="2018-09-30T00:00:00"/>
    <x v="4"/>
    <d v="2018-10-01T00:00:00"/>
    <x v="0"/>
    <s v="ND2"/>
    <s v="D"/>
    <n v="4"/>
    <n v="280"/>
    <m/>
    <m/>
    <m/>
    <m/>
    <x v="1"/>
    <n v="0"/>
  </r>
  <r>
    <n v="45472"/>
    <s v="Open"/>
    <d v="2018-03-19T00:00:00"/>
    <d v="2018-12-18T00:00:00"/>
    <s v="9414"/>
    <s v="Natus Medical Inc."/>
    <s v="ND2054LS31Rev1.2"/>
    <s v="PC"/>
    <s v="ND2054LS31 Rev 1.2 for Integra LIfeSciences Ireland Li Ion Battery [11/05/18]"/>
    <n v="70"/>
    <n v="0"/>
    <n v="70"/>
    <n v="73.83"/>
    <s v="45472ND2054LS31Rev1.270"/>
    <n v="5168.0999999999995"/>
    <d v="2018-11-05T00:00:00"/>
    <d v="2018-11-04T00:00:00"/>
    <x v="6"/>
    <d v="2018-11-01T00:00:00"/>
    <x v="0"/>
    <s v="ND2"/>
    <s v="D"/>
    <n v="4"/>
    <n v="280"/>
    <m/>
    <m/>
    <m/>
    <m/>
    <x v="1"/>
    <n v="0"/>
  </r>
  <r>
    <n v="45472"/>
    <s v="Open"/>
    <d v="2018-03-19T00:00:00"/>
    <d v="2018-12-18T00:00:00"/>
    <s v="9414"/>
    <s v="Natus Medical Inc."/>
    <s v="ND2054LS31Rev1.2"/>
    <s v="PC"/>
    <s v="ND2054LS31 Rev 1.2 for Integra LIfeSciences Ireland Li Ion Battery [12/04/18]"/>
    <n v="70"/>
    <n v="0"/>
    <n v="70"/>
    <n v="73.83"/>
    <s v="45472ND2054LS31Rev1.270"/>
    <n v="5168.0999999999995"/>
    <d v="2018-12-04T00:00:00"/>
    <d v="2018-12-02T00:00:00"/>
    <x v="1"/>
    <d v="2018-12-01T00:00:00"/>
    <x v="0"/>
    <s v="ND2"/>
    <s v="D"/>
    <n v="4"/>
    <n v="280"/>
    <m/>
    <m/>
    <m/>
    <m/>
    <x v="1"/>
    <n v="0"/>
  </r>
  <r>
    <n v="46922"/>
    <s v="Open"/>
    <d v="2018-08-28T00:00:00"/>
    <d v="2018-12-18T00:00:00"/>
    <s v="4240"/>
    <s v="NDT Systems, Inc."/>
    <s v="NL2050HD22-REV5.4"/>
    <s v="PC"/>
    <s v="NL2050HD22-REV5.4 Li Ion Battery"/>
    <n v="48"/>
    <n v="0"/>
    <n v="48"/>
    <n v="128.78"/>
    <s v="46922NL2050HD22-REV5.448"/>
    <n v="6181.4400000000005"/>
    <d v="2018-12-18T00:00:00"/>
    <d v="2018-12-16T00:00:00"/>
    <x v="10"/>
    <d v="2018-12-01T00:00:00"/>
    <x v="0"/>
    <s v="NL2"/>
    <s v="L"/>
    <n v="12"/>
    <n v="576"/>
    <m/>
    <m/>
    <m/>
    <m/>
    <x v="1"/>
    <n v="0"/>
  </r>
  <r>
    <n v="46974"/>
    <s v="Open"/>
    <d v="2018-09-06T00:00:00"/>
    <d v="2018-12-18T00:00:00"/>
    <s v="8399"/>
    <s v="Argus Science"/>
    <s v="CH5000A-REV 12.4"/>
    <s v=""/>
    <s v="CH5000A Rev 12.4 Charger/Calibrator - USA plug"/>
    <n v="3"/>
    <n v="0"/>
    <n v="3"/>
    <n v="139"/>
    <s v="46974CH5000A-REV 12.43"/>
    <n v="417"/>
    <d v="2018-12-18T00:00:00"/>
    <d v="2018-12-16T00:00:00"/>
    <x v="10"/>
    <d v="2018-12-01T00:00:00"/>
    <x v="2"/>
    <s v="CH5"/>
    <s v="n/a"/>
    <n v="0"/>
    <n v="0"/>
    <m/>
    <m/>
    <m/>
    <m/>
    <x v="1"/>
    <n v="0"/>
  </r>
  <r>
    <n v="46974"/>
    <s v="Open"/>
    <d v="2018-09-06T00:00:00"/>
    <d v="2018-12-18T00:00:00"/>
    <s v="8399"/>
    <s v="Argus Science"/>
    <s v="NC2040HD34 REV1.8"/>
    <s v="PC"/>
    <s v="NC2040HD34 Rev 1.8 Li Ion Battery"/>
    <n v="6"/>
    <n v="0"/>
    <n v="6"/>
    <n v="99.8"/>
    <s v="46974NC2040HD34 REV1.86"/>
    <n v="598.79999999999995"/>
    <d v="2018-12-18T00:00:00"/>
    <d v="2018-12-16T00:00:00"/>
    <x v="10"/>
    <d v="2018-12-01T00:00:00"/>
    <x v="0"/>
    <s v="NC2"/>
    <s v="C"/>
    <n v="3"/>
    <n v="18"/>
    <m/>
    <m/>
    <m/>
    <m/>
    <x v="1"/>
    <n v="0"/>
  </r>
  <r>
    <n v="45272"/>
    <s v="Open"/>
    <d v="2018-02-26T00:00:00"/>
    <d v="2018-12-27T00:00:00"/>
    <s v="4985"/>
    <s v="Integra Lifesciences AP"/>
    <s v="CH4040iN-REV 1.6"/>
    <s v=""/>
    <s v="CH4040iN Rev 1.6 (SEE SWI) Dual Charger for Integra without external box label [10/10/18]"/>
    <n v="200"/>
    <n v="0"/>
    <n v="200"/>
    <n v="150.91"/>
    <s v="45272CH4040iN-REV 1.6200"/>
    <n v="30182"/>
    <d v="2018-10-10T00:00:00"/>
    <d v="2018-10-07T00:00:00"/>
    <x v="12"/>
    <d v="2018-10-01T00:00:00"/>
    <x v="2"/>
    <s v="CH4"/>
    <s v="n/a"/>
    <n v="0"/>
    <n v="0"/>
    <m/>
    <m/>
    <m/>
    <m/>
    <x v="1"/>
    <n v="0"/>
  </r>
  <r>
    <n v="47001"/>
    <s v="Open"/>
    <d v="2018-09-07T00:00:00"/>
    <d v="2018-12-18T00:00:00"/>
    <s v="5022"/>
    <s v="Bluebox Aviation Systems Ltd"/>
    <s v="QK01CR12H205 REV1.0"/>
    <s v="each"/>
    <s v="MOBILE CHARGING UNIT"/>
    <n v="3"/>
    <n v="0"/>
    <n v="3"/>
    <n v="3209.88"/>
    <s v="47001QK01CR12H205 REV1.03"/>
    <n v="9629.64"/>
    <d v="2018-12-18T00:00:00"/>
    <d v="2018-12-16T00:00:00"/>
    <x v="10"/>
    <d v="2018-12-01T00:00:00"/>
    <x v="2"/>
    <s v="QK0"/>
    <s v="n/a"/>
    <n v="0"/>
    <n v="0"/>
    <m/>
    <m/>
    <m/>
    <m/>
    <x v="1"/>
    <n v="0"/>
  </r>
  <r>
    <n v="45272"/>
    <s v="Open"/>
    <d v="2018-02-26T00:00:00"/>
    <d v="2018-12-27T00:00:00"/>
    <s v="4985"/>
    <s v="Integra Lifesciences AP"/>
    <s v="CH4040iN-REV 1.6"/>
    <s v=""/>
    <s v="CH4040iN Rev 1.6 (SEE SWI) Dual Charger for Integra without external box label [09/11/18]"/>
    <n v="200"/>
    <n v="0"/>
    <n v="200"/>
    <n v="150.91"/>
    <s v="45272CH4040iN-REV 1.6200"/>
    <n v="30182"/>
    <d v="2018-09-11T00:00:00"/>
    <d v="2018-09-09T00:00:00"/>
    <x v="9"/>
    <d v="2018-09-01T00:00:00"/>
    <x v="2"/>
    <s v="CH4"/>
    <s v="n/a"/>
    <n v="0"/>
    <n v="0"/>
    <m/>
    <m/>
    <m/>
    <m/>
    <x v="1"/>
    <n v="0"/>
  </r>
  <r>
    <n v="47002"/>
    <s v="Open"/>
    <d v="2018-09-07T00:00:00"/>
    <d v="2018-12-18T00:00:00"/>
    <s v="6221"/>
    <s v="Cleanroom Management International"/>
    <s v="NL2024HU22-REV5.3"/>
    <s v="PC"/>
    <s v="NL2024HU22 Rev 5.3 for Hach Ultra Li Ion Battery Pack"/>
    <n v="24"/>
    <n v="0"/>
    <n v="24"/>
    <n v="135.53"/>
    <s v="47002NL2024HU22-REV5.324"/>
    <n v="3252.7200000000003"/>
    <d v="2018-12-18T00:00:00"/>
    <d v="2018-12-16T00:00:00"/>
    <x v="10"/>
    <d v="2018-12-01T00:00:00"/>
    <x v="0"/>
    <s v="NL2"/>
    <s v="L"/>
    <n v="12"/>
    <n v="288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01/10/19]"/>
    <n v="150"/>
    <n v="0"/>
    <n v="150"/>
    <n v="101.4"/>
    <s v="45893PH3059HD25 Rev 1.4150"/>
    <n v="15210"/>
    <d v="2019-01-10T00:00:00"/>
    <d v="2019-01-06T00:00:00"/>
    <x v="34"/>
    <d v="2019-01-01T00:00:00"/>
    <x v="0"/>
    <s v="PH3"/>
    <s v="H"/>
    <n v="8"/>
    <n v="1200"/>
    <m/>
    <m/>
    <m/>
    <m/>
    <x v="1"/>
    <n v="0"/>
  </r>
  <r>
    <n v="46287"/>
    <s v="Open"/>
    <d v="2018-06-13T00:00:00"/>
    <d v="2018-12-19T00:00:00"/>
    <s v="4059"/>
    <s v="Particle Measuring Systems"/>
    <s v="NH2034HD34 Rev1.4"/>
    <s v="PC"/>
    <s v="NH2034HD34 Rev 1.4 Li Ion Battery [12/13/18]"/>
    <n v="100"/>
    <n v="0"/>
    <n v="100"/>
    <n v="112.08"/>
    <s v="46287NH2034HD34 Rev1.4100"/>
    <n v="11208"/>
    <d v="2018-12-13T00:00:00"/>
    <d v="2018-12-09T00:00:00"/>
    <x v="19"/>
    <d v="2018-12-01T00:00:00"/>
    <x v="0"/>
    <s v="NH2"/>
    <s v="H"/>
    <n v="8"/>
    <n v="80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01/28/19]"/>
    <n v="150"/>
    <n v="0"/>
    <n v="150"/>
    <n v="101.4"/>
    <s v="45893PH3059HD25 Rev 1.4150"/>
    <n v="15210"/>
    <d v="2019-01-28T00:00:00"/>
    <d v="2019-01-27T00:00:00"/>
    <x v="37"/>
    <d v="2019-01-01T00:00:00"/>
    <x v="0"/>
    <s v="PH3"/>
    <s v="H"/>
    <n v="8"/>
    <n v="1200"/>
    <m/>
    <m/>
    <m/>
    <m/>
    <x v="1"/>
    <n v="0"/>
  </r>
  <r>
    <n v="46288"/>
    <s v="Open"/>
    <d v="2018-06-13T00:00:00"/>
    <d v="2018-12-19T00:00:00"/>
    <s v="4575"/>
    <s v="Belmont Instrument Corp."/>
    <s v="NH2054BM31 Rev1.1"/>
    <s v="PC"/>
    <s v="NH2054BM31 Rev1.1 for Belmont Instruments Li Ion Battery [10/22/18]"/>
    <n v="100"/>
    <n v="0"/>
    <n v="100"/>
    <n v="109.21"/>
    <s v="46288NH2054BM31 Rev1.1100"/>
    <n v="10921"/>
    <d v="2018-10-22T00:00:00"/>
    <d v="2018-10-21T00:00:00"/>
    <x v="5"/>
    <d v="2018-10-01T00:00:00"/>
    <x v="0"/>
    <s v="NH2"/>
    <s v="H"/>
    <n v="8"/>
    <n v="800"/>
    <m/>
    <m/>
    <m/>
    <m/>
    <x v="1"/>
    <n v="0"/>
  </r>
  <r>
    <n v="46288"/>
    <s v="Open"/>
    <d v="2018-06-13T00:00:00"/>
    <d v="2018-12-19T00:00:00"/>
    <s v="4575"/>
    <s v="Belmont Instrument Corp."/>
    <s v="NH2054BM31 Rev1.1"/>
    <s v="PC"/>
    <s v="NH2054BM31 Rev1.1 for Belmont Instruments Li Ion Battery [10/31/18]"/>
    <n v="100"/>
    <n v="0"/>
    <n v="100"/>
    <n v="109.21"/>
    <s v="46288NH2054BM31 Rev1.1100"/>
    <n v="10921"/>
    <d v="2018-10-31T00:00:00"/>
    <d v="2018-10-28T00:00:00"/>
    <x v="22"/>
    <d v="2018-10-01T00:00:00"/>
    <x v="0"/>
    <s v="NH2"/>
    <s v="H"/>
    <n v="8"/>
    <n v="800"/>
    <m/>
    <m/>
    <m/>
    <m/>
    <x v="1"/>
    <n v="0"/>
  </r>
  <r>
    <n v="46288"/>
    <s v="Open"/>
    <d v="2018-06-13T00:00:00"/>
    <d v="2018-12-19T00:00:00"/>
    <s v="4575"/>
    <s v="Belmont Instrument Corp."/>
    <s v="NH2054BM31 Rev1.1"/>
    <s v="PC"/>
    <s v="NH2054BM31 Rev1.1 for Belmont Instruments Li Ion Battery [11/13/18]"/>
    <n v="100"/>
    <n v="0"/>
    <n v="100"/>
    <n v="109.21"/>
    <s v="46288NH2054BM31 Rev1.1100"/>
    <n v="10921"/>
    <d v="2018-11-13T00:00:00"/>
    <d v="2018-11-11T00:00:00"/>
    <x v="23"/>
    <d v="2018-11-01T00:00:00"/>
    <x v="0"/>
    <s v="NH2"/>
    <s v="H"/>
    <n v="8"/>
    <n v="800"/>
    <m/>
    <m/>
    <m/>
    <m/>
    <x v="1"/>
    <n v="0"/>
  </r>
  <r>
    <n v="46288"/>
    <s v="Open"/>
    <d v="2018-06-13T00:00:00"/>
    <d v="2018-12-19T00:00:00"/>
    <s v="4575"/>
    <s v="Belmont Instrument Corp."/>
    <s v="NH2054BM31 Rev1.1"/>
    <s v="PC"/>
    <s v="NH2054BM31 Rev1.1 for Belmont Instruments Li Ion Battery [11/27/18]"/>
    <n v="100"/>
    <n v="0"/>
    <n v="100"/>
    <n v="109.21"/>
    <s v="46288NH2054BM31 Rev1.1100"/>
    <n v="10921"/>
    <d v="2018-11-27T00:00:00"/>
    <d v="2018-11-25T00:00:00"/>
    <x v="2"/>
    <d v="2018-11-01T00:00:00"/>
    <x v="0"/>
    <s v="NH2"/>
    <s v="H"/>
    <n v="8"/>
    <n v="800"/>
    <m/>
    <m/>
    <m/>
    <m/>
    <x v="1"/>
    <n v="0"/>
  </r>
  <r>
    <n v="46288"/>
    <s v="Open"/>
    <d v="2018-06-13T00:00:00"/>
    <d v="2018-12-19T00:00:00"/>
    <s v="4575"/>
    <s v="Belmont Instrument Corp."/>
    <s v="CH5000A-REV 12.4"/>
    <s v=""/>
    <s v="CH5000A Rev 12.4 Charger/Calibrator - USA plug [09/06/18]"/>
    <n v="100"/>
    <n v="0"/>
    <n v="100"/>
    <n v="104.5"/>
    <s v="46288CH5000A-REV 12.4100"/>
    <n v="10450"/>
    <d v="2018-09-06T00:00:00"/>
    <d v="2018-09-02T00:00:00"/>
    <x v="0"/>
    <d v="2018-09-01T00:00:00"/>
    <x v="2"/>
    <s v="CH5"/>
    <s v="n/a"/>
    <n v="0"/>
    <n v="0"/>
    <m/>
    <m/>
    <m/>
    <m/>
    <x v="29"/>
    <n v="500"/>
  </r>
  <r>
    <n v="46805"/>
    <s v="Open"/>
    <d v="2018-08-13T00:00:00"/>
    <d v="2018-12-19T00:00:00"/>
    <s v="5955"/>
    <s v="Minkels B.V."/>
    <s v="NB2037HR31 Rev2.4"/>
    <s v="PC"/>
    <s v="NB2037HR31 Rev 2.4 (see SWI) for Heraus(24 Hr. hold) [11/26/18]"/>
    <n v="58"/>
    <n v="0"/>
    <n v="58"/>
    <n v="61.32"/>
    <s v="46805NB2037HR31 Rev2.458"/>
    <n v="3556.56"/>
    <d v="2018-11-26T00:00:00"/>
    <d v="2018-11-25T00:00:00"/>
    <x v="2"/>
    <d v="2018-11-01T00:00:00"/>
    <x v="0"/>
    <s v="NB2"/>
    <s v="B"/>
    <n v="2"/>
    <n v="116"/>
    <m/>
    <m/>
    <m/>
    <m/>
    <x v="1"/>
    <n v="0"/>
  </r>
  <r>
    <n v="46805"/>
    <s v="Open"/>
    <d v="2018-08-13T00:00:00"/>
    <d v="2018-12-19T00:00:00"/>
    <s v="5955"/>
    <s v="Minkels B.V."/>
    <s v="NB2037HR31 Rev2.4"/>
    <s v="PC"/>
    <s v="NB2037HR31 Rev 2.4 (see SWI) for Heraus(24 Hr. hold) [12/10/18]"/>
    <n v="50"/>
    <n v="0"/>
    <n v="50"/>
    <n v="61.32"/>
    <s v="46805NB2037HR31 Rev2.450"/>
    <n v="3066"/>
    <d v="2018-12-10T00:00:00"/>
    <d v="2018-12-09T00:00:00"/>
    <x v="19"/>
    <d v="2018-12-01T00:00:00"/>
    <x v="0"/>
    <s v="NB2"/>
    <s v="B"/>
    <n v="2"/>
    <n v="100"/>
    <m/>
    <m/>
    <m/>
    <m/>
    <x v="1"/>
    <n v="0"/>
  </r>
  <r>
    <n v="46850"/>
    <s v="Open"/>
    <d v="2018-08-17T00:00:00"/>
    <d v="2018-12-19T00:00:00"/>
    <s v="6028"/>
    <s v="Heraeus Electro-Nite"/>
    <s v="NB2037HR31 Rev2.4"/>
    <s v="PC"/>
    <s v="NB2037HR31 Rev 2.4 (see SWI) for Heraus(24 Hr. hold)"/>
    <n v="250"/>
    <n v="0"/>
    <n v="250"/>
    <n v="56.25"/>
    <s v="46850NB2037HR31 Rev2.4250"/>
    <n v="14062.5"/>
    <d v="2018-12-19T00:00:00"/>
    <d v="2018-12-16T00:00:00"/>
    <x v="10"/>
    <d v="2018-12-01T00:00:00"/>
    <x v="0"/>
    <s v="NB2"/>
    <s v="B"/>
    <n v="2"/>
    <n v="500"/>
    <m/>
    <m/>
    <m/>
    <m/>
    <x v="1"/>
    <n v="0"/>
  </r>
  <r>
    <n v="47003"/>
    <s v="Open"/>
    <d v="2018-09-07T00:00:00"/>
    <d v="2018-12-19T00:00:00"/>
    <s v="7245"/>
    <s v="Teledyne Optech, Inc."/>
    <s v="ND2034HD34 Rev1.4"/>
    <s v="PC"/>
    <s v="ND2034HD34 Rev 1.4 Li Ion Battery"/>
    <n v="21"/>
    <n v="0"/>
    <n v="21"/>
    <n v="86.4"/>
    <s v="47003ND2034HD34 Rev1.421"/>
    <n v="1814.4"/>
    <d v="2018-12-19T00:00:00"/>
    <d v="2018-12-16T00:00:00"/>
    <x v="10"/>
    <d v="2018-12-01T00:00:00"/>
    <x v="0"/>
    <s v="ND2"/>
    <s v="D"/>
    <n v="4"/>
    <n v="84"/>
    <m/>
    <m/>
    <m/>
    <m/>
    <x v="1"/>
    <n v="0"/>
  </r>
  <r>
    <n v="47003"/>
    <s v="Open"/>
    <d v="2018-09-07T00:00:00"/>
    <d v="2018-12-19T00:00:00"/>
    <s v="7245"/>
    <s v="Teledyne Optech, Inc."/>
    <s v="CH5000A-REV 12.4"/>
    <s v=""/>
    <s v="CH5000A Rev 12.4 Charger/Calibrator - USA plug"/>
    <n v="15"/>
    <n v="0"/>
    <n v="15"/>
    <n v="130.38"/>
    <s v="47003CH5000A-REV 12.415"/>
    <n v="1955.6999999999998"/>
    <d v="2018-12-19T00:00:00"/>
    <d v="2018-12-16T00:00:00"/>
    <x v="10"/>
    <d v="2018-12-01T00:00:00"/>
    <x v="2"/>
    <s v="CH5"/>
    <s v="n/a"/>
    <n v="0"/>
    <n v="0"/>
    <m/>
    <m/>
    <m/>
    <m/>
    <x v="1"/>
    <n v="0"/>
  </r>
  <r>
    <n v="44486"/>
    <s v="Open"/>
    <d v="2017-12-01T00:00:00"/>
    <d v="2018-12-21T00:00:00"/>
    <s v="6264"/>
    <s v="DEWESoft d.o.o."/>
    <s v="NL2024HD22-REV4.6"/>
    <s v="PC"/>
    <s v="NL2024HD22 Rev 4.6 Li Ion Battery"/>
    <n v="20"/>
    <n v="0"/>
    <n v="20"/>
    <n v="107.6"/>
    <s v="44486NL2024HD22-REV4.620"/>
    <n v="2152"/>
    <d v="2018-12-21T00:00:00"/>
    <d v="2018-12-16T00:00:00"/>
    <x v="10"/>
    <d v="2018-12-01T00:00:00"/>
    <x v="0"/>
    <s v="NL2"/>
    <s v="L"/>
    <n v="12"/>
    <n v="240"/>
    <m/>
    <m/>
    <m/>
    <m/>
    <x v="1"/>
    <n v="0"/>
  </r>
  <r>
    <n v="46021"/>
    <s v="Open"/>
    <d v="2018-05-15T00:00:00"/>
    <d v="2018-12-21T00:00:00"/>
    <s v="7600"/>
    <s v="Gas Control Equipment ltd."/>
    <s v="NH2054OA34 Rev1.2"/>
    <s v="PC"/>
    <s v="NH2054OA34 Rev1.2(SEE SWI) for Gas Control Equipment Healthcare / Oxus America Li Ion Battery [08/15/18]"/>
    <n v="800"/>
    <n v="0"/>
    <n v="800"/>
    <n v="101.13"/>
    <s v="46021NH2054OA34 Rev1.2800"/>
    <n v="80904"/>
    <d v="2018-08-15T00:00:00"/>
    <d v="2018-08-12T00:00:00"/>
    <x v="0"/>
    <s v="LATE"/>
    <x v="0"/>
    <s v="NH2"/>
    <s v="H"/>
    <n v="8"/>
    <n v="6400"/>
    <m/>
    <m/>
    <m/>
    <m/>
    <x v="17"/>
    <n v="21600"/>
  </r>
  <r>
    <n v="46021"/>
    <s v="Open"/>
    <d v="2018-05-15T00:00:00"/>
    <d v="2018-12-21T00:00:00"/>
    <s v="7600"/>
    <s v="Gas Control Equipment ltd."/>
    <s v="NH2054OA34 Rev1.2"/>
    <s v="PC"/>
    <s v="NH2054OA34 Rev1.2(SEE SWI) for Gas Control Equipment Healthcare / Oxus America Li Ion Battery [08/28/18]"/>
    <n v="800"/>
    <n v="0"/>
    <n v="800"/>
    <n v="101.13"/>
    <s v="46021NH2054OA34 Rev1.2800"/>
    <n v="80904"/>
    <d v="2018-08-28T00:00:00"/>
    <d v="2018-08-26T00:00:00"/>
    <x v="0"/>
    <s v="LATE"/>
    <x v="0"/>
    <s v="NH2"/>
    <s v="H"/>
    <n v="8"/>
    <n v="6400"/>
    <m/>
    <m/>
    <m/>
    <m/>
    <x v="25"/>
    <n v="11200"/>
  </r>
  <r>
    <n v="46021"/>
    <s v="Open"/>
    <d v="2018-05-15T00:00:00"/>
    <d v="2018-12-21T00:00:00"/>
    <s v="7600"/>
    <s v="Gas Control Equipment ltd."/>
    <s v="NH2054OA34 Rev1.2"/>
    <s v="PC"/>
    <s v="NH2054OA34 Rev1.2(SEE SWI) for Gas Control Equipment Healthcare / Oxus America Li Ion Battery [09/12/18]"/>
    <n v="750"/>
    <n v="0"/>
    <n v="750"/>
    <n v="101.13"/>
    <s v="46021NH2054OA34 Rev1.2750"/>
    <n v="75847.5"/>
    <d v="2018-09-12T00:00:00"/>
    <d v="2018-09-09T00:00:00"/>
    <x v="9"/>
    <d v="2018-09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2"/>
    <s v="PC"/>
    <s v="NH2054OA34 Rev1.2(SEE SWI) for Gas Control Equipment Healthcare / Oxus America Li Ion Battery [09/19/18]"/>
    <n v="750"/>
    <n v="0"/>
    <n v="750"/>
    <n v="101.13"/>
    <s v="46021NH2054OA34 Rev1.2750"/>
    <n v="75847.5"/>
    <d v="2018-09-19T00:00:00"/>
    <d v="2018-09-16T00:00:00"/>
    <x v="8"/>
    <d v="2018-09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09/26/18]"/>
    <n v="750"/>
    <n v="0"/>
    <n v="750"/>
    <n v="101.13"/>
    <s v="46021NH2054OA34 Rev1.3750"/>
    <n v="75847.5"/>
    <d v="2018-09-26T00:00:00"/>
    <d v="2018-09-23T00:00:00"/>
    <x v="3"/>
    <d v="2018-09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0/10/18]"/>
    <n v="750"/>
    <n v="0"/>
    <n v="750"/>
    <n v="101.13"/>
    <s v="46021NH2054OA34 Rev1.3750"/>
    <n v="75847.5"/>
    <d v="2018-10-10T00:00:00"/>
    <d v="2018-10-07T00:00:00"/>
    <x v="12"/>
    <d v="2018-10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0/24/18]"/>
    <n v="750"/>
    <n v="0"/>
    <n v="750"/>
    <n v="101.13"/>
    <s v="46021NH2054OA34 Rev1.3750"/>
    <n v="75847.5"/>
    <d v="2018-10-24T00:00:00"/>
    <d v="2018-10-21T00:00:00"/>
    <x v="5"/>
    <d v="2018-10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0/30/18]"/>
    <n v="750"/>
    <n v="0"/>
    <n v="750"/>
    <n v="101.13"/>
    <s v="46021NH2054OA34 Rev1.3750"/>
    <n v="75847.5"/>
    <d v="2018-10-30T00:00:00"/>
    <d v="2018-10-28T00:00:00"/>
    <x v="22"/>
    <d v="2018-10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1/07/18]"/>
    <n v="750"/>
    <n v="0"/>
    <n v="750"/>
    <n v="101.13"/>
    <s v="46021NH2054OA34 Rev1.3750"/>
    <n v="75847.5"/>
    <d v="2018-11-07T00:00:00"/>
    <d v="2018-11-04T00:00:00"/>
    <x v="6"/>
    <d v="2018-11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1/14/18]"/>
    <n v="750"/>
    <n v="0"/>
    <n v="750"/>
    <n v="101.13"/>
    <s v="46021NH2054OA34 Rev1.3750"/>
    <n v="75847.5"/>
    <d v="2018-11-14T00:00:00"/>
    <d v="2018-11-11T00:00:00"/>
    <x v="23"/>
    <d v="2018-11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1/28/18]"/>
    <n v="750"/>
    <n v="0"/>
    <n v="750"/>
    <n v="101.13"/>
    <s v="46021NH2054OA34 Rev1.3750"/>
    <n v="75847.5"/>
    <d v="2018-11-28T00:00:00"/>
    <d v="2018-11-25T00:00:00"/>
    <x v="2"/>
    <d v="2018-11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2/05/18]"/>
    <n v="750"/>
    <n v="0"/>
    <n v="750"/>
    <n v="101.13"/>
    <s v="46021NH2054OA34 Rev1.3750"/>
    <n v="75847.5"/>
    <d v="2018-12-05T00:00:00"/>
    <d v="2018-12-02T00:00:00"/>
    <x v="1"/>
    <d v="2018-12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2/12/18]"/>
    <n v="750"/>
    <n v="0"/>
    <n v="750"/>
    <n v="101.13"/>
    <s v="46021NH2054OA34 Rev1.3750"/>
    <n v="75847.5"/>
    <d v="2018-12-12T00:00:00"/>
    <d v="2018-12-09T00:00:00"/>
    <x v="19"/>
    <d v="2018-12-01T00:00:00"/>
    <x v="0"/>
    <s v="NH2"/>
    <s v="H"/>
    <n v="8"/>
    <n v="6000"/>
    <m/>
    <m/>
    <m/>
    <m/>
    <x v="1"/>
    <n v="0"/>
  </r>
  <r>
    <n v="46021"/>
    <s v="Open"/>
    <d v="2018-05-15T00:00:00"/>
    <d v="2018-12-21T00:00:00"/>
    <s v="7600"/>
    <s v="Gas Control Equipment ltd."/>
    <s v="NH2054OA34 Rev1.3"/>
    <s v="PC"/>
    <s v="NH2054OA34 Rev1.3(SEE SWI) for Gas Control Equipment Healthcare / Oxus America Li Ion Battery [12/19/18]"/>
    <n v="750"/>
    <n v="0"/>
    <n v="750"/>
    <n v="101.13"/>
    <s v="46021NH2054OA34 Rev1.3750"/>
    <n v="75847.5"/>
    <d v="2018-12-19T00:00:00"/>
    <d v="2018-12-16T00:00:00"/>
    <x v="10"/>
    <d v="2018-12-01T00:00:00"/>
    <x v="0"/>
    <s v="NH2"/>
    <s v="H"/>
    <n v="8"/>
    <n v="6000"/>
    <m/>
    <m/>
    <m/>
    <m/>
    <x v="1"/>
    <n v="0"/>
  </r>
  <r>
    <n v="46748"/>
    <s v="Open"/>
    <d v="2018-08-06T00:00:00"/>
    <d v="2018-12-21T00:00:00"/>
    <s v="4204"/>
    <s v="Bruker Optik GmbH"/>
    <s v="CH4000E-REV 9.1"/>
    <s v=""/>
    <s v="CH4000E Rev 9.1 (SEE SWI) Charger with European Power Plug [10/29/18]"/>
    <n v="20"/>
    <n v="0"/>
    <n v="20"/>
    <n v="100.58"/>
    <s v="46748CH4000E-REV 9.120"/>
    <n v="2011.6"/>
    <d v="2018-10-29T00:00:00"/>
    <d v="2018-10-28T00:00:00"/>
    <x v="22"/>
    <d v="2018-10-01T00:00:00"/>
    <x v="2"/>
    <s v="CH4"/>
    <s v="n/a"/>
    <n v="0"/>
    <n v="0"/>
    <m/>
    <m/>
    <m/>
    <m/>
    <x v="1"/>
    <n v="0"/>
  </r>
  <r>
    <n v="46748"/>
    <s v="Open"/>
    <d v="2018-08-06T00:00:00"/>
    <d v="2018-12-21T00:00:00"/>
    <s v="4204"/>
    <s v="Bruker Optik GmbH"/>
    <s v="CH4000E-REV 9.1"/>
    <s v=""/>
    <s v="CH4000E Rev 9.1 (SEE SWI) Charger with European Power Plug [12/17/18]"/>
    <n v="20"/>
    <n v="0"/>
    <n v="20"/>
    <n v="100.58"/>
    <s v="46748CH4000E-REV 9.120"/>
    <n v="2011.6"/>
    <d v="2018-12-17T00:00:00"/>
    <d v="2018-12-16T00:00:00"/>
    <x v="10"/>
    <d v="2018-12-01T00:00:00"/>
    <x v="2"/>
    <s v="CH4"/>
    <s v="n/a"/>
    <n v="0"/>
    <n v="0"/>
    <m/>
    <m/>
    <m/>
    <m/>
    <x v="1"/>
    <n v="0"/>
  </r>
  <r>
    <n v="46748"/>
    <s v="Open"/>
    <d v="2018-08-06T00:00:00"/>
    <d v="2018-12-21T00:00:00"/>
    <s v="4204"/>
    <s v="Bruker Optik GmbH"/>
    <s v="Wire Exchange Fees"/>
    <s v=""/>
    <s v="wire fee costs incurred from intermediary banks in transit"/>
    <n v="2"/>
    <n v="0"/>
    <n v="2"/>
    <n v="26"/>
    <s v="46748Wire Exchange Fees2"/>
    <n v="52"/>
    <d v="2018-12-21T00:00:00"/>
    <d v="2018-12-16T00:00:00"/>
    <x v="10"/>
    <d v="2018-12-01T00:00:00"/>
    <x v="1"/>
    <s v="Wir"/>
    <s v="n/a"/>
    <n v="0"/>
    <n v="0"/>
    <m/>
    <m/>
    <m/>
    <m/>
    <x v="1"/>
    <n v="0"/>
  </r>
  <r>
    <n v="45272"/>
    <s v="Open"/>
    <d v="2018-02-26T00:00:00"/>
    <d v="2018-12-27T00:00:00"/>
    <s v="4985"/>
    <s v="Integra Lifesciences AP"/>
    <s v="ND2054iN31Rev1.3"/>
    <s v="PC"/>
    <s v="ND2054iN31 Rev 1.3 for Integra Li Ion Battery [12/17/18]"/>
    <n v="400"/>
    <n v="0"/>
    <n v="400"/>
    <n v="69.400000000000006"/>
    <s v="45272ND2054iN31Rev1.3400"/>
    <n v="27760.000000000004"/>
    <d v="2018-12-17T00:00:00"/>
    <d v="2018-12-16T00:00:00"/>
    <x v="10"/>
    <d v="2018-12-01T00:00:00"/>
    <x v="0"/>
    <s v="ND2"/>
    <s v="D"/>
    <n v="4"/>
    <n v="1600"/>
    <m/>
    <m/>
    <m/>
    <m/>
    <x v="1"/>
    <n v="0"/>
  </r>
  <r>
    <n v="45272"/>
    <s v="Open"/>
    <d v="2018-02-26T00:00:00"/>
    <d v="2018-12-27T00:00:00"/>
    <s v="4985"/>
    <s v="Integra Lifesciences AP"/>
    <s v="ND2054iN31Rev1.3"/>
    <s v="PC"/>
    <s v="ND2054iN31 Rev 1.3 for Integra Li Ion Battery [11/19/18]"/>
    <n v="400"/>
    <n v="0"/>
    <n v="400"/>
    <n v="69.400000000000006"/>
    <s v="45272ND2054iN31Rev1.3400"/>
    <n v="27760.000000000004"/>
    <d v="2018-11-19T00:00:00"/>
    <d v="2018-11-18T00:00:00"/>
    <x v="13"/>
    <d v="2018-11-01T00:00:00"/>
    <x v="0"/>
    <s v="ND2"/>
    <s v="D"/>
    <n v="4"/>
    <n v="1600"/>
    <m/>
    <m/>
    <m/>
    <m/>
    <x v="1"/>
    <n v="0"/>
  </r>
  <r>
    <n v="45272"/>
    <s v="Open"/>
    <d v="2018-02-26T00:00:00"/>
    <d v="2018-12-27T00:00:00"/>
    <s v="4985"/>
    <s v="Integra Lifesciences AP"/>
    <s v="ND2054iN31Rev1.3"/>
    <s v="PC"/>
    <s v="ND2054iN31 Rev 1.3 for Integra Li Ion Battery [01/29/19]"/>
    <n v="400"/>
    <n v="0"/>
    <n v="400"/>
    <n v="69.400000000000006"/>
    <s v="45272ND2054iN31Rev1.3400"/>
    <n v="27760.000000000004"/>
    <d v="2019-01-29T00:00:00"/>
    <d v="2019-01-27T00:00:00"/>
    <x v="37"/>
    <d v="2019-01-01T00:00:00"/>
    <x v="0"/>
    <s v="ND2"/>
    <s v="D"/>
    <n v="4"/>
    <n v="1600"/>
    <m/>
    <m/>
    <m/>
    <m/>
    <x v="1"/>
    <n v="0"/>
  </r>
  <r>
    <n v="45272"/>
    <s v="Open"/>
    <d v="2018-02-26T00:00:00"/>
    <d v="2018-12-27T00:00:00"/>
    <s v="4985"/>
    <s v="Integra Lifesciences AP"/>
    <s v="ND2054iN31Rev1.3"/>
    <s v="PC"/>
    <s v="ND2054iN31 Rev 1.3 for Integra Li Ion Battery [10/30/18]"/>
    <n v="400"/>
    <n v="0"/>
    <n v="400"/>
    <n v="69.400000000000006"/>
    <s v="45272ND2054iN31Rev1.3400"/>
    <n v="27760.000000000004"/>
    <d v="2018-10-30T00:00:00"/>
    <d v="2018-10-28T00:00:00"/>
    <x v="22"/>
    <d v="2018-10-01T00:00:00"/>
    <x v="0"/>
    <s v="ND2"/>
    <s v="D"/>
    <n v="4"/>
    <n v="160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02/18/19]"/>
    <n v="160"/>
    <n v="0"/>
    <n v="160"/>
    <n v="101.4"/>
    <s v="45893PH3059HD25 Rev 1.4160"/>
    <n v="16224"/>
    <d v="2019-02-18T00:00:00"/>
    <d v="2019-02-17T00:00:00"/>
    <x v="17"/>
    <d v="2019-02-01T00:00:00"/>
    <x v="0"/>
    <s v="PH3"/>
    <s v="H"/>
    <n v="8"/>
    <n v="128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03/11/19]"/>
    <n v="160"/>
    <n v="0"/>
    <n v="160"/>
    <n v="101.4"/>
    <s v="45893PH3059HD25 Rev 1.4160"/>
    <n v="16224"/>
    <d v="2019-03-11T00:00:00"/>
    <d v="2019-03-10T00:00:00"/>
    <x v="38"/>
    <d v="2019-03-01T00:00:00"/>
    <x v="0"/>
    <s v="PH3"/>
    <s v="H"/>
    <n v="8"/>
    <n v="1280"/>
    <m/>
    <m/>
    <m/>
    <m/>
    <x v="1"/>
    <n v="0"/>
  </r>
  <r>
    <n v="45948"/>
    <s v="Open"/>
    <d v="2018-05-07T00:00:00"/>
    <d v="2019-03-18T00:00:00"/>
    <s v="3343"/>
    <s v="Scintrex"/>
    <s v="CH5050A - R4.6"/>
    <s v=""/>
    <s v="CH5050A Rev 4.6 Dual Charger/Calibrator  w/US power plug [09/13/18]"/>
    <n v="25"/>
    <n v="0"/>
    <n v="25"/>
    <n v="226.25"/>
    <s v="45948CH5050A - R4.625"/>
    <n v="5656.25"/>
    <d v="2018-09-13T00:00:00"/>
    <d v="2018-09-09T00:00:00"/>
    <x v="9"/>
    <d v="2018-09-01T00:00:00"/>
    <x v="2"/>
    <s v="CH5"/>
    <s v="n/a"/>
    <n v="0"/>
    <n v="0"/>
    <m/>
    <m/>
    <m/>
    <m/>
    <x v="1"/>
    <n v="0"/>
  </r>
  <r>
    <n v="45272"/>
    <s v="Open"/>
    <d v="2018-02-26T00:00:00"/>
    <d v="2018-12-27T00:00:00"/>
    <s v="4985"/>
    <s v="Integra Lifesciences AP"/>
    <s v="CH4040iN-REV 1.6"/>
    <s v=""/>
    <s v="CH4040iN Rev 1.6 (SEE SWI) Dual Charger for Integra without external box label [11/13/18]"/>
    <n v="200"/>
    <n v="0"/>
    <n v="200"/>
    <n v="150.91"/>
    <s v="45272CH4040iN-REV 1.6200"/>
    <n v="30182"/>
    <d v="2018-11-13T00:00:00"/>
    <d v="2018-11-11T00:00:00"/>
    <x v="23"/>
    <d v="2018-11-01T00:00:00"/>
    <x v="2"/>
    <s v="CH4"/>
    <s v="n/a"/>
    <n v="0"/>
    <n v="0"/>
    <m/>
    <m/>
    <m/>
    <m/>
    <x v="1"/>
    <n v="0"/>
  </r>
  <r>
    <n v="46905"/>
    <s v="Open"/>
    <d v="2018-08-24T00:00:00"/>
    <d v="2018-12-27T00:00:00"/>
    <s v="3892"/>
    <s v="Philips Home Healthcare Solutions RIGA"/>
    <s v="CH5000OXE-REV 1.8"/>
    <s v="EA"/>
    <s v="CH5000OXE Rev 1.8 Respironics Charger/Calibrator, EU plug , Multi Language Instructions 1050845 R03, Client PN1053872"/>
    <n v="100"/>
    <n v="0"/>
    <n v="100"/>
    <n v="116.7"/>
    <s v="46905CH5000OXE-REV 1.8100"/>
    <n v="11670"/>
    <d v="2018-12-27T00:00:00"/>
    <d v="2018-12-23T00:00:00"/>
    <x v="36"/>
    <d v="2018-12-01T00:00:00"/>
    <x v="2"/>
    <s v="CH5"/>
    <s v="n/a"/>
    <n v="0"/>
    <n v="0"/>
    <m/>
    <m/>
    <m/>
    <m/>
    <x v="1"/>
    <n v="0"/>
  </r>
  <r>
    <n v="46636"/>
    <s v="Open"/>
    <d v="2018-07-26T00:00:00"/>
    <d v="2018-12-31T00:00:00"/>
    <s v="7600"/>
    <s v="Gas Control Equipment ltd."/>
    <s v="CH4000A-REV 9.2"/>
    <s v=""/>
    <s v="CH4000A Rev 9.2 Flash (SEE SWI) Charger with US Power Plug [09/10/18]"/>
    <n v="50"/>
    <n v="0"/>
    <n v="50"/>
    <n v="83.33"/>
    <s v="46636CH4000A-REV 9.250"/>
    <n v="4166.5"/>
    <d v="2018-09-10T00:00:00"/>
    <d v="2018-09-09T00:00:00"/>
    <x v="9"/>
    <d v="2018-09-01T00:00:00"/>
    <x v="2"/>
    <s v="CH4"/>
    <s v="n/a"/>
    <n v="0"/>
    <n v="0"/>
    <m/>
    <m/>
    <m/>
    <m/>
    <x v="1"/>
    <n v="0"/>
  </r>
  <r>
    <n v="46636"/>
    <s v="Open"/>
    <d v="2018-07-26T00:00:00"/>
    <d v="2018-12-31T00:00:00"/>
    <s v="7600"/>
    <s v="Gas Control Equipment ltd."/>
    <s v="CH4000A-REV 9.1"/>
    <s v=""/>
    <s v="CH4000A Rev 9.1 (SEE SWI) Charger with US Power Plug [09/17/18]"/>
    <n v="50"/>
    <n v="0"/>
    <n v="50"/>
    <n v="83.33"/>
    <s v="46636CH4000A-REV 9.150"/>
    <n v="4166.5"/>
    <d v="2018-09-17T00:00:00"/>
    <d v="2018-09-16T00:00:00"/>
    <x v="8"/>
    <d v="2018-09-01T00:00:00"/>
    <x v="2"/>
    <s v="CH4"/>
    <s v="n/a"/>
    <n v="0"/>
    <n v="0"/>
    <m/>
    <m/>
    <m/>
    <m/>
    <x v="1"/>
    <n v="0"/>
  </r>
  <r>
    <n v="46636"/>
    <s v="Open"/>
    <d v="2018-07-26T00:00:00"/>
    <d v="2018-12-31T00:00:00"/>
    <s v="7600"/>
    <s v="Gas Control Equipment ltd."/>
    <s v="CH4000A-REV 9.1"/>
    <s v=""/>
    <s v="CH4000A Rev 9.1 (SEE SWI) Charger with US Power Plug [10/01/18]"/>
    <n v="50"/>
    <n v="0"/>
    <n v="50"/>
    <n v="83.33"/>
    <s v="46636CH4000A-REV 9.150"/>
    <n v="4166.5"/>
    <d v="2018-10-01T00:00:00"/>
    <d v="2018-09-30T00:00:00"/>
    <x v="4"/>
    <d v="2018-10-01T00:00:00"/>
    <x v="2"/>
    <s v="CH4"/>
    <s v="n/a"/>
    <n v="0"/>
    <n v="0"/>
    <m/>
    <m/>
    <m/>
    <m/>
    <x v="1"/>
    <n v="0"/>
  </r>
  <r>
    <n v="46636"/>
    <s v="Open"/>
    <d v="2018-07-26T00:00:00"/>
    <d v="2018-12-31T00:00:00"/>
    <s v="7600"/>
    <s v="Gas Control Equipment ltd."/>
    <s v="CH4000A-REV 9.1"/>
    <s v=""/>
    <s v="CH4000A Rev 9.1 (SEE SWI) Charger with US Power Plug [10/22/18]"/>
    <n v="50"/>
    <n v="0"/>
    <n v="50"/>
    <n v="83.33"/>
    <s v="46636CH4000A-REV 9.150"/>
    <n v="4166.5"/>
    <d v="2018-10-22T00:00:00"/>
    <d v="2018-10-21T00:00:00"/>
    <x v="5"/>
    <d v="2018-10-01T00:00:00"/>
    <x v="2"/>
    <s v="CH4"/>
    <s v="n/a"/>
    <n v="0"/>
    <n v="0"/>
    <m/>
    <m/>
    <m/>
    <m/>
    <x v="1"/>
    <n v="0"/>
  </r>
  <r>
    <n v="46636"/>
    <s v="Open"/>
    <d v="2018-07-26T00:00:00"/>
    <d v="2018-12-31T00:00:00"/>
    <s v="7600"/>
    <s v="Gas Control Equipment ltd."/>
    <s v="CH4000A-REV 9.1"/>
    <s v=""/>
    <s v="CH4000A Rev 9.1 (SEE SWI) Charger with US Power Plug [11/26/18]"/>
    <n v="50"/>
    <n v="0"/>
    <n v="50"/>
    <n v="83.33"/>
    <s v="46636CH4000A-REV 9.150"/>
    <n v="4166.5"/>
    <d v="2018-11-26T00:00:00"/>
    <d v="2018-11-25T00:00:00"/>
    <x v="2"/>
    <d v="2018-11-01T00:00:00"/>
    <x v="2"/>
    <s v="CH4"/>
    <s v="n/a"/>
    <n v="0"/>
    <n v="0"/>
    <m/>
    <m/>
    <m/>
    <m/>
    <x v="1"/>
    <n v="0"/>
  </r>
  <r>
    <n v="46636"/>
    <s v="Open"/>
    <d v="2018-07-26T00:00:00"/>
    <d v="2018-12-31T00:00:00"/>
    <s v="7600"/>
    <s v="Gas Control Equipment ltd."/>
    <s v="CH4000A-REV 9.1"/>
    <s v=""/>
    <s v="CH4000A Rev 9.1 (SEE SWI) Charger with US Power Plug [12/03/18]"/>
    <n v="50"/>
    <n v="0"/>
    <n v="50"/>
    <n v="83.33"/>
    <s v="46636CH4000A-REV 9.150"/>
    <n v="4166.5"/>
    <d v="2018-12-03T00:00:00"/>
    <d v="2018-12-02T00:00:00"/>
    <x v="1"/>
    <d v="2018-12-01T00:00:00"/>
    <x v="2"/>
    <s v="CH4"/>
    <s v="n/a"/>
    <n v="0"/>
    <n v="0"/>
    <m/>
    <m/>
    <m/>
    <m/>
    <x v="1"/>
    <n v="0"/>
  </r>
  <r>
    <n v="46636"/>
    <s v="Open"/>
    <d v="2018-07-26T00:00:00"/>
    <d v="2018-12-31T00:00:00"/>
    <s v="7600"/>
    <s v="Gas Control Equipment ltd."/>
    <s v="Wire Exchange Fees"/>
    <s v=""/>
    <s v="wire fee costs incurred from intermediary banks in transit"/>
    <n v="6"/>
    <n v="0"/>
    <n v="6"/>
    <n v="46"/>
    <s v="46636Wire Exchange Fees6"/>
    <n v="276"/>
    <d v="2018-12-31T00:00:00"/>
    <d v="2018-12-30T00:00:00"/>
    <x v="11"/>
    <d v="2018-12-01T00:00:00"/>
    <x v="1"/>
    <s v="Wir"/>
    <s v="n/a"/>
    <n v="0"/>
    <n v="0"/>
    <m/>
    <m/>
    <m/>
    <m/>
    <x v="1"/>
    <n v="0"/>
  </r>
  <r>
    <n v="45948"/>
    <s v="Open"/>
    <d v="2018-05-07T00:00:00"/>
    <d v="2019-03-18T00:00:00"/>
    <s v="3343"/>
    <s v="Scintrex"/>
    <s v="CH5050A - R4.8"/>
    <s v=""/>
    <s v="CH5050A Rev 4.8 Dual Charger/Calibrator  w/US power plug [03/11/19]"/>
    <n v="25"/>
    <n v="0"/>
    <n v="25"/>
    <n v="226.25"/>
    <s v="45948CH5050A - R4.825"/>
    <n v="5656.25"/>
    <d v="2019-03-11T00:00:00"/>
    <d v="2019-03-10T00:00:00"/>
    <x v="38"/>
    <d v="2019-03-01T00:00:00"/>
    <x v="2"/>
    <s v="CH5"/>
    <s v="n/a"/>
    <n v="0"/>
    <n v="0"/>
    <m/>
    <m/>
    <m/>
    <m/>
    <x v="1"/>
    <n v="0"/>
  </r>
  <r>
    <n v="46925"/>
    <s v="Open"/>
    <d v="2018-08-28T00:00:00"/>
    <d v="2019-03-18T00:00:00"/>
    <s v="5955"/>
    <s v="Minkels B.V."/>
    <s v="NB2037HR31 Rev2.4"/>
    <s v="PC"/>
    <s v="NB2037HR31 Rev 2.4 (see SWI) for Heraus(24 Hr. hold) [12/27/18]"/>
    <n v="58"/>
    <n v="0"/>
    <n v="58"/>
    <n v="56.25"/>
    <s v="46925NB2037HR31 Rev2.458"/>
    <n v="3262.5"/>
    <d v="2018-12-27T00:00:00"/>
    <d v="2018-12-23T00:00:00"/>
    <x v="36"/>
    <d v="2018-12-01T00:00:00"/>
    <x v="0"/>
    <s v="NB2"/>
    <s v="B"/>
    <n v="2"/>
    <n v="116"/>
    <m/>
    <m/>
    <m/>
    <m/>
    <x v="1"/>
    <n v="0"/>
  </r>
  <r>
    <n v="46925"/>
    <s v="Open"/>
    <d v="2018-08-28T00:00:00"/>
    <d v="2019-03-18T00:00:00"/>
    <s v="5955"/>
    <s v="Minkels B.V."/>
    <s v="NB2037HR31 Rev2.4"/>
    <s v="PC"/>
    <s v="NB2037HR31 Rev 2.4 (see SWI) for Heraus(24 Hr. hold) [01/07/19]"/>
    <n v="50"/>
    <n v="0"/>
    <n v="50"/>
    <n v="56.25"/>
    <s v="46925NB2037HR31 Rev2.450"/>
    <n v="2812.5"/>
    <d v="2019-01-07T00:00:00"/>
    <d v="2019-01-06T00:00:00"/>
    <x v="34"/>
    <d v="2019-01-01T00:00:00"/>
    <x v="0"/>
    <s v="NB2"/>
    <s v="B"/>
    <n v="2"/>
    <n v="100"/>
    <m/>
    <m/>
    <m/>
    <m/>
    <x v="1"/>
    <n v="0"/>
  </r>
  <r>
    <n v="46925"/>
    <s v="Open"/>
    <d v="2018-08-28T00:00:00"/>
    <d v="2019-03-18T00:00:00"/>
    <s v="5955"/>
    <s v="Minkels B.V."/>
    <s v="NB2037HR31 Rev2.4"/>
    <s v="PC"/>
    <s v="NB2037HR31 Rev 2.4 (see SWI) for Heraus(24 Hr. hold) [01/22/19]"/>
    <n v="58"/>
    <n v="0"/>
    <n v="58"/>
    <n v="56.25"/>
    <s v="46925NB2037HR31 Rev2.458"/>
    <n v="3262.5"/>
    <d v="2019-01-22T00:00:00"/>
    <d v="2019-01-20T00:00:00"/>
    <x v="39"/>
    <d v="2019-01-01T00:00:00"/>
    <x v="0"/>
    <s v="NB2"/>
    <s v="B"/>
    <n v="2"/>
    <n v="116"/>
    <m/>
    <m/>
    <m/>
    <m/>
    <x v="1"/>
    <n v="0"/>
  </r>
  <r>
    <n v="46851"/>
    <s v="Open"/>
    <d v="2018-08-17T00:00:00"/>
    <d v="2019-01-01T00:00:00"/>
    <s v="3333"/>
    <s v="Dymax Corporation"/>
    <s v="NL2020DY22-REV1.3"/>
    <s v="PC"/>
    <s v="NL2020DY22 Rev 1.3 for Dymax Li Ion Battery [02/01/19]"/>
    <n v="50"/>
    <n v="0"/>
    <n v="50"/>
    <n v="117.57"/>
    <s v="46851NL2020DY22-REV1.350"/>
    <n v="5878.5"/>
    <d v="2019-02-01T00:00:00"/>
    <d v="2019-01-27T00:00:00"/>
    <x v="37"/>
    <d v="2019-02-01T00:00:00"/>
    <x v="0"/>
    <s v="NL2"/>
    <s v="L"/>
    <n v="12"/>
    <n v="600"/>
    <m/>
    <m/>
    <m/>
    <m/>
    <x v="1"/>
    <n v="0"/>
  </r>
  <r>
    <n v="47005"/>
    <s v="Open"/>
    <d v="2018-09-07T00:00:00"/>
    <d v="2018-12-31T00:00:00"/>
    <s v="8453"/>
    <s v="Matrix Medical"/>
    <s v="PH1000E Rev1.0"/>
    <s v=""/>
    <s v="PH1000E Rev1.0 US Plug"/>
    <n v="30"/>
    <n v="0"/>
    <n v="30"/>
    <n v="145.81"/>
    <s v="47005PH1000E Rev1.030"/>
    <n v="4374.3"/>
    <d v="2018-12-31T00:00:00"/>
    <d v="2018-12-30T00:00:00"/>
    <x v="11"/>
    <d v="2018-12-01T00:00:00"/>
    <x v="2"/>
    <s v="PH1"/>
    <s v="n/a"/>
    <n v="0"/>
    <n v="0"/>
    <m/>
    <m/>
    <m/>
    <m/>
    <x v="1"/>
    <n v="0"/>
  </r>
  <r>
    <n v="46851"/>
    <s v="Open"/>
    <d v="2018-08-17T00:00:00"/>
    <d v="2019-01-01T00:00:00"/>
    <s v="3333"/>
    <s v="Dymax Corporation"/>
    <s v="EB172A3"/>
    <s v=""/>
    <s v="PCB,ASSY,BARD BASE, REV3.0 [10/31/18]"/>
    <n v="50"/>
    <n v="0"/>
    <n v="50"/>
    <n v="58.02"/>
    <s v="46851EB172A350"/>
    <n v="2901"/>
    <d v="2018-10-31T00:00:00"/>
    <d v="2018-10-28T00:00:00"/>
    <x v="22"/>
    <d v="2018-10-01T00:00:00"/>
    <x v="3"/>
    <s v="EB1"/>
    <s v="n/a"/>
    <n v="0"/>
    <n v="0"/>
    <m/>
    <m/>
    <m/>
    <m/>
    <x v="1"/>
    <n v="0"/>
  </r>
  <r>
    <n v="46851"/>
    <s v="Open"/>
    <d v="2018-08-17T00:00:00"/>
    <d v="2019-01-01T00:00:00"/>
    <s v="3333"/>
    <s v="Dymax Corporation"/>
    <s v="NL2020DY22-REV1.2"/>
    <s v="PC"/>
    <s v="NL2020DY22 Rev 1.2 for Dymax Li Ion Battery [12/10/18]"/>
    <n v="50"/>
    <n v="0"/>
    <n v="50"/>
    <n v="117.57"/>
    <s v="46851NL2020DY22-REV1.250"/>
    <n v="5878.5"/>
    <d v="2018-12-10T00:00:00"/>
    <d v="2018-12-09T00:00:00"/>
    <x v="19"/>
    <d v="2018-12-01T00:00:00"/>
    <x v="0"/>
    <s v="NL2"/>
    <s v="L"/>
    <n v="12"/>
    <n v="600"/>
    <m/>
    <m/>
    <m/>
    <m/>
    <x v="1"/>
    <n v="0"/>
  </r>
  <r>
    <n v="46772"/>
    <s v="Open"/>
    <d v="2018-08-08T00:00:00"/>
    <d v="2018-11-28T00:00:00"/>
    <s v="9612"/>
    <s v="California Institute of Technology"/>
    <s v="NH3054HD25 Rev0.1"/>
    <s v="PC"/>
    <s v="NH3054HD25 REV0.1 Li Ion Battery Move to Rev 1.0 when available"/>
    <n v="10"/>
    <n v="0"/>
    <n v="10"/>
    <n v="158.83000000000001"/>
    <s v="46772NH3054HD25 Rev0.110"/>
    <n v="1588.3000000000002"/>
    <d v="2018-11-28T00:00:00"/>
    <d v="2018-11-25T00:00:00"/>
    <x v="2"/>
    <d v="2018-11-01T00:00:00"/>
    <x v="0"/>
    <s v="NH3"/>
    <s v="H"/>
    <n v="8"/>
    <n v="80"/>
    <m/>
    <m/>
    <m/>
    <m/>
    <x v="1"/>
    <n v="0"/>
  </r>
  <r>
    <n v="46772"/>
    <s v="Open"/>
    <d v="2018-08-08T00:00:00"/>
    <d v="2018-11-28T00:00:00"/>
    <s v="9612"/>
    <s v="California Institute of Technology"/>
    <s v="CH5555A-Rev6.0"/>
    <s v=""/>
    <s v="CH5555A-Rev6.0, 4 channel calibrator with US power plug"/>
    <n v="1"/>
    <n v="0"/>
    <n v="1"/>
    <n v="578.54"/>
    <s v="46772CH5555A-Rev6.01"/>
    <n v="578.54"/>
    <d v="2018-11-28T00:00:00"/>
    <d v="2018-11-25T00:00:00"/>
    <x v="2"/>
    <d v="2018-11-01T00:00:00"/>
    <x v="2"/>
    <s v="CH5"/>
    <s v="n/a"/>
    <n v="0"/>
    <n v="0"/>
    <m/>
    <m/>
    <m/>
    <m/>
    <x v="1"/>
    <n v="0"/>
  </r>
  <r>
    <n v="46772"/>
    <s v="Open"/>
    <d v="2018-08-08T00:00:00"/>
    <d v="2018-11-28T00:00:00"/>
    <s v="9612"/>
    <s v="California Institute of Technology"/>
    <s v="BL237A2"/>
    <s v="PC"/>
    <s v="Battery Mating Connector Mounting PCB, with bolt holes for 610018"/>
    <n v="12"/>
    <n v="0"/>
    <n v="12"/>
    <n v="1"/>
    <s v="46772BL237A212"/>
    <n v="12"/>
    <d v="2018-11-28T00:00:00"/>
    <d v="2018-11-25T00:00:00"/>
    <x v="2"/>
    <d v="2018-11-01T00:00:00"/>
    <x v="3"/>
    <s v="BL2"/>
    <s v="n/a"/>
    <n v="0"/>
    <n v="0"/>
    <m/>
    <m/>
    <m/>
    <m/>
    <x v="1"/>
    <n v="0"/>
  </r>
  <r>
    <n v="46772"/>
    <s v="Open"/>
    <d v="2018-08-08T00:00:00"/>
    <d v="2018-11-28T00:00:00"/>
    <s v="9612"/>
    <s v="California Institute of Technology"/>
    <s v="610007"/>
    <s v="PC"/>
    <s v="5-blade AMP style 5787422-1  board-mount right-angle keyed-right male"/>
    <n v="12"/>
    <n v="0"/>
    <n v="12"/>
    <n v="2"/>
    <s v="4677261000712"/>
    <n v="24"/>
    <d v="2018-11-28T00:00:00"/>
    <d v="2018-11-25T00:00:00"/>
    <x v="2"/>
    <d v="2018-11-01T00:00:00"/>
    <x v="4"/>
    <s v="610"/>
    <s v="n/a"/>
    <n v="0"/>
    <n v="0"/>
    <m/>
    <m/>
    <m/>
    <m/>
    <x v="1"/>
    <n v="0"/>
  </r>
  <r>
    <n v="46135"/>
    <s v="Open"/>
    <d v="2018-05-30T00:00:00"/>
    <d v="2019-01-04T00:00:00"/>
    <s v="2106"/>
    <s v="Spacelabs Medical, Inc."/>
    <s v="NI2040SL24 REV1.3"/>
    <s v="PC"/>
    <s v="NI2040SL24 Rev 1.3  for Spacelabs Medical P/N 146-0142-01 Rev C   Li Ion Battery [11/12/18]"/>
    <n v="252"/>
    <n v="0"/>
    <n v="252"/>
    <n v="93.18"/>
    <s v="46135NI2040SL24 REV1.3252"/>
    <n v="23481.360000000001"/>
    <d v="2018-11-12T00:00:00"/>
    <d v="2018-11-11T00:00:00"/>
    <x v="23"/>
    <d v="2018-11-01T00:00:00"/>
    <x v="0"/>
    <s v="NI2"/>
    <s v="I"/>
    <n v="9"/>
    <n v="2268"/>
    <m/>
    <m/>
    <m/>
    <m/>
    <x v="1"/>
    <n v="0"/>
  </r>
  <r>
    <n v="46135"/>
    <s v="Open"/>
    <d v="2018-05-30T00:00:00"/>
    <d v="2019-01-04T00:00:00"/>
    <s v="2106"/>
    <s v="Spacelabs Medical, Inc."/>
    <s v="NI2040SL24 REV1.3"/>
    <s v="PC"/>
    <s v="NI2040SL24 Rev 1.3  for Spacelabs Medical P/N 146-0142-01 Rev C   Li Ion Battery [11/26/18]"/>
    <n v="252"/>
    <n v="0"/>
    <n v="252"/>
    <n v="93.18"/>
    <s v="46135NI2040SL24 REV1.3252"/>
    <n v="23481.360000000001"/>
    <d v="2018-11-26T00:00:00"/>
    <d v="2018-11-25T00:00:00"/>
    <x v="2"/>
    <d v="2018-11-01T00:00:00"/>
    <x v="0"/>
    <s v="NI2"/>
    <s v="I"/>
    <n v="9"/>
    <n v="2268"/>
    <m/>
    <m/>
    <m/>
    <m/>
    <x v="1"/>
    <n v="0"/>
  </r>
  <r>
    <n v="46135"/>
    <s v="Open"/>
    <d v="2018-05-30T00:00:00"/>
    <d v="2019-01-04T00:00:00"/>
    <s v="2106"/>
    <s v="Spacelabs Medical, Inc."/>
    <s v="NI2040SL24 REV1.3"/>
    <s v="PC"/>
    <s v="NI2040SL24 Rev 1.3  for Spacelabs Medical P/N 146-0142-01 Rev C   Li Ion Battery [12/03/18]"/>
    <n v="252"/>
    <n v="0"/>
    <n v="252"/>
    <n v="93.18"/>
    <s v="46135NI2040SL24 REV1.3252"/>
    <n v="23481.360000000001"/>
    <d v="2018-12-03T00:00:00"/>
    <d v="2018-12-02T00:00:00"/>
    <x v="1"/>
    <d v="2018-12-01T00:00:00"/>
    <x v="0"/>
    <s v="NI2"/>
    <s v="I"/>
    <n v="9"/>
    <n v="2268"/>
    <m/>
    <m/>
    <m/>
    <m/>
    <x v="1"/>
    <n v="0"/>
  </r>
  <r>
    <n v="46135"/>
    <s v="Open"/>
    <d v="2018-05-30T00:00:00"/>
    <d v="2019-01-04T00:00:00"/>
    <s v="2106"/>
    <s v="Spacelabs Medical, Inc."/>
    <s v="NI2040SL24 REV1.3"/>
    <s v="PC"/>
    <s v="NI2040SL24 Rev 1.3  for Spacelabs Medical P/N 146-0142-01 Rev C   Li Ion Battery [12/17/18]"/>
    <n v="252"/>
    <n v="0"/>
    <n v="252"/>
    <n v="93.18"/>
    <s v="46135NI2040SL24 REV1.3252"/>
    <n v="23481.360000000001"/>
    <d v="2018-12-17T00:00:00"/>
    <d v="2018-12-16T00:00:00"/>
    <x v="10"/>
    <d v="2018-12-01T00:00:00"/>
    <x v="0"/>
    <s v="NI2"/>
    <s v="I"/>
    <n v="9"/>
    <n v="2268"/>
    <m/>
    <m/>
    <m/>
    <m/>
    <x v="1"/>
    <n v="0"/>
  </r>
  <r>
    <n v="46135"/>
    <s v="Open"/>
    <d v="2018-05-30T00:00:00"/>
    <d v="2019-01-04T00:00:00"/>
    <s v="2106"/>
    <s v="Spacelabs Medical, Inc."/>
    <s v="NI2040SL24 REV1.3"/>
    <s v="PC"/>
    <s v="NI2040SL24 Rev 1.3  for Spacelabs Medical P/N 146-0142-01 Rev C   Li Ion Battery [01/10/19]"/>
    <n v="252"/>
    <n v="0"/>
    <n v="252"/>
    <n v="93.18"/>
    <s v="46135NI2040SL24 REV1.3252"/>
    <n v="23481.360000000001"/>
    <d v="2019-01-10T00:00:00"/>
    <d v="2019-01-06T00:00:00"/>
    <x v="34"/>
    <d v="2019-01-01T00:00:00"/>
    <x v="0"/>
    <s v="NI2"/>
    <s v="I"/>
    <n v="9"/>
    <n v="2268"/>
    <m/>
    <m/>
    <m/>
    <m/>
    <x v="1"/>
    <n v="0"/>
  </r>
  <r>
    <n v="46818"/>
    <s v="Open"/>
    <d v="2018-08-15T00:00:00"/>
    <d v="2019-01-04T00:00:00"/>
    <s v="7741"/>
    <s v="Agilent Technologies Singapore Intl Pte"/>
    <s v="NC2040AG31 REV1.1"/>
    <s v="PC"/>
    <s v="NC2040AG31 Rev 1.1 for Agilent Technologies Li Ion Battery"/>
    <n v="72"/>
    <n v="0"/>
    <n v="72"/>
    <n v="67.52"/>
    <s v="46818NC2040AG31 REV1.172"/>
    <n v="4861.4399999999996"/>
    <d v="2019-01-04T00:00:00"/>
    <d v="2018-12-30T00:00:00"/>
    <x v="11"/>
    <d v="2019-01-01T00:00:00"/>
    <x v="0"/>
    <s v="NC2"/>
    <s v="C"/>
    <n v="3"/>
    <n v="216"/>
    <m/>
    <m/>
    <m/>
    <m/>
    <x v="1"/>
    <n v="0"/>
  </r>
  <r>
    <n v="46942"/>
    <s v="Open"/>
    <d v="2018-09-05T00:00:00"/>
    <d v="2019-01-07T00:00:00"/>
    <s v="3028"/>
    <s v="Geophysical Survey Systems, Inc"/>
    <s v="NC2040GT34 REV1.3"/>
    <s v="PC"/>
    <s v="NC2040GT34 Rev 1.3 (SEE SWI) for GSSI Li Ion Battery [11/02/18]"/>
    <n v="125"/>
    <n v="0"/>
    <n v="125"/>
    <n v="68.03"/>
    <s v="46942NC2040GT34 REV1.3125"/>
    <n v="8503.75"/>
    <d v="2018-11-02T00:00:00"/>
    <d v="2018-10-28T00:00:00"/>
    <x v="22"/>
    <d v="2018-11-01T00:00:00"/>
    <x v="0"/>
    <s v="NC2"/>
    <s v="C"/>
    <n v="3"/>
    <n v="375"/>
    <m/>
    <m/>
    <m/>
    <m/>
    <x v="1"/>
    <n v="0"/>
  </r>
  <r>
    <n v="46942"/>
    <s v="Open"/>
    <d v="2018-09-05T00:00:00"/>
    <d v="2019-01-07T00:00:00"/>
    <s v="3028"/>
    <s v="Geophysical Survey Systems, Inc"/>
    <s v="NC2040GT34 REV1.3"/>
    <s v="PC"/>
    <s v="NC2040GT34 Rev 1.3 (SEE SWI) for GSSI Li Ion Battery [12/17/18]"/>
    <n v="125"/>
    <n v="0"/>
    <n v="125"/>
    <n v="68.03"/>
    <s v="46942NC2040GT34 REV1.3125"/>
    <n v="8503.75"/>
    <d v="2018-12-17T00:00:00"/>
    <d v="2018-12-16T00:00:00"/>
    <x v="10"/>
    <d v="2018-12-01T00:00:00"/>
    <x v="0"/>
    <s v="NC2"/>
    <s v="C"/>
    <n v="3"/>
    <n v="375"/>
    <m/>
    <m/>
    <m/>
    <m/>
    <x v="1"/>
    <n v="0"/>
  </r>
  <r>
    <n v="46942"/>
    <s v="Open"/>
    <d v="2018-09-05T00:00:00"/>
    <d v="2019-01-07T00:00:00"/>
    <s v="3028"/>
    <s v="Geophysical Survey Systems, Inc"/>
    <s v="NC2040GT34 REV1.3"/>
    <s v="PC"/>
    <s v="NC2040GT34 Rev 1.3 (SEE SWI) for GSSI Li Ion Battery [01/04/19]"/>
    <n v="125"/>
    <n v="0"/>
    <n v="125"/>
    <n v="68.03"/>
    <s v="46942NC2040GT34 REV1.3125"/>
    <n v="8503.75"/>
    <d v="2019-01-04T00:00:00"/>
    <d v="2018-12-30T00:00:00"/>
    <x v="11"/>
    <d v="2019-01-01T00:00:00"/>
    <x v="0"/>
    <s v="NC2"/>
    <s v="C"/>
    <n v="3"/>
    <n v="375"/>
    <m/>
    <m/>
    <m/>
    <m/>
    <x v="1"/>
    <n v="0"/>
  </r>
  <r>
    <n v="47013"/>
    <s v="Open"/>
    <d v="2018-09-10T00:00:00"/>
    <d v="2019-01-07T00:00:00"/>
    <s v="7631"/>
    <s v="MGB Tech bvba"/>
    <s v="ND2054HD34 Rev1.5"/>
    <s v="PC"/>
    <s v="ND2054HD34 Rev 1.5 Li Ion Battery"/>
    <n v="70"/>
    <n v="0"/>
    <n v="70"/>
    <n v="77.2"/>
    <s v="47013ND2054HD34 Rev1.570"/>
    <n v="5404"/>
    <d v="2019-01-07T00:00:00"/>
    <d v="2019-01-06T00:00:00"/>
    <x v="34"/>
    <d v="2019-01-01T00:00:00"/>
    <x v="0"/>
    <s v="ND2"/>
    <s v="D"/>
    <n v="4"/>
    <n v="280"/>
    <m/>
    <m/>
    <m/>
    <m/>
    <x v="1"/>
    <n v="0"/>
  </r>
  <r>
    <n v="47013"/>
    <s v="Open"/>
    <d v="2018-09-10T00:00:00"/>
    <d v="2019-01-07T00:00:00"/>
    <s v="7631"/>
    <s v="MGB Tech bvba"/>
    <s v="Wire Exchange Fees"/>
    <s v=""/>
    <s v="wire fee costs incurred from intermediary banks in transit"/>
    <n v="1"/>
    <n v="0"/>
    <n v="1"/>
    <n v="39"/>
    <s v="47013Wire Exchange Fees1"/>
    <n v="39"/>
    <d v="2019-01-07T00:00:00"/>
    <d v="2019-01-06T00:00:00"/>
    <x v="34"/>
    <d v="2019-01-01T00:00:00"/>
    <x v="1"/>
    <s v="Wir"/>
    <s v="n/a"/>
    <n v="0"/>
    <n v="0"/>
    <m/>
    <m/>
    <m/>
    <m/>
    <x v="1"/>
    <n v="0"/>
  </r>
  <r>
    <n v="47014"/>
    <s v="Open"/>
    <d v="2018-09-10T00:00:00"/>
    <d v="2019-01-07T00:00:00"/>
    <s v="3206"/>
    <s v="Origin Technologies Corp."/>
    <s v="NB2037HD34 Rev1.4"/>
    <s v="PC"/>
    <s v="NB2037HD34 Rev 1.4 Li Ion Battery"/>
    <n v="180"/>
    <n v="0"/>
    <n v="180"/>
    <n v="56.07"/>
    <s v="47014NB2037HD34 Rev1.4180"/>
    <n v="10092.6"/>
    <d v="2019-01-07T00:00:00"/>
    <d v="2019-01-06T00:00:00"/>
    <x v="34"/>
    <d v="2019-01-01T00:00:00"/>
    <x v="0"/>
    <s v="NB2"/>
    <s v="B"/>
    <n v="2"/>
    <n v="360"/>
    <m/>
    <m/>
    <m/>
    <m/>
    <x v="1"/>
    <n v="0"/>
  </r>
  <r>
    <n v="46676"/>
    <s v="Open"/>
    <d v="2018-07-27T00:00:00"/>
    <d v="2019-01-11T00:00:00"/>
    <s v="3282"/>
    <s v="Olympus Scientific Solutions Tech"/>
    <s v="NC2040NO29 REV1.4"/>
    <s v="PC"/>
    <s v="NC2040NO29 Rev 1.4 for Nagano Olympus Li Ion Battery [11/19/18]"/>
    <n v="80"/>
    <n v="0"/>
    <n v="80"/>
    <n v="65.56"/>
    <s v="46676NC2040NO29 REV1.480"/>
    <n v="5244.8"/>
    <d v="2018-11-19T00:00:00"/>
    <d v="2018-11-18T00:00:00"/>
    <x v="13"/>
    <d v="2018-11-01T00:00:00"/>
    <x v="0"/>
    <s v="NC2"/>
    <s v="C"/>
    <n v="3"/>
    <n v="240"/>
    <m/>
    <m/>
    <m/>
    <m/>
    <x v="1"/>
    <n v="0"/>
  </r>
  <r>
    <n v="46676"/>
    <s v="Open"/>
    <d v="2018-07-27T00:00:00"/>
    <d v="2019-01-11T00:00:00"/>
    <s v="3282"/>
    <s v="Olympus Scientific Solutions Tech"/>
    <s v="NC2040NO29 REV1.4"/>
    <s v="PC"/>
    <s v="NC2040NO29 Rev 1.4 for Nagano Olympus Li Ion Battery [11/27/18]"/>
    <n v="40"/>
    <n v="0"/>
    <n v="40"/>
    <n v="65.56"/>
    <s v="46676NC2040NO29 REV1.440"/>
    <n v="2622.4"/>
    <d v="2018-11-27T00:00:00"/>
    <d v="2018-11-25T00:00:00"/>
    <x v="2"/>
    <d v="2018-11-01T00:00:00"/>
    <x v="0"/>
    <s v="NC2"/>
    <s v="C"/>
    <n v="3"/>
    <n v="120"/>
    <m/>
    <m/>
    <m/>
    <m/>
    <x v="1"/>
    <n v="0"/>
  </r>
  <r>
    <n v="46676"/>
    <s v="Open"/>
    <d v="2018-07-27T00:00:00"/>
    <d v="2019-01-11T00:00:00"/>
    <s v="3282"/>
    <s v="Olympus Scientific Solutions Tech"/>
    <s v="NC2040NO29 REV1.4"/>
    <s v="PC"/>
    <s v="NC2040NO29 Rev 1.4 for Nagano Olympus Li Ion Battery [12/10/18]"/>
    <n v="40"/>
    <n v="0"/>
    <n v="40"/>
    <n v="65.56"/>
    <s v="46676NC2040NO29 REV1.440"/>
    <n v="2622.4"/>
    <d v="2018-12-10T00:00:00"/>
    <d v="2018-12-09T00:00:00"/>
    <x v="19"/>
    <d v="2018-12-01T00:00:00"/>
    <x v="0"/>
    <s v="NC2"/>
    <s v="C"/>
    <n v="3"/>
    <n v="120"/>
    <m/>
    <m/>
    <m/>
    <m/>
    <x v="1"/>
    <n v="0"/>
  </r>
  <r>
    <n v="46676"/>
    <s v="Open"/>
    <d v="2018-07-27T00:00:00"/>
    <d v="2019-01-11T00:00:00"/>
    <s v="3282"/>
    <s v="Olympus Scientific Solutions Tech"/>
    <s v="NC2040NO29 REV1.4"/>
    <s v="PC"/>
    <s v="NC2040NO29 Rev 1.4 for Nagano Olympus Li Ion Battery [12/19/18]"/>
    <n v="40"/>
    <n v="0"/>
    <n v="40"/>
    <n v="65.56"/>
    <s v="46676NC2040NO29 REV1.440"/>
    <n v="2622.4"/>
    <d v="2018-12-19T00:00:00"/>
    <d v="2018-12-16T00:00:00"/>
    <x v="10"/>
    <d v="2018-12-01T00:00:00"/>
    <x v="0"/>
    <s v="NC2"/>
    <s v="C"/>
    <n v="3"/>
    <n v="120"/>
    <m/>
    <m/>
    <m/>
    <m/>
    <x v="1"/>
    <n v="0"/>
  </r>
  <r>
    <n v="46676"/>
    <s v="Open"/>
    <d v="2018-07-27T00:00:00"/>
    <d v="2019-01-11T00:00:00"/>
    <s v="3282"/>
    <s v="Olympus Scientific Solutions Tech"/>
    <s v="NC2040NO29 REV1.4"/>
    <s v="PC"/>
    <s v="NC2040NO29 Rev 1.4 for Nagano Olympus Li Ion Battery [01/09/19]"/>
    <n v="40"/>
    <n v="0"/>
    <n v="40"/>
    <n v="65.56"/>
    <s v="46676NC2040NO29 REV1.440"/>
    <n v="2622.4"/>
    <d v="2019-01-09T00:00:00"/>
    <d v="2019-01-06T00:00:00"/>
    <x v="34"/>
    <d v="2019-01-01T00:00:00"/>
    <x v="0"/>
    <s v="NC2"/>
    <s v="C"/>
    <n v="3"/>
    <n v="120"/>
    <m/>
    <m/>
    <m/>
    <m/>
    <x v="1"/>
    <n v="0"/>
  </r>
  <r>
    <n v="47006"/>
    <s v="Open"/>
    <d v="2018-09-07T00:00:00"/>
    <d v="2019-01-14T00:00:00"/>
    <s v="8453"/>
    <s v="Matrix Medical"/>
    <s v="PH2054HD34 Rev 1.4"/>
    <s v="PC"/>
    <s v="PH2054HD34 Rev 1.4 Li Ion Battery"/>
    <n v="125"/>
    <n v="0"/>
    <n v="125"/>
    <n v="110.04"/>
    <s v="47006PH2054HD34 Rev 1.4125"/>
    <n v="13755"/>
    <d v="2019-01-14T00:00:00"/>
    <d v="2019-01-13T00:00:00"/>
    <x v="40"/>
    <d v="2019-01-01T00:00:00"/>
    <x v="0"/>
    <s v="PH2"/>
    <s v="H"/>
    <n v="8"/>
    <n v="1000"/>
    <m/>
    <m/>
    <m/>
    <m/>
    <x v="1"/>
    <n v="0"/>
  </r>
  <r>
    <n v="47006"/>
    <s v="Open"/>
    <d v="2018-09-07T00:00:00"/>
    <d v="2019-01-14T00:00:00"/>
    <s v="8453"/>
    <s v="Matrix Medical"/>
    <s v="PH1000A Rev1.0"/>
    <s v=""/>
    <s v="PH1000A Rev1.0 US Plug"/>
    <n v="62"/>
    <n v="0"/>
    <n v="62"/>
    <n v="145.81"/>
    <s v="47006PH1000A Rev1.062"/>
    <n v="9040.2199999999993"/>
    <d v="2019-01-14T00:00:00"/>
    <d v="2019-01-13T00:00:00"/>
    <x v="40"/>
    <d v="2019-01-01T00:00:00"/>
    <x v="2"/>
    <s v="PH1"/>
    <s v="n/a"/>
    <n v="0"/>
    <n v="0"/>
    <m/>
    <m/>
    <m/>
    <m/>
    <x v="1"/>
    <n v="0"/>
  </r>
  <r>
    <n v="46462"/>
    <s v="Open"/>
    <d v="2018-07-03T00:00:00"/>
    <d v="2019-01-15T00:00:00"/>
    <s v="4720"/>
    <s v="Nagano Olympus Co., Ltd."/>
    <s v="NC2040NO29 REV1.4"/>
    <s v="PC"/>
    <s v="NC2040NO29 Rev 1.4 for Nagano Olympus Li Ion Battery [10/15/18]"/>
    <n v="240"/>
    <n v="0"/>
    <n v="240"/>
    <n v="61.72"/>
    <s v="46462NC2040NO29 REV1.4240"/>
    <n v="14812.8"/>
    <d v="2018-10-15T00:00:00"/>
    <d v="2018-10-14T00:00:00"/>
    <x v="7"/>
    <d v="2018-10-01T00:00:00"/>
    <x v="0"/>
    <s v="NC2"/>
    <s v="C"/>
    <n v="3"/>
    <n v="720"/>
    <m/>
    <m/>
    <m/>
    <m/>
    <x v="1"/>
    <n v="0"/>
  </r>
  <r>
    <n v="46462"/>
    <s v="Open"/>
    <d v="2018-07-03T00:00:00"/>
    <d v="2019-01-15T00:00:00"/>
    <s v="4720"/>
    <s v="Nagano Olympus Co., Ltd."/>
    <s v="NC2040NO29 REV1.4"/>
    <s v="PC"/>
    <s v="NC2040NO29 Rev 1.4 for Nagano Olympus Li Ion Battery [11/05/18]"/>
    <n v="240"/>
    <n v="0"/>
    <n v="240"/>
    <n v="61.72"/>
    <s v="46462NC2040NO29 REV1.4240"/>
    <n v="14812.8"/>
    <d v="2018-11-05T00:00:00"/>
    <d v="2018-11-04T00:00:00"/>
    <x v="6"/>
    <d v="2018-11-01T00:00:00"/>
    <x v="0"/>
    <s v="NC2"/>
    <s v="C"/>
    <n v="3"/>
    <n v="720"/>
    <m/>
    <m/>
    <m/>
    <m/>
    <x v="1"/>
    <n v="0"/>
  </r>
  <r>
    <n v="46462"/>
    <s v="Open"/>
    <d v="2018-07-03T00:00:00"/>
    <d v="2019-01-15T00:00:00"/>
    <s v="4720"/>
    <s v="Nagano Olympus Co., Ltd."/>
    <s v="NC2040NO29 REV1.4"/>
    <s v="PC"/>
    <s v="NC2040NO29 Rev 1.4 for Nagano Olympus Li Ion Battery [11/30/18]"/>
    <n v="240"/>
    <n v="0"/>
    <n v="240"/>
    <n v="61.72"/>
    <s v="46462NC2040NO29 REV1.4240"/>
    <n v="14812.8"/>
    <d v="2018-11-30T00:00:00"/>
    <d v="2018-11-25T00:00:00"/>
    <x v="2"/>
    <d v="2018-11-01T00:00:00"/>
    <x v="0"/>
    <s v="NC2"/>
    <s v="C"/>
    <n v="3"/>
    <n v="720"/>
    <m/>
    <m/>
    <m/>
    <m/>
    <x v="1"/>
    <n v="0"/>
  </r>
  <r>
    <n v="46462"/>
    <s v="Open"/>
    <d v="2018-07-03T00:00:00"/>
    <d v="2019-01-15T00:00:00"/>
    <s v="4720"/>
    <s v="Nagano Olympus Co., Ltd."/>
    <s v="NC2040NO29 REV1.4"/>
    <s v="PC"/>
    <s v="NC2040NO29 Rev 1.4 for Nagano Olympus Li Ion Battery [12/14/18]"/>
    <n v="240"/>
    <n v="0"/>
    <n v="240"/>
    <n v="61.72"/>
    <s v="46462NC2040NO29 REV1.4240"/>
    <n v="14812.8"/>
    <d v="2018-12-14T00:00:00"/>
    <d v="2018-12-09T00:00:00"/>
    <x v="19"/>
    <d v="2018-12-01T00:00:00"/>
    <x v="0"/>
    <s v="NC2"/>
    <s v="C"/>
    <n v="3"/>
    <n v="720"/>
    <m/>
    <m/>
    <m/>
    <m/>
    <x v="1"/>
    <n v="0"/>
  </r>
  <r>
    <n v="46462"/>
    <s v="Open"/>
    <d v="2018-07-03T00:00:00"/>
    <d v="2019-01-15T00:00:00"/>
    <s v="4720"/>
    <s v="Nagano Olympus Co., Ltd."/>
    <s v="NC2040NO29 REV1.4"/>
    <s v="PC"/>
    <s v="NC2040NO29 Rev 1.4 for Nagano Olympus Li Ion Battery [12/30/18]"/>
    <n v="240"/>
    <n v="0"/>
    <n v="240"/>
    <n v="61.72"/>
    <s v="46462NC2040NO29 REV1.4240"/>
    <n v="14812.8"/>
    <d v="2018-12-30T00:00:00"/>
    <d v="2018-12-30T00:00:00"/>
    <x v="11"/>
    <d v="2018-12-01T00:00:00"/>
    <x v="0"/>
    <s v="NC2"/>
    <s v="C"/>
    <n v="3"/>
    <n v="720"/>
    <m/>
    <m/>
    <m/>
    <m/>
    <x v="1"/>
    <n v="0"/>
  </r>
  <r>
    <n v="46462"/>
    <s v="Open"/>
    <d v="2018-07-03T00:00:00"/>
    <d v="2019-01-15T00:00:00"/>
    <s v="4720"/>
    <s v="Nagano Olympus Co., Ltd."/>
    <s v="NC2040NO29 REV1.4"/>
    <s v="PC"/>
    <s v="NC2040NO29 Rev 1.4 for Nagano Olympus Li Ion Battery [01/15/19]"/>
    <n v="240"/>
    <n v="0"/>
    <n v="240"/>
    <n v="61.72"/>
    <s v="46462NC2040NO29 REV1.4240"/>
    <n v="14812.8"/>
    <d v="2019-01-15T00:00:00"/>
    <d v="2019-01-13T00:00:00"/>
    <x v="40"/>
    <d v="2019-01-01T00:00:00"/>
    <x v="0"/>
    <s v="NC2"/>
    <s v="C"/>
    <n v="3"/>
    <n v="72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12/18]"/>
    <n v="110"/>
    <n v="0"/>
    <n v="110"/>
    <n v="178.01"/>
    <s v="45923L16D378B34 REV1.0110"/>
    <n v="19581.099999999999"/>
    <d v="2018-10-12T00:00:00"/>
    <d v="2018-10-07T00:00:00"/>
    <x v="12"/>
    <d v="2018-10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19/18]"/>
    <n v="170"/>
    <n v="0"/>
    <n v="170"/>
    <n v="178.01"/>
    <s v="45923L16D378B34 REV1.0170"/>
    <n v="30261.699999999997"/>
    <d v="2018-10-19T00:00:00"/>
    <d v="2018-10-14T00:00:00"/>
    <x v="7"/>
    <d v="2018-10-01T00:00:00"/>
    <x v="0"/>
    <s v="L16"/>
    <n v="16"/>
    <n v="16"/>
    <n v="272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19/18]"/>
    <n v="110"/>
    <n v="0"/>
    <n v="110"/>
    <n v="178.01"/>
    <s v="45923L16D378B34 REV1.0110"/>
    <n v="19581.099999999999"/>
    <d v="2018-10-19T00:00:00"/>
    <d v="2018-10-14T00:00:00"/>
    <x v="7"/>
    <d v="2018-10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19/18]"/>
    <n v="110"/>
    <n v="0"/>
    <n v="110"/>
    <n v="178.01"/>
    <s v="45923L16D378B34 REV1.0110"/>
    <n v="19581.099999999999"/>
    <d v="2018-10-19T00:00:00"/>
    <d v="2018-10-14T00:00:00"/>
    <x v="7"/>
    <d v="2018-10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19/18]"/>
    <n v="110"/>
    <n v="0"/>
    <n v="110"/>
    <n v="178.01"/>
    <s v="45923L16D378B34 REV1.0110"/>
    <n v="19581.099999999999"/>
    <d v="2018-10-19T00:00:00"/>
    <d v="2018-10-14T00:00:00"/>
    <x v="7"/>
    <d v="2018-10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26/18]"/>
    <n v="170"/>
    <n v="0"/>
    <n v="170"/>
    <n v="178.01"/>
    <s v="45923L16D378B34 REV1.0170"/>
    <n v="30261.699999999997"/>
    <d v="2018-10-26T00:00:00"/>
    <d v="2018-10-21T00:00:00"/>
    <x v="5"/>
    <d v="2018-10-01T00:00:00"/>
    <x v="0"/>
    <s v="L16"/>
    <n v="16"/>
    <n v="16"/>
    <n v="272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26/18]"/>
    <n v="110"/>
    <n v="0"/>
    <n v="110"/>
    <n v="178.01"/>
    <s v="45923L16D378B34 REV1.0110"/>
    <n v="19581.099999999999"/>
    <d v="2018-10-26T00:00:00"/>
    <d v="2018-10-21T00:00:00"/>
    <x v="5"/>
    <d v="2018-10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26/18]"/>
    <n v="110"/>
    <n v="0"/>
    <n v="110"/>
    <n v="178.01"/>
    <s v="45923L16D378B34 REV1.0110"/>
    <n v="19581.099999999999"/>
    <d v="2018-10-26T00:00:00"/>
    <d v="2018-10-21T00:00:00"/>
    <x v="5"/>
    <d v="2018-10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0/26/18]"/>
    <n v="110"/>
    <n v="0"/>
    <n v="110"/>
    <n v="178.01"/>
    <s v="45923L16D378B34 REV1.0110"/>
    <n v="19581.099999999999"/>
    <d v="2018-10-26T00:00:00"/>
    <d v="2018-10-21T00:00:00"/>
    <x v="5"/>
    <d v="2018-10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02/18]"/>
    <n v="170"/>
    <n v="0"/>
    <n v="170"/>
    <n v="178.01"/>
    <s v="45923L16D378B34 REV1.0170"/>
    <n v="30261.699999999997"/>
    <d v="2018-11-02T00:00:00"/>
    <d v="2018-10-28T00:00:00"/>
    <x v="22"/>
    <d v="2018-11-01T00:00:00"/>
    <x v="0"/>
    <s v="L16"/>
    <n v="16"/>
    <n v="16"/>
    <n v="272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02/18]"/>
    <n v="110"/>
    <n v="0"/>
    <n v="110"/>
    <n v="178.01"/>
    <s v="45923L16D378B34 REV1.0110"/>
    <n v="19581.099999999999"/>
    <d v="2018-11-02T00:00:00"/>
    <d v="2018-10-28T00:00:00"/>
    <x v="22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02/18]"/>
    <n v="110"/>
    <n v="0"/>
    <n v="110"/>
    <n v="178.01"/>
    <s v="45923L16D378B34 REV1.0110"/>
    <n v="19581.099999999999"/>
    <d v="2018-11-02T00:00:00"/>
    <d v="2018-10-28T00:00:00"/>
    <x v="22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02/18]"/>
    <n v="110"/>
    <n v="0"/>
    <n v="110"/>
    <n v="178.01"/>
    <s v="45923L16D378B34 REV1.0110"/>
    <n v="19581.099999999999"/>
    <d v="2018-11-02T00:00:00"/>
    <d v="2018-10-28T00:00:00"/>
    <x v="22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09/18]"/>
    <n v="110"/>
    <n v="0"/>
    <n v="110"/>
    <n v="178.01"/>
    <s v="45923L16D378B34 REV1.0110"/>
    <n v="19581.099999999999"/>
    <d v="2018-11-09T00:00:00"/>
    <d v="2018-11-04T00:00:00"/>
    <x v="6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09/18]"/>
    <n v="170"/>
    <n v="0"/>
    <n v="170"/>
    <n v="178.01"/>
    <s v="45923L16D378B34 REV1.0170"/>
    <n v="30261.699999999997"/>
    <d v="2018-11-09T00:00:00"/>
    <d v="2018-11-04T00:00:00"/>
    <x v="6"/>
    <d v="2018-11-01T00:00:00"/>
    <x v="0"/>
    <s v="L16"/>
    <n v="16"/>
    <n v="16"/>
    <n v="272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09/18]"/>
    <n v="110"/>
    <n v="0"/>
    <n v="110"/>
    <n v="178.01"/>
    <s v="45923L16D378B34 REV1.0110"/>
    <n v="19581.099999999999"/>
    <d v="2018-11-09T00:00:00"/>
    <d v="2018-11-04T00:00:00"/>
    <x v="6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16/18]"/>
    <n v="170"/>
    <n v="0"/>
    <n v="170"/>
    <n v="178.01"/>
    <s v="45923L16D378B34 REV1.0170"/>
    <n v="30261.699999999997"/>
    <d v="2018-11-16T00:00:00"/>
    <d v="2018-11-11T00:00:00"/>
    <x v="23"/>
    <d v="2018-11-01T00:00:00"/>
    <x v="0"/>
    <s v="L16"/>
    <n v="16"/>
    <n v="16"/>
    <n v="272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16/18]"/>
    <n v="110"/>
    <n v="0"/>
    <n v="110"/>
    <n v="178.01"/>
    <s v="45923L16D378B34 REV1.0110"/>
    <n v="19581.099999999999"/>
    <d v="2018-11-16T00:00:00"/>
    <d v="2018-11-11T00:00:00"/>
    <x v="23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16/18]"/>
    <n v="110"/>
    <n v="0"/>
    <n v="110"/>
    <n v="178.01"/>
    <s v="45923L16D378B34 REV1.0110"/>
    <n v="19581.099999999999"/>
    <d v="2018-11-16T00:00:00"/>
    <d v="2018-11-11T00:00:00"/>
    <x v="23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16/18]"/>
    <n v="110"/>
    <n v="0"/>
    <n v="110"/>
    <n v="178.01"/>
    <s v="45923L16D378B34 REV1.0110"/>
    <n v="19581.099999999999"/>
    <d v="2018-11-16T00:00:00"/>
    <d v="2018-11-11T00:00:00"/>
    <x v="23"/>
    <d v="2018-11-01T00:00:00"/>
    <x v="0"/>
    <s v="L16"/>
    <n v="16"/>
    <n v="16"/>
    <n v="176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30/18]"/>
    <n v="170"/>
    <n v="0"/>
    <n v="170"/>
    <n v="178.01"/>
    <s v="45923L16D378B34 REV1.0170"/>
    <n v="30261.699999999997"/>
    <d v="2018-11-30T00:00:00"/>
    <d v="2018-11-25T00:00:00"/>
    <x v="2"/>
    <d v="2018-11-01T00:00:00"/>
    <x v="0"/>
    <s v="L16"/>
    <n v="16"/>
    <n v="16"/>
    <n v="2720"/>
    <m/>
    <m/>
    <m/>
    <m/>
    <x v="1"/>
    <n v="0"/>
  </r>
  <r>
    <n v="45923"/>
    <s v="Open"/>
    <d v="2018-05-03T00:00:00"/>
    <d v="2019-01-17T00:00:00"/>
    <s v="3892"/>
    <s v="Philips Home Healthcare Solutions RIGA"/>
    <s v="L16D378B34 REV1.0"/>
    <s v="PC"/>
    <s v="L16D378B34 Rev 1.0 (SEE SWI) for Philips - SPOC DUAL Li Ion Battery Pack [11/30/18]"/>
    <n v="110"/>
    <n v="0"/>
    <n v="110"/>
    <n v="178.01"/>
    <s v="45923L16D378B34 REV1.0110"/>
    <n v="19581.099999999999"/>
    <d v="2018-11-30T00:00:00"/>
    <d v="2018-11-25T00:00:00"/>
    <x v="2"/>
    <d v="2018-11-01T00:00:00"/>
    <x v="0"/>
    <s v="L16"/>
    <n v="16"/>
    <n v="16"/>
    <n v="1760"/>
    <m/>
    <m/>
    <m/>
    <m/>
    <x v="1"/>
    <n v="0"/>
  </r>
  <r>
    <n v="46997"/>
    <s v="Open"/>
    <d v="2018-09-07T00:00:00"/>
    <d v="2019-01-24T00:00:00"/>
    <s v="4059"/>
    <s v="Particle Measuring Systems"/>
    <s v="NH2034HD34 Rev1.4"/>
    <s v="PC"/>
    <s v="NH2034HD34 Rev 1.4 Li Ion Battery"/>
    <n v="100"/>
    <n v="0"/>
    <n v="100"/>
    <n v="112.08"/>
    <s v="46997NH2034HD34 Rev1.4100"/>
    <n v="11208"/>
    <d v="2019-01-24T00:00:00"/>
    <d v="2019-01-20T00:00:00"/>
    <x v="39"/>
    <d v="2019-01-01T00:00:00"/>
    <x v="0"/>
    <s v="NH2"/>
    <s v="H"/>
    <n v="8"/>
    <n v="800"/>
    <m/>
    <m/>
    <m/>
    <m/>
    <x v="1"/>
    <n v="0"/>
  </r>
  <r>
    <n v="46430"/>
    <s v="Open"/>
    <d v="2018-06-29T00:00:00"/>
    <d v="2019-01-25T00:00:00"/>
    <s v="6468"/>
    <s v="Pile Dynamics"/>
    <s v="CH4000A-REV 9.1"/>
    <s v=""/>
    <s v="CH4000A Rev 9.1 (SEE SWI) Charger with US Power Plug"/>
    <n v="50"/>
    <n v="0"/>
    <n v="50"/>
    <n v="91.96"/>
    <s v="46430CH4000A-REV 9.150"/>
    <n v="4598"/>
    <d v="2019-01-25T00:00:00"/>
    <d v="2019-01-20T00:00:00"/>
    <x v="39"/>
    <d v="2019-01-01T00:00:00"/>
    <x v="2"/>
    <s v="CH4"/>
    <s v="n/a"/>
    <n v="0"/>
    <n v="0"/>
    <m/>
    <m/>
    <m/>
    <m/>
    <x v="1"/>
    <n v="0"/>
  </r>
  <r>
    <n v="46489"/>
    <s v="Open"/>
    <d v="2018-07-06T00:00:00"/>
    <d v="2019-01-25T00:00:00"/>
    <s v="4351"/>
    <s v="Dewetron Ges.m.b.H"/>
    <s v="RH2024HD34-REV2.0"/>
    <s v="PC"/>
    <s v="RH2024HD34, REV 2.0 Li Ion Battery [09/18/18]"/>
    <n v="36"/>
    <n v="0"/>
    <n v="36"/>
    <n v="112.08"/>
    <s v="46489RH2024HD34-REV2.036"/>
    <n v="4034.88"/>
    <d v="2018-09-18T00:00:00"/>
    <d v="2018-09-16T00:00:00"/>
    <x v="8"/>
    <d v="2018-09-01T00:00:00"/>
    <x v="0"/>
    <s v="RH2"/>
    <s v="H"/>
    <n v="8"/>
    <n v="288"/>
    <m/>
    <m/>
    <m/>
    <m/>
    <x v="1"/>
    <n v="0"/>
  </r>
  <r>
    <n v="46489"/>
    <s v="Open"/>
    <d v="2018-07-06T00:00:00"/>
    <d v="2019-01-25T00:00:00"/>
    <s v="4351"/>
    <s v="Dewetron Ges.m.b.H"/>
    <s v="RH2024HD34-REV2.0"/>
    <s v="PC"/>
    <s v="RH2024HD34, REV 2.0 Li Ion Battery [01/11/19]"/>
    <n v="36"/>
    <n v="0"/>
    <n v="36"/>
    <n v="112.08"/>
    <s v="46489RH2024HD34-REV2.036"/>
    <n v="4034.88"/>
    <d v="2019-01-11T00:00:00"/>
    <d v="2019-01-06T00:00:00"/>
    <x v="34"/>
    <d v="2019-01-01T00:00:00"/>
    <x v="0"/>
    <s v="RH2"/>
    <s v="H"/>
    <n v="8"/>
    <n v="288"/>
    <m/>
    <m/>
    <m/>
    <m/>
    <x v="1"/>
    <n v="0"/>
  </r>
  <r>
    <n v="46724"/>
    <s v="Open"/>
    <d v="2018-08-02T00:00:00"/>
    <d v="2019-01-25T00:00:00"/>
    <s v="3098"/>
    <s v="PdMA Corporation"/>
    <s v="CH4000A-REV 9.2"/>
    <s v=""/>
    <s v="CH4000A Rev 9.2 Flash (SEE SWI) Charger with US Power Plug [09/19/18]"/>
    <n v="20"/>
    <n v="0"/>
    <n v="20"/>
    <n v="91.96"/>
    <s v="46724CH4000A-REV 9.220"/>
    <n v="1839.1999999999998"/>
    <d v="2018-09-19T00:00:00"/>
    <d v="2018-09-16T00:00:00"/>
    <x v="8"/>
    <d v="2018-09-01T00:00:00"/>
    <x v="2"/>
    <s v="CH4"/>
    <s v="n/a"/>
    <n v="0"/>
    <n v="0"/>
    <m/>
    <m/>
    <m/>
    <m/>
    <x v="1"/>
    <n v="0"/>
  </r>
  <r>
    <n v="46724"/>
    <s v="Open"/>
    <d v="2018-08-02T00:00:00"/>
    <d v="2019-01-25T00:00:00"/>
    <s v="3098"/>
    <s v="PdMA Corporation"/>
    <s v="CH4000A-REV 9.2"/>
    <s v=""/>
    <s v="CH4000A Rev 9.2 Flash (SEE SWI) Charger with US Power Plug [10/17/18]"/>
    <n v="20"/>
    <n v="0"/>
    <n v="20"/>
    <n v="91.96"/>
    <s v="46724CH4000A-REV 9.220"/>
    <n v="1839.1999999999998"/>
    <d v="2018-10-17T00:00:00"/>
    <d v="2018-10-14T00:00:00"/>
    <x v="7"/>
    <d v="2018-10-01T00:00:00"/>
    <x v="2"/>
    <s v="CH4"/>
    <s v="n/a"/>
    <n v="0"/>
    <n v="0"/>
    <m/>
    <m/>
    <m/>
    <m/>
    <x v="1"/>
    <n v="0"/>
  </r>
  <r>
    <n v="46724"/>
    <s v="Open"/>
    <d v="2018-08-02T00:00:00"/>
    <d v="2019-01-25T00:00:00"/>
    <s v="3098"/>
    <s v="PdMA Corporation"/>
    <s v="CH4000A-REV 9.2"/>
    <s v=""/>
    <s v="CH4000A Rev 9.2 Flash (SEE SWI) Charger with US Power Plug [11/09/18]"/>
    <n v="20"/>
    <n v="0"/>
    <n v="20"/>
    <n v="91.96"/>
    <s v="46724CH4000A-REV 9.220"/>
    <n v="1839.1999999999998"/>
    <d v="2018-11-09T00:00:00"/>
    <d v="2018-11-04T00:00:00"/>
    <x v="6"/>
    <d v="2018-11-01T00:00:00"/>
    <x v="2"/>
    <s v="CH4"/>
    <s v="n/a"/>
    <n v="0"/>
    <n v="0"/>
    <m/>
    <m/>
    <m/>
    <m/>
    <x v="1"/>
    <n v="0"/>
  </r>
  <r>
    <n v="46724"/>
    <s v="Open"/>
    <d v="2018-08-02T00:00:00"/>
    <d v="2019-01-25T00:00:00"/>
    <s v="3098"/>
    <s v="PdMA Corporation"/>
    <s v="CH4000A-REV 9.2"/>
    <s v=""/>
    <s v="CH4000A Rev 9.2 Flash (SEE SWI) Charger with US Power Plug [12/14/18]"/>
    <n v="20"/>
    <n v="0"/>
    <n v="20"/>
    <n v="91.96"/>
    <s v="46724CH4000A-REV 9.220"/>
    <n v="1839.1999999999998"/>
    <d v="2018-12-14T00:00:00"/>
    <d v="2018-12-09T00:00:00"/>
    <x v="19"/>
    <d v="2018-12-01T00:00:00"/>
    <x v="2"/>
    <s v="CH4"/>
    <s v="n/a"/>
    <n v="0"/>
    <n v="0"/>
    <m/>
    <m/>
    <m/>
    <m/>
    <x v="1"/>
    <n v="0"/>
  </r>
  <r>
    <n v="46724"/>
    <s v="Open"/>
    <d v="2018-08-02T00:00:00"/>
    <d v="2019-01-25T00:00:00"/>
    <s v="3098"/>
    <s v="PdMA Corporation"/>
    <s v="CH4000A-REV 9.2"/>
    <s v=""/>
    <s v="CH4000A Rev 9.2 Flash (SEE SWI) Charger with US Power Plug [01/18/19]"/>
    <n v="20"/>
    <n v="0"/>
    <n v="20"/>
    <n v="91.96"/>
    <s v="46724CH4000A-REV 9.220"/>
    <n v="1839.1999999999998"/>
    <d v="2019-01-18T00:00:00"/>
    <d v="2019-01-13T00:00:00"/>
    <x v="40"/>
    <d v="2019-01-01T00:00:00"/>
    <x v="2"/>
    <s v="CH4"/>
    <s v="n/a"/>
    <n v="0"/>
    <n v="0"/>
    <m/>
    <m/>
    <m/>
    <m/>
    <x v="1"/>
    <n v="0"/>
  </r>
  <r>
    <n v="46893"/>
    <s v="Open"/>
    <d v="2018-08-23T00:00:00"/>
    <d v="2019-01-25T00:00:00"/>
    <s v="6028"/>
    <s v="Heraeus Electro-Nite"/>
    <s v="NB2037HR31 Rev2.4"/>
    <s v="PC"/>
    <s v="NB2037HR31 Rev 2.4 (see SWI) for Heraus(24 Hr. hold)"/>
    <n v="250"/>
    <n v="0"/>
    <n v="250"/>
    <n v="56.25"/>
    <s v="46893NB2037HR31 Rev2.4250"/>
    <n v="14062.5"/>
    <d v="2019-01-25T00:00:00"/>
    <d v="2019-01-20T00:00:00"/>
    <x v="39"/>
    <d v="2019-01-01T00:00:00"/>
    <x v="0"/>
    <s v="NB2"/>
    <s v="B"/>
    <n v="2"/>
    <n v="500"/>
    <m/>
    <m/>
    <m/>
    <m/>
    <x v="1"/>
    <n v="0"/>
  </r>
  <r>
    <n v="45112"/>
    <s v="Open"/>
    <d v="2018-02-08T00:00:00"/>
    <d v="2019-01-29T00:00:00"/>
    <s v="5083"/>
    <s v="General Dynamics Land Systems"/>
    <s v="NL2024HD22-REV4.6"/>
    <s v="PC"/>
    <s v="NL2024HD22 Rev 4.6 Li Ion Battery [01/22/19]"/>
    <n v="64"/>
    <n v="0"/>
    <n v="64"/>
    <n v="117.57"/>
    <s v="45112NL2024HD22-REV4.664"/>
    <n v="7524.48"/>
    <d v="2019-01-22T00:00:00"/>
    <d v="2019-01-20T00:00:00"/>
    <x v="39"/>
    <d v="2019-01-01T00:00:00"/>
    <x v="0"/>
    <s v="NL2"/>
    <s v="L"/>
    <n v="12"/>
    <n v="768"/>
    <m/>
    <m/>
    <m/>
    <m/>
    <x v="1"/>
    <n v="0"/>
  </r>
  <r>
    <n v="46361"/>
    <s v="Open"/>
    <d v="2018-06-21T00:00:00"/>
    <d v="2019-01-29T00:00:00"/>
    <s v="3236"/>
    <s v="Prima Electro S.p.A."/>
    <s v="ND2037HD29 Rev1.4"/>
    <s v=""/>
    <s v="ND2037HD29 Rev 1.4 Li Ion Battery [10/23/18]"/>
    <n v="30"/>
    <n v="0"/>
    <n v="30"/>
    <n v="68.89"/>
    <s v="46361ND2037HD29 Rev1.430"/>
    <n v="2066.6999999999998"/>
    <d v="2018-10-23T00:00:00"/>
    <d v="2018-10-21T00:00:00"/>
    <x v="5"/>
    <d v="2018-10-01T00:00:00"/>
    <x v="0"/>
    <s v="ND2"/>
    <s v="D"/>
    <n v="4"/>
    <n v="120"/>
    <m/>
    <m/>
    <m/>
    <m/>
    <x v="1"/>
    <n v="0"/>
  </r>
  <r>
    <n v="46361"/>
    <s v="Open"/>
    <d v="2018-06-21T00:00:00"/>
    <d v="2019-01-29T00:00:00"/>
    <s v="3236"/>
    <s v="Prima Electro S.p.A."/>
    <s v="ND2037HD29 Rev1.4"/>
    <s v=""/>
    <s v="ND2037HD29 Rev 1.4 Li Ion Battery [11/19/18]"/>
    <n v="50"/>
    <n v="0"/>
    <n v="50"/>
    <n v="68.89"/>
    <s v="46361ND2037HD29 Rev1.450"/>
    <n v="3444.5"/>
    <d v="2018-11-19T00:00:00"/>
    <d v="2018-11-18T00:00:00"/>
    <x v="13"/>
    <d v="2018-11-01T00:00:00"/>
    <x v="0"/>
    <s v="ND2"/>
    <s v="D"/>
    <n v="4"/>
    <n v="200"/>
    <m/>
    <m/>
    <m/>
    <m/>
    <x v="1"/>
    <n v="0"/>
  </r>
  <r>
    <n v="46361"/>
    <s v="Open"/>
    <d v="2018-06-21T00:00:00"/>
    <d v="2019-01-29T00:00:00"/>
    <s v="3236"/>
    <s v="Prima Electro S.p.A."/>
    <s v="ND2037HD29 Rev1.4"/>
    <s v=""/>
    <s v="ND2037HD29 Rev 1.4 Li Ion Battery [12/27/18]"/>
    <n v="50"/>
    <n v="0"/>
    <n v="50"/>
    <n v="68.89"/>
    <s v="46361ND2037HD29 Rev1.450"/>
    <n v="3444.5"/>
    <d v="2018-12-27T00:00:00"/>
    <d v="2018-12-23T00:00:00"/>
    <x v="36"/>
    <d v="2018-12-01T00:00:00"/>
    <x v="0"/>
    <s v="ND2"/>
    <s v="D"/>
    <n v="4"/>
    <n v="200"/>
    <m/>
    <m/>
    <m/>
    <m/>
    <x v="1"/>
    <n v="0"/>
  </r>
  <r>
    <n v="46361"/>
    <s v="Open"/>
    <d v="2018-06-21T00:00:00"/>
    <d v="2019-01-29T00:00:00"/>
    <s v="3236"/>
    <s v="Prima Electro S.p.A."/>
    <s v="ND2037HD29 Rev1.4"/>
    <s v=""/>
    <s v="ND2037HD29 Rev 1.4 Li Ion Battery [01/22/19]"/>
    <n v="50"/>
    <n v="0"/>
    <n v="50"/>
    <n v="68.89"/>
    <s v="46361ND2037HD29 Rev1.450"/>
    <n v="3444.5"/>
    <d v="2019-01-22T00:00:00"/>
    <d v="2019-01-20T00:00:00"/>
    <x v="39"/>
    <d v="2019-01-01T00:00:00"/>
    <x v="0"/>
    <s v="ND2"/>
    <s v="D"/>
    <n v="4"/>
    <n v="200"/>
    <m/>
    <m/>
    <m/>
    <m/>
    <x v="1"/>
    <n v="0"/>
  </r>
  <r>
    <n v="46361"/>
    <s v="Open"/>
    <d v="2018-06-21T00:00:00"/>
    <d v="2019-01-29T00:00:00"/>
    <s v="3236"/>
    <s v="Prima Electro S.p.A."/>
    <s v="Wire Exchange Fees"/>
    <s v=""/>
    <s v="wire fee costs incurred from intermediary banks in transit"/>
    <n v="4"/>
    <n v="0"/>
    <n v="4"/>
    <n v="30"/>
    <s v="46361Wire Exchange Fees4"/>
    <n v="120"/>
    <d v="2019-01-29T00:00:00"/>
    <d v="2019-01-27T00:00:00"/>
    <x v="37"/>
    <d v="2019-01-01T00:00:00"/>
    <x v="1"/>
    <s v="Wir"/>
    <s v="n/a"/>
    <n v="0"/>
    <n v="0"/>
    <m/>
    <m/>
    <m/>
    <m/>
    <x v="1"/>
    <n v="0"/>
  </r>
  <r>
    <n v="45696"/>
    <s v="Open"/>
    <d v="2018-04-10T00:00:00"/>
    <d v="2019-01-30T00:00:00"/>
    <s v="4350"/>
    <s v="Bruker AXS Handheld, Inc."/>
    <s v="ND2017BK29-REV1.2"/>
    <s v="PC"/>
    <s v="ND2017BK29-REV1.2 for Bruker Elemental Li Ion Battery [08/10/18]"/>
    <n v="200"/>
    <n v="0"/>
    <n v="200"/>
    <n v="63.01"/>
    <s v="45696ND2017BK29-REV1.2200"/>
    <n v="12602"/>
    <d v="2018-08-10T00:00:00"/>
    <d v="2018-08-05T00:00:00"/>
    <x v="0"/>
    <s v="LATE"/>
    <x v="0"/>
    <s v="ND2"/>
    <s v="D"/>
    <n v="4"/>
    <n v="800"/>
    <m/>
    <m/>
    <m/>
    <m/>
    <x v="16"/>
    <n v="6400"/>
  </r>
  <r>
    <n v="45696"/>
    <s v="Open"/>
    <d v="2018-04-10T00:00:00"/>
    <d v="2019-01-30T00:00:00"/>
    <s v="4350"/>
    <s v="Bruker AXS Handheld, Inc."/>
    <s v="CH5000BK-E REV 3.4"/>
    <s v=""/>
    <s v="CH5000BK-E Rev 3.4  Charger/Calibrator for Bruker, with EU power Plug [09/10/18]"/>
    <n v="100"/>
    <n v="0"/>
    <n v="100"/>
    <n v="100.83"/>
    <s v="45696CH5000BK-E REV 3.4100"/>
    <n v="10083"/>
    <d v="2018-09-10T00:00:00"/>
    <d v="2018-09-09T00:00:00"/>
    <x v="9"/>
    <d v="2018-09-01T00:00:00"/>
    <x v="2"/>
    <s v="CH5"/>
    <s v="n/a"/>
    <n v="0"/>
    <n v="0"/>
    <m/>
    <m/>
    <m/>
    <m/>
    <x v="1"/>
    <n v="0"/>
  </r>
  <r>
    <n v="45696"/>
    <s v="Open"/>
    <d v="2018-04-10T00:00:00"/>
    <d v="2019-01-30T00:00:00"/>
    <s v="4350"/>
    <s v="Bruker AXS Handheld, Inc."/>
    <s v="ND2017BK29-REV1.2"/>
    <s v="PC"/>
    <s v="ND2017BK29-REV1.2 for Bruker Elemental Li Ion Battery [09/10/18]"/>
    <n v="200"/>
    <n v="0"/>
    <n v="200"/>
    <n v="63.01"/>
    <s v="45696ND2017BK29-REV1.2200"/>
    <n v="12602"/>
    <d v="2018-09-10T00:00:00"/>
    <d v="2018-09-09T00:00:00"/>
    <x v="9"/>
    <d v="2018-09-01T00:00:00"/>
    <x v="0"/>
    <s v="ND2"/>
    <s v="D"/>
    <n v="4"/>
    <n v="800"/>
    <m/>
    <m/>
    <m/>
    <m/>
    <x v="1"/>
    <n v="0"/>
  </r>
  <r>
    <n v="45696"/>
    <s v="Open"/>
    <d v="2018-04-10T00:00:00"/>
    <d v="2019-01-30T00:00:00"/>
    <s v="4350"/>
    <s v="Bruker AXS Handheld, Inc."/>
    <s v="CH5000BK-E REV 3.4"/>
    <s v=""/>
    <s v="CH5000BK-E Rev 3.4  Charger/Calibrator for Bruker, with EU power Plug [10/08/18]"/>
    <n v="100"/>
    <n v="0"/>
    <n v="100"/>
    <n v="100.83"/>
    <s v="45696CH5000BK-E REV 3.4100"/>
    <n v="10083"/>
    <d v="2018-10-08T00:00:00"/>
    <d v="2018-10-07T00:00:00"/>
    <x v="12"/>
    <d v="2018-10-01T00:00:00"/>
    <x v="2"/>
    <s v="CH5"/>
    <s v="n/a"/>
    <n v="0"/>
    <n v="0"/>
    <m/>
    <m/>
    <m/>
    <m/>
    <x v="1"/>
    <n v="0"/>
  </r>
  <r>
    <n v="45696"/>
    <s v="Open"/>
    <d v="2018-04-10T00:00:00"/>
    <d v="2019-01-30T00:00:00"/>
    <s v="4350"/>
    <s v="Bruker AXS Handheld, Inc."/>
    <s v="ND2017BK29-REV1.2"/>
    <s v="PC"/>
    <s v="ND2017BK29-REV1.2 for Bruker Elemental Li Ion Battery [10/08/18]"/>
    <n v="200"/>
    <n v="0"/>
    <n v="200"/>
    <n v="63.01"/>
    <s v="45696ND2017BK29-REV1.2200"/>
    <n v="12602"/>
    <d v="2018-10-08T00:00:00"/>
    <d v="2018-10-07T00:00:00"/>
    <x v="12"/>
    <d v="2018-10-01T00:00:00"/>
    <x v="0"/>
    <s v="ND2"/>
    <s v="D"/>
    <n v="4"/>
    <n v="800"/>
    <m/>
    <m/>
    <m/>
    <m/>
    <x v="1"/>
    <n v="0"/>
  </r>
  <r>
    <n v="45696"/>
    <s v="Open"/>
    <d v="2018-04-10T00:00:00"/>
    <d v="2019-01-30T00:00:00"/>
    <s v="4350"/>
    <s v="Bruker AXS Handheld, Inc."/>
    <s v="CH5000BK-E REV 3.4"/>
    <s v=""/>
    <s v="CH5000BK-E Rev 3.4  Charger/Calibrator for Bruker, with EU power Plug [11/07/18]"/>
    <n v="100"/>
    <n v="0"/>
    <n v="100"/>
    <n v="100.83"/>
    <s v="45696CH5000BK-E REV 3.4100"/>
    <n v="10083"/>
    <d v="2018-11-07T00:00:00"/>
    <d v="2018-11-04T00:00:00"/>
    <x v="6"/>
    <d v="2018-11-01T00:00:00"/>
    <x v="2"/>
    <s v="CH5"/>
    <s v="n/a"/>
    <n v="0"/>
    <n v="0"/>
    <m/>
    <m/>
    <m/>
    <m/>
    <x v="1"/>
    <n v="0"/>
  </r>
  <r>
    <n v="45696"/>
    <s v="Open"/>
    <d v="2018-04-10T00:00:00"/>
    <d v="2019-01-30T00:00:00"/>
    <s v="4350"/>
    <s v="Bruker AXS Handheld, Inc."/>
    <s v="ND2017BK29-REV1.2"/>
    <s v="PC"/>
    <s v="ND2017BK29-REV1.2 for Bruker Elemental Li Ion Battery [11/07/18]"/>
    <n v="200"/>
    <n v="0"/>
    <n v="200"/>
    <n v="63.01"/>
    <s v="45696ND2017BK29-REV1.2200"/>
    <n v="12602"/>
    <d v="2018-11-07T00:00:00"/>
    <d v="2018-11-04T00:00:00"/>
    <x v="6"/>
    <d v="2018-11-01T00:00:00"/>
    <x v="0"/>
    <s v="ND2"/>
    <s v="D"/>
    <n v="4"/>
    <n v="800"/>
    <m/>
    <m/>
    <m/>
    <m/>
    <x v="1"/>
    <n v="0"/>
  </r>
  <r>
    <n v="45696"/>
    <s v="Open"/>
    <d v="2018-04-10T00:00:00"/>
    <d v="2019-01-30T00:00:00"/>
    <s v="4350"/>
    <s v="Bruker AXS Handheld, Inc."/>
    <s v="CH5000BK-U REV 3.4"/>
    <s v=""/>
    <s v="CH5000BK-U Rev 3.4  Charger/Calibrator for Bruker, with UK power Plug [12/05/18]"/>
    <n v="100"/>
    <n v="0"/>
    <n v="100"/>
    <n v="100.83"/>
    <s v="45696CH5000BK-U REV 3.4100"/>
    <n v="10083"/>
    <d v="2018-12-05T00:00:00"/>
    <d v="2018-12-02T00:00:00"/>
    <x v="1"/>
    <d v="2018-12-01T00:00:00"/>
    <x v="2"/>
    <s v="CH5"/>
    <s v="n/a"/>
    <n v="0"/>
    <n v="0"/>
    <m/>
    <m/>
    <m/>
    <m/>
    <x v="1"/>
    <n v="0"/>
  </r>
  <r>
    <n v="45696"/>
    <s v="Open"/>
    <d v="2018-04-10T00:00:00"/>
    <d v="2019-01-30T00:00:00"/>
    <s v="4350"/>
    <s v="Bruker AXS Handheld, Inc."/>
    <s v="ND2017BK29-REV1.2"/>
    <s v="PC"/>
    <s v="ND2017BK29-REV1.2 for Bruker Elemental Li Ion Battery [12/05/18]"/>
    <n v="200"/>
    <n v="0"/>
    <n v="200"/>
    <n v="63.01"/>
    <s v="45696ND2017BK29-REV1.2200"/>
    <n v="12602"/>
    <d v="2018-12-05T00:00:00"/>
    <d v="2018-12-02T00:00:00"/>
    <x v="1"/>
    <d v="2018-12-01T00:00:00"/>
    <x v="0"/>
    <s v="ND2"/>
    <s v="D"/>
    <n v="4"/>
    <n v="800"/>
    <m/>
    <m/>
    <m/>
    <m/>
    <x v="1"/>
    <n v="0"/>
  </r>
  <r>
    <n v="45696"/>
    <s v="Open"/>
    <d v="2018-04-10T00:00:00"/>
    <d v="2019-01-30T00:00:00"/>
    <s v="4350"/>
    <s v="Bruker AXS Handheld, Inc."/>
    <s v="CH5000BK-U REV 3.4"/>
    <s v=""/>
    <s v="CH5000BK-U Rev 3.4  Charger/Calibrator for Bruker, with UK power Plug 24V [12/20/18]"/>
    <n v="100"/>
    <n v="0"/>
    <n v="100"/>
    <n v="100.83"/>
    <s v="45696CH5000BK-U REV 3.4100"/>
    <n v="10083"/>
    <d v="2018-12-20T00:00:00"/>
    <d v="2018-12-16T00:00:00"/>
    <x v="10"/>
    <d v="2018-12-01T00:00:00"/>
    <x v="2"/>
    <s v="CH5"/>
    <s v="n/a"/>
    <n v="0"/>
    <n v="0"/>
    <m/>
    <m/>
    <m/>
    <m/>
    <x v="1"/>
    <n v="0"/>
  </r>
  <r>
    <n v="45696"/>
    <s v="Open"/>
    <d v="2018-04-10T00:00:00"/>
    <d v="2019-01-30T00:00:00"/>
    <s v="4350"/>
    <s v="Bruker AXS Handheld, Inc."/>
    <s v="ND2017BK29-REV1.2"/>
    <s v="PC"/>
    <s v="ND2017BK29-REV1.2 for Bruker Elemental Li Ion Battery [12/20/18]"/>
    <n v="200"/>
    <n v="0"/>
    <n v="200"/>
    <n v="63.01"/>
    <s v="45696ND2017BK29-REV1.2200"/>
    <n v="12602"/>
    <d v="2018-12-20T00:00:00"/>
    <d v="2018-12-16T00:00:00"/>
    <x v="10"/>
    <d v="2018-12-01T00:00:00"/>
    <x v="0"/>
    <s v="ND2"/>
    <s v="D"/>
    <n v="4"/>
    <n v="800"/>
    <m/>
    <m/>
    <m/>
    <m/>
    <x v="1"/>
    <n v="0"/>
  </r>
  <r>
    <n v="45696"/>
    <s v="Open"/>
    <d v="2018-04-10T00:00:00"/>
    <d v="2019-01-30T00:00:00"/>
    <s v="4350"/>
    <s v="Bruker AXS Handheld, Inc."/>
    <s v="CH5000BK-U REV 3.4"/>
    <s v=""/>
    <s v="CH5000BK-U Rev 3.4  Charger/Calibrator for Bruker, with UK power Plug [01/24/19]"/>
    <n v="100"/>
    <n v="0"/>
    <n v="100"/>
    <n v="100.83"/>
    <s v="45696CH5000BK-U REV 3.4100"/>
    <n v="10083"/>
    <d v="2019-01-24T00:00:00"/>
    <d v="2019-01-20T00:00:00"/>
    <x v="39"/>
    <d v="2019-01-01T00:00:00"/>
    <x v="2"/>
    <s v="CH5"/>
    <s v="n/a"/>
    <n v="0"/>
    <n v="0"/>
    <m/>
    <m/>
    <m/>
    <m/>
    <x v="1"/>
    <n v="0"/>
  </r>
  <r>
    <n v="45696"/>
    <s v="Open"/>
    <d v="2018-04-10T00:00:00"/>
    <d v="2019-01-30T00:00:00"/>
    <s v="4350"/>
    <s v="Bruker AXS Handheld, Inc."/>
    <s v="ND2017BK29-REV1.2"/>
    <s v="PC"/>
    <s v="ND2017BK29-REV1.2 for Bruker Elemental Li Ion Battery [01/24/19]"/>
    <n v="200"/>
    <n v="0"/>
    <n v="200"/>
    <n v="63.01"/>
    <s v="45696ND2017BK29-REV1.2200"/>
    <n v="12602"/>
    <d v="2019-01-24T00:00:00"/>
    <d v="2019-01-20T00:00:00"/>
    <x v="39"/>
    <d v="2019-01-01T00:00:00"/>
    <x v="0"/>
    <s v="ND2"/>
    <s v="D"/>
    <n v="4"/>
    <n v="800"/>
    <m/>
    <m/>
    <m/>
    <m/>
    <x v="1"/>
    <n v="0"/>
  </r>
  <r>
    <n v="46116"/>
    <s v="Open"/>
    <d v="2018-05-25T00:00:00"/>
    <d v="2019-01-30T00:00:00"/>
    <s v="9526"/>
    <s v="Sourced Materials Inc."/>
    <s v="PH3059HD30 Rev 1.0"/>
    <s v="PC"/>
    <s v="PH3059HD30 Rev 1.0 Li Ion Battery [01/15/19]"/>
    <n v="10"/>
    <n v="0"/>
    <n v="10"/>
    <n v="163.80000000000001"/>
    <s v="46116PH3059HD30 Rev 1.010"/>
    <n v="1638"/>
    <d v="2019-01-15T00:00:00"/>
    <d v="2019-01-13T00:00:00"/>
    <x v="40"/>
    <d v="2019-01-01T00:00:00"/>
    <x v="0"/>
    <s v="PH3"/>
    <s v="H"/>
    <n v="8"/>
    <n v="80"/>
    <m/>
    <m/>
    <m/>
    <m/>
    <x v="1"/>
    <n v="0"/>
  </r>
  <r>
    <n v="46654"/>
    <s v="Open"/>
    <d v="2018-07-27T00:00:00"/>
    <d v="2019-01-30T00:00:00"/>
    <s v="3282"/>
    <s v="Olympus Scientific Solutions Tech"/>
    <s v="CH4000X-REV 9.1"/>
    <s v=""/>
    <s v="CH4000X Rev 9.1 (SEE SWI) Charger with No Power Cord [11/15/18]"/>
    <n v="100"/>
    <n v="0"/>
    <n v="100"/>
    <n v="81.33"/>
    <s v="46654CH4000X-REV 9.1100"/>
    <n v="8133"/>
    <d v="2018-11-15T00:00:00"/>
    <d v="2018-11-11T00:00:00"/>
    <x v="23"/>
    <d v="2018-11-01T00:00:00"/>
    <x v="2"/>
    <s v="CH4"/>
    <s v="n/a"/>
    <n v="0"/>
    <n v="0"/>
    <m/>
    <m/>
    <m/>
    <m/>
    <x v="1"/>
    <n v="0"/>
  </r>
  <r>
    <n v="46654"/>
    <s v="Open"/>
    <d v="2018-07-27T00:00:00"/>
    <d v="2019-01-30T00:00:00"/>
    <s v="3282"/>
    <s v="Olympus Scientific Solutions Tech"/>
    <s v="CH4000X-REV 9.1"/>
    <s v=""/>
    <s v="CH4000X Rev 9.1 (SEE SWI) Charger with No Power Cord [12/13/18]"/>
    <n v="100"/>
    <n v="0"/>
    <n v="100"/>
    <n v="81.33"/>
    <s v="46654CH4000X-REV 9.1100"/>
    <n v="8133"/>
    <d v="2018-12-13T00:00:00"/>
    <d v="2018-12-09T00:00:00"/>
    <x v="19"/>
    <d v="2018-12-01T00:00:00"/>
    <x v="2"/>
    <s v="CH4"/>
    <s v="n/a"/>
    <n v="0"/>
    <n v="0"/>
    <m/>
    <m/>
    <m/>
    <m/>
    <x v="1"/>
    <n v="0"/>
  </r>
  <r>
    <n v="46654"/>
    <s v="Open"/>
    <d v="2018-07-27T00:00:00"/>
    <d v="2019-01-30T00:00:00"/>
    <s v="3282"/>
    <s v="Olympus Scientific Solutions Tech"/>
    <s v="CH4000X-REV 9.1"/>
    <s v=""/>
    <s v="CH4000X Rev 9.1 (SEE SWI) Charger with No Power Cord [01/15/19]"/>
    <n v="100"/>
    <n v="0"/>
    <n v="100"/>
    <n v="81.33"/>
    <s v="46654CH4000X-REV 9.1100"/>
    <n v="8133"/>
    <d v="2019-01-15T00:00:00"/>
    <d v="2019-01-13T00:00:00"/>
    <x v="40"/>
    <d v="2019-01-01T00:00:00"/>
    <x v="2"/>
    <s v="CH4"/>
    <s v="n/a"/>
    <n v="0"/>
    <n v="0"/>
    <m/>
    <m/>
    <m/>
    <m/>
    <x v="1"/>
    <n v="0"/>
  </r>
  <r>
    <n v="44507"/>
    <s v="Open"/>
    <d v="2017-12-04T00:00:00"/>
    <d v="2019-01-31T00:00:00"/>
    <s v="7628"/>
    <s v="Planitar"/>
    <s v="MC20505A Rev 1.1"/>
    <s v=""/>
    <s v="BELT CHARGER - Rev 1.1, 50W charger with 30W label and straight 5-wire cable (no output connector).  Has 60W PS with 2.1mm input conn.  [09/24/18]"/>
    <n v="20"/>
    <n v="0"/>
    <n v="20"/>
    <n v="75.849999999999994"/>
    <s v="44507MC20505A Rev 1.120"/>
    <n v="1517"/>
    <d v="2018-09-24T00:00:00"/>
    <d v="2018-09-23T00:00:00"/>
    <x v="3"/>
    <d v="2018-09-01T00:00:00"/>
    <x v="2"/>
    <s v="MC2"/>
    <s v="n/a"/>
    <n v="0"/>
    <n v="0"/>
    <m/>
    <m/>
    <m/>
    <m/>
    <x v="1"/>
    <n v="0"/>
  </r>
  <r>
    <n v="44507"/>
    <s v="Open"/>
    <d v="2017-12-04T00:00:00"/>
    <d v="2019-01-31T00:00:00"/>
    <s v="7628"/>
    <s v="Planitar"/>
    <s v="ND2054HD34 Rev1.4"/>
    <s v="PC"/>
    <s v="ND2054HD34 Rev 1.4 Li Ion Battery  [09/24/18]"/>
    <n v="20"/>
    <n v="0"/>
    <n v="20"/>
    <n v="71.41"/>
    <s v="44507ND2054HD34 Rev1.420"/>
    <n v="1428.1999999999998"/>
    <d v="2018-09-24T00:00:00"/>
    <d v="2018-09-23T00:00:00"/>
    <x v="3"/>
    <d v="2018-09-01T00:00:00"/>
    <x v="0"/>
    <s v="ND2"/>
    <s v="D"/>
    <n v="4"/>
    <n v="80"/>
    <m/>
    <m/>
    <m/>
    <m/>
    <x v="1"/>
    <n v="0"/>
  </r>
  <r>
    <n v="44507"/>
    <s v="Open"/>
    <d v="2017-12-04T00:00:00"/>
    <d v="2019-01-31T00:00:00"/>
    <s v="7628"/>
    <s v="Planitar"/>
    <s v="MC20505A Rev 1.1"/>
    <s v=""/>
    <s v="BELT CHARGER - Rev 1.1, 50W charger with 30W label and straight 5-wire cable (no output connector).  Has 60W PS with 2.1mm input conn.  [11/05/18]"/>
    <n v="20"/>
    <n v="0"/>
    <n v="20"/>
    <n v="75.849999999999994"/>
    <s v="44507MC20505A Rev 1.120"/>
    <n v="1517"/>
    <d v="2018-11-05T00:00:00"/>
    <d v="2018-11-04T00:00:00"/>
    <x v="6"/>
    <d v="2018-11-01T00:00:00"/>
    <x v="2"/>
    <s v="MC2"/>
    <s v="n/a"/>
    <n v="0"/>
    <n v="0"/>
    <m/>
    <m/>
    <m/>
    <m/>
    <x v="1"/>
    <n v="0"/>
  </r>
  <r>
    <n v="44507"/>
    <s v="Open"/>
    <d v="2017-12-04T00:00:00"/>
    <d v="2019-01-31T00:00:00"/>
    <s v="7628"/>
    <s v="Planitar"/>
    <s v="ND2054HD34 Rev1.4"/>
    <s v="PC"/>
    <s v="ND2054HD34 Rev 1.4 Li Ion Battery  [11/05/18]"/>
    <n v="20"/>
    <n v="0"/>
    <n v="20"/>
    <n v="71.41"/>
    <s v="44507ND2054HD34 Rev1.420"/>
    <n v="1428.1999999999998"/>
    <d v="2018-11-05T00:00:00"/>
    <d v="2018-11-04T00:00:00"/>
    <x v="6"/>
    <d v="2018-11-01T00:00:00"/>
    <x v="0"/>
    <s v="ND2"/>
    <s v="D"/>
    <n v="4"/>
    <n v="80"/>
    <m/>
    <m/>
    <m/>
    <m/>
    <x v="1"/>
    <n v="0"/>
  </r>
  <r>
    <n v="44507"/>
    <s v="Open"/>
    <d v="2017-12-04T00:00:00"/>
    <d v="2019-01-31T00:00:00"/>
    <s v="7628"/>
    <s v="Planitar"/>
    <s v="MC20505A Rev 1.1"/>
    <s v=""/>
    <s v="BELT CHARGER - Rev 1.1, 50W charger with 30W label and straight 5-wire cable (no output connector).  Has 60W PS with 2.1mm input conn.  [12/14/18]"/>
    <n v="20"/>
    <n v="0"/>
    <n v="20"/>
    <n v="75.849999999999994"/>
    <s v="44507MC20505A Rev 1.120"/>
    <n v="1517"/>
    <d v="2018-12-14T00:00:00"/>
    <d v="2018-12-09T00:00:00"/>
    <x v="19"/>
    <d v="2018-12-01T00:00:00"/>
    <x v="2"/>
    <s v="MC2"/>
    <s v="n/a"/>
    <n v="0"/>
    <n v="0"/>
    <m/>
    <m/>
    <m/>
    <m/>
    <x v="1"/>
    <n v="0"/>
  </r>
  <r>
    <n v="44507"/>
    <s v="Open"/>
    <d v="2017-12-04T00:00:00"/>
    <d v="2019-01-31T00:00:00"/>
    <s v="7628"/>
    <s v="Planitar"/>
    <s v="ND2054HD34 Rev1.4"/>
    <s v="PC"/>
    <s v="ND2054HD34 Rev 1.4 Li Ion Battery [12/14/18]"/>
    <n v="20"/>
    <n v="0"/>
    <n v="20"/>
    <n v="71.41"/>
    <s v="44507ND2054HD34 Rev1.420"/>
    <n v="1428.1999999999998"/>
    <d v="2018-12-14T00:00:00"/>
    <d v="2018-12-09T00:00:00"/>
    <x v="19"/>
    <d v="2018-12-01T00:00:00"/>
    <x v="0"/>
    <s v="ND2"/>
    <s v="D"/>
    <n v="4"/>
    <n v="80"/>
    <m/>
    <m/>
    <m/>
    <m/>
    <x v="1"/>
    <n v="0"/>
  </r>
  <r>
    <n v="44507"/>
    <s v="Open"/>
    <d v="2017-12-04T00:00:00"/>
    <d v="2019-01-31T00:00:00"/>
    <s v="7628"/>
    <s v="Planitar"/>
    <s v="MC20505A Rev 1.1"/>
    <s v=""/>
    <s v="BELT CHARGER - Rev 1.1, 50W charger with 30W label and straight 5-wire cable (no output connector).  Has 60W PS with 2.1mm input conn.  [01/28/19]"/>
    <n v="20"/>
    <n v="0"/>
    <n v="20"/>
    <n v="75.849999999999994"/>
    <s v="44507MC20505A Rev 1.120"/>
    <n v="1517"/>
    <d v="2019-01-28T00:00:00"/>
    <d v="2019-01-27T00:00:00"/>
    <x v="37"/>
    <d v="2019-01-01T00:00:00"/>
    <x v="2"/>
    <s v="MC2"/>
    <s v="n/a"/>
    <n v="0"/>
    <n v="0"/>
    <m/>
    <m/>
    <m/>
    <m/>
    <x v="1"/>
    <n v="0"/>
  </r>
  <r>
    <n v="44507"/>
    <s v="Open"/>
    <d v="2017-12-04T00:00:00"/>
    <d v="2019-01-31T00:00:00"/>
    <s v="7628"/>
    <s v="Planitar"/>
    <s v="ND2054HD34 Rev1.4"/>
    <s v="PC"/>
    <s v="ND2054HD34 Rev 1.4 Li Ion Battery  [01/28/19]"/>
    <n v="20"/>
    <n v="0"/>
    <n v="20"/>
    <n v="71.41"/>
    <s v="44507ND2054HD34 Rev1.420"/>
    <n v="1428.1999999999998"/>
    <d v="2019-01-28T00:00:00"/>
    <d v="2019-01-27T00:00:00"/>
    <x v="37"/>
    <d v="2019-01-01T00:00:00"/>
    <x v="0"/>
    <s v="ND2"/>
    <s v="D"/>
    <n v="4"/>
    <n v="80"/>
    <m/>
    <m/>
    <m/>
    <m/>
    <x v="1"/>
    <n v="0"/>
  </r>
  <r>
    <n v="44507"/>
    <s v="Open"/>
    <d v="2017-12-04T00:00:00"/>
    <d v="2019-01-31T00:00:00"/>
    <s v="7628"/>
    <s v="Planitar"/>
    <s v="MC20505A Rev 1.1"/>
    <s v=""/>
    <s v="BELT CHARGER - Rev 1.1, 50W charger with 30W label and straight 5-wire cable (no output connector).  Has 60W PS with 2.1mm input conn.  [03/11/19]"/>
    <n v="20"/>
    <n v="0"/>
    <n v="20"/>
    <n v="75.849999999999994"/>
    <s v="44507MC20505A Rev 1.120"/>
    <n v="1517"/>
    <d v="2019-03-11T00:00:00"/>
    <d v="2019-03-10T00:00:00"/>
    <x v="38"/>
    <d v="2019-03-01T00:00:00"/>
    <x v="2"/>
    <s v="MC2"/>
    <s v="n/a"/>
    <n v="0"/>
    <n v="0"/>
    <m/>
    <m/>
    <m/>
    <m/>
    <x v="1"/>
    <n v="0"/>
  </r>
  <r>
    <n v="44507"/>
    <s v="Open"/>
    <d v="2017-12-04T00:00:00"/>
    <d v="2019-01-31T00:00:00"/>
    <s v="7628"/>
    <s v="Planitar"/>
    <s v="ND2054HD34 Rev1.4"/>
    <s v="PC"/>
    <s v="ND2054HD34 Rev 1.4 Li Ion Battery  [03/11/19]"/>
    <n v="20"/>
    <n v="0"/>
    <n v="20"/>
    <n v="71.41"/>
    <s v="44507ND2054HD34 Rev1.420"/>
    <n v="1428.1999999999998"/>
    <d v="2019-03-11T00:00:00"/>
    <d v="2019-03-10T00:00:00"/>
    <x v="38"/>
    <d v="2019-03-01T00:00:00"/>
    <x v="0"/>
    <s v="ND2"/>
    <s v="D"/>
    <n v="4"/>
    <n v="80"/>
    <m/>
    <m/>
    <m/>
    <m/>
    <x v="1"/>
    <n v="0"/>
  </r>
  <r>
    <n v="44936"/>
    <s v="Open"/>
    <d v="2018-01-24T00:00:00"/>
    <d v="2019-01-31T00:00:00"/>
    <s v="3700"/>
    <s v="Hudson Engineering"/>
    <s v="Ni3040QE30 REV1.0"/>
    <s v="PC"/>
    <s v="Ni3040QE30 Rev 1.0 Li Ion Battery [01/02/19]"/>
    <n v="18"/>
    <n v="0"/>
    <n v="18"/>
    <n v="0"/>
    <s v="44936Ni3040QE30 REV1.018"/>
    <n v="0"/>
    <d v="2019-01-02T00:00:00"/>
    <d v="2018-12-30T00:00:00"/>
    <x v="11"/>
    <d v="2019-01-01T00:00:00"/>
    <x v="0"/>
    <s v="Ni3"/>
    <s v="I"/>
    <n v="9"/>
    <n v="162"/>
    <m/>
    <m/>
    <m/>
    <m/>
    <x v="1"/>
    <n v="0"/>
  </r>
  <r>
    <n v="44936"/>
    <s v="Open"/>
    <d v="2018-01-24T00:00:00"/>
    <d v="2019-01-31T00:00:00"/>
    <s v="3700"/>
    <s v="Hudson Engineering"/>
    <s v="NF2047QE34 REV1.0"/>
    <s v="PC"/>
    <s v="NF2047QE34 Rev 1.0 Li Ion Battery [08/17/18]"/>
    <n v="18"/>
    <n v="0"/>
    <n v="18"/>
    <n v="0"/>
    <s v="44936NF2047QE34 REV1.018"/>
    <n v="0"/>
    <d v="2018-08-17T00:00:00"/>
    <d v="2018-08-12T00:00:00"/>
    <x v="0"/>
    <s v="LATE"/>
    <x v="0"/>
    <s v="NF2"/>
    <s v="F"/>
    <n v="6"/>
    <n v="108"/>
    <m/>
    <m/>
    <m/>
    <m/>
    <x v="33"/>
    <n v="450"/>
  </r>
  <r>
    <n v="44936"/>
    <s v="Open"/>
    <d v="2018-01-24T00:00:00"/>
    <d v="2019-01-31T00:00:00"/>
    <s v="3700"/>
    <s v="Hudson Engineering"/>
    <s v="NF2047QE34 REV1.0"/>
    <s v="PC"/>
    <s v="NF2047QE34 Rev 1.0 Li Ion Battery [08/17/18] ***DO NOT CLOSE***"/>
    <n v="1"/>
    <n v="0"/>
    <n v="1"/>
    <n v="0"/>
    <s v="44936NF2047QE34 REV1.01"/>
    <n v="0"/>
    <d v="2019-01-31T00:00:00"/>
    <d v="2019-01-27T00:00:00"/>
    <x v="37"/>
    <d v="2019-01-01T00:00:00"/>
    <x v="0"/>
    <s v="NF2"/>
    <s v="F"/>
    <n v="6"/>
    <n v="6"/>
    <m/>
    <m/>
    <m/>
    <m/>
    <x v="1"/>
    <n v="0"/>
  </r>
  <r>
    <n v="44936"/>
    <s v="Open"/>
    <d v="2018-01-24T00:00:00"/>
    <d v="2019-01-31T00:00:00"/>
    <s v="3700"/>
    <s v="Hudson Engineering"/>
    <s v="NF2047QE34 REV2.0"/>
    <s v="PC"/>
    <s v="NF2047QE34 Rev 2.0 Li Ion Battery [08/17/18]"/>
    <n v="15"/>
    <n v="0"/>
    <n v="15"/>
    <n v="0"/>
    <s v="44936NF2047QE34 REV2.015"/>
    <n v="0"/>
    <d v="2018-08-17T00:00:00"/>
    <d v="2018-08-12T00:00:00"/>
    <x v="0"/>
    <s v="LATE"/>
    <x v="0"/>
    <s v="NF2"/>
    <s v="F"/>
    <n v="6"/>
    <n v="90"/>
    <m/>
    <m/>
    <m/>
    <m/>
    <x v="33"/>
    <n v="375"/>
  </r>
  <r>
    <n v="46144"/>
    <s v="Open"/>
    <d v="2018-05-30T00:00:00"/>
    <d v="2019-01-31T00:00:00"/>
    <s v="3700"/>
    <s v="Hudson Engineering"/>
    <s v="PH3059HD30 Rev 1.0"/>
    <s v="PC"/>
    <s v="PH3059HD30 Rev 1.0 Li Ion Battery (for UN 38.3 test) [01/02/19]"/>
    <n v="7"/>
    <n v="0"/>
    <n v="7"/>
    <n v="0"/>
    <s v="46144PH3059HD30 Rev 1.07"/>
    <n v="0"/>
    <d v="2019-01-02T00:00:00"/>
    <d v="2018-12-30T00:00:00"/>
    <x v="11"/>
    <d v="2019-01-01T00:00:00"/>
    <x v="0"/>
    <s v="PH3"/>
    <s v="H"/>
    <n v="8"/>
    <n v="56"/>
    <m/>
    <m/>
    <m/>
    <m/>
    <x v="1"/>
    <n v="0"/>
  </r>
  <r>
    <n v="46145"/>
    <s v="Open"/>
    <d v="2018-05-30T00:00:00"/>
    <d v="2019-01-31T00:00:00"/>
    <s v="3700"/>
    <s v="Hudson Engineering"/>
    <s v="ND3034HD30 Rev1.0"/>
    <s v="PC"/>
    <s v="ND3034HD30 Rev 1.0 Li Ion Battery (for UN 38.3 test) [01/02/19]"/>
    <n v="8"/>
    <n v="0"/>
    <n v="8"/>
    <n v="0"/>
    <s v="46145ND3034HD30 Rev1.08"/>
    <n v="0"/>
    <d v="2019-01-02T00:00:00"/>
    <d v="2018-12-30T00:00:00"/>
    <x v="11"/>
    <d v="2019-01-01T00:00:00"/>
    <x v="0"/>
    <s v="ND3"/>
    <s v="D"/>
    <n v="4"/>
    <n v="32"/>
    <m/>
    <m/>
    <m/>
    <m/>
    <x v="1"/>
    <n v="0"/>
  </r>
  <r>
    <n v="46204"/>
    <s v="Open"/>
    <d v="2018-06-06T00:00:00"/>
    <d v="2019-01-31T00:00:00"/>
    <s v="3700"/>
    <s v="Hudson Engineering"/>
    <s v="PH3054HD30 Rev 0.1"/>
    <s v="PC"/>
    <s v="PH3054HD30 Rev 0.1 Li Ion Battery (DOT TEST SAMPLES) [01/02/19]"/>
    <n v="8"/>
    <n v="0"/>
    <n v="8"/>
    <n v="0"/>
    <s v="46204PH3054HD30 Rev 0.18"/>
    <n v="0"/>
    <d v="2019-01-02T00:00:00"/>
    <d v="2018-12-30T00:00:00"/>
    <x v="11"/>
    <d v="2019-01-01T00:00:00"/>
    <x v="0"/>
    <s v="PH3"/>
    <s v="H"/>
    <n v="8"/>
    <n v="64"/>
    <m/>
    <m/>
    <m/>
    <m/>
    <x v="1"/>
    <n v="0"/>
  </r>
  <r>
    <n v="46835"/>
    <s v="Open"/>
    <d v="2018-08-16T00:00:00"/>
    <d v="2019-01-31T00:00:00"/>
    <s v="7200"/>
    <s v="Hitachi High-Tech AS Shanghai Co., Ltd."/>
    <s v="ND2037FD31 Rev1.3"/>
    <s v="PC"/>
    <s v="ND2037FD31 Rev 1.3 for Oxford Instruments Li Ion Battery [12/17/18]"/>
    <n v="400"/>
    <n v="0"/>
    <n v="400"/>
    <n v="67.88"/>
    <s v="46835ND2037FD31 Rev1.3400"/>
    <n v="27152"/>
    <d v="2018-12-17T00:00:00"/>
    <d v="2018-12-16T00:00:00"/>
    <x v="10"/>
    <d v="2018-12-01T00:00:00"/>
    <x v="0"/>
    <s v="ND2"/>
    <s v="D"/>
    <n v="4"/>
    <n v="1600"/>
    <m/>
    <m/>
    <m/>
    <m/>
    <x v="1"/>
    <n v="0"/>
  </r>
  <r>
    <n v="46835"/>
    <s v="Open"/>
    <d v="2018-08-16T00:00:00"/>
    <d v="2019-01-31T00:00:00"/>
    <s v="7200"/>
    <s v="Hitachi High-Tech AS Shanghai Co., Ltd."/>
    <s v="ND2037FD31 Rev1.3"/>
    <s v="PC"/>
    <s v="ND2037FD31 Rev 1.3 for Oxford Instruments Li Ion Battery [01/07/19]"/>
    <n v="400"/>
    <n v="0"/>
    <n v="400"/>
    <n v="67.88"/>
    <s v="46835ND2037FD31 Rev1.3400"/>
    <n v="27152"/>
    <d v="2019-01-07T00:00:00"/>
    <d v="2019-01-06T00:00:00"/>
    <x v="34"/>
    <d v="2019-01-01T00:00:00"/>
    <x v="0"/>
    <s v="ND2"/>
    <s v="D"/>
    <n v="4"/>
    <n v="1600"/>
    <m/>
    <m/>
    <m/>
    <m/>
    <x v="1"/>
    <n v="0"/>
  </r>
  <r>
    <n v="46835"/>
    <s v="Open"/>
    <d v="2018-08-16T00:00:00"/>
    <d v="2019-01-31T00:00:00"/>
    <s v="7200"/>
    <s v="Hitachi High-Tech AS Shanghai Co., Ltd."/>
    <s v="ND2037FD31 Rev1.3"/>
    <s v="PC"/>
    <s v="ND2037FD31 Rev 1.3 for Oxford Instruments Li Ion Battery [01/28/19]"/>
    <n v="400"/>
    <n v="0"/>
    <n v="400"/>
    <n v="67.88"/>
    <s v="46835ND2037FD31 Rev1.3400"/>
    <n v="27152"/>
    <d v="2019-01-28T00:00:00"/>
    <d v="2019-01-27T00:00:00"/>
    <x v="37"/>
    <d v="2019-01-01T00:00:00"/>
    <x v="0"/>
    <s v="ND2"/>
    <s v="D"/>
    <n v="4"/>
    <n v="1600"/>
    <m/>
    <m/>
    <m/>
    <m/>
    <x v="1"/>
    <n v="0"/>
  </r>
  <r>
    <n v="46835"/>
    <s v="Open"/>
    <d v="2018-08-16T00:00:00"/>
    <d v="2019-01-31T00:00:00"/>
    <s v="7200"/>
    <s v="Hitachi High-Tech AS Shanghai Co., Ltd."/>
    <s v="Wire Exchange Fees"/>
    <s v=""/>
    <s v="wire fee costs incurred from intermediary banks in transit"/>
    <n v="3"/>
    <n v="0"/>
    <n v="3"/>
    <n v="26"/>
    <s v="46835Wire Exchange Fees3"/>
    <n v="78"/>
    <d v="2019-01-31T00:00:00"/>
    <d v="2019-01-27T00:00:00"/>
    <x v="37"/>
    <d v="2019-01-01T00:00:00"/>
    <x v="1"/>
    <s v="Wir"/>
    <s v="n/a"/>
    <n v="0"/>
    <n v="0"/>
    <m/>
    <m/>
    <m/>
    <m/>
    <x v="1"/>
    <n v="0"/>
  </r>
  <r>
    <n v="47007"/>
    <s v="Open"/>
    <d v="2018-09-07T00:00:00"/>
    <d v="2019-02-04T00:00:00"/>
    <s v="8453"/>
    <s v="Matrix Medical"/>
    <s v="PH2054HD34 Rev 1.4"/>
    <s v="PC"/>
    <s v="PH2054HD34 Rev 1.4 Li Ion Battery"/>
    <n v="125"/>
    <n v="0"/>
    <n v="125"/>
    <n v="110.04"/>
    <s v="47007PH2054HD34 Rev 1.4125"/>
    <n v="13755"/>
    <d v="2019-02-04T00:00:00"/>
    <d v="2019-02-03T00:00:00"/>
    <x v="41"/>
    <d v="2019-02-01T00:00:00"/>
    <x v="0"/>
    <s v="PH2"/>
    <s v="H"/>
    <n v="8"/>
    <n v="1000"/>
    <m/>
    <m/>
    <m/>
    <m/>
    <x v="1"/>
    <n v="0"/>
  </r>
  <r>
    <n v="47007"/>
    <s v="Open"/>
    <d v="2018-09-07T00:00:00"/>
    <d v="2019-02-04T00:00:00"/>
    <s v="8453"/>
    <s v="Matrix Medical"/>
    <s v="PH1000A Rev1.0"/>
    <s v=""/>
    <s v="PH1000A Rev1.0 US Plug"/>
    <n v="62"/>
    <n v="0"/>
    <n v="62"/>
    <n v="145.81"/>
    <s v="47007PH1000A Rev1.062"/>
    <n v="9040.2199999999993"/>
    <d v="2019-02-04T00:00:00"/>
    <d v="2019-02-03T00:00:00"/>
    <x v="41"/>
    <d v="2019-02-01T00:00:00"/>
    <x v="2"/>
    <s v="PH1"/>
    <s v="n/a"/>
    <n v="0"/>
    <n v="0"/>
    <m/>
    <m/>
    <m/>
    <m/>
    <x v="1"/>
    <n v="0"/>
  </r>
  <r>
    <n v="46718"/>
    <s v="Open"/>
    <d v="2018-08-01T00:00:00"/>
    <d v="2019-02-05T00:00:00"/>
    <s v="6607"/>
    <s v="Rigaku Americas Corp."/>
    <s v="ND2034RU31 Rev1.2"/>
    <s v="PC"/>
    <s v="ND2034RU31 Rev 1.2 for Rigaku Li Ion Battery [11/26/18]"/>
    <n v="60"/>
    <n v="0"/>
    <n v="60"/>
    <n v="74.27"/>
    <s v="46718ND2034RU31 Rev1.260"/>
    <n v="4456.2"/>
    <d v="2018-11-26T00:00:00"/>
    <d v="2018-11-25T00:00:00"/>
    <x v="2"/>
    <d v="2018-11-01T00:00:00"/>
    <x v="0"/>
    <s v="ND2"/>
    <s v="D"/>
    <n v="4"/>
    <n v="240"/>
    <m/>
    <m/>
    <m/>
    <m/>
    <x v="1"/>
    <n v="0"/>
  </r>
  <r>
    <n v="46718"/>
    <s v="Open"/>
    <d v="2018-08-01T00:00:00"/>
    <d v="2019-02-05T00:00:00"/>
    <s v="6607"/>
    <s v="Rigaku Americas Corp."/>
    <s v="ND2034RU31 Rev1.2"/>
    <s v="PC"/>
    <s v="ND2034RU31 Rev 1.2 for Rigaku Li Ion Battery [12/07/18]"/>
    <n v="60"/>
    <n v="0"/>
    <n v="60"/>
    <n v="74.27"/>
    <s v="46718ND2034RU31 Rev1.260"/>
    <n v="4456.2"/>
    <d v="2018-12-07T00:00:00"/>
    <d v="2018-12-02T00:00:00"/>
    <x v="1"/>
    <d v="2018-12-01T00:00:00"/>
    <x v="0"/>
    <s v="ND2"/>
    <s v="D"/>
    <n v="4"/>
    <n v="240"/>
    <m/>
    <m/>
    <m/>
    <m/>
    <x v="1"/>
    <n v="0"/>
  </r>
  <r>
    <n v="46718"/>
    <s v="Open"/>
    <d v="2018-08-01T00:00:00"/>
    <d v="2019-02-05T00:00:00"/>
    <s v="6607"/>
    <s v="Rigaku Americas Corp."/>
    <s v="ND2034RU31 Rev1.2"/>
    <s v="PC"/>
    <s v="ND2034RU31 Rev 1.2 for Rigaku Li Ion Battery [01/22/19]"/>
    <n v="40"/>
    <n v="0"/>
    <n v="40"/>
    <n v="74.27"/>
    <s v="46718ND2034RU31 Rev1.240"/>
    <n v="2970.7999999999997"/>
    <d v="2019-01-22T00:00:00"/>
    <d v="2019-01-20T00:00:00"/>
    <x v="39"/>
    <d v="2019-01-01T00:00:00"/>
    <x v="0"/>
    <s v="ND2"/>
    <s v="D"/>
    <n v="4"/>
    <n v="16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08/31/18]"/>
    <n v="1700"/>
    <n v="0"/>
    <n v="1700"/>
    <n v="99.98"/>
    <s v="45940L08D379B34 REV1.01700"/>
    <n v="169966"/>
    <d v="2018-08-31T00:00:00"/>
    <d v="2018-08-26T00:00:00"/>
    <x v="0"/>
    <s v="LATE"/>
    <x v="0"/>
    <s v="L08"/>
    <n v="8"/>
    <n v="8"/>
    <n v="13600"/>
    <m/>
    <m/>
    <m/>
    <m/>
    <x v="28"/>
    <n v="1870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09/07/18]"/>
    <n v="1700"/>
    <n v="0"/>
    <n v="1700"/>
    <n v="99.98"/>
    <s v="45940L08D379B34 REV1.01700"/>
    <n v="169966"/>
    <d v="2018-09-07T00:00:00"/>
    <d v="2018-09-02T00:00:00"/>
    <x v="0"/>
    <d v="2018-09-01T00:00:00"/>
    <x v="0"/>
    <s v="L08"/>
    <n v="8"/>
    <n v="8"/>
    <n v="13600"/>
    <m/>
    <m/>
    <m/>
    <m/>
    <x v="31"/>
    <n v="680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09/14/18]"/>
    <n v="1440"/>
    <n v="0"/>
    <n v="1440"/>
    <n v="99.98"/>
    <s v="45940L08D379B34 REV1.01440"/>
    <n v="143971.20000000001"/>
    <d v="2018-09-14T00:00:00"/>
    <d v="2018-09-09T00:00:00"/>
    <x v="9"/>
    <d v="2018-09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09/21/18]"/>
    <n v="1440"/>
    <n v="0"/>
    <n v="1440"/>
    <n v="99.98"/>
    <s v="45940L08D379B34 REV1.01440"/>
    <n v="143971.20000000001"/>
    <d v="2018-09-21T00:00:00"/>
    <d v="2018-09-16T00:00:00"/>
    <x v="8"/>
    <d v="2018-09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09/28/18]"/>
    <n v="1440"/>
    <n v="0"/>
    <n v="1440"/>
    <n v="99.98"/>
    <s v="45940L08D379B34 REV1.01440"/>
    <n v="143971.20000000001"/>
    <d v="2018-09-28T00:00:00"/>
    <d v="2018-09-23T00:00:00"/>
    <x v="3"/>
    <d v="2018-09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10/05/18]"/>
    <n v="1440"/>
    <n v="0"/>
    <n v="1440"/>
    <n v="99.98"/>
    <s v="45940L08D379B34 REV1.01440"/>
    <n v="143971.20000000001"/>
    <d v="2018-10-05T00:00:00"/>
    <d v="2018-09-30T00:00:00"/>
    <x v="4"/>
    <d v="2018-10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10/12/18]"/>
    <n v="1440"/>
    <n v="0"/>
    <n v="1440"/>
    <n v="99.98"/>
    <s v="45940L08D379B34 REV1.01440"/>
    <n v="143971.20000000001"/>
    <d v="2018-10-12T00:00:00"/>
    <d v="2018-10-07T00:00:00"/>
    <x v="12"/>
    <d v="2018-10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10/19/18]"/>
    <n v="1440"/>
    <n v="0"/>
    <n v="1440"/>
    <n v="99.98"/>
    <s v="45940L08D379B34 REV1.01440"/>
    <n v="143971.20000000001"/>
    <d v="2018-10-19T00:00:00"/>
    <d v="2018-10-14T00:00:00"/>
    <x v="7"/>
    <d v="2018-10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0"/>
    <s v="PC"/>
    <s v="L08D379B34 Rev 1.0 (SEE SWI) for Philips - SPOC Li Ion Battery Pack [10/26/18]"/>
    <n v="1440"/>
    <n v="0"/>
    <n v="1440"/>
    <n v="99.98"/>
    <s v="45940L08D379B34 REV1.01440"/>
    <n v="143971.20000000001"/>
    <d v="2018-10-26T00:00:00"/>
    <d v="2018-10-21T00:00:00"/>
    <x v="5"/>
    <d v="2018-10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11/02/18]"/>
    <n v="1440"/>
    <n v="0"/>
    <n v="1440"/>
    <n v="99.98"/>
    <s v="45940L08D379B34 REV1.11440"/>
    <n v="143971.20000000001"/>
    <d v="2018-11-02T00:00:00"/>
    <d v="2018-10-28T00:00:00"/>
    <x v="22"/>
    <d v="2018-11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11/09/18]"/>
    <n v="1440"/>
    <n v="0"/>
    <n v="1440"/>
    <n v="99.98"/>
    <s v="45940L08D379B34 REV1.11440"/>
    <n v="143971.20000000001"/>
    <d v="2018-11-09T00:00:00"/>
    <d v="2018-11-04T00:00:00"/>
    <x v="6"/>
    <d v="2018-11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11/16/18]"/>
    <n v="1440"/>
    <n v="0"/>
    <n v="1440"/>
    <n v="99.98"/>
    <s v="45940L08D379B34 REV1.11440"/>
    <n v="143971.20000000001"/>
    <d v="2018-11-16T00:00:00"/>
    <d v="2018-11-11T00:00:00"/>
    <x v="23"/>
    <d v="2018-11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11/30/18]"/>
    <n v="1440"/>
    <n v="0"/>
    <n v="1440"/>
    <n v="99.98"/>
    <s v="45940L08D379B34 REV1.11440"/>
    <n v="143971.20000000001"/>
    <d v="2018-11-30T00:00:00"/>
    <d v="2018-11-25T00:00:00"/>
    <x v="2"/>
    <d v="2018-11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12/07/18]"/>
    <n v="1440"/>
    <n v="0"/>
    <n v="1440"/>
    <n v="99.98"/>
    <s v="45940L08D379B34 REV1.11440"/>
    <n v="143971.20000000001"/>
    <d v="2018-12-07T00:00:00"/>
    <d v="2018-12-02T00:00:00"/>
    <x v="1"/>
    <d v="2018-12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12/14/18]"/>
    <n v="1440"/>
    <n v="0"/>
    <n v="1440"/>
    <n v="99.98"/>
    <s v="45940L08D379B34 REV1.11440"/>
    <n v="143971.20000000001"/>
    <d v="2018-12-14T00:00:00"/>
    <d v="2018-12-09T00:00:00"/>
    <x v="19"/>
    <d v="2018-12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12/21/18]"/>
    <n v="1440"/>
    <n v="0"/>
    <n v="1440"/>
    <n v="99.98"/>
    <s v="45940L08D379B34 REV1.11440"/>
    <n v="143971.20000000001"/>
    <d v="2018-12-21T00:00:00"/>
    <d v="2018-12-16T00:00:00"/>
    <x v="10"/>
    <d v="2018-12-01T00:00:00"/>
    <x v="0"/>
    <s v="L08"/>
    <n v="8"/>
    <n v="8"/>
    <n v="1152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01/11/19]"/>
    <n v="1700"/>
    <n v="0"/>
    <n v="1700"/>
    <n v="99.98"/>
    <s v="45940L08D379B34 REV1.11700"/>
    <n v="169966"/>
    <d v="2019-01-11T00:00:00"/>
    <d v="2019-01-06T00:00:00"/>
    <x v="34"/>
    <d v="2019-01-01T00:00:00"/>
    <x v="0"/>
    <s v="L08"/>
    <n v="8"/>
    <n v="8"/>
    <n v="1360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01/18/19]"/>
    <n v="1700"/>
    <n v="0"/>
    <n v="1700"/>
    <n v="99.98"/>
    <s v="45940L08D379B34 REV1.11700"/>
    <n v="169966"/>
    <d v="2019-01-18T00:00:00"/>
    <d v="2019-01-13T00:00:00"/>
    <x v="40"/>
    <d v="2019-01-01T00:00:00"/>
    <x v="0"/>
    <s v="L08"/>
    <n v="8"/>
    <n v="8"/>
    <n v="13600"/>
    <m/>
    <m/>
    <m/>
    <m/>
    <x v="1"/>
    <n v="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01/25/19]"/>
    <n v="1700"/>
    <n v="0"/>
    <n v="1700"/>
    <n v="99.98"/>
    <s v="45940L08D379B34 REV1.11700"/>
    <n v="169966"/>
    <d v="2019-01-25T00:00:00"/>
    <d v="2019-01-20T00:00:00"/>
    <x v="39"/>
    <d v="2019-01-01T00:00:00"/>
    <x v="0"/>
    <s v="L08"/>
    <n v="8"/>
    <n v="8"/>
    <n v="13600"/>
    <m/>
    <m/>
    <m/>
    <m/>
    <x v="1"/>
    <n v="0"/>
  </r>
  <r>
    <n v="47014"/>
    <s v="Open"/>
    <d v="2018-09-10T00:00:00"/>
    <d v="2019-01-07T00:00:00"/>
    <s v="3206"/>
    <s v="Origin Technologies Corp."/>
    <s v="CH5000A-REV 12.4"/>
    <s v=""/>
    <s v="CH5000A Rev 12.4 Charger/Calibrator - USA plug"/>
    <n v="50"/>
    <n v="0"/>
    <n v="50"/>
    <n v="113.13"/>
    <s v="47014CH5000A-REV 12.450"/>
    <n v="5656.5"/>
    <d v="2019-01-07T00:00:00"/>
    <d v="2019-01-06T00:00:00"/>
    <x v="34"/>
    <d v="2019-01-01T00:00:00"/>
    <x v="2"/>
    <s v="CH5"/>
    <s v="n/a"/>
    <n v="0"/>
    <n v="0"/>
    <m/>
    <m/>
    <m/>
    <m/>
    <x v="1"/>
    <n v="0"/>
  </r>
  <r>
    <n v="47028"/>
    <s v="Open"/>
    <d v="2018-09-10T00:00:00"/>
    <d v="2019-01-07T00:00:00"/>
    <s v="4358"/>
    <s v="Alpha Source, Inc."/>
    <s v="Ni2020ED29-REV2.4"/>
    <s v="PC"/>
    <s v="NI2020ED29 Rev 2.4 Li Ion Battery"/>
    <n v="72"/>
    <n v="0"/>
    <n v="72"/>
    <n v="128.88"/>
    <s v="47028Ni2020ED29-REV2.472"/>
    <n v="9279.36"/>
    <d v="2019-01-07T00:00:00"/>
    <d v="2019-01-06T00:00:00"/>
    <x v="34"/>
    <d v="2019-01-01T00:00:00"/>
    <x v="0"/>
    <s v="Ni2"/>
    <s v="I"/>
    <n v="9"/>
    <n v="648"/>
    <m/>
    <m/>
    <m/>
    <m/>
    <x v="1"/>
    <n v="0"/>
  </r>
  <r>
    <n v="46249"/>
    <s v="Open"/>
    <d v="2018-06-11T00:00:00"/>
    <d v="2019-01-10T00:00:00"/>
    <s v="6188"/>
    <s v="Crystal Instruments Corp."/>
    <s v="Ni2020HD29-REV2.9"/>
    <s v="PC"/>
    <s v="Ni2020HD29 Rev 2.9 Li Ion Battery [01/07/19]"/>
    <n v="36"/>
    <n v="0"/>
    <n v="36"/>
    <n v="114.85"/>
    <s v="46249Ni2020HD29-REV2.936"/>
    <n v="4134.5999999999995"/>
    <d v="2019-01-07T00:00:00"/>
    <d v="2019-01-06T00:00:00"/>
    <x v="34"/>
    <d v="2019-01-01T00:00:00"/>
    <x v="0"/>
    <s v="Ni2"/>
    <s v="I"/>
    <n v="9"/>
    <n v="324"/>
    <m/>
    <m/>
    <m/>
    <m/>
    <x v="1"/>
    <n v="0"/>
  </r>
  <r>
    <n v="46953"/>
    <s v="Open"/>
    <d v="2018-09-05T00:00:00"/>
    <d v="2018-09-12T00:00:00"/>
    <s v="6197"/>
    <s v="Double Robotics"/>
    <s v="PACK REPAIR"/>
    <s v=""/>
    <s v="Pack Repair [1] PH3059HD25 - The battery has something rattling inside"/>
    <n v="1"/>
    <n v="0"/>
    <n v="1"/>
    <n v="0"/>
    <s v="46953PACK REPAIR1"/>
    <n v="0"/>
    <d v="2018-09-12T00:00:00"/>
    <d v="2018-09-09T00:00:00"/>
    <x v="9"/>
    <d v="2018-09-01T00:00:00"/>
    <x v="1"/>
    <s v="PAC"/>
    <s v="n/a"/>
    <n v="0"/>
    <n v="0"/>
    <m/>
    <m/>
    <m/>
    <m/>
    <x v="1"/>
    <n v="0"/>
  </r>
  <r>
    <n v="46553"/>
    <s v="Open"/>
    <d v="2018-07-16T00:00:00"/>
    <d v="2018-10-10T00:00:00"/>
    <s v="8255"/>
    <s v="ACL Gmbh"/>
    <s v="ND3034HD25 Rev1.0"/>
    <s v="PC"/>
    <s v="ND3034HD25 Rev 1.0 Li Ion Battery"/>
    <n v="30"/>
    <n v="0"/>
    <n v="30"/>
    <n v="74.88"/>
    <s v="46553ND3034HD25 Rev1.030"/>
    <n v="2246.3999999999996"/>
    <d v="2018-10-10T00:00:00"/>
    <d v="2018-10-07T00:00:00"/>
    <x v="12"/>
    <d v="2018-10-01T00:00:00"/>
    <x v="0"/>
    <s v="ND3"/>
    <s v="D"/>
    <n v="4"/>
    <n v="12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1/30/18]"/>
    <n v="40"/>
    <n v="0"/>
    <n v="40"/>
    <n v="178.01"/>
    <s v="46833L16D378B34 REV1.040"/>
    <n v="7120.4"/>
    <d v="2018-11-30T00:00:00"/>
    <d v="2018-11-25T00:00:00"/>
    <x v="2"/>
    <d v="2018-1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2/07/18]"/>
    <n v="40"/>
    <n v="0"/>
    <n v="40"/>
    <n v="178.01"/>
    <s v="46833L16D378B34 REV1.040"/>
    <n v="7120.4"/>
    <d v="2018-12-07T00:00:00"/>
    <d v="2018-12-02T00:00:00"/>
    <x v="1"/>
    <d v="2018-1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2/07/18]"/>
    <n v="40"/>
    <n v="0"/>
    <n v="40"/>
    <n v="178.01"/>
    <s v="46833L16D378B34 REV1.040"/>
    <n v="7120.4"/>
    <d v="2018-12-07T00:00:00"/>
    <d v="2018-12-02T00:00:00"/>
    <x v="1"/>
    <d v="2018-1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2/14/18]"/>
    <n v="40"/>
    <n v="0"/>
    <n v="40"/>
    <n v="178.01"/>
    <s v="46833L16D378B34 REV1.040"/>
    <n v="7120.4"/>
    <d v="2018-12-14T00:00:00"/>
    <d v="2018-12-09T00:00:00"/>
    <x v="19"/>
    <d v="2018-1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2/21/18]"/>
    <n v="40"/>
    <n v="0"/>
    <n v="40"/>
    <n v="178.01"/>
    <s v="46833L16D378B34 REV1.040"/>
    <n v="7120.4"/>
    <d v="2018-12-21T00:00:00"/>
    <d v="2018-12-16T00:00:00"/>
    <x v="10"/>
    <d v="2018-12-01T00:00:00"/>
    <x v="0"/>
    <s v="L16"/>
    <n v="16"/>
    <n v="16"/>
    <n v="640"/>
    <m/>
    <m/>
    <m/>
    <m/>
    <x v="1"/>
    <n v="0"/>
  </r>
  <r>
    <n v="44530"/>
    <s v="Open"/>
    <d v="2017-12-06T00:00:00"/>
    <d v="2019-02-19T00:00:00"/>
    <s v="4896"/>
    <s v="LiCor Biosciences"/>
    <s v="CH7000A-REV 5.4"/>
    <s v=""/>
    <s v="CH7000A Solar Capable Charger with US Power Plug and Cigar Cable [12/01/18]"/>
    <n v="30"/>
    <n v="0"/>
    <n v="30"/>
    <n v="104.22"/>
    <s v="44530CH7000A-REV 5.430"/>
    <n v="3126.6"/>
    <d v="2018-12-01T00:00:00"/>
    <d v="2018-11-25T00:00:00"/>
    <x v="2"/>
    <d v="2018-12-01T00:00:00"/>
    <x v="2"/>
    <s v="CH7"/>
    <s v="n/a"/>
    <n v="0"/>
    <n v="0"/>
    <m/>
    <m/>
    <m/>
    <m/>
    <x v="1"/>
    <n v="0"/>
  </r>
  <r>
    <n v="44530"/>
    <s v="Open"/>
    <d v="2017-12-06T00:00:00"/>
    <d v="2019-02-19T00:00:00"/>
    <s v="4896"/>
    <s v="LiCor Biosciences"/>
    <s v="CH7000A-REV 5.4"/>
    <s v=""/>
    <s v="CH7000A Solar Capable Charger with US Power Plug and Cigar Cable [01/10/19]"/>
    <n v="30"/>
    <n v="0"/>
    <n v="30"/>
    <n v="104.22"/>
    <s v="44530CH7000A-REV 5.430"/>
    <n v="3126.6"/>
    <d v="2019-01-10T00:00:00"/>
    <d v="2019-01-06T00:00:00"/>
    <x v="34"/>
    <d v="2019-01-01T00:00:00"/>
    <x v="2"/>
    <s v="CH7"/>
    <s v="n/a"/>
    <n v="0"/>
    <n v="0"/>
    <m/>
    <m/>
    <m/>
    <m/>
    <x v="1"/>
    <n v="0"/>
  </r>
  <r>
    <n v="44530"/>
    <s v="Open"/>
    <d v="2017-12-06T00:00:00"/>
    <d v="2019-02-19T00:00:00"/>
    <s v="4896"/>
    <s v="LiCor Biosciences"/>
    <s v="CH7000A-REV 5.4"/>
    <s v=""/>
    <s v="CH7000A Solar Capable Charger with US Power Plug and Cigar Cable [02/12/19]"/>
    <n v="40"/>
    <n v="0"/>
    <n v="40"/>
    <n v="104.22"/>
    <s v="44530CH7000A-REV 5.440"/>
    <n v="4168.8"/>
    <d v="2019-02-12T00:00:00"/>
    <d v="2019-02-10T00:00:00"/>
    <x v="16"/>
    <d v="2019-02-01T00:00:00"/>
    <x v="2"/>
    <s v="CH7"/>
    <s v="n/a"/>
    <n v="0"/>
    <n v="0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[08/20/18]"/>
    <n v="90"/>
    <n v="0"/>
    <n v="90"/>
    <n v="102.39"/>
    <s v="45059NH2054VV34 Rev1.090"/>
    <n v="9215.1"/>
    <d v="2018-08-20T00:00:00"/>
    <d v="2018-08-19T00:00:00"/>
    <x v="0"/>
    <s v="LATE"/>
    <x v="0"/>
    <s v="NH2"/>
    <s v="H"/>
    <n v="8"/>
    <n v="720"/>
    <m/>
    <m/>
    <m/>
    <m/>
    <x v="20"/>
    <n v="1980"/>
  </r>
  <r>
    <n v="45059"/>
    <s v="Open"/>
    <d v="2018-02-06T00:00:00"/>
    <d v="2019-02-20T00:00:00"/>
    <s v="5741"/>
    <s v="Sanmina-SCI Corporation"/>
    <s v="NH2054VV34 Rev1.0"/>
    <s v="PC"/>
    <s v="NH2054VV34 Rev1.0 for Viavi  Li Ion Battery [09/24/18]"/>
    <n v="72"/>
    <n v="0"/>
    <n v="72"/>
    <n v="102.39"/>
    <s v="45059NH2054VV34 Rev1.072"/>
    <n v="7372.08"/>
    <d v="2018-09-24T00:00:00"/>
    <d v="2018-09-23T00:00:00"/>
    <x v="3"/>
    <d v="2018-09-01T00:00:00"/>
    <x v="0"/>
    <s v="NH2"/>
    <s v="H"/>
    <n v="8"/>
    <n v="576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[10/22/18]"/>
    <n v="72"/>
    <n v="0"/>
    <n v="72"/>
    <n v="102.39"/>
    <s v="45059NH2054VV34 Rev1.072"/>
    <n v="7372.08"/>
    <d v="2018-10-22T00:00:00"/>
    <d v="2018-10-21T00:00:00"/>
    <x v="5"/>
    <d v="2018-10-01T00:00:00"/>
    <x v="0"/>
    <s v="NH2"/>
    <s v="H"/>
    <n v="8"/>
    <n v="576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dec4 [10/23/18]"/>
    <n v="72"/>
    <n v="0"/>
    <n v="72"/>
    <n v="102.39"/>
    <s v="45059NH2054VV34 Rev1.072"/>
    <n v="7372.08"/>
    <d v="2018-10-23T00:00:00"/>
    <d v="2018-10-21T00:00:00"/>
    <x v="5"/>
    <d v="2018-10-01T00:00:00"/>
    <x v="0"/>
    <s v="NH2"/>
    <s v="H"/>
    <n v="8"/>
    <n v="576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dec20 [10/24/18]"/>
    <n v="90"/>
    <n v="0"/>
    <n v="90"/>
    <n v="102.39"/>
    <s v="45059NH2054VV34 Rev1.090"/>
    <n v="9215.1"/>
    <d v="2018-10-24T00:00:00"/>
    <d v="2018-10-21T00:00:00"/>
    <x v="5"/>
    <d v="2018-10-01T00:00:00"/>
    <x v="0"/>
    <s v="NH2"/>
    <s v="H"/>
    <n v="8"/>
    <n v="720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dec29 [10/31/18]"/>
    <n v="72"/>
    <n v="0"/>
    <n v="72"/>
    <n v="102.39"/>
    <s v="45059NH2054VV34 Rev1.072"/>
    <n v="7372.08"/>
    <d v="2018-10-31T00:00:00"/>
    <d v="2018-10-28T00:00:00"/>
    <x v="22"/>
    <d v="2018-10-01T00:00:00"/>
    <x v="0"/>
    <s v="NH2"/>
    <s v="H"/>
    <n v="8"/>
    <n v="576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jan4 [10/26/18]"/>
    <n v="90"/>
    <n v="0"/>
    <n v="90"/>
    <n v="102.39"/>
    <s v="45059NH2054VV34 Rev1.090"/>
    <n v="9215.1"/>
    <d v="2018-10-26T00:00:00"/>
    <d v="2018-10-21T00:00:00"/>
    <x v="5"/>
    <d v="2018-10-01T00:00:00"/>
    <x v="0"/>
    <s v="NH2"/>
    <s v="H"/>
    <n v="8"/>
    <n v="720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jan25  [10/29/18]"/>
    <n v="72"/>
    <n v="0"/>
    <n v="72"/>
    <n v="102.39"/>
    <s v="45059NH2054VV34 Rev1.072"/>
    <n v="7372.08"/>
    <d v="2018-10-29T00:00:00"/>
    <d v="2018-10-28T00:00:00"/>
    <x v="22"/>
    <d v="2018-10-01T00:00:00"/>
    <x v="0"/>
    <s v="NH2"/>
    <s v="H"/>
    <n v="8"/>
    <n v="576"/>
    <m/>
    <m/>
    <m/>
    <m/>
    <x v="1"/>
    <n v="0"/>
  </r>
  <r>
    <n v="45059"/>
    <s v="Open"/>
    <d v="2018-02-06T00:00:00"/>
    <d v="2019-02-20T00:00:00"/>
    <s v="5741"/>
    <s v="Sanmina-SCI Corporation"/>
    <s v="NH2054VV34 Rev1.0"/>
    <s v="PC"/>
    <s v="NH2054VV34 Rev1.0 for Viavi  Li Ion Battery feb3 [10/30/18]"/>
    <n v="44"/>
    <n v="0"/>
    <n v="44"/>
    <n v="102.39"/>
    <s v="45059NH2054VV34 Rev1.044"/>
    <n v="4505.16"/>
    <d v="2018-10-30T00:00:00"/>
    <d v="2018-10-28T00:00:00"/>
    <x v="22"/>
    <d v="2018-10-01T00:00:00"/>
    <x v="0"/>
    <s v="NH2"/>
    <s v="H"/>
    <n v="8"/>
    <n v="352"/>
    <m/>
    <m/>
    <m/>
    <m/>
    <x v="1"/>
    <n v="0"/>
  </r>
  <r>
    <n v="47008"/>
    <s v="Open"/>
    <d v="2018-09-07T00:00:00"/>
    <d v="2019-02-25T00:00:00"/>
    <s v="8453"/>
    <s v="Matrix Medical"/>
    <s v="PH2054HD34 Rev 1.4"/>
    <s v="PC"/>
    <s v="PH2054HD34 Rev 1.4 Li Ion Battery"/>
    <n v="125"/>
    <n v="0"/>
    <n v="125"/>
    <n v="110.04"/>
    <s v="47008PH2054HD34 Rev 1.4125"/>
    <n v="13755"/>
    <d v="2019-02-25T00:00:00"/>
    <d v="2019-02-24T00:00:00"/>
    <x v="18"/>
    <d v="2019-02-01T00:00:00"/>
    <x v="0"/>
    <s v="PH2"/>
    <s v="H"/>
    <n v="8"/>
    <n v="1000"/>
    <m/>
    <m/>
    <m/>
    <m/>
    <x v="1"/>
    <n v="0"/>
  </r>
  <r>
    <n v="47008"/>
    <s v="Open"/>
    <d v="2018-09-07T00:00:00"/>
    <d v="2019-02-25T00:00:00"/>
    <s v="8453"/>
    <s v="Matrix Medical"/>
    <s v="PH1000A Rev1.0"/>
    <s v=""/>
    <s v="PH1000A Rev1.0 US Plug"/>
    <n v="62"/>
    <n v="0"/>
    <n v="62"/>
    <n v="145.81"/>
    <s v="47008PH1000A Rev1.062"/>
    <n v="9040.2199999999993"/>
    <d v="2019-02-25T00:00:00"/>
    <d v="2019-02-24T00:00:00"/>
    <x v="18"/>
    <d v="2019-02-01T00:00:00"/>
    <x v="2"/>
    <s v="PH1"/>
    <s v="n/a"/>
    <n v="0"/>
    <n v="0"/>
    <m/>
    <m/>
    <m/>
    <m/>
    <x v="1"/>
    <n v="0"/>
  </r>
  <r>
    <n v="46643"/>
    <s v="Open"/>
    <d v="2018-07-27T00:00:00"/>
    <d v="2019-02-28T00:00:00"/>
    <s v="7510"/>
    <s v="Sersa Group- Maschineller Gleisbau AG"/>
    <s v="NF2040HD34 REV1.6"/>
    <s v="PC"/>
    <s v="NF2040HD34 Rev 1.6 Li Ion Battery [11/19/18]"/>
    <n v="20"/>
    <n v="0"/>
    <n v="20"/>
    <n v="104.18"/>
    <s v="46643NF2040HD34 REV1.620"/>
    <n v="2083.6000000000004"/>
    <d v="2018-11-19T00:00:00"/>
    <d v="2018-11-18T00:00:00"/>
    <x v="13"/>
    <d v="2018-11-01T00:00:00"/>
    <x v="0"/>
    <s v="NF2"/>
    <s v="F"/>
    <n v="6"/>
    <n v="120"/>
    <m/>
    <m/>
    <m/>
    <m/>
    <x v="1"/>
    <n v="0"/>
  </r>
  <r>
    <n v="46643"/>
    <s v="Open"/>
    <d v="2018-07-27T00:00:00"/>
    <d v="2019-02-28T00:00:00"/>
    <s v="7510"/>
    <s v="Sersa Group- Maschineller Gleisbau AG"/>
    <s v="EB398A02"/>
    <s v=""/>
    <s v="Custom Single Channel Embeddable Charger Module for Sersa Group [11/19/18]"/>
    <n v="20"/>
    <n v="0"/>
    <n v="20"/>
    <n v="50.16"/>
    <s v="46643EB398A0220"/>
    <n v="1003.1999999999999"/>
    <d v="2018-11-19T00:00:00"/>
    <d v="2018-11-18T00:00:00"/>
    <x v="13"/>
    <d v="2018-11-01T00:00:00"/>
    <x v="3"/>
    <s v="EB3"/>
    <s v="n/a"/>
    <n v="0"/>
    <n v="0"/>
    <m/>
    <m/>
    <m/>
    <m/>
    <x v="1"/>
    <n v="0"/>
  </r>
  <r>
    <n v="46643"/>
    <s v="Open"/>
    <d v="2018-07-27T00:00:00"/>
    <d v="2019-02-28T00:00:00"/>
    <s v="7510"/>
    <s v="Sersa Group- Maschineller Gleisbau AG"/>
    <s v="CH7000E-REV 5.4"/>
    <s v=""/>
    <s v="CH7000 50W Solar Capable Charger with cigar lighter cable 24V brick European plug [11/14/18]"/>
    <n v="20"/>
    <n v="0"/>
    <n v="20"/>
    <n v="122.12"/>
    <s v="46643CH7000E-REV 5.420"/>
    <n v="2442.4"/>
    <d v="2018-11-14T00:00:00"/>
    <d v="2018-11-11T00:00:00"/>
    <x v="23"/>
    <d v="2018-11-01T00:00:00"/>
    <x v="2"/>
    <s v="CH7"/>
    <s v="n/a"/>
    <n v="0"/>
    <n v="0"/>
    <m/>
    <m/>
    <m/>
    <m/>
    <x v="1"/>
    <n v="0"/>
  </r>
  <r>
    <n v="46643"/>
    <s v="Open"/>
    <d v="2018-07-27T00:00:00"/>
    <d v="2019-02-28T00:00:00"/>
    <s v="7510"/>
    <s v="Sersa Group- Maschineller Gleisbau AG"/>
    <s v="NF2040HD34 REV1.6"/>
    <s v="PC"/>
    <s v="NF2040HD34 Rev 1.6 Li Ion Battery [01/08/19]"/>
    <n v="15"/>
    <n v="0"/>
    <n v="15"/>
    <n v="104.18"/>
    <s v="46643NF2040HD34 REV1.615"/>
    <n v="1562.7"/>
    <d v="2019-01-08T00:00:00"/>
    <d v="2019-01-06T00:00:00"/>
    <x v="34"/>
    <d v="2019-01-01T00:00:00"/>
    <x v="0"/>
    <s v="NF2"/>
    <s v="F"/>
    <n v="6"/>
    <n v="90"/>
    <m/>
    <m/>
    <m/>
    <m/>
    <x v="1"/>
    <n v="0"/>
  </r>
  <r>
    <n v="46643"/>
    <s v="Open"/>
    <d v="2018-07-27T00:00:00"/>
    <d v="2019-02-28T00:00:00"/>
    <s v="7510"/>
    <s v="Sersa Group- Maschineller Gleisbau AG"/>
    <s v="EB398A02"/>
    <s v=""/>
    <s v="Custom Single Channel Embeddable Charger Module for Sersa Group [01/08/19]"/>
    <n v="15"/>
    <n v="0"/>
    <n v="15"/>
    <n v="50.16"/>
    <s v="46643EB398A0215"/>
    <n v="752.4"/>
    <d v="2019-01-08T00:00:00"/>
    <d v="2019-01-06T00:00:00"/>
    <x v="34"/>
    <d v="2019-01-01T00:00:00"/>
    <x v="3"/>
    <s v="EB3"/>
    <s v="n/a"/>
    <n v="0"/>
    <n v="0"/>
    <m/>
    <m/>
    <m/>
    <m/>
    <x v="1"/>
    <n v="0"/>
  </r>
  <r>
    <n v="46643"/>
    <s v="Open"/>
    <d v="2018-07-27T00:00:00"/>
    <d v="2019-02-28T00:00:00"/>
    <s v="7510"/>
    <s v="Sersa Group- Maschineller Gleisbau AG"/>
    <s v="NF2040HD34 REV1.6"/>
    <s v="PC"/>
    <s v="NF2040HD34 Rev 1.6 Li Ion Battery [02/26/19]"/>
    <n v="15"/>
    <n v="0"/>
    <n v="15"/>
    <n v="104.18"/>
    <s v="46643NF2040HD34 REV1.615"/>
    <n v="1562.7"/>
    <d v="2019-02-26T00:00:00"/>
    <d v="2019-02-24T00:00:00"/>
    <x v="18"/>
    <d v="2019-02-01T00:00:00"/>
    <x v="0"/>
    <s v="NF2"/>
    <s v="F"/>
    <n v="6"/>
    <n v="90"/>
    <m/>
    <m/>
    <m/>
    <m/>
    <x v="1"/>
    <n v="0"/>
  </r>
  <r>
    <n v="46643"/>
    <s v="Open"/>
    <d v="2018-07-27T00:00:00"/>
    <d v="2019-02-28T00:00:00"/>
    <s v="7510"/>
    <s v="Sersa Group- Maschineller Gleisbau AG"/>
    <s v="EB398A02"/>
    <s v=""/>
    <s v="Custom Single Channel Embeddable Charger Module for Sersa Group [02/26/19]"/>
    <n v="15"/>
    <n v="0"/>
    <n v="15"/>
    <n v="50.16"/>
    <s v="46643EB398A0215"/>
    <n v="752.4"/>
    <d v="2019-02-26T00:00:00"/>
    <d v="2019-02-24T00:00:00"/>
    <x v="18"/>
    <d v="2019-02-01T00:00:00"/>
    <x v="3"/>
    <s v="EB3"/>
    <s v="n/a"/>
    <n v="0"/>
    <n v="0"/>
    <m/>
    <m/>
    <m/>
    <m/>
    <x v="1"/>
    <n v="0"/>
  </r>
  <r>
    <n v="46643"/>
    <s v="Open"/>
    <d v="2018-07-27T00:00:00"/>
    <d v="2019-02-28T00:00:00"/>
    <s v="7510"/>
    <s v="Sersa Group- Maschineller Gleisbau AG"/>
    <s v="NRE Charge"/>
    <s v="job"/>
    <s v="project nre to iterate BOM removing connectors"/>
    <n v="1"/>
    <n v="0"/>
    <n v="1"/>
    <n v="480"/>
    <s v="46643NRE Charge1"/>
    <n v="480"/>
    <d v="2019-02-28T00:00:00"/>
    <d v="2019-02-24T00:00:00"/>
    <x v="18"/>
    <d v="2019-02-01T00:00:00"/>
    <x v="1"/>
    <s v="NRE"/>
    <s v="n/a"/>
    <n v="0"/>
    <n v="0"/>
    <m/>
    <m/>
    <m/>
    <m/>
    <x v="1"/>
    <n v="0"/>
  </r>
  <r>
    <n v="46643"/>
    <s v="Open"/>
    <d v="2018-07-27T00:00:00"/>
    <d v="2019-02-28T00:00:00"/>
    <s v="7510"/>
    <s v="Sersa Group- Maschineller Gleisbau AG"/>
    <s v="Wire Exchange Fees"/>
    <s v=""/>
    <s v="wire fee costs from intermediary banks in transit"/>
    <n v="1"/>
    <n v="0"/>
    <n v="1"/>
    <n v="26"/>
    <s v="46643Wire Exchange Fees1"/>
    <n v="26"/>
    <d v="2019-02-28T00:00:00"/>
    <d v="2019-02-24T00:00:00"/>
    <x v="18"/>
    <d v="2019-02-01T00:00:00"/>
    <x v="1"/>
    <s v="Wir"/>
    <s v="n/a"/>
    <n v="0"/>
    <n v="0"/>
    <m/>
    <m/>
    <m/>
    <m/>
    <x v="1"/>
    <n v="0"/>
  </r>
  <r>
    <n v="46972"/>
    <s v="Open"/>
    <d v="2018-09-06T00:00:00"/>
    <d v="2019-02-28T00:00:00"/>
    <s v="4268"/>
    <s v="Bio-Med Devices"/>
    <s v="NL2054BD22 Rev 1.4"/>
    <s v="PC"/>
    <s v="NL2054BD22 Rev 1.4 for Bio Med Devices Li Ion Battery [01/16/19]"/>
    <n v="125"/>
    <n v="0"/>
    <n v="125"/>
    <n v="119.08"/>
    <s v="46972NL2054BD22 Rev 1.4125"/>
    <n v="14885"/>
    <d v="2019-01-16T00:00:00"/>
    <d v="2019-01-13T00:00:00"/>
    <x v="40"/>
    <d v="2019-01-01T00:00:00"/>
    <x v="0"/>
    <s v="NL2"/>
    <s v="L"/>
    <n v="12"/>
    <n v="1500"/>
    <m/>
    <m/>
    <m/>
    <m/>
    <x v="1"/>
    <n v="0"/>
  </r>
  <r>
    <n v="46972"/>
    <s v="Open"/>
    <d v="2018-09-06T00:00:00"/>
    <d v="2019-02-28T00:00:00"/>
    <s v="4268"/>
    <s v="Bio-Med Devices"/>
    <s v="NL2054BD22 Rev 1.4"/>
    <s v="PC"/>
    <s v="NL2054BD22 Rev 1.4 for Bio Med Devices Li Ion Battery [02/13/19]"/>
    <n v="125"/>
    <n v="0"/>
    <n v="125"/>
    <n v="119.08"/>
    <s v="46972NL2054BD22 Rev 1.4125"/>
    <n v="14885"/>
    <d v="2019-02-13T00:00:00"/>
    <d v="2019-02-10T00:00:00"/>
    <x v="16"/>
    <d v="2019-02-01T00:00:00"/>
    <x v="0"/>
    <s v="NL2"/>
    <s v="L"/>
    <n v="12"/>
    <n v="1500"/>
    <m/>
    <m/>
    <m/>
    <m/>
    <x v="1"/>
    <n v="0"/>
  </r>
  <r>
    <n v="47010"/>
    <s v="Open"/>
    <d v="2018-09-10T00:00:00"/>
    <d v="2019-02-28T00:00:00"/>
    <s v="4964"/>
    <s v="Accutronics Ltd"/>
    <s v="NC2560A22 REV1.1"/>
    <s v="PC"/>
    <s v="NC2560A22 Rev 1.1 Li Ion Battery [01/07/19]"/>
    <n v="96"/>
    <n v="0"/>
    <n v="96"/>
    <n v="56.93"/>
    <s v="47010NC2560A22 REV1.196"/>
    <n v="5465.28"/>
    <d v="2019-01-07T00:00:00"/>
    <d v="2019-01-06T00:00:00"/>
    <x v="34"/>
    <d v="2019-01-01T00:00:00"/>
    <x v="0"/>
    <s v="NC2"/>
    <s v="C"/>
    <n v="3"/>
    <n v="288"/>
    <m/>
    <m/>
    <m/>
    <m/>
    <x v="1"/>
    <n v="0"/>
  </r>
  <r>
    <n v="47010"/>
    <s v="Open"/>
    <d v="2018-09-10T00:00:00"/>
    <d v="2019-02-28T00:00:00"/>
    <s v="4964"/>
    <s v="Accutronics Ltd"/>
    <s v="NC2560A22 REV1.1"/>
    <s v="PC"/>
    <s v="NC2560A22 Rev 1.1 Li Ion Battery [01/21/19]"/>
    <n v="48"/>
    <n v="0"/>
    <n v="48"/>
    <n v="56.93"/>
    <s v="47010NC2560A22 REV1.148"/>
    <n v="2732.64"/>
    <d v="2019-01-21T00:00:00"/>
    <d v="2019-01-20T00:00:00"/>
    <x v="39"/>
    <d v="2019-01-01T00:00:00"/>
    <x v="0"/>
    <s v="NC2"/>
    <s v="C"/>
    <n v="3"/>
    <n v="144"/>
    <m/>
    <m/>
    <m/>
    <m/>
    <x v="1"/>
    <n v="0"/>
  </r>
  <r>
    <n v="47010"/>
    <s v="Open"/>
    <d v="2018-09-10T00:00:00"/>
    <d v="2019-02-28T00:00:00"/>
    <s v="4964"/>
    <s v="Accutronics Ltd"/>
    <s v="NC2560A22 REV1.1"/>
    <s v="PC"/>
    <s v="NC2560A22 Rev 1.1 Li Ion Battery [02/04/19]"/>
    <n v="48"/>
    <n v="0"/>
    <n v="48"/>
    <n v="56.93"/>
    <s v="47010NC2560A22 REV1.148"/>
    <n v="2732.64"/>
    <d v="2019-02-04T00:00:00"/>
    <d v="2019-02-03T00:00:00"/>
    <x v="41"/>
    <d v="2019-02-01T00:00:00"/>
    <x v="0"/>
    <s v="NC2"/>
    <s v="C"/>
    <n v="3"/>
    <n v="144"/>
    <m/>
    <m/>
    <m/>
    <m/>
    <x v="1"/>
    <n v="0"/>
  </r>
  <r>
    <n v="47010"/>
    <s v="Open"/>
    <d v="2018-09-10T00:00:00"/>
    <d v="2019-02-28T00:00:00"/>
    <s v="4964"/>
    <s v="Accutronics Ltd"/>
    <s v="NC2560A22 REV1.1"/>
    <s v="PC"/>
    <s v="NC2560A22 Rev 1.1 Li Ion Battery [02/18/19]"/>
    <n v="48"/>
    <n v="0"/>
    <n v="48"/>
    <n v="56.93"/>
    <s v="47010NC2560A22 REV1.148"/>
    <n v="2732.64"/>
    <d v="2019-02-18T00:00:00"/>
    <d v="2019-02-17T00:00:00"/>
    <x v="17"/>
    <d v="2019-02-01T00:00:00"/>
    <x v="0"/>
    <s v="NC2"/>
    <s v="C"/>
    <n v="3"/>
    <n v="144"/>
    <m/>
    <m/>
    <m/>
    <m/>
    <x v="1"/>
    <n v="0"/>
  </r>
  <r>
    <n v="46095"/>
    <s v="Open"/>
    <d v="2018-05-23T00:00:00"/>
    <d v="2019-03-08T00:00:00"/>
    <s v="7335"/>
    <s v="Windrock Inc."/>
    <s v="CH4040A - Rev 1.6"/>
    <s v=""/>
    <s v="CH4040A Rev 1.6 (SEE SWI) - Dual Desktop Charger, w/US Power Plug [09/03/18]"/>
    <n v="10"/>
    <n v="0"/>
    <n v="10"/>
    <n v="183.91"/>
    <s v="46095CH4040A - Rev 1.610"/>
    <n v="1839.1"/>
    <d v="2018-09-03T00:00:00"/>
    <d v="2018-09-02T00:00:00"/>
    <x v="0"/>
    <d v="2018-09-01T00:00:00"/>
    <x v="2"/>
    <s v="CH4"/>
    <s v="n/a"/>
    <n v="0"/>
    <n v="0"/>
    <m/>
    <m/>
    <m/>
    <m/>
    <x v="32"/>
    <n v="80"/>
  </r>
  <r>
    <n v="46095"/>
    <s v="Open"/>
    <d v="2018-05-23T00:00:00"/>
    <d v="2019-03-08T00:00:00"/>
    <s v="7335"/>
    <s v="Windrock Inc."/>
    <s v="CH4040A - Rev 1.7"/>
    <s v=""/>
    <s v="CH4040A Rev 1.7 (SEE SWI) - Dual Desktop Charger, w/US Power Plug [10/03/18]"/>
    <n v="10"/>
    <n v="0"/>
    <n v="10"/>
    <n v="183.91"/>
    <s v="46095CH4040A - Rev 1.710"/>
    <n v="1839.1"/>
    <d v="2018-10-03T00:00:00"/>
    <d v="2018-09-30T00:00:00"/>
    <x v="4"/>
    <d v="2018-10-01T00:00:00"/>
    <x v="2"/>
    <s v="CH4"/>
    <s v="n/a"/>
    <n v="0"/>
    <n v="0"/>
    <m/>
    <m/>
    <m/>
    <m/>
    <x v="1"/>
    <n v="0"/>
  </r>
  <r>
    <n v="46095"/>
    <s v="Open"/>
    <d v="2018-05-23T00:00:00"/>
    <d v="2019-03-08T00:00:00"/>
    <s v="7335"/>
    <s v="Windrock Inc."/>
    <s v="CH4040A - Rev 1.7"/>
    <s v=""/>
    <s v="CH4040A Rev 1.7 (SEE SWI) - Dual Desktop Charger, w/US Power Plug [11/02/18]"/>
    <n v="10"/>
    <n v="0"/>
    <n v="10"/>
    <n v="183.91"/>
    <s v="46095CH4040A - Rev 1.710"/>
    <n v="1839.1"/>
    <d v="2018-11-02T00:00:00"/>
    <d v="2018-10-28T00:00:00"/>
    <x v="22"/>
    <d v="2018-11-01T00:00:00"/>
    <x v="2"/>
    <s v="CH4"/>
    <s v="n/a"/>
    <n v="0"/>
    <n v="0"/>
    <m/>
    <m/>
    <m/>
    <m/>
    <x v="1"/>
    <n v="0"/>
  </r>
  <r>
    <n v="46095"/>
    <s v="Open"/>
    <d v="2018-05-23T00:00:00"/>
    <d v="2019-03-08T00:00:00"/>
    <s v="7335"/>
    <s v="Windrock Inc."/>
    <s v="CH4040A - Rev 1.7"/>
    <s v=""/>
    <s v="CH4040A Rev 1.7 (SEE SWI) - Dual Desktop Charger, w/US Power Plug [12/03/18]"/>
    <n v="10"/>
    <n v="0"/>
    <n v="10"/>
    <n v="183.91"/>
    <s v="46095CH4040A - Rev 1.710"/>
    <n v="1839.1"/>
    <d v="2018-12-03T00:00:00"/>
    <d v="2018-12-02T00:00:00"/>
    <x v="1"/>
    <d v="2018-12-01T00:00:00"/>
    <x v="2"/>
    <s v="CH4"/>
    <s v="n/a"/>
    <n v="0"/>
    <n v="0"/>
    <m/>
    <m/>
    <m/>
    <m/>
    <x v="1"/>
    <n v="0"/>
  </r>
  <r>
    <n v="46095"/>
    <s v="Open"/>
    <d v="2018-05-23T00:00:00"/>
    <d v="2019-03-08T00:00:00"/>
    <s v="7335"/>
    <s v="Windrock Inc."/>
    <s v="CH4040A - Rev 1.7"/>
    <s v=""/>
    <s v="CH4040A Rev 1.7 (SEE SWI) - Dual Desktop Charger, w/US Power Plug [01/03/19]"/>
    <n v="10"/>
    <n v="0"/>
    <n v="10"/>
    <n v="183.91"/>
    <s v="46095CH4040A - Rev 1.710"/>
    <n v="1839.1"/>
    <d v="2019-01-03T00:00:00"/>
    <d v="2018-12-30T00:00:00"/>
    <x v="11"/>
    <d v="2019-01-01T00:00:00"/>
    <x v="2"/>
    <s v="CH4"/>
    <s v="n/a"/>
    <n v="0"/>
    <n v="0"/>
    <m/>
    <m/>
    <m/>
    <m/>
    <x v="1"/>
    <n v="0"/>
  </r>
  <r>
    <n v="46095"/>
    <s v="Open"/>
    <d v="2018-05-23T00:00:00"/>
    <d v="2019-03-08T00:00:00"/>
    <s v="7335"/>
    <s v="Windrock Inc."/>
    <s v="CH4040A - Rev 1.7"/>
    <s v=""/>
    <s v="CH4040A Rev 1.7 (SEE SWI) - Dual Desktop Charger, w/US Power Plug [02/03/19]"/>
    <n v="10"/>
    <n v="0"/>
    <n v="10"/>
    <n v="183.91"/>
    <s v="46095CH4040A - Rev 1.710"/>
    <n v="1839.1"/>
    <d v="2019-02-03T00:00:00"/>
    <d v="2019-02-03T00:00:00"/>
    <x v="41"/>
    <d v="2019-02-01T00:00:00"/>
    <x v="2"/>
    <s v="CH4"/>
    <s v="n/a"/>
    <n v="0"/>
    <n v="0"/>
    <m/>
    <m/>
    <m/>
    <m/>
    <x v="1"/>
    <n v="0"/>
  </r>
  <r>
    <n v="46095"/>
    <s v="Open"/>
    <d v="2018-05-23T00:00:00"/>
    <d v="2019-03-08T00:00:00"/>
    <s v="7335"/>
    <s v="Windrock Inc."/>
    <s v="CH4040A - Rev 1.7"/>
    <s v=""/>
    <s v="CH4040A Rev 1.7 (SEE SWI) - Dual Desktop Charger, w/US Power Plug [03/03/19]"/>
    <n v="10"/>
    <n v="0"/>
    <n v="10"/>
    <n v="183.91"/>
    <s v="46095CH4040A - Rev 1.710"/>
    <n v="1839.1"/>
    <d v="2019-03-03T00:00:00"/>
    <d v="2019-03-03T00:00:00"/>
    <x v="42"/>
    <d v="2019-03-01T00:00:00"/>
    <x v="2"/>
    <s v="CH4"/>
    <s v="n/a"/>
    <n v="0"/>
    <n v="0"/>
    <m/>
    <m/>
    <m/>
    <m/>
    <x v="1"/>
    <n v="0"/>
  </r>
  <r>
    <n v="46756"/>
    <s v="Open"/>
    <d v="2018-08-07T00:00:00"/>
    <d v="2019-03-08T00:00:00"/>
    <s v="4059"/>
    <s v="Particle Measuring Systems"/>
    <s v="RH2024HD34-REV2.1"/>
    <s v="PC"/>
    <s v="RH2024HD34, REV 2.1 Li Ion Battery [11/27/18]"/>
    <n v="290"/>
    <n v="0"/>
    <n v="290"/>
    <n v="97.2"/>
    <s v="46756RH2024HD34-REV2.1290"/>
    <n v="28188"/>
    <d v="2018-11-27T00:00:00"/>
    <d v="2018-11-25T00:00:00"/>
    <x v="2"/>
    <d v="2018-11-01T00:00:00"/>
    <x v="0"/>
    <s v="RH2"/>
    <s v="H"/>
    <n v="8"/>
    <n v="2320"/>
    <m/>
    <m/>
    <m/>
    <m/>
    <x v="1"/>
    <n v="0"/>
  </r>
  <r>
    <n v="46756"/>
    <s v="Open"/>
    <d v="2018-08-07T00:00:00"/>
    <d v="2019-03-08T00:00:00"/>
    <s v="4059"/>
    <s v="Particle Measuring Systems"/>
    <s v="RH2024HD34-REV2.1"/>
    <s v="PC"/>
    <s v="RH2024HD34, REV 2.1 Li Ion Battery [01/08/19]"/>
    <n v="270"/>
    <n v="0"/>
    <n v="270"/>
    <n v="97.2"/>
    <s v="46756RH2024HD34-REV2.1270"/>
    <n v="26244"/>
    <d v="2019-01-08T00:00:00"/>
    <d v="2019-01-06T00:00:00"/>
    <x v="34"/>
    <d v="2019-01-01T00:00:00"/>
    <x v="0"/>
    <s v="RH2"/>
    <s v="H"/>
    <n v="8"/>
    <n v="2160"/>
    <m/>
    <m/>
    <m/>
    <m/>
    <x v="1"/>
    <n v="0"/>
  </r>
  <r>
    <n v="46756"/>
    <s v="Open"/>
    <d v="2018-08-07T00:00:00"/>
    <d v="2019-03-08T00:00:00"/>
    <s v="4059"/>
    <s v="Particle Measuring Systems"/>
    <s v="RH2024HD34-REV2.1"/>
    <s v="PC"/>
    <s v="RH2024HD34, REV 2.1 Li Ion Battery [02/05/19]"/>
    <n v="280"/>
    <n v="0"/>
    <n v="280"/>
    <n v="97.2"/>
    <s v="46756RH2024HD34-REV2.1280"/>
    <n v="27216"/>
    <d v="2019-02-05T00:00:00"/>
    <d v="2019-02-03T00:00:00"/>
    <x v="41"/>
    <d v="2019-02-01T00:00:00"/>
    <x v="0"/>
    <s v="RH2"/>
    <s v="H"/>
    <n v="8"/>
    <n v="2240"/>
    <m/>
    <m/>
    <m/>
    <m/>
    <x v="1"/>
    <n v="0"/>
  </r>
  <r>
    <n v="46756"/>
    <s v="Open"/>
    <d v="2018-08-07T00:00:00"/>
    <d v="2019-03-08T00:00:00"/>
    <s v="4059"/>
    <s v="Particle Measuring Systems"/>
    <s v="RH2024HD34-REV2.1"/>
    <s v="PC"/>
    <s v="RH2024HD34, REV 2.1 Li Ion Battery [03/05/19]"/>
    <n v="160"/>
    <n v="0"/>
    <n v="160"/>
    <n v="97.2"/>
    <s v="46756RH2024HD34-REV2.1160"/>
    <n v="15552"/>
    <d v="2019-03-05T00:00:00"/>
    <d v="2019-03-03T00:00:00"/>
    <x v="42"/>
    <d v="2019-03-01T00:00:00"/>
    <x v="0"/>
    <s v="RH2"/>
    <s v="H"/>
    <n v="8"/>
    <n v="128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09/07/18]"/>
    <n v="2700"/>
    <n v="0"/>
    <n v="2700"/>
    <n v="9.4499999999999993"/>
    <s v="46178EB033A162700"/>
    <n v="25514.999999999996"/>
    <d v="2018-09-07T00:00:00"/>
    <d v="2018-09-02T00:00:00"/>
    <x v="0"/>
    <d v="2018-09-01T00:00:00"/>
    <x v="3"/>
    <s v="EB0"/>
    <s v="n/a"/>
    <n v="0"/>
    <n v="0"/>
    <m/>
    <m/>
    <m/>
    <m/>
    <x v="31"/>
    <n v="10800"/>
  </r>
  <r>
    <n v="46178"/>
    <s v="Open"/>
    <d v="2018-06-04T00:00:00"/>
    <d v="2019-03-14T00:00:00"/>
    <s v="6139"/>
    <s v="Accutronics Ltd -033"/>
    <s v="EB033A16"/>
    <s v="PC"/>
    <s v="299EGAEB033A16 [09/21/18]"/>
    <n v="2700"/>
    <n v="0"/>
    <n v="2700"/>
    <n v="9.4499999999999993"/>
    <s v="46178EB033A162700"/>
    <n v="25514.999999999996"/>
    <d v="2018-09-21T00:00:00"/>
    <d v="2018-09-16T00:00:00"/>
    <x v="8"/>
    <d v="2018-09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10/05/18]"/>
    <n v="2700"/>
    <n v="0"/>
    <n v="2700"/>
    <n v="9.4499999999999993"/>
    <s v="46178EB033A162700"/>
    <n v="25514.999999999996"/>
    <d v="2018-10-05T00:00:00"/>
    <d v="2018-09-30T00:00:00"/>
    <x v="4"/>
    <d v="2018-10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10/19/18]"/>
    <n v="2700"/>
    <n v="0"/>
    <n v="2700"/>
    <n v="9.4499999999999993"/>
    <s v="46178EB033A162700"/>
    <n v="25514.999999999996"/>
    <d v="2018-10-19T00:00:00"/>
    <d v="2018-10-14T00:00:00"/>
    <x v="7"/>
    <d v="2018-10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11/02/18]"/>
    <n v="2700"/>
    <n v="0"/>
    <n v="2700"/>
    <n v="9.4499999999999993"/>
    <s v="46178EB033A162700"/>
    <n v="25514.999999999996"/>
    <d v="2018-11-02T00:00:00"/>
    <d v="2018-10-28T00:00:00"/>
    <x v="22"/>
    <d v="2018-11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11/16/18]"/>
    <n v="2700"/>
    <n v="0"/>
    <n v="2700"/>
    <n v="9.4499999999999993"/>
    <s v="46178EB033A162700"/>
    <n v="25514.999999999996"/>
    <d v="2018-11-16T00:00:00"/>
    <d v="2018-11-11T00:00:00"/>
    <x v="23"/>
    <d v="2018-11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11/30/18]"/>
    <n v="2700"/>
    <n v="0"/>
    <n v="2700"/>
    <n v="9.4499999999999993"/>
    <s v="46178EB033A162700"/>
    <n v="25514.999999999996"/>
    <d v="2018-11-30T00:00:00"/>
    <d v="2018-11-25T00:00:00"/>
    <x v="2"/>
    <d v="2018-11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12/14/18]"/>
    <n v="2700"/>
    <n v="0"/>
    <n v="2700"/>
    <n v="9.4499999999999993"/>
    <s v="46178EB033A162700"/>
    <n v="25514.999999999996"/>
    <d v="2018-12-14T00:00:00"/>
    <d v="2018-12-09T00:00:00"/>
    <x v="19"/>
    <d v="2018-12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12/28/18]"/>
    <n v="2700"/>
    <n v="0"/>
    <n v="2700"/>
    <n v="9.4499999999999993"/>
    <s v="46178EB033A162700"/>
    <n v="25514.999999999996"/>
    <d v="2018-12-28T00:00:00"/>
    <d v="2018-12-23T00:00:00"/>
    <x v="36"/>
    <d v="2018-12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01/11/19]"/>
    <n v="2700"/>
    <n v="0"/>
    <n v="2700"/>
    <n v="9.4499999999999993"/>
    <s v="46178EB033A162700"/>
    <n v="25514.999999999996"/>
    <d v="2019-01-11T00:00:00"/>
    <d v="2019-01-06T00:00:00"/>
    <x v="34"/>
    <d v="2019-01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01/25/19]"/>
    <n v="2700"/>
    <n v="0"/>
    <n v="2700"/>
    <n v="9.4499999999999993"/>
    <s v="46178EB033A162700"/>
    <n v="25514.999999999996"/>
    <d v="2019-01-25T00:00:00"/>
    <d v="2019-01-20T00:00:00"/>
    <x v="39"/>
    <d v="2019-01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02/08/19]"/>
    <n v="2700"/>
    <n v="0"/>
    <n v="2700"/>
    <n v="9.4499999999999993"/>
    <s v="46178EB033A162700"/>
    <n v="25514.999999999996"/>
    <d v="2019-02-08T00:00:00"/>
    <d v="2019-02-03T00:00:00"/>
    <x v="41"/>
    <d v="2019-02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02/22/19]"/>
    <n v="2700"/>
    <n v="0"/>
    <n v="2700"/>
    <n v="9.4499999999999993"/>
    <s v="46178EB033A162700"/>
    <n v="25514.999999999996"/>
    <d v="2019-02-22T00:00:00"/>
    <d v="2019-02-17T00:00:00"/>
    <x v="17"/>
    <d v="2019-02-01T00:00:00"/>
    <x v="3"/>
    <s v="EB0"/>
    <s v="n/a"/>
    <n v="0"/>
    <n v="0"/>
    <m/>
    <m/>
    <m/>
    <m/>
    <x v="1"/>
    <n v="0"/>
  </r>
  <r>
    <n v="46178"/>
    <s v="Open"/>
    <d v="2018-06-04T00:00:00"/>
    <d v="2019-03-14T00:00:00"/>
    <s v="6139"/>
    <s v="Accutronics Ltd -033"/>
    <s v="EB033A16"/>
    <s v="PC"/>
    <s v="299EGAEB033A16 [03/08/19]"/>
    <n v="2700"/>
    <n v="0"/>
    <n v="2700"/>
    <n v="9.4499999999999993"/>
    <s v="46178EB033A162700"/>
    <n v="25514.999999999996"/>
    <d v="2019-03-08T00:00:00"/>
    <d v="2019-03-03T00:00:00"/>
    <x v="42"/>
    <d v="2019-03-01T00:00:00"/>
    <x v="3"/>
    <s v="EB0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NL2054TY34Rev 1.1"/>
    <s v=""/>
    <s v="NL2054TY34 Rev 1.1  FOR TELEDYNE  ***MUST BE SHIPPED GROUND*** IATA DANGEROUS GOODS [09/02/18]"/>
    <n v="46"/>
    <n v="0"/>
    <n v="46"/>
    <n v="152.33000000000001"/>
    <s v="45231NL2054TY34Rev 1.146"/>
    <n v="7007.18"/>
    <d v="2018-09-02T00:00:00"/>
    <d v="2018-09-02T00:00:00"/>
    <x v="0"/>
    <d v="2018-09-01T00:00:00"/>
    <x v="0"/>
    <s v="NL2"/>
    <s v="L"/>
    <n v="12"/>
    <n v="552"/>
    <m/>
    <m/>
    <m/>
    <m/>
    <x v="37"/>
    <n v="414"/>
  </r>
  <r>
    <n v="45231"/>
    <s v="Open"/>
    <d v="2018-02-21T00:00:00"/>
    <d v="2019-03-15T00:00:00"/>
    <s v="7507"/>
    <s v="Teledyne Benthos"/>
    <s v="NL2054TY34Rev 1.1"/>
    <s v=""/>
    <s v="NL2054TY34 Rev 1.1  FOR TELEDYNE  ***MUST BE SHIPPED GROUND*** IATA DANGEROUS GOODS [10/02/18]"/>
    <n v="46"/>
    <n v="0"/>
    <n v="46"/>
    <n v="152.33000000000001"/>
    <s v="45231NL2054TY34Rev 1.146"/>
    <n v="7007.18"/>
    <d v="2018-10-02T00:00:00"/>
    <d v="2018-09-30T00:00:00"/>
    <x v="4"/>
    <d v="2018-10-01T00:00:00"/>
    <x v="0"/>
    <s v="NL2"/>
    <s v="L"/>
    <n v="12"/>
    <n v="552"/>
    <m/>
    <m/>
    <m/>
    <m/>
    <x v="1"/>
    <n v="0"/>
  </r>
  <r>
    <n v="45231"/>
    <s v="Open"/>
    <d v="2018-02-21T00:00:00"/>
    <d v="2019-03-15T00:00:00"/>
    <s v="7507"/>
    <s v="Teledyne Benthos"/>
    <s v="NL2054TY34Rev 1.1"/>
    <s v=""/>
    <s v="NL2054TY34 Rev 1.1  FOR TELEDYNE  ***MUST BE SHIPPED GROUND*** IATA DANGEROUS GOODS [11/02/18]"/>
    <n v="46"/>
    <n v="0"/>
    <n v="46"/>
    <n v="152.33000000000001"/>
    <s v="45231NL2054TY34Rev 1.146"/>
    <n v="7007.18"/>
    <d v="2018-11-02T00:00:00"/>
    <d v="2018-10-28T00:00:00"/>
    <x v="22"/>
    <d v="2018-11-01T00:00:00"/>
    <x v="0"/>
    <s v="NL2"/>
    <s v="L"/>
    <n v="12"/>
    <n v="552"/>
    <m/>
    <m/>
    <m/>
    <m/>
    <x v="1"/>
    <n v="0"/>
  </r>
  <r>
    <n v="45231"/>
    <s v="Open"/>
    <d v="2018-02-21T00:00:00"/>
    <d v="2019-03-15T00:00:00"/>
    <s v="7507"/>
    <s v="Teledyne Benthos"/>
    <s v="NL2054TY34Rev 1.1"/>
    <s v=""/>
    <s v="NL2054TY34 Rev 1.1  FOR TELEDYNE  ***MUST BE SHIPPED GROUND*** IATA DANGEROUS GOODS [12/03/18]"/>
    <n v="46"/>
    <n v="0"/>
    <n v="46"/>
    <n v="152.33000000000001"/>
    <s v="45231NL2054TY34Rev 1.146"/>
    <n v="7007.18"/>
    <d v="2018-12-03T00:00:00"/>
    <d v="2018-12-02T00:00:00"/>
    <x v="1"/>
    <d v="2018-12-01T00:00:00"/>
    <x v="0"/>
    <s v="NL2"/>
    <s v="L"/>
    <n v="12"/>
    <n v="552"/>
    <m/>
    <m/>
    <m/>
    <m/>
    <x v="1"/>
    <n v="0"/>
  </r>
  <r>
    <n v="45231"/>
    <s v="Open"/>
    <d v="2018-02-21T00:00:00"/>
    <d v="2019-03-15T00:00:00"/>
    <s v="7507"/>
    <s v="Teledyne Benthos"/>
    <s v="NL2054TY34Rev 1.1"/>
    <s v=""/>
    <s v="NL2054TY34 Rev 1.1  FOR TELEDYNE  ***MUST BE SHIPPED GROUND*** IATA DANGEROUS GOODS [01/02/19]"/>
    <n v="46"/>
    <n v="0"/>
    <n v="46"/>
    <n v="152.33000000000001"/>
    <s v="45231NL2054TY34Rev 1.146"/>
    <n v="7007.18"/>
    <d v="2019-01-02T00:00:00"/>
    <d v="2018-12-30T00:00:00"/>
    <x v="11"/>
    <d v="2019-01-01T00:00:00"/>
    <x v="0"/>
    <s v="NL2"/>
    <s v="L"/>
    <n v="12"/>
    <n v="552"/>
    <m/>
    <m/>
    <m/>
    <m/>
    <x v="1"/>
    <n v="0"/>
  </r>
  <r>
    <n v="45231"/>
    <s v="Open"/>
    <d v="2018-02-21T00:00:00"/>
    <d v="2019-03-15T00:00:00"/>
    <s v="7507"/>
    <s v="Teledyne Benthos"/>
    <s v="NL2054TY34Rev 1.1"/>
    <s v=""/>
    <s v="NL2054TY34 Rev 1.1  FOR TELEDYNE  ***MUST BE SHIPPED GROUND*** IATA DANGEROUS GOODS [02/01/19]"/>
    <n v="46"/>
    <n v="0"/>
    <n v="46"/>
    <n v="152.33000000000001"/>
    <s v="45231NL2054TY34Rev 1.146"/>
    <n v="7007.18"/>
    <d v="2019-02-01T00:00:00"/>
    <d v="2019-01-27T00:00:00"/>
    <x v="37"/>
    <d v="2019-02-01T00:00:00"/>
    <x v="0"/>
    <s v="NL2"/>
    <s v="L"/>
    <n v="12"/>
    <n v="552"/>
    <m/>
    <m/>
    <m/>
    <m/>
    <x v="1"/>
    <n v="0"/>
  </r>
  <r>
    <n v="45231"/>
    <s v="Open"/>
    <d v="2018-02-21T00:00:00"/>
    <d v="2019-03-15T00:00:00"/>
    <s v="7507"/>
    <s v="Teledyne Benthos"/>
    <s v="NL2054TY34Rev 1.1"/>
    <s v=""/>
    <s v="NL2054TY34 Rev 1.1  FOR TELEDYNE  ***MUST BE SHIPPED GROUND*** IATA DANGEROUS GOODS [03/01/19]"/>
    <n v="110"/>
    <n v="0"/>
    <n v="110"/>
    <n v="152.33000000000001"/>
    <s v="45231NL2054TY34Rev 1.1110"/>
    <n v="16756.300000000003"/>
    <d v="2019-03-01T00:00:00"/>
    <d v="2019-02-24T00:00:00"/>
    <x v="18"/>
    <d v="2019-03-01T00:00:00"/>
    <x v="0"/>
    <s v="NL2"/>
    <s v="L"/>
    <n v="12"/>
    <n v="1320"/>
    <m/>
    <m/>
    <m/>
    <m/>
    <x v="1"/>
    <n v="0"/>
  </r>
  <r>
    <n v="45231"/>
    <s v="Open"/>
    <d v="2018-02-21T00:00:00"/>
    <d v="2019-03-15T00:00:00"/>
    <s v="7507"/>
    <s v="Teledyne Benthos"/>
    <s v="EB438A1.1"/>
    <s v=""/>
    <s v="Teledyne Pitch 10 Chargers Electronic Assembly (A) [08/07/18]"/>
    <n v="3"/>
    <n v="0"/>
    <n v="3"/>
    <n v="493.65"/>
    <s v="45231EB438A1.13"/>
    <n v="1480.9499999999998"/>
    <d v="2018-08-07T00:00:00"/>
    <d v="2018-08-05T00:00:00"/>
    <x v="0"/>
    <s v="LATE"/>
    <x v="3"/>
    <s v="EB4"/>
    <s v="n/a"/>
    <n v="0"/>
    <n v="0"/>
    <m/>
    <m/>
    <m/>
    <m/>
    <x v="36"/>
    <n v="105"/>
  </r>
  <r>
    <n v="45231"/>
    <s v="Open"/>
    <d v="2018-02-21T00:00:00"/>
    <d v="2019-03-15T00:00:00"/>
    <s v="7507"/>
    <s v="Teledyne Benthos"/>
    <s v="EB438A1.1"/>
    <s v=""/>
    <s v="Teledyne Pitch 10 Chargers Electronic Assembly (A) [09/02/18]"/>
    <n v="3"/>
    <n v="0"/>
    <n v="3"/>
    <n v="493.65"/>
    <s v="45231EB438A1.13"/>
    <n v="1480.9499999999998"/>
    <d v="2018-09-02T00:00:00"/>
    <d v="2018-09-02T00:00:00"/>
    <x v="0"/>
    <d v="2018-09-01T00:00:00"/>
    <x v="3"/>
    <s v="EB4"/>
    <s v="n/a"/>
    <n v="0"/>
    <n v="0"/>
    <m/>
    <m/>
    <m/>
    <m/>
    <x v="37"/>
    <n v="27"/>
  </r>
  <r>
    <n v="45231"/>
    <s v="Open"/>
    <d v="2018-02-21T00:00:00"/>
    <d v="2019-03-15T00:00:00"/>
    <s v="7507"/>
    <s v="Teledyne Benthos"/>
    <s v="EB438A1.1"/>
    <s v=""/>
    <s v="Teledyne Pitch 10 Chargers Electronic Assembly (A) [10/02/18]"/>
    <n v="3"/>
    <n v="0"/>
    <n v="3"/>
    <n v="493.65"/>
    <s v="45231EB438A1.13"/>
    <n v="1480.9499999999998"/>
    <d v="2018-10-02T00:00:00"/>
    <d v="2018-09-30T00:00:00"/>
    <x v="4"/>
    <d v="2018-10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38A1.1"/>
    <s v=""/>
    <s v="Teledyne Pitch 10 Chargers Electronic Assembly (A) [11/02/18]"/>
    <n v="3"/>
    <n v="0"/>
    <n v="3"/>
    <n v="493.65"/>
    <s v="45231EB438A1.13"/>
    <n v="1480.9499999999998"/>
    <d v="2018-11-02T00:00:00"/>
    <d v="2018-10-28T00:00:00"/>
    <x v="22"/>
    <d v="2018-11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38A1.1"/>
    <s v=""/>
    <s v="Teledyne Pitch 10 Chargers Electronic Assembly (A) [12/03/18]"/>
    <n v="3"/>
    <n v="0"/>
    <n v="3"/>
    <n v="493.65"/>
    <s v="45231EB438A1.13"/>
    <n v="1480.9499999999998"/>
    <d v="2018-12-03T00:00:00"/>
    <d v="2018-12-02T00:00:00"/>
    <x v="1"/>
    <d v="2018-12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38A1.1"/>
    <s v=""/>
    <s v="Teledyne Pitch 10 Chargers Electronic Assembly (A) [01/02/19]"/>
    <n v="3"/>
    <n v="0"/>
    <n v="3"/>
    <n v="493.65"/>
    <s v="45231EB438A1.13"/>
    <n v="1480.9499999999998"/>
    <d v="2019-01-02T00:00:00"/>
    <d v="2018-12-30T00:00:00"/>
    <x v="11"/>
    <d v="2019-01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38A1.1"/>
    <s v=""/>
    <s v="Teledyne Pitch 10 Chargers Electronic Assembly (A) [02/01/19]"/>
    <n v="3"/>
    <n v="0"/>
    <n v="3"/>
    <n v="493.65"/>
    <s v="45231EB438A1.13"/>
    <n v="1480.9499999999998"/>
    <d v="2019-02-01T00:00:00"/>
    <d v="2019-01-27T00:00:00"/>
    <x v="37"/>
    <d v="2019-02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38A1.1"/>
    <s v=""/>
    <s v="Teledyne Pitch 10 Chargers Electronic Assembly (A) [03/01/19]"/>
    <n v="15"/>
    <n v="0"/>
    <n v="15"/>
    <n v="493.65"/>
    <s v="45231EB438A1.115"/>
    <n v="7404.75"/>
    <d v="2019-03-01T00:00:00"/>
    <d v="2019-02-24T00:00:00"/>
    <x v="18"/>
    <d v="2019-03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40A1.0"/>
    <s v=""/>
    <s v="Teledyne Aft 7 Chargers Electronic Assembly (A) [08/07/18]"/>
    <n v="4"/>
    <n v="0"/>
    <n v="4"/>
    <n v="375.6"/>
    <s v="45231EB440A1.04"/>
    <n v="1502.4"/>
    <d v="2018-08-07T00:00:00"/>
    <d v="2018-08-05T00:00:00"/>
    <x v="0"/>
    <s v="LATE"/>
    <x v="3"/>
    <s v="EB4"/>
    <s v="n/a"/>
    <n v="0"/>
    <n v="0"/>
    <m/>
    <m/>
    <m/>
    <m/>
    <x v="36"/>
    <n v="140"/>
  </r>
  <r>
    <n v="45231"/>
    <s v="Open"/>
    <d v="2018-02-21T00:00:00"/>
    <d v="2019-03-15T00:00:00"/>
    <s v="7507"/>
    <s v="Teledyne Benthos"/>
    <s v="EB440A1.0"/>
    <s v=""/>
    <s v="Teledyne Aft 7 Chargers Electronic Assembly (A) [09/02/18]"/>
    <n v="4"/>
    <n v="0"/>
    <n v="4"/>
    <n v="375.6"/>
    <s v="45231EB440A1.04"/>
    <n v="1502.4"/>
    <d v="2018-09-02T00:00:00"/>
    <d v="2018-09-02T00:00:00"/>
    <x v="0"/>
    <d v="2018-09-01T00:00:00"/>
    <x v="3"/>
    <s v="EB4"/>
    <s v="n/a"/>
    <n v="0"/>
    <n v="0"/>
    <m/>
    <m/>
    <m/>
    <m/>
    <x v="37"/>
    <n v="36"/>
  </r>
  <r>
    <n v="45231"/>
    <s v="Open"/>
    <d v="2018-02-21T00:00:00"/>
    <d v="2019-03-15T00:00:00"/>
    <s v="7507"/>
    <s v="Teledyne Benthos"/>
    <s v="EB440A1.0"/>
    <s v=""/>
    <s v="Teledyne Aft 7 Chargers Electronic Assembly (A) [10/02/18]"/>
    <n v="4"/>
    <n v="0"/>
    <n v="4"/>
    <n v="375.6"/>
    <s v="45231EB440A1.04"/>
    <n v="1502.4"/>
    <d v="2018-10-02T00:00:00"/>
    <d v="2018-09-30T00:00:00"/>
    <x v="4"/>
    <d v="2018-10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40A1.0"/>
    <s v=""/>
    <s v="Teledyne Aft 7 Chargers Electronic Assembly (A) [11/02/18]"/>
    <n v="4"/>
    <n v="0"/>
    <n v="4"/>
    <n v="375.6"/>
    <s v="45231EB440A1.04"/>
    <n v="1502.4"/>
    <d v="2018-11-02T00:00:00"/>
    <d v="2018-10-28T00:00:00"/>
    <x v="22"/>
    <d v="2018-11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40A1.0"/>
    <s v=""/>
    <s v="Teledyne Aft 7 Chargers Electronic Assembly (A) [12/03/18]"/>
    <n v="4"/>
    <n v="0"/>
    <n v="4"/>
    <n v="375.6"/>
    <s v="45231EB440A1.04"/>
    <n v="1502.4"/>
    <d v="2018-12-03T00:00:00"/>
    <d v="2018-12-02T00:00:00"/>
    <x v="1"/>
    <d v="2018-12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40A1.0"/>
    <s v=""/>
    <s v="Teledyne Aft 7 Chargers Electronic Assembly (A) [01/02/19]"/>
    <n v="4"/>
    <n v="0"/>
    <n v="4"/>
    <n v="375.6"/>
    <s v="45231EB440A1.04"/>
    <n v="1502.4"/>
    <d v="2019-01-02T00:00:00"/>
    <d v="2018-12-30T00:00:00"/>
    <x v="11"/>
    <d v="2019-01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40A1.0"/>
    <s v=""/>
    <s v="Teledyne Aft 7 Chargers Electronic Assembly (A) [02/01/19]"/>
    <n v="4"/>
    <n v="0"/>
    <n v="4"/>
    <n v="375.6"/>
    <s v="45231EB440A1.04"/>
    <n v="1502.4"/>
    <d v="2019-02-01T00:00:00"/>
    <d v="2019-01-27T00:00:00"/>
    <x v="37"/>
    <d v="2019-02-01T00:00:00"/>
    <x v="3"/>
    <s v="EB4"/>
    <s v="n/a"/>
    <n v="0"/>
    <n v="0"/>
    <m/>
    <m/>
    <m/>
    <m/>
    <x v="1"/>
    <n v="0"/>
  </r>
  <r>
    <n v="45231"/>
    <s v="Open"/>
    <d v="2018-02-21T00:00:00"/>
    <d v="2019-03-15T00:00:00"/>
    <s v="7507"/>
    <s v="Teledyne Benthos"/>
    <s v="EB440A1.0"/>
    <s v=""/>
    <s v="Teledyne Aft 7 Chargers Electronic Assembly (A) [03/01/19]"/>
    <n v="2"/>
    <n v="0"/>
    <n v="2"/>
    <n v="375.6"/>
    <s v="45231EB440A1.02"/>
    <n v="751.2"/>
    <d v="2019-03-01T00:00:00"/>
    <d v="2019-02-24T00:00:00"/>
    <x v="18"/>
    <d v="2019-03-01T00:00:00"/>
    <x v="3"/>
    <s v="EB4"/>
    <s v="n/a"/>
    <n v="0"/>
    <n v="0"/>
    <m/>
    <m/>
    <m/>
    <m/>
    <x v="1"/>
    <n v="0"/>
  </r>
  <r>
    <n v="46172"/>
    <s v="Open"/>
    <d v="2018-06-04T00:00:00"/>
    <d v="2019-03-15T00:00:00"/>
    <s v="6432"/>
    <s v="Actia Aveyron"/>
    <s v="CH5555E-Rev5.7"/>
    <s v=""/>
    <s v="CH5555E-Rev5.6, 4 channel calibrator with EU power plug [03/15/19]"/>
    <n v="36"/>
    <n v="0"/>
    <n v="36"/>
    <n v="569.99"/>
    <s v="46172CH5555E-Rev5.736"/>
    <n v="20519.64"/>
    <d v="2019-03-15T00:00:00"/>
    <d v="2019-03-10T00:00:00"/>
    <x v="38"/>
    <d v="2019-03-01T00:00:00"/>
    <x v="2"/>
    <s v="CH5"/>
    <s v="n/a"/>
    <n v="0"/>
    <n v="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09/17/18]"/>
    <n v="100"/>
    <n v="0"/>
    <n v="100"/>
    <n v="101.4"/>
    <s v="45893PH3059HD25 Rev 1.4100"/>
    <n v="10140"/>
    <d v="2018-09-17T00:00:00"/>
    <d v="2018-09-16T00:00:00"/>
    <x v="8"/>
    <d v="2018-09-01T00:00:00"/>
    <x v="0"/>
    <s v="PH3"/>
    <s v="H"/>
    <n v="8"/>
    <n v="80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10/08/18]"/>
    <n v="100"/>
    <n v="0"/>
    <n v="100"/>
    <n v="101.4"/>
    <s v="45893PH3059HD25 Rev 1.4100"/>
    <n v="10140"/>
    <d v="2018-10-08T00:00:00"/>
    <d v="2018-10-07T00:00:00"/>
    <x v="12"/>
    <d v="2018-10-01T00:00:00"/>
    <x v="0"/>
    <s v="PH3"/>
    <s v="H"/>
    <n v="8"/>
    <n v="80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10/29/18]"/>
    <n v="100"/>
    <n v="0"/>
    <n v="100"/>
    <n v="101.4"/>
    <s v="45893PH3059HD25 Rev 1.4100"/>
    <n v="10140"/>
    <d v="2018-10-29T00:00:00"/>
    <d v="2018-10-28T00:00:00"/>
    <x v="22"/>
    <d v="2018-10-01T00:00:00"/>
    <x v="0"/>
    <s v="PH3"/>
    <s v="H"/>
    <n v="8"/>
    <n v="80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11/19/18]"/>
    <n v="120"/>
    <n v="0"/>
    <n v="120"/>
    <n v="101.4"/>
    <s v="45893PH3059HD25 Rev 1.4120"/>
    <n v="12168"/>
    <d v="2018-11-19T00:00:00"/>
    <d v="2018-11-18T00:00:00"/>
    <x v="13"/>
    <d v="2018-11-01T00:00:00"/>
    <x v="0"/>
    <s v="PH3"/>
    <s v="H"/>
    <n v="8"/>
    <n v="960"/>
    <m/>
    <m/>
    <m/>
    <m/>
    <x v="1"/>
    <n v="0"/>
  </r>
  <r>
    <n v="45893"/>
    <s v="Open"/>
    <d v="2018-05-01T00:00:00"/>
    <d v="2019-03-18T00:00:00"/>
    <s v="6197"/>
    <s v="Double Robotics"/>
    <s v="PH3059HD25 Rev 1.4"/>
    <s v="PC"/>
    <s v="PH3059HD25 Rev 1.4 Li Ion Battery [12/27/18]"/>
    <n v="150"/>
    <n v="0"/>
    <n v="150"/>
    <n v="101.4"/>
    <s v="45893PH3059HD25 Rev 1.4150"/>
    <n v="15210"/>
    <d v="2018-12-27T00:00:00"/>
    <d v="2018-12-23T00:00:00"/>
    <x v="36"/>
    <d v="2018-12-01T00:00:00"/>
    <x v="0"/>
    <s v="PH3"/>
    <s v="H"/>
    <n v="8"/>
    <n v="120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1/01/19]"/>
    <n v="40"/>
    <n v="0"/>
    <n v="40"/>
    <n v="178.01"/>
    <s v="46833L16D378B34 REV1.040"/>
    <n v="7120.4"/>
    <d v="2019-01-01T00:00:00"/>
    <d v="2018-12-30T00:00:00"/>
    <x v="11"/>
    <d v="2019-0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1/07/19]"/>
    <n v="40"/>
    <n v="0"/>
    <n v="40"/>
    <n v="178.01"/>
    <s v="46833L16D378B34 REV1.040"/>
    <n v="7120.4"/>
    <d v="2019-01-07T00:00:00"/>
    <d v="2019-01-06T00:00:00"/>
    <x v="34"/>
    <d v="2019-0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1/07/19]"/>
    <n v="40"/>
    <n v="0"/>
    <n v="40"/>
    <n v="178.01"/>
    <s v="46833L16D378B34 REV1.040"/>
    <n v="7120.4"/>
    <d v="2019-01-07T00:00:00"/>
    <d v="2019-01-06T00:00:00"/>
    <x v="34"/>
    <d v="2019-0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1/14/19]"/>
    <n v="40"/>
    <n v="0"/>
    <n v="40"/>
    <n v="178.01"/>
    <s v="46833L16D378B34 REV1.040"/>
    <n v="7120.4"/>
    <d v="2019-01-14T00:00:00"/>
    <d v="2019-01-13T00:00:00"/>
    <x v="40"/>
    <d v="2019-0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1/14/19]"/>
    <n v="40"/>
    <n v="0"/>
    <n v="40"/>
    <n v="178.01"/>
    <s v="46833L16D378B34 REV1.040"/>
    <n v="7120.4"/>
    <d v="2019-01-14T00:00:00"/>
    <d v="2019-01-13T00:00:00"/>
    <x v="40"/>
    <d v="2019-0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1/21/19]"/>
    <n v="40"/>
    <n v="0"/>
    <n v="40"/>
    <n v="178.01"/>
    <s v="46833L16D378B34 REV1.040"/>
    <n v="7120.4"/>
    <d v="2019-01-21T00:00:00"/>
    <d v="2019-01-20T00:00:00"/>
    <x v="39"/>
    <d v="2019-0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1/21/19]"/>
    <n v="40"/>
    <n v="0"/>
    <n v="40"/>
    <n v="178.01"/>
    <s v="46833L16D378B34 REV1.040"/>
    <n v="7120.4"/>
    <d v="2019-01-21T00:00:00"/>
    <d v="2019-01-20T00:00:00"/>
    <x v="39"/>
    <d v="2019-01-01T00:00:00"/>
    <x v="0"/>
    <s v="L16"/>
    <n v="16"/>
    <n v="16"/>
    <n v="640"/>
    <m/>
    <m/>
    <m/>
    <m/>
    <x v="1"/>
    <n v="0"/>
  </r>
  <r>
    <n v="46891"/>
    <s v="Open"/>
    <d v="2018-08-23T00:00:00"/>
    <d v="2018-12-14T00:00:00"/>
    <s v="9590"/>
    <s v="Paracosm"/>
    <s v="ND3054HD25 Rev1.0"/>
    <s v="PC"/>
    <s v="ND3054HD25 Rev 1.0 Li Ion Battery [09/14/18]"/>
    <n v="2"/>
    <n v="0"/>
    <n v="2"/>
    <n v="64.12"/>
    <s v="46891ND3054HD25 Rev1.02"/>
    <n v="128.24"/>
    <d v="2018-09-14T00:00:00"/>
    <d v="2018-09-09T00:00:00"/>
    <x v="9"/>
    <d v="2018-09-01T00:00:00"/>
    <x v="0"/>
    <s v="ND3"/>
    <s v="D"/>
    <n v="4"/>
    <n v="8"/>
    <m/>
    <m/>
    <m/>
    <m/>
    <x v="1"/>
    <n v="0"/>
  </r>
  <r>
    <n v="46571"/>
    <s v="Open"/>
    <d v="2018-07-17T00:00:00"/>
    <d v="2018-09-27T00:00:00"/>
    <s v="9049"/>
    <s v="GE Sensing EMEA"/>
    <s v="Wire Exchange Fees"/>
    <s v=""/>
    <s v="wire fee costs incurred from intermediary banks in transit"/>
    <n v="1"/>
    <n v="0"/>
    <n v="1"/>
    <n v="26"/>
    <s v="46571Wire Exchange Fees1"/>
    <n v="26"/>
    <d v="2018-09-27T00:00:00"/>
    <d v="2018-09-23T00:00:00"/>
    <x v="3"/>
    <d v="2018-09-01T00:00:00"/>
    <x v="1"/>
    <s v="Wir"/>
    <s v="n/a"/>
    <n v="0"/>
    <n v="0"/>
    <m/>
    <m/>
    <m/>
    <m/>
    <x v="1"/>
    <n v="0"/>
  </r>
  <r>
    <n v="46925"/>
    <s v="Open"/>
    <d v="2018-08-28T00:00:00"/>
    <d v="2019-03-18T00:00:00"/>
    <s v="5955"/>
    <s v="Minkels B.V."/>
    <s v="NB2037HR31 Rev2.4"/>
    <s v="PC"/>
    <s v="NB2037HR31 Rev 2.4 (see SWI) for Heraus(24 Hr. hold) [02/01/19]"/>
    <n v="50"/>
    <n v="0"/>
    <n v="50"/>
    <n v="56.25"/>
    <s v="46925NB2037HR31 Rev2.450"/>
    <n v="2812.5"/>
    <d v="2019-02-01T00:00:00"/>
    <d v="2019-01-27T00:00:00"/>
    <x v="37"/>
    <d v="2019-02-01T00:00:00"/>
    <x v="0"/>
    <s v="NB2"/>
    <s v="B"/>
    <n v="2"/>
    <n v="100"/>
    <m/>
    <m/>
    <m/>
    <m/>
    <x v="1"/>
    <n v="0"/>
  </r>
  <r>
    <n v="46925"/>
    <s v="Open"/>
    <d v="2018-08-28T00:00:00"/>
    <d v="2019-03-18T00:00:00"/>
    <s v="5955"/>
    <s v="Minkels B.V."/>
    <s v="NB2037HR31 Rev2.4"/>
    <s v="PC"/>
    <s v="NB2037HR31 Rev 2.4 (see SWI) for Heraus(24 Hr. hold) [02/15/19]"/>
    <n v="58"/>
    <n v="0"/>
    <n v="58"/>
    <n v="56.25"/>
    <s v="46925NB2037HR31 Rev2.458"/>
    <n v="3262.5"/>
    <d v="2019-02-15T00:00:00"/>
    <d v="2019-02-10T00:00:00"/>
    <x v="16"/>
    <d v="2019-02-01T00:00:00"/>
    <x v="0"/>
    <s v="NB2"/>
    <s v="B"/>
    <n v="2"/>
    <n v="116"/>
    <m/>
    <m/>
    <m/>
    <m/>
    <x v="1"/>
    <n v="0"/>
  </r>
  <r>
    <n v="46925"/>
    <s v="Open"/>
    <d v="2018-08-28T00:00:00"/>
    <d v="2019-03-18T00:00:00"/>
    <s v="5955"/>
    <s v="Minkels B.V."/>
    <s v="NB2037HR31 Rev2.4"/>
    <s v="PC"/>
    <s v="NB2037HR31 Rev 2.4 (see SWI) for Heraus(24 Hr. hold) [03/04/19]"/>
    <n v="50"/>
    <n v="0"/>
    <n v="50"/>
    <n v="56.25"/>
    <s v="46925NB2037HR31 Rev2.450"/>
    <n v="2812.5"/>
    <d v="2019-03-04T00:00:00"/>
    <d v="2019-03-03T00:00:00"/>
    <x v="42"/>
    <d v="2019-03-01T00:00:00"/>
    <x v="0"/>
    <s v="NB2"/>
    <s v="B"/>
    <n v="2"/>
    <n v="100"/>
    <m/>
    <m/>
    <m/>
    <m/>
    <x v="1"/>
    <n v="0"/>
  </r>
  <r>
    <n v="46785"/>
    <s v="Open"/>
    <d v="2018-08-09T00:00:00"/>
    <d v="2019-03-29T00:00:00"/>
    <s v="4964"/>
    <s v="Accutronics Ltd"/>
    <s v="NI3020HD25-REV1.1"/>
    <s v="PC"/>
    <s v="Ni3020HD25-REV 1.1 Li Ion Battery [11/28/18]"/>
    <n v="72"/>
    <n v="0"/>
    <n v="72"/>
    <n v="115.3"/>
    <s v="46785NI3020HD25-REV1.172"/>
    <n v="8301.6"/>
    <d v="2018-11-28T00:00:00"/>
    <d v="2018-11-25T00:00:00"/>
    <x v="2"/>
    <d v="2018-11-01T00:00:00"/>
    <x v="0"/>
    <s v="NI3"/>
    <s v="I"/>
    <n v="9"/>
    <n v="648"/>
    <m/>
    <m/>
    <m/>
    <m/>
    <x v="1"/>
    <n v="0"/>
  </r>
  <r>
    <n v="46785"/>
    <s v="Open"/>
    <d v="2018-08-09T00:00:00"/>
    <d v="2019-03-29T00:00:00"/>
    <s v="4964"/>
    <s v="Accutronics Ltd"/>
    <s v="NI3020HD25-REV1.1"/>
    <s v="PC"/>
    <s v="Ni3020HD25-REV 1.1 Li Ion Battery [12/21/18]"/>
    <n v="30"/>
    <n v="0"/>
    <n v="30"/>
    <n v="115.3"/>
    <s v="46785NI3020HD25-REV1.130"/>
    <n v="3459"/>
    <d v="2018-12-21T00:00:00"/>
    <d v="2018-12-16T00:00:00"/>
    <x v="10"/>
    <d v="2018-12-01T00:00:00"/>
    <x v="0"/>
    <s v="NI3"/>
    <s v="I"/>
    <n v="9"/>
    <n v="270"/>
    <m/>
    <m/>
    <m/>
    <m/>
    <x v="1"/>
    <n v="0"/>
  </r>
  <r>
    <n v="46785"/>
    <s v="Open"/>
    <d v="2018-08-09T00:00:00"/>
    <d v="2019-03-29T00:00:00"/>
    <s v="4964"/>
    <s v="Accutronics Ltd"/>
    <s v="NI3020HD25-REV1.1"/>
    <s v="PC"/>
    <s v="Ni3020HD25-REV 1.1 Li Ion Battery [01/22/19]"/>
    <n v="30"/>
    <n v="0"/>
    <n v="30"/>
    <n v="115.3"/>
    <s v="46785NI3020HD25-REV1.130"/>
    <n v="3459"/>
    <d v="2019-01-22T00:00:00"/>
    <d v="2019-01-20T00:00:00"/>
    <x v="39"/>
    <d v="2019-01-01T00:00:00"/>
    <x v="0"/>
    <s v="NI3"/>
    <s v="I"/>
    <n v="9"/>
    <n v="270"/>
    <m/>
    <m/>
    <m/>
    <m/>
    <x v="1"/>
    <n v="0"/>
  </r>
  <r>
    <n v="46785"/>
    <s v="Open"/>
    <d v="2018-08-09T00:00:00"/>
    <d v="2019-03-29T00:00:00"/>
    <s v="4964"/>
    <s v="Accutronics Ltd"/>
    <s v="NI3020HD25-REV1.1"/>
    <s v="PC"/>
    <s v="Ni3020HD25-REV 1.1 Li Ion Battery [11/28/18]"/>
    <n v="30"/>
    <n v="0"/>
    <n v="30"/>
    <n v="115.3"/>
    <s v="46785NI3020HD25-REV1.130"/>
    <n v="3459"/>
    <d v="2018-11-28T00:00:00"/>
    <d v="2018-11-25T00:00:00"/>
    <x v="2"/>
    <d v="2018-11-01T00:00:00"/>
    <x v="0"/>
    <s v="NI3"/>
    <s v="I"/>
    <n v="9"/>
    <n v="270"/>
    <m/>
    <m/>
    <m/>
    <m/>
    <x v="1"/>
    <n v="0"/>
  </r>
  <r>
    <n v="46785"/>
    <s v="Open"/>
    <d v="2018-08-09T00:00:00"/>
    <d v="2019-03-29T00:00:00"/>
    <s v="4964"/>
    <s v="Accutronics Ltd"/>
    <s v="NI3020HD25-REV1.1"/>
    <s v="PC"/>
    <s v="Ni3020HD25-REV 1.1 Li Ion Battery [11/28/18]"/>
    <n v="38"/>
    <n v="0"/>
    <n v="38"/>
    <n v="115.3"/>
    <s v="46785NI3020HD25-REV1.138"/>
    <n v="4381.3999999999996"/>
    <d v="2018-11-28T00:00:00"/>
    <d v="2018-11-25T00:00:00"/>
    <x v="2"/>
    <d v="2018-11-01T00:00:00"/>
    <x v="0"/>
    <s v="NI3"/>
    <s v="I"/>
    <n v="9"/>
    <n v="342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9/14/18]"/>
    <n v="260"/>
    <n v="0"/>
    <n v="260"/>
    <n v="104.25"/>
    <s v="46832L08D379B34 REV1.0260"/>
    <n v="27105"/>
    <d v="2018-09-14T00:00:00"/>
    <d v="2018-09-09T00:00:00"/>
    <x v="9"/>
    <d v="2018-09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9/21/18]"/>
    <n v="260"/>
    <n v="0"/>
    <n v="260"/>
    <n v="104.25"/>
    <s v="46832L08D379B34 REV1.0260"/>
    <n v="27105"/>
    <d v="2018-09-21T00:00:00"/>
    <d v="2018-09-16T00:00:00"/>
    <x v="8"/>
    <d v="2018-09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9/28/18]"/>
    <n v="260"/>
    <n v="0"/>
    <n v="260"/>
    <n v="104.25"/>
    <s v="46832L08D379B34 REV1.0260"/>
    <n v="27105"/>
    <d v="2018-09-28T00:00:00"/>
    <d v="2018-09-23T00:00:00"/>
    <x v="3"/>
    <d v="2018-09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0/05/18]"/>
    <n v="260"/>
    <n v="0"/>
    <n v="260"/>
    <n v="104.25"/>
    <s v="46832L08D379B34 REV1.0260"/>
    <n v="27105"/>
    <d v="2018-10-05T00:00:00"/>
    <d v="2018-09-30T00:00:00"/>
    <x v="4"/>
    <d v="2018-10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0/12/18]"/>
    <n v="260"/>
    <n v="0"/>
    <n v="260"/>
    <n v="104.25"/>
    <s v="46832L08D379B34 REV1.0260"/>
    <n v="27105"/>
    <d v="2018-10-12T00:00:00"/>
    <d v="2018-10-07T00:00:00"/>
    <x v="12"/>
    <d v="2018-10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0/19/18]"/>
    <n v="260"/>
    <n v="0"/>
    <n v="260"/>
    <n v="104.25"/>
    <s v="46832L08D379B34 REV1.0260"/>
    <n v="27105"/>
    <d v="2018-10-19T00:00:00"/>
    <d v="2018-10-14T00:00:00"/>
    <x v="7"/>
    <d v="2018-10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0/26/18]"/>
    <n v="260"/>
    <n v="0"/>
    <n v="260"/>
    <n v="104.25"/>
    <s v="46832L08D379B34 REV1.0260"/>
    <n v="27105"/>
    <d v="2018-10-26T00:00:00"/>
    <d v="2018-10-21T00:00:00"/>
    <x v="5"/>
    <d v="2018-10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1/02/18]"/>
    <n v="260"/>
    <n v="0"/>
    <n v="260"/>
    <n v="104.25"/>
    <s v="46832L08D379B34 REV1.0260"/>
    <n v="27105"/>
    <d v="2018-11-02T00:00:00"/>
    <d v="2018-10-28T00:00:00"/>
    <x v="22"/>
    <d v="2018-1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1/09/18]"/>
    <n v="260"/>
    <n v="0"/>
    <n v="260"/>
    <n v="104.25"/>
    <s v="46832L08D379B34 REV1.0260"/>
    <n v="27105"/>
    <d v="2018-11-09T00:00:00"/>
    <d v="2018-11-04T00:00:00"/>
    <x v="6"/>
    <d v="2018-1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1/16/18]"/>
    <n v="260"/>
    <n v="0"/>
    <n v="260"/>
    <n v="104.25"/>
    <s v="46832L08D379B34 REV1.0260"/>
    <n v="27105"/>
    <d v="2018-11-16T00:00:00"/>
    <d v="2018-11-11T00:00:00"/>
    <x v="23"/>
    <d v="2018-1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1/30/18]"/>
    <n v="260"/>
    <n v="0"/>
    <n v="260"/>
    <n v="104.25"/>
    <s v="46832L08D379B34 REV1.0260"/>
    <n v="27105"/>
    <d v="2018-11-30T00:00:00"/>
    <d v="2018-11-25T00:00:00"/>
    <x v="2"/>
    <d v="2018-1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2/07/18]"/>
    <n v="260"/>
    <n v="0"/>
    <n v="260"/>
    <n v="104.25"/>
    <s v="46832L08D379B34 REV1.0260"/>
    <n v="27105"/>
    <d v="2018-12-07T00:00:00"/>
    <d v="2018-12-02T00:00:00"/>
    <x v="1"/>
    <d v="2018-12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2/07/18]"/>
    <n v="260"/>
    <n v="0"/>
    <n v="260"/>
    <n v="104.25"/>
    <s v="46832L08D379B34 REV1.0260"/>
    <n v="27105"/>
    <d v="2018-12-07T00:00:00"/>
    <d v="2018-12-02T00:00:00"/>
    <x v="1"/>
    <d v="2018-12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2/14/18]"/>
    <n v="260"/>
    <n v="0"/>
    <n v="260"/>
    <n v="104.25"/>
    <s v="46832L08D379B34 REV1.0260"/>
    <n v="27105"/>
    <d v="2018-12-14T00:00:00"/>
    <d v="2018-12-09T00:00:00"/>
    <x v="19"/>
    <d v="2018-12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12/21/18]"/>
    <n v="260"/>
    <n v="0"/>
    <n v="260"/>
    <n v="104.25"/>
    <s v="46832L08D379B34 REV1.0260"/>
    <n v="27105"/>
    <d v="2018-12-21T00:00:00"/>
    <d v="2018-12-16T00:00:00"/>
    <x v="10"/>
    <d v="2018-12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1/01/19]"/>
    <n v="260"/>
    <n v="0"/>
    <n v="260"/>
    <n v="104.25"/>
    <s v="46832L08D379B34 REV1.0260"/>
    <n v="27105"/>
    <d v="2019-01-01T00:00:00"/>
    <d v="2018-12-30T00:00:00"/>
    <x v="11"/>
    <d v="2019-0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1/07/19]"/>
    <n v="260"/>
    <n v="0"/>
    <n v="260"/>
    <n v="104.25"/>
    <s v="46832L08D379B34 REV1.0260"/>
    <n v="27105"/>
    <d v="2019-01-07T00:00:00"/>
    <d v="2019-01-06T00:00:00"/>
    <x v="34"/>
    <d v="2019-0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1/07/19]"/>
    <n v="260"/>
    <n v="0"/>
    <n v="260"/>
    <n v="104.25"/>
    <s v="46832L08D379B34 REV1.0260"/>
    <n v="27105"/>
    <d v="2019-01-07T00:00:00"/>
    <d v="2019-01-06T00:00:00"/>
    <x v="34"/>
    <d v="2019-0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1/14/19]"/>
    <n v="260"/>
    <n v="0"/>
    <n v="260"/>
    <n v="104.25"/>
    <s v="46832L08D379B34 REV1.0260"/>
    <n v="27105"/>
    <d v="2019-01-14T00:00:00"/>
    <d v="2019-01-13T00:00:00"/>
    <x v="40"/>
    <d v="2019-0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1/14/19]"/>
    <n v="260"/>
    <n v="0"/>
    <n v="260"/>
    <n v="104.25"/>
    <s v="46832L08D379B34 REV1.0260"/>
    <n v="27105"/>
    <d v="2019-01-14T00:00:00"/>
    <d v="2019-01-13T00:00:00"/>
    <x v="40"/>
    <d v="2019-0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1/21/19]"/>
    <n v="260"/>
    <n v="0"/>
    <n v="260"/>
    <n v="104.25"/>
    <s v="46832L08D379B34 REV1.0260"/>
    <n v="27105"/>
    <d v="2019-01-21T00:00:00"/>
    <d v="2019-01-20T00:00:00"/>
    <x v="39"/>
    <d v="2019-0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1/28/19]"/>
    <n v="260"/>
    <n v="0"/>
    <n v="260"/>
    <n v="104.25"/>
    <s v="46832L08D379B34 REV1.0260"/>
    <n v="27105"/>
    <d v="2019-01-28T00:00:00"/>
    <d v="2019-01-27T00:00:00"/>
    <x v="37"/>
    <d v="2019-01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01/19]"/>
    <n v="260"/>
    <n v="0"/>
    <n v="260"/>
    <n v="104.25"/>
    <s v="46832L08D379B34 REV1.0260"/>
    <n v="27105"/>
    <d v="2019-02-01T00:00:00"/>
    <d v="2019-01-27T00:00:00"/>
    <x v="37"/>
    <d v="2019-02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01/19]"/>
    <n v="260"/>
    <n v="0"/>
    <n v="260"/>
    <n v="104.25"/>
    <s v="46832L08D379B34 REV1.0260"/>
    <n v="27105"/>
    <d v="2019-02-01T00:00:00"/>
    <d v="2019-01-27T00:00:00"/>
    <x v="37"/>
    <d v="2019-02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08/19]"/>
    <n v="260"/>
    <n v="0"/>
    <n v="260"/>
    <n v="104.25"/>
    <s v="46832L08D379B34 REV1.0260"/>
    <n v="27105"/>
    <d v="2019-02-08T00:00:00"/>
    <d v="2019-02-03T00:00:00"/>
    <x v="41"/>
    <d v="2019-02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2/08/19]"/>
    <n v="260"/>
    <n v="0"/>
    <n v="260"/>
    <n v="104.25"/>
    <s v="46832L08D379B34 REV1.0260"/>
    <n v="27105"/>
    <d v="2019-02-08T00:00:00"/>
    <d v="2019-02-03T00:00:00"/>
    <x v="41"/>
    <d v="2019-02-01T00:00:00"/>
    <x v="0"/>
    <s v="L08"/>
    <n v="8"/>
    <n v="8"/>
    <n v="2080"/>
    <m/>
    <m/>
    <m/>
    <m/>
    <x v="1"/>
    <n v="0"/>
  </r>
  <r>
    <n v="46571"/>
    <s v="Open"/>
    <d v="2018-07-17T00:00:00"/>
    <d v="2018-09-27T00:00:00"/>
    <s v="9049"/>
    <s v="GE Sensing EMEA"/>
    <s v="SED"/>
    <s v=""/>
    <s v="Document Preparation fee for Shipper's Export Declaration. (SED)"/>
    <n v="1"/>
    <n v="0"/>
    <n v="1"/>
    <n v="12.5"/>
    <s v="46571SED1"/>
    <n v="12.5"/>
    <d v="2018-09-27T00:00:00"/>
    <d v="2018-09-23T00:00:00"/>
    <x v="3"/>
    <d v="2018-09-01T00:00:00"/>
    <x v="1"/>
    <s v="SED"/>
    <s v="n/a"/>
    <n v="0"/>
    <n v="0"/>
    <m/>
    <m/>
    <m/>
    <m/>
    <x v="1"/>
    <n v="0"/>
  </r>
  <r>
    <n v="46928"/>
    <s v="Open"/>
    <d v="2018-08-29T00:00:00"/>
    <d v="2018-09-27T00:00:00"/>
    <s v="6674"/>
    <s v="8 Tree LLC"/>
    <s v="EB335A4.2"/>
    <s v=""/>
    <s v="Single Channel Embeddable Boost Charger Module"/>
    <n v="10"/>
    <n v="0"/>
    <n v="10"/>
    <n v="88.51"/>
    <s v="46928EB335A4.210"/>
    <n v="885.1"/>
    <d v="2018-09-27T00:00:00"/>
    <d v="2018-09-23T00:00:00"/>
    <x v="3"/>
    <d v="2018-09-01T00:00:00"/>
    <x v="3"/>
    <s v="EB3"/>
    <s v="n/a"/>
    <n v="0"/>
    <n v="0"/>
    <m/>
    <m/>
    <m/>
    <m/>
    <x v="1"/>
    <n v="0"/>
  </r>
  <r>
    <n v="45496"/>
    <s v="Open"/>
    <d v="2018-03-22T00:00:00"/>
    <d v="2018-11-16T00:00:00"/>
    <s v="4964"/>
    <s v="Accutronics Ltd"/>
    <s v="NI2020HD24-REV4.8"/>
    <s v="PC"/>
    <s v="NI2020HD24 Rev 4.8 Li Ion Battery [10/04/18]"/>
    <n v="12"/>
    <n v="0"/>
    <n v="12"/>
    <n v="98.9"/>
    <s v="45496NI2020HD24-REV4.812"/>
    <n v="1186.8000000000002"/>
    <d v="2018-10-04T00:00:00"/>
    <d v="2018-09-30T00:00:00"/>
    <x v="4"/>
    <d v="2018-10-01T00:00:00"/>
    <x v="0"/>
    <s v="NI2"/>
    <s v="I"/>
    <n v="9"/>
    <n v="108"/>
    <m/>
    <m/>
    <m/>
    <m/>
    <x v="1"/>
    <n v="0"/>
  </r>
  <r>
    <n v="45496"/>
    <s v="Open"/>
    <d v="2018-03-22T00:00:00"/>
    <d v="2018-11-16T00:00:00"/>
    <s v="4964"/>
    <s v="Accutronics Ltd"/>
    <s v="NI2020HD24-REV4.8"/>
    <s v="PC"/>
    <s v="NI2020HD24 Rev 4.8 Li Ion Battery [11/01/18]"/>
    <n v="12"/>
    <n v="0"/>
    <n v="12"/>
    <n v="98.9"/>
    <s v="45496NI2020HD24-REV4.812"/>
    <n v="1186.8000000000002"/>
    <d v="2018-11-01T00:00:00"/>
    <d v="2018-10-28T00:00:00"/>
    <x v="22"/>
    <d v="2018-11-01T00:00:00"/>
    <x v="0"/>
    <s v="NI2"/>
    <s v="I"/>
    <n v="9"/>
    <n v="108"/>
    <m/>
    <m/>
    <m/>
    <m/>
    <x v="1"/>
    <n v="0"/>
  </r>
  <r>
    <n v="46463"/>
    <s v="Open"/>
    <d v="2018-07-03T00:00:00"/>
    <d v="2018-11-16T00:00:00"/>
    <s v="4720"/>
    <s v="Nagano Olympus Co., Ltd."/>
    <s v="CH5000NOY-REV 2.0"/>
    <s v=""/>
    <s v="CH5000NOY Rev 2.0 Charger/Calibrator - for Nagano Olympus [08/29/18]"/>
    <n v="250"/>
    <n v="0"/>
    <n v="250"/>
    <n v="98.2"/>
    <s v="46463CH5000NOY-REV 2.0250"/>
    <n v="24550"/>
    <d v="2018-08-29T00:00:00"/>
    <d v="2018-08-26T00:00:00"/>
    <x v="0"/>
    <s v="LATE"/>
    <x v="2"/>
    <s v="CH5"/>
    <s v="n/a"/>
    <n v="0"/>
    <n v="0"/>
    <m/>
    <m/>
    <m/>
    <m/>
    <x v="38"/>
    <n v="325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01/19]"/>
    <n v="260"/>
    <n v="0"/>
    <n v="260"/>
    <n v="104.25"/>
    <s v="46832L08D379B34 REV1.0260"/>
    <n v="27105"/>
    <d v="2019-03-01T00:00:00"/>
    <d v="2019-02-24T00:00:00"/>
    <x v="18"/>
    <d v="2019-03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08/19]"/>
    <n v="260"/>
    <n v="0"/>
    <n v="260"/>
    <n v="104.25"/>
    <s v="46832L08D379B34 REV1.0260"/>
    <n v="27105"/>
    <d v="2019-03-08T00:00:00"/>
    <d v="2019-03-03T00:00:00"/>
    <x v="42"/>
    <d v="2019-03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08/19]"/>
    <n v="260"/>
    <n v="0"/>
    <n v="260"/>
    <n v="104.25"/>
    <s v="46832L08D379B34 REV1.0260"/>
    <n v="27105"/>
    <d v="2019-03-08T00:00:00"/>
    <d v="2019-03-03T00:00:00"/>
    <x v="42"/>
    <d v="2019-03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15/19]"/>
    <n v="260"/>
    <n v="0"/>
    <n v="260"/>
    <n v="104.25"/>
    <s v="46832L08D379B34 REV1.0260"/>
    <n v="27105"/>
    <d v="2019-03-15T00:00:00"/>
    <d v="2019-03-10T00:00:00"/>
    <x v="38"/>
    <d v="2019-03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15/19]"/>
    <n v="260"/>
    <n v="0"/>
    <n v="260"/>
    <n v="104.25"/>
    <s v="46832L08D379B34 REV1.0260"/>
    <n v="27105"/>
    <d v="2019-03-15T00:00:00"/>
    <d v="2019-03-10T00:00:00"/>
    <x v="38"/>
    <d v="2019-03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22/19]"/>
    <n v="260"/>
    <n v="0"/>
    <n v="260"/>
    <n v="104.25"/>
    <s v="46832L08D379B34 REV1.0260"/>
    <n v="27105"/>
    <d v="2019-03-22T00:00:00"/>
    <d v="2019-03-17T00:00:00"/>
    <x v="43"/>
    <d v="2019-03-01T00:00:00"/>
    <x v="0"/>
    <s v="L08"/>
    <n v="8"/>
    <n v="8"/>
    <n v="2080"/>
    <m/>
    <m/>
    <m/>
    <m/>
    <x v="1"/>
    <n v="0"/>
  </r>
  <r>
    <n v="46832"/>
    <s v="Open"/>
    <d v="2018-08-16T00:00:00"/>
    <d v="2019-03-29T00:00:00"/>
    <s v="9648"/>
    <s v="Philips Home Healthcare Sol. HQ-RIUS"/>
    <s v="L08D379B34 REV1.0"/>
    <s v="PC"/>
    <s v="L08D379B34 Rev 1.0 (SEE SWI) for Philips - SPOC Li Ion Battery Pack [03/22/19]"/>
    <n v="260"/>
    <n v="0"/>
    <n v="260"/>
    <n v="104.25"/>
    <s v="46832L08D379B34 REV1.0260"/>
    <n v="27105"/>
    <d v="2019-03-22T00:00:00"/>
    <d v="2019-03-17T00:00:00"/>
    <x v="43"/>
    <d v="2019-03-01T00:00:00"/>
    <x v="0"/>
    <s v="L08"/>
    <n v="8"/>
    <n v="8"/>
    <n v="208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9/14/18]"/>
    <n v="40"/>
    <n v="0"/>
    <n v="40"/>
    <n v="178.01"/>
    <s v="46833L16D378B34 REV1.040"/>
    <n v="7120.4"/>
    <d v="2018-09-14T00:00:00"/>
    <d v="2018-09-09T00:00:00"/>
    <x v="9"/>
    <d v="2018-09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9/21/18]"/>
    <n v="40"/>
    <n v="0"/>
    <n v="40"/>
    <n v="178.01"/>
    <s v="46833L16D378B34 REV1.040"/>
    <n v="7120.4"/>
    <d v="2018-09-21T00:00:00"/>
    <d v="2018-09-16T00:00:00"/>
    <x v="8"/>
    <d v="2018-09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9/28/18]"/>
    <n v="40"/>
    <n v="0"/>
    <n v="40"/>
    <n v="178.01"/>
    <s v="46833L16D378B34 REV1.040"/>
    <n v="7120.4"/>
    <d v="2018-09-28T00:00:00"/>
    <d v="2018-09-23T00:00:00"/>
    <x v="3"/>
    <d v="2018-09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0/05/18]"/>
    <n v="40"/>
    <n v="0"/>
    <n v="40"/>
    <n v="178.01"/>
    <s v="46833L16D378B34 REV1.040"/>
    <n v="7120.4"/>
    <d v="2018-10-05T00:00:00"/>
    <d v="2018-09-30T00:00:00"/>
    <x v="4"/>
    <d v="2018-10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0/12/18]"/>
    <n v="40"/>
    <n v="0"/>
    <n v="40"/>
    <n v="178.01"/>
    <s v="46833L16D378B34 REV1.040"/>
    <n v="7120.4"/>
    <d v="2018-10-12T00:00:00"/>
    <d v="2018-10-07T00:00:00"/>
    <x v="12"/>
    <d v="2018-10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0/19/18]"/>
    <n v="40"/>
    <n v="0"/>
    <n v="40"/>
    <n v="178.01"/>
    <s v="46833L16D378B34 REV1.040"/>
    <n v="7120.4"/>
    <d v="2018-10-19T00:00:00"/>
    <d v="2018-10-14T00:00:00"/>
    <x v="7"/>
    <d v="2018-10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0/26/18]"/>
    <n v="40"/>
    <n v="0"/>
    <n v="40"/>
    <n v="178.01"/>
    <s v="46833L16D378B34 REV1.040"/>
    <n v="7120.4"/>
    <d v="2018-10-26T00:00:00"/>
    <d v="2018-10-21T00:00:00"/>
    <x v="5"/>
    <d v="2018-10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1/02/18]"/>
    <n v="40"/>
    <n v="0"/>
    <n v="40"/>
    <n v="178.01"/>
    <s v="46833L16D378B34 REV1.040"/>
    <n v="7120.4"/>
    <d v="2018-11-02T00:00:00"/>
    <d v="2018-10-28T00:00:00"/>
    <x v="22"/>
    <d v="2018-1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1/09/18]"/>
    <n v="40"/>
    <n v="0"/>
    <n v="40"/>
    <n v="178.01"/>
    <s v="46833L16D378B34 REV1.040"/>
    <n v="7120.4"/>
    <d v="2018-11-09T00:00:00"/>
    <d v="2018-11-04T00:00:00"/>
    <x v="6"/>
    <d v="2018-11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11/16/18]"/>
    <n v="40"/>
    <n v="0"/>
    <n v="40"/>
    <n v="178.01"/>
    <s v="46833L16D378B34 REV1.040"/>
    <n v="7120.4"/>
    <d v="2018-11-16T00:00:00"/>
    <d v="2018-11-11T00:00:00"/>
    <x v="23"/>
    <d v="2018-11-01T00:00:00"/>
    <x v="0"/>
    <s v="L16"/>
    <n v="16"/>
    <n v="16"/>
    <n v="640"/>
    <m/>
    <m/>
    <m/>
    <m/>
    <x v="1"/>
    <n v="0"/>
  </r>
  <r>
    <n v="44626"/>
    <s v="Open"/>
    <d v="2017-12-19T00:00:00"/>
    <d v="2018-11-02T00:00:00"/>
    <s v="4255"/>
    <s v="ESAOTE S.P.A."/>
    <s v="NL2044HD22-REV5.3"/>
    <s v="PC"/>
    <s v="NL2044HD22 Rev 5.3 Li Ion Battery [10/03/18]"/>
    <n v="250"/>
    <n v="0"/>
    <n v="250"/>
    <n v="101.79"/>
    <s v="44626NL2044HD22-REV5.3250"/>
    <n v="25447.5"/>
    <d v="2018-10-03T00:00:00"/>
    <d v="2018-09-30T00:00:00"/>
    <x v="4"/>
    <d v="2018-10-01T00:00:00"/>
    <x v="0"/>
    <s v="NL2"/>
    <s v="L"/>
    <n v="12"/>
    <n v="3000"/>
    <m/>
    <m/>
    <m/>
    <m/>
    <x v="1"/>
    <n v="0"/>
  </r>
  <r>
    <n v="45283"/>
    <s v="Open"/>
    <d v="2018-02-26T00:00:00"/>
    <d v="2018-10-02T00:00:00"/>
    <s v="3282"/>
    <s v="Olympus Scientific Solutions Tech"/>
    <s v="ND2034OL34 Rev1.3"/>
    <s v="PC"/>
    <s v="ND2034OL34 Rev 1.3 (SEE SWI) for Olympus Li Ion Battery [09/06/18]"/>
    <n v="250"/>
    <n v="0"/>
    <n v="250"/>
    <n v="71.36"/>
    <s v="45283ND2034OL34 Rev1.3250"/>
    <n v="17840"/>
    <d v="2018-09-06T00:00:00"/>
    <d v="2018-09-02T00:00:00"/>
    <x v="0"/>
    <d v="2018-09-01T00:00:00"/>
    <x v="0"/>
    <s v="ND2"/>
    <s v="D"/>
    <n v="4"/>
    <n v="1000"/>
    <m/>
    <m/>
    <m/>
    <m/>
    <x v="29"/>
    <n v="1250"/>
  </r>
  <r>
    <n v="45940"/>
    <s v="Open"/>
    <d v="2018-05-04T00:00:00"/>
    <d v="2019-02-06T00:00:00"/>
    <s v="3892"/>
    <s v="Philips Home Healthcare Solutions RIGA"/>
    <s v="L08D379B34 REV1.1"/>
    <s v="PC"/>
    <s v="L08D379B34 Rev 1.1 (SEE SWI) for Philips - SPOC Li Ion Battery Pack [02/01/19]"/>
    <n v="1700"/>
    <n v="0"/>
    <n v="1700"/>
    <n v="99.98"/>
    <s v="45940L08D379B34 REV1.11700"/>
    <n v="169966"/>
    <d v="2019-02-01T00:00:00"/>
    <d v="2019-01-27T00:00:00"/>
    <x v="37"/>
    <d v="2019-02-01T00:00:00"/>
    <x v="0"/>
    <s v="L08"/>
    <n v="8"/>
    <n v="8"/>
    <n v="13600"/>
    <m/>
    <m/>
    <m/>
    <m/>
    <x v="1"/>
    <n v="0"/>
  </r>
  <r>
    <n v="46923"/>
    <s v="Open"/>
    <d v="2018-08-28T00:00:00"/>
    <d v="2019-02-08T00:00:00"/>
    <s v="4575"/>
    <s v="Belmont Instrument Corp."/>
    <s v="NH2054BM31 Rev1.1"/>
    <s v="PC"/>
    <s v="NH2054BM31 Rev1.1 for Belmont Instruments Li Ion Battery [12/17/18]"/>
    <n v="500"/>
    <n v="0"/>
    <n v="500"/>
    <n v="103.07"/>
    <s v="46923NH2054BM31 Rev1.1500"/>
    <n v="51535"/>
    <d v="2018-12-17T00:00:00"/>
    <d v="2018-12-16T00:00:00"/>
    <x v="10"/>
    <d v="2018-12-01T00:00:00"/>
    <x v="0"/>
    <s v="NH2"/>
    <s v="H"/>
    <n v="8"/>
    <n v="4000"/>
    <m/>
    <m/>
    <m/>
    <m/>
    <x v="1"/>
    <n v="0"/>
  </r>
  <r>
    <n v="46923"/>
    <s v="Open"/>
    <d v="2018-08-28T00:00:00"/>
    <d v="2019-02-08T00:00:00"/>
    <s v="4575"/>
    <s v="Belmont Instrument Corp."/>
    <s v="NH2054BM31 Rev1.1"/>
    <s v="PC"/>
    <s v="NH2054BM31 Rev1.1 for Belmont Instruments Li Ion Battery [01/08/19]"/>
    <n v="500"/>
    <n v="0"/>
    <n v="500"/>
    <n v="103.07"/>
    <s v="46923NH2054BM31 Rev1.1500"/>
    <n v="51535"/>
    <d v="2019-01-08T00:00:00"/>
    <d v="2019-01-06T00:00:00"/>
    <x v="34"/>
    <d v="2019-01-01T00:00:00"/>
    <x v="0"/>
    <s v="NH2"/>
    <s v="H"/>
    <n v="8"/>
    <n v="4000"/>
    <m/>
    <m/>
    <m/>
    <m/>
    <x v="1"/>
    <n v="0"/>
  </r>
  <r>
    <n v="46923"/>
    <s v="Open"/>
    <d v="2018-08-28T00:00:00"/>
    <d v="2019-02-08T00:00:00"/>
    <s v="4575"/>
    <s v="Belmont Instrument Corp."/>
    <s v="NH2054BM31 Rev1.1"/>
    <s v="PC"/>
    <s v="NH2054BM31 Rev1.1 for Belmont Instruments Li Ion Battery [02/01/19]"/>
    <n v="500"/>
    <n v="0"/>
    <n v="500"/>
    <n v="103.07"/>
    <s v="46923NH2054BM31 Rev1.1500"/>
    <n v="51535"/>
    <d v="2019-02-01T00:00:00"/>
    <d v="2019-01-27T00:00:00"/>
    <x v="37"/>
    <d v="2019-02-01T00:00:00"/>
    <x v="0"/>
    <s v="NH2"/>
    <s v="H"/>
    <n v="8"/>
    <n v="4000"/>
    <m/>
    <m/>
    <m/>
    <m/>
    <x v="1"/>
    <n v="0"/>
  </r>
  <r>
    <n v="46438"/>
    <s v="Open"/>
    <d v="2018-06-29T00:00:00"/>
    <d v="2019-02-15T00:00:00"/>
    <s v="5417"/>
    <s v="SunOptic Technologies"/>
    <s v="CH5050ZM - REV1.4"/>
    <s v=""/>
    <s v="CH5050ZM Rev 1.4 Dual Charger/Calibrator, for ZIMMER, with US plug [11/02/18]"/>
    <n v="25"/>
    <n v="0"/>
    <n v="25"/>
    <n v="248.26"/>
    <s v="46438CH5050ZM - REV1.425"/>
    <n v="6206.5"/>
    <d v="2018-11-02T00:00:00"/>
    <d v="2018-10-28T00:00:00"/>
    <x v="22"/>
    <d v="2018-11-01T00:00:00"/>
    <x v="2"/>
    <s v="CH5"/>
    <s v="n/a"/>
    <n v="0"/>
    <n v="0"/>
    <m/>
    <m/>
    <m/>
    <m/>
    <x v="1"/>
    <n v="0"/>
  </r>
  <r>
    <n v="46438"/>
    <s v="Open"/>
    <d v="2018-06-29T00:00:00"/>
    <d v="2019-02-15T00:00:00"/>
    <s v="5417"/>
    <s v="SunOptic Technologies"/>
    <s v="CH5050ZM - REV1.4"/>
    <s v=""/>
    <s v="CH5050ZM Rev 1.4 Dual Charger/Calibrator, for ZIMMER, with US plug [02/01/19]"/>
    <n v="25"/>
    <n v="0"/>
    <n v="25"/>
    <n v="248.26"/>
    <s v="46438CH5050ZM - REV1.425"/>
    <n v="6206.5"/>
    <d v="2019-02-01T00:00:00"/>
    <d v="2019-01-27T00:00:00"/>
    <x v="37"/>
    <d v="2019-02-01T00:00:00"/>
    <x v="2"/>
    <s v="CH5"/>
    <s v="n/a"/>
    <n v="0"/>
    <n v="0"/>
    <m/>
    <m/>
    <m/>
    <m/>
    <x v="1"/>
    <n v="0"/>
  </r>
  <r>
    <n v="46651"/>
    <s v="Open"/>
    <d v="2018-07-27T00:00:00"/>
    <d v="2019-02-15T00:00:00"/>
    <s v="5083"/>
    <s v="General Dynamics Land Systems"/>
    <s v="NL2024HD22-REV4.7"/>
    <s v="PC"/>
    <s v="NL2024HD22 Rev 4.7 Li Ion Battery [01/15/19]"/>
    <n v="70"/>
    <n v="0"/>
    <n v="70"/>
    <n v="117.57"/>
    <s v="46651NL2024HD22-REV4.770"/>
    <n v="8229.9"/>
    <d v="2019-01-15T00:00:00"/>
    <d v="2019-01-13T00:00:00"/>
    <x v="40"/>
    <d v="2019-01-01T00:00:00"/>
    <x v="0"/>
    <s v="NL2"/>
    <s v="L"/>
    <n v="12"/>
    <n v="840"/>
    <m/>
    <m/>
    <m/>
    <m/>
    <x v="1"/>
    <n v="0"/>
  </r>
  <r>
    <n v="46651"/>
    <s v="Open"/>
    <d v="2018-07-27T00:00:00"/>
    <d v="2019-02-15T00:00:00"/>
    <s v="5083"/>
    <s v="General Dynamics Land Systems"/>
    <s v="NL2024HD22-REV4.7"/>
    <s v="PC"/>
    <s v="NL2024HD22 Rev 4.7 Li Ion Battery [02/12/19]"/>
    <n v="49"/>
    <n v="0"/>
    <n v="49"/>
    <n v="117.57"/>
    <s v="46651NL2024HD22-REV4.749"/>
    <n v="5760.9299999999994"/>
    <d v="2019-02-12T00:00:00"/>
    <d v="2019-02-10T00:00:00"/>
    <x v="16"/>
    <d v="2019-02-01T00:00:00"/>
    <x v="0"/>
    <s v="NL2"/>
    <s v="L"/>
    <n v="12"/>
    <n v="588"/>
    <m/>
    <m/>
    <m/>
    <m/>
    <x v="1"/>
    <n v="0"/>
  </r>
  <r>
    <n v="44530"/>
    <s v="Open"/>
    <d v="2017-12-06T00:00:00"/>
    <d v="2019-02-19T00:00:00"/>
    <s v="4896"/>
    <s v="LiCor Biosciences"/>
    <s v="CH7000A-REV 5.4"/>
    <s v=""/>
    <s v="CH7000A Solar Capable Charger with US Power Plug and Cigar Cable [10/01/18]"/>
    <n v="30"/>
    <n v="0"/>
    <n v="30"/>
    <n v="104.22"/>
    <s v="44530CH7000A-REV 5.430"/>
    <n v="3126.6"/>
    <d v="2018-10-01T00:00:00"/>
    <d v="2018-09-30T00:00:00"/>
    <x v="4"/>
    <d v="2018-10-01T00:00:00"/>
    <x v="2"/>
    <s v="CH7"/>
    <s v="n/a"/>
    <n v="0"/>
    <n v="0"/>
    <m/>
    <m/>
    <m/>
    <m/>
    <x v="1"/>
    <n v="0"/>
  </r>
  <r>
    <n v="44530"/>
    <s v="Open"/>
    <d v="2017-12-06T00:00:00"/>
    <d v="2019-02-19T00:00:00"/>
    <s v="4896"/>
    <s v="LiCor Biosciences"/>
    <s v="CH7000A-REV 5.4"/>
    <s v=""/>
    <s v="CH7000A Solar Capable Charger with US Power Plug and Cigar Cable [11/01/18]"/>
    <n v="40"/>
    <n v="0"/>
    <n v="40"/>
    <n v="104.22"/>
    <s v="44530CH7000A-REV 5.440"/>
    <n v="4168.8"/>
    <d v="2018-11-01T00:00:00"/>
    <d v="2018-10-28T00:00:00"/>
    <x v="22"/>
    <d v="2018-11-01T00:00:00"/>
    <x v="2"/>
    <s v="CH7"/>
    <s v="n/a"/>
    <n v="0"/>
    <n v="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01/19]"/>
    <n v="40"/>
    <n v="0"/>
    <n v="40"/>
    <n v="178.01"/>
    <s v="46833L16D378B34 REV1.040"/>
    <n v="7120.4"/>
    <d v="2019-02-01T00:00:00"/>
    <d v="2019-01-27T00:00:00"/>
    <x v="37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01/19]"/>
    <n v="40"/>
    <n v="0"/>
    <n v="40"/>
    <n v="178.01"/>
    <s v="46833L16D378B34 REV1.040"/>
    <n v="7120.4"/>
    <d v="2019-02-01T00:00:00"/>
    <d v="2019-01-27T00:00:00"/>
    <x v="37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08/19]"/>
    <n v="40"/>
    <n v="0"/>
    <n v="40"/>
    <n v="178.01"/>
    <s v="46833L16D378B34 REV1.040"/>
    <n v="7120.4"/>
    <d v="2019-02-08T00:00:00"/>
    <d v="2019-02-03T00:00:00"/>
    <x v="41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08/19]"/>
    <n v="40"/>
    <n v="0"/>
    <n v="40"/>
    <n v="178.01"/>
    <s v="46833L16D378B34 REV1.040"/>
    <n v="7120.4"/>
    <d v="2019-02-08T00:00:00"/>
    <d v="2019-02-03T00:00:00"/>
    <x v="41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15/19]"/>
    <n v="40"/>
    <n v="0"/>
    <n v="40"/>
    <n v="178.01"/>
    <s v="46833L16D378B34 REV1.040"/>
    <n v="7120.4"/>
    <d v="2019-02-15T00:00:00"/>
    <d v="2019-02-10T00:00:00"/>
    <x v="16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15/19]"/>
    <n v="40"/>
    <n v="0"/>
    <n v="40"/>
    <n v="178.01"/>
    <s v="46833L16D378B34 REV1.040"/>
    <n v="7120.4"/>
    <d v="2019-02-15T00:00:00"/>
    <d v="2019-02-10T00:00:00"/>
    <x v="16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22/19]"/>
    <n v="40"/>
    <n v="0"/>
    <n v="40"/>
    <n v="178.01"/>
    <s v="46833L16D378B34 REV1.040"/>
    <n v="7120.4"/>
    <d v="2019-02-22T00:00:00"/>
    <d v="2019-02-17T00:00:00"/>
    <x v="17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2/22/19]"/>
    <n v="40"/>
    <n v="0"/>
    <n v="40"/>
    <n v="178.01"/>
    <s v="46833L16D378B34 REV1.040"/>
    <n v="7120.4"/>
    <d v="2019-02-22T00:00:00"/>
    <d v="2019-02-17T00:00:00"/>
    <x v="17"/>
    <d v="2019-02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01/19]"/>
    <n v="40"/>
    <n v="0"/>
    <n v="40"/>
    <n v="178.01"/>
    <s v="46833L16D378B34 REV1.040"/>
    <n v="7120.4"/>
    <d v="2019-03-01T00:00:00"/>
    <d v="2019-02-24T00:00:00"/>
    <x v="18"/>
    <d v="2019-03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01/19]"/>
    <n v="40"/>
    <n v="0"/>
    <n v="40"/>
    <n v="178.01"/>
    <s v="46833L16D378B34 REV1.040"/>
    <n v="7120.4"/>
    <d v="2019-03-01T00:00:00"/>
    <d v="2019-02-24T00:00:00"/>
    <x v="18"/>
    <d v="2019-03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08/19]"/>
    <n v="40"/>
    <n v="0"/>
    <n v="40"/>
    <n v="178.01"/>
    <s v="46833L16D378B34 REV1.040"/>
    <n v="7120.4"/>
    <d v="2019-03-08T00:00:00"/>
    <d v="2019-03-03T00:00:00"/>
    <x v="42"/>
    <d v="2019-03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08/19]"/>
    <n v="40"/>
    <n v="0"/>
    <n v="40"/>
    <n v="178.01"/>
    <s v="46833L16D378B34 REV1.040"/>
    <n v="7120.4"/>
    <d v="2019-03-08T00:00:00"/>
    <d v="2019-03-03T00:00:00"/>
    <x v="42"/>
    <d v="2019-03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15/19]"/>
    <n v="40"/>
    <n v="0"/>
    <n v="40"/>
    <n v="178.01"/>
    <s v="46833L16D378B34 REV1.040"/>
    <n v="7120.4"/>
    <d v="2019-03-15T00:00:00"/>
    <d v="2019-03-10T00:00:00"/>
    <x v="38"/>
    <d v="2019-03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15/19]"/>
    <n v="40"/>
    <n v="0"/>
    <n v="40"/>
    <n v="178.01"/>
    <s v="46833L16D378B34 REV1.040"/>
    <n v="7120.4"/>
    <d v="2019-03-15T00:00:00"/>
    <d v="2019-03-10T00:00:00"/>
    <x v="38"/>
    <d v="2019-03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22/19]"/>
    <n v="40"/>
    <n v="0"/>
    <n v="40"/>
    <n v="178.01"/>
    <s v="46833L16D378B34 REV1.040"/>
    <n v="7120.4"/>
    <d v="2019-03-22T00:00:00"/>
    <d v="2019-03-17T00:00:00"/>
    <x v="43"/>
    <d v="2019-03-01T00:00:00"/>
    <x v="0"/>
    <s v="L16"/>
    <n v="16"/>
    <n v="16"/>
    <n v="640"/>
    <m/>
    <m/>
    <m/>
    <m/>
    <x v="1"/>
    <n v="0"/>
  </r>
  <r>
    <n v="46833"/>
    <s v="Open"/>
    <d v="2018-08-16T00:00:00"/>
    <d v="2019-03-29T00:00:00"/>
    <s v="9648"/>
    <s v="Philips Home Healthcare Sol. HQ-RIUS"/>
    <s v="L16D378B34 REV1.0"/>
    <s v="PC"/>
    <s v="L16D378B34 Rev 1.0 (SEE SWI) for Philips - SPOC DUAL Li Ion Battery Pack [03/22/19]"/>
    <n v="40"/>
    <n v="0"/>
    <n v="40"/>
    <n v="178.01"/>
    <s v="46833L16D378B34 REV1.040"/>
    <n v="7120.4"/>
    <d v="2019-03-22T00:00:00"/>
    <d v="2019-03-17T00:00:00"/>
    <x v="43"/>
    <d v="2019-03-01T00:00:00"/>
    <x v="0"/>
    <s v="L16"/>
    <n v="16"/>
    <n v="16"/>
    <n v="640"/>
    <m/>
    <m/>
    <m/>
    <m/>
    <x v="1"/>
    <n v="0"/>
  </r>
  <r>
    <n v="46426"/>
    <s v="Open"/>
    <d v="2018-06-29T00:00:00"/>
    <d v="2019-04-01T00:00:00"/>
    <s v="6801"/>
    <s v="CARMAT SA"/>
    <s v="ND2034CR31 Rev1.1"/>
    <s v="PC"/>
    <s v="ND2034CR31 Rev 1.1 for CarMat  Li Ion Battery [08/20/18]"/>
    <n v="25"/>
    <n v="0"/>
    <n v="25"/>
    <n v="64.64"/>
    <s v="46426ND2034CR31 Rev1.125"/>
    <n v="1616"/>
    <d v="2018-08-20T00:00:00"/>
    <d v="2018-08-19T00:00:00"/>
    <x v="0"/>
    <s v="LATE"/>
    <x v="0"/>
    <s v="ND2"/>
    <s v="D"/>
    <n v="4"/>
    <n v="100"/>
    <m/>
    <m/>
    <m/>
    <m/>
    <x v="20"/>
    <n v="550"/>
  </r>
  <r>
    <n v="46426"/>
    <s v="Open"/>
    <d v="2018-06-29T00:00:00"/>
    <d v="2019-04-01T00:00:00"/>
    <s v="6801"/>
    <s v="CARMAT SA"/>
    <s v="ND2034CR31 Rev1.1"/>
    <s v="PC"/>
    <s v="ND2034CR31 Rev 1.1 for CarMat  Li Ion Battery [09/07/18]"/>
    <n v="50"/>
    <n v="0"/>
    <n v="50"/>
    <n v="64.64"/>
    <s v="46426ND2034CR31 Rev1.150"/>
    <n v="3232"/>
    <d v="2018-09-07T00:00:00"/>
    <d v="2018-09-02T00:00:00"/>
    <x v="0"/>
    <d v="2018-09-01T00:00:00"/>
    <x v="0"/>
    <s v="ND2"/>
    <s v="D"/>
    <n v="4"/>
    <n v="200"/>
    <m/>
    <m/>
    <m/>
    <m/>
    <x v="31"/>
    <n v="200"/>
  </r>
  <r>
    <n v="46426"/>
    <s v="Open"/>
    <d v="2018-06-29T00:00:00"/>
    <d v="2019-04-01T00:00:00"/>
    <s v="6801"/>
    <s v="CARMAT SA"/>
    <s v="ND2034CR31 Rev1.1"/>
    <s v="PC"/>
    <s v="ND2034CR31 Rev 1.1 for CarMat  Li Ion Battery [10/03/18]"/>
    <n v="50"/>
    <n v="0"/>
    <n v="50"/>
    <n v="64.64"/>
    <s v="46426ND2034CR31 Rev1.150"/>
    <n v="3232"/>
    <d v="2018-10-03T00:00:00"/>
    <d v="2018-09-30T00:00:00"/>
    <x v="4"/>
    <d v="2018-10-01T00:00:00"/>
    <x v="0"/>
    <s v="ND2"/>
    <s v="D"/>
    <n v="4"/>
    <n v="200"/>
    <m/>
    <m/>
    <m/>
    <m/>
    <x v="1"/>
    <n v="0"/>
  </r>
  <r>
    <n v="46426"/>
    <s v="Open"/>
    <d v="2018-06-29T00:00:00"/>
    <d v="2019-04-01T00:00:00"/>
    <s v="6801"/>
    <s v="CARMAT SA"/>
    <s v="ND2034CR31 Rev1.1"/>
    <s v="PC"/>
    <s v="ND2034CR31 Rev 1.1 for CarMat  Li Ion Battery [10/30/18]"/>
    <n v="50"/>
    <n v="0"/>
    <n v="50"/>
    <n v="64.64"/>
    <s v="46426ND2034CR31 Rev1.150"/>
    <n v="3232"/>
    <d v="2018-10-30T00:00:00"/>
    <d v="2018-10-28T00:00:00"/>
    <x v="22"/>
    <d v="2018-10-01T00:00:00"/>
    <x v="0"/>
    <s v="ND2"/>
    <s v="D"/>
    <n v="4"/>
    <n v="200"/>
    <m/>
    <m/>
    <m/>
    <m/>
    <x v="1"/>
    <n v="0"/>
  </r>
  <r>
    <n v="46426"/>
    <s v="Open"/>
    <d v="2018-06-29T00:00:00"/>
    <d v="2019-04-01T00:00:00"/>
    <s v="6801"/>
    <s v="CARMAT SA"/>
    <s v="ND2034CR31 Rev1.1"/>
    <s v="PC"/>
    <s v="ND2034CR31 Rev 1.1 for CarMat  Li Ion Battery [11/16/18]"/>
    <n v="50"/>
    <n v="0"/>
    <n v="50"/>
    <n v="64.64"/>
    <s v="46426ND2034CR31 Rev1.150"/>
    <n v="3232"/>
    <d v="2018-11-16T00:00:00"/>
    <d v="2018-11-11T00:00:00"/>
    <x v="23"/>
    <d v="2018-11-01T00:00:00"/>
    <x v="0"/>
    <s v="ND2"/>
    <s v="D"/>
    <n v="4"/>
    <n v="200"/>
    <m/>
    <m/>
    <m/>
    <m/>
    <x v="1"/>
    <n v="0"/>
  </r>
  <r>
    <n v="46426"/>
    <s v="Open"/>
    <d v="2018-06-29T00:00:00"/>
    <d v="2019-04-01T00:00:00"/>
    <s v="6801"/>
    <s v="CARMAT SA"/>
    <s v="ND2034CR31 Rev1.1"/>
    <s v="PC"/>
    <s v="ND2034CR31 Rev 1.1 for CarMat  Li Ion Battery [12/15/18]"/>
    <n v="50"/>
    <n v="0"/>
    <n v="50"/>
    <n v="64.64"/>
    <s v="46426ND2034CR31 Rev1.150"/>
    <n v="3232"/>
    <d v="2018-12-15T00:00:00"/>
    <d v="2018-12-09T00:00:00"/>
    <x v="19"/>
    <d v="2018-12-01T00:00:00"/>
    <x v="0"/>
    <s v="ND2"/>
    <s v="D"/>
    <n v="4"/>
    <n v="200"/>
    <m/>
    <m/>
    <m/>
    <m/>
    <x v="1"/>
    <n v="0"/>
  </r>
  <r>
    <n v="46426"/>
    <s v="Open"/>
    <d v="2018-06-29T00:00:00"/>
    <d v="2019-04-01T00:00:00"/>
    <s v="6801"/>
    <s v="CARMAT SA"/>
    <s v="ND2034CR31 Rev1.1"/>
    <s v="PC"/>
    <s v="ND2034CR31 Rev 1.1 for CarMat  Li Ion Battery [01/15/19]"/>
    <n v="50"/>
    <n v="0"/>
    <n v="50"/>
    <n v="64.64"/>
    <s v="46426ND2034CR31 Rev1.150"/>
    <n v="3232"/>
    <d v="2019-01-15T00:00:00"/>
    <d v="2019-01-13T00:00:00"/>
    <x v="40"/>
    <d v="2019-01-01T00:00:00"/>
    <x v="0"/>
    <s v="ND2"/>
    <s v="D"/>
    <n v="4"/>
    <n v="200"/>
    <m/>
    <m/>
    <m/>
    <m/>
    <x v="1"/>
    <n v="0"/>
  </r>
  <r>
    <n v="46426"/>
    <s v="Open"/>
    <d v="2018-06-29T00:00:00"/>
    <d v="2019-04-01T00:00:00"/>
    <s v="6801"/>
    <s v="CARMAT SA"/>
    <s v="ND2034CR31 Rev1.1"/>
    <s v="PC"/>
    <s v="ND2034CR31 Rev 1.1 for CarMat  Li Ion Battery [02/15/19]"/>
    <n v="50"/>
    <n v="0"/>
    <n v="50"/>
    <n v="64.64"/>
    <s v="46426ND2034CR31 Rev1.150"/>
    <n v="3232"/>
    <d v="2019-02-15T00:00:00"/>
    <d v="2019-02-10T00:00:00"/>
    <x v="16"/>
    <d v="2019-02-01T00:00:00"/>
    <x v="0"/>
    <s v="ND2"/>
    <s v="D"/>
    <n v="4"/>
    <n v="200"/>
    <m/>
    <m/>
    <m/>
    <m/>
    <x v="1"/>
    <n v="0"/>
  </r>
  <r>
    <n v="46426"/>
    <s v="Open"/>
    <d v="2018-06-29T00:00:00"/>
    <d v="2019-04-01T00:00:00"/>
    <s v="6801"/>
    <s v="CARMAT SA"/>
    <s v="ND2034CR31 Rev1.1"/>
    <s v="PC"/>
    <s v="ND2034CR31 Rev 1.1 for CarMat  Li Ion Battery [03/15/19]"/>
    <n v="50"/>
    <n v="0"/>
    <n v="50"/>
    <n v="64.64"/>
    <s v="46426ND2034CR31 Rev1.150"/>
    <n v="3232"/>
    <d v="2019-03-15T00:00:00"/>
    <d v="2019-03-10T00:00:00"/>
    <x v="38"/>
    <d v="2019-03-01T00:00:00"/>
    <x v="0"/>
    <s v="ND2"/>
    <s v="D"/>
    <n v="4"/>
    <n v="200"/>
    <m/>
    <m/>
    <m/>
    <m/>
    <x v="1"/>
    <n v="0"/>
  </r>
  <r>
    <n v="44032"/>
    <s v="Open"/>
    <d v="2017-10-13T00:00:00"/>
    <d v="2019-04-05T00:00:00"/>
    <s v="3020"/>
    <s v="DRS Network &amp; Imaging Systems LLC"/>
    <s v="L03D345A29-REV1.5"/>
    <s v="PC"/>
    <s v="L03D345A29 Rev 1.5 for DRS Li Ion Battery [10/24/18]"/>
    <n v="60"/>
    <n v="0"/>
    <n v="60"/>
    <n v="78.5"/>
    <s v="44032L03D345A29-REV1.560"/>
    <n v="4710"/>
    <d v="2018-10-24T00:00:00"/>
    <d v="2018-10-21T00:00:00"/>
    <x v="5"/>
    <d v="2018-10-01T00:00:00"/>
    <x v="0"/>
    <s v="L03"/>
    <n v="3"/>
    <n v="3"/>
    <n v="180"/>
    <m/>
    <m/>
    <m/>
    <m/>
    <x v="1"/>
    <n v="0"/>
  </r>
  <r>
    <n v="44032"/>
    <s v="Open"/>
    <d v="2017-10-13T00:00:00"/>
    <d v="2019-04-05T00:00:00"/>
    <s v="3020"/>
    <s v="DRS Network &amp; Imaging Systems LLC"/>
    <s v="L03D345A29-REV1.5"/>
    <s v="PC"/>
    <s v="L03D345A29 Rev 1.5 for DRS Li Ion Battery [01/22/19]"/>
    <n v="60"/>
    <n v="0"/>
    <n v="60"/>
    <n v="78.5"/>
    <s v="44032L03D345A29-REV1.560"/>
    <n v="4710"/>
    <d v="2019-01-22T00:00:00"/>
    <d v="2019-01-20T00:00:00"/>
    <x v="39"/>
    <d v="2019-01-01T00:00:00"/>
    <x v="0"/>
    <s v="L03"/>
    <n v="3"/>
    <n v="3"/>
    <n v="180"/>
    <m/>
    <m/>
    <m/>
    <m/>
    <x v="1"/>
    <n v="0"/>
  </r>
  <r>
    <n v="44032"/>
    <s v="Open"/>
    <d v="2017-10-13T00:00:00"/>
    <d v="2019-04-05T00:00:00"/>
    <s v="3020"/>
    <s v="DRS Network &amp; Imaging Systems LLC"/>
    <s v="L03D345A29-REV1.5"/>
    <s v="PC"/>
    <s v="L03D345A29 Rev 1.5 for DRS Li Ion Battery [03/22/19]"/>
    <n v="114"/>
    <n v="0"/>
    <n v="114"/>
    <n v="78.5"/>
    <s v="44032L03D345A29-REV1.5114"/>
    <n v="8949"/>
    <d v="2019-03-22T00:00:00"/>
    <d v="2019-03-17T00:00:00"/>
    <x v="43"/>
    <d v="2019-03-01T00:00:00"/>
    <x v="0"/>
    <s v="L03"/>
    <n v="3"/>
    <n v="3"/>
    <n v="342"/>
    <m/>
    <m/>
    <m/>
    <m/>
    <x v="1"/>
    <n v="0"/>
  </r>
  <r>
    <n v="46889"/>
    <s v="Open"/>
    <d v="2018-08-23T00:00:00"/>
    <d v="2019-04-12T00:00:00"/>
    <s v="4575"/>
    <s v="Belmont Instrument Corp."/>
    <s v="NH2054BM31 Rev1.1"/>
    <s v="PC"/>
    <s v="NH2054BM31 Rev1.1 for Belmont Instruments Li Ion Battery [12/10/18]"/>
    <n v="100"/>
    <n v="0"/>
    <n v="100"/>
    <n v="103.07"/>
    <s v="46889NH2054BM31 Rev1.1100"/>
    <n v="10307"/>
    <d v="2018-12-10T00:00:00"/>
    <d v="2018-12-09T00:00:00"/>
    <x v="19"/>
    <d v="2018-12-01T00:00:00"/>
    <x v="0"/>
    <s v="NH2"/>
    <s v="H"/>
    <n v="8"/>
    <n v="800"/>
    <m/>
    <m/>
    <m/>
    <m/>
    <x v="1"/>
    <n v="0"/>
  </r>
  <r>
    <n v="46889"/>
    <s v="Open"/>
    <d v="2018-08-23T00:00:00"/>
    <d v="2019-04-12T00:00:00"/>
    <s v="4575"/>
    <s v="Belmont Instrument Corp."/>
    <s v="NH2054BM31 Rev1.1"/>
    <s v="PC"/>
    <s v="NH2054BM31 Rev1.1 for Belmont Instruments Li Ion Battery [01/14/19]"/>
    <n v="200"/>
    <n v="0"/>
    <n v="200"/>
    <n v="103.07"/>
    <s v="46889NH2054BM31 Rev1.1200"/>
    <n v="20614"/>
    <d v="2019-01-14T00:00:00"/>
    <d v="2019-01-13T00:00:00"/>
    <x v="40"/>
    <d v="2019-01-01T00:00:00"/>
    <x v="0"/>
    <s v="NH2"/>
    <s v="H"/>
    <n v="8"/>
    <n v="1600"/>
    <m/>
    <m/>
    <m/>
    <m/>
    <x v="1"/>
    <n v="0"/>
  </r>
  <r>
    <n v="46889"/>
    <s v="Open"/>
    <d v="2018-08-23T00:00:00"/>
    <d v="2019-04-12T00:00:00"/>
    <s v="4575"/>
    <s v="Belmont Instrument Corp."/>
    <s v="NH2054BM31 Rev1.1"/>
    <s v="PC"/>
    <s v="NH2054BM31 Rev1.1 for Belmont Instruments Li Ion Battery [01/28/19]"/>
    <n v="250"/>
    <n v="0"/>
    <n v="250"/>
    <n v="103.07"/>
    <s v="46889NH2054BM31 Rev1.1250"/>
    <n v="25767.5"/>
    <d v="2019-01-28T00:00:00"/>
    <d v="2019-01-27T00:00:00"/>
    <x v="37"/>
    <d v="2019-01-01T00:00:00"/>
    <x v="0"/>
    <s v="NH2"/>
    <s v="H"/>
    <n v="8"/>
    <n v="2000"/>
    <m/>
    <m/>
    <m/>
    <m/>
    <x v="1"/>
    <n v="0"/>
  </r>
  <r>
    <n v="46889"/>
    <s v="Open"/>
    <d v="2018-08-23T00:00:00"/>
    <d v="2019-04-12T00:00:00"/>
    <s v="4575"/>
    <s v="Belmont Instrument Corp."/>
    <s v="NH2054BM31 Rev1.1"/>
    <s v="PC"/>
    <s v="NH2054BM31 Rev1.1 for Belmont Instruments Li Ion Battery [02/11/19]"/>
    <n v="250"/>
    <n v="0"/>
    <n v="250"/>
    <n v="103.07"/>
    <s v="46889NH2054BM31 Rev1.1250"/>
    <n v="25767.5"/>
    <d v="2019-02-11T00:00:00"/>
    <d v="2019-02-10T00:00:00"/>
    <x v="16"/>
    <d v="2019-02-01T00:00:00"/>
    <x v="0"/>
    <s v="NH2"/>
    <s v="H"/>
    <n v="8"/>
    <n v="2000"/>
    <m/>
    <m/>
    <m/>
    <m/>
    <x v="1"/>
    <n v="0"/>
  </r>
  <r>
    <n v="46889"/>
    <s v="Open"/>
    <d v="2018-08-23T00:00:00"/>
    <d v="2019-04-12T00:00:00"/>
    <s v="4575"/>
    <s v="Belmont Instrument Corp."/>
    <s v="NH2054BM31 Rev1.1"/>
    <s v="PC"/>
    <s v="NH2054BM31 Rev1.1 for Belmont Instruments Li Ion Battery [02/25/19]"/>
    <n v="250"/>
    <n v="0"/>
    <n v="250"/>
    <n v="103.07"/>
    <s v="46889NH2054BM31 Rev1.1250"/>
    <n v="25767.5"/>
    <d v="2019-02-25T00:00:00"/>
    <d v="2019-02-24T00:00:00"/>
    <x v="18"/>
    <d v="2019-02-01T00:00:00"/>
    <x v="0"/>
    <s v="NH2"/>
    <s v="H"/>
    <n v="8"/>
    <n v="2000"/>
    <m/>
    <m/>
    <m/>
    <m/>
    <x v="1"/>
    <n v="0"/>
  </r>
  <r>
    <n v="46889"/>
    <s v="Open"/>
    <d v="2018-08-23T00:00:00"/>
    <d v="2019-04-12T00:00:00"/>
    <s v="4575"/>
    <s v="Belmont Instrument Corp."/>
    <s v="CH5000A-REV 12.4"/>
    <s v=""/>
    <s v="CH5000A Rev 12.4 Charger/Calibrator - USA plug [12/10/18]"/>
    <n v="100"/>
    <n v="0"/>
    <n v="100"/>
    <n v="104.5"/>
    <s v="46889CH5000A-REV 12.4100"/>
    <n v="10450"/>
    <d v="2018-12-10T00:00:00"/>
    <d v="2018-12-09T00:00:00"/>
    <x v="19"/>
    <d v="2018-12-01T00:00:00"/>
    <x v="2"/>
    <s v="CH5"/>
    <s v="n/a"/>
    <n v="0"/>
    <n v="0"/>
    <m/>
    <m/>
    <m/>
    <m/>
    <x v="1"/>
    <n v="0"/>
  </r>
  <r>
    <n v="46889"/>
    <s v="Open"/>
    <d v="2018-08-23T00:00:00"/>
    <d v="2019-04-12T00:00:00"/>
    <s v="4575"/>
    <s v="Belmont Instrument Corp."/>
    <s v="CH5000A-REV 12.4"/>
    <s v=""/>
    <s v="CH5000A Rev 12.4 Charger/Calibrator - USA plug [01/14/19]"/>
    <n v="100"/>
    <n v="0"/>
    <n v="100"/>
    <n v="104.5"/>
    <s v="46889CH5000A-REV 12.4100"/>
    <n v="10450"/>
    <d v="2019-01-14T00:00:00"/>
    <d v="2019-01-13T00:00:00"/>
    <x v="40"/>
    <d v="2019-01-01T00:00:00"/>
    <x v="2"/>
    <s v="CH5"/>
    <s v="n/a"/>
    <n v="0"/>
    <n v="0"/>
    <m/>
    <m/>
    <m/>
    <m/>
    <x v="1"/>
    <n v="0"/>
  </r>
  <r>
    <n v="46889"/>
    <s v="Open"/>
    <d v="2018-08-23T00:00:00"/>
    <d v="2019-04-12T00:00:00"/>
    <s v="4575"/>
    <s v="Belmont Instrument Corp."/>
    <s v="CH5000A-REV 12.4"/>
    <s v=""/>
    <s v="CH5000A Rev 12.4 Charger/Calibrator - USA plug [01/28/19]"/>
    <n v="105"/>
    <n v="0"/>
    <n v="105"/>
    <n v="104.5"/>
    <s v="46889CH5000A-REV 12.4105"/>
    <n v="10972.5"/>
    <d v="2019-01-28T00:00:00"/>
    <d v="2019-01-27T00:00:00"/>
    <x v="37"/>
    <d v="2019-01-01T00:00:00"/>
    <x v="2"/>
    <s v="CH5"/>
    <s v="n/a"/>
    <n v="0"/>
    <n v="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09/17/18]"/>
    <n v="100"/>
    <n v="0"/>
    <n v="100"/>
    <n v="97.2"/>
    <s v="45094NH2054HD34 Rev1.9100"/>
    <n v="9720"/>
    <d v="2018-09-17T00:00:00"/>
    <d v="2018-09-16T00:00:00"/>
    <x v="8"/>
    <d v="2018-09-01T00:00:00"/>
    <x v="0"/>
    <s v="NH2"/>
    <s v="H"/>
    <n v="8"/>
    <n v="80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10/22/18]"/>
    <n v="110"/>
    <n v="0"/>
    <n v="110"/>
    <n v="97.2"/>
    <s v="45094NH2054HD34 Rev1.9110"/>
    <n v="10692"/>
    <d v="2018-10-22T00:00:00"/>
    <d v="2018-10-21T00:00:00"/>
    <x v="5"/>
    <d v="2018-10-01T00:00:00"/>
    <x v="0"/>
    <s v="NH2"/>
    <s v="H"/>
    <n v="8"/>
    <n v="88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11/27/18]"/>
    <n v="110"/>
    <n v="0"/>
    <n v="110"/>
    <n v="97.2"/>
    <s v="45094NH2054HD34 Rev1.9110"/>
    <n v="10692"/>
    <d v="2018-11-27T00:00:00"/>
    <d v="2018-11-25T00:00:00"/>
    <x v="2"/>
    <d v="2018-11-01T00:00:00"/>
    <x v="0"/>
    <s v="NH2"/>
    <s v="H"/>
    <n v="8"/>
    <n v="88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12/20/18]"/>
    <n v="100"/>
    <n v="0"/>
    <n v="100"/>
    <n v="97.2"/>
    <s v="45094NH2054HD34 Rev1.9100"/>
    <n v="9720"/>
    <d v="2018-12-20T00:00:00"/>
    <d v="2018-12-16T00:00:00"/>
    <x v="10"/>
    <d v="2018-12-01T00:00:00"/>
    <x v="0"/>
    <s v="NH2"/>
    <s v="H"/>
    <n v="8"/>
    <n v="80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01/15/19]"/>
    <n v="110"/>
    <n v="0"/>
    <n v="110"/>
    <n v="97.2"/>
    <s v="45094NH2054HD34 Rev1.9110"/>
    <n v="10692"/>
    <d v="2019-01-15T00:00:00"/>
    <d v="2019-01-13T00:00:00"/>
    <x v="40"/>
    <d v="2019-01-01T00:00:00"/>
    <x v="0"/>
    <s v="NH2"/>
    <s v="H"/>
    <n v="8"/>
    <n v="88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02/15/19]"/>
    <n v="100"/>
    <n v="0"/>
    <n v="100"/>
    <n v="97.2"/>
    <s v="45094NH2054HD34 Rev1.9100"/>
    <n v="9720"/>
    <d v="2019-02-15T00:00:00"/>
    <d v="2019-02-10T00:00:00"/>
    <x v="16"/>
    <d v="2019-02-01T00:00:00"/>
    <x v="0"/>
    <s v="NH2"/>
    <s v="H"/>
    <n v="8"/>
    <n v="80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03/15/19]"/>
    <n v="110"/>
    <n v="0"/>
    <n v="110"/>
    <n v="97.2"/>
    <s v="45094NH2054HD34 Rev1.9110"/>
    <n v="10692"/>
    <d v="2019-03-15T00:00:00"/>
    <d v="2019-03-10T00:00:00"/>
    <x v="38"/>
    <d v="2019-03-01T00:00:00"/>
    <x v="0"/>
    <s v="NH2"/>
    <s v="H"/>
    <n v="8"/>
    <n v="880"/>
    <m/>
    <m/>
    <m/>
    <m/>
    <x v="1"/>
    <n v="0"/>
  </r>
  <r>
    <n v="45094"/>
    <s v="Open"/>
    <d v="2018-02-07T00:00:00"/>
    <d v="2019-04-23T00:00:00"/>
    <s v="4896"/>
    <s v="LiCor Biosciences"/>
    <s v="NH2054HD34 Rev1.9"/>
    <s v="PC"/>
    <s v="NH2054HD34 Rev1.9 Li Ion Battery [04/15/19]"/>
    <n v="130"/>
    <n v="0"/>
    <n v="130"/>
    <n v="97.2"/>
    <s v="45094NH2054HD34 Rev1.9130"/>
    <n v="12636"/>
    <d v="2019-04-15T00:00:00"/>
    <d v="2019-04-14T00:00:00"/>
    <x v="24"/>
    <d v="2019-04-01T00:00:00"/>
    <x v="0"/>
    <s v="NH2"/>
    <s v="H"/>
    <n v="8"/>
    <n v="104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8/10/18]"/>
    <n v="250"/>
    <n v="0"/>
    <n v="250"/>
    <n v="135.66999999999999"/>
    <s v="43709NL2044AQ22-REV1.3250"/>
    <n v="33917.5"/>
    <d v="2018-08-10T00:00:00"/>
    <d v="2018-08-05T00:00:00"/>
    <x v="0"/>
    <s v="LATE"/>
    <x v="0"/>
    <s v="NL2"/>
    <s v="L"/>
    <n v="12"/>
    <n v="3000"/>
    <m/>
    <m/>
    <m/>
    <m/>
    <x v="16"/>
    <n v="800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9/07/18]"/>
    <n v="250"/>
    <n v="0"/>
    <n v="250"/>
    <n v="135.66999999999999"/>
    <s v="43709NL2044AQ22-REV1.3250"/>
    <n v="33917.5"/>
    <d v="2018-09-07T00:00:00"/>
    <d v="2018-09-02T00:00:00"/>
    <x v="0"/>
    <d v="2018-09-01T00:00:00"/>
    <x v="0"/>
    <s v="NL2"/>
    <s v="L"/>
    <n v="12"/>
    <n v="3000"/>
    <m/>
    <m/>
    <m/>
    <m/>
    <x v="31"/>
    <n v="100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9/17/18]"/>
    <n v="250"/>
    <n v="0"/>
    <n v="250"/>
    <n v="135.66999999999999"/>
    <s v="43709NL2044AQ22-REV1.3250"/>
    <n v="33917.5"/>
    <d v="2018-09-17T00:00:00"/>
    <d v="2018-09-16T00:00:00"/>
    <x v="8"/>
    <d v="2018-09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9/28/18]"/>
    <n v="250"/>
    <n v="0"/>
    <n v="250"/>
    <n v="135.66999999999999"/>
    <s v="43709NL2044AQ22-REV1.3250"/>
    <n v="33917.5"/>
    <d v="2018-09-28T00:00:00"/>
    <d v="2018-09-23T00:00:00"/>
    <x v="3"/>
    <d v="2018-09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10/09/18]"/>
    <n v="250"/>
    <n v="0"/>
    <n v="250"/>
    <n v="135.66999999999999"/>
    <s v="43709NL2044AQ22-REV1.3250"/>
    <n v="33917.5"/>
    <d v="2018-10-09T00:00:00"/>
    <d v="2018-10-07T00:00:00"/>
    <x v="12"/>
    <d v="2018-10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10/16/18]"/>
    <n v="250"/>
    <n v="0"/>
    <n v="250"/>
    <n v="135.66999999999999"/>
    <s v="43709NL2044AQ22-REV1.3250"/>
    <n v="33917.5"/>
    <d v="2018-10-16T00:00:00"/>
    <d v="2018-10-14T00:00:00"/>
    <x v="7"/>
    <d v="2018-10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11/06/18]"/>
    <n v="250"/>
    <n v="0"/>
    <n v="250"/>
    <n v="135.66999999999999"/>
    <s v="43709NL2044AQ22-REV1.3250"/>
    <n v="33917.5"/>
    <d v="2018-11-06T00:00:00"/>
    <d v="2018-11-04T00:00:00"/>
    <x v="6"/>
    <d v="2018-11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11/13/18]"/>
    <n v="250"/>
    <n v="0"/>
    <n v="250"/>
    <n v="135.66999999999999"/>
    <s v="43709NL2044AQ22-REV1.3250"/>
    <n v="33917.5"/>
    <d v="2018-11-13T00:00:00"/>
    <d v="2018-11-11T00:00:00"/>
    <x v="23"/>
    <d v="2018-11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11/27/18]"/>
    <n v="250"/>
    <n v="0"/>
    <n v="250"/>
    <n v="135.66999999999999"/>
    <s v="43709NL2044AQ22-REV1.3250"/>
    <n v="33917.5"/>
    <d v="2018-11-27T00:00:00"/>
    <d v="2018-11-25T00:00:00"/>
    <x v="2"/>
    <d v="2018-11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12/04/18]"/>
    <n v="250"/>
    <n v="0"/>
    <n v="250"/>
    <n v="135.66999999999999"/>
    <s v="43709NL2044AQ22-REV1.3250"/>
    <n v="33917.5"/>
    <d v="2018-12-04T00:00:00"/>
    <d v="2018-12-02T00:00:00"/>
    <x v="1"/>
    <d v="2018-12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12/27/18]"/>
    <n v="250"/>
    <n v="0"/>
    <n v="250"/>
    <n v="135.66999999999999"/>
    <s v="43709NL2044AQ22-REV1.3250"/>
    <n v="33917.5"/>
    <d v="2018-12-27T00:00:00"/>
    <d v="2018-12-23T00:00:00"/>
    <x v="36"/>
    <d v="2018-12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1/04/19]"/>
    <n v="250"/>
    <n v="0"/>
    <n v="250"/>
    <n v="135.66999999999999"/>
    <s v="43709NL2044AQ22-REV1.3250"/>
    <n v="33917.5"/>
    <d v="2019-01-04T00:00:00"/>
    <d v="2018-12-30T00:00:00"/>
    <x v="11"/>
    <d v="2019-01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1/17/19]"/>
    <n v="250"/>
    <n v="0"/>
    <n v="250"/>
    <n v="135.66999999999999"/>
    <s v="43709NL2044AQ22-REV1.3250"/>
    <n v="33917.5"/>
    <d v="2019-01-17T00:00:00"/>
    <d v="2019-01-13T00:00:00"/>
    <x v="40"/>
    <d v="2019-01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1/24/19]"/>
    <n v="250"/>
    <n v="0"/>
    <n v="250"/>
    <n v="135.66999999999999"/>
    <s v="43709NL2044AQ22-REV1.3250"/>
    <n v="33917.5"/>
    <d v="2019-01-24T00:00:00"/>
    <d v="2019-01-20T00:00:00"/>
    <x v="39"/>
    <d v="2019-01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2/07/19]"/>
    <n v="250"/>
    <n v="0"/>
    <n v="250"/>
    <n v="135.66999999999999"/>
    <s v="43709NL2044AQ22-REV1.3250"/>
    <n v="33917.5"/>
    <d v="2019-02-07T00:00:00"/>
    <d v="2019-02-03T00:00:00"/>
    <x v="41"/>
    <d v="2019-02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2/14/19]"/>
    <n v="250"/>
    <n v="0"/>
    <n v="250"/>
    <n v="135.66999999999999"/>
    <s v="43709NL2044AQ22-REV1.3250"/>
    <n v="33917.5"/>
    <d v="2019-02-14T00:00:00"/>
    <d v="2019-02-10T00:00:00"/>
    <x v="16"/>
    <d v="2019-02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2/28/19]"/>
    <n v="250"/>
    <n v="0"/>
    <n v="250"/>
    <n v="135.66999999999999"/>
    <s v="43709NL2044AQ22-REV1.3250"/>
    <n v="33917.5"/>
    <d v="2019-02-28T00:00:00"/>
    <d v="2019-02-24T00:00:00"/>
    <x v="18"/>
    <d v="2019-02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3/14/19]"/>
    <n v="250"/>
    <n v="0"/>
    <n v="250"/>
    <n v="135.66999999999999"/>
    <s v="43709NL2044AQ22-REV1.3250"/>
    <n v="33917.5"/>
    <d v="2019-03-14T00:00:00"/>
    <d v="2019-03-10T00:00:00"/>
    <x v="38"/>
    <d v="2019-03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3/21/19]"/>
    <n v="250"/>
    <n v="0"/>
    <n v="250"/>
    <n v="135.66999999999999"/>
    <s v="43709NL2044AQ22-REV1.3250"/>
    <n v="33917.5"/>
    <d v="2019-03-21T00:00:00"/>
    <d v="2019-03-17T00:00:00"/>
    <x v="43"/>
    <d v="2019-03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4/04/19]"/>
    <n v="250"/>
    <n v="0"/>
    <n v="250"/>
    <n v="135.66999999999999"/>
    <s v="43709NL2044AQ22-REV1.3250"/>
    <n v="33917.5"/>
    <d v="2019-04-04T00:00:00"/>
    <d v="2019-03-31T00:00:00"/>
    <x v="44"/>
    <d v="2019-04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4/11/19]"/>
    <n v="250"/>
    <n v="0"/>
    <n v="250"/>
    <n v="135.66999999999999"/>
    <s v="43709NL2044AQ22-REV1.3250"/>
    <n v="33917.5"/>
    <d v="2019-04-11T00:00:00"/>
    <d v="2019-04-07T00:00:00"/>
    <x v="14"/>
    <d v="2019-04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4/18/19]"/>
    <n v="250"/>
    <n v="0"/>
    <n v="250"/>
    <n v="135.66999999999999"/>
    <s v="43709NL2044AQ22-REV1.3250"/>
    <n v="33917.5"/>
    <d v="2019-04-18T00:00:00"/>
    <d v="2019-04-14T00:00:00"/>
    <x v="24"/>
    <d v="2019-04-01T00:00:00"/>
    <x v="0"/>
    <s v="NL2"/>
    <s v="L"/>
    <n v="12"/>
    <n v="3000"/>
    <m/>
    <m/>
    <m/>
    <m/>
    <x v="1"/>
    <n v="0"/>
  </r>
  <r>
    <n v="43709"/>
    <s v="Open"/>
    <d v="2017-09-13T00:00:00"/>
    <d v="2019-04-24T00:00:00"/>
    <s v="2116"/>
    <s v="Abiomed, Inc"/>
    <s v="NL2044AQ22-REV1.3"/>
    <s v="PC"/>
    <s v="NL2044AQ22 Rev 1.3 for AbioMed, AbioMed P/N 3900-0027 Li Ion Battery [04/25/19]"/>
    <n v="170"/>
    <n v="0"/>
    <n v="170"/>
    <n v="135.66999999999999"/>
    <s v="43709NL2044AQ22-REV1.3170"/>
    <n v="23063.899999999998"/>
    <d v="2019-04-25T00:00:00"/>
    <d v="2019-04-21T00:00:00"/>
    <x v="15"/>
    <d v="2019-04-01T00:00:00"/>
    <x v="0"/>
    <s v="NL2"/>
    <s v="L"/>
    <n v="12"/>
    <n v="2040"/>
    <m/>
    <m/>
    <m/>
    <m/>
    <x v="1"/>
    <n v="0"/>
  </r>
  <r>
    <n v="46302"/>
    <s v="Open"/>
    <d v="2018-06-15T00:00:00"/>
    <d v="2019-04-24T00:00:00"/>
    <s v="4391"/>
    <s v="Dakota Ultrasonics"/>
    <s v="610018"/>
    <s v="PC"/>
    <s v="5-blade AMP style 5787428-1, keyed-left, right-angle PCB-mount connector with mounting holes"/>
    <n v="150"/>
    <n v="0"/>
    <n v="150"/>
    <n v="2.5"/>
    <s v="46302610018150"/>
    <n v="375"/>
    <d v="2019-04-24T00:00:00"/>
    <d v="2019-04-21T00:00:00"/>
    <x v="15"/>
    <d v="2019-04-01T00:00:00"/>
    <x v="4"/>
    <s v="610"/>
    <s v="n/a"/>
    <n v="0"/>
    <n v="0"/>
    <m/>
    <m/>
    <m/>
    <m/>
    <x v="1"/>
    <n v="0"/>
  </r>
  <r>
    <n v="46302"/>
    <s v="Open"/>
    <d v="2018-06-15T00:00:00"/>
    <d v="2019-04-24T00:00:00"/>
    <s v="4391"/>
    <s v="Dakota Ultrasonics"/>
    <s v="NC2560A22 REV1.1"/>
    <s v="PC"/>
    <s v="NC2560A22 Rev 1.1 Li Ion Battery [10/24/18]"/>
    <n v="50"/>
    <n v="0"/>
    <n v="50"/>
    <n v="61.66"/>
    <s v="46302NC2560A22 REV1.150"/>
    <n v="3083"/>
    <d v="2018-10-24T00:00:00"/>
    <d v="2018-10-21T00:00:00"/>
    <x v="5"/>
    <d v="2018-10-01T00:00:00"/>
    <x v="0"/>
    <s v="NC2"/>
    <s v="C"/>
    <n v="3"/>
    <n v="150"/>
    <m/>
    <m/>
    <m/>
    <m/>
    <x v="1"/>
    <n v="0"/>
  </r>
  <r>
    <n v="46302"/>
    <s v="Open"/>
    <d v="2018-06-15T00:00:00"/>
    <d v="2019-04-24T00:00:00"/>
    <s v="4391"/>
    <s v="Dakota Ultrasonics"/>
    <s v="NC2560A22 REV1.1"/>
    <s v="PC"/>
    <s v="NC2560A22 Rev 1.1 Li Ion Battery [01/16/19]"/>
    <n v="50"/>
    <n v="0"/>
    <n v="50"/>
    <n v="61.66"/>
    <s v="46302NC2560A22 REV1.150"/>
    <n v="3083"/>
    <d v="2019-01-16T00:00:00"/>
    <d v="2019-01-13T00:00:00"/>
    <x v="40"/>
    <d v="2019-01-01T00:00:00"/>
    <x v="0"/>
    <s v="NC2"/>
    <s v="C"/>
    <n v="3"/>
    <n v="150"/>
    <m/>
    <m/>
    <m/>
    <m/>
    <x v="1"/>
    <n v="0"/>
  </r>
  <r>
    <n v="46302"/>
    <s v="Open"/>
    <d v="2018-06-15T00:00:00"/>
    <d v="2019-04-24T00:00:00"/>
    <s v="4391"/>
    <s v="Dakota Ultrasonics"/>
    <s v="NC2560A22 REV1.1"/>
    <s v="PC"/>
    <s v="NC2560A22 Rev 1.1 Li Ion Battery [04/16/19]"/>
    <n v="50"/>
    <n v="0"/>
    <n v="50"/>
    <n v="61.66"/>
    <s v="46302NC2560A22 REV1.150"/>
    <n v="3083"/>
    <d v="2019-04-16T00:00:00"/>
    <d v="2019-04-14T00:00:00"/>
    <x v="24"/>
    <d v="2019-04-01T00:00:00"/>
    <x v="0"/>
    <s v="NC2"/>
    <s v="C"/>
    <n v="3"/>
    <n v="150"/>
    <m/>
    <m/>
    <m/>
    <m/>
    <x v="1"/>
    <n v="0"/>
  </r>
  <r>
    <n v="46706"/>
    <s v="Open"/>
    <d v="2018-08-01T00:00:00"/>
    <d v="2019-05-03T00:00:00"/>
    <s v="4999"/>
    <s v="Sentronic GmbH"/>
    <s v="NC2040HD24 REV7.7"/>
    <s v="PC"/>
    <s v="NC2040HD24 Rev 7.7 Li Ion Battery [11/26/18]"/>
    <n v="25"/>
    <n v="0"/>
    <n v="25"/>
    <n v="56.49"/>
    <s v="46706NC2040HD24 REV7.725"/>
    <n v="1412.25"/>
    <d v="2018-11-26T00:00:00"/>
    <d v="2018-11-25T00:00:00"/>
    <x v="2"/>
    <d v="2018-11-01T00:00:00"/>
    <x v="0"/>
    <s v="NC2"/>
    <s v="C"/>
    <n v="3"/>
    <n v="75"/>
    <m/>
    <m/>
    <m/>
    <m/>
    <x v="1"/>
    <n v="0"/>
  </r>
  <r>
    <n v="46706"/>
    <s v="Open"/>
    <d v="2018-08-01T00:00:00"/>
    <d v="2019-05-03T00:00:00"/>
    <s v="4999"/>
    <s v="Sentronic GmbH"/>
    <s v="NC2040HD24 REV7.7"/>
    <s v="PC"/>
    <s v="NC2040HD24 Rev 7.7 Li Ion Battery [01/09/19]"/>
    <n v="25"/>
    <n v="0"/>
    <n v="25"/>
    <n v="56.49"/>
    <s v="46706NC2040HD24 REV7.725"/>
    <n v="1412.25"/>
    <d v="2019-01-09T00:00:00"/>
    <d v="2019-01-06T00:00:00"/>
    <x v="34"/>
    <d v="2019-01-01T00:00:00"/>
    <x v="0"/>
    <s v="NC2"/>
    <s v="C"/>
    <n v="3"/>
    <n v="75"/>
    <m/>
    <m/>
    <m/>
    <m/>
    <x v="1"/>
    <n v="0"/>
  </r>
  <r>
    <n v="46706"/>
    <s v="Open"/>
    <d v="2018-08-01T00:00:00"/>
    <d v="2019-05-03T00:00:00"/>
    <s v="4999"/>
    <s v="Sentronic GmbH"/>
    <s v="NC2040HD24 REV7.7"/>
    <s v="PC"/>
    <s v="NC2040HD24 Rev 7.7 Li Ion Battery [03/06/19]"/>
    <n v="25"/>
    <n v="0"/>
    <n v="25"/>
    <n v="56.49"/>
    <s v="46706NC2040HD24 REV7.725"/>
    <n v="1412.25"/>
    <d v="2019-03-06T00:00:00"/>
    <d v="2019-03-03T00:00:00"/>
    <x v="42"/>
    <d v="2019-03-01T00:00:00"/>
    <x v="0"/>
    <s v="NC2"/>
    <s v="C"/>
    <n v="3"/>
    <n v="75"/>
    <m/>
    <m/>
    <m/>
    <m/>
    <x v="1"/>
    <n v="0"/>
  </r>
  <r>
    <n v="46706"/>
    <s v="Open"/>
    <d v="2018-08-01T00:00:00"/>
    <d v="2019-05-03T00:00:00"/>
    <s v="4999"/>
    <s v="Sentronic GmbH"/>
    <s v="NC2040HD24 REV7.7"/>
    <s v="PC"/>
    <s v="NC2040HD24 Rev 7.7 Li Ion Battery [05/01/19]"/>
    <n v="25"/>
    <n v="0"/>
    <n v="25"/>
    <n v="56.49"/>
    <s v="46706NC2040HD24 REV7.725"/>
    <n v="1412.25"/>
    <d v="2019-05-01T00:00:00"/>
    <d v="2019-04-28T00:00:00"/>
    <x v="25"/>
    <d v="2019-05-01T00:00:00"/>
    <x v="0"/>
    <s v="NC2"/>
    <s v="C"/>
    <n v="3"/>
    <n v="75"/>
    <m/>
    <m/>
    <m/>
    <m/>
    <x v="1"/>
    <n v="0"/>
  </r>
  <r>
    <n v="46706"/>
    <s v="Open"/>
    <d v="2018-08-01T00:00:00"/>
    <d v="2019-05-03T00:00:00"/>
    <s v="4999"/>
    <s v="Sentronic GmbH"/>
    <s v="Wire Exchange Fees"/>
    <s v=""/>
    <s v="wire fee costs incurred from intermediary banks in transit"/>
    <n v="4"/>
    <n v="0"/>
    <n v="4"/>
    <n v="52"/>
    <s v="46706Wire Exchange Fees4"/>
    <n v="208"/>
    <d v="2019-05-03T00:00:00"/>
    <d v="2019-04-28T00:00:00"/>
    <x v="25"/>
    <d v="2019-05-01T00:00:00"/>
    <x v="1"/>
    <s v="Wir"/>
    <s v="n/a"/>
    <n v="0"/>
    <n v="0"/>
    <m/>
    <m/>
    <m/>
    <m/>
    <x v="1"/>
    <n v="0"/>
  </r>
  <r>
    <n v="45894"/>
    <s v="Open"/>
    <d v="2018-05-01T00:00:00"/>
    <d v="2019-05-16T00:00:00"/>
    <s v="4964"/>
    <s v="Accutronics Ltd"/>
    <s v="NH2054FK31 Rev1.1"/>
    <s v="PC"/>
    <s v="NH2054FK31 Rev1.1 for Fresenius Kabi  (See SWI)  DO NOT APPLY AUXILIARY LABEL. Li Ion Battery [11/14/18]"/>
    <n v="250"/>
    <n v="0"/>
    <n v="250"/>
    <n v="103.07"/>
    <s v="45894NH2054FK31 Rev1.1250"/>
    <n v="25767.5"/>
    <d v="2018-11-14T00:00:00"/>
    <d v="2018-11-11T00:00:00"/>
    <x v="23"/>
    <d v="2018-11-01T00:00:00"/>
    <x v="0"/>
    <s v="NH2"/>
    <s v="H"/>
    <n v="8"/>
    <n v="2000"/>
    <m/>
    <m/>
    <m/>
    <m/>
    <x v="1"/>
    <n v="0"/>
  </r>
  <r>
    <n v="45894"/>
    <s v="Open"/>
    <d v="2018-05-01T00:00:00"/>
    <d v="2019-05-16T00:00:00"/>
    <s v="4964"/>
    <s v="Accutronics Ltd"/>
    <s v="NH2054FK31 Rev1.1"/>
    <s v="PC"/>
    <s v="NH2054FK31 Rev1.1 for Fresenius Kabi  (See SWI)  DO NOT APPLY AUXILIARY LABEL. Li Ion Battery [12/21/18]"/>
    <n v="150"/>
    <n v="0"/>
    <n v="150"/>
    <n v="103.07"/>
    <s v="45894NH2054FK31 Rev1.1150"/>
    <n v="15460.499999999998"/>
    <d v="2018-12-21T00:00:00"/>
    <d v="2018-12-16T00:00:00"/>
    <x v="10"/>
    <d v="2018-12-01T00:00:00"/>
    <x v="0"/>
    <s v="NH2"/>
    <s v="H"/>
    <n v="8"/>
    <n v="1200"/>
    <m/>
    <m/>
    <m/>
    <m/>
    <x v="1"/>
    <n v="0"/>
  </r>
  <r>
    <n v="45894"/>
    <s v="Open"/>
    <d v="2018-05-01T00:00:00"/>
    <d v="2019-05-16T00:00:00"/>
    <s v="4964"/>
    <s v="Accutronics Ltd"/>
    <s v="NH2054FK31 Rev1.1"/>
    <s v="PC"/>
    <s v="NH2054FK31 Rev1.1 for Fresenius Kabi  (See SWI)  DO NOT APPLY AUXILIARY LABEL. Li Ion Battery [01/09/19]"/>
    <n v="100"/>
    <n v="0"/>
    <n v="100"/>
    <n v="103.07"/>
    <s v="45894NH2054FK31 Rev1.1100"/>
    <n v="10307"/>
    <d v="2019-01-09T00:00:00"/>
    <d v="2019-01-06T00:00:00"/>
    <x v="34"/>
    <d v="2019-01-01T00:00:00"/>
    <x v="0"/>
    <s v="NH2"/>
    <s v="H"/>
    <n v="8"/>
    <n v="800"/>
    <m/>
    <m/>
    <m/>
    <m/>
    <x v="1"/>
    <n v="0"/>
  </r>
  <r>
    <n v="45894"/>
    <s v="Open"/>
    <d v="2018-05-01T00:00:00"/>
    <d v="2019-05-16T00:00:00"/>
    <s v="4964"/>
    <s v="Accutronics Ltd"/>
    <s v="NH2054FK31 Rev1.1"/>
    <s v="PC"/>
    <s v="NH2054FK31 Rev1.1 for Fresenius Kabi  (See SWI)  DO NOT APPLY AUXILIARY LABEL. Li Ion Battery [03/06/19]"/>
    <n v="150"/>
    <n v="0"/>
    <n v="150"/>
    <n v="103.07"/>
    <s v="45894NH2054FK31 Rev1.1150"/>
    <n v="15460.499999999998"/>
    <d v="2019-03-06T00:00:00"/>
    <d v="2019-03-03T00:00:00"/>
    <x v="42"/>
    <d v="2019-03-01T00:00:00"/>
    <x v="0"/>
    <s v="NH2"/>
    <s v="H"/>
    <n v="8"/>
    <n v="1200"/>
    <m/>
    <m/>
    <m/>
    <m/>
    <x v="1"/>
    <n v="0"/>
  </r>
  <r>
    <n v="45894"/>
    <s v="Open"/>
    <d v="2018-05-01T00:00:00"/>
    <d v="2019-05-16T00:00:00"/>
    <s v="4964"/>
    <s v="Accutronics Ltd"/>
    <s v="NH2054FK31 Rev1.1"/>
    <s v="PC"/>
    <s v="NH2054FK31 Rev1.1 for Fresenius Kabi  (See SWI)  DO NOT APPLY AUXILIARY LABEL. Li Ion Battery [05/08/19]"/>
    <n v="100"/>
    <n v="0"/>
    <n v="100"/>
    <n v="103.07"/>
    <s v="45894NH2054FK31 Rev1.1100"/>
    <n v="10307"/>
    <d v="2019-05-08T00:00:00"/>
    <d v="2019-05-05T00:00:00"/>
    <x v="45"/>
    <d v="2019-05-01T00:00:00"/>
    <x v="0"/>
    <s v="NH2"/>
    <s v="H"/>
    <n v="8"/>
    <n v="80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08/15/18]"/>
    <n v="20"/>
    <n v="0"/>
    <n v="20"/>
    <n v="71.72"/>
    <s v="45955ND2054RE34 Rev1.220"/>
    <n v="1434.4"/>
    <d v="2018-08-15T00:00:00"/>
    <d v="2018-08-12T00:00:00"/>
    <x v="0"/>
    <s v="LATE"/>
    <x v="0"/>
    <s v="ND2"/>
    <s v="D"/>
    <n v="4"/>
    <n v="80"/>
    <m/>
    <m/>
    <m/>
    <m/>
    <x v="17"/>
    <n v="540"/>
  </r>
  <r>
    <n v="45955"/>
    <s v="Open"/>
    <d v="2018-05-08T00:00:00"/>
    <d v="2019-05-23T00:00:00"/>
    <s v="8273"/>
    <s v="Remote Audio"/>
    <s v="ND2054RE34 Rev1.2"/>
    <s v="PC"/>
    <s v="ND2054RE34 Rev 1.2 for Remote Audiio Li Ion Battery [09/17/18]"/>
    <n v="20"/>
    <n v="0"/>
    <n v="20"/>
    <n v="71.72"/>
    <s v="45955ND2054RE34 Rev1.220"/>
    <n v="1434.4"/>
    <d v="2018-09-17T00:00:00"/>
    <d v="2018-09-16T00:00:00"/>
    <x v="8"/>
    <d v="2018-09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10/22/18]"/>
    <n v="20"/>
    <n v="0"/>
    <n v="20"/>
    <n v="71.72"/>
    <s v="45955ND2054RE34 Rev1.220"/>
    <n v="1434.4"/>
    <d v="2018-10-22T00:00:00"/>
    <d v="2018-10-21T00:00:00"/>
    <x v="5"/>
    <d v="2018-10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11/19/18]"/>
    <n v="20"/>
    <n v="0"/>
    <n v="20"/>
    <n v="71.72"/>
    <s v="45955ND2054RE34 Rev1.220"/>
    <n v="1434.4"/>
    <d v="2018-11-19T00:00:00"/>
    <d v="2018-11-18T00:00:00"/>
    <x v="13"/>
    <d v="2018-11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12/14/18]"/>
    <n v="20"/>
    <n v="0"/>
    <n v="20"/>
    <n v="71.72"/>
    <s v="45955ND2054RE34 Rev1.220"/>
    <n v="1434.4"/>
    <d v="2018-12-14T00:00:00"/>
    <d v="2018-12-09T00:00:00"/>
    <x v="19"/>
    <d v="2018-12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01/15/19]"/>
    <n v="20"/>
    <n v="0"/>
    <n v="20"/>
    <n v="71.72"/>
    <s v="45955ND2054RE34 Rev1.220"/>
    <n v="1434.4"/>
    <d v="2019-01-15T00:00:00"/>
    <d v="2019-01-13T00:00:00"/>
    <x v="40"/>
    <d v="2019-01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02/15/19]"/>
    <n v="20"/>
    <n v="0"/>
    <n v="20"/>
    <n v="71.72"/>
    <s v="45955ND2054RE34 Rev1.220"/>
    <n v="1434.4"/>
    <d v="2019-02-15T00:00:00"/>
    <d v="2019-02-10T00:00:00"/>
    <x v="16"/>
    <d v="2019-02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03/15/19]"/>
    <n v="20"/>
    <n v="0"/>
    <n v="20"/>
    <n v="71.72"/>
    <s v="45955ND2054RE34 Rev1.220"/>
    <n v="1434.4"/>
    <d v="2019-03-15T00:00:00"/>
    <d v="2019-03-10T00:00:00"/>
    <x v="38"/>
    <d v="2019-03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04/15/19]"/>
    <n v="20"/>
    <n v="0"/>
    <n v="20"/>
    <n v="71.72"/>
    <s v="45955ND2054RE34 Rev1.220"/>
    <n v="1434.4"/>
    <d v="2019-04-15T00:00:00"/>
    <d v="2019-04-14T00:00:00"/>
    <x v="24"/>
    <d v="2019-04-01T00:00:00"/>
    <x v="0"/>
    <s v="ND2"/>
    <s v="D"/>
    <n v="4"/>
    <n v="80"/>
    <m/>
    <m/>
    <m/>
    <m/>
    <x v="1"/>
    <n v="0"/>
  </r>
  <r>
    <n v="45955"/>
    <s v="Open"/>
    <d v="2018-05-08T00:00:00"/>
    <d v="2019-05-23T00:00:00"/>
    <s v="8273"/>
    <s v="Remote Audio"/>
    <s v="ND2054RE34 Rev1.2"/>
    <s v="PC"/>
    <s v="ND2054RE34 Rev 1.2 for Remote Audiio Li Ion Battery [05/15/19]"/>
    <n v="20"/>
    <n v="0"/>
    <n v="20"/>
    <n v="71.72"/>
    <s v="45955ND2054RE34 Rev1.220"/>
    <n v="1434.4"/>
    <d v="2019-05-15T00:00:00"/>
    <d v="2019-05-12T00:00:00"/>
    <x v="46"/>
    <d v="2019-05-01T00:00:00"/>
    <x v="0"/>
    <s v="ND2"/>
    <s v="D"/>
    <n v="4"/>
    <n v="80"/>
    <m/>
    <m/>
    <m/>
    <m/>
    <x v="1"/>
    <n v="0"/>
  </r>
  <r>
    <n v="45869"/>
    <s v="Open"/>
    <d v="2018-04-30T00:00:00"/>
    <d v="2019-05-27T00:00:00"/>
    <s v="4250"/>
    <s v="Setra Systems, Inc."/>
    <s v="NL2054HD22 Rev4.2"/>
    <s v="PC"/>
    <s v="NL2054HD22 Rev 4.2 Li Ion Battery [09/03/18]"/>
    <n v="12"/>
    <n v="0"/>
    <n v="12"/>
    <n v="121.7"/>
    <s v="45869NL2054HD22 Rev4.212"/>
    <n v="1460.4"/>
    <d v="2018-09-03T00:00:00"/>
    <d v="2018-09-02T00:00:00"/>
    <x v="0"/>
    <d v="2018-09-01T00:00:00"/>
    <x v="0"/>
    <s v="NL2"/>
    <s v="L"/>
    <n v="12"/>
    <n v="144"/>
    <m/>
    <m/>
    <m/>
    <m/>
    <x v="32"/>
    <n v="96"/>
  </r>
  <r>
    <n v="45869"/>
    <s v="Open"/>
    <d v="2018-04-30T00:00:00"/>
    <d v="2019-05-27T00:00:00"/>
    <s v="4250"/>
    <s v="Setra Systems, Inc."/>
    <s v="NL2054HD22 Rev4.2"/>
    <s v="PC"/>
    <s v="NL2054HD22 Rev 4.2 Li Ion Battery [10/30/18]"/>
    <n v="12"/>
    <n v="0"/>
    <n v="12"/>
    <n v="121.7"/>
    <s v="45869NL2054HD22 Rev4.212"/>
    <n v="1460.4"/>
    <d v="2018-10-30T00:00:00"/>
    <d v="2018-10-28T00:00:00"/>
    <x v="22"/>
    <d v="2018-10-01T00:00:00"/>
    <x v="0"/>
    <s v="NL2"/>
    <s v="L"/>
    <n v="12"/>
    <n v="144"/>
    <m/>
    <m/>
    <m/>
    <m/>
    <x v="1"/>
    <n v="0"/>
  </r>
  <r>
    <n v="45869"/>
    <s v="Open"/>
    <d v="2018-04-30T00:00:00"/>
    <d v="2019-05-27T00:00:00"/>
    <s v="4250"/>
    <s v="Setra Systems, Inc."/>
    <s v="NL2054HD22 Rev4.2"/>
    <s v="PC"/>
    <s v="NL2054HD22 Rev 4.2 Li Ion Battery [12/16/18]"/>
    <n v="12"/>
    <n v="0"/>
    <n v="12"/>
    <n v="121.7"/>
    <s v="45869NL2054HD22 Rev4.212"/>
    <n v="1460.4"/>
    <d v="2018-12-16T00:00:00"/>
    <d v="2018-12-16T00:00:00"/>
    <x v="10"/>
    <d v="2018-12-01T00:00:00"/>
    <x v="0"/>
    <s v="NL2"/>
    <s v="L"/>
    <n v="12"/>
    <n v="144"/>
    <m/>
    <m/>
    <m/>
    <m/>
    <x v="1"/>
    <n v="0"/>
  </r>
  <r>
    <n v="45869"/>
    <s v="Open"/>
    <d v="2018-04-30T00:00:00"/>
    <d v="2019-05-27T00:00:00"/>
    <s v="4250"/>
    <s v="Setra Systems, Inc."/>
    <s v="NL2054HD22 Rev4.2"/>
    <s v="PC"/>
    <s v="NL2054HD22 Rev 4.2 Li Ion Battery [02/04/19]"/>
    <n v="12"/>
    <n v="0"/>
    <n v="12"/>
    <n v="121.7"/>
    <s v="45869NL2054HD22 Rev4.212"/>
    <n v="1460.4"/>
    <d v="2019-02-04T00:00:00"/>
    <d v="2019-02-03T00:00:00"/>
    <x v="41"/>
    <d v="2019-02-01T00:00:00"/>
    <x v="0"/>
    <s v="NL2"/>
    <s v="L"/>
    <n v="12"/>
    <n v="144"/>
    <m/>
    <m/>
    <m/>
    <m/>
    <x v="1"/>
    <n v="0"/>
  </r>
  <r>
    <n v="45869"/>
    <s v="Open"/>
    <d v="2018-04-30T00:00:00"/>
    <d v="2019-05-27T00:00:00"/>
    <s v="4250"/>
    <s v="Setra Systems, Inc."/>
    <s v="NL2054HD22 Rev4.2"/>
    <s v="PC"/>
    <s v="NL2054HD22 Rev 4.2 Li Ion Battery [03/31/19]"/>
    <n v="12"/>
    <n v="0"/>
    <n v="12"/>
    <n v="121.7"/>
    <s v="45869NL2054HD22 Rev4.212"/>
    <n v="1460.4"/>
    <d v="2019-03-31T00:00:00"/>
    <d v="2019-03-31T00:00:00"/>
    <x v="44"/>
    <d v="2019-03-01T00:00:00"/>
    <x v="0"/>
    <s v="NL2"/>
    <s v="L"/>
    <n v="12"/>
    <n v="144"/>
    <m/>
    <m/>
    <m/>
    <m/>
    <x v="1"/>
    <n v="0"/>
  </r>
  <r>
    <n v="45869"/>
    <s v="Open"/>
    <d v="2018-04-30T00:00:00"/>
    <d v="2019-05-27T00:00:00"/>
    <s v="4250"/>
    <s v="Setra Systems, Inc."/>
    <s v="NL2054HD22 Rev4.2"/>
    <s v="PC"/>
    <s v="NL2054HD22 Rev 4.2 Li Ion Battery [05/13/19]"/>
    <n v="12"/>
    <n v="0"/>
    <n v="12"/>
    <n v="121.7"/>
    <s v="45869NL2054HD22 Rev4.212"/>
    <n v="1460.4"/>
    <d v="2019-05-13T00:00:00"/>
    <d v="2019-05-12T00:00:00"/>
    <x v="46"/>
    <d v="2019-05-01T00:00:00"/>
    <x v="0"/>
    <s v="NL2"/>
    <s v="L"/>
    <n v="12"/>
    <n v="144"/>
    <m/>
    <m/>
    <m/>
    <m/>
    <x v="1"/>
    <n v="0"/>
  </r>
  <r>
    <n v="46943"/>
    <s v="Open"/>
    <d v="2018-09-05T00:00:00"/>
    <d v="2019-06-07T00:00:00"/>
    <s v="3028"/>
    <s v="Geophysical Survey Systems, Inc"/>
    <s v="Ni2040ED29 REV2.4"/>
    <s v="PC"/>
    <s v="Ni2040ED29 Rev 2.4 Li Ion Battery [12/28/18]"/>
    <n v="200"/>
    <n v="0"/>
    <n v="200"/>
    <n v="101.77"/>
    <s v="46943Ni2040ED29 REV2.4200"/>
    <n v="20354"/>
    <d v="2018-12-28T00:00:00"/>
    <d v="2018-12-23T00:00:00"/>
    <x v="36"/>
    <d v="2018-12-01T00:00:00"/>
    <x v="0"/>
    <s v="Ni2"/>
    <s v="I"/>
    <n v="9"/>
    <n v="1800"/>
    <m/>
    <m/>
    <m/>
    <m/>
    <x v="1"/>
    <n v="0"/>
  </r>
  <r>
    <n v="46943"/>
    <s v="Open"/>
    <d v="2018-09-05T00:00:00"/>
    <d v="2019-06-07T00:00:00"/>
    <s v="3028"/>
    <s v="Geophysical Survey Systems, Inc"/>
    <s v="Ni2040ED29 REV2.4"/>
    <s v="PC"/>
    <s v="Ni2040ED29 Rev 2.4 Li Ion Battery [01/21/19]"/>
    <n v="200"/>
    <n v="0"/>
    <n v="200"/>
    <n v="101.77"/>
    <s v="46943Ni2040ED29 REV2.4200"/>
    <n v="20354"/>
    <d v="2019-01-21T00:00:00"/>
    <d v="2019-01-20T00:00:00"/>
    <x v="39"/>
    <d v="2019-01-01T00:00:00"/>
    <x v="0"/>
    <s v="Ni2"/>
    <s v="I"/>
    <n v="9"/>
    <n v="1800"/>
    <m/>
    <m/>
    <m/>
    <m/>
    <x v="1"/>
    <n v="0"/>
  </r>
  <r>
    <n v="46943"/>
    <s v="Open"/>
    <d v="2018-09-05T00:00:00"/>
    <d v="2019-06-07T00:00:00"/>
    <s v="3028"/>
    <s v="Geophysical Survey Systems, Inc"/>
    <s v="Ni2040ED29 REV2.4"/>
    <s v="PC"/>
    <s v="Ni2040ED29 Rev 2.4 Li Ion Battery [02/18/19]"/>
    <n v="200"/>
    <n v="0"/>
    <n v="200"/>
    <n v="101.77"/>
    <s v="46943Ni2040ED29 REV2.4200"/>
    <n v="20354"/>
    <d v="2019-02-18T00:00:00"/>
    <d v="2019-02-17T00:00:00"/>
    <x v="17"/>
    <d v="2019-02-01T00:00:00"/>
    <x v="0"/>
    <s v="Ni2"/>
    <s v="I"/>
    <n v="9"/>
    <n v="1800"/>
    <m/>
    <m/>
    <m/>
    <m/>
    <x v="1"/>
    <n v="0"/>
  </r>
  <r>
    <n v="46943"/>
    <s v="Open"/>
    <d v="2018-09-05T00:00:00"/>
    <d v="2019-06-07T00:00:00"/>
    <s v="3028"/>
    <s v="Geophysical Survey Systems, Inc"/>
    <s v="Ni2040ED29 REV2.4"/>
    <s v="PC"/>
    <s v="Ni2040ED29 Rev 2.4 Li Ion Battery [03/21/19]"/>
    <n v="200"/>
    <n v="0"/>
    <n v="200"/>
    <n v="101.77"/>
    <s v="46943Ni2040ED29 REV2.4200"/>
    <n v="20354"/>
    <d v="2019-03-21T00:00:00"/>
    <d v="2019-03-17T00:00:00"/>
    <x v="43"/>
    <d v="2019-03-01T00:00:00"/>
    <x v="0"/>
    <s v="Ni2"/>
    <s v="I"/>
    <n v="9"/>
    <n v="1800"/>
    <m/>
    <m/>
    <m/>
    <m/>
    <x v="1"/>
    <n v="0"/>
  </r>
  <r>
    <n v="46943"/>
    <s v="Open"/>
    <d v="2018-09-05T00:00:00"/>
    <d v="2019-06-07T00:00:00"/>
    <s v="3028"/>
    <s v="Geophysical Survey Systems, Inc"/>
    <s v="Ni2040ED29 REV2.4"/>
    <s v="PC"/>
    <s v="Ni2040ED29 Rev 2.4 Li Ion Battery [04/19/19]"/>
    <n v="200"/>
    <n v="0"/>
    <n v="200"/>
    <n v="101.77"/>
    <s v="46943Ni2040ED29 REV2.4200"/>
    <n v="20354"/>
    <d v="2019-04-19T00:00:00"/>
    <d v="2019-04-14T00:00:00"/>
    <x v="24"/>
    <d v="2019-04-01T00:00:00"/>
    <x v="0"/>
    <s v="Ni2"/>
    <s v="I"/>
    <n v="9"/>
    <n v="1800"/>
    <m/>
    <m/>
    <m/>
    <m/>
    <x v="1"/>
    <n v="0"/>
  </r>
  <r>
    <n v="46943"/>
    <s v="Open"/>
    <d v="2018-09-05T00:00:00"/>
    <d v="2019-06-07T00:00:00"/>
    <s v="3028"/>
    <s v="Geophysical Survey Systems, Inc"/>
    <s v="Ni2040ED29 REV2.4"/>
    <s v="PC"/>
    <s v="Ni2040ED29 Rev 2.4 Li Ion Battery [05/20/19]"/>
    <n v="200"/>
    <n v="0"/>
    <n v="200"/>
    <n v="101.77"/>
    <s v="46943Ni2040ED29 REV2.4200"/>
    <n v="20354"/>
    <d v="2019-05-20T00:00:00"/>
    <d v="2019-05-19T00:00:00"/>
    <x v="26"/>
    <d v="2019-05-01T00:00:00"/>
    <x v="0"/>
    <s v="Ni2"/>
    <s v="I"/>
    <n v="9"/>
    <n v="1800"/>
    <m/>
    <m/>
    <m/>
    <m/>
    <x v="1"/>
    <n v="0"/>
  </r>
  <r>
    <n v="46971"/>
    <s v="Open"/>
    <d v="2018-09-06T00:00:00"/>
    <d v="2019-06-14T00:00:00"/>
    <s v="4316"/>
    <s v="Avida, Inc."/>
    <s v="ND2054HD34 Rev1.5"/>
    <s v="PC"/>
    <s v="ND2054HD34 Rev 1.5 Li Ion Battery [12/17/18]"/>
    <n v="12"/>
    <n v="0"/>
    <n v="12"/>
    <n v="66.44"/>
    <s v="46971ND2054HD34 Rev1.512"/>
    <n v="797.28"/>
    <d v="2018-12-17T00:00:00"/>
    <d v="2018-12-16T00:00:00"/>
    <x v="10"/>
    <d v="2018-12-01T00:00:00"/>
    <x v="0"/>
    <s v="ND2"/>
    <s v="D"/>
    <n v="4"/>
    <n v="48"/>
    <m/>
    <m/>
    <m/>
    <m/>
    <x v="1"/>
    <n v="0"/>
  </r>
  <r>
    <n v="46971"/>
    <s v="Open"/>
    <d v="2018-09-06T00:00:00"/>
    <d v="2019-06-14T00:00:00"/>
    <s v="4316"/>
    <s v="Avida, Inc."/>
    <s v="629028"/>
    <s v="PC"/>
    <s v="Connector, 5 Wire 204X Cable [12/17/18]"/>
    <n v="5"/>
    <n v="0"/>
    <n v="5"/>
    <n v="19.989999999999998"/>
    <s v="469716290285"/>
    <n v="99.949999999999989"/>
    <d v="2018-12-17T00:00:00"/>
    <d v="2018-12-16T00:00:00"/>
    <x v="10"/>
    <d v="2018-12-01T00:00:00"/>
    <x v="4"/>
    <s v="629"/>
    <s v="n/a"/>
    <n v="0"/>
    <n v="0"/>
    <m/>
    <m/>
    <m/>
    <m/>
    <x v="1"/>
    <n v="0"/>
  </r>
  <r>
    <n v="46971"/>
    <s v="Open"/>
    <d v="2018-09-06T00:00:00"/>
    <d v="2019-06-14T00:00:00"/>
    <s v="4316"/>
    <s v="Avida, Inc."/>
    <s v="NH2054HD34 Rev1.9"/>
    <s v="PC"/>
    <s v="NH2054HD34 Rev1.9 Li Ion Battery [12/17/18]"/>
    <n v="60"/>
    <n v="0"/>
    <n v="60"/>
    <n v="103.6"/>
    <s v="46971NH2054HD34 Rev1.960"/>
    <n v="6216"/>
    <d v="2018-12-17T00:00:00"/>
    <d v="2018-12-16T00:00:00"/>
    <x v="10"/>
    <d v="2018-12-01T00:00:00"/>
    <x v="0"/>
    <s v="NH2"/>
    <s v="H"/>
    <n v="8"/>
    <n v="480"/>
    <m/>
    <m/>
    <m/>
    <m/>
    <x v="1"/>
    <n v="0"/>
  </r>
  <r>
    <n v="46971"/>
    <s v="Open"/>
    <d v="2018-09-06T00:00:00"/>
    <d v="2019-06-14T00:00:00"/>
    <s v="4316"/>
    <s v="Avida, Inc."/>
    <s v="NH2054HD34 Rev1.9"/>
    <s v="PC"/>
    <s v="NH2054HD34 Rev1.9 Li Ion Battery [03/16/19]"/>
    <n v="60"/>
    <n v="0"/>
    <n v="60"/>
    <n v="103.6"/>
    <s v="46971NH2054HD34 Rev1.960"/>
    <n v="6216"/>
    <d v="2019-03-16T00:00:00"/>
    <d v="2019-03-10T00:00:00"/>
    <x v="38"/>
    <d v="2019-03-01T00:00:00"/>
    <x v="0"/>
    <s v="NH2"/>
    <s v="H"/>
    <n v="8"/>
    <n v="480"/>
    <m/>
    <m/>
    <m/>
    <m/>
    <x v="1"/>
    <n v="0"/>
  </r>
  <r>
    <n v="46971"/>
    <s v="Open"/>
    <d v="2018-09-06T00:00:00"/>
    <d v="2019-06-14T00:00:00"/>
    <s v="4316"/>
    <s v="Avida, Inc."/>
    <s v="NH2054HD34 Rev1.9"/>
    <s v="PC"/>
    <s v="NH2054HD34 Rev1.9 Li Ion Battery [06/14/19]"/>
    <n v="120"/>
    <n v="0"/>
    <n v="120"/>
    <n v="103.6"/>
    <s v="46971NH2054HD34 Rev1.9120"/>
    <n v="12432"/>
    <d v="2019-06-14T00:00:00"/>
    <d v="2019-06-09T00:00:00"/>
    <x v="47"/>
    <d v="2019-06-01T00:00:00"/>
    <x v="0"/>
    <s v="NH2"/>
    <s v="H"/>
    <n v="8"/>
    <n v="960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9/26/18]"/>
    <n v="84"/>
    <n v="0"/>
    <n v="84"/>
    <n v="104.25"/>
    <s v="46348NH2054RE34 Rev1.284"/>
    <n v="8757"/>
    <d v="2018-09-26T00:00:00"/>
    <d v="2018-09-23T00:00:00"/>
    <x v="3"/>
    <d v="2018-09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10/03/18]"/>
    <n v="84"/>
    <n v="0"/>
    <n v="84"/>
    <n v="104.25"/>
    <s v="46348NH2054RE34 Rev1.284"/>
    <n v="8757"/>
    <d v="2018-10-03T00:00:00"/>
    <d v="2018-09-30T00:00:00"/>
    <x v="4"/>
    <d v="2018-10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10/03/18]"/>
    <n v="84"/>
    <n v="0"/>
    <n v="84"/>
    <n v="104.25"/>
    <s v="46348NH2054RE34 Rev1.284"/>
    <n v="8757"/>
    <d v="2018-10-03T00:00:00"/>
    <d v="2018-09-30T00:00:00"/>
    <x v="4"/>
    <d v="2018-10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11/09/18]"/>
    <n v="84"/>
    <n v="0"/>
    <n v="84"/>
    <n v="104.25"/>
    <s v="46348NH2054RE34 Rev1.284"/>
    <n v="8757"/>
    <d v="2018-11-09T00:00:00"/>
    <d v="2018-11-04T00:00:00"/>
    <x v="6"/>
    <d v="2018-11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12/10/18]"/>
    <n v="84"/>
    <n v="0"/>
    <n v="84"/>
    <n v="104.25"/>
    <s v="46348NH2054RE34 Rev1.284"/>
    <n v="8757"/>
    <d v="2018-12-10T00:00:00"/>
    <d v="2018-12-09T00:00:00"/>
    <x v="19"/>
    <d v="2018-12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1/10/19]"/>
    <n v="84"/>
    <n v="0"/>
    <n v="84"/>
    <n v="104.25"/>
    <s v="46348NH2054RE34 Rev1.284"/>
    <n v="8757"/>
    <d v="2019-01-10T00:00:00"/>
    <d v="2019-01-06T00:00:00"/>
    <x v="34"/>
    <d v="2019-01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2/10/19]"/>
    <n v="84"/>
    <n v="0"/>
    <n v="84"/>
    <n v="104.25"/>
    <s v="46348NH2054RE34 Rev1.284"/>
    <n v="8757"/>
    <d v="2019-02-10T00:00:00"/>
    <d v="2019-02-10T00:00:00"/>
    <x v="16"/>
    <d v="2019-02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3/10/19]"/>
    <n v="84"/>
    <n v="0"/>
    <n v="84"/>
    <n v="104.25"/>
    <s v="46348NH2054RE34 Rev1.284"/>
    <n v="8757"/>
    <d v="2019-03-10T00:00:00"/>
    <d v="2019-03-10T00:00:00"/>
    <x v="38"/>
    <d v="2019-03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4/10/19]"/>
    <n v="84"/>
    <n v="0"/>
    <n v="84"/>
    <n v="104.25"/>
    <s v="46348NH2054RE34 Rev1.284"/>
    <n v="8757"/>
    <d v="2019-04-10T00:00:00"/>
    <d v="2019-04-07T00:00:00"/>
    <x v="14"/>
    <d v="2019-04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5/10/19]"/>
    <n v="84"/>
    <n v="0"/>
    <n v="84"/>
    <n v="104.25"/>
    <s v="46348NH2054RE34 Rev1.284"/>
    <n v="8757"/>
    <d v="2019-05-10T00:00:00"/>
    <d v="2019-05-05T00:00:00"/>
    <x v="45"/>
    <d v="2019-05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6/10/19]"/>
    <n v="84"/>
    <n v="0"/>
    <n v="84"/>
    <n v="104.25"/>
    <s v="46348NH2054RE34 Rev1.284"/>
    <n v="8757"/>
    <d v="2019-06-10T00:00:00"/>
    <d v="2019-06-09T00:00:00"/>
    <x v="47"/>
    <d v="2019-06-01T00:00:00"/>
    <x v="0"/>
    <s v="NH2"/>
    <s v="H"/>
    <n v="8"/>
    <n v="672"/>
    <m/>
    <m/>
    <m/>
    <m/>
    <x v="1"/>
    <n v="0"/>
  </r>
  <r>
    <n v="46348"/>
    <s v="Open"/>
    <d v="2018-06-20T00:00:00"/>
    <d v="2019-06-19T00:00:00"/>
    <s v="8273"/>
    <s v="Remote Audio"/>
    <s v="NH2054RE34 Rev1.2"/>
    <s v="PC"/>
    <s v="NH2054RE34 Rev 1.2 for Remote Audio Li Ion Battery [07/05/19]"/>
    <n v="84"/>
    <n v="0"/>
    <n v="84"/>
    <n v="104.25"/>
    <s v="46348NH2054RE34 Rev1.284"/>
    <n v="8757"/>
    <d v="2019-07-05T00:00:00"/>
    <d v="2019-06-30T00:00:00"/>
    <x v="29"/>
    <d v="2019-07-01T00:00:00"/>
    <x v="0"/>
    <s v="NH2"/>
    <s v="H"/>
    <n v="8"/>
    <n v="672"/>
    <m/>
    <m/>
    <m/>
    <m/>
    <x v="1"/>
    <n v="0"/>
  </r>
  <r>
    <n v="46817"/>
    <s v="Open"/>
    <d v="2018-08-15T00:00:00"/>
    <d v="2019-06-21T00:00:00"/>
    <s v="3098"/>
    <s v="PdMA Corporation"/>
    <s v="ND2057HD34-Rev 1.4"/>
    <s v="PC"/>
    <s v="ND2057HD34 Rev 1.4 Li Ion Battery [12/07/18]"/>
    <n v="20"/>
    <n v="0"/>
    <n v="20"/>
    <n v="71.41"/>
    <s v="46817ND2057HD34-Rev 1.420"/>
    <n v="1428.1999999999998"/>
    <d v="2018-12-07T00:00:00"/>
    <d v="2018-12-02T00:00:00"/>
    <x v="1"/>
    <d v="2018-12-01T00:00:00"/>
    <x v="0"/>
    <s v="ND2"/>
    <s v="D"/>
    <n v="4"/>
    <n v="80"/>
    <m/>
    <m/>
    <m/>
    <m/>
    <x v="1"/>
    <n v="0"/>
  </r>
  <r>
    <n v="46817"/>
    <s v="Open"/>
    <d v="2018-08-15T00:00:00"/>
    <d v="2019-06-21T00:00:00"/>
    <s v="3098"/>
    <s v="PdMA Corporation"/>
    <s v="ND2057HD34-Rev 1.4"/>
    <s v="PC"/>
    <s v="ND2057HD34 Rev 1.4 Li Ion Battery [01/18/19]"/>
    <n v="20"/>
    <n v="0"/>
    <n v="20"/>
    <n v="71.41"/>
    <s v="46817ND2057HD34-Rev 1.420"/>
    <n v="1428.1999999999998"/>
    <d v="2019-01-18T00:00:00"/>
    <d v="2019-01-13T00:00:00"/>
    <x v="40"/>
    <d v="2019-01-01T00:00:00"/>
    <x v="0"/>
    <s v="ND2"/>
    <s v="D"/>
    <n v="4"/>
    <n v="80"/>
    <m/>
    <m/>
    <m/>
    <m/>
    <x v="1"/>
    <n v="0"/>
  </r>
  <r>
    <n v="46817"/>
    <s v="Open"/>
    <d v="2018-08-15T00:00:00"/>
    <d v="2019-06-21T00:00:00"/>
    <s v="3098"/>
    <s v="PdMA Corporation"/>
    <s v="ND2057HD34-Rev 1.4"/>
    <s v="PC"/>
    <s v="ND2057HD34 Rev 1.4 Li Ion Battery [04/12/19]"/>
    <n v="20"/>
    <n v="0"/>
    <n v="20"/>
    <n v="71.41"/>
    <s v="46817ND2057HD34-Rev 1.420"/>
    <n v="1428.1999999999998"/>
    <d v="2019-04-12T00:00:00"/>
    <d v="2019-04-07T00:00:00"/>
    <x v="14"/>
    <d v="2019-04-01T00:00:00"/>
    <x v="0"/>
    <s v="ND2"/>
    <s v="D"/>
    <n v="4"/>
    <n v="80"/>
    <m/>
    <m/>
    <m/>
    <m/>
    <x v="1"/>
    <n v="0"/>
  </r>
  <r>
    <n v="46817"/>
    <s v="Open"/>
    <d v="2018-08-15T00:00:00"/>
    <d v="2019-06-21T00:00:00"/>
    <s v="3098"/>
    <s v="PdMA Corporation"/>
    <s v="ND2057HD34-Rev 1.4"/>
    <s v="PC"/>
    <s v="ND2057HD34 Rev 1.4 Li Ion Battery [06/07/19]"/>
    <n v="20"/>
    <n v="0"/>
    <n v="20"/>
    <n v="71.41"/>
    <s v="46817ND2057HD34-Rev 1.420"/>
    <n v="1428.1999999999998"/>
    <d v="2019-06-07T00:00:00"/>
    <d v="2019-06-02T00:00:00"/>
    <x v="27"/>
    <d v="2019-06-01T00:00:00"/>
    <x v="0"/>
    <s v="ND2"/>
    <s v="D"/>
    <n v="4"/>
    <n v="8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10/16/18]"/>
    <n v="25"/>
    <n v="0"/>
    <n v="25"/>
    <n v="88.7"/>
    <s v="46467NF2047PP29 REV1.125"/>
    <n v="2217.5"/>
    <d v="2018-10-16T00:00:00"/>
    <d v="2018-10-14T00:00:00"/>
    <x v="7"/>
    <d v="2018-10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11/06/18]"/>
    <n v="25"/>
    <n v="0"/>
    <n v="25"/>
    <n v="88.7"/>
    <s v="46467NF2047PP29 REV1.125"/>
    <n v="2217.5"/>
    <d v="2018-11-06T00:00:00"/>
    <d v="2018-11-04T00:00:00"/>
    <x v="6"/>
    <d v="2018-11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11/20/18]"/>
    <n v="25"/>
    <n v="0"/>
    <n v="25"/>
    <n v="88.7"/>
    <s v="46467NF2047PP29 REV1.125"/>
    <n v="2217.5"/>
    <d v="2018-11-20T00:00:00"/>
    <d v="2018-11-18T00:00:00"/>
    <x v="13"/>
    <d v="2018-11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12/28/18]"/>
    <n v="25"/>
    <n v="0"/>
    <n v="25"/>
    <n v="88.7"/>
    <s v="46467NF2047PP29 REV1.125"/>
    <n v="2217.5"/>
    <d v="2018-12-28T00:00:00"/>
    <d v="2018-12-23T00:00:00"/>
    <x v="36"/>
    <d v="2018-12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01/21/19]"/>
    <n v="25"/>
    <n v="0"/>
    <n v="25"/>
    <n v="88.7"/>
    <s v="46467NF2047PP29 REV1.125"/>
    <n v="2217.5"/>
    <d v="2019-01-21T00:00:00"/>
    <d v="2019-01-20T00:00:00"/>
    <x v="39"/>
    <d v="2019-01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02/19/19]"/>
    <n v="25"/>
    <n v="0"/>
    <n v="25"/>
    <n v="88.7"/>
    <s v="46467NF2047PP29 REV1.125"/>
    <n v="2217.5"/>
    <d v="2019-02-19T00:00:00"/>
    <d v="2019-02-17T00:00:00"/>
    <x v="17"/>
    <d v="2019-02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03/19/19]"/>
    <n v="25"/>
    <n v="0"/>
    <n v="25"/>
    <n v="88.7"/>
    <s v="46467NF2047PP29 REV1.125"/>
    <n v="2217.5"/>
    <d v="2019-03-19T00:00:00"/>
    <d v="2019-03-17T00:00:00"/>
    <x v="43"/>
    <d v="2019-03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04/19/19]"/>
    <n v="25"/>
    <n v="0"/>
    <n v="25"/>
    <n v="88.7"/>
    <s v="46467NF2047PP29 REV1.125"/>
    <n v="2217.5"/>
    <d v="2019-04-19T00:00:00"/>
    <d v="2019-04-14T00:00:00"/>
    <x v="24"/>
    <d v="2019-04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05/20/19]"/>
    <n v="25"/>
    <n v="0"/>
    <n v="25"/>
    <n v="88.7"/>
    <s v="46467NF2047PP29 REV1.125"/>
    <n v="2217.5"/>
    <d v="2019-05-20T00:00:00"/>
    <d v="2019-05-19T00:00:00"/>
    <x v="26"/>
    <d v="2019-05-01T00:00:00"/>
    <x v="0"/>
    <s v="NF2"/>
    <s v="F"/>
    <n v="6"/>
    <n v="150"/>
    <m/>
    <m/>
    <m/>
    <m/>
    <x v="1"/>
    <n v="0"/>
  </r>
  <r>
    <n v="46467"/>
    <s v="Open"/>
    <d v="2018-07-05T00:00:00"/>
    <d v="2019-07-09T00:00:00"/>
    <s v="6308"/>
    <s v="PP Systems"/>
    <s v="NF2047PP29 REV1.1"/>
    <s v="PC"/>
    <s v="NF2047PP29 Rev 1.1 for PP Systems Li Ion Battery [06/19/19]"/>
    <n v="25"/>
    <n v="0"/>
    <n v="25"/>
    <n v="88.7"/>
    <s v="46467NF2047PP29 REV1.125"/>
    <n v="2217.5"/>
    <d v="2019-06-19T00:00:00"/>
    <d v="2019-06-16T00:00:00"/>
    <x v="28"/>
    <d v="2019-06-01T00:00:00"/>
    <x v="0"/>
    <s v="NF2"/>
    <s v="F"/>
    <n v="6"/>
    <n v="150"/>
    <m/>
    <m/>
    <m/>
    <m/>
    <x v="1"/>
    <n v="0"/>
  </r>
  <r>
    <n v="46763"/>
    <s v="Open"/>
    <d v="2018-08-07T00:00:00"/>
    <d v="2019-08-30T00:00:00"/>
    <s v="3892"/>
    <s v="Philips Home Healthcare Solutions RIGA"/>
    <s v="CH5000OXE-REV 1.8"/>
    <s v="EA"/>
    <s v="CH5000OXE Rev 1.8 Respironics Charger/Calibrator, EU plug , Multi Language Instructions 1050845 R03, Client PN1053872 [08/14/19]"/>
    <n v="100"/>
    <n v="0"/>
    <n v="100"/>
    <n v="116.7"/>
    <s v="46763CH5000OXE-REV 1.8100"/>
    <n v="11670"/>
    <d v="2019-08-14T00:00:00"/>
    <d v="2019-08-11T00:00:00"/>
    <x v="48"/>
    <d v="2019-08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11/26/18]"/>
    <n v="30"/>
    <n v="0"/>
    <n v="30"/>
    <n v="207"/>
    <s v="47009CH5050X - R4.830"/>
    <n v="6210"/>
    <d v="2018-11-26T00:00:00"/>
    <d v="2018-11-25T00:00:00"/>
    <x v="2"/>
    <d v="2018-11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12/20/18]"/>
    <n v="30"/>
    <n v="0"/>
    <n v="30"/>
    <n v="207"/>
    <s v="47009CH5050X - R4.830"/>
    <n v="6210"/>
    <d v="2018-12-20T00:00:00"/>
    <d v="2018-12-16T00:00:00"/>
    <x v="10"/>
    <d v="2018-12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01/21/19]"/>
    <n v="30"/>
    <n v="0"/>
    <n v="30"/>
    <n v="207"/>
    <s v="47009CH5050X - R4.830"/>
    <n v="6210"/>
    <d v="2019-01-21T00:00:00"/>
    <d v="2019-01-20T00:00:00"/>
    <x v="39"/>
    <d v="2019-01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02/18/19]"/>
    <n v="30"/>
    <n v="0"/>
    <n v="30"/>
    <n v="207"/>
    <s v="47009CH5050X - R4.830"/>
    <n v="6210"/>
    <d v="2019-02-18T00:00:00"/>
    <d v="2019-02-17T00:00:00"/>
    <x v="17"/>
    <d v="2019-02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03/18/19]"/>
    <n v="30"/>
    <n v="0"/>
    <n v="30"/>
    <n v="207"/>
    <s v="47009CH5050X - R4.830"/>
    <n v="6210"/>
    <d v="2019-03-18T00:00:00"/>
    <d v="2019-03-17T00:00:00"/>
    <x v="43"/>
    <d v="2019-03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04/15/19]"/>
    <n v="30"/>
    <n v="0"/>
    <n v="30"/>
    <n v="207"/>
    <s v="47009CH5050X - R4.830"/>
    <n v="6210"/>
    <d v="2019-04-15T00:00:00"/>
    <d v="2019-04-14T00:00:00"/>
    <x v="24"/>
    <d v="2019-04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05/13/19]"/>
    <n v="30"/>
    <n v="0"/>
    <n v="30"/>
    <n v="207"/>
    <s v="47009CH5050X - R4.830"/>
    <n v="6210"/>
    <d v="2019-05-13T00:00:00"/>
    <d v="2019-05-12T00:00:00"/>
    <x v="46"/>
    <d v="2019-05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[07/08/19]"/>
    <n v="30"/>
    <n v="0"/>
    <n v="30"/>
    <n v="207"/>
    <s v="47009CH5050X - R4.830"/>
    <n v="6210"/>
    <d v="2019-07-08T00:00:00"/>
    <d v="2019-07-07T00:00:00"/>
    <x v="49"/>
    <d v="2019-07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 [08/19/19]"/>
    <n v="30"/>
    <n v="0"/>
    <n v="30"/>
    <n v="207"/>
    <s v="47009CH5050X - R4.830"/>
    <n v="6210"/>
    <d v="2019-08-19T00:00:00"/>
    <d v="2019-08-18T00:00:00"/>
    <x v="32"/>
    <d v="2019-08-01T00:00:00"/>
    <x v="2"/>
    <s v="CH5"/>
    <s v="n/a"/>
    <n v="0"/>
    <n v="0"/>
    <m/>
    <m/>
    <m/>
    <m/>
    <x v="1"/>
    <n v="0"/>
  </r>
  <r>
    <n v="47009"/>
    <s v="Open"/>
    <d v="2018-09-10T00:00:00"/>
    <d v="2019-08-30T00:00:00"/>
    <s v="4964"/>
    <s v="Accutronics Ltd"/>
    <s v="CH5050X - R4.8"/>
    <s v=""/>
    <s v="CH5050X rev 4.8 Dual Charger/Calibrator[09/16/19]"/>
    <n v="30"/>
    <n v="0"/>
    <n v="30"/>
    <n v="207"/>
    <s v="47009CH5050X - R4.830"/>
    <n v="6210"/>
    <d v="2019-09-16T00:00:00"/>
    <d v="2019-09-15T00:00:00"/>
    <x v="33"/>
    <d v="2019-09-01T00:00:00"/>
    <x v="2"/>
    <s v="CH5"/>
    <s v="n/a"/>
    <n v="0"/>
    <n v="0"/>
    <m/>
    <m/>
    <m/>
    <m/>
    <x v="1"/>
    <n v="0"/>
  </r>
  <r>
    <n v="46916"/>
    <s v="Open"/>
    <d v="2018-08-27T00:00:00"/>
    <d v="2019-11-28T00:00:00"/>
    <s v="6468"/>
    <s v="Pile Dynamics"/>
    <s v="Ni2040ED29 REV2.4"/>
    <s v="PC"/>
    <s v="Ni2040ED29 Rev 2.4 Li Ion Battery [02/14/19]"/>
    <n v="125"/>
    <n v="0"/>
    <n v="125"/>
    <n v="108.37"/>
    <s v="46916Ni2040ED29 REV2.4125"/>
    <n v="13546.25"/>
    <d v="2019-02-14T00:00:00"/>
    <d v="2019-02-10T00:00:00"/>
    <x v="16"/>
    <d v="2019-02-01T00:00:00"/>
    <x v="0"/>
    <s v="Ni2"/>
    <s v="I"/>
    <n v="9"/>
    <n v="1125"/>
    <m/>
    <m/>
    <m/>
    <m/>
    <x v="1"/>
    <n v="0"/>
  </r>
  <r>
    <n v="46916"/>
    <s v="Open"/>
    <d v="2018-08-27T00:00:00"/>
    <d v="2019-11-28T00:00:00"/>
    <s v="6468"/>
    <s v="Pile Dynamics"/>
    <s v="Ni2040ED29 REV2.4"/>
    <s v="PC"/>
    <s v="Ni2040ED29 Rev 2.4 Li Ion Battery [05/14/19]"/>
    <n v="125"/>
    <n v="0"/>
    <n v="125"/>
    <n v="108.37"/>
    <s v="46916Ni2040ED29 REV2.4125"/>
    <n v="13546.25"/>
    <d v="2019-05-14T00:00:00"/>
    <d v="2019-05-12T00:00:00"/>
    <x v="46"/>
    <d v="2019-05-01T00:00:00"/>
    <x v="0"/>
    <s v="Ni2"/>
    <s v="I"/>
    <n v="9"/>
    <n v="1125"/>
    <m/>
    <m/>
    <m/>
    <m/>
    <x v="1"/>
    <n v="0"/>
  </r>
  <r>
    <n v="46916"/>
    <s v="Open"/>
    <d v="2018-08-27T00:00:00"/>
    <d v="2019-11-28T00:00:00"/>
    <s v="6468"/>
    <s v="Pile Dynamics"/>
    <s v="Ni2040ED29 REV2.4"/>
    <s v="PC"/>
    <s v="Ni2040ED29 Rev 2.4 Li Ion Battery [08/14/19]"/>
    <n v="125"/>
    <n v="0"/>
    <n v="125"/>
    <n v="108.37"/>
    <s v="46916Ni2040ED29 REV2.4125"/>
    <n v="13546.25"/>
    <d v="2019-08-14T00:00:00"/>
    <d v="2019-08-11T00:00:00"/>
    <x v="48"/>
    <d v="2019-08-01T00:00:00"/>
    <x v="0"/>
    <s v="Ni2"/>
    <s v="I"/>
    <n v="9"/>
    <n v="1125"/>
    <m/>
    <m/>
    <m/>
    <m/>
    <x v="1"/>
    <n v="0"/>
  </r>
  <r>
    <n v="46916"/>
    <s v="Open"/>
    <d v="2018-08-27T00:00:00"/>
    <d v="2019-11-28T00:00:00"/>
    <s v="6468"/>
    <s v="Pile Dynamics"/>
    <s v="Ni2040ED29 REV2.4"/>
    <s v="PC"/>
    <s v="Ni2040ED29 Rev 2.4 Li Ion Battery [11/14/19]"/>
    <n v="125"/>
    <n v="0"/>
    <n v="125"/>
    <n v="108.37"/>
    <s v="46916Ni2040ED29 REV2.4125"/>
    <n v="13546.25"/>
    <d v="2019-11-14T00:00:00"/>
    <d v="2019-11-10T00:00:00"/>
    <x v="50"/>
    <d v="2019-11-01T00:00:00"/>
    <x v="0"/>
    <s v="Ni2"/>
    <s v="I"/>
    <n v="9"/>
    <n v="1125"/>
    <m/>
    <m/>
    <m/>
    <m/>
    <x v="1"/>
    <n v="0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  <r>
    <s v=""/>
    <n v="0"/>
    <s v=""/>
    <s v=""/>
    <n v="0"/>
    <n v="0"/>
    <n v="0"/>
    <n v="0"/>
    <n v="0"/>
    <n v="0"/>
    <n v="0"/>
    <n v="0"/>
    <n v="0"/>
    <s v="00"/>
    <n v="0"/>
    <e v="#VALUE!"/>
    <e v="#VALUE!"/>
    <x v="51"/>
    <e v="#VALUE!"/>
    <x v="4"/>
    <s v="0"/>
    <s v="n/a"/>
    <n v="0"/>
    <n v="0"/>
    <m/>
    <m/>
    <m/>
    <m/>
    <x v="39"/>
    <e v="#VALUE!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">
  <r>
    <x v="0"/>
    <s v="Open"/>
    <x v="0"/>
    <x v="0"/>
    <s v="3020"/>
    <x v="0"/>
    <x v="0"/>
    <s v="PC"/>
    <s v="NCD345A29-REV1.5  Li Ion Battery [10/24/18]"/>
    <n v="60"/>
    <n v="0"/>
    <n v="60"/>
    <n v="0.7142774435827679"/>
    <s v="44032NCD345A29-REV1.560"/>
    <n v="42.856646614966074"/>
    <d v="2018-10-24T00:00:00"/>
    <d v="2018-10-21T00:00:00"/>
    <x v="0"/>
    <d v="2018-10-01T00:00:00"/>
    <x v="0"/>
    <s v="NCD"/>
    <s v="C"/>
    <n v="3"/>
    <n v="180"/>
    <n v="0"/>
    <n v="0"/>
  </r>
  <r>
    <x v="0"/>
    <s v="Open"/>
    <x v="0"/>
    <x v="0"/>
    <s v="3020"/>
    <x v="0"/>
    <x v="0"/>
    <s v="PC"/>
    <s v="NCD345A29-REV1.5  Li Ion Battery [01/22/19]"/>
    <n v="60"/>
    <n v="0"/>
    <n v="60"/>
    <n v="0.7142774435827679"/>
    <s v="44032NCD345A29-REV1.560"/>
    <n v="42.856646614966074"/>
    <d v="2019-01-22T00:00:00"/>
    <d v="2019-01-20T00:00:00"/>
    <x v="1"/>
    <d v="2019-01-01T00:00:00"/>
    <x v="0"/>
    <s v="NCD"/>
    <s v="C"/>
    <n v="3"/>
    <n v="180"/>
    <n v="0"/>
    <n v="0"/>
  </r>
  <r>
    <x v="0"/>
    <s v="Open"/>
    <x v="0"/>
    <x v="0"/>
    <s v="3020"/>
    <x v="0"/>
    <x v="0"/>
    <s v="PC"/>
    <s v="NCD345A29-REV1.5  Li Ion Battery [03/22/19]"/>
    <n v="114"/>
    <n v="0"/>
    <n v="114"/>
    <n v="0.7142774435827679"/>
    <s v="44032NCD345A29-REV1.5114"/>
    <n v="81.427628568435537"/>
    <d v="2019-03-22T00:00:00"/>
    <d v="2019-03-17T00:00:00"/>
    <x v="2"/>
    <d v="2019-03-01T00:00:00"/>
    <x v="0"/>
    <s v="NCD"/>
    <s v="C"/>
    <n v="3"/>
    <n v="342"/>
    <n v="0"/>
    <n v="0"/>
  </r>
  <r>
    <x v="1"/>
    <s v="Open"/>
    <x v="1"/>
    <x v="1"/>
    <s v="3020"/>
    <x v="0"/>
    <x v="1"/>
    <s v="PC"/>
    <s v="NCD347A29-REV1.7  Li Ion Battery [11/26/18]"/>
    <n v="73"/>
    <n v="0"/>
    <n v="73"/>
    <n v="0.63930105969586337"/>
    <s v="46844NCD347A29-REV1.773"/>
    <n v="46.668977357798028"/>
    <d v="2018-11-26T00:00:00"/>
    <d v="2018-11-25T00:00:00"/>
    <x v="3"/>
    <d v="2018-11-01T00:00:00"/>
    <x v="0"/>
    <s v="NCD"/>
    <s v="C"/>
    <n v="3"/>
    <n v="219"/>
    <n v="0"/>
    <n v="0"/>
  </r>
  <r>
    <x v="2"/>
    <s v="Open"/>
    <x v="2"/>
    <x v="2"/>
    <s v="3020"/>
    <x v="0"/>
    <x v="1"/>
    <s v="PC"/>
    <s v="NCD347A29-REV1.7   Li Ion Battery"/>
    <n v="300"/>
    <n v="0"/>
    <n v="300"/>
    <n v="0.59453360718086701"/>
    <s v="46826NCD347A29-REV1.7300"/>
    <n v="178.36008215426011"/>
    <d v="2018-12-10T00:00:00"/>
    <d v="2018-12-09T00:00:00"/>
    <x v="4"/>
    <d v="2018-12-01T00:00:00"/>
    <x v="0"/>
    <s v="NCD"/>
    <s v="C"/>
    <n v="3"/>
    <n v="900"/>
    <n v="0"/>
    <n v="0"/>
  </r>
  <r>
    <x v="3"/>
    <s v="Open"/>
    <x v="3"/>
    <x v="3"/>
    <s v="3020"/>
    <x v="0"/>
    <x v="2"/>
    <s v="PC"/>
    <s v="NCD355A29-REV2.5  Li Ion Battery [04/10/19]"/>
    <n v="678"/>
    <n v="0"/>
    <n v="678"/>
    <n v="0.63538845713865832"/>
    <s v="44920NCD355A29-REV2.5678"/>
    <n v="430.79337394001033"/>
    <d v="2019-04-10T00:00:00"/>
    <d v="2019-04-07T00:00:00"/>
    <x v="5"/>
    <d v="2019-04-01T00:00:00"/>
    <x v="0"/>
    <s v="NCD"/>
    <s v="C"/>
    <n v="3"/>
    <n v="2034"/>
    <n v="0"/>
    <n v="0"/>
  </r>
  <r>
    <x v="3"/>
    <s v="Open"/>
    <x v="3"/>
    <x v="3"/>
    <s v="3020"/>
    <x v="0"/>
    <x v="2"/>
    <s v="PC"/>
    <s v="NCD355A29-REV2.5  Li Ion Battery [04/24/19]"/>
    <n v="679"/>
    <n v="0"/>
    <n v="679"/>
    <n v="0.63538845713865832"/>
    <s v="44920NCD355A29-REV2.5679"/>
    <n v="431.428762397149"/>
    <d v="2019-04-24T00:00:00"/>
    <d v="2019-04-21T00:00:00"/>
    <x v="6"/>
    <d v="2019-04-01T00:00:00"/>
    <x v="0"/>
    <s v="NCD"/>
    <s v="C"/>
    <n v="3"/>
    <n v="2037"/>
    <n v="0"/>
    <n v="0"/>
  </r>
  <r>
    <x v="4"/>
    <s v="Open"/>
    <x v="4"/>
    <x v="4"/>
    <s v="3020"/>
    <x v="0"/>
    <x v="2"/>
    <s v="PC"/>
    <s v="NCD355A29-REV2.5  Li Ion Battery [10/01/18]"/>
    <n v="300"/>
    <n v="0"/>
    <n v="300"/>
    <n v="0.60417862743816297"/>
    <s v="45589NCD355A29-REV2.5300"/>
    <n v="181.2535882314489"/>
    <d v="2018-10-01T00:00:00"/>
    <d v="2018-09-30T00:00:00"/>
    <x v="7"/>
    <d v="2018-10-01T00:00:00"/>
    <x v="0"/>
    <s v="NCD"/>
    <s v="C"/>
    <n v="3"/>
    <n v="900"/>
    <n v="0"/>
    <n v="0"/>
  </r>
  <r>
    <x v="4"/>
    <s v="Open"/>
    <x v="4"/>
    <x v="4"/>
    <s v="3020"/>
    <x v="0"/>
    <x v="2"/>
    <s v="PC"/>
    <s v="NCD355A29-REV2.5  Li Ion Battery [10/15/18]"/>
    <n v="700"/>
    <n v="0"/>
    <n v="700"/>
    <n v="0.60417862743816297"/>
    <s v="45589NCD355A29-REV2.5700"/>
    <n v="422.92503920671408"/>
    <d v="2018-10-15T00:00:00"/>
    <d v="2018-10-14T00:00:00"/>
    <x v="8"/>
    <d v="2018-10-01T00:00:00"/>
    <x v="0"/>
    <s v="NCD"/>
    <s v="C"/>
    <n v="3"/>
    <n v="2100"/>
    <n v="0"/>
    <n v="0"/>
  </r>
  <r>
    <x v="4"/>
    <s v="Open"/>
    <x v="4"/>
    <x v="4"/>
    <s v="3020"/>
    <x v="0"/>
    <x v="2"/>
    <s v="PC"/>
    <s v="NCD355A29-REV2.5  Li Ion Battery [04/17/19]"/>
    <n v="800"/>
    <n v="0"/>
    <n v="800"/>
    <n v="0.60417862743816297"/>
    <s v="45589NCD355A29-REV2.5800"/>
    <n v="483.3429019505304"/>
    <d v="2019-04-17T00:00:00"/>
    <d v="2019-04-14T00:00:00"/>
    <x v="9"/>
    <d v="2019-04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5/01/19]"/>
    <n v="800"/>
    <n v="0"/>
    <n v="800"/>
    <n v="0.60417862743816297"/>
    <s v="45589NCD355A29-REV2.5800"/>
    <n v="483.3429019505304"/>
    <d v="2019-05-01T00:00:00"/>
    <d v="2019-04-28T00:00:00"/>
    <x v="10"/>
    <d v="2019-05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5/22/19]"/>
    <n v="800"/>
    <n v="0"/>
    <n v="800"/>
    <n v="0.60417862743816297"/>
    <s v="45589NCD355A29-REV2.5800"/>
    <n v="483.3429019505304"/>
    <d v="2019-05-22T00:00:00"/>
    <d v="2019-05-19T00:00:00"/>
    <x v="11"/>
    <d v="2019-05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6/05/19]"/>
    <n v="800"/>
    <n v="0"/>
    <n v="800"/>
    <n v="0.60417862743816297"/>
    <s v="45589NCD355A29-REV2.5800"/>
    <n v="483.3429019505304"/>
    <d v="2019-06-05T00:00:00"/>
    <d v="2019-06-02T00:00:00"/>
    <x v="12"/>
    <d v="2019-06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6/19/19]"/>
    <n v="800"/>
    <n v="0"/>
    <n v="800"/>
    <n v="0.60417862743816297"/>
    <s v="45589NCD355A29-REV2.5800"/>
    <n v="483.3429019505304"/>
    <d v="2019-06-19T00:00:00"/>
    <d v="2019-06-16T00:00:00"/>
    <x v="13"/>
    <d v="2019-06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7/03/19]"/>
    <n v="800"/>
    <n v="0"/>
    <n v="800"/>
    <n v="0.60417862743816297"/>
    <s v="45589NCD355A29-REV2.5800"/>
    <n v="483.3429019505304"/>
    <d v="2019-07-03T00:00:00"/>
    <d v="2019-06-30T00:00:00"/>
    <x v="14"/>
    <d v="2019-07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7/24/19]"/>
    <n v="800"/>
    <n v="0"/>
    <n v="800"/>
    <n v="0.60417862743816297"/>
    <s v="45589NCD355A29-REV2.5800"/>
    <n v="483.3429019505304"/>
    <d v="2019-07-24T00:00:00"/>
    <d v="2019-07-21T00:00:00"/>
    <x v="15"/>
    <d v="2019-07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8/07/19]"/>
    <n v="800"/>
    <n v="0"/>
    <n v="800"/>
    <n v="0.60417862743816297"/>
    <s v="45589NCD355A29-REV2.5800"/>
    <n v="483.3429019505304"/>
    <d v="2019-08-07T00:00:00"/>
    <d v="2019-08-04T00:00:00"/>
    <x v="16"/>
    <d v="2019-08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8/21/19]"/>
    <n v="800"/>
    <n v="0"/>
    <n v="800"/>
    <n v="0.60417862743816297"/>
    <s v="45589NCD355A29-REV2.5800"/>
    <n v="483.3429019505304"/>
    <d v="2019-08-21T00:00:00"/>
    <d v="2019-08-18T00:00:00"/>
    <x v="17"/>
    <d v="2019-08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9/04/19]"/>
    <n v="800"/>
    <n v="0"/>
    <n v="800"/>
    <n v="0.60417862743816297"/>
    <s v="45589NCD355A29-REV2.5800"/>
    <n v="483.3429019505304"/>
    <d v="2019-09-04T00:00:00"/>
    <d v="2019-09-01T00:00:00"/>
    <x v="18"/>
    <d v="2019-09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09/18/19]"/>
    <n v="800"/>
    <n v="0"/>
    <n v="800"/>
    <n v="0.60417862743816297"/>
    <s v="45589NCD355A29-REV2.5800"/>
    <n v="483.3429019505304"/>
    <d v="2019-09-18T00:00:00"/>
    <d v="2019-09-15T00:00:00"/>
    <x v="19"/>
    <d v="2019-09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10/02/19]"/>
    <n v="800"/>
    <n v="0"/>
    <n v="800"/>
    <n v="0.60417862743816297"/>
    <s v="45589NCD355A29-REV2.5800"/>
    <n v="483.3429019505304"/>
    <d v="2019-10-02T00:00:00"/>
    <d v="2019-09-29T00:00:00"/>
    <x v="20"/>
    <d v="2019-10-01T00:00:00"/>
    <x v="0"/>
    <s v="NCD"/>
    <s v="C"/>
    <n v="3"/>
    <n v="2400"/>
    <n v="0"/>
    <n v="0"/>
  </r>
  <r>
    <x v="4"/>
    <s v="Open"/>
    <x v="4"/>
    <x v="4"/>
    <s v="3020"/>
    <x v="0"/>
    <x v="2"/>
    <s v="PC"/>
    <s v="NCD355A29-REV2.5  Li Ion Battery [10/23/19]"/>
    <n v="698"/>
    <n v="0"/>
    <n v="698"/>
    <n v="0.60417862743816297"/>
    <s v="45589NCD355A29-REV2.5698"/>
    <n v="421.71668195183776"/>
    <d v="2019-10-23T00:00:00"/>
    <d v="2019-10-20T00:00:00"/>
    <x v="21"/>
    <d v="2019-10-01T00:00:00"/>
    <x v="0"/>
    <s v="NCD"/>
    <s v="C"/>
    <n v="3"/>
    <n v="2094"/>
    <n v="0"/>
    <n v="0"/>
  </r>
  <r>
    <x v="5"/>
    <s v="Open"/>
    <x v="5"/>
    <x v="5"/>
    <s v="8343"/>
    <x v="1"/>
    <x v="3"/>
    <s v="PC"/>
    <s v="NCD428A29-REV1.3  Li Ion Battery [10/17/18]"/>
    <n v="1461"/>
    <n v="0"/>
    <n v="1461"/>
    <n v="0.61955606539554997"/>
    <s v="38856NCD428A29-REV1.31461"/>
    <n v="905.17141154289845"/>
    <d v="2018-10-17T00:00:00"/>
    <d v="2018-10-14T00:00:00"/>
    <x v="8"/>
    <d v="2018-10-01T00:00:00"/>
    <x v="0"/>
    <s v="NCD"/>
    <s v="C"/>
    <n v="3"/>
    <n v="4383"/>
    <n v="0"/>
    <n v="0"/>
  </r>
  <r>
    <x v="5"/>
    <s v="Open"/>
    <x v="5"/>
    <x v="5"/>
    <s v="8343"/>
    <x v="1"/>
    <x v="3"/>
    <s v="PC"/>
    <s v="NCD428A29-REV1.3  Li Ion Battery [01/09/19]"/>
    <n v="1296"/>
    <n v="0"/>
    <n v="1296"/>
    <n v="0.61955606539554997"/>
    <s v="38856NCD428A29-REV1.31296"/>
    <n v="802.94466075263279"/>
    <d v="2019-01-09T00:00:00"/>
    <d v="2019-01-06T00:00:00"/>
    <x v="22"/>
    <d v="2019-01-01T00:00:00"/>
    <x v="0"/>
    <s v="NCD"/>
    <s v="C"/>
    <n v="3"/>
    <n v="3888"/>
    <n v="0"/>
    <n v="0"/>
  </r>
  <r>
    <x v="6"/>
    <s v="Open"/>
    <x v="6"/>
    <x v="6"/>
    <s v="3700"/>
    <x v="2"/>
    <x v="4"/>
    <s v="EA"/>
    <s v="NFD459A35 REV0.1   MEDICAL, LGC DOT samples"/>
    <n v="8"/>
    <n v="0"/>
    <n v="8"/>
    <n v="0"/>
    <s v="46689NFD459A35 REV0.18"/>
    <n v="0"/>
    <d v="2018-08-20T00:00:00"/>
    <d v="2018-08-19T00:00:00"/>
    <x v="23"/>
    <s v="LATE"/>
    <x v="0"/>
    <s v="NFD"/>
    <s v="F"/>
    <n v="6"/>
    <n v="48"/>
    <n v="25"/>
    <n v="200"/>
  </r>
  <r>
    <x v="6"/>
    <s v="Open"/>
    <x v="6"/>
    <x v="6"/>
    <s v="3700"/>
    <x v="2"/>
    <x v="4"/>
    <s v="EA"/>
    <s v="NFD459A35 REV0.1  udson for OPEN/CLOSED mix"/>
    <n v="40"/>
    <n v="0"/>
    <n v="40"/>
    <n v="0"/>
    <s v="46689NFD459A35 REV0.140"/>
    <n v="0"/>
    <d v="2018-08-20T00:00:00"/>
    <d v="2018-08-19T00:00:00"/>
    <x v="23"/>
    <s v="LATE"/>
    <x v="0"/>
    <s v="NFD"/>
    <s v="F"/>
    <n v="6"/>
    <n v="240"/>
    <n v="25"/>
    <n v="1000"/>
  </r>
  <r>
    <x v="6"/>
    <s v="Open"/>
    <x v="6"/>
    <x v="6"/>
    <s v="3700"/>
    <x v="2"/>
    <x v="4"/>
    <s v="EA"/>
    <s v="NFD459A35 REV0.1  GC CE/FCC samples Jeff B."/>
    <n v="5"/>
    <n v="0"/>
    <n v="5"/>
    <n v="0"/>
    <s v="46689NFD459A35 REV0.15"/>
    <n v="0"/>
    <d v="2018-08-20T00:00:00"/>
    <d v="2018-08-19T00:00:00"/>
    <x v="23"/>
    <s v="LATE"/>
    <x v="0"/>
    <s v="NFD"/>
    <s v="F"/>
    <n v="6"/>
    <n v="30"/>
    <n v="25"/>
    <n v="125"/>
  </r>
  <r>
    <x v="7"/>
    <s v="Open"/>
    <x v="1"/>
    <x v="7"/>
    <s v="4751"/>
    <x v="3"/>
    <x v="4"/>
    <s v="EA"/>
    <s v="NFD459A35 REV0.1  LGC"/>
    <n v="20"/>
    <n v="0"/>
    <n v="20"/>
    <n v="1.5468428714531279"/>
    <s v="46848NFD459A35 REV0.120"/>
    <n v="30.93685742906256"/>
    <d v="2018-09-24T00:00:00"/>
    <d v="2018-09-23T00:00:00"/>
    <x v="24"/>
    <d v="2018-09-01T00:00:00"/>
    <x v="0"/>
    <s v="NFD"/>
    <s v="F"/>
    <n v="6"/>
    <n v="120"/>
    <n v="0"/>
    <n v="0"/>
  </r>
  <r>
    <x v="8"/>
    <s v="Open"/>
    <x v="7"/>
    <x v="8"/>
    <s v="6859"/>
    <x v="4"/>
    <x v="5"/>
    <s v="PC"/>
    <s v="NHD185A43  /n 1069019 Li Ion Battery"/>
    <n v="1"/>
    <n v="0"/>
    <n v="1"/>
    <n v="1.3443884368070569"/>
    <s v="47036NHD185A431"/>
    <n v="1.3443884368070569"/>
    <d v="2018-10-08T00:00:00"/>
    <d v="2018-10-07T00:00:00"/>
    <x v="25"/>
    <d v="2018-10-01T00:00:00"/>
    <x v="0"/>
    <s v="NHD"/>
    <s v="H"/>
    <n v="8"/>
    <n v="8"/>
    <n v="0"/>
    <n v="0"/>
  </r>
  <r>
    <x v="9"/>
    <s v="Open"/>
    <x v="8"/>
    <x v="9"/>
    <s v="3892"/>
    <x v="5"/>
    <x v="6"/>
    <s v="PC"/>
    <s v="NHD379B34 REV1.0  n Battery Pack [08/24/18]"/>
    <n v="1000"/>
    <n v="330"/>
    <n v="670"/>
    <n v="0.90972558992872787"/>
    <s v="45552NHD379B34 REV1.01000"/>
    <n v="609.51614525224772"/>
    <d v="2018-08-24T00:00:00"/>
    <d v="2018-08-19T00:00:00"/>
    <x v="23"/>
    <s v="LATE"/>
    <x v="0"/>
    <s v="NHD"/>
    <s v="H"/>
    <n v="8"/>
    <n v="5360"/>
    <n v="21"/>
    <n v="14070"/>
  </r>
  <r>
    <x v="10"/>
    <s v="Open"/>
    <x v="9"/>
    <x v="10"/>
    <s v="3892"/>
    <x v="5"/>
    <x v="6"/>
    <s v="PC"/>
    <s v="NHD379B34 REV1.0  n Battery Pack [09/07/18]"/>
    <n v="1700"/>
    <n v="0"/>
    <n v="1700"/>
    <n v="0.90972558992872787"/>
    <s v="45940NHD379B34 REV1.01700"/>
    <n v="1546.5335028788375"/>
    <d v="2018-09-07T00:00:00"/>
    <d v="2018-09-02T00:00:00"/>
    <x v="23"/>
    <d v="2018-09-01T00:00:00"/>
    <x v="0"/>
    <s v="NHD"/>
    <s v="H"/>
    <n v="8"/>
    <n v="13600"/>
    <n v="7"/>
    <n v="11900"/>
  </r>
  <r>
    <x v="10"/>
    <s v="Open"/>
    <x v="9"/>
    <x v="10"/>
    <s v="3892"/>
    <x v="5"/>
    <x v="6"/>
    <s v="PC"/>
    <s v="NHD379B34 REV1.0  n Battery Pack [09/14/18]"/>
    <n v="1440"/>
    <n v="0"/>
    <n v="1440"/>
    <n v="0.90972558992872787"/>
    <s v="45940NHD379B34 REV1.01440"/>
    <n v="1310.0048494973682"/>
    <d v="2018-09-14T00:00:00"/>
    <d v="2018-09-09T00:00:00"/>
    <x v="26"/>
    <d v="2018-09-01T00:00:00"/>
    <x v="0"/>
    <s v="NHD"/>
    <s v="H"/>
    <n v="8"/>
    <n v="11520"/>
    <n v="0"/>
    <n v="0"/>
  </r>
  <r>
    <x v="10"/>
    <s v="Open"/>
    <x v="9"/>
    <x v="10"/>
    <s v="3892"/>
    <x v="5"/>
    <x v="6"/>
    <s v="PC"/>
    <s v="NHD379B34 REV1.0  n Battery Pack [09/21/18]"/>
    <n v="1440"/>
    <n v="0"/>
    <n v="1440"/>
    <n v="0.90972558992872787"/>
    <s v="45940NHD379B34 REV1.01440"/>
    <n v="1310.0048494973682"/>
    <d v="2018-09-21T00:00:00"/>
    <d v="2018-09-16T00:00:00"/>
    <x v="27"/>
    <d v="2018-09-01T00:00:00"/>
    <x v="0"/>
    <s v="NHD"/>
    <s v="H"/>
    <n v="8"/>
    <n v="11520"/>
    <n v="0"/>
    <n v="0"/>
  </r>
  <r>
    <x v="10"/>
    <s v="Open"/>
    <x v="9"/>
    <x v="10"/>
    <s v="3892"/>
    <x v="5"/>
    <x v="6"/>
    <s v="PC"/>
    <s v="NHD379B34 REV1.0  n Battery Pack [09/28/18]"/>
    <n v="1440"/>
    <n v="0"/>
    <n v="1440"/>
    <n v="0.90972558992872787"/>
    <s v="45940NHD379B34 REV1.01440"/>
    <n v="1310.0048494973682"/>
    <d v="2018-09-28T00:00:00"/>
    <d v="2018-09-23T00:00:00"/>
    <x v="24"/>
    <d v="2018-09-01T00:00:00"/>
    <x v="0"/>
    <s v="NHD"/>
    <s v="H"/>
    <n v="8"/>
    <n v="11520"/>
    <n v="0"/>
    <n v="0"/>
  </r>
  <r>
    <x v="10"/>
    <s v="Open"/>
    <x v="9"/>
    <x v="10"/>
    <s v="3892"/>
    <x v="5"/>
    <x v="6"/>
    <s v="PC"/>
    <s v="NHD379B34 REV1.0  n Battery Pack [10/05/18]"/>
    <n v="1440"/>
    <n v="0"/>
    <n v="1440"/>
    <n v="0.90972558992872787"/>
    <s v="45940NHD379B34 REV1.01440"/>
    <n v="1310.0048494973682"/>
    <d v="2018-10-05T00:00:00"/>
    <d v="2018-09-30T00:00:00"/>
    <x v="7"/>
    <d v="2018-10-01T00:00:00"/>
    <x v="0"/>
    <s v="NHD"/>
    <s v="H"/>
    <n v="8"/>
    <n v="11520"/>
    <n v="0"/>
    <n v="0"/>
  </r>
  <r>
    <x v="10"/>
    <s v="Open"/>
    <x v="9"/>
    <x v="10"/>
    <s v="3892"/>
    <x v="5"/>
    <x v="6"/>
    <s v="PC"/>
    <s v="NHD379B34 REV1.0  n Battery Pack [10/12/18]"/>
    <n v="1440"/>
    <n v="0"/>
    <n v="1440"/>
    <n v="0.90972558992872787"/>
    <s v="45940NHD379B34 REV1.01440"/>
    <n v="1310.0048494973682"/>
    <d v="2018-10-12T00:00:00"/>
    <d v="2018-10-07T00:00:00"/>
    <x v="25"/>
    <d v="2018-10-01T00:00:00"/>
    <x v="0"/>
    <s v="NHD"/>
    <s v="H"/>
    <n v="8"/>
    <n v="11520"/>
    <n v="0"/>
    <n v="0"/>
  </r>
  <r>
    <x v="10"/>
    <s v="Open"/>
    <x v="9"/>
    <x v="10"/>
    <s v="3892"/>
    <x v="5"/>
    <x v="6"/>
    <s v="PC"/>
    <s v="NHD379B34 REV1.0  n Battery Pack [10/19/18]"/>
    <n v="1440"/>
    <n v="0"/>
    <n v="1440"/>
    <n v="0.90972558992872787"/>
    <s v="45940NHD379B34 REV1.01440"/>
    <n v="1310.0048494973682"/>
    <d v="2018-10-19T00:00:00"/>
    <d v="2018-10-14T00:00:00"/>
    <x v="8"/>
    <d v="2018-10-01T00:00:00"/>
    <x v="0"/>
    <s v="NHD"/>
    <s v="H"/>
    <n v="8"/>
    <n v="11520"/>
    <n v="0"/>
    <n v="0"/>
  </r>
  <r>
    <x v="10"/>
    <s v="Open"/>
    <x v="9"/>
    <x v="10"/>
    <s v="3892"/>
    <x v="5"/>
    <x v="6"/>
    <s v="PC"/>
    <s v="NHD379B34 REV1.0  n Battery Pack [10/26/18]"/>
    <n v="1440"/>
    <n v="0"/>
    <n v="1440"/>
    <n v="0.90972558992872787"/>
    <s v="45940NHD379B34 REV1.01440"/>
    <n v="1310.0048494973682"/>
    <d v="2018-10-26T00:00:00"/>
    <d v="2018-10-21T00:00:00"/>
    <x v="0"/>
    <d v="2018-10-01T00:00:00"/>
    <x v="0"/>
    <s v="NHD"/>
    <s v="H"/>
    <n v="8"/>
    <n v="11520"/>
    <n v="0"/>
    <n v="0"/>
  </r>
  <r>
    <x v="10"/>
    <s v="Open"/>
    <x v="9"/>
    <x v="10"/>
    <s v="3892"/>
    <x v="5"/>
    <x v="6"/>
    <s v="PC"/>
    <s v="NHD379B34 REV1.0  n Battery Pack [11/02/18]"/>
    <n v="1440"/>
    <n v="0"/>
    <n v="1440"/>
    <n v="0.90972558992872787"/>
    <s v="45940NHD379B34 REV1.01440"/>
    <n v="1310.0048494973682"/>
    <d v="2018-11-02T00:00:00"/>
    <d v="2018-10-28T00:00:00"/>
    <x v="28"/>
    <d v="2018-11-01T00:00:00"/>
    <x v="0"/>
    <s v="NHD"/>
    <s v="H"/>
    <n v="8"/>
    <n v="11520"/>
    <n v="0"/>
    <n v="0"/>
  </r>
  <r>
    <x v="11"/>
    <s v="Open"/>
    <x v="10"/>
    <x v="11"/>
    <s v="9648"/>
    <x v="6"/>
    <x v="6"/>
    <s v="PC"/>
    <s v="NHD379B34 REV1.0  n Battery Pack [09/14/18]"/>
    <n v="260"/>
    <n v="0"/>
    <n v="260"/>
    <n v="0.9485786432293446"/>
    <s v="46832NHD379B34 REV1.0260"/>
    <n v="246.6304472396296"/>
    <d v="2018-09-14T00:00:00"/>
    <d v="2018-09-09T00:00:00"/>
    <x v="26"/>
    <d v="2018-09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9/21/18]"/>
    <n v="260"/>
    <n v="0"/>
    <n v="260"/>
    <n v="0.9485786432293446"/>
    <s v="46832NHD379B34 REV1.0260"/>
    <n v="246.6304472396296"/>
    <d v="2018-09-21T00:00:00"/>
    <d v="2018-09-16T00:00:00"/>
    <x v="27"/>
    <d v="2018-09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9/28/18]"/>
    <n v="260"/>
    <n v="0"/>
    <n v="260"/>
    <n v="0.9485786432293446"/>
    <s v="46832NHD379B34 REV1.0260"/>
    <n v="246.6304472396296"/>
    <d v="2018-09-28T00:00:00"/>
    <d v="2018-09-23T00:00:00"/>
    <x v="24"/>
    <d v="2018-09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0/05/18]"/>
    <n v="260"/>
    <n v="0"/>
    <n v="260"/>
    <n v="0.9485786432293446"/>
    <s v="46832NHD379B34 REV1.0260"/>
    <n v="246.6304472396296"/>
    <d v="2018-10-05T00:00:00"/>
    <d v="2018-09-30T00:00:00"/>
    <x v="7"/>
    <d v="2018-10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0/12/18]"/>
    <n v="260"/>
    <n v="0"/>
    <n v="260"/>
    <n v="0.9485786432293446"/>
    <s v="46832NHD379B34 REV1.0260"/>
    <n v="246.6304472396296"/>
    <d v="2018-10-12T00:00:00"/>
    <d v="2018-10-07T00:00:00"/>
    <x v="25"/>
    <d v="2018-10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0/19/18]"/>
    <n v="260"/>
    <n v="0"/>
    <n v="260"/>
    <n v="0.9485786432293446"/>
    <s v="46832NHD379B34 REV1.0260"/>
    <n v="246.6304472396296"/>
    <d v="2018-10-19T00:00:00"/>
    <d v="2018-10-14T00:00:00"/>
    <x v="8"/>
    <d v="2018-10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0/26/18]"/>
    <n v="260"/>
    <n v="0"/>
    <n v="260"/>
    <n v="0.9485786432293446"/>
    <s v="46832NHD379B34 REV1.0260"/>
    <n v="246.6304472396296"/>
    <d v="2018-10-26T00:00:00"/>
    <d v="2018-10-21T00:00:00"/>
    <x v="0"/>
    <d v="2018-10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1/02/18]"/>
    <n v="260"/>
    <n v="0"/>
    <n v="260"/>
    <n v="0.9485786432293446"/>
    <s v="46832NHD379B34 REV1.0260"/>
    <n v="246.6304472396296"/>
    <d v="2018-11-02T00:00:00"/>
    <d v="2018-10-28T00:00:00"/>
    <x v="28"/>
    <d v="2018-1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1/09/18]"/>
    <n v="260"/>
    <n v="0"/>
    <n v="260"/>
    <n v="0.9485786432293446"/>
    <s v="46832NHD379B34 REV1.0260"/>
    <n v="246.6304472396296"/>
    <d v="2018-11-09T00:00:00"/>
    <d v="2018-11-04T00:00:00"/>
    <x v="29"/>
    <d v="2018-1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1/16/18]"/>
    <n v="260"/>
    <n v="0"/>
    <n v="260"/>
    <n v="0.9485786432293446"/>
    <s v="46832NHD379B34 REV1.0260"/>
    <n v="246.6304472396296"/>
    <d v="2018-11-16T00:00:00"/>
    <d v="2018-11-11T00:00:00"/>
    <x v="30"/>
    <d v="2018-1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1/30/18]"/>
    <n v="260"/>
    <n v="0"/>
    <n v="260"/>
    <n v="0.9485786432293446"/>
    <s v="46832NHD379B34 REV1.0260"/>
    <n v="246.6304472396296"/>
    <d v="2018-11-30T00:00:00"/>
    <d v="2018-11-25T00:00:00"/>
    <x v="3"/>
    <d v="2018-1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2/07/18]"/>
    <n v="260"/>
    <n v="0"/>
    <n v="260"/>
    <n v="0.9485786432293446"/>
    <s v="46832NHD379B34 REV1.0260"/>
    <n v="246.6304472396296"/>
    <d v="2018-12-07T00:00:00"/>
    <d v="2018-12-02T00:00:00"/>
    <x v="31"/>
    <d v="2018-1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2/07/18]"/>
    <n v="260"/>
    <n v="0"/>
    <n v="260"/>
    <n v="0.9485786432293446"/>
    <s v="46832NHD379B34 REV1.0260"/>
    <n v="246.6304472396296"/>
    <d v="2018-12-07T00:00:00"/>
    <d v="2018-12-02T00:00:00"/>
    <x v="31"/>
    <d v="2018-1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2/14/18]"/>
    <n v="260"/>
    <n v="0"/>
    <n v="260"/>
    <n v="0.9485786432293446"/>
    <s v="46832NHD379B34 REV1.0260"/>
    <n v="246.6304472396296"/>
    <d v="2018-12-14T00:00:00"/>
    <d v="2018-12-09T00:00:00"/>
    <x v="4"/>
    <d v="2018-1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12/21/18]"/>
    <n v="260"/>
    <n v="0"/>
    <n v="260"/>
    <n v="0.9485786432293446"/>
    <s v="46832NHD379B34 REV1.0260"/>
    <n v="246.6304472396296"/>
    <d v="2018-12-21T00:00:00"/>
    <d v="2018-12-16T00:00:00"/>
    <x v="32"/>
    <d v="2018-1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1/01/19]"/>
    <n v="260"/>
    <n v="0"/>
    <n v="260"/>
    <n v="0.9485786432293446"/>
    <s v="46832NHD379B34 REV1.0260"/>
    <n v="246.6304472396296"/>
    <d v="2019-01-01T00:00:00"/>
    <d v="2018-12-30T00:00:00"/>
    <x v="33"/>
    <d v="2019-0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1/07/19]"/>
    <n v="260"/>
    <n v="0"/>
    <n v="260"/>
    <n v="0.9485786432293446"/>
    <s v="46832NHD379B34 REV1.0260"/>
    <n v="246.6304472396296"/>
    <d v="2019-01-07T00:00:00"/>
    <d v="2019-01-06T00:00:00"/>
    <x v="22"/>
    <d v="2019-0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1/07/19]"/>
    <n v="260"/>
    <n v="0"/>
    <n v="260"/>
    <n v="0.9485786432293446"/>
    <s v="46832NHD379B34 REV1.0260"/>
    <n v="246.6304472396296"/>
    <d v="2019-01-07T00:00:00"/>
    <d v="2019-01-06T00:00:00"/>
    <x v="22"/>
    <d v="2019-0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1/14/19]"/>
    <n v="260"/>
    <n v="0"/>
    <n v="260"/>
    <n v="0.9485786432293446"/>
    <s v="46832NHD379B34 REV1.0260"/>
    <n v="246.6304472396296"/>
    <d v="2019-01-14T00:00:00"/>
    <d v="2019-01-13T00:00:00"/>
    <x v="34"/>
    <d v="2019-0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1/14/19]"/>
    <n v="260"/>
    <n v="0"/>
    <n v="260"/>
    <n v="0.9485786432293446"/>
    <s v="46832NHD379B34 REV1.0260"/>
    <n v="246.6304472396296"/>
    <d v="2019-01-14T00:00:00"/>
    <d v="2019-01-13T00:00:00"/>
    <x v="34"/>
    <d v="2019-0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1/21/19]"/>
    <n v="260"/>
    <n v="0"/>
    <n v="260"/>
    <n v="0.9485786432293446"/>
    <s v="46832NHD379B34 REV1.0260"/>
    <n v="246.6304472396296"/>
    <d v="2019-01-21T00:00:00"/>
    <d v="2019-01-20T00:00:00"/>
    <x v="1"/>
    <d v="2019-0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1/28/19]"/>
    <n v="260"/>
    <n v="0"/>
    <n v="260"/>
    <n v="0.9485786432293446"/>
    <s v="46832NHD379B34 REV1.0260"/>
    <n v="246.6304472396296"/>
    <d v="2019-01-28T00:00:00"/>
    <d v="2019-01-27T00:00:00"/>
    <x v="35"/>
    <d v="2019-01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01/19]"/>
    <n v="260"/>
    <n v="0"/>
    <n v="260"/>
    <n v="0.9485786432293446"/>
    <s v="46832NHD379B34 REV1.0260"/>
    <n v="246.6304472396296"/>
    <d v="2019-02-01T00:00:00"/>
    <d v="2019-01-27T00:00:00"/>
    <x v="35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01/19]"/>
    <n v="260"/>
    <n v="0"/>
    <n v="260"/>
    <n v="0.9485786432293446"/>
    <s v="46832NHD379B34 REV1.0260"/>
    <n v="246.6304472396296"/>
    <d v="2019-02-01T00:00:00"/>
    <d v="2019-01-27T00:00:00"/>
    <x v="35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08/19]"/>
    <n v="260"/>
    <n v="0"/>
    <n v="260"/>
    <n v="0.9485786432293446"/>
    <s v="46832NHD379B34 REV1.0260"/>
    <n v="246.6304472396296"/>
    <d v="2019-02-08T00:00:00"/>
    <d v="2019-02-03T00:00:00"/>
    <x v="36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08/19]"/>
    <n v="260"/>
    <n v="0"/>
    <n v="260"/>
    <n v="0.9485786432293446"/>
    <s v="46832NHD379B34 REV1.0260"/>
    <n v="246.6304472396296"/>
    <d v="2019-02-08T00:00:00"/>
    <d v="2019-02-03T00:00:00"/>
    <x v="36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15/19]"/>
    <n v="260"/>
    <n v="0"/>
    <n v="260"/>
    <n v="0.9485786432293446"/>
    <s v="46832NHD379B34 REV1.0260"/>
    <n v="246.6304472396296"/>
    <d v="2019-02-15T00:00:00"/>
    <d v="2019-02-10T00:00:00"/>
    <x v="37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15/19]"/>
    <n v="260"/>
    <n v="0"/>
    <n v="260"/>
    <n v="0.9485786432293446"/>
    <s v="46832NHD379B34 REV1.0260"/>
    <n v="246.6304472396296"/>
    <d v="2019-02-15T00:00:00"/>
    <d v="2019-02-10T00:00:00"/>
    <x v="37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22/19]"/>
    <n v="260"/>
    <n v="0"/>
    <n v="260"/>
    <n v="0.9485786432293446"/>
    <s v="46832NHD379B34 REV1.0260"/>
    <n v="246.6304472396296"/>
    <d v="2019-02-22T00:00:00"/>
    <d v="2019-02-17T00:00:00"/>
    <x v="38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2/22/19]"/>
    <n v="260"/>
    <n v="0"/>
    <n v="260"/>
    <n v="0.9485786432293446"/>
    <s v="46832NHD379B34 REV1.0260"/>
    <n v="246.6304472396296"/>
    <d v="2019-02-22T00:00:00"/>
    <d v="2019-02-17T00:00:00"/>
    <x v="38"/>
    <d v="2019-02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01/19]"/>
    <n v="260"/>
    <n v="0"/>
    <n v="260"/>
    <n v="0.9485786432293446"/>
    <s v="46832NHD379B34 REV1.0260"/>
    <n v="246.6304472396296"/>
    <d v="2019-03-01T00:00:00"/>
    <d v="2019-02-24T00:00:00"/>
    <x v="39"/>
    <d v="2019-03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01/19]"/>
    <n v="260"/>
    <n v="0"/>
    <n v="260"/>
    <n v="0.9485786432293446"/>
    <s v="46832NHD379B34 REV1.0260"/>
    <n v="246.6304472396296"/>
    <d v="2019-03-01T00:00:00"/>
    <d v="2019-02-24T00:00:00"/>
    <x v="39"/>
    <d v="2019-03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08/19]"/>
    <n v="260"/>
    <n v="0"/>
    <n v="260"/>
    <n v="0.9485786432293446"/>
    <s v="46832NHD379B34 REV1.0260"/>
    <n v="246.6304472396296"/>
    <d v="2019-03-08T00:00:00"/>
    <d v="2019-03-03T00:00:00"/>
    <x v="40"/>
    <d v="2019-03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08/19]"/>
    <n v="260"/>
    <n v="0"/>
    <n v="260"/>
    <n v="0.9485786432293446"/>
    <s v="46832NHD379B34 REV1.0260"/>
    <n v="246.6304472396296"/>
    <d v="2019-03-08T00:00:00"/>
    <d v="2019-03-03T00:00:00"/>
    <x v="40"/>
    <d v="2019-03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15/19]"/>
    <n v="260"/>
    <n v="0"/>
    <n v="260"/>
    <n v="0.9485786432293446"/>
    <s v="46832NHD379B34 REV1.0260"/>
    <n v="246.6304472396296"/>
    <d v="2019-03-15T00:00:00"/>
    <d v="2019-03-10T00:00:00"/>
    <x v="41"/>
    <d v="2019-03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15/19]"/>
    <n v="260"/>
    <n v="0"/>
    <n v="260"/>
    <n v="0.9485786432293446"/>
    <s v="46832NHD379B34 REV1.0260"/>
    <n v="246.6304472396296"/>
    <d v="2019-03-15T00:00:00"/>
    <d v="2019-03-10T00:00:00"/>
    <x v="41"/>
    <d v="2019-03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22/19]"/>
    <n v="260"/>
    <n v="0"/>
    <n v="260"/>
    <n v="0.9485786432293446"/>
    <s v="46832NHD379B34 REV1.0260"/>
    <n v="246.6304472396296"/>
    <d v="2019-03-22T00:00:00"/>
    <d v="2019-03-17T00:00:00"/>
    <x v="2"/>
    <d v="2019-03-01T00:00:00"/>
    <x v="0"/>
    <s v="NHD"/>
    <s v="H"/>
    <n v="8"/>
    <n v="2080"/>
    <n v="0"/>
    <n v="0"/>
  </r>
  <r>
    <x v="11"/>
    <s v="Open"/>
    <x v="10"/>
    <x v="11"/>
    <s v="9648"/>
    <x v="6"/>
    <x v="6"/>
    <s v="PC"/>
    <s v="NHD379B34 REV1.0  n Battery Pack [03/22/19]"/>
    <n v="260"/>
    <n v="0"/>
    <n v="260"/>
    <n v="0.9485786432293446"/>
    <s v="46832NHD379B34 REV1.0260"/>
    <n v="246.6304472396296"/>
    <d v="2019-03-22T00:00:00"/>
    <d v="2019-03-17T00:00:00"/>
    <x v="2"/>
    <d v="2019-03-01T00:00:00"/>
    <x v="0"/>
    <s v="NHD"/>
    <s v="H"/>
    <n v="8"/>
    <n v="2080"/>
    <n v="0"/>
    <n v="0"/>
  </r>
  <r>
    <x v="12"/>
    <s v="Open"/>
    <x v="11"/>
    <x v="12"/>
    <s v="3892"/>
    <x v="5"/>
    <x v="7"/>
    <s v="PC"/>
    <s v="NHD379B34 REV1.1   SPOC Li Ion Battery Pack"/>
    <n v="18"/>
    <n v="0"/>
    <n v="18"/>
    <n v="1.1988942161333185"/>
    <s v="46958NHD379B34 REV1.118"/>
    <n v="21.580095890399733"/>
    <d v="2018-09-12T00:00:00"/>
    <d v="2018-09-09T00:00:00"/>
    <x v="26"/>
    <d v="2018-09-01T00:00:00"/>
    <x v="0"/>
    <s v="NHD"/>
    <s v="H"/>
    <n v="8"/>
    <n v="144"/>
    <n v="0"/>
    <n v="0"/>
  </r>
  <r>
    <x v="10"/>
    <s v="Open"/>
    <x v="9"/>
    <x v="10"/>
    <s v="3892"/>
    <x v="5"/>
    <x v="7"/>
    <s v="PC"/>
    <s v="NHD379B34 REV1.1  n Battery Pack [11/09/18]"/>
    <n v="1440"/>
    <n v="0"/>
    <n v="1440"/>
    <n v="0.90972558992872787"/>
    <s v="45940NHD379B34 REV1.11440"/>
    <n v="1310.0048494973682"/>
    <d v="2018-11-09T00:00:00"/>
    <d v="2018-11-04T00:00:00"/>
    <x v="29"/>
    <d v="2018-11-01T00:00:00"/>
    <x v="0"/>
    <s v="NHD"/>
    <s v="H"/>
    <n v="8"/>
    <n v="11520"/>
    <n v="0"/>
    <n v="0"/>
  </r>
  <r>
    <x v="10"/>
    <s v="Open"/>
    <x v="9"/>
    <x v="10"/>
    <s v="3892"/>
    <x v="5"/>
    <x v="7"/>
    <s v="PC"/>
    <s v="NHD379B34 REV1.1  n Battery Pack [11/16/18]"/>
    <n v="1440"/>
    <n v="0"/>
    <n v="1440"/>
    <n v="0.90972558992872787"/>
    <s v="45940NHD379B34 REV1.11440"/>
    <n v="1310.0048494973682"/>
    <d v="2018-11-16T00:00:00"/>
    <d v="2018-11-11T00:00:00"/>
    <x v="30"/>
    <d v="2018-11-01T00:00:00"/>
    <x v="0"/>
    <s v="NHD"/>
    <s v="H"/>
    <n v="8"/>
    <n v="11520"/>
    <n v="0"/>
    <n v="0"/>
  </r>
  <r>
    <x v="10"/>
    <s v="Open"/>
    <x v="9"/>
    <x v="10"/>
    <s v="3892"/>
    <x v="5"/>
    <x v="7"/>
    <s v="PC"/>
    <s v="NHD379B34 REV1.1  n Battery Pack [11/30/18]"/>
    <n v="1440"/>
    <n v="0"/>
    <n v="1440"/>
    <n v="0.90972558992872787"/>
    <s v="45940NHD379B34 REV1.11440"/>
    <n v="1310.0048494973682"/>
    <d v="2018-11-30T00:00:00"/>
    <d v="2018-11-25T00:00:00"/>
    <x v="3"/>
    <d v="2018-11-01T00:00:00"/>
    <x v="0"/>
    <s v="NHD"/>
    <s v="H"/>
    <n v="8"/>
    <n v="11520"/>
    <n v="0"/>
    <n v="0"/>
  </r>
  <r>
    <x v="10"/>
    <s v="Open"/>
    <x v="9"/>
    <x v="10"/>
    <s v="3892"/>
    <x v="5"/>
    <x v="7"/>
    <s v="PC"/>
    <s v="NHD379B34 REV1.1  n Battery Pack [12/07/18]"/>
    <n v="1440"/>
    <n v="0"/>
    <n v="1440"/>
    <n v="0.90972558992872787"/>
    <s v="45940NHD379B34 REV1.11440"/>
    <n v="1310.0048494973682"/>
    <d v="2018-12-07T00:00:00"/>
    <d v="2018-12-02T00:00:00"/>
    <x v="31"/>
    <d v="2018-12-01T00:00:00"/>
    <x v="0"/>
    <s v="NHD"/>
    <s v="H"/>
    <n v="8"/>
    <n v="11520"/>
    <n v="0"/>
    <n v="0"/>
  </r>
  <r>
    <x v="10"/>
    <s v="Open"/>
    <x v="9"/>
    <x v="10"/>
    <s v="3892"/>
    <x v="5"/>
    <x v="7"/>
    <s v="PC"/>
    <s v="NHD379B34 REV1.1  n Battery Pack [12/14/18]"/>
    <n v="1440"/>
    <n v="0"/>
    <n v="1440"/>
    <n v="0.90972558992872787"/>
    <s v="45940NHD379B34 REV1.11440"/>
    <n v="1310.0048494973682"/>
    <d v="2018-12-14T00:00:00"/>
    <d v="2018-12-09T00:00:00"/>
    <x v="4"/>
    <d v="2018-12-01T00:00:00"/>
    <x v="0"/>
    <s v="NHD"/>
    <s v="H"/>
    <n v="8"/>
    <n v="11520"/>
    <n v="0"/>
    <n v="0"/>
  </r>
  <r>
    <x v="10"/>
    <s v="Open"/>
    <x v="9"/>
    <x v="10"/>
    <s v="3892"/>
    <x v="5"/>
    <x v="7"/>
    <s v="PC"/>
    <s v="NHD379B34 REV1.1  n Battery Pack [12/21/18]"/>
    <n v="1440"/>
    <n v="0"/>
    <n v="1440"/>
    <n v="0.90972558992872787"/>
    <s v="45940NHD379B34 REV1.11440"/>
    <n v="1310.0048494973682"/>
    <d v="2018-12-21T00:00:00"/>
    <d v="2018-12-16T00:00:00"/>
    <x v="32"/>
    <d v="2018-12-01T00:00:00"/>
    <x v="0"/>
    <s v="NHD"/>
    <s v="H"/>
    <n v="8"/>
    <n v="11520"/>
    <n v="0"/>
    <n v="0"/>
  </r>
  <r>
    <x v="10"/>
    <s v="Open"/>
    <x v="9"/>
    <x v="10"/>
    <s v="3892"/>
    <x v="5"/>
    <x v="7"/>
    <s v="PC"/>
    <s v="NHD379B34 REV1.1  n Battery Pack [01/11/19]"/>
    <n v="1700"/>
    <n v="0"/>
    <n v="1700"/>
    <n v="0.90972558992872787"/>
    <s v="45940NHD379B34 REV1.11700"/>
    <n v="1546.5335028788375"/>
    <d v="2019-01-11T00:00:00"/>
    <d v="2019-01-06T00:00:00"/>
    <x v="22"/>
    <d v="2019-01-01T00:00:00"/>
    <x v="0"/>
    <s v="NHD"/>
    <s v="H"/>
    <n v="8"/>
    <n v="13600"/>
    <n v="0"/>
    <n v="0"/>
  </r>
  <r>
    <x v="10"/>
    <s v="Open"/>
    <x v="9"/>
    <x v="10"/>
    <s v="3892"/>
    <x v="5"/>
    <x v="7"/>
    <s v="PC"/>
    <s v="NHD379B34 REV1.1  n Battery Pack [01/18/19]"/>
    <n v="1700"/>
    <n v="0"/>
    <n v="1700"/>
    <n v="0.90972558992872787"/>
    <s v="45940NHD379B34 REV1.11700"/>
    <n v="1546.5335028788375"/>
    <d v="2019-01-18T00:00:00"/>
    <d v="2019-01-13T00:00:00"/>
    <x v="34"/>
    <d v="2019-01-01T00:00:00"/>
    <x v="0"/>
    <s v="NHD"/>
    <s v="H"/>
    <n v="8"/>
    <n v="13600"/>
    <n v="0"/>
    <n v="0"/>
  </r>
  <r>
    <x v="10"/>
    <s v="Open"/>
    <x v="9"/>
    <x v="10"/>
    <s v="3892"/>
    <x v="5"/>
    <x v="7"/>
    <s v="PC"/>
    <s v="NHD379B34 REV1.1  n Battery Pack [01/25/19]"/>
    <n v="1700"/>
    <n v="0"/>
    <n v="1700"/>
    <n v="0.90972558992872787"/>
    <s v="45940NHD379B34 REV1.11700"/>
    <n v="1546.5335028788375"/>
    <d v="2019-01-25T00:00:00"/>
    <d v="2019-01-20T00:00:00"/>
    <x v="1"/>
    <d v="2019-01-01T00:00:00"/>
    <x v="0"/>
    <s v="NHD"/>
    <s v="H"/>
    <n v="8"/>
    <n v="13600"/>
    <n v="0"/>
    <n v="0"/>
  </r>
  <r>
    <x v="10"/>
    <s v="Open"/>
    <x v="9"/>
    <x v="10"/>
    <s v="3892"/>
    <x v="5"/>
    <x v="7"/>
    <s v="PC"/>
    <s v="NHD379B34 REV1.1  n Battery Pack [02/01/19]"/>
    <n v="1700"/>
    <n v="0"/>
    <n v="1700"/>
    <n v="0.90972558992872787"/>
    <s v="45940NHD379B34 REV1.11700"/>
    <n v="1546.5335028788375"/>
    <d v="2019-02-01T00:00:00"/>
    <d v="2019-01-27T00:00:00"/>
    <x v="35"/>
    <d v="2019-02-01T00:00:00"/>
    <x v="0"/>
    <s v="NHD"/>
    <s v="H"/>
    <n v="8"/>
    <n v="13600"/>
    <n v="0"/>
    <n v="0"/>
  </r>
  <r>
    <x v="10"/>
    <s v="Open"/>
    <x v="9"/>
    <x v="10"/>
    <s v="3892"/>
    <x v="5"/>
    <x v="7"/>
    <s v="PC"/>
    <s v="NHD379B34 REV1.1  n Battery Pack [02/08/19]"/>
    <n v="1700"/>
    <n v="0"/>
    <n v="1700"/>
    <n v="0.90972558992872787"/>
    <s v="45940NHD379B34 REV1.11700"/>
    <n v="1546.5335028788375"/>
    <d v="2019-02-08T00:00:00"/>
    <d v="2019-02-03T00:00:00"/>
    <x v="36"/>
    <d v="2019-02-01T00:00:00"/>
    <x v="0"/>
    <s v="NHD"/>
    <s v="H"/>
    <n v="8"/>
    <n v="13600"/>
    <n v="0"/>
    <n v="0"/>
  </r>
  <r>
    <x v="13"/>
    <s v="Open"/>
    <x v="12"/>
    <x v="13"/>
    <s v="3892"/>
    <x v="5"/>
    <x v="8"/>
    <s v="PC"/>
    <s v="NPD378B34 REV1.0  n Battery Pack [10/12/18]"/>
    <n v="110"/>
    <n v="0"/>
    <n v="110"/>
    <n v="1.6197264679257135"/>
    <s v="45923NPD378B34 REV1.0110"/>
    <n v="178.1699114718285"/>
    <d v="2018-10-12T00:00:00"/>
    <d v="2018-10-07T00:00:00"/>
    <x v="25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19/18]"/>
    <n v="170"/>
    <n v="0"/>
    <n v="170"/>
    <n v="1.6197264679257135"/>
    <s v="45923NPD378B34 REV1.0170"/>
    <n v="275.35349954737131"/>
    <d v="2018-10-19T00:00:00"/>
    <d v="2018-10-14T00:00:00"/>
    <x v="8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19/18]"/>
    <n v="110"/>
    <n v="0"/>
    <n v="110"/>
    <n v="1.6197264679257135"/>
    <s v="45923NPD378B34 REV1.0110"/>
    <n v="178.1699114718285"/>
    <d v="2018-10-19T00:00:00"/>
    <d v="2018-10-14T00:00:00"/>
    <x v="8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19/18]"/>
    <n v="110"/>
    <n v="0"/>
    <n v="110"/>
    <n v="1.6197264679257135"/>
    <s v="45923NPD378B34 REV1.0110"/>
    <n v="178.1699114718285"/>
    <d v="2018-10-19T00:00:00"/>
    <d v="2018-10-14T00:00:00"/>
    <x v="8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19/18]"/>
    <n v="110"/>
    <n v="0"/>
    <n v="110"/>
    <n v="1.6197264679257135"/>
    <s v="45923NPD378B34 REV1.0110"/>
    <n v="178.1699114718285"/>
    <d v="2018-10-19T00:00:00"/>
    <d v="2018-10-14T00:00:00"/>
    <x v="8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26/18]"/>
    <n v="170"/>
    <n v="0"/>
    <n v="170"/>
    <n v="1.6197264679257135"/>
    <s v="45923NPD378B34 REV1.0170"/>
    <n v="275.35349954737131"/>
    <d v="2018-10-26T00:00:00"/>
    <d v="2018-10-21T00:00:00"/>
    <x v="0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26/18]"/>
    <n v="110"/>
    <n v="0"/>
    <n v="110"/>
    <n v="1.6197264679257135"/>
    <s v="45923NPD378B34 REV1.0110"/>
    <n v="178.1699114718285"/>
    <d v="2018-10-26T00:00:00"/>
    <d v="2018-10-21T00:00:00"/>
    <x v="0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26/18]"/>
    <n v="110"/>
    <n v="0"/>
    <n v="110"/>
    <n v="1.6197264679257135"/>
    <s v="45923NPD378B34 REV1.0110"/>
    <n v="178.1699114718285"/>
    <d v="2018-10-26T00:00:00"/>
    <d v="2018-10-21T00:00:00"/>
    <x v="0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0/26/18]"/>
    <n v="110"/>
    <n v="0"/>
    <n v="110"/>
    <n v="1.6197264679257135"/>
    <s v="45923NPD378B34 REV1.0110"/>
    <n v="178.1699114718285"/>
    <d v="2018-10-26T00:00:00"/>
    <d v="2018-10-21T00:00:00"/>
    <x v="0"/>
    <d v="2018-10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02/18]"/>
    <n v="170"/>
    <n v="0"/>
    <n v="170"/>
    <n v="1.6197264679257135"/>
    <s v="45923NPD378B34 REV1.0170"/>
    <n v="275.35349954737131"/>
    <d v="2018-11-02T00:00:00"/>
    <d v="2018-10-28T00:00:00"/>
    <x v="28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02/18]"/>
    <n v="110"/>
    <n v="0"/>
    <n v="110"/>
    <n v="1.6197264679257135"/>
    <s v="45923NPD378B34 REV1.0110"/>
    <n v="178.1699114718285"/>
    <d v="2018-11-02T00:00:00"/>
    <d v="2018-10-28T00:00:00"/>
    <x v="28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02/18]"/>
    <n v="110"/>
    <n v="0"/>
    <n v="110"/>
    <n v="1.6197264679257135"/>
    <s v="45923NPD378B34 REV1.0110"/>
    <n v="178.1699114718285"/>
    <d v="2018-11-02T00:00:00"/>
    <d v="2018-10-28T00:00:00"/>
    <x v="28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02/18]"/>
    <n v="110"/>
    <n v="0"/>
    <n v="110"/>
    <n v="1.6197264679257135"/>
    <s v="45923NPD378B34 REV1.0110"/>
    <n v="178.1699114718285"/>
    <d v="2018-11-02T00:00:00"/>
    <d v="2018-10-28T00:00:00"/>
    <x v="28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09/18]"/>
    <n v="110"/>
    <n v="0"/>
    <n v="110"/>
    <n v="1.6197264679257135"/>
    <s v="45923NPD378B34 REV1.0110"/>
    <n v="178.1699114718285"/>
    <d v="2018-11-09T00:00:00"/>
    <d v="2018-11-04T00:00:00"/>
    <x v="29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09/18]"/>
    <n v="170"/>
    <n v="0"/>
    <n v="170"/>
    <n v="1.6197264679257135"/>
    <s v="45923NPD378B34 REV1.0170"/>
    <n v="275.35349954737131"/>
    <d v="2018-11-09T00:00:00"/>
    <d v="2018-11-04T00:00:00"/>
    <x v="29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09/18]"/>
    <n v="110"/>
    <n v="0"/>
    <n v="110"/>
    <n v="1.6197264679257135"/>
    <s v="45923NPD378B34 REV1.0110"/>
    <n v="178.1699114718285"/>
    <d v="2018-11-09T00:00:00"/>
    <d v="2018-11-04T00:00:00"/>
    <x v="29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16/18]"/>
    <n v="170"/>
    <n v="0"/>
    <n v="170"/>
    <n v="1.6197264679257135"/>
    <s v="45923NPD378B34 REV1.0170"/>
    <n v="275.35349954737131"/>
    <d v="2018-11-16T00:00:00"/>
    <d v="2018-11-11T00:00:00"/>
    <x v="30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16/18]"/>
    <n v="110"/>
    <n v="0"/>
    <n v="110"/>
    <n v="1.6197264679257135"/>
    <s v="45923NPD378B34 REV1.0110"/>
    <n v="178.1699114718285"/>
    <d v="2018-11-16T00:00:00"/>
    <d v="2018-11-11T00:00:00"/>
    <x v="30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16/18]"/>
    <n v="110"/>
    <n v="0"/>
    <n v="110"/>
    <n v="1.6197264679257135"/>
    <s v="45923NPD378B34 REV1.0110"/>
    <n v="178.1699114718285"/>
    <d v="2018-11-16T00:00:00"/>
    <d v="2018-11-11T00:00:00"/>
    <x v="30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16/18]"/>
    <n v="110"/>
    <n v="0"/>
    <n v="110"/>
    <n v="1.6197264679257135"/>
    <s v="45923NPD378B34 REV1.0110"/>
    <n v="178.1699114718285"/>
    <d v="2018-11-16T00:00:00"/>
    <d v="2018-11-11T00:00:00"/>
    <x v="30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30/18]"/>
    <n v="170"/>
    <n v="0"/>
    <n v="170"/>
    <n v="1.6197264679257135"/>
    <s v="45923NPD378B34 REV1.0170"/>
    <n v="275.35349954737131"/>
    <d v="2018-11-30T00:00:00"/>
    <d v="2018-11-25T00:00:00"/>
    <x v="3"/>
    <d v="2018-11-01T00:00:00"/>
    <x v="0"/>
    <s v="NPD"/>
    <s v="P"/>
    <e v="#N/A"/>
    <e v="#N/A"/>
    <n v="0"/>
    <n v="0"/>
  </r>
  <r>
    <x v="13"/>
    <s v="Open"/>
    <x v="12"/>
    <x v="13"/>
    <s v="3892"/>
    <x v="5"/>
    <x v="8"/>
    <s v="PC"/>
    <s v="NPD378B34 REV1.0  n Battery Pack [11/30/18]"/>
    <n v="110"/>
    <n v="0"/>
    <n v="110"/>
    <n v="1.6197264679257135"/>
    <s v="45923NPD378B34 REV1.0110"/>
    <n v="178.1699114718285"/>
    <d v="2018-11-30T00:00:00"/>
    <d v="2018-11-25T00:00:00"/>
    <x v="3"/>
    <d v="2018-1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9/14/18]"/>
    <n v="40"/>
    <n v="0"/>
    <n v="40"/>
    <n v="1.6197264679257135"/>
    <s v="46833NPD378B34 REV1.040"/>
    <n v="64.789058717028539"/>
    <d v="2018-09-14T00:00:00"/>
    <d v="2018-09-09T00:00:00"/>
    <x v="26"/>
    <d v="2018-09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9/21/18]"/>
    <n v="40"/>
    <n v="0"/>
    <n v="40"/>
    <n v="1.6197264679257135"/>
    <s v="46833NPD378B34 REV1.040"/>
    <n v="64.789058717028539"/>
    <d v="2018-09-21T00:00:00"/>
    <d v="2018-09-16T00:00:00"/>
    <x v="27"/>
    <d v="2018-09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9/28/18]"/>
    <n v="40"/>
    <n v="0"/>
    <n v="40"/>
    <n v="1.6197264679257135"/>
    <s v="46833NPD378B34 REV1.040"/>
    <n v="64.789058717028539"/>
    <d v="2018-09-28T00:00:00"/>
    <d v="2018-09-23T00:00:00"/>
    <x v="24"/>
    <d v="2018-09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0/05/18]"/>
    <n v="40"/>
    <n v="0"/>
    <n v="40"/>
    <n v="1.6197264679257135"/>
    <s v="46833NPD378B34 REV1.040"/>
    <n v="64.789058717028539"/>
    <d v="2018-10-05T00:00:00"/>
    <d v="2018-09-30T00:00:00"/>
    <x v="7"/>
    <d v="2018-10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0/12/18]"/>
    <n v="40"/>
    <n v="0"/>
    <n v="40"/>
    <n v="1.6197264679257135"/>
    <s v="46833NPD378B34 REV1.040"/>
    <n v="64.789058717028539"/>
    <d v="2018-10-12T00:00:00"/>
    <d v="2018-10-07T00:00:00"/>
    <x v="25"/>
    <d v="2018-10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0/19/18]"/>
    <n v="40"/>
    <n v="0"/>
    <n v="40"/>
    <n v="1.6197264679257135"/>
    <s v="46833NPD378B34 REV1.040"/>
    <n v="64.789058717028539"/>
    <d v="2018-10-19T00:00:00"/>
    <d v="2018-10-14T00:00:00"/>
    <x v="8"/>
    <d v="2018-10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0/26/18]"/>
    <n v="40"/>
    <n v="0"/>
    <n v="40"/>
    <n v="1.6197264679257135"/>
    <s v="46833NPD378B34 REV1.040"/>
    <n v="64.789058717028539"/>
    <d v="2018-10-26T00:00:00"/>
    <d v="2018-10-21T00:00:00"/>
    <x v="0"/>
    <d v="2018-10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1/02/18]"/>
    <n v="40"/>
    <n v="0"/>
    <n v="40"/>
    <n v="1.6197264679257135"/>
    <s v="46833NPD378B34 REV1.040"/>
    <n v="64.789058717028539"/>
    <d v="2018-11-02T00:00:00"/>
    <d v="2018-10-28T00:00:00"/>
    <x v="28"/>
    <d v="2018-1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1/09/18]"/>
    <n v="40"/>
    <n v="0"/>
    <n v="40"/>
    <n v="1.6197264679257135"/>
    <s v="46833NPD378B34 REV1.040"/>
    <n v="64.789058717028539"/>
    <d v="2018-11-09T00:00:00"/>
    <d v="2018-11-04T00:00:00"/>
    <x v="29"/>
    <d v="2018-1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1/16/18]"/>
    <n v="40"/>
    <n v="0"/>
    <n v="40"/>
    <n v="1.6197264679257135"/>
    <s v="46833NPD378B34 REV1.040"/>
    <n v="64.789058717028539"/>
    <d v="2018-11-16T00:00:00"/>
    <d v="2018-11-11T00:00:00"/>
    <x v="30"/>
    <d v="2018-1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1/30/18]"/>
    <n v="40"/>
    <n v="0"/>
    <n v="40"/>
    <n v="1.6197264679257135"/>
    <s v="46833NPD378B34 REV1.040"/>
    <n v="64.789058717028539"/>
    <d v="2018-11-30T00:00:00"/>
    <d v="2018-11-25T00:00:00"/>
    <x v="3"/>
    <d v="2018-1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2/07/18]"/>
    <n v="40"/>
    <n v="0"/>
    <n v="40"/>
    <n v="1.6197264679257135"/>
    <s v="46833NPD378B34 REV1.040"/>
    <n v="64.789058717028539"/>
    <d v="2018-12-07T00:00:00"/>
    <d v="2018-12-02T00:00:00"/>
    <x v="31"/>
    <d v="2018-1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2/07/18]"/>
    <n v="40"/>
    <n v="0"/>
    <n v="40"/>
    <n v="1.6197264679257135"/>
    <s v="46833NPD378B34 REV1.040"/>
    <n v="64.789058717028539"/>
    <d v="2018-12-07T00:00:00"/>
    <d v="2018-12-02T00:00:00"/>
    <x v="31"/>
    <d v="2018-1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2/14/18]"/>
    <n v="40"/>
    <n v="0"/>
    <n v="40"/>
    <n v="1.6197264679257135"/>
    <s v="46833NPD378B34 REV1.040"/>
    <n v="64.789058717028539"/>
    <d v="2018-12-14T00:00:00"/>
    <d v="2018-12-09T00:00:00"/>
    <x v="4"/>
    <d v="2018-1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12/21/18]"/>
    <n v="40"/>
    <n v="0"/>
    <n v="40"/>
    <n v="1.6197264679257135"/>
    <s v="46833NPD378B34 REV1.040"/>
    <n v="64.789058717028539"/>
    <d v="2018-12-21T00:00:00"/>
    <d v="2018-12-16T00:00:00"/>
    <x v="32"/>
    <d v="2018-1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1/01/19]"/>
    <n v="40"/>
    <n v="0"/>
    <n v="40"/>
    <n v="1.6197264679257135"/>
    <s v="46833NPD378B34 REV1.040"/>
    <n v="64.789058717028539"/>
    <d v="2019-01-01T00:00:00"/>
    <d v="2018-12-30T00:00:00"/>
    <x v="33"/>
    <d v="2019-0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1/07/19]"/>
    <n v="40"/>
    <n v="0"/>
    <n v="40"/>
    <n v="1.6197264679257135"/>
    <s v="46833NPD378B34 REV1.040"/>
    <n v="64.789058717028539"/>
    <d v="2019-01-07T00:00:00"/>
    <d v="2019-01-06T00:00:00"/>
    <x v="22"/>
    <d v="2019-0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1/07/19]"/>
    <n v="40"/>
    <n v="0"/>
    <n v="40"/>
    <n v="1.6197264679257135"/>
    <s v="46833NPD378B34 REV1.040"/>
    <n v="64.789058717028539"/>
    <d v="2019-01-07T00:00:00"/>
    <d v="2019-01-06T00:00:00"/>
    <x v="22"/>
    <d v="2019-0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1/14/19]"/>
    <n v="40"/>
    <n v="0"/>
    <n v="40"/>
    <n v="1.6197264679257135"/>
    <s v="46833NPD378B34 REV1.040"/>
    <n v="64.789058717028539"/>
    <d v="2019-01-14T00:00:00"/>
    <d v="2019-01-13T00:00:00"/>
    <x v="34"/>
    <d v="2019-0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1/14/19]"/>
    <n v="40"/>
    <n v="0"/>
    <n v="40"/>
    <n v="1.6197264679257135"/>
    <s v="46833NPD378B34 REV1.040"/>
    <n v="64.789058717028539"/>
    <d v="2019-01-14T00:00:00"/>
    <d v="2019-01-13T00:00:00"/>
    <x v="34"/>
    <d v="2019-0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1/21/19]"/>
    <n v="40"/>
    <n v="0"/>
    <n v="40"/>
    <n v="1.6197264679257135"/>
    <s v="46833NPD378B34 REV1.040"/>
    <n v="64.789058717028539"/>
    <d v="2019-01-21T00:00:00"/>
    <d v="2019-01-20T00:00:00"/>
    <x v="1"/>
    <d v="2019-0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1/21/19]"/>
    <n v="40"/>
    <n v="0"/>
    <n v="40"/>
    <n v="1.6197264679257135"/>
    <s v="46833NPD378B34 REV1.040"/>
    <n v="64.789058717028539"/>
    <d v="2019-01-21T00:00:00"/>
    <d v="2019-01-20T00:00:00"/>
    <x v="1"/>
    <d v="2019-01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01/19]"/>
    <n v="40"/>
    <n v="0"/>
    <n v="40"/>
    <n v="1.6197264679257135"/>
    <s v="46833NPD378B34 REV1.040"/>
    <n v="64.789058717028539"/>
    <d v="2019-02-01T00:00:00"/>
    <d v="2019-01-27T00:00:00"/>
    <x v="35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01/19]"/>
    <n v="40"/>
    <n v="0"/>
    <n v="40"/>
    <n v="1.6197264679257135"/>
    <s v="46833NPD378B34 REV1.040"/>
    <n v="64.789058717028539"/>
    <d v="2019-02-01T00:00:00"/>
    <d v="2019-01-27T00:00:00"/>
    <x v="35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08/19]"/>
    <n v="40"/>
    <n v="0"/>
    <n v="40"/>
    <n v="1.6197264679257135"/>
    <s v="46833NPD378B34 REV1.040"/>
    <n v="64.789058717028539"/>
    <d v="2019-02-08T00:00:00"/>
    <d v="2019-02-03T00:00:00"/>
    <x v="36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08/19]"/>
    <n v="40"/>
    <n v="0"/>
    <n v="40"/>
    <n v="1.6197264679257135"/>
    <s v="46833NPD378B34 REV1.040"/>
    <n v="64.789058717028539"/>
    <d v="2019-02-08T00:00:00"/>
    <d v="2019-02-03T00:00:00"/>
    <x v="36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15/19]"/>
    <n v="40"/>
    <n v="0"/>
    <n v="40"/>
    <n v="1.6197264679257135"/>
    <s v="46833NPD378B34 REV1.040"/>
    <n v="64.789058717028539"/>
    <d v="2019-02-15T00:00:00"/>
    <d v="2019-02-10T00:00:00"/>
    <x v="37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15/19]"/>
    <n v="40"/>
    <n v="0"/>
    <n v="40"/>
    <n v="1.6197264679257135"/>
    <s v="46833NPD378B34 REV1.040"/>
    <n v="64.789058717028539"/>
    <d v="2019-02-15T00:00:00"/>
    <d v="2019-02-10T00:00:00"/>
    <x v="37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22/19]"/>
    <n v="40"/>
    <n v="0"/>
    <n v="40"/>
    <n v="1.6197264679257135"/>
    <s v="46833NPD378B34 REV1.040"/>
    <n v="64.789058717028539"/>
    <d v="2019-02-22T00:00:00"/>
    <d v="2019-02-17T00:00:00"/>
    <x v="38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2/22/19]"/>
    <n v="40"/>
    <n v="0"/>
    <n v="40"/>
    <n v="1.6197264679257135"/>
    <s v="46833NPD378B34 REV1.040"/>
    <n v="64.789058717028539"/>
    <d v="2019-02-22T00:00:00"/>
    <d v="2019-02-17T00:00:00"/>
    <x v="38"/>
    <d v="2019-02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01/19]"/>
    <n v="40"/>
    <n v="0"/>
    <n v="40"/>
    <n v="1.6197264679257135"/>
    <s v="46833NPD378B34 REV1.040"/>
    <n v="64.789058717028539"/>
    <d v="2019-03-01T00:00:00"/>
    <d v="2019-02-24T00:00:00"/>
    <x v="39"/>
    <d v="2019-03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01/19]"/>
    <n v="40"/>
    <n v="0"/>
    <n v="40"/>
    <n v="1.6197264679257135"/>
    <s v="46833NPD378B34 REV1.040"/>
    <n v="64.789058717028539"/>
    <d v="2019-03-01T00:00:00"/>
    <d v="2019-02-24T00:00:00"/>
    <x v="39"/>
    <d v="2019-03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08/19]"/>
    <n v="40"/>
    <n v="0"/>
    <n v="40"/>
    <n v="1.6197264679257135"/>
    <s v="46833NPD378B34 REV1.040"/>
    <n v="64.789058717028539"/>
    <d v="2019-03-08T00:00:00"/>
    <d v="2019-03-03T00:00:00"/>
    <x v="40"/>
    <d v="2019-03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08/19]"/>
    <n v="40"/>
    <n v="0"/>
    <n v="40"/>
    <n v="1.6197264679257135"/>
    <s v="46833NPD378B34 REV1.040"/>
    <n v="64.789058717028539"/>
    <d v="2019-03-08T00:00:00"/>
    <d v="2019-03-03T00:00:00"/>
    <x v="40"/>
    <d v="2019-03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15/19]"/>
    <n v="40"/>
    <n v="0"/>
    <n v="40"/>
    <n v="1.6197264679257135"/>
    <s v="46833NPD378B34 REV1.040"/>
    <n v="64.789058717028539"/>
    <d v="2019-03-15T00:00:00"/>
    <d v="2019-03-10T00:00:00"/>
    <x v="41"/>
    <d v="2019-03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15/19]"/>
    <n v="40"/>
    <n v="0"/>
    <n v="40"/>
    <n v="1.6197264679257135"/>
    <s v="46833NPD378B34 REV1.040"/>
    <n v="64.789058717028539"/>
    <d v="2019-03-15T00:00:00"/>
    <d v="2019-03-10T00:00:00"/>
    <x v="41"/>
    <d v="2019-03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22/19]"/>
    <n v="40"/>
    <n v="0"/>
    <n v="40"/>
    <n v="1.6197264679257135"/>
    <s v="46833NPD378B34 REV1.040"/>
    <n v="64.789058717028539"/>
    <d v="2019-03-22T00:00:00"/>
    <d v="2019-03-17T00:00:00"/>
    <x v="2"/>
    <d v="2019-03-01T00:00:00"/>
    <x v="0"/>
    <s v="NPD"/>
    <s v="P"/>
    <e v="#N/A"/>
    <e v="#N/A"/>
    <n v="0"/>
    <n v="0"/>
  </r>
  <r>
    <x v="14"/>
    <s v="Open"/>
    <x v="10"/>
    <x v="11"/>
    <s v="9648"/>
    <x v="6"/>
    <x v="8"/>
    <s v="PC"/>
    <s v="NPD378B34 REV1.0  n Battery Pack [03/22/19]"/>
    <n v="40"/>
    <n v="0"/>
    <n v="40"/>
    <n v="1.6197264679257135"/>
    <s v="46833NPD378B34 REV1.040"/>
    <n v="64.789058717028539"/>
    <d v="2019-03-22T00:00:00"/>
    <d v="2019-03-17T00:00:00"/>
    <x v="2"/>
    <d v="2019-03-01T00:00:00"/>
    <x v="0"/>
    <s v="NPD"/>
    <s v="P"/>
    <e v="#N/A"/>
    <e v="#N/A"/>
    <n v="0"/>
    <n v="0"/>
  </r>
  <r>
    <x v="12"/>
    <s v="Open"/>
    <x v="11"/>
    <x v="12"/>
    <s v="3892"/>
    <x v="5"/>
    <x v="9"/>
    <s v="PC"/>
    <s v="NPD378B34 REV1.1   DUAL Li Ion Battery Pack"/>
    <n v="18"/>
    <n v="0"/>
    <n v="18"/>
    <n v="1.8630357525295762"/>
    <s v="46958NPD378B34 REV1.118"/>
    <n v="33.534643545532369"/>
    <d v="2018-09-12T00:00:00"/>
    <d v="2018-09-09T00:00:00"/>
    <x v="26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2/18]"/>
    <n v="90"/>
    <n v="0"/>
    <n v="90"/>
    <n v="1.6197264679257135"/>
    <s v="45922NPD378B34 REV1.190"/>
    <n v="145.77538211331421"/>
    <d v="2018-09-12T00:00:00"/>
    <d v="2018-09-09T00:00:00"/>
    <x v="26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2/18]"/>
    <n v="110"/>
    <n v="0"/>
    <n v="110"/>
    <n v="1.6197264679257135"/>
    <s v="45922NPD378B34 REV1.1110"/>
    <n v="178.1699114718285"/>
    <d v="2018-09-12T00:00:00"/>
    <d v="2018-09-09T00:00:00"/>
    <x v="26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2/18]"/>
    <n v="110"/>
    <n v="0"/>
    <n v="110"/>
    <n v="1.6197264679257135"/>
    <s v="45922NPD378B34 REV1.1110"/>
    <n v="178.1699114718285"/>
    <d v="2018-09-12T00:00:00"/>
    <d v="2018-09-09T00:00:00"/>
    <x v="26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2/18]"/>
    <n v="110"/>
    <n v="0"/>
    <n v="110"/>
    <n v="1.6197264679257135"/>
    <s v="45922NPD378B34 REV1.1110"/>
    <n v="178.1699114718285"/>
    <d v="2018-09-12T00:00:00"/>
    <d v="2018-09-09T00:00:00"/>
    <x v="26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7/18]"/>
    <n v="170"/>
    <n v="0"/>
    <n v="170"/>
    <n v="1.6197264679257135"/>
    <s v="45922NPD378B34 REV1.1170"/>
    <n v="275.35349954737131"/>
    <d v="2018-09-17T00:00:00"/>
    <d v="2018-09-16T00:00:00"/>
    <x v="27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7/18]"/>
    <n v="110"/>
    <n v="0"/>
    <n v="110"/>
    <n v="1.6197264679257135"/>
    <s v="45922NPD378B34 REV1.1110"/>
    <n v="178.1699114718285"/>
    <d v="2018-09-17T00:00:00"/>
    <d v="2018-09-16T00:00:00"/>
    <x v="27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7/18]"/>
    <n v="110"/>
    <n v="0"/>
    <n v="110"/>
    <n v="1.6197264679257135"/>
    <s v="45922NPD378B34 REV1.1110"/>
    <n v="178.1699114718285"/>
    <d v="2018-09-17T00:00:00"/>
    <d v="2018-09-16T00:00:00"/>
    <x v="27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17/18]"/>
    <n v="110"/>
    <n v="0"/>
    <n v="110"/>
    <n v="1.6197264679257135"/>
    <s v="45922NPD378B34 REV1.1110"/>
    <n v="178.1699114718285"/>
    <d v="2018-09-17T00:00:00"/>
    <d v="2018-09-16T00:00:00"/>
    <x v="27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24/18]"/>
    <n v="170"/>
    <n v="0"/>
    <n v="170"/>
    <n v="1.6197264679257135"/>
    <s v="45922NPD378B34 REV1.1170"/>
    <n v="275.35349954737131"/>
    <d v="2018-09-24T00:00:00"/>
    <d v="2018-09-23T00:00:00"/>
    <x v="24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24/18]"/>
    <n v="110"/>
    <n v="0"/>
    <n v="110"/>
    <n v="1.6197264679257135"/>
    <s v="45922NPD378B34 REV1.1110"/>
    <n v="178.1699114718285"/>
    <d v="2018-09-24T00:00:00"/>
    <d v="2018-09-23T00:00:00"/>
    <x v="24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24/18]"/>
    <n v="110"/>
    <n v="0"/>
    <n v="110"/>
    <n v="1.6197264679257135"/>
    <s v="45922NPD378B34 REV1.1110"/>
    <n v="178.1699114718285"/>
    <d v="2018-09-24T00:00:00"/>
    <d v="2018-09-23T00:00:00"/>
    <x v="24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09/24/18]"/>
    <n v="110"/>
    <n v="0"/>
    <n v="110"/>
    <n v="1.6197264679257135"/>
    <s v="45922NPD378B34 REV1.1110"/>
    <n v="178.1699114718285"/>
    <d v="2018-09-24T00:00:00"/>
    <d v="2018-09-23T00:00:00"/>
    <x v="24"/>
    <d v="2018-09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10/01/18]"/>
    <n v="170"/>
    <n v="0"/>
    <n v="170"/>
    <n v="1.6197264679257135"/>
    <s v="45922NPD378B34 REV1.1170"/>
    <n v="275.35349954737131"/>
    <d v="2018-10-01T00:00:00"/>
    <d v="2018-09-30T00:00:00"/>
    <x v="7"/>
    <d v="2018-10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10/01/18]"/>
    <n v="110"/>
    <n v="0"/>
    <n v="110"/>
    <n v="1.6197264679257135"/>
    <s v="45922NPD378B34 REV1.1110"/>
    <n v="178.1699114718285"/>
    <d v="2018-10-01T00:00:00"/>
    <d v="2018-09-30T00:00:00"/>
    <x v="7"/>
    <d v="2018-10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10/01/18]"/>
    <n v="110"/>
    <n v="0"/>
    <n v="110"/>
    <n v="1.6197264679257135"/>
    <s v="45922NPD378B34 REV1.1110"/>
    <n v="178.1699114718285"/>
    <d v="2018-10-01T00:00:00"/>
    <d v="2018-09-30T00:00:00"/>
    <x v="7"/>
    <d v="2018-10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10/01/18]"/>
    <n v="110"/>
    <n v="0"/>
    <n v="110"/>
    <n v="1.6197264679257135"/>
    <s v="45922NPD378B34 REV1.1110"/>
    <n v="178.1699114718285"/>
    <d v="2018-10-01T00:00:00"/>
    <d v="2018-09-30T00:00:00"/>
    <x v="7"/>
    <d v="2018-10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10/08/18]"/>
    <n v="170"/>
    <n v="0"/>
    <n v="170"/>
    <n v="1.6197264679257135"/>
    <s v="45922NPD378B34 REV1.1170"/>
    <n v="275.35349954737131"/>
    <d v="2018-10-08T00:00:00"/>
    <d v="2018-10-07T00:00:00"/>
    <x v="25"/>
    <d v="2018-10-01T00:00:00"/>
    <x v="0"/>
    <s v="NPD"/>
    <s v="P"/>
    <e v="#N/A"/>
    <e v="#N/A"/>
    <n v="0"/>
    <n v="0"/>
  </r>
  <r>
    <x v="15"/>
    <s v="Open"/>
    <x v="12"/>
    <x v="14"/>
    <s v="3892"/>
    <x v="5"/>
    <x v="9"/>
    <s v="PC"/>
    <s v="NPD378B34 REV1.1  n Battery Pack [10/08/18]"/>
    <n v="110"/>
    <n v="0"/>
    <n v="110"/>
    <n v="1.6197264679257135"/>
    <s v="45922NPD378B34 REV1.1110"/>
    <n v="178.1699114718285"/>
    <d v="2018-10-08T00:00:00"/>
    <d v="2018-10-07T00:00:00"/>
    <x v="25"/>
    <d v="2018-10-01T00:00:00"/>
    <x v="0"/>
    <s v="NPD"/>
    <s v="P"/>
    <e v="#N/A"/>
    <e v="#N/A"/>
    <n v="0"/>
    <n v="0"/>
  </r>
  <r>
    <x v="16"/>
    <s v="Open"/>
    <x v="13"/>
    <x v="15"/>
    <s v="4204"/>
    <x v="7"/>
    <x v="10"/>
    <s v="PC"/>
    <s v="NB2037ak31 Rev1.1  f #1853719 Li Ion Battery"/>
    <n v="30"/>
    <n v="0"/>
    <n v="30"/>
    <n v="0.60654438712391479"/>
    <s v="46672NB2037ak31 Rev1.130"/>
    <n v="18.196331613717444"/>
    <d v="2018-11-19T00:00:00"/>
    <d v="2018-11-18T00:00:00"/>
    <x v="42"/>
    <d v="2018-11-01T00:00:00"/>
    <x v="0"/>
    <s v="NB2"/>
    <s v="B"/>
    <n v="2"/>
    <n v="60"/>
    <n v="0"/>
    <n v="0"/>
  </r>
  <r>
    <x v="17"/>
    <s v="Open"/>
    <x v="14"/>
    <x v="16"/>
    <s v="7252"/>
    <x v="8"/>
    <x v="11"/>
    <s v="PC"/>
    <s v="NB2037al29 Rev1.4  Li Ion Battery [10/10/18]"/>
    <n v="360"/>
    <n v="0"/>
    <n v="360"/>
    <n v="0.48015822545047981"/>
    <s v="46582NB2037al29 Rev1.4360"/>
    <n v="172.85696116217272"/>
    <d v="2018-10-10T00:00:00"/>
    <d v="2018-10-07T00:00:00"/>
    <x v="25"/>
    <d v="2018-10-01T00:00:00"/>
    <x v="0"/>
    <s v="NB2"/>
    <s v="B"/>
    <n v="2"/>
    <n v="720"/>
    <n v="0"/>
    <n v="0"/>
  </r>
  <r>
    <x v="17"/>
    <s v="Open"/>
    <x v="14"/>
    <x v="16"/>
    <s v="7252"/>
    <x v="8"/>
    <x v="11"/>
    <s v="PC"/>
    <s v="NB2037al29 Rev1.4  Li Ion Battery [11/13/18]"/>
    <n v="360"/>
    <n v="0"/>
    <n v="360"/>
    <n v="0.48015822545047981"/>
    <s v="46582NB2037al29 Rev1.4360"/>
    <n v="172.85696116217272"/>
    <d v="2018-11-13T00:00:00"/>
    <d v="2018-11-11T00:00:00"/>
    <x v="30"/>
    <d v="2018-11-01T00:00:00"/>
    <x v="0"/>
    <s v="NB2"/>
    <s v="B"/>
    <n v="2"/>
    <n v="720"/>
    <n v="0"/>
    <n v="0"/>
  </r>
  <r>
    <x v="17"/>
    <s v="Open"/>
    <x v="14"/>
    <x v="16"/>
    <s v="7252"/>
    <x v="8"/>
    <x v="11"/>
    <s v="PC"/>
    <s v="NB2037al29 Rev1.4  Li Ion Battery [12/04/18]"/>
    <n v="280"/>
    <n v="0"/>
    <n v="280"/>
    <n v="0.48015822545047981"/>
    <s v="46582NB2037al29 Rev1.4280"/>
    <n v="134.44430312613434"/>
    <d v="2018-12-04T00:00:00"/>
    <d v="2018-12-02T00:00:00"/>
    <x v="31"/>
    <d v="2018-12-01T00:00:00"/>
    <x v="0"/>
    <s v="NB2"/>
    <s v="B"/>
    <n v="2"/>
    <n v="560"/>
    <n v="0"/>
    <n v="0"/>
  </r>
  <r>
    <x v="18"/>
    <s v="Open"/>
    <x v="15"/>
    <x v="17"/>
    <s v="3465"/>
    <x v="9"/>
    <x v="12"/>
    <s v="PC"/>
    <s v="NB2037av31 Rev1.0  Li Ion Battery [09/26/18]"/>
    <n v="30"/>
    <n v="0"/>
    <n v="30"/>
    <n v="0.54439769999435672"/>
    <s v="46939NB2037av31 Rev1.030"/>
    <n v="16.331930999830703"/>
    <d v="2018-09-26T00:00:00"/>
    <d v="2018-09-23T00:00:00"/>
    <x v="24"/>
    <d v="2018-09-01T00:00:00"/>
    <x v="0"/>
    <s v="NB2"/>
    <s v="B"/>
    <n v="2"/>
    <n v="60"/>
    <n v="0"/>
    <n v="0"/>
  </r>
  <r>
    <x v="18"/>
    <s v="Open"/>
    <x v="15"/>
    <x v="17"/>
    <s v="3465"/>
    <x v="9"/>
    <x v="12"/>
    <s v="PC"/>
    <s v="NB2037av31 Rev1.0  Li Ion Battery [10/22/18]"/>
    <n v="45"/>
    <n v="0"/>
    <n v="45"/>
    <n v="0.54439769999435672"/>
    <s v="46939NB2037av31 Rev1.045"/>
    <n v="24.497896499746052"/>
    <d v="2018-10-22T00:00:00"/>
    <d v="2018-10-21T00:00:00"/>
    <x v="0"/>
    <d v="2018-10-01T00:00:00"/>
    <x v="0"/>
    <s v="NB2"/>
    <s v="B"/>
    <n v="2"/>
    <n v="90"/>
    <n v="0"/>
    <n v="0"/>
  </r>
  <r>
    <x v="19"/>
    <s v="Open"/>
    <x v="16"/>
    <x v="18"/>
    <s v="5364"/>
    <x v="10"/>
    <x v="13"/>
    <s v="PC"/>
    <s v="NB2037bf29 Rev1.4  Li Ion Battery [10/17/18]"/>
    <n v="100"/>
    <n v="0"/>
    <n v="100"/>
    <n v="0.49872033990791731"/>
    <s v="46404NB2037bf29 Rev1.4100"/>
    <n v="49.872033990791728"/>
    <d v="2018-10-17T00:00:00"/>
    <d v="2018-10-14T00:00:00"/>
    <x v="8"/>
    <d v="2018-10-01T00:00:00"/>
    <x v="0"/>
    <s v="NB2"/>
    <s v="B"/>
    <n v="2"/>
    <n v="200"/>
    <n v="0"/>
    <n v="0"/>
  </r>
  <r>
    <x v="20"/>
    <s v="Open"/>
    <x v="17"/>
    <x v="19"/>
    <s v="4964"/>
    <x v="11"/>
    <x v="13"/>
    <s v="PC"/>
    <s v="NB2037bf29 Rev1.4  Li Ion Battery [11/26/18]"/>
    <n v="12"/>
    <n v="0"/>
    <n v="12"/>
    <n v="0.55176795132304512"/>
    <s v="45435NB2037bf29 Rev1.412"/>
    <n v="6.6212154158765415"/>
    <d v="2018-11-26T00:00:00"/>
    <d v="2018-11-25T00:00:00"/>
    <x v="3"/>
    <d v="2018-11-01T00:00:00"/>
    <x v="0"/>
    <s v="NB2"/>
    <s v="B"/>
    <n v="2"/>
    <n v="24"/>
    <n v="0"/>
    <n v="0"/>
  </r>
  <r>
    <x v="21"/>
    <s v="Open"/>
    <x v="18"/>
    <x v="20"/>
    <s v="3206"/>
    <x v="12"/>
    <x v="14"/>
    <s v="PC"/>
    <s v="NB2037bf34 Rev1.4  Li Ion Battery [09/05/18]"/>
    <n v="22"/>
    <n v="0"/>
    <n v="22"/>
    <n v="0.64758121859599482"/>
    <s v="46329NB2037bf34 Rev1.422"/>
    <n v="14.246786809111885"/>
    <d v="2018-09-05T00:00:00"/>
    <d v="2018-09-02T00:00:00"/>
    <x v="23"/>
    <d v="2018-09-01T00:00:00"/>
    <x v="0"/>
    <s v="NB2"/>
    <s v="B"/>
    <n v="2"/>
    <n v="44"/>
    <n v="9"/>
    <n v="198"/>
  </r>
  <r>
    <x v="22"/>
    <s v="Open"/>
    <x v="19"/>
    <x v="21"/>
    <s v="5060"/>
    <x v="13"/>
    <x v="14"/>
    <s v="PC"/>
    <s v="NB2037bf34 Rev1.4  34 Rev 1.4 Li Ion Battery"/>
    <n v="2"/>
    <n v="0"/>
    <n v="2"/>
    <n v="0.83866180859902828"/>
    <s v="46884NB2037bf34 Rev1.42"/>
    <n v="1.6773236171980566"/>
    <d v="2018-09-25T00:00:00"/>
    <d v="2018-09-23T00:00:00"/>
    <x v="24"/>
    <d v="2018-09-01T00:00:00"/>
    <x v="0"/>
    <s v="NB2"/>
    <s v="B"/>
    <n v="2"/>
    <n v="4"/>
    <n v="0"/>
    <n v="0"/>
  </r>
  <r>
    <x v="23"/>
    <s v="Open"/>
    <x v="20"/>
    <x v="4"/>
    <s v="4853"/>
    <x v="14"/>
    <x v="14"/>
    <s v="PC"/>
    <s v="NB2037bf34 Rev1.4  34 Rev 1.4 Li Ion Battery"/>
    <n v="8"/>
    <n v="2"/>
    <n v="6"/>
    <n v="0.83866180859902828"/>
    <s v="46995NB2037bf34 Rev1.48"/>
    <n v="5.0319708515941697"/>
    <d v="2018-10-30T00:00:00"/>
    <d v="2018-10-28T00:00:00"/>
    <x v="28"/>
    <d v="2018-10-01T00:00:00"/>
    <x v="0"/>
    <s v="NB2"/>
    <s v="B"/>
    <n v="2"/>
    <n v="12"/>
    <n v="0"/>
    <n v="0"/>
  </r>
  <r>
    <x v="24"/>
    <s v="Open"/>
    <x v="21"/>
    <x v="22"/>
    <s v="6756"/>
    <x v="15"/>
    <x v="14"/>
    <s v="PC"/>
    <s v="NB2037bf34 Rev1.4  34 Rev 1.4 Li Ion Battery"/>
    <n v="10"/>
    <n v="0"/>
    <n v="10"/>
    <n v="0.83866180859902828"/>
    <s v="46744NB2037bf34 Rev1.410"/>
    <n v="8.3866180859902819"/>
    <d v="2018-11-28T00:00:00"/>
    <d v="2018-11-25T00:00:00"/>
    <x v="3"/>
    <d v="2018-11-01T00:00:00"/>
    <x v="0"/>
    <s v="NB2"/>
    <s v="B"/>
    <n v="2"/>
    <n v="20"/>
    <n v="0"/>
    <n v="0"/>
  </r>
  <r>
    <x v="25"/>
    <s v="Open"/>
    <x v="22"/>
    <x v="23"/>
    <s v="3206"/>
    <x v="12"/>
    <x v="14"/>
    <s v="PC"/>
    <s v="NB2037bf34 Rev1.4  34 Rev 1.4 Li Ion Battery"/>
    <n v="180"/>
    <n v="0"/>
    <n v="180"/>
    <n v="0.51018517530809937"/>
    <s v="47014NB2037bf34 Rev1.4180"/>
    <n v="91.833331555457889"/>
    <d v="2019-01-07T00:00:00"/>
    <d v="2019-01-06T00:00:00"/>
    <x v="22"/>
    <d v="2019-01-01T00:00:00"/>
    <x v="0"/>
    <s v="NB2"/>
    <s v="B"/>
    <n v="2"/>
    <n v="360"/>
    <n v="0"/>
    <n v="0"/>
  </r>
  <r>
    <x v="26"/>
    <s v="Open"/>
    <x v="16"/>
    <x v="24"/>
    <s v="5955"/>
    <x v="16"/>
    <x v="15"/>
    <s v="PC"/>
    <s v="NB2037bh31 Rev2.4  s(24 Hr. hold) [09/10/18]"/>
    <n v="50"/>
    <n v="0"/>
    <n v="50"/>
    <n v="0.55795532280885773"/>
    <s v="46400NB2037bh31 Rev2.450"/>
    <n v="27.897766140442886"/>
    <d v="2018-09-10T00:00:00"/>
    <d v="2018-09-09T00:00:00"/>
    <x v="26"/>
    <d v="2018-09-01T00:00:00"/>
    <x v="0"/>
    <s v="NB2"/>
    <s v="B"/>
    <n v="2"/>
    <n v="100"/>
    <n v="0"/>
    <n v="0"/>
  </r>
  <r>
    <x v="26"/>
    <s v="Open"/>
    <x v="16"/>
    <x v="24"/>
    <s v="5955"/>
    <x v="16"/>
    <x v="15"/>
    <s v="PC"/>
    <s v="NB2037bh31 Rev2.4  s(24 Hr. hold) [09/24/18]"/>
    <n v="58"/>
    <n v="0"/>
    <n v="58"/>
    <n v="0.55795532280885773"/>
    <s v="46400NB2037bh31 Rev2.458"/>
    <n v="32.361408722913751"/>
    <d v="2018-09-24T00:00:00"/>
    <d v="2018-09-23T00:00:00"/>
    <x v="24"/>
    <d v="2018-09-01T00:00:00"/>
    <x v="0"/>
    <s v="NB2"/>
    <s v="B"/>
    <n v="2"/>
    <n v="116"/>
    <n v="0"/>
    <n v="0"/>
  </r>
  <r>
    <x v="27"/>
    <s v="Open"/>
    <x v="23"/>
    <x v="25"/>
    <s v="5955"/>
    <x v="16"/>
    <x v="15"/>
    <s v="PC"/>
    <s v="NB2037bh31 Rev2.4  s(24 Hr. hold) [10/08/18]"/>
    <n v="58"/>
    <n v="0"/>
    <n v="58"/>
    <n v="0.55795532280885773"/>
    <s v="46804NB2037bh31 Rev2.458"/>
    <n v="32.361408722913751"/>
    <d v="2018-10-08T00:00:00"/>
    <d v="2018-10-07T00:00:00"/>
    <x v="25"/>
    <d v="2018-10-01T00:00:00"/>
    <x v="0"/>
    <s v="NB2"/>
    <s v="B"/>
    <n v="2"/>
    <n v="116"/>
    <n v="0"/>
    <n v="0"/>
  </r>
  <r>
    <x v="27"/>
    <s v="Open"/>
    <x v="23"/>
    <x v="25"/>
    <s v="5955"/>
    <x v="16"/>
    <x v="15"/>
    <s v="PC"/>
    <s v="NB2037bh31 Rev2.4  s(24 Hr. hold) [10/29/18]"/>
    <n v="50"/>
    <n v="0"/>
    <n v="50"/>
    <n v="0.55795532280885773"/>
    <s v="46804NB2037bh31 Rev2.450"/>
    <n v="27.897766140442886"/>
    <d v="2018-10-29T00:00:00"/>
    <d v="2018-10-28T00:00:00"/>
    <x v="28"/>
    <d v="2018-10-01T00:00:00"/>
    <x v="0"/>
    <s v="NB2"/>
    <s v="B"/>
    <n v="2"/>
    <n v="100"/>
    <n v="0"/>
    <n v="0"/>
  </r>
  <r>
    <x v="28"/>
    <s v="Open"/>
    <x v="24"/>
    <x v="26"/>
    <s v="6028"/>
    <x v="17"/>
    <x v="15"/>
    <s v="PC"/>
    <s v="NB2037bh31 Rev2.4  s(24 Hr. hold) [09/17/18]"/>
    <n v="50"/>
    <n v="0"/>
    <n v="50"/>
    <n v="0.51182300893669674"/>
    <s v="46504NB2037bh31 Rev2.450"/>
    <n v="25.591150446834838"/>
    <d v="2018-09-17T00:00:00"/>
    <d v="2018-09-16T00:00:00"/>
    <x v="27"/>
    <d v="2018-09-01T00:00:00"/>
    <x v="0"/>
    <s v="NB2"/>
    <s v="B"/>
    <n v="2"/>
    <n v="100"/>
    <n v="0"/>
    <n v="0"/>
  </r>
  <r>
    <x v="28"/>
    <s v="Open"/>
    <x v="24"/>
    <x v="26"/>
    <s v="6028"/>
    <x v="17"/>
    <x v="15"/>
    <s v="PC"/>
    <s v="NB2037bh31 Rev2.4  s(24 Hr. hold) [10/01/18]"/>
    <n v="50"/>
    <n v="0"/>
    <n v="50"/>
    <n v="0.51182300893669674"/>
    <s v="46504NB2037bh31 Rev2.450"/>
    <n v="25.591150446834838"/>
    <d v="2018-10-01T00:00:00"/>
    <d v="2018-09-30T00:00:00"/>
    <x v="7"/>
    <d v="2018-10-01T00:00:00"/>
    <x v="0"/>
    <s v="NB2"/>
    <s v="B"/>
    <n v="2"/>
    <n v="100"/>
    <n v="0"/>
    <n v="0"/>
  </r>
  <r>
    <x v="28"/>
    <s v="Open"/>
    <x v="24"/>
    <x v="26"/>
    <s v="6028"/>
    <x v="17"/>
    <x v="15"/>
    <s v="PC"/>
    <s v="NB2037bh31 Rev2.4  s(24 Hr. hold) [10/15/18]"/>
    <n v="50"/>
    <n v="0"/>
    <n v="50"/>
    <n v="0.51182300893669674"/>
    <s v="46504NB2037bh31 Rev2.450"/>
    <n v="25.591150446834838"/>
    <d v="2018-10-15T00:00:00"/>
    <d v="2018-10-14T00:00:00"/>
    <x v="8"/>
    <d v="2018-10-01T00:00:00"/>
    <x v="0"/>
    <s v="NB2"/>
    <s v="B"/>
    <n v="2"/>
    <n v="100"/>
    <n v="0"/>
    <n v="0"/>
  </r>
  <r>
    <x v="28"/>
    <s v="Open"/>
    <x v="24"/>
    <x v="26"/>
    <s v="6028"/>
    <x v="17"/>
    <x v="15"/>
    <s v="PC"/>
    <s v="NB2037bh31 Rev2.4  s(24 Hr. hold) [10/29/18]"/>
    <n v="50"/>
    <n v="0"/>
    <n v="50"/>
    <n v="0.51182300893669674"/>
    <s v="46504NB2037bh31 Rev2.450"/>
    <n v="25.591150446834838"/>
    <d v="2018-10-29T00:00:00"/>
    <d v="2018-10-28T00:00:00"/>
    <x v="28"/>
    <d v="2018-10-01T00:00:00"/>
    <x v="0"/>
    <s v="NB2"/>
    <s v="B"/>
    <n v="2"/>
    <n v="100"/>
    <n v="0"/>
    <n v="0"/>
  </r>
  <r>
    <x v="29"/>
    <s v="Open"/>
    <x v="25"/>
    <x v="22"/>
    <s v="6028"/>
    <x v="17"/>
    <x v="15"/>
    <s v="PC"/>
    <s v="NB2037bh31 Rev2.4  s(24 Hr. hold) [11/12/18]"/>
    <n v="50"/>
    <n v="0"/>
    <n v="50"/>
    <n v="0.51182300893669674"/>
    <s v="46771NB2037bh31 Rev2.450"/>
    <n v="25.591150446834838"/>
    <d v="2018-11-12T00:00:00"/>
    <d v="2018-11-11T00:00:00"/>
    <x v="30"/>
    <d v="2018-11-01T00:00:00"/>
    <x v="0"/>
    <s v="NB2"/>
    <s v="B"/>
    <n v="2"/>
    <n v="100"/>
    <n v="0"/>
    <n v="0"/>
  </r>
  <r>
    <x v="29"/>
    <s v="Open"/>
    <x v="25"/>
    <x v="22"/>
    <s v="6028"/>
    <x v="17"/>
    <x v="15"/>
    <s v="PC"/>
    <s v="NB2037bh31 Rev2.4  s(24 Hr. hold) [11/28/18]"/>
    <n v="200"/>
    <n v="0"/>
    <n v="200"/>
    <n v="0.51182300893669674"/>
    <s v="46771NB2037bh31 Rev2.4200"/>
    <n v="102.36460178733935"/>
    <d v="2018-11-28T00:00:00"/>
    <d v="2018-11-25T00:00:00"/>
    <x v="3"/>
    <d v="2018-11-01T00:00:00"/>
    <x v="0"/>
    <s v="NB2"/>
    <s v="B"/>
    <n v="2"/>
    <n v="400"/>
    <n v="0"/>
    <n v="0"/>
  </r>
  <r>
    <x v="30"/>
    <s v="Open"/>
    <x v="23"/>
    <x v="27"/>
    <s v="5955"/>
    <x v="16"/>
    <x v="15"/>
    <s v="PC"/>
    <s v="NB2037bh31 Rev2.4  s(24 Hr. hold) [11/26/18]"/>
    <n v="58"/>
    <n v="0"/>
    <n v="58"/>
    <n v="0.55795532280885773"/>
    <s v="46805NB2037bh31 Rev2.458"/>
    <n v="32.361408722913751"/>
    <d v="2018-11-26T00:00:00"/>
    <d v="2018-11-25T00:00:00"/>
    <x v="3"/>
    <d v="2018-11-01T00:00:00"/>
    <x v="0"/>
    <s v="NB2"/>
    <s v="B"/>
    <n v="2"/>
    <n v="116"/>
    <n v="0"/>
    <n v="0"/>
  </r>
  <r>
    <x v="30"/>
    <s v="Open"/>
    <x v="23"/>
    <x v="27"/>
    <s v="5955"/>
    <x v="16"/>
    <x v="15"/>
    <s v="PC"/>
    <s v="NB2037bh31 Rev2.4  s(24 Hr. hold) [12/10/18]"/>
    <n v="50"/>
    <n v="0"/>
    <n v="50"/>
    <n v="0.55795532280885773"/>
    <s v="46805NB2037bh31 Rev2.450"/>
    <n v="27.897766140442886"/>
    <d v="2018-12-10T00:00:00"/>
    <d v="2018-12-09T00:00:00"/>
    <x v="4"/>
    <d v="2018-12-01T00:00:00"/>
    <x v="0"/>
    <s v="NB2"/>
    <s v="B"/>
    <n v="2"/>
    <n v="100"/>
    <n v="0"/>
    <n v="0"/>
  </r>
  <r>
    <x v="31"/>
    <s v="Open"/>
    <x v="1"/>
    <x v="27"/>
    <s v="6028"/>
    <x v="17"/>
    <x v="15"/>
    <s v="PC"/>
    <s v="NB2037bh31 Rev2.4  us(24 Hr. hold)"/>
    <n v="250"/>
    <n v="0"/>
    <n v="250"/>
    <n v="0.51182300893669674"/>
    <s v="46850NB2037bh31 Rev2.4250"/>
    <n v="127.95575223417418"/>
    <d v="2018-12-19T00:00:00"/>
    <d v="2018-12-16T00:00:00"/>
    <x v="32"/>
    <d v="2018-12-01T00:00:00"/>
    <x v="0"/>
    <s v="NB2"/>
    <s v="B"/>
    <n v="2"/>
    <n v="500"/>
    <n v="0"/>
    <n v="0"/>
  </r>
  <r>
    <x v="32"/>
    <s v="Open"/>
    <x v="19"/>
    <x v="28"/>
    <s v="6028"/>
    <x v="17"/>
    <x v="15"/>
    <s v="PC"/>
    <s v="NB2037bh31 Rev2.4  us(24 Hr. hold)"/>
    <n v="250"/>
    <n v="0"/>
    <n v="250"/>
    <n v="0.51182300893669674"/>
    <s v="46893NB2037bh31 Rev2.4250"/>
    <n v="127.95575223417418"/>
    <d v="2019-01-25T00:00:00"/>
    <d v="2019-01-20T00:00:00"/>
    <x v="1"/>
    <d v="2019-01-01T00:00:00"/>
    <x v="0"/>
    <s v="NB2"/>
    <s v="B"/>
    <n v="2"/>
    <n v="500"/>
    <n v="0"/>
    <n v="0"/>
  </r>
  <r>
    <x v="33"/>
    <s v="Open"/>
    <x v="26"/>
    <x v="29"/>
    <s v="5955"/>
    <x v="16"/>
    <x v="15"/>
    <s v="PC"/>
    <s v="NB2037bh31 Rev2.4  s(24 Hr. hold) [12/27/18]"/>
    <n v="58"/>
    <n v="0"/>
    <n v="58"/>
    <n v="0.51182300893669674"/>
    <s v="46925NB2037bh31 Rev2.458"/>
    <n v="29.68573451832841"/>
    <d v="2018-12-27T00:00:00"/>
    <d v="2018-12-23T00:00:00"/>
    <x v="43"/>
    <d v="2018-12-01T00:00:00"/>
    <x v="0"/>
    <s v="NB2"/>
    <s v="B"/>
    <n v="2"/>
    <n v="116"/>
    <n v="0"/>
    <n v="0"/>
  </r>
  <r>
    <x v="33"/>
    <s v="Open"/>
    <x v="26"/>
    <x v="29"/>
    <s v="5955"/>
    <x v="16"/>
    <x v="15"/>
    <s v="PC"/>
    <s v="NB2037bh31 Rev2.4  s(24 Hr. hold) [01/07/19]"/>
    <n v="50"/>
    <n v="0"/>
    <n v="50"/>
    <n v="0.51182300893669674"/>
    <s v="46925NB2037bh31 Rev2.450"/>
    <n v="25.591150446834838"/>
    <d v="2019-01-07T00:00:00"/>
    <d v="2019-01-06T00:00:00"/>
    <x v="22"/>
    <d v="2019-01-01T00:00:00"/>
    <x v="0"/>
    <s v="NB2"/>
    <s v="B"/>
    <n v="2"/>
    <n v="100"/>
    <n v="0"/>
    <n v="0"/>
  </r>
  <r>
    <x v="33"/>
    <s v="Open"/>
    <x v="26"/>
    <x v="29"/>
    <s v="5955"/>
    <x v="16"/>
    <x v="15"/>
    <s v="PC"/>
    <s v="NB2037bh31 Rev2.4  s(24 Hr. hold) [01/22/19]"/>
    <n v="58"/>
    <n v="0"/>
    <n v="58"/>
    <n v="0.51182300893669674"/>
    <s v="46925NB2037bh31 Rev2.458"/>
    <n v="29.68573451832841"/>
    <d v="2019-01-22T00:00:00"/>
    <d v="2019-01-20T00:00:00"/>
    <x v="1"/>
    <d v="2019-01-01T00:00:00"/>
    <x v="0"/>
    <s v="NB2"/>
    <s v="B"/>
    <n v="2"/>
    <n v="116"/>
    <n v="0"/>
    <n v="0"/>
  </r>
  <r>
    <x v="33"/>
    <s v="Open"/>
    <x v="26"/>
    <x v="29"/>
    <s v="5955"/>
    <x v="16"/>
    <x v="15"/>
    <s v="PC"/>
    <s v="NB2037bh31 Rev2.4  s(24 Hr. hold) [02/01/19]"/>
    <n v="50"/>
    <n v="0"/>
    <n v="50"/>
    <n v="0.51182300893669674"/>
    <s v="46925NB2037bh31 Rev2.450"/>
    <n v="25.591150446834838"/>
    <d v="2019-02-01T00:00:00"/>
    <d v="2019-01-27T00:00:00"/>
    <x v="35"/>
    <d v="2019-02-01T00:00:00"/>
    <x v="0"/>
    <s v="NB2"/>
    <s v="B"/>
    <n v="2"/>
    <n v="100"/>
    <n v="0"/>
    <n v="0"/>
  </r>
  <r>
    <x v="33"/>
    <s v="Open"/>
    <x v="26"/>
    <x v="29"/>
    <s v="5955"/>
    <x v="16"/>
    <x v="15"/>
    <s v="PC"/>
    <s v="NB2037bh31 Rev2.4  s(24 Hr. hold) [02/15/19]"/>
    <n v="58"/>
    <n v="0"/>
    <n v="58"/>
    <n v="0.51182300893669674"/>
    <s v="46925NB2037bh31 Rev2.458"/>
    <n v="29.68573451832841"/>
    <d v="2019-02-15T00:00:00"/>
    <d v="2019-02-10T00:00:00"/>
    <x v="37"/>
    <d v="2019-02-01T00:00:00"/>
    <x v="0"/>
    <s v="NB2"/>
    <s v="B"/>
    <n v="2"/>
    <n v="116"/>
    <n v="0"/>
    <n v="0"/>
  </r>
  <r>
    <x v="33"/>
    <s v="Open"/>
    <x v="26"/>
    <x v="29"/>
    <s v="5955"/>
    <x v="16"/>
    <x v="15"/>
    <s v="PC"/>
    <s v="NB2037bh31 Rev2.4  s(24 Hr. hold) [03/04/19]"/>
    <n v="50"/>
    <n v="0"/>
    <n v="50"/>
    <n v="0.51182300893669674"/>
    <s v="46925NB2037bh31 Rev2.450"/>
    <n v="25.591150446834838"/>
    <d v="2019-03-04T00:00:00"/>
    <d v="2019-03-03T00:00:00"/>
    <x v="40"/>
    <d v="2019-03-01T00:00:00"/>
    <x v="0"/>
    <s v="NB2"/>
    <s v="B"/>
    <n v="2"/>
    <n v="100"/>
    <n v="0"/>
    <n v="0"/>
  </r>
  <r>
    <x v="34"/>
    <s v="Open"/>
    <x v="27"/>
    <x v="30"/>
    <s v="3700"/>
    <x v="2"/>
    <x v="16"/>
    <s v="PC"/>
    <s v="NB2037by34 Rev2.0  34 Rev 2.0 Li Ion Battery"/>
    <n v="8"/>
    <n v="0"/>
    <n v="8"/>
    <n v="0"/>
    <s v="46561NB2037by34 Rev2.08"/>
    <n v="0"/>
    <d v="2018-07-31T00:00:00"/>
    <d v="2018-07-29T00:00:00"/>
    <x v="23"/>
    <s v="LATE"/>
    <x v="0"/>
    <s v="NB2"/>
    <s v="B"/>
    <n v="2"/>
    <n v="16"/>
    <n v="45"/>
    <n v="360"/>
  </r>
  <r>
    <x v="35"/>
    <s v="Open"/>
    <x v="10"/>
    <x v="31"/>
    <s v="4780"/>
    <x v="18"/>
    <x v="17"/>
    <s v="PC"/>
    <s v="NB2037cf31 Rev1.0  or Subsite Li Ion Battery"/>
    <n v="250"/>
    <n v="0"/>
    <n v="250"/>
    <n v="0.49680953400788697"/>
    <s v="46839NB2037cf31 Rev1.0250"/>
    <n v="124.20238350197174"/>
    <d v="2018-10-22T00:00:00"/>
    <d v="2018-10-21T00:00:00"/>
    <x v="0"/>
    <d v="2018-10-01T00:00:00"/>
    <x v="0"/>
    <s v="NB2"/>
    <s v="B"/>
    <n v="2"/>
    <n v="500"/>
    <n v="0"/>
    <n v="0"/>
  </r>
  <r>
    <x v="36"/>
    <s v="Open"/>
    <x v="28"/>
    <x v="32"/>
    <s v="4780"/>
    <x v="18"/>
    <x v="17"/>
    <s v="PC"/>
    <s v="NB2037cf31 Rev1.0  Li Ion Battery [12/10/18]"/>
    <n v="250"/>
    <n v="0"/>
    <n v="250"/>
    <n v="0.49680953400788697"/>
    <s v="46899NB2037cf31 Rev1.0250"/>
    <n v="124.20238350197174"/>
    <d v="2018-12-10T00:00:00"/>
    <d v="2018-12-09T00:00:00"/>
    <x v="4"/>
    <d v="2018-12-01T00:00:00"/>
    <x v="0"/>
    <s v="NB2"/>
    <s v="B"/>
    <n v="2"/>
    <n v="500"/>
    <n v="0"/>
    <n v="0"/>
  </r>
  <r>
    <x v="37"/>
    <s v="Open"/>
    <x v="29"/>
    <x v="33"/>
    <s v="7741"/>
    <x v="19"/>
    <x v="18"/>
    <s v="PC"/>
    <s v="NC2040ac31 REV1.1  chnologies Li Ion Battery"/>
    <n v="72"/>
    <n v="0"/>
    <n v="72"/>
    <n v="0.61436959223832466"/>
    <s v="46719NC2040ac31 REV1.172"/>
    <n v="44.234610641159378"/>
    <d v="2018-11-27T00:00:00"/>
    <d v="2018-11-25T00:00:00"/>
    <x v="3"/>
    <d v="2018-11-01T00:00:00"/>
    <x v="0"/>
    <s v="NC2"/>
    <s v="C"/>
    <n v="3"/>
    <n v="216"/>
    <n v="0"/>
    <n v="0"/>
  </r>
  <r>
    <x v="38"/>
    <s v="Open"/>
    <x v="2"/>
    <x v="34"/>
    <s v="7741"/>
    <x v="19"/>
    <x v="18"/>
    <s v="PC"/>
    <s v="NC2040ac31 REV1.1  chnologies Li Ion Battery"/>
    <n v="72"/>
    <n v="0"/>
    <n v="72"/>
    <n v="0.61436959223832466"/>
    <s v="46818NC2040ac31 REV1.172"/>
    <n v="44.234610641159378"/>
    <d v="2019-01-04T00:00:00"/>
    <d v="2018-12-30T00:00:00"/>
    <x v="33"/>
    <d v="2019-01-01T00:00:00"/>
    <x v="0"/>
    <s v="NC2"/>
    <s v="C"/>
    <n v="3"/>
    <n v="216"/>
    <n v="0"/>
    <n v="0"/>
  </r>
  <r>
    <x v="39"/>
    <s v="Open"/>
    <x v="13"/>
    <x v="35"/>
    <s v="3028"/>
    <x v="20"/>
    <x v="19"/>
    <s v="PC"/>
    <s v="NC2040bb29 REV1.3   Li Ion Battery"/>
    <n v="100"/>
    <n v="0"/>
    <n v="100"/>
    <n v="0.64348663452450117"/>
    <s v="46667NC2040bb29 REV1.3100"/>
    <n v="64.348663452450111"/>
    <d v="2018-11-20T00:00:00"/>
    <d v="2018-11-18T00:00:00"/>
    <x v="42"/>
    <d v="2018-11-01T00:00:00"/>
    <x v="0"/>
    <s v="NC2"/>
    <s v="C"/>
    <n v="3"/>
    <n v="300"/>
    <n v="0"/>
    <n v="0"/>
  </r>
  <r>
    <x v="40"/>
    <s v="Open"/>
    <x v="30"/>
    <x v="36"/>
    <s v="3028"/>
    <x v="20"/>
    <x v="20"/>
    <s v="PC"/>
    <s v="NC2040bc34 REV1.3  Li Ion Battery [09/03/18]"/>
    <n v="150"/>
    <n v="0"/>
    <n v="150"/>
    <n v="0.61901012085268414"/>
    <s v="45853NC2040bc34 REV1.3150"/>
    <n v="92.851518127902622"/>
    <d v="2018-09-03T00:00:00"/>
    <d v="2018-09-02T00:00:00"/>
    <x v="23"/>
    <d v="2018-09-01T00:00:00"/>
    <x v="0"/>
    <s v="NC2"/>
    <s v="C"/>
    <n v="3"/>
    <n v="450"/>
    <n v="11"/>
    <n v="1650"/>
  </r>
  <r>
    <x v="41"/>
    <s v="Open"/>
    <x v="11"/>
    <x v="23"/>
    <s v="3028"/>
    <x v="20"/>
    <x v="20"/>
    <s v="PC"/>
    <s v="NC2040bc34 REV1.3  Li Ion Battery [11/02/18]"/>
    <n v="125"/>
    <n v="0"/>
    <n v="125"/>
    <n v="0.61901012085268414"/>
    <s v="46942NC2040bc34 REV1.3125"/>
    <n v="77.376265106585521"/>
    <d v="2018-11-02T00:00:00"/>
    <d v="2018-10-28T00:00:00"/>
    <x v="28"/>
    <d v="2018-11-01T00:00:00"/>
    <x v="0"/>
    <s v="NC2"/>
    <s v="C"/>
    <n v="3"/>
    <n v="375"/>
    <n v="0"/>
    <n v="0"/>
  </r>
  <r>
    <x v="41"/>
    <s v="Open"/>
    <x v="11"/>
    <x v="23"/>
    <s v="3028"/>
    <x v="20"/>
    <x v="20"/>
    <s v="PC"/>
    <s v="NC2040bc34 REV1.3  Li Ion Battery [12/17/18]"/>
    <n v="125"/>
    <n v="0"/>
    <n v="125"/>
    <n v="0.61901012085268414"/>
    <s v="46942NC2040bc34 REV1.3125"/>
    <n v="77.376265106585521"/>
    <d v="2018-12-17T00:00:00"/>
    <d v="2018-12-16T00:00:00"/>
    <x v="32"/>
    <d v="2018-12-01T00:00:00"/>
    <x v="0"/>
    <s v="NC2"/>
    <s v="C"/>
    <n v="3"/>
    <n v="375"/>
    <n v="0"/>
    <n v="0"/>
  </r>
  <r>
    <x v="41"/>
    <s v="Open"/>
    <x v="11"/>
    <x v="23"/>
    <s v="3028"/>
    <x v="20"/>
    <x v="20"/>
    <s v="PC"/>
    <s v="NC2040bc34 REV1.3  Li Ion Battery [01/04/19]"/>
    <n v="125"/>
    <n v="0"/>
    <n v="125"/>
    <n v="0.61901012085268414"/>
    <s v="46942NC2040bc34 REV1.3125"/>
    <n v="77.376265106585521"/>
    <d v="2019-01-04T00:00:00"/>
    <d v="2018-12-30T00:00:00"/>
    <x v="33"/>
    <d v="2019-01-01T00:00:00"/>
    <x v="0"/>
    <s v="NC2"/>
    <s v="C"/>
    <n v="3"/>
    <n v="375"/>
    <n v="0"/>
    <n v="0"/>
  </r>
  <r>
    <x v="42"/>
    <s v="Open"/>
    <x v="2"/>
    <x v="17"/>
    <s v="8198"/>
    <x v="21"/>
    <x v="21"/>
    <s v="PC"/>
    <s v="NC2040bf24 REV7.7  24 Rev 7.7 Li Ion Battery"/>
    <n v="10"/>
    <n v="0"/>
    <n v="10"/>
    <n v="0.8060871175413683"/>
    <s v="46831NC2040bf24 REV7.710"/>
    <n v="8.0608711754136824"/>
    <d v="2018-11-05T00:00:00"/>
    <d v="2018-11-04T00:00:00"/>
    <x v="29"/>
    <d v="2018-11-01T00:00:00"/>
    <x v="0"/>
    <s v="NC2"/>
    <s v="C"/>
    <n v="3"/>
    <n v="30"/>
    <n v="0"/>
    <n v="0"/>
  </r>
  <r>
    <x v="43"/>
    <s v="Open"/>
    <x v="29"/>
    <x v="37"/>
    <s v="4999"/>
    <x v="22"/>
    <x v="21"/>
    <s v="PC"/>
    <s v="NC2040bf24 REV7.7  Li Ion Battery [11/26/18]"/>
    <n v="25"/>
    <n v="0"/>
    <n v="25"/>
    <n v="0.51400678710816006"/>
    <s v="46706NC2040bf24 REV7.725"/>
    <n v="12.850169677704001"/>
    <d v="2018-11-26T00:00:00"/>
    <d v="2018-11-25T00:00:00"/>
    <x v="3"/>
    <d v="2018-11-01T00:00:00"/>
    <x v="0"/>
    <s v="NC2"/>
    <s v="C"/>
    <n v="3"/>
    <n v="75"/>
    <n v="0"/>
    <n v="0"/>
  </r>
  <r>
    <x v="43"/>
    <s v="Open"/>
    <x v="29"/>
    <x v="37"/>
    <s v="4999"/>
    <x v="22"/>
    <x v="21"/>
    <s v="PC"/>
    <s v="NC2040bf24 REV7.7  Li Ion Battery [01/09/19]"/>
    <n v="25"/>
    <n v="0"/>
    <n v="25"/>
    <n v="0.51400678710816006"/>
    <s v="46706NC2040bf24 REV7.725"/>
    <n v="12.850169677704001"/>
    <d v="2019-01-09T00:00:00"/>
    <d v="2019-01-06T00:00:00"/>
    <x v="22"/>
    <d v="2019-01-01T00:00:00"/>
    <x v="0"/>
    <s v="NC2"/>
    <s v="C"/>
    <n v="3"/>
    <n v="75"/>
    <n v="0"/>
    <n v="0"/>
  </r>
  <r>
    <x v="43"/>
    <s v="Open"/>
    <x v="29"/>
    <x v="37"/>
    <s v="4999"/>
    <x v="22"/>
    <x v="21"/>
    <s v="PC"/>
    <s v="NC2040bf24 REV7.7  Li Ion Battery [03/06/19]"/>
    <n v="25"/>
    <n v="0"/>
    <n v="25"/>
    <n v="0.51400678710816006"/>
    <s v="46706NC2040bf24 REV7.725"/>
    <n v="12.850169677704001"/>
    <d v="2019-03-06T00:00:00"/>
    <d v="2019-03-03T00:00:00"/>
    <x v="40"/>
    <d v="2019-03-01T00:00:00"/>
    <x v="0"/>
    <s v="NC2"/>
    <s v="C"/>
    <n v="3"/>
    <n v="75"/>
    <n v="0"/>
    <n v="0"/>
  </r>
  <r>
    <x v="43"/>
    <s v="Open"/>
    <x v="29"/>
    <x v="37"/>
    <s v="4999"/>
    <x v="22"/>
    <x v="21"/>
    <s v="PC"/>
    <s v="NC2040bf24 REV7.7  Li Ion Battery [05/01/19]"/>
    <n v="25"/>
    <n v="0"/>
    <n v="25"/>
    <n v="0.51400678710816006"/>
    <s v="46706NC2040bf24 REV7.725"/>
    <n v="12.850169677704001"/>
    <d v="2019-05-01T00:00:00"/>
    <d v="2019-04-28T00:00:00"/>
    <x v="10"/>
    <d v="2019-05-01T00:00:00"/>
    <x v="0"/>
    <s v="NC2"/>
    <s v="C"/>
    <n v="3"/>
    <n v="75"/>
    <n v="0"/>
    <n v="0"/>
  </r>
  <r>
    <x v="44"/>
    <s v="Open"/>
    <x v="31"/>
    <x v="38"/>
    <s v="5994"/>
    <x v="23"/>
    <x v="22"/>
    <s v="PC"/>
    <s v="NC2040bf29 REV2.4  29 Rev 2.4 Li Ion Battery"/>
    <n v="24"/>
    <n v="0"/>
    <n v="24"/>
    <n v="0.61546148132405631"/>
    <s v="46369NC2040bf29 REV2.424"/>
    <n v="14.771075551777351"/>
    <d v="2018-10-25T00:00:00"/>
    <d v="2018-10-21T00:00:00"/>
    <x v="0"/>
    <d v="2018-10-01T00:00:00"/>
    <x v="0"/>
    <s v="NC2"/>
    <s v="C"/>
    <n v="3"/>
    <n v="72"/>
    <n v="0"/>
    <n v="0"/>
  </r>
  <r>
    <x v="45"/>
    <s v="Open"/>
    <x v="32"/>
    <x v="21"/>
    <s v="7264"/>
    <x v="24"/>
    <x v="23"/>
    <s v="PC"/>
    <s v="NC2040bf31 REV1.4  Li Ion Battery [09/19/18]"/>
    <n v="500"/>
    <n v="0"/>
    <n v="500"/>
    <n v="0.47633661365041913"/>
    <s v="45729NC2040bf31 REV1.4500"/>
    <n v="238.16830682520956"/>
    <d v="2018-09-19T00:00:00"/>
    <d v="2018-09-16T00:00:00"/>
    <x v="27"/>
    <d v="2018-09-01T00:00:00"/>
    <x v="0"/>
    <s v="NC2"/>
    <s v="C"/>
    <n v="3"/>
    <n v="1500"/>
    <n v="0"/>
    <n v="0"/>
  </r>
  <r>
    <x v="46"/>
    <s v="Open"/>
    <x v="23"/>
    <x v="39"/>
    <s v="9404"/>
    <x v="25"/>
    <x v="24"/>
    <s v="PC"/>
    <s v="NC2040bf34 REV1.7  34 Rev 1.7 Li Ion Battery"/>
    <n v="12"/>
    <n v="0"/>
    <n v="12"/>
    <n v="0.71700716629709693"/>
    <s v="46803NC2040bf34 REV1.712"/>
    <n v="8.6040859955651641"/>
    <d v="2018-10-05T00:00:00"/>
    <d v="2018-09-30T00:00:00"/>
    <x v="7"/>
    <d v="2018-10-01T00:00:00"/>
    <x v="0"/>
    <s v="NC2"/>
    <s v="C"/>
    <n v="3"/>
    <n v="36"/>
    <n v="0"/>
    <n v="0"/>
  </r>
  <r>
    <x v="47"/>
    <s v="Open"/>
    <x v="29"/>
    <x v="33"/>
    <s v="6945"/>
    <x v="26"/>
    <x v="24"/>
    <s v="PC"/>
    <s v="NC2040bf34 REV1.7  34 Rev 1.7 Li Ion Battery"/>
    <n v="5"/>
    <n v="0"/>
    <n v="5"/>
    <n v="0.90808775630013039"/>
    <s v="46705NC2040bf34 REV1.75"/>
    <n v="4.5404387815006517"/>
    <d v="2018-11-27T00:00:00"/>
    <d v="2018-11-25T00:00:00"/>
    <x v="3"/>
    <d v="2018-11-01T00:00:00"/>
    <x v="0"/>
    <s v="NC2"/>
    <s v="C"/>
    <n v="3"/>
    <n v="15"/>
    <n v="0"/>
    <n v="0"/>
  </r>
  <r>
    <x v="48"/>
    <s v="Open"/>
    <x v="33"/>
    <x v="40"/>
    <s v="4853"/>
    <x v="14"/>
    <x v="25"/>
    <s v="PC"/>
    <s v="NC2040bf34 REV1.8  Li Ion Battery [08/21/18]"/>
    <n v="75"/>
    <n v="0"/>
    <n v="75"/>
    <n v="0.57961112300920148"/>
    <s v="46171NC2040bf34 REV1.875"/>
    <n v="43.470834225690112"/>
    <d v="2018-08-21T00:00:00"/>
    <d v="2018-08-19T00:00:00"/>
    <x v="23"/>
    <s v="LATE"/>
    <x v="0"/>
    <s v="NC2"/>
    <s v="C"/>
    <n v="3"/>
    <n v="225"/>
    <n v="24"/>
    <n v="1800"/>
  </r>
  <r>
    <x v="49"/>
    <s v="Open"/>
    <x v="8"/>
    <x v="21"/>
    <s v="5006"/>
    <x v="27"/>
    <x v="25"/>
    <s v="PC"/>
    <s v="NC2040bf34 REV1.8  Li Ion Battery [08/21/18]"/>
    <n v="40"/>
    <n v="0"/>
    <n v="40"/>
    <n v="0.53429772595133929"/>
    <s v="45542NC2040bf34 REV1.840"/>
    <n v="21.371909038053573"/>
    <d v="2018-08-21T00:00:00"/>
    <d v="2018-08-19T00:00:00"/>
    <x v="23"/>
    <s v="LATE"/>
    <x v="0"/>
    <s v="NC2"/>
    <s v="C"/>
    <n v="3"/>
    <n v="120"/>
    <n v="24"/>
    <n v="960"/>
  </r>
  <r>
    <x v="49"/>
    <s v="Open"/>
    <x v="8"/>
    <x v="21"/>
    <s v="5006"/>
    <x v="27"/>
    <x v="25"/>
    <s v="PC"/>
    <s v="NC2040bf34 REV1.8  Li Ion Battery [09/18/18]"/>
    <n v="40"/>
    <n v="0"/>
    <n v="40"/>
    <n v="0.53429772595133929"/>
    <s v="45542NC2040bf34 REV1.840"/>
    <n v="21.371909038053573"/>
    <d v="2018-09-18T00:00:00"/>
    <d v="2018-09-16T00:00:00"/>
    <x v="27"/>
    <d v="2018-09-01T00:00:00"/>
    <x v="0"/>
    <s v="NC2"/>
    <s v="C"/>
    <n v="3"/>
    <n v="120"/>
    <n v="0"/>
    <n v="0"/>
  </r>
  <r>
    <x v="50"/>
    <s v="Open"/>
    <x v="13"/>
    <x v="21"/>
    <s v="9602"/>
    <x v="28"/>
    <x v="25"/>
    <s v="PC"/>
    <s v="NC2040bf34 REV1.8  34 Rev 1.8 Li Ion Battery"/>
    <n v="1"/>
    <n v="0"/>
    <n v="1"/>
    <n v="0.90808775630013039"/>
    <s v="46658NC2040bf34 REV1.81"/>
    <n v="0.90808775630013039"/>
    <d v="2018-09-25T00:00:00"/>
    <d v="2018-09-23T00:00:00"/>
    <x v="24"/>
    <d v="2018-09-01T00:00:00"/>
    <x v="0"/>
    <s v="NC2"/>
    <s v="C"/>
    <n v="3"/>
    <n v="3"/>
    <n v="0"/>
    <n v="0"/>
  </r>
  <r>
    <x v="51"/>
    <s v="Open"/>
    <x v="11"/>
    <x v="24"/>
    <s v="8677"/>
    <x v="29"/>
    <x v="25"/>
    <s v="PC"/>
    <s v="NC2040bf34 REV1.8  34 Rev 1.8 Li Ion Battery"/>
    <n v="2"/>
    <n v="0"/>
    <n v="2"/>
    <n v="0.90808775630013039"/>
    <s v="46952NC2040bf34 REV1.82"/>
    <n v="1.8161755126002608"/>
    <d v="2018-09-28T00:00:00"/>
    <d v="2018-09-23T00:00:00"/>
    <x v="24"/>
    <d v="2018-09-01T00:00:00"/>
    <x v="0"/>
    <s v="NC2"/>
    <s v="C"/>
    <n v="3"/>
    <n v="6"/>
    <n v="0"/>
    <n v="0"/>
  </r>
  <r>
    <x v="52"/>
    <s v="Open"/>
    <x v="34"/>
    <x v="41"/>
    <s v="4869"/>
    <x v="30"/>
    <x v="25"/>
    <s v="PC"/>
    <s v="NC2040bf34 REV1.8  34 Rev 1.8 Li Ion Battery"/>
    <n v="2"/>
    <n v="0"/>
    <n v="2"/>
    <n v="0.90808775630013039"/>
    <s v="46758NC2040bf34 REV1.82"/>
    <n v="1.8161755126002608"/>
    <d v="2018-10-24T00:00:00"/>
    <d v="2018-10-21T00:00:00"/>
    <x v="0"/>
    <d v="2018-10-01T00:00:00"/>
    <x v="0"/>
    <s v="NC2"/>
    <s v="C"/>
    <n v="3"/>
    <n v="6"/>
    <n v="0"/>
    <n v="0"/>
  </r>
  <r>
    <x v="53"/>
    <s v="Open"/>
    <x v="35"/>
    <x v="42"/>
    <s v="9405"/>
    <x v="31"/>
    <x v="25"/>
    <s v="PC"/>
    <s v="NC2040bf34 REV1.8  34 Rev 1.8 Li Ion Battery"/>
    <n v="12"/>
    <n v="0"/>
    <n v="12"/>
    <n v="0.63265873442432929"/>
    <s v="46629NC2040bf34 REV1.812"/>
    <n v="7.5919048130919515"/>
    <d v="2018-11-13T00:00:00"/>
    <d v="2018-11-11T00:00:00"/>
    <x v="30"/>
    <d v="2018-11-01T00:00:00"/>
    <x v="0"/>
    <s v="NC2"/>
    <s v="C"/>
    <n v="3"/>
    <n v="36"/>
    <n v="0"/>
    <n v="0"/>
  </r>
  <r>
    <x v="54"/>
    <s v="Open"/>
    <x v="36"/>
    <x v="22"/>
    <s v="6374"/>
    <x v="32"/>
    <x v="25"/>
    <s v="PC"/>
    <s v="NC2040bf34 REV1.8  34 Rev 1.8 Li Ion Battery"/>
    <n v="18"/>
    <n v="0"/>
    <n v="18"/>
    <n v="0.71700716629709693"/>
    <s v="46733NC2040bf34 REV1.818"/>
    <n v="12.906128993347744"/>
    <d v="2018-11-28T00:00:00"/>
    <d v="2018-11-25T00:00:00"/>
    <x v="3"/>
    <d v="2018-11-01T00:00:00"/>
    <x v="0"/>
    <s v="NC2"/>
    <s v="C"/>
    <n v="3"/>
    <n v="54"/>
    <n v="0"/>
    <n v="0"/>
  </r>
  <r>
    <x v="55"/>
    <s v="Open"/>
    <x v="10"/>
    <x v="2"/>
    <s v="5504"/>
    <x v="33"/>
    <x v="25"/>
    <s v="PC"/>
    <s v="NC2040bf34 REV1.8  34 Rev 1.8 Li Ion Battery"/>
    <n v="24"/>
    <n v="0"/>
    <n v="24"/>
    <n v="0.63265873442432929"/>
    <s v="46841NC2040bf34 REV1.824"/>
    <n v="15.183809626183903"/>
    <d v="2018-12-10T00:00:00"/>
    <d v="2018-12-09T00:00:00"/>
    <x v="4"/>
    <d v="2018-12-01T00:00:00"/>
    <x v="0"/>
    <s v="NC2"/>
    <s v="C"/>
    <n v="3"/>
    <n v="72"/>
    <n v="0"/>
    <n v="0"/>
  </r>
  <r>
    <x v="56"/>
    <s v="Open"/>
    <x v="37"/>
    <x v="43"/>
    <s v="8399"/>
    <x v="34"/>
    <x v="25"/>
    <s v="PC"/>
    <s v="NC2040bf34 REV1.8  34 Rev 1.8 Li Ion Battery"/>
    <n v="6"/>
    <n v="0"/>
    <n v="6"/>
    <n v="0.90808775630013039"/>
    <s v="46974NC2040bf34 REV1.86"/>
    <n v="5.4485265378007828"/>
    <d v="2018-12-18T00:00:00"/>
    <d v="2018-12-16T00:00:00"/>
    <x v="32"/>
    <d v="2018-12-01T00:00:00"/>
    <x v="0"/>
    <s v="NC2"/>
    <s v="C"/>
    <n v="3"/>
    <n v="18"/>
    <n v="0"/>
    <n v="0"/>
  </r>
  <r>
    <x v="57"/>
    <s v="Open"/>
    <x v="38"/>
    <x v="44"/>
    <s v="3239"/>
    <x v="35"/>
    <x v="26"/>
    <s v="PC"/>
    <s v="NC2040bn24 REV3.4  Li Ion Battery [10/10/18]"/>
    <n v="280"/>
    <n v="0"/>
    <n v="280"/>
    <n v="0.5554075816088172"/>
    <s v="45530NC2040bn24 REV3.4280"/>
    <n v="155.51412285046882"/>
    <d v="2018-10-10T00:00:00"/>
    <d v="2018-10-07T00:00:00"/>
    <x v="25"/>
    <d v="2018-10-01T00:00:00"/>
    <x v="0"/>
    <s v="NC2"/>
    <s v="C"/>
    <n v="3"/>
    <n v="840"/>
    <n v="0"/>
    <n v="0"/>
  </r>
  <r>
    <x v="57"/>
    <s v="Open"/>
    <x v="38"/>
    <x v="44"/>
    <s v="3239"/>
    <x v="35"/>
    <x v="26"/>
    <s v="PC"/>
    <s v="NC2040bn24 REV3.4  Li Ion Battery [12/10/18]"/>
    <n v="156"/>
    <n v="0"/>
    <n v="156"/>
    <n v="0.5554075816088172"/>
    <s v="45530NC2040bn24 REV3.4156"/>
    <n v="86.643582730975481"/>
    <d v="2018-12-10T00:00:00"/>
    <d v="2018-12-09T00:00:00"/>
    <x v="4"/>
    <d v="2018-12-01T00:00:00"/>
    <x v="0"/>
    <s v="NC2"/>
    <s v="C"/>
    <n v="3"/>
    <n v="468"/>
    <n v="0"/>
    <n v="0"/>
  </r>
  <r>
    <x v="58"/>
    <s v="Open"/>
    <x v="13"/>
    <x v="45"/>
    <s v="3282"/>
    <x v="36"/>
    <x v="27"/>
    <s v="PC"/>
    <s v="NC2040br29 REV1.4  Li Ion Battery [11/19/18]"/>
    <n v="80"/>
    <n v="0"/>
    <n v="80"/>
    <n v="0.5965354038380416"/>
    <s v="46676NC2040br29 REV1.480"/>
    <n v="47.722832307043326"/>
    <d v="2018-11-19T00:00:00"/>
    <d v="2018-11-18T00:00:00"/>
    <x v="42"/>
    <d v="2018-11-01T00:00:00"/>
    <x v="0"/>
    <s v="NC2"/>
    <s v="C"/>
    <n v="3"/>
    <n v="240"/>
    <n v="0"/>
    <n v="0"/>
  </r>
  <r>
    <x v="58"/>
    <s v="Open"/>
    <x v="13"/>
    <x v="45"/>
    <s v="3282"/>
    <x v="36"/>
    <x v="27"/>
    <s v="PC"/>
    <s v="NC2040br29 REV1.4  Li Ion Battery [11/27/18]"/>
    <n v="40"/>
    <n v="0"/>
    <n v="40"/>
    <n v="0.5965354038380416"/>
    <s v="46676NC2040br29 REV1.440"/>
    <n v="23.861416153521663"/>
    <d v="2018-11-27T00:00:00"/>
    <d v="2018-11-25T00:00:00"/>
    <x v="3"/>
    <d v="2018-11-01T00:00:00"/>
    <x v="0"/>
    <s v="NC2"/>
    <s v="C"/>
    <n v="3"/>
    <n v="120"/>
    <n v="0"/>
    <n v="0"/>
  </r>
  <r>
    <x v="58"/>
    <s v="Open"/>
    <x v="13"/>
    <x v="45"/>
    <s v="3282"/>
    <x v="36"/>
    <x v="27"/>
    <s v="PC"/>
    <s v="NC2040br29 REV1.4  Li Ion Battery [12/10/18]"/>
    <n v="40"/>
    <n v="0"/>
    <n v="40"/>
    <n v="0.5965354038380416"/>
    <s v="46676NC2040br29 REV1.440"/>
    <n v="23.861416153521663"/>
    <d v="2018-12-10T00:00:00"/>
    <d v="2018-12-09T00:00:00"/>
    <x v="4"/>
    <d v="2018-12-01T00:00:00"/>
    <x v="0"/>
    <s v="NC2"/>
    <s v="C"/>
    <n v="3"/>
    <n v="120"/>
    <n v="0"/>
    <n v="0"/>
  </r>
  <r>
    <x v="58"/>
    <s v="Open"/>
    <x v="13"/>
    <x v="45"/>
    <s v="3282"/>
    <x v="36"/>
    <x v="27"/>
    <s v="PC"/>
    <s v="NC2040br29 REV1.4  Li Ion Battery [12/19/18]"/>
    <n v="40"/>
    <n v="0"/>
    <n v="40"/>
    <n v="0.5965354038380416"/>
    <s v="46676NC2040br29 REV1.440"/>
    <n v="23.861416153521663"/>
    <d v="2018-12-19T00:00:00"/>
    <d v="2018-12-16T00:00:00"/>
    <x v="32"/>
    <d v="2018-12-01T00:00:00"/>
    <x v="0"/>
    <s v="NC2"/>
    <s v="C"/>
    <n v="3"/>
    <n v="120"/>
    <n v="0"/>
    <n v="0"/>
  </r>
  <r>
    <x v="58"/>
    <s v="Open"/>
    <x v="13"/>
    <x v="45"/>
    <s v="3282"/>
    <x v="36"/>
    <x v="27"/>
    <s v="PC"/>
    <s v="NC2040br29 REV1.4  Li Ion Battery [01/09/19]"/>
    <n v="40"/>
    <n v="0"/>
    <n v="40"/>
    <n v="0.5965354038380416"/>
    <s v="46676NC2040br29 REV1.440"/>
    <n v="23.861416153521663"/>
    <d v="2019-01-09T00:00:00"/>
    <d v="2019-01-06T00:00:00"/>
    <x v="22"/>
    <d v="2019-01-01T00:00:00"/>
    <x v="0"/>
    <s v="NC2"/>
    <s v="C"/>
    <n v="3"/>
    <n v="120"/>
    <n v="0"/>
    <n v="0"/>
  </r>
  <r>
    <x v="59"/>
    <s v="Open"/>
    <x v="39"/>
    <x v="46"/>
    <s v="4720"/>
    <x v="37"/>
    <x v="27"/>
    <s v="PC"/>
    <s v="NC2040br29 REV1.4  Li Ion Battery [10/15/18]"/>
    <n v="240"/>
    <n v="0"/>
    <n v="240"/>
    <n v="0.5615949530946297"/>
    <s v="46462NC2040br29 REV1.4240"/>
    <n v="134.78278874271112"/>
    <d v="2018-10-15T00:00:00"/>
    <d v="2018-10-14T00:00:00"/>
    <x v="8"/>
    <d v="2018-10-01T00:00:00"/>
    <x v="0"/>
    <s v="NC2"/>
    <s v="C"/>
    <n v="3"/>
    <n v="720"/>
    <n v="0"/>
    <n v="0"/>
  </r>
  <r>
    <x v="59"/>
    <s v="Open"/>
    <x v="39"/>
    <x v="46"/>
    <s v="4720"/>
    <x v="37"/>
    <x v="27"/>
    <s v="PC"/>
    <s v="NC2040br29 REV1.4  Li Ion Battery [11/05/18]"/>
    <n v="240"/>
    <n v="0"/>
    <n v="240"/>
    <n v="0.5615949530946297"/>
    <s v="46462NC2040br29 REV1.4240"/>
    <n v="134.78278874271112"/>
    <d v="2018-11-05T00:00:00"/>
    <d v="2018-11-04T00:00:00"/>
    <x v="29"/>
    <d v="2018-11-01T00:00:00"/>
    <x v="0"/>
    <s v="NC2"/>
    <s v="C"/>
    <n v="3"/>
    <n v="720"/>
    <n v="0"/>
    <n v="0"/>
  </r>
  <r>
    <x v="59"/>
    <s v="Open"/>
    <x v="39"/>
    <x v="46"/>
    <s v="4720"/>
    <x v="37"/>
    <x v="27"/>
    <s v="PC"/>
    <s v="NC2040br29 REV1.4  Li Ion Battery [11/30/18]"/>
    <n v="240"/>
    <n v="0"/>
    <n v="240"/>
    <n v="0.5615949530946297"/>
    <s v="46462NC2040br29 REV1.4240"/>
    <n v="134.78278874271112"/>
    <d v="2018-11-30T00:00:00"/>
    <d v="2018-11-25T00:00:00"/>
    <x v="3"/>
    <d v="2018-11-01T00:00:00"/>
    <x v="0"/>
    <s v="NC2"/>
    <s v="C"/>
    <n v="3"/>
    <n v="720"/>
    <n v="0"/>
    <n v="0"/>
  </r>
  <r>
    <x v="59"/>
    <s v="Open"/>
    <x v="39"/>
    <x v="46"/>
    <s v="4720"/>
    <x v="37"/>
    <x v="27"/>
    <s v="PC"/>
    <s v="NC2040br29 REV1.4  Li Ion Battery [12/14/18]"/>
    <n v="240"/>
    <n v="0"/>
    <n v="240"/>
    <n v="0.5615949530946297"/>
    <s v="46462NC2040br29 REV1.4240"/>
    <n v="134.78278874271112"/>
    <d v="2018-12-14T00:00:00"/>
    <d v="2018-12-09T00:00:00"/>
    <x v="4"/>
    <d v="2018-12-01T00:00:00"/>
    <x v="0"/>
    <s v="NC2"/>
    <s v="C"/>
    <n v="3"/>
    <n v="720"/>
    <n v="0"/>
    <n v="0"/>
  </r>
  <r>
    <x v="59"/>
    <s v="Open"/>
    <x v="39"/>
    <x v="46"/>
    <s v="4720"/>
    <x v="37"/>
    <x v="27"/>
    <s v="PC"/>
    <s v="NC2040br29 REV1.4  Li Ion Battery [12/30/18]"/>
    <n v="240"/>
    <n v="0"/>
    <n v="240"/>
    <n v="0.5615949530946297"/>
    <s v="46462NC2040br29 REV1.4240"/>
    <n v="134.78278874271112"/>
    <d v="2018-12-30T00:00:00"/>
    <d v="2018-12-30T00:00:00"/>
    <x v="33"/>
    <d v="2018-12-01T00:00:00"/>
    <x v="0"/>
    <s v="NC2"/>
    <s v="C"/>
    <n v="3"/>
    <n v="720"/>
    <n v="0"/>
    <n v="0"/>
  </r>
  <r>
    <x v="59"/>
    <s v="Open"/>
    <x v="39"/>
    <x v="46"/>
    <s v="4720"/>
    <x v="37"/>
    <x v="27"/>
    <s v="PC"/>
    <s v="NC2040br29 REV1.4  Li Ion Battery [01/15/19]"/>
    <n v="240"/>
    <n v="0"/>
    <n v="240"/>
    <n v="0.5615949530946297"/>
    <s v="46462NC2040br29 REV1.4240"/>
    <n v="134.78278874271112"/>
    <d v="2019-01-15T00:00:00"/>
    <d v="2019-01-13T00:00:00"/>
    <x v="34"/>
    <d v="2019-01-01T00:00:00"/>
    <x v="0"/>
    <s v="NC2"/>
    <s v="C"/>
    <n v="3"/>
    <n v="720"/>
    <n v="0"/>
    <n v="0"/>
  </r>
  <r>
    <x v="60"/>
    <s v="Open"/>
    <x v="40"/>
    <x v="3"/>
    <s v="4839"/>
    <x v="38"/>
    <x v="28"/>
    <s v="PC"/>
    <s v="NC2040ci24 REV1.2  Li Ion Battery [09/12/18]"/>
    <n v="480"/>
    <n v="0"/>
    <n v="480"/>
    <n v="0.51109508287954231"/>
    <s v="46244NC2040ci24 REV1.2480"/>
    <n v="245.3256397821803"/>
    <d v="2018-09-12T00:00:00"/>
    <d v="2018-09-09T00:00:00"/>
    <x v="26"/>
    <d v="2018-09-01T00:00:00"/>
    <x v="0"/>
    <s v="NC2"/>
    <s v="C"/>
    <n v="3"/>
    <n v="1440"/>
    <n v="0"/>
    <n v="0"/>
  </r>
  <r>
    <x v="60"/>
    <s v="Open"/>
    <x v="40"/>
    <x v="3"/>
    <s v="4839"/>
    <x v="38"/>
    <x v="28"/>
    <s v="PC"/>
    <s v="NC2040ci24 REV1.2  Li Ion Battery [09/26/18]"/>
    <n v="240"/>
    <n v="0"/>
    <n v="240"/>
    <n v="0.51109508287954231"/>
    <s v="46244NC2040ci24 REV1.2240"/>
    <n v="122.66281989109015"/>
    <d v="2018-09-26T00:00:00"/>
    <d v="2018-09-23T00:00:00"/>
    <x v="24"/>
    <d v="2018-09-01T00:00:00"/>
    <x v="0"/>
    <s v="NC2"/>
    <s v="C"/>
    <n v="3"/>
    <n v="720"/>
    <n v="0"/>
    <n v="0"/>
  </r>
  <r>
    <x v="61"/>
    <s v="Open"/>
    <x v="10"/>
    <x v="31"/>
    <s v="3355"/>
    <x v="39"/>
    <x v="28"/>
    <s v="PC"/>
    <s v="NC2040ci24 REV1.2  er Medical Li Ion Battery"/>
    <n v="3"/>
    <n v="0"/>
    <n v="3"/>
    <n v="0.92128141608605418"/>
    <s v="46840NC2040ci24 REV1.23"/>
    <n v="2.7638442482581627"/>
    <d v="2018-10-22T00:00:00"/>
    <d v="2018-10-21T00:00:00"/>
    <x v="0"/>
    <d v="2018-10-01T00:00:00"/>
    <x v="0"/>
    <s v="NC2"/>
    <s v="C"/>
    <n v="3"/>
    <n v="9"/>
    <n v="0"/>
    <n v="0"/>
  </r>
  <r>
    <x v="62"/>
    <s v="Open"/>
    <x v="41"/>
    <x v="47"/>
    <s v="4839"/>
    <x v="38"/>
    <x v="28"/>
    <s v="PC"/>
    <s v="NC2040ci24 REV1.2  er Medical Li Ion Battery"/>
    <n v="250"/>
    <n v="0"/>
    <n v="250"/>
    <n v="0.51109508287954231"/>
    <s v="46755NC2040ci24 REV1.2250"/>
    <n v="127.77377071988558"/>
    <d v="2018-12-05T00:00:00"/>
    <d v="2018-12-02T00:00:00"/>
    <x v="31"/>
    <d v="2018-12-01T00:00:00"/>
    <x v="0"/>
    <s v="NC2"/>
    <s v="C"/>
    <n v="3"/>
    <n v="750"/>
    <n v="0"/>
    <n v="0"/>
  </r>
  <r>
    <x v="63"/>
    <s v="Open"/>
    <x v="42"/>
    <x v="48"/>
    <s v="6732"/>
    <x v="40"/>
    <x v="29"/>
    <s v="PC"/>
    <s v="NC2040ct31 REV1.1  Technology Li Ion Battery"/>
    <n v="60"/>
    <n v="0"/>
    <n v="60"/>
    <n v="0.67187575075352335"/>
    <s v="46529NC2040ct31 REV1.160"/>
    <n v="40.312545045211401"/>
    <d v="2018-10-16T00:00:00"/>
    <d v="2018-10-14T00:00:00"/>
    <x v="8"/>
    <d v="2018-10-01T00:00:00"/>
    <x v="0"/>
    <s v="NC2"/>
    <s v="C"/>
    <n v="3"/>
    <n v="180"/>
    <n v="0"/>
    <n v="0"/>
  </r>
  <r>
    <x v="64"/>
    <s v="Open"/>
    <x v="25"/>
    <x v="33"/>
    <s v="6732"/>
    <x v="40"/>
    <x v="29"/>
    <s v="PC"/>
    <s v="NC2040ct31 REV1.1  Technology Li Ion Battery"/>
    <n v="50"/>
    <n v="0"/>
    <n v="50"/>
    <n v="0.67187575075352335"/>
    <s v="46767NC2040ct31 REV1.150"/>
    <n v="33.593787537676164"/>
    <d v="2018-11-27T00:00:00"/>
    <d v="2018-11-25T00:00:00"/>
    <x v="3"/>
    <d v="2018-11-01T00:00:00"/>
    <x v="0"/>
    <s v="NC2"/>
    <s v="C"/>
    <n v="3"/>
    <n v="150"/>
    <n v="0"/>
    <n v="0"/>
  </r>
  <r>
    <x v="65"/>
    <s v="Open"/>
    <x v="22"/>
    <x v="49"/>
    <s v="4964"/>
    <x v="11"/>
    <x v="30"/>
    <s v="PC"/>
    <s v="NC2560cy22 REV1.1  Li Ion Battery [01/07/19]"/>
    <n v="96"/>
    <n v="0"/>
    <n v="96"/>
    <n v="0.51801038042250924"/>
    <s v="47010NC2560cy22 REV1.196"/>
    <n v="49.728996520560884"/>
    <d v="2019-01-07T00:00:00"/>
    <d v="2019-01-06T00:00:00"/>
    <x v="22"/>
    <d v="2019-01-01T00:00:00"/>
    <x v="0"/>
    <s v="NC2"/>
    <s v="C"/>
    <n v="3"/>
    <n v="288"/>
    <n v="0"/>
    <n v="0"/>
  </r>
  <r>
    <x v="65"/>
    <s v="Open"/>
    <x v="22"/>
    <x v="49"/>
    <s v="4964"/>
    <x v="11"/>
    <x v="30"/>
    <s v="PC"/>
    <s v="NC2560cy22 REV1.1  Li Ion Battery [01/21/19]"/>
    <n v="48"/>
    <n v="0"/>
    <n v="48"/>
    <n v="0.51801038042250924"/>
    <s v="47010NC2560cy22 REV1.148"/>
    <n v="24.864498260280442"/>
    <d v="2019-01-21T00:00:00"/>
    <d v="2019-01-20T00:00:00"/>
    <x v="1"/>
    <d v="2019-01-01T00:00:00"/>
    <x v="0"/>
    <s v="NC2"/>
    <s v="C"/>
    <n v="3"/>
    <n v="144"/>
    <n v="0"/>
    <n v="0"/>
  </r>
  <r>
    <x v="65"/>
    <s v="Open"/>
    <x v="22"/>
    <x v="49"/>
    <s v="4964"/>
    <x v="11"/>
    <x v="30"/>
    <s v="PC"/>
    <s v="NC2560cy22 REV1.1  Li Ion Battery [02/04/19]"/>
    <n v="48"/>
    <n v="0"/>
    <n v="48"/>
    <n v="0.51801038042250924"/>
    <s v="47010NC2560cy22 REV1.148"/>
    <n v="24.864498260280442"/>
    <d v="2019-02-04T00:00:00"/>
    <d v="2019-02-03T00:00:00"/>
    <x v="36"/>
    <d v="2019-02-01T00:00:00"/>
    <x v="0"/>
    <s v="NC2"/>
    <s v="C"/>
    <n v="3"/>
    <n v="144"/>
    <n v="0"/>
    <n v="0"/>
  </r>
  <r>
    <x v="65"/>
    <s v="Open"/>
    <x v="22"/>
    <x v="49"/>
    <s v="4964"/>
    <x v="11"/>
    <x v="30"/>
    <s v="PC"/>
    <s v="NC2560cy22 REV1.1  Li Ion Battery [02/18/19]"/>
    <n v="48"/>
    <n v="0"/>
    <n v="48"/>
    <n v="0.51801038042250924"/>
    <s v="47010NC2560cy22 REV1.148"/>
    <n v="24.864498260280442"/>
    <d v="2019-02-18T00:00:00"/>
    <d v="2019-02-17T00:00:00"/>
    <x v="38"/>
    <d v="2019-02-01T00:00:00"/>
    <x v="0"/>
    <s v="NC2"/>
    <s v="C"/>
    <n v="3"/>
    <n v="144"/>
    <n v="0"/>
    <n v="0"/>
  </r>
  <r>
    <x v="66"/>
    <s v="Open"/>
    <x v="43"/>
    <x v="50"/>
    <s v="4391"/>
    <x v="41"/>
    <x v="30"/>
    <s v="PC"/>
    <s v="NC2560cy22 REV1.1  Li Ion Battery [10/24/18]"/>
    <n v="50"/>
    <n v="0"/>
    <n v="50"/>
    <n v="0.56104900855176387"/>
    <s v="46302NC2560cy22 REV1.150"/>
    <n v="28.052450427588195"/>
    <d v="2018-10-24T00:00:00"/>
    <d v="2018-10-21T00:00:00"/>
    <x v="0"/>
    <d v="2018-10-01T00:00:00"/>
    <x v="0"/>
    <s v="NC2"/>
    <s v="C"/>
    <n v="3"/>
    <n v="150"/>
    <n v="0"/>
    <n v="0"/>
  </r>
  <r>
    <x v="66"/>
    <s v="Open"/>
    <x v="43"/>
    <x v="50"/>
    <s v="4391"/>
    <x v="41"/>
    <x v="30"/>
    <s v="PC"/>
    <s v="NC2560cy22 REV1.1  Li Ion Battery [01/16/19]"/>
    <n v="50"/>
    <n v="0"/>
    <n v="50"/>
    <n v="0.56104900855176387"/>
    <s v="46302NC2560cy22 REV1.150"/>
    <n v="28.052450427588195"/>
    <d v="2019-01-16T00:00:00"/>
    <d v="2019-01-13T00:00:00"/>
    <x v="34"/>
    <d v="2019-01-01T00:00:00"/>
    <x v="0"/>
    <s v="NC2"/>
    <s v="C"/>
    <n v="3"/>
    <n v="150"/>
    <n v="0"/>
    <n v="0"/>
  </r>
  <r>
    <x v="66"/>
    <s v="Open"/>
    <x v="43"/>
    <x v="50"/>
    <s v="4391"/>
    <x v="41"/>
    <x v="30"/>
    <s v="PC"/>
    <s v="NC2560cy22 REV1.1  Li Ion Battery [04/16/19]"/>
    <n v="50"/>
    <n v="0"/>
    <n v="50"/>
    <n v="0.56104900855176387"/>
    <s v="46302NC2560cy22 REV1.150"/>
    <n v="28.052450427588195"/>
    <d v="2019-04-16T00:00:00"/>
    <d v="2019-04-14T00:00:00"/>
    <x v="9"/>
    <d v="2019-04-01T00:00:00"/>
    <x v="0"/>
    <s v="NC2"/>
    <s v="C"/>
    <n v="3"/>
    <n v="150"/>
    <n v="0"/>
    <n v="0"/>
  </r>
  <r>
    <x v="67"/>
    <s v="Open"/>
    <x v="44"/>
    <x v="51"/>
    <s v="9048"/>
    <x v="42"/>
    <x v="31"/>
    <s v="PC"/>
    <s v="NC3040bf25 REV1.2  25 Rev 1.2 Li Ion Battery"/>
    <n v="3"/>
    <n v="0"/>
    <n v="3"/>
    <n v="0.70117477455398847"/>
    <s v="46466NC3040bf25 REV1.23"/>
    <n v="2.1035243236619654"/>
    <d v="2018-08-24T00:00:00"/>
    <d v="2018-08-19T00:00:00"/>
    <x v="23"/>
    <s v="LATE"/>
    <x v="0"/>
    <s v="NC3"/>
    <s v="C"/>
    <n v="3"/>
    <n v="9"/>
    <n v="21"/>
    <n v="63"/>
  </r>
  <r>
    <x v="67"/>
    <s v="Open"/>
    <x v="44"/>
    <x v="51"/>
    <s v="9048"/>
    <x v="42"/>
    <x v="32"/>
    <s v="PC"/>
    <s v="NC3040bf25 REV1.3  25 Rev 1.3 Li Ion Battery"/>
    <n v="17"/>
    <n v="0"/>
    <n v="17"/>
    <n v="0.70117477455398847"/>
    <s v="46466NC3040bf25 REV1.317"/>
    <n v="11.919971167417804"/>
    <d v="2018-08-24T00:00:00"/>
    <d v="2018-08-19T00:00:00"/>
    <x v="23"/>
    <s v="LATE"/>
    <x v="0"/>
    <s v="NC3"/>
    <s v="C"/>
    <n v="3"/>
    <n v="51"/>
    <n v="21"/>
    <n v="357"/>
  </r>
  <r>
    <x v="68"/>
    <s v="Open"/>
    <x v="45"/>
    <x v="24"/>
    <s v="5681"/>
    <x v="43"/>
    <x v="32"/>
    <s v="PC"/>
    <s v="NC3040bf25 REV1.3  Li Ion Battery [09/17/18]"/>
    <n v="30"/>
    <n v="0"/>
    <n v="30"/>
    <n v="0.56377873126609301"/>
    <s v="44680NC3040bf25 REV1.330"/>
    <n v="16.913361937982792"/>
    <d v="2018-09-17T00:00:00"/>
    <d v="2018-09-16T00:00:00"/>
    <x v="27"/>
    <d v="2018-09-01T00:00:00"/>
    <x v="0"/>
    <s v="NC3"/>
    <s v="C"/>
    <n v="3"/>
    <n v="90"/>
    <n v="0"/>
    <n v="0"/>
  </r>
  <r>
    <x v="69"/>
    <s v="Open"/>
    <x v="46"/>
    <x v="39"/>
    <s v="9048"/>
    <x v="42"/>
    <x v="32"/>
    <s v="PC"/>
    <s v="NC3040bf25 REV1.3  Li Ion Battery [10/03/18]"/>
    <n v="26"/>
    <n v="0"/>
    <n v="26"/>
    <n v="0.61682634268122094"/>
    <s v="46294NC3040bf25 REV1.326"/>
    <n v="16.037484909711743"/>
    <d v="2018-10-03T00:00:00"/>
    <d v="2018-09-30T00:00:00"/>
    <x v="7"/>
    <d v="2018-10-01T00:00:00"/>
    <x v="0"/>
    <s v="NC3"/>
    <s v="C"/>
    <n v="3"/>
    <n v="78"/>
    <n v="0"/>
    <n v="0"/>
  </r>
  <r>
    <x v="70"/>
    <s v="Open"/>
    <x v="11"/>
    <x v="52"/>
    <s v="3330"/>
    <x v="44"/>
    <x v="32"/>
    <s v="PC"/>
    <s v="NC3040bf25 REV1.3  25 Rev 1.3 Li Ion Battery"/>
    <n v="20"/>
    <n v="0"/>
    <n v="20"/>
    <n v="0.70117477455398847"/>
    <s v="46946NC3040bf25 REV1.320"/>
    <n v="14.023495491079769"/>
    <d v="2018-12-17T00:00:00"/>
    <d v="2018-12-16T00:00:00"/>
    <x v="32"/>
    <d v="2018-12-01T00:00:00"/>
    <x v="0"/>
    <s v="NC3"/>
    <s v="C"/>
    <n v="3"/>
    <n v="60"/>
    <n v="0"/>
    <n v="0"/>
  </r>
  <r>
    <x v="71"/>
    <s v="Open"/>
    <x v="13"/>
    <x v="53"/>
    <s v="9606"/>
    <x v="45"/>
    <x v="33"/>
    <s v="PC"/>
    <s v="ND2017cy29-REV3.1  29 Rev 3.1 Li Ion Battery"/>
    <n v="1"/>
    <n v="0"/>
    <n v="1"/>
    <n v="0.91791475807171496"/>
    <s v="46668ND2017cy29-REV3.11"/>
    <n v="0.91791475807171496"/>
    <d v="2018-08-28T00:00:00"/>
    <d v="2018-08-26T00:00:00"/>
    <x v="23"/>
    <s v="LATE"/>
    <x v="0"/>
    <s v="ND2"/>
    <s v="D"/>
    <n v="4"/>
    <n v="4"/>
    <n v="17"/>
    <n v="17"/>
  </r>
  <r>
    <x v="72"/>
    <s v="Open"/>
    <x v="1"/>
    <x v="20"/>
    <s v="8560"/>
    <x v="46"/>
    <x v="34"/>
    <s v="PC"/>
    <s v="ND2017cy29-REV3.2  29 Rev 3.2 Li Ion Battery"/>
    <n v="2"/>
    <n v="0"/>
    <n v="2"/>
    <n v="0.91791475807171496"/>
    <s v="46847ND2017cy29-REV3.22"/>
    <n v="1.8358295161434299"/>
    <d v="2018-09-07T00:00:00"/>
    <d v="2018-09-02T00:00:00"/>
    <x v="23"/>
    <d v="2018-09-01T00:00:00"/>
    <x v="0"/>
    <s v="ND2"/>
    <s v="D"/>
    <n v="4"/>
    <n v="8"/>
    <n v="7"/>
    <n v="14"/>
  </r>
  <r>
    <x v="73"/>
    <s v="Open"/>
    <x v="1"/>
    <x v="20"/>
    <s v="9635"/>
    <x v="47"/>
    <x v="34"/>
    <s v="PC"/>
    <s v="ND2017cy29-REV3.2  29 Rev 3.2 Li Ion Battery"/>
    <n v="1"/>
    <n v="0"/>
    <n v="1"/>
    <n v="0.91791475807171496"/>
    <s v="46852ND2017cy29-REV3.21"/>
    <n v="0.91791475807171496"/>
    <d v="2018-09-07T00:00:00"/>
    <d v="2018-09-02T00:00:00"/>
    <x v="23"/>
    <d v="2018-09-01T00:00:00"/>
    <x v="0"/>
    <s v="ND2"/>
    <s v="D"/>
    <n v="4"/>
    <n v="4"/>
    <n v="7"/>
    <n v="7"/>
  </r>
  <r>
    <x v="74"/>
    <s v="Open"/>
    <x v="23"/>
    <x v="36"/>
    <s v="9629"/>
    <x v="48"/>
    <x v="34"/>
    <s v="PC"/>
    <s v="ND2017cy29-REV3.2  29 Rev 3.2 Li Ion Battery"/>
    <n v="1"/>
    <n v="0"/>
    <n v="1"/>
    <n v="0.91791475807171496"/>
    <s v="46815ND2017cy29-REV3.21"/>
    <n v="0.91791475807171496"/>
    <d v="2018-09-17T00:00:00"/>
    <d v="2018-09-16T00:00:00"/>
    <x v="27"/>
    <d v="2018-09-01T00:00:00"/>
    <x v="0"/>
    <s v="ND2"/>
    <s v="D"/>
    <n v="4"/>
    <n v="4"/>
    <n v="0"/>
    <n v="0"/>
  </r>
  <r>
    <x v="75"/>
    <s v="Open"/>
    <x v="13"/>
    <x v="7"/>
    <s v="5807"/>
    <x v="49"/>
    <x v="34"/>
    <s v="PC"/>
    <s v="ND2017cy29-REV3.2  29 Rev 3.2 Li Ion Battery"/>
    <n v="2"/>
    <n v="0"/>
    <n v="2"/>
    <n v="0.91791475807171496"/>
    <s v="46677ND2017cy29-REV3.22"/>
    <n v="1.8358295161434299"/>
    <d v="2018-09-24T00:00:00"/>
    <d v="2018-09-23T00:00:00"/>
    <x v="24"/>
    <d v="2018-09-01T00:00:00"/>
    <x v="0"/>
    <s v="ND2"/>
    <s v="D"/>
    <n v="4"/>
    <n v="8"/>
    <n v="0"/>
    <n v="0"/>
  </r>
  <r>
    <x v="76"/>
    <s v="Open"/>
    <x v="37"/>
    <x v="7"/>
    <s v="9653"/>
    <x v="50"/>
    <x v="34"/>
    <s v="PC"/>
    <s v="ND2017cy29-REV3.2  29 Rev 3.2 Li Ion Battery"/>
    <n v="2"/>
    <n v="0"/>
    <n v="2"/>
    <n v="0.91791475807171496"/>
    <s v="46975ND2017cy29-REV3.22"/>
    <n v="1.8358295161434299"/>
    <d v="2018-09-24T00:00:00"/>
    <d v="2018-09-23T00:00:00"/>
    <x v="24"/>
    <d v="2018-09-01T00:00:00"/>
    <x v="0"/>
    <s v="ND2"/>
    <s v="D"/>
    <n v="4"/>
    <n v="8"/>
    <n v="0"/>
    <n v="0"/>
  </r>
  <r>
    <x v="77"/>
    <s v="Open"/>
    <x v="11"/>
    <x v="24"/>
    <s v="9651"/>
    <x v="51"/>
    <x v="34"/>
    <s v="PC"/>
    <s v="ND2017cy29-REV3.2  29 Rev 3.2 Li Ion Battery"/>
    <n v="1"/>
    <n v="0"/>
    <n v="1"/>
    <n v="0.91791475807171496"/>
    <s v="46961ND2017cy29-REV3.21"/>
    <n v="0.91791475807171496"/>
    <d v="2018-09-28T00:00:00"/>
    <d v="2018-09-23T00:00:00"/>
    <x v="24"/>
    <d v="2018-09-01T00:00:00"/>
    <x v="0"/>
    <s v="ND2"/>
    <s v="D"/>
    <n v="4"/>
    <n v="4"/>
    <n v="0"/>
    <n v="0"/>
  </r>
  <r>
    <x v="78"/>
    <s v="Open"/>
    <x v="22"/>
    <x v="54"/>
    <s v="9666"/>
    <x v="52"/>
    <x v="34"/>
    <s v="PC"/>
    <s v="ND2017cy29-REV3.2  29 Rev 3.2 Li Ion Battery"/>
    <n v="2"/>
    <n v="0"/>
    <n v="2"/>
    <n v="0.91791475807171496"/>
    <s v="47018ND2017cy29-REV3.22"/>
    <n v="1.8358295161434299"/>
    <d v="2018-10-01T00:00:00"/>
    <d v="2018-09-30T00:00:00"/>
    <x v="7"/>
    <d v="2018-10-01T00:00:00"/>
    <x v="0"/>
    <s v="ND2"/>
    <s v="D"/>
    <n v="4"/>
    <n v="8"/>
    <n v="0"/>
    <n v="0"/>
  </r>
  <r>
    <x v="79"/>
    <s v="Open"/>
    <x v="22"/>
    <x v="54"/>
    <s v="9667"/>
    <x v="53"/>
    <x v="34"/>
    <s v="PC"/>
    <s v="ND2017cy29-REV3.2  29 Rev 3.2 Li Ion Battery"/>
    <n v="2"/>
    <n v="0"/>
    <n v="2"/>
    <n v="0.91791475807171496"/>
    <s v="47019ND2017cy29-REV3.22"/>
    <n v="1.8358295161434299"/>
    <d v="2018-10-01T00:00:00"/>
    <d v="2018-09-30T00:00:00"/>
    <x v="7"/>
    <d v="2018-10-01T00:00:00"/>
    <x v="0"/>
    <s v="ND2"/>
    <s v="D"/>
    <n v="4"/>
    <n v="8"/>
    <n v="0"/>
    <n v="0"/>
  </r>
  <r>
    <x v="80"/>
    <s v="Open"/>
    <x v="22"/>
    <x v="8"/>
    <s v="9665"/>
    <x v="54"/>
    <x v="34"/>
    <s v="PC"/>
    <s v="ND2017cy29-REV3.2  29 Rev 3.2 Li Ion Battery"/>
    <n v="4"/>
    <n v="0"/>
    <n v="4"/>
    <n v="0.91791475807171496"/>
    <s v="47016ND2017cy29-REV3.24"/>
    <n v="3.6716590322868599"/>
    <d v="2018-10-08T00:00:00"/>
    <d v="2018-10-07T00:00:00"/>
    <x v="25"/>
    <d v="2018-10-01T00:00:00"/>
    <x v="0"/>
    <s v="ND2"/>
    <s v="D"/>
    <n v="4"/>
    <n v="16"/>
    <n v="0"/>
    <n v="0"/>
  </r>
  <r>
    <x v="81"/>
    <s v="Open"/>
    <x v="41"/>
    <x v="55"/>
    <s v="4358"/>
    <x v="55"/>
    <x v="34"/>
    <s v="PC"/>
    <s v="ND2017cy29-REV3.2  29 Rev 3.2 Li Ion Battery"/>
    <n v="4"/>
    <n v="0"/>
    <n v="4"/>
    <n v="0.91791475807171496"/>
    <s v="46750ND2017cy29-REV3.24"/>
    <n v="3.6716590322868599"/>
    <d v="2018-10-26T00:00:00"/>
    <d v="2018-10-21T00:00:00"/>
    <x v="0"/>
    <d v="2018-10-01T00:00:00"/>
    <x v="0"/>
    <s v="ND2"/>
    <s v="D"/>
    <n v="4"/>
    <n v="16"/>
    <n v="0"/>
    <n v="0"/>
  </r>
  <r>
    <x v="82"/>
    <s v="Open"/>
    <x v="47"/>
    <x v="56"/>
    <s v="4350"/>
    <x v="56"/>
    <x v="35"/>
    <s v="PC"/>
    <s v="ND2017ai29-REV1.2  Li Ion Battery [08/10/18]"/>
    <n v="200"/>
    <n v="0"/>
    <n v="200"/>
    <n v="0.57333276076624462"/>
    <s v="45696ND2017ai29-REV1.2200"/>
    <n v="114.66655215324893"/>
    <d v="2018-08-10T00:00:00"/>
    <d v="2018-08-05T00:00:00"/>
    <x v="23"/>
    <s v="LATE"/>
    <x v="0"/>
    <s v="ND2"/>
    <s v="D"/>
    <n v="4"/>
    <n v="800"/>
    <n v="35"/>
    <n v="7000"/>
  </r>
  <r>
    <x v="82"/>
    <s v="Open"/>
    <x v="47"/>
    <x v="56"/>
    <s v="4350"/>
    <x v="56"/>
    <x v="35"/>
    <s v="PC"/>
    <s v="ND2017ai29-REV1.2  Li Ion Battery [09/10/18]"/>
    <n v="200"/>
    <n v="0"/>
    <n v="200"/>
    <n v="0.57333276076624462"/>
    <s v="45696ND2017ai29-REV1.2200"/>
    <n v="114.66655215324893"/>
    <d v="2018-09-10T00:00:00"/>
    <d v="2018-09-09T00:00:00"/>
    <x v="26"/>
    <d v="2018-09-01T00:00:00"/>
    <x v="0"/>
    <s v="ND2"/>
    <s v="D"/>
    <n v="4"/>
    <n v="800"/>
    <n v="0"/>
    <n v="0"/>
  </r>
  <r>
    <x v="82"/>
    <s v="Open"/>
    <x v="47"/>
    <x v="56"/>
    <s v="4350"/>
    <x v="56"/>
    <x v="35"/>
    <s v="PC"/>
    <s v="ND2017ai29-REV1.2  Li Ion Battery [10/08/18]"/>
    <n v="200"/>
    <n v="0"/>
    <n v="200"/>
    <n v="0.57333276076624462"/>
    <s v="45696ND2017ai29-REV1.2200"/>
    <n v="114.66655215324893"/>
    <d v="2018-10-08T00:00:00"/>
    <d v="2018-10-07T00:00:00"/>
    <x v="25"/>
    <d v="2018-10-01T00:00:00"/>
    <x v="0"/>
    <s v="ND2"/>
    <s v="D"/>
    <n v="4"/>
    <n v="800"/>
    <n v="0"/>
    <n v="0"/>
  </r>
  <r>
    <x v="82"/>
    <s v="Open"/>
    <x v="47"/>
    <x v="56"/>
    <s v="4350"/>
    <x v="56"/>
    <x v="35"/>
    <s v="PC"/>
    <s v="ND2017ai29-REV1.2  Li Ion Battery [11/07/18]"/>
    <n v="200"/>
    <n v="0"/>
    <n v="200"/>
    <n v="0.57333276076624462"/>
    <s v="45696ND2017ai29-REV1.2200"/>
    <n v="114.66655215324893"/>
    <d v="2018-11-07T00:00:00"/>
    <d v="2018-11-04T00:00:00"/>
    <x v="29"/>
    <d v="2018-11-01T00:00:00"/>
    <x v="0"/>
    <s v="ND2"/>
    <s v="D"/>
    <n v="4"/>
    <n v="800"/>
    <n v="0"/>
    <n v="0"/>
  </r>
  <r>
    <x v="82"/>
    <s v="Open"/>
    <x v="47"/>
    <x v="56"/>
    <s v="4350"/>
    <x v="56"/>
    <x v="35"/>
    <s v="PC"/>
    <s v="ND2017ai29-REV1.2  Li Ion Battery [12/05/18]"/>
    <n v="200"/>
    <n v="0"/>
    <n v="200"/>
    <n v="0.57333276076624462"/>
    <s v="45696ND2017ai29-REV1.2200"/>
    <n v="114.66655215324893"/>
    <d v="2018-12-05T00:00:00"/>
    <d v="2018-12-02T00:00:00"/>
    <x v="31"/>
    <d v="2018-12-01T00:00:00"/>
    <x v="0"/>
    <s v="ND2"/>
    <s v="D"/>
    <n v="4"/>
    <n v="800"/>
    <n v="0"/>
    <n v="0"/>
  </r>
  <r>
    <x v="82"/>
    <s v="Open"/>
    <x v="47"/>
    <x v="56"/>
    <s v="4350"/>
    <x v="56"/>
    <x v="35"/>
    <s v="PC"/>
    <s v="ND2017ai29-REV1.2  Li Ion Battery [12/20/18]"/>
    <n v="200"/>
    <n v="0"/>
    <n v="200"/>
    <n v="0.57333276076624462"/>
    <s v="45696ND2017ai29-REV1.2200"/>
    <n v="114.66655215324893"/>
    <d v="2018-12-20T00:00:00"/>
    <d v="2018-12-16T00:00:00"/>
    <x v="32"/>
    <d v="2018-12-01T00:00:00"/>
    <x v="0"/>
    <s v="ND2"/>
    <s v="D"/>
    <n v="4"/>
    <n v="800"/>
    <n v="0"/>
    <n v="0"/>
  </r>
  <r>
    <x v="82"/>
    <s v="Open"/>
    <x v="47"/>
    <x v="56"/>
    <s v="4350"/>
    <x v="56"/>
    <x v="35"/>
    <s v="PC"/>
    <s v="ND2017ai29-REV1.2  Li Ion Battery [01/24/19]"/>
    <n v="200"/>
    <n v="0"/>
    <n v="200"/>
    <n v="0.57333276076624462"/>
    <s v="45696ND2017ai29-REV1.2200"/>
    <n v="114.66655215324893"/>
    <d v="2019-01-24T00:00:00"/>
    <d v="2019-01-20T00:00:00"/>
    <x v="1"/>
    <d v="2019-01-01T00:00:00"/>
    <x v="0"/>
    <s v="ND2"/>
    <s v="D"/>
    <n v="4"/>
    <n v="800"/>
    <n v="0"/>
    <n v="0"/>
  </r>
  <r>
    <x v="83"/>
    <s v="Open"/>
    <x v="48"/>
    <x v="57"/>
    <s v="6801"/>
    <x v="57"/>
    <x v="36"/>
    <s v="PC"/>
    <s v="ND2034an31 Rev1.1  Li Ion Battery [08/20/18]"/>
    <n v="25"/>
    <n v="0"/>
    <n v="25"/>
    <n v="0.58816425418076579"/>
    <s v="46426ND2034an31 Rev1.125"/>
    <n v="14.704106354519144"/>
    <d v="2018-08-20T00:00:00"/>
    <d v="2018-08-19T00:00:00"/>
    <x v="23"/>
    <s v="LATE"/>
    <x v="0"/>
    <s v="ND2"/>
    <s v="D"/>
    <n v="4"/>
    <n v="100"/>
    <n v="25"/>
    <n v="625"/>
  </r>
  <r>
    <x v="83"/>
    <s v="Open"/>
    <x v="48"/>
    <x v="57"/>
    <s v="6801"/>
    <x v="57"/>
    <x v="36"/>
    <s v="PC"/>
    <s v="ND2034an31 Rev1.1  Li Ion Battery [09/07/18]"/>
    <n v="50"/>
    <n v="0"/>
    <n v="50"/>
    <n v="0.58816425418076579"/>
    <s v="46426ND2034an31 Rev1.150"/>
    <n v="29.408212709038288"/>
    <d v="2018-09-07T00:00:00"/>
    <d v="2018-09-02T00:00:00"/>
    <x v="23"/>
    <d v="2018-09-01T00:00:00"/>
    <x v="0"/>
    <s v="ND2"/>
    <s v="D"/>
    <n v="4"/>
    <n v="200"/>
    <n v="7"/>
    <n v="350"/>
  </r>
  <r>
    <x v="83"/>
    <s v="Open"/>
    <x v="48"/>
    <x v="57"/>
    <s v="6801"/>
    <x v="57"/>
    <x v="36"/>
    <s v="PC"/>
    <s v="ND2034an31 Rev1.1  Li Ion Battery [10/03/18]"/>
    <n v="50"/>
    <n v="0"/>
    <n v="50"/>
    <n v="0.58816425418076579"/>
    <s v="46426ND2034an31 Rev1.150"/>
    <n v="29.408212709038288"/>
    <d v="2018-10-03T00:00:00"/>
    <d v="2018-09-30T00:00:00"/>
    <x v="7"/>
    <d v="2018-10-01T00:00:00"/>
    <x v="0"/>
    <s v="ND2"/>
    <s v="D"/>
    <n v="4"/>
    <n v="200"/>
    <n v="0"/>
    <n v="0"/>
  </r>
  <r>
    <x v="83"/>
    <s v="Open"/>
    <x v="48"/>
    <x v="57"/>
    <s v="6801"/>
    <x v="57"/>
    <x v="36"/>
    <s v="PC"/>
    <s v="ND2034an31 Rev1.1  Li Ion Battery [10/30/18]"/>
    <n v="50"/>
    <n v="0"/>
    <n v="50"/>
    <n v="0.58816425418076579"/>
    <s v="46426ND2034an31 Rev1.150"/>
    <n v="29.408212709038288"/>
    <d v="2018-10-30T00:00:00"/>
    <d v="2018-10-28T00:00:00"/>
    <x v="28"/>
    <d v="2018-10-01T00:00:00"/>
    <x v="0"/>
    <s v="ND2"/>
    <s v="D"/>
    <n v="4"/>
    <n v="200"/>
    <n v="0"/>
    <n v="0"/>
  </r>
  <r>
    <x v="83"/>
    <s v="Open"/>
    <x v="48"/>
    <x v="57"/>
    <s v="6801"/>
    <x v="57"/>
    <x v="36"/>
    <s v="PC"/>
    <s v="ND2034an31 Rev1.1  Li Ion Battery [11/16/18]"/>
    <n v="50"/>
    <n v="0"/>
    <n v="50"/>
    <n v="0.58816425418076579"/>
    <s v="46426ND2034an31 Rev1.150"/>
    <n v="29.408212709038288"/>
    <d v="2018-11-16T00:00:00"/>
    <d v="2018-11-11T00:00:00"/>
    <x v="30"/>
    <d v="2018-11-01T00:00:00"/>
    <x v="0"/>
    <s v="ND2"/>
    <s v="D"/>
    <n v="4"/>
    <n v="200"/>
    <n v="0"/>
    <n v="0"/>
  </r>
  <r>
    <x v="83"/>
    <s v="Open"/>
    <x v="48"/>
    <x v="57"/>
    <s v="6801"/>
    <x v="57"/>
    <x v="36"/>
    <s v="PC"/>
    <s v="ND2034an31 Rev1.1  Li Ion Battery [12/15/18]"/>
    <n v="50"/>
    <n v="0"/>
    <n v="50"/>
    <n v="0.58816425418076579"/>
    <s v="46426ND2034an31 Rev1.150"/>
    <n v="29.408212709038288"/>
    <d v="2018-12-15T00:00:00"/>
    <d v="2018-12-09T00:00:00"/>
    <x v="4"/>
    <d v="2018-12-01T00:00:00"/>
    <x v="0"/>
    <s v="ND2"/>
    <s v="D"/>
    <n v="4"/>
    <n v="200"/>
    <n v="0"/>
    <n v="0"/>
  </r>
  <r>
    <x v="83"/>
    <s v="Open"/>
    <x v="48"/>
    <x v="57"/>
    <s v="6801"/>
    <x v="57"/>
    <x v="36"/>
    <s v="PC"/>
    <s v="ND2034an31 Rev1.1  Li Ion Battery [01/15/19]"/>
    <n v="50"/>
    <n v="0"/>
    <n v="50"/>
    <n v="0.58816425418076579"/>
    <s v="46426ND2034an31 Rev1.150"/>
    <n v="29.408212709038288"/>
    <d v="2019-01-15T00:00:00"/>
    <d v="2019-01-13T00:00:00"/>
    <x v="34"/>
    <d v="2019-01-01T00:00:00"/>
    <x v="0"/>
    <s v="ND2"/>
    <s v="D"/>
    <n v="4"/>
    <n v="200"/>
    <n v="0"/>
    <n v="0"/>
  </r>
  <r>
    <x v="83"/>
    <s v="Open"/>
    <x v="48"/>
    <x v="57"/>
    <s v="6801"/>
    <x v="57"/>
    <x v="36"/>
    <s v="PC"/>
    <s v="ND2034an31 Rev1.1  Li Ion Battery [02/15/19]"/>
    <n v="50"/>
    <n v="0"/>
    <n v="50"/>
    <n v="0.58816425418076579"/>
    <s v="46426ND2034an31 Rev1.150"/>
    <n v="29.408212709038288"/>
    <d v="2019-02-15T00:00:00"/>
    <d v="2019-02-10T00:00:00"/>
    <x v="37"/>
    <d v="2019-02-01T00:00:00"/>
    <x v="0"/>
    <s v="ND2"/>
    <s v="D"/>
    <n v="4"/>
    <n v="200"/>
    <n v="0"/>
    <n v="0"/>
  </r>
  <r>
    <x v="83"/>
    <s v="Open"/>
    <x v="48"/>
    <x v="57"/>
    <s v="6801"/>
    <x v="57"/>
    <x v="36"/>
    <s v="PC"/>
    <s v="ND2034an31 Rev1.1  Li Ion Battery [03/15/19]"/>
    <n v="50"/>
    <n v="0"/>
    <n v="50"/>
    <n v="0.58816425418076579"/>
    <s v="46426ND2034an31 Rev1.150"/>
    <n v="29.408212709038288"/>
    <d v="2019-03-15T00:00:00"/>
    <d v="2019-03-10T00:00:00"/>
    <x v="41"/>
    <d v="2019-03-01T00:00:00"/>
    <x v="0"/>
    <s v="ND2"/>
    <s v="D"/>
    <n v="4"/>
    <n v="200"/>
    <n v="0"/>
    <n v="0"/>
  </r>
  <r>
    <x v="84"/>
    <s v="Open"/>
    <x v="49"/>
    <x v="58"/>
    <s v="3434"/>
    <x v="58"/>
    <x v="37"/>
    <s v="PC"/>
    <s v="ND2034bf29 Rev1.5  Li Ion Battery [08/02/18]"/>
    <n v="38"/>
    <n v="0"/>
    <n v="38"/>
    <n v="0.62683532596709401"/>
    <s v="45959ND2034bf29 Rev1.538"/>
    <n v="23.819742386749574"/>
    <d v="2018-08-02T00:00:00"/>
    <d v="2018-07-29T00:00:00"/>
    <x v="23"/>
    <s v="LATE"/>
    <x v="0"/>
    <s v="ND2"/>
    <s v="D"/>
    <n v="4"/>
    <n v="152"/>
    <n v="43"/>
    <n v="1634"/>
  </r>
  <r>
    <x v="85"/>
    <s v="Open"/>
    <x v="50"/>
    <x v="47"/>
    <s v="3434"/>
    <x v="58"/>
    <x v="37"/>
    <s v="PC"/>
    <s v="ND2034bf29 Rev1.5  Li Ion Battery [08/07/18]"/>
    <n v="12"/>
    <n v="0"/>
    <n v="12"/>
    <n v="0.62683532596709401"/>
    <s v="46289ND2034bf29 Rev1.512"/>
    <n v="7.5220239116051282"/>
    <d v="2018-08-07T00:00:00"/>
    <d v="2018-08-05T00:00:00"/>
    <x v="23"/>
    <s v="LATE"/>
    <x v="0"/>
    <s v="ND2"/>
    <s v="D"/>
    <n v="4"/>
    <n v="48"/>
    <n v="38"/>
    <n v="456"/>
  </r>
  <r>
    <x v="85"/>
    <s v="Open"/>
    <x v="50"/>
    <x v="47"/>
    <s v="3434"/>
    <x v="58"/>
    <x v="37"/>
    <s v="PC"/>
    <s v="ND2034bf29 Rev1.5  Li Ion Battery [09/07/18]"/>
    <n v="38"/>
    <n v="0"/>
    <n v="38"/>
    <n v="0.62683532596709401"/>
    <s v="46289ND2034bf29 Rev1.538"/>
    <n v="23.819742386749574"/>
    <d v="2018-09-07T00:00:00"/>
    <d v="2018-09-02T00:00:00"/>
    <x v="23"/>
    <d v="2018-09-01T00:00:00"/>
    <x v="0"/>
    <s v="ND2"/>
    <s v="D"/>
    <n v="4"/>
    <n v="152"/>
    <n v="7"/>
    <n v="266"/>
  </r>
  <r>
    <x v="85"/>
    <s v="Open"/>
    <x v="50"/>
    <x v="47"/>
    <s v="3434"/>
    <x v="58"/>
    <x v="37"/>
    <s v="PC"/>
    <s v="ND2034bf29 Rev1.5  Li Ion Battery [09/07/18]"/>
    <n v="48"/>
    <n v="0"/>
    <n v="48"/>
    <n v="0.62683532596709401"/>
    <s v="46289ND2034bf29 Rev1.548"/>
    <n v="30.088095646420513"/>
    <d v="2018-09-07T00:00:00"/>
    <d v="2018-09-02T00:00:00"/>
    <x v="23"/>
    <d v="2018-09-01T00:00:00"/>
    <x v="0"/>
    <s v="ND2"/>
    <s v="D"/>
    <n v="4"/>
    <n v="192"/>
    <n v="7"/>
    <n v="336"/>
  </r>
  <r>
    <x v="85"/>
    <s v="Open"/>
    <x v="50"/>
    <x v="47"/>
    <s v="3434"/>
    <x v="58"/>
    <x v="37"/>
    <s v="PC"/>
    <s v="ND2034bf29 Rev1.5  Li Ion Battery [10/02/18]"/>
    <n v="42"/>
    <n v="0"/>
    <n v="42"/>
    <n v="0.62683532596709401"/>
    <s v="46289ND2034bf29 Rev1.542"/>
    <n v="26.327083690617947"/>
    <d v="2018-10-02T00:00:00"/>
    <d v="2018-09-30T00:00:00"/>
    <x v="7"/>
    <d v="2018-10-01T00:00:00"/>
    <x v="0"/>
    <s v="ND2"/>
    <s v="D"/>
    <n v="4"/>
    <n v="168"/>
    <n v="0"/>
    <n v="0"/>
  </r>
  <r>
    <x v="85"/>
    <s v="Open"/>
    <x v="50"/>
    <x v="47"/>
    <s v="3434"/>
    <x v="58"/>
    <x v="37"/>
    <s v="PC"/>
    <s v="ND2034bf29 Rev1.5  Li Ion Battery [10/30/18]"/>
    <n v="36"/>
    <n v="0"/>
    <n v="36"/>
    <n v="0.62683532596709401"/>
    <s v="46289ND2034bf29 Rev1.536"/>
    <n v="22.566071734815385"/>
    <d v="2018-10-30T00:00:00"/>
    <d v="2018-10-28T00:00:00"/>
    <x v="28"/>
    <d v="2018-10-01T00:00:00"/>
    <x v="0"/>
    <s v="ND2"/>
    <s v="D"/>
    <n v="4"/>
    <n v="144"/>
    <n v="0"/>
    <n v="0"/>
  </r>
  <r>
    <x v="85"/>
    <s v="Open"/>
    <x v="50"/>
    <x v="47"/>
    <s v="3434"/>
    <x v="58"/>
    <x v="37"/>
    <s v="PC"/>
    <s v="ND2034bf29 Rev1.5  Li Ion Battery [12/04/18]"/>
    <n v="38"/>
    <n v="0"/>
    <n v="38"/>
    <n v="0.62683532596709401"/>
    <s v="46289ND2034bf29 Rev1.538"/>
    <n v="23.819742386749574"/>
    <d v="2018-12-04T00:00:00"/>
    <d v="2018-12-02T00:00:00"/>
    <x v="31"/>
    <d v="2018-12-01T00:00:00"/>
    <x v="0"/>
    <s v="ND2"/>
    <s v="D"/>
    <n v="4"/>
    <n v="152"/>
    <n v="0"/>
    <n v="0"/>
  </r>
  <r>
    <x v="86"/>
    <s v="Open"/>
    <x v="51"/>
    <x v="59"/>
    <s v="5504"/>
    <x v="33"/>
    <x v="38"/>
    <s v="PC"/>
    <s v="ND2034bf34 Rev1.4  Li Ion Battery [08/13/18]"/>
    <n v="24"/>
    <n v="0"/>
    <n v="24"/>
    <n v="0.70244864515400873"/>
    <s v="46093ND2034bf34 Rev1.424"/>
    <n v="16.858767483696209"/>
    <d v="2018-08-13T00:00:00"/>
    <d v="2018-08-12T00:00:00"/>
    <x v="23"/>
    <s v="LATE"/>
    <x v="0"/>
    <s v="ND2"/>
    <s v="D"/>
    <n v="4"/>
    <n v="96"/>
    <n v="32"/>
    <n v="768"/>
  </r>
  <r>
    <x v="87"/>
    <s v="Open"/>
    <x v="52"/>
    <x v="60"/>
    <s v="8100"/>
    <x v="59"/>
    <x v="38"/>
    <s v="PC"/>
    <s v="ND2034bf34 Rev1.4  Li Ion Battery [08/22/18]"/>
    <n v="120"/>
    <n v="0"/>
    <n v="120"/>
    <n v="0.60454259046674008"/>
    <s v="46142ND2034bf34 Rev1.4120"/>
    <n v="72.545110856008804"/>
    <d v="2018-08-22T00:00:00"/>
    <d v="2018-08-19T00:00:00"/>
    <x v="23"/>
    <s v="LATE"/>
    <x v="0"/>
    <s v="ND2"/>
    <s v="D"/>
    <n v="4"/>
    <n v="480"/>
    <n v="23"/>
    <n v="2760"/>
  </r>
  <r>
    <x v="88"/>
    <s v="Open"/>
    <x v="22"/>
    <x v="54"/>
    <s v="5372"/>
    <x v="60"/>
    <x v="38"/>
    <s v="PC"/>
    <s v="ND2034bf34 Rev1.4  34 Rev 1.4 Li Ion Battery"/>
    <n v="4"/>
    <n v="0"/>
    <n v="4"/>
    <n v="0.97724073172979975"/>
    <s v="47025ND2034bf34 Rev1.44"/>
    <n v="3.908962926919199"/>
    <d v="2018-10-01T00:00:00"/>
    <d v="2018-09-30T00:00:00"/>
    <x v="7"/>
    <d v="2018-10-01T00:00:00"/>
    <x v="0"/>
    <s v="ND2"/>
    <s v="D"/>
    <n v="4"/>
    <n v="16"/>
    <n v="0"/>
    <n v="0"/>
  </r>
  <r>
    <x v="89"/>
    <s v="Open"/>
    <x v="11"/>
    <x v="39"/>
    <s v="4964"/>
    <x v="11"/>
    <x v="38"/>
    <s v="PC"/>
    <s v="ND2034bf34 Rev1.4  34 Rev 1.4 Li Ion Battery"/>
    <n v="15"/>
    <n v="0"/>
    <n v="15"/>
    <n v="0.70244864515400873"/>
    <s v="46955ND2034bf34 Rev1.415"/>
    <n v="10.536729677310131"/>
    <d v="2018-10-05T00:00:00"/>
    <d v="2018-09-30T00:00:00"/>
    <x v="7"/>
    <d v="2018-10-01T00:00:00"/>
    <x v="0"/>
    <s v="ND2"/>
    <s v="D"/>
    <n v="4"/>
    <n v="60"/>
    <n v="0"/>
    <n v="0"/>
  </r>
  <r>
    <x v="90"/>
    <s v="Open"/>
    <x v="53"/>
    <x v="61"/>
    <s v="6064"/>
    <x v="61"/>
    <x v="38"/>
    <s v="PC"/>
    <s v="ND2034bf34 Rev1.4  Li Ion Battery [10/09/18]"/>
    <n v="7"/>
    <n v="0"/>
    <n v="7"/>
    <n v="0.97724073172979975"/>
    <s v="46680ND2034bf34 Rev1.47"/>
    <n v="6.8406851221085985"/>
    <d v="2018-10-09T00:00:00"/>
    <d v="2018-10-07T00:00:00"/>
    <x v="25"/>
    <d v="2018-10-01T00:00:00"/>
    <x v="0"/>
    <s v="ND2"/>
    <s v="D"/>
    <n v="4"/>
    <n v="28"/>
    <n v="0"/>
    <n v="0"/>
  </r>
  <r>
    <x v="91"/>
    <s v="Open"/>
    <x v="24"/>
    <x v="62"/>
    <s v="9100"/>
    <x v="62"/>
    <x v="38"/>
    <s v="PC"/>
    <s v="ND2034bf34 Rev1.4  Li Ion Battery [10/15/18]"/>
    <n v="100"/>
    <n v="0"/>
    <n v="100"/>
    <n v="0.60454259046674008"/>
    <s v="46500ND2034bf34 Rev1.4100"/>
    <n v="60.454259046674011"/>
    <d v="2018-10-15T00:00:00"/>
    <d v="2018-10-14T00:00:00"/>
    <x v="8"/>
    <d v="2018-10-01T00:00:00"/>
    <x v="0"/>
    <s v="ND2"/>
    <s v="D"/>
    <n v="4"/>
    <n v="400"/>
    <n v="0"/>
    <n v="0"/>
  </r>
  <r>
    <x v="91"/>
    <s v="Open"/>
    <x v="24"/>
    <x v="62"/>
    <s v="9100"/>
    <x v="62"/>
    <x v="38"/>
    <s v="PC"/>
    <s v="ND2034bf34 Rev1.4  Li Ion Battery [11/13/18]"/>
    <n v="400"/>
    <n v="0"/>
    <n v="400"/>
    <n v="0.60454259046674008"/>
    <s v="46500ND2034bf34 Rev1.4400"/>
    <n v="241.81703618669604"/>
    <d v="2018-11-13T00:00:00"/>
    <d v="2018-11-11T00:00:00"/>
    <x v="30"/>
    <d v="2018-11-01T00:00:00"/>
    <x v="0"/>
    <s v="ND2"/>
    <s v="D"/>
    <n v="4"/>
    <n v="1600"/>
    <n v="0"/>
    <n v="0"/>
  </r>
  <r>
    <x v="92"/>
    <s v="Open"/>
    <x v="20"/>
    <x v="27"/>
    <s v="7245"/>
    <x v="63"/>
    <x v="38"/>
    <s v="PC"/>
    <s v="ND2034bf34 Rev1.4  34 Rev 1.4 Li Ion Battery"/>
    <n v="21"/>
    <n v="0"/>
    <n v="21"/>
    <n v="0.78616014172676629"/>
    <s v="47003ND2034bf34 Rev1.421"/>
    <n v="16.509362976262093"/>
    <d v="2018-12-19T00:00:00"/>
    <d v="2018-12-16T00:00:00"/>
    <x v="32"/>
    <d v="2018-12-01T00:00:00"/>
    <x v="0"/>
    <s v="ND2"/>
    <s v="D"/>
    <n v="4"/>
    <n v="84"/>
    <n v="0"/>
    <n v="0"/>
  </r>
  <r>
    <x v="93"/>
    <s v="Open"/>
    <x v="7"/>
    <x v="63"/>
    <s v="7245"/>
    <x v="63"/>
    <x v="38"/>
    <s v="PC"/>
    <s v="ND2034bf34 Rev1.4  34 Rev 1.4 Li Ion Battery"/>
    <n v="20"/>
    <n v="0"/>
    <n v="20"/>
    <n v="0.78616014172676629"/>
    <s v="47032ND2034bf34 Rev1.420"/>
    <n v="15.723202834535325"/>
    <d v="2019-01-21T00:00:00"/>
    <d v="2019-01-20T00:00:00"/>
    <x v="1"/>
    <d v="2019-01-01T00:00:00"/>
    <x v="0"/>
    <s v="ND2"/>
    <s v="D"/>
    <n v="4"/>
    <n v="80"/>
    <n v="0"/>
    <n v="0"/>
  </r>
  <r>
    <x v="94"/>
    <s v="Open"/>
    <x v="54"/>
    <x v="64"/>
    <s v="3282"/>
    <x v="36"/>
    <x v="39"/>
    <s v="PC"/>
    <s v="ND2034bt34 Rev1.3  Li Ion Battery [08/27/18]"/>
    <n v="250"/>
    <n v="0"/>
    <n v="250"/>
    <n v="0.64931004298173656"/>
    <s v="45283ND2034bt34 Rev1.3250"/>
    <n v="162.32751074543413"/>
    <d v="2018-08-27T00:00:00"/>
    <d v="2018-08-26T00:00:00"/>
    <x v="23"/>
    <s v="LATE"/>
    <x v="0"/>
    <s v="ND2"/>
    <s v="D"/>
    <n v="4"/>
    <n v="1000"/>
    <n v="18"/>
    <n v="4500"/>
  </r>
  <r>
    <x v="94"/>
    <s v="Open"/>
    <x v="54"/>
    <x v="64"/>
    <s v="3282"/>
    <x v="36"/>
    <x v="39"/>
    <s v="PC"/>
    <s v="ND2034bt34 Rev1.3  Li Ion Battery [09/06/18]"/>
    <n v="250"/>
    <n v="0"/>
    <n v="250"/>
    <n v="0.64931004298173656"/>
    <s v="45283ND2034bt34 Rev1.3250"/>
    <n v="162.32751074543413"/>
    <d v="2018-09-06T00:00:00"/>
    <d v="2018-09-02T00:00:00"/>
    <x v="23"/>
    <d v="2018-09-01T00:00:00"/>
    <x v="0"/>
    <s v="ND2"/>
    <s v="D"/>
    <n v="4"/>
    <n v="1000"/>
    <n v="8"/>
    <n v="2000"/>
  </r>
  <r>
    <x v="94"/>
    <s v="Open"/>
    <x v="54"/>
    <x v="64"/>
    <s v="3282"/>
    <x v="36"/>
    <x v="39"/>
    <s v="PC"/>
    <s v="ND2034bt34 Rev1.3  Li Ion Battery [09/20/18]"/>
    <n v="250"/>
    <n v="0"/>
    <n v="250"/>
    <n v="0.64931004298173656"/>
    <s v="45283ND2034bt34 Rev1.3250"/>
    <n v="162.32751074543413"/>
    <d v="2018-09-20T00:00:00"/>
    <d v="2018-09-16T00:00:00"/>
    <x v="27"/>
    <d v="2018-09-01T00:00:00"/>
    <x v="0"/>
    <s v="ND2"/>
    <s v="D"/>
    <n v="4"/>
    <n v="1000"/>
    <n v="0"/>
    <n v="0"/>
  </r>
  <r>
    <x v="95"/>
    <s v="Open"/>
    <x v="55"/>
    <x v="65"/>
    <s v="6607"/>
    <x v="64"/>
    <x v="40"/>
    <s v="PC"/>
    <s v="ND2034cd31 Rev1.2  Li Ion Battery [08/28/18]"/>
    <n v="20"/>
    <n v="0"/>
    <n v="20"/>
    <n v="0.67578835331072828"/>
    <s v="46616ND2034cd31 Rev1.220"/>
    <n v="13.515767066214565"/>
    <d v="2018-08-28T00:00:00"/>
    <d v="2018-08-26T00:00:00"/>
    <x v="23"/>
    <s v="LATE"/>
    <x v="0"/>
    <s v="ND2"/>
    <s v="D"/>
    <n v="4"/>
    <n v="80"/>
    <n v="17"/>
    <n v="340"/>
  </r>
  <r>
    <x v="95"/>
    <s v="Open"/>
    <x v="55"/>
    <x v="65"/>
    <s v="6607"/>
    <x v="64"/>
    <x v="40"/>
    <s v="PC"/>
    <s v="ND2034cd31 Rev1.2  Li Ion Battery [09/24/18]"/>
    <n v="20"/>
    <n v="0"/>
    <n v="20"/>
    <n v="0.67578835331072828"/>
    <s v="46616ND2034cd31 Rev1.220"/>
    <n v="13.515767066214565"/>
    <d v="2018-09-24T00:00:00"/>
    <d v="2018-09-23T00:00:00"/>
    <x v="24"/>
    <d v="2018-09-01T00:00:00"/>
    <x v="0"/>
    <s v="ND2"/>
    <s v="D"/>
    <n v="4"/>
    <n v="80"/>
    <n v="0"/>
    <n v="0"/>
  </r>
  <r>
    <x v="95"/>
    <s v="Open"/>
    <x v="55"/>
    <x v="65"/>
    <s v="6607"/>
    <x v="64"/>
    <x v="40"/>
    <s v="PC"/>
    <s v="ND2034cd31 Rev1.2  Li Ion Battery [10/15/18]"/>
    <n v="40"/>
    <n v="0"/>
    <n v="40"/>
    <n v="0.67578835331072828"/>
    <s v="46616ND2034cd31 Rev1.240"/>
    <n v="27.03153413242913"/>
    <d v="2018-10-15T00:00:00"/>
    <d v="2018-10-14T00:00:00"/>
    <x v="8"/>
    <d v="2018-10-01T00:00:00"/>
    <x v="0"/>
    <s v="ND2"/>
    <s v="D"/>
    <n v="4"/>
    <n v="160"/>
    <n v="0"/>
    <n v="0"/>
  </r>
  <r>
    <x v="95"/>
    <s v="Open"/>
    <x v="55"/>
    <x v="65"/>
    <s v="6607"/>
    <x v="64"/>
    <x v="40"/>
    <s v="PC"/>
    <s v="ND2034cd31 Rev1.2  Li Ion Battery [11/05/18]"/>
    <n v="40"/>
    <n v="0"/>
    <n v="40"/>
    <n v="0.67578835331072828"/>
    <s v="46616ND2034cd31 Rev1.240"/>
    <n v="27.03153413242913"/>
    <d v="2018-11-05T00:00:00"/>
    <d v="2018-11-04T00:00:00"/>
    <x v="29"/>
    <d v="2018-11-01T00:00:00"/>
    <x v="0"/>
    <s v="ND2"/>
    <s v="D"/>
    <n v="4"/>
    <n v="160"/>
    <n v="0"/>
    <n v="0"/>
  </r>
  <r>
    <x v="95"/>
    <s v="Open"/>
    <x v="55"/>
    <x v="65"/>
    <s v="6607"/>
    <x v="64"/>
    <x v="40"/>
    <s v="PC"/>
    <s v="ND2034cd31 Rev1.2  Li Ion Battery [11/19/18]"/>
    <n v="40"/>
    <n v="0"/>
    <n v="40"/>
    <n v="0.67578835331072828"/>
    <s v="46616ND2034cd31 Rev1.240"/>
    <n v="27.03153413242913"/>
    <d v="2018-11-19T00:00:00"/>
    <d v="2018-11-18T00:00:00"/>
    <x v="42"/>
    <d v="2018-11-01T00:00:00"/>
    <x v="0"/>
    <s v="ND2"/>
    <s v="D"/>
    <n v="4"/>
    <n v="160"/>
    <n v="0"/>
    <n v="0"/>
  </r>
  <r>
    <x v="96"/>
    <s v="Open"/>
    <x v="29"/>
    <x v="66"/>
    <s v="6607"/>
    <x v="64"/>
    <x v="40"/>
    <s v="PC"/>
    <s v="ND2034cd31 Rev1.2  Li Ion Battery [11/26/18]"/>
    <n v="60"/>
    <n v="0"/>
    <n v="60"/>
    <n v="0.67578835331072828"/>
    <s v="46718ND2034cd31 Rev1.260"/>
    <n v="40.547301198643694"/>
    <d v="2018-11-26T00:00:00"/>
    <d v="2018-11-25T00:00:00"/>
    <x v="3"/>
    <d v="2018-11-01T00:00:00"/>
    <x v="0"/>
    <s v="ND2"/>
    <s v="D"/>
    <n v="4"/>
    <n v="240"/>
    <n v="0"/>
    <n v="0"/>
  </r>
  <r>
    <x v="96"/>
    <s v="Open"/>
    <x v="29"/>
    <x v="66"/>
    <s v="6607"/>
    <x v="64"/>
    <x v="40"/>
    <s v="PC"/>
    <s v="ND2034cd31 Rev1.2  Li Ion Battery [12/07/18]"/>
    <n v="60"/>
    <n v="0"/>
    <n v="60"/>
    <n v="0.67578835331072828"/>
    <s v="46718ND2034cd31 Rev1.260"/>
    <n v="40.547301198643694"/>
    <d v="2018-12-07T00:00:00"/>
    <d v="2018-12-02T00:00:00"/>
    <x v="31"/>
    <d v="2018-12-01T00:00:00"/>
    <x v="0"/>
    <s v="ND2"/>
    <s v="D"/>
    <n v="4"/>
    <n v="240"/>
    <n v="0"/>
    <n v="0"/>
  </r>
  <r>
    <x v="96"/>
    <s v="Open"/>
    <x v="29"/>
    <x v="66"/>
    <s v="6607"/>
    <x v="64"/>
    <x v="40"/>
    <s v="PC"/>
    <s v="ND2034cd31 Rev1.2  Li Ion Battery [01/22/19]"/>
    <n v="40"/>
    <n v="0"/>
    <n v="40"/>
    <n v="0.67578835331072828"/>
    <s v="46718ND2034cd31 Rev1.240"/>
    <n v="27.03153413242913"/>
    <d v="2019-01-22T00:00:00"/>
    <d v="2019-01-20T00:00:00"/>
    <x v="1"/>
    <d v="2019-01-01T00:00:00"/>
    <x v="0"/>
    <s v="ND2"/>
    <s v="D"/>
    <n v="4"/>
    <n v="160"/>
    <n v="0"/>
    <n v="0"/>
  </r>
  <r>
    <x v="97"/>
    <s v="Open"/>
    <x v="42"/>
    <x v="67"/>
    <s v="7200"/>
    <x v="65"/>
    <x v="41"/>
    <s v="PC"/>
    <s v="ND2037at31 Rev1.3  Li Ion Battery [10/24/18]"/>
    <n v="400"/>
    <n v="0"/>
    <n v="400"/>
    <n v="0.61764525949551952"/>
    <s v="46530ND2037at31 Rev1.3400"/>
    <n v="247.05810379820781"/>
    <d v="2018-10-24T00:00:00"/>
    <d v="2018-10-21T00:00:00"/>
    <x v="0"/>
    <d v="2018-10-01T00:00:00"/>
    <x v="0"/>
    <s v="ND2"/>
    <s v="D"/>
    <n v="4"/>
    <n v="1600"/>
    <n v="0"/>
    <n v="0"/>
  </r>
  <r>
    <x v="97"/>
    <s v="Open"/>
    <x v="42"/>
    <x v="67"/>
    <s v="7200"/>
    <x v="65"/>
    <x v="41"/>
    <s v="PC"/>
    <s v="ND2037at31 Rev1.3  Li Ion Battery [11/13/18]"/>
    <n v="400"/>
    <n v="0"/>
    <n v="400"/>
    <n v="0.61764525949551952"/>
    <s v="46530ND2037at31 Rev1.3400"/>
    <n v="247.05810379820781"/>
    <d v="2018-11-13T00:00:00"/>
    <d v="2018-11-11T00:00:00"/>
    <x v="30"/>
    <d v="2018-11-01T00:00:00"/>
    <x v="0"/>
    <s v="ND2"/>
    <s v="D"/>
    <n v="4"/>
    <n v="1600"/>
    <n v="0"/>
    <n v="0"/>
  </r>
  <r>
    <x v="97"/>
    <s v="Open"/>
    <x v="42"/>
    <x v="67"/>
    <s v="7200"/>
    <x v="65"/>
    <x v="41"/>
    <s v="PC"/>
    <s v="ND2037at31 Rev1.3  Li Ion Battery [12/10/18]"/>
    <n v="400"/>
    <n v="0"/>
    <n v="400"/>
    <n v="0.61764525949551952"/>
    <s v="46530ND2037at31 Rev1.3400"/>
    <n v="247.05810379820781"/>
    <d v="2018-12-10T00:00:00"/>
    <d v="2018-12-09T00:00:00"/>
    <x v="4"/>
    <d v="2018-12-01T00:00:00"/>
    <x v="0"/>
    <s v="ND2"/>
    <s v="D"/>
    <n v="4"/>
    <n v="1600"/>
    <n v="0"/>
    <n v="0"/>
  </r>
  <r>
    <x v="98"/>
    <s v="Open"/>
    <x v="37"/>
    <x v="68"/>
    <s v="7200"/>
    <x v="65"/>
    <x v="41"/>
    <s v="PC"/>
    <s v="ND2037at31 Rev1.3  Li Ion Battery [10/22/18]"/>
    <n v="50"/>
    <n v="0"/>
    <n v="50"/>
    <n v="0.66041091535334129"/>
    <s v="46970ND2037at31 Rev1.350"/>
    <n v="33.020545767667066"/>
    <d v="2018-10-22T00:00:00"/>
    <d v="2018-10-21T00:00:00"/>
    <x v="0"/>
    <d v="2018-10-01T00:00:00"/>
    <x v="0"/>
    <s v="ND2"/>
    <s v="D"/>
    <n v="4"/>
    <n v="200"/>
    <n v="0"/>
    <n v="0"/>
  </r>
  <r>
    <x v="98"/>
    <s v="Open"/>
    <x v="37"/>
    <x v="68"/>
    <s v="7200"/>
    <x v="65"/>
    <x v="41"/>
    <s v="PC"/>
    <s v="ND2037at31 Rev1.3  Li Ion Battery [12/17/18]"/>
    <n v="150"/>
    <n v="0"/>
    <n v="150"/>
    <n v="0.66041091535334129"/>
    <s v="46970ND2037at31 Rev1.3150"/>
    <n v="99.061637303001191"/>
    <d v="2018-12-17T00:00:00"/>
    <d v="2018-12-16T00:00:00"/>
    <x v="32"/>
    <d v="2018-12-01T00:00:00"/>
    <x v="0"/>
    <s v="ND2"/>
    <s v="D"/>
    <n v="4"/>
    <n v="600"/>
    <n v="0"/>
    <n v="0"/>
  </r>
  <r>
    <x v="98"/>
    <s v="Open"/>
    <x v="37"/>
    <x v="68"/>
    <s v="7200"/>
    <x v="65"/>
    <x v="41"/>
    <s v="PC"/>
    <s v="ND2037at31 Rev1.3  Li Ion Battery [12/31/18]"/>
    <n v="150"/>
    <n v="0"/>
    <n v="150"/>
    <n v="0.66041091535334129"/>
    <s v="46970ND2037at31 Rev1.3150"/>
    <n v="99.061637303001191"/>
    <d v="2018-12-31T00:00:00"/>
    <d v="2018-12-30T00:00:00"/>
    <x v="33"/>
    <d v="2018-12-01T00:00:00"/>
    <x v="0"/>
    <s v="ND2"/>
    <s v="D"/>
    <n v="4"/>
    <n v="600"/>
    <n v="0"/>
    <n v="0"/>
  </r>
  <r>
    <x v="99"/>
    <s v="Open"/>
    <x v="10"/>
    <x v="69"/>
    <s v="7200"/>
    <x v="65"/>
    <x v="41"/>
    <s v="PC"/>
    <s v="ND2037at31 Rev1.3  Li Ion Battery [12/17/18]"/>
    <n v="400"/>
    <n v="0"/>
    <n v="400"/>
    <n v="0.61764525949551952"/>
    <s v="46835ND2037at31 Rev1.3400"/>
    <n v="247.05810379820781"/>
    <d v="2018-12-17T00:00:00"/>
    <d v="2018-12-16T00:00:00"/>
    <x v="32"/>
    <d v="2018-12-01T00:00:00"/>
    <x v="0"/>
    <s v="ND2"/>
    <s v="D"/>
    <n v="4"/>
    <n v="1600"/>
    <n v="0"/>
    <n v="0"/>
  </r>
  <r>
    <x v="99"/>
    <s v="Open"/>
    <x v="10"/>
    <x v="69"/>
    <s v="7200"/>
    <x v="65"/>
    <x v="41"/>
    <s v="PC"/>
    <s v="ND2037at31 Rev1.3  Li Ion Battery [01/07/19]"/>
    <n v="400"/>
    <n v="0"/>
    <n v="400"/>
    <n v="0.61764525949551952"/>
    <s v="46835ND2037at31 Rev1.3400"/>
    <n v="247.05810379820781"/>
    <d v="2019-01-07T00:00:00"/>
    <d v="2019-01-06T00:00:00"/>
    <x v="22"/>
    <d v="2019-01-01T00:00:00"/>
    <x v="0"/>
    <s v="ND2"/>
    <s v="D"/>
    <n v="4"/>
    <n v="1600"/>
    <n v="0"/>
    <n v="0"/>
  </r>
  <r>
    <x v="99"/>
    <s v="Open"/>
    <x v="10"/>
    <x v="69"/>
    <s v="7200"/>
    <x v="65"/>
    <x v="41"/>
    <s v="PC"/>
    <s v="ND2037at31 Rev1.3  Li Ion Battery [01/28/19]"/>
    <n v="400"/>
    <n v="0"/>
    <n v="400"/>
    <n v="0.61764525949551952"/>
    <s v="46835ND2037at31 Rev1.3400"/>
    <n v="247.05810379820781"/>
    <d v="2019-01-28T00:00:00"/>
    <d v="2019-01-27T00:00:00"/>
    <x v="35"/>
    <d v="2019-01-01T00:00:00"/>
    <x v="0"/>
    <s v="ND2"/>
    <s v="D"/>
    <n v="4"/>
    <n v="1600"/>
    <n v="0"/>
    <n v="0"/>
  </r>
  <r>
    <x v="100"/>
    <s v="Open"/>
    <x v="39"/>
    <x v="25"/>
    <s v="7900"/>
    <x v="66"/>
    <x v="42"/>
    <s v="PC"/>
    <s v="ND2037be31 REV1.0  Li Ion Battery [09/10/18]"/>
    <n v="250"/>
    <n v="0"/>
    <n v="250"/>
    <n v="0.61764525949551952"/>
    <s v="46455ND2037be31 REV1.0250"/>
    <n v="154.41131487387989"/>
    <d v="2018-09-10T00:00:00"/>
    <d v="2018-09-09T00:00:00"/>
    <x v="26"/>
    <d v="2018-09-01T00:00:00"/>
    <x v="0"/>
    <s v="ND2"/>
    <s v="D"/>
    <n v="4"/>
    <n v="1000"/>
    <n v="0"/>
    <n v="0"/>
  </r>
  <r>
    <x v="100"/>
    <s v="Open"/>
    <x v="39"/>
    <x v="25"/>
    <s v="7900"/>
    <x v="66"/>
    <x v="42"/>
    <s v="PC"/>
    <s v="ND2037be31 REV1.0  Li Ion Battery [10/01/18]"/>
    <n v="250"/>
    <n v="0"/>
    <n v="250"/>
    <n v="0.61764525949551952"/>
    <s v="46455ND2037be31 REV1.0250"/>
    <n v="154.41131487387989"/>
    <d v="2018-10-01T00:00:00"/>
    <d v="2018-09-30T00:00:00"/>
    <x v="7"/>
    <d v="2018-10-01T00:00:00"/>
    <x v="0"/>
    <s v="ND2"/>
    <s v="D"/>
    <n v="4"/>
    <n v="1000"/>
    <n v="0"/>
    <n v="0"/>
  </r>
  <r>
    <x v="100"/>
    <s v="Open"/>
    <x v="39"/>
    <x v="25"/>
    <s v="7900"/>
    <x v="66"/>
    <x v="42"/>
    <s v="PC"/>
    <s v="ND2037be31 REV1.0  Li Ion Battery [10/31/18]"/>
    <n v="500"/>
    <n v="0"/>
    <n v="500"/>
    <n v="0.61764525949551952"/>
    <s v="46455ND2037be31 REV1.0500"/>
    <n v="308.82262974775978"/>
    <d v="2018-10-31T00:00:00"/>
    <d v="2018-10-28T00:00:00"/>
    <x v="28"/>
    <d v="2018-10-01T00:00:00"/>
    <x v="0"/>
    <s v="ND2"/>
    <s v="D"/>
    <n v="4"/>
    <n v="2000"/>
    <n v="0"/>
    <n v="0"/>
  </r>
  <r>
    <x v="101"/>
    <s v="Open"/>
    <x v="56"/>
    <x v="70"/>
    <s v="3236"/>
    <x v="67"/>
    <x v="43"/>
    <s v=""/>
    <s v="ND2037bf29 Rev1.4  Li Ion Battery [10/23/18]"/>
    <n v="30"/>
    <n v="0"/>
    <n v="30"/>
    <n v="0.62683532596709401"/>
    <s v="46361ND2037bf29 Rev1.430"/>
    <n v="18.805059779012822"/>
    <d v="2018-10-23T00:00:00"/>
    <d v="2018-10-21T00:00:00"/>
    <x v="0"/>
    <d v="2018-10-01T00:00:00"/>
    <x v="0"/>
    <s v="ND2"/>
    <s v="D"/>
    <n v="4"/>
    <n v="120"/>
    <n v="0"/>
    <n v="0"/>
  </r>
  <r>
    <x v="101"/>
    <s v="Open"/>
    <x v="56"/>
    <x v="70"/>
    <s v="3236"/>
    <x v="67"/>
    <x v="43"/>
    <s v=""/>
    <s v="ND2037bf29 Rev1.4  Li Ion Battery [11/19/18]"/>
    <n v="50"/>
    <n v="0"/>
    <n v="50"/>
    <n v="0.62683532596709401"/>
    <s v="46361ND2037bf29 Rev1.450"/>
    <n v="31.341766298354699"/>
    <d v="2018-11-19T00:00:00"/>
    <d v="2018-11-18T00:00:00"/>
    <x v="42"/>
    <d v="2018-11-01T00:00:00"/>
    <x v="0"/>
    <s v="ND2"/>
    <s v="D"/>
    <n v="4"/>
    <n v="200"/>
    <n v="0"/>
    <n v="0"/>
  </r>
  <r>
    <x v="101"/>
    <s v="Open"/>
    <x v="56"/>
    <x v="70"/>
    <s v="3236"/>
    <x v="67"/>
    <x v="43"/>
    <s v=""/>
    <s v="ND2037bf29 Rev1.4  Li Ion Battery [12/27/18]"/>
    <n v="50"/>
    <n v="0"/>
    <n v="50"/>
    <n v="0.62683532596709401"/>
    <s v="46361ND2037bf29 Rev1.450"/>
    <n v="31.341766298354699"/>
    <d v="2018-12-27T00:00:00"/>
    <d v="2018-12-23T00:00:00"/>
    <x v="43"/>
    <d v="2018-12-01T00:00:00"/>
    <x v="0"/>
    <s v="ND2"/>
    <s v="D"/>
    <n v="4"/>
    <n v="200"/>
    <n v="0"/>
    <n v="0"/>
  </r>
  <r>
    <x v="101"/>
    <s v="Open"/>
    <x v="56"/>
    <x v="70"/>
    <s v="3236"/>
    <x v="67"/>
    <x v="43"/>
    <s v=""/>
    <s v="ND2037bf29 Rev1.4  Li Ion Battery [01/22/19]"/>
    <n v="50"/>
    <n v="0"/>
    <n v="50"/>
    <n v="0.62683532596709401"/>
    <s v="46361ND2037bf29 Rev1.450"/>
    <n v="31.341766298354699"/>
    <d v="2019-01-22T00:00:00"/>
    <d v="2019-01-20T00:00:00"/>
    <x v="1"/>
    <d v="2019-01-01T00:00:00"/>
    <x v="0"/>
    <s v="ND2"/>
    <s v="D"/>
    <n v="4"/>
    <n v="200"/>
    <n v="0"/>
    <n v="0"/>
  </r>
  <r>
    <x v="102"/>
    <s v="Open"/>
    <x v="57"/>
    <x v="71"/>
    <s v="7718"/>
    <x v="68"/>
    <x v="44"/>
    <s v="PC"/>
    <s v="ND2037bf31 Rev1.4  Li Ion Battery [09/12/18]"/>
    <n v="408"/>
    <n v="0"/>
    <n v="408"/>
    <n v="0.58816425418076579"/>
    <s v="46189ND2037bf31 Rev1.4408"/>
    <n v="239.97101570575245"/>
    <d v="2018-09-12T00:00:00"/>
    <d v="2018-09-09T00:00:00"/>
    <x v="26"/>
    <d v="2018-09-01T00:00:00"/>
    <x v="0"/>
    <s v="ND2"/>
    <s v="D"/>
    <n v="4"/>
    <n v="1632"/>
    <n v="0"/>
    <n v="0"/>
  </r>
  <r>
    <x v="103"/>
    <s v="Open"/>
    <x v="50"/>
    <x v="33"/>
    <s v="6106"/>
    <x v="69"/>
    <x v="44"/>
    <s v="PC"/>
    <s v="ND2037bf31 Rev1.4  Li Ion Battery [09/28/18]"/>
    <n v="64"/>
    <n v="0"/>
    <n v="64"/>
    <n v="0.60881915605252224"/>
    <s v="46281ND2037bf31 Rev1.464"/>
    <n v="38.964425987361423"/>
    <d v="2018-09-28T00:00:00"/>
    <d v="2018-09-23T00:00:00"/>
    <x v="24"/>
    <d v="2018-09-01T00:00:00"/>
    <x v="0"/>
    <s v="ND2"/>
    <s v="D"/>
    <n v="4"/>
    <n v="256"/>
    <n v="0"/>
    <n v="0"/>
  </r>
  <r>
    <x v="103"/>
    <s v="Open"/>
    <x v="50"/>
    <x v="33"/>
    <s v="6106"/>
    <x v="69"/>
    <x v="44"/>
    <s v="PC"/>
    <s v="ND2037bf31 Rev1.4  Li Ion Battery [10/15/18]"/>
    <n v="64"/>
    <n v="0"/>
    <n v="64"/>
    <n v="0.60881915605252224"/>
    <s v="46281ND2037bf31 Rev1.464"/>
    <n v="38.964425987361423"/>
    <d v="2018-10-15T00:00:00"/>
    <d v="2018-10-14T00:00:00"/>
    <x v="8"/>
    <d v="2018-10-01T00:00:00"/>
    <x v="0"/>
    <s v="ND2"/>
    <s v="D"/>
    <n v="4"/>
    <n v="256"/>
    <n v="0"/>
    <n v="0"/>
  </r>
  <r>
    <x v="103"/>
    <s v="Open"/>
    <x v="50"/>
    <x v="33"/>
    <s v="6106"/>
    <x v="69"/>
    <x v="44"/>
    <s v="PC"/>
    <s v="ND2037bf31 Rev1.4  Li Ion Battery [11/20/18]"/>
    <n v="64"/>
    <n v="0"/>
    <n v="64"/>
    <n v="0.60881915605252224"/>
    <s v="46281ND2037bf31 Rev1.464"/>
    <n v="38.964425987361423"/>
    <d v="2018-11-20T00:00:00"/>
    <d v="2018-11-18T00:00:00"/>
    <x v="42"/>
    <d v="2018-11-01T00:00:00"/>
    <x v="0"/>
    <s v="ND2"/>
    <s v="D"/>
    <n v="4"/>
    <n v="256"/>
    <n v="0"/>
    <n v="0"/>
  </r>
  <r>
    <x v="104"/>
    <s v="Open"/>
    <x v="10"/>
    <x v="72"/>
    <s v="7200"/>
    <x v="65"/>
    <x v="44"/>
    <s v="PC"/>
    <s v="ND2037bf31 Rev1.4  31 Rev 1.4 Li Ion Battery"/>
    <n v="100"/>
    <n v="0"/>
    <n v="100"/>
    <n v="0.63338666048148373"/>
    <s v="46834ND2037bf31 Rev1.4100"/>
    <n v="63.338666048148376"/>
    <d v="2018-12-12T00:00:00"/>
    <d v="2018-12-09T00:00:00"/>
    <x v="4"/>
    <d v="2018-12-01T00:00:00"/>
    <x v="0"/>
    <s v="ND2"/>
    <s v="D"/>
    <n v="4"/>
    <n v="400"/>
    <n v="0"/>
    <n v="0"/>
  </r>
  <r>
    <x v="105"/>
    <s v="Open"/>
    <x v="47"/>
    <x v="73"/>
    <s v="6607"/>
    <x v="64"/>
    <x v="45"/>
    <s v="PC"/>
    <s v="ND2037cd31 Rev1.2  Li Ion Battery [08/27/18]"/>
    <n v="25"/>
    <n v="0"/>
    <n v="25"/>
    <n v="0.70199369136828726"/>
    <s v="45681ND2037cd31 Rev1.225"/>
    <n v="17.54984228420718"/>
    <d v="2018-08-27T00:00:00"/>
    <d v="2018-08-26T00:00:00"/>
    <x v="23"/>
    <s v="LATE"/>
    <x v="0"/>
    <s v="ND2"/>
    <s v="D"/>
    <n v="4"/>
    <n v="100"/>
    <n v="18"/>
    <n v="450"/>
  </r>
  <r>
    <x v="105"/>
    <s v="Open"/>
    <x v="47"/>
    <x v="73"/>
    <s v="6607"/>
    <x v="64"/>
    <x v="45"/>
    <s v="PC"/>
    <s v="ND2037cd31 Rev1.2  Li Ion Battery [11/02/18]"/>
    <n v="25"/>
    <n v="0"/>
    <n v="25"/>
    <n v="0.70199369136828726"/>
    <s v="45681ND2037cd31 Rev1.225"/>
    <n v="17.54984228420718"/>
    <d v="2018-11-02T00:00:00"/>
    <d v="2018-10-28T00:00:00"/>
    <x v="28"/>
    <d v="2018-11-01T00:00:00"/>
    <x v="0"/>
    <s v="ND2"/>
    <s v="D"/>
    <n v="4"/>
    <n v="100"/>
    <n v="0"/>
    <n v="0"/>
  </r>
  <r>
    <x v="106"/>
    <s v="Open"/>
    <x v="58"/>
    <x v="74"/>
    <s v="7827"/>
    <x v="70"/>
    <x v="46"/>
    <s v="PC"/>
    <s v="ND2053am34 Rev1.1  Li Ion Battery [09/19/18]"/>
    <n v="20"/>
    <n v="0"/>
    <n v="20"/>
    <n v="0.71436843433991226"/>
    <s v="45177ND2053am34 Rev1.120"/>
    <n v="14.287368686798246"/>
    <d v="2018-09-19T00:00:00"/>
    <d v="2018-09-16T00:00:00"/>
    <x v="27"/>
    <d v="2018-09-01T00:00:00"/>
    <x v="0"/>
    <s v="ND2"/>
    <s v="D"/>
    <n v="4"/>
    <n v="80"/>
    <n v="0"/>
    <n v="0"/>
  </r>
  <r>
    <x v="107"/>
    <s v="Open"/>
    <x v="18"/>
    <x v="75"/>
    <s v="4184"/>
    <x v="71"/>
    <x v="47"/>
    <s v="PC"/>
    <s v="ND2053bj34 Rev1.0  Li Ion Battery [09/25/18]"/>
    <n v="24"/>
    <n v="20"/>
    <n v="4"/>
    <n v="0.79489525441261921"/>
    <s v="46342ND2053bj34 Rev1.024"/>
    <n v="3.1795810176504768"/>
    <d v="2018-09-25T00:00:00"/>
    <d v="2018-09-23T00:00:00"/>
    <x v="24"/>
    <d v="2018-09-01T00:00:00"/>
    <x v="0"/>
    <s v="ND2"/>
    <s v="D"/>
    <n v="4"/>
    <n v="16"/>
    <n v="0"/>
    <n v="0"/>
  </r>
  <r>
    <x v="107"/>
    <s v="Open"/>
    <x v="18"/>
    <x v="75"/>
    <s v="4184"/>
    <x v="71"/>
    <x v="47"/>
    <s v="PC"/>
    <s v="ND2053bj34 Rev1.0  Li Ion Battery [10/03/18]"/>
    <n v="24"/>
    <n v="0"/>
    <n v="24"/>
    <n v="0.79489525441261921"/>
    <s v="46342ND2053bj34 Rev1.024"/>
    <n v="19.07748610590286"/>
    <d v="2018-10-03T00:00:00"/>
    <d v="2018-09-30T00:00:00"/>
    <x v="7"/>
    <d v="2018-10-01T00:00:00"/>
    <x v="0"/>
    <s v="ND2"/>
    <s v="D"/>
    <n v="4"/>
    <n v="96"/>
    <n v="0"/>
    <n v="0"/>
  </r>
  <r>
    <x v="108"/>
    <s v="Open"/>
    <x v="48"/>
    <x v="76"/>
    <s v="4184"/>
    <x v="71"/>
    <x v="47"/>
    <s v="PC"/>
    <s v="ND2053bj34 Rev1.0  Li Ion Battery [10/29/18]"/>
    <n v="24"/>
    <n v="0"/>
    <n v="24"/>
    <n v="0.79489525441261921"/>
    <s v="46434ND2053bj34 Rev1.024"/>
    <n v="19.07748610590286"/>
    <d v="2018-10-29T00:00:00"/>
    <d v="2018-10-28T00:00:00"/>
    <x v="28"/>
    <d v="2018-10-01T00:00:00"/>
    <x v="0"/>
    <s v="ND2"/>
    <s v="D"/>
    <n v="4"/>
    <n v="96"/>
    <n v="0"/>
    <n v="0"/>
  </r>
  <r>
    <x v="109"/>
    <s v="Open"/>
    <x v="59"/>
    <x v="77"/>
    <s v="4184"/>
    <x v="71"/>
    <x v="47"/>
    <s v="PC"/>
    <s v="ND2053bj34 Rev1.0  Imaginant, Li Ion Battery"/>
    <n v="24"/>
    <n v="0"/>
    <n v="24"/>
    <n v="0.79489525441261921"/>
    <s v="46478ND2053bj34 Rev1.024"/>
    <n v="19.07748610590286"/>
    <d v="2018-11-21T00:00:00"/>
    <d v="2018-11-18T00:00:00"/>
    <x v="42"/>
    <d v="2018-11-01T00:00:00"/>
    <x v="0"/>
    <s v="ND2"/>
    <s v="D"/>
    <n v="4"/>
    <n v="96"/>
    <n v="0"/>
    <n v="0"/>
  </r>
  <r>
    <x v="110"/>
    <s v="Open"/>
    <x v="60"/>
    <x v="78"/>
    <s v="6861"/>
    <x v="72"/>
    <x v="48"/>
    <s v="PC"/>
    <s v="ND2054aa34 Rev1.1  on Digital Li Ion Battery"/>
    <n v="50"/>
    <n v="0"/>
    <n v="50"/>
    <n v="0.76550523985500973"/>
    <s v="46593ND2054aa34 Rev1.150"/>
    <n v="38.275261992750487"/>
    <d v="2018-10-12T00:00:00"/>
    <d v="2018-10-07T00:00:00"/>
    <x v="25"/>
    <d v="2018-10-01T00:00:00"/>
    <x v="0"/>
    <s v="ND2"/>
    <s v="D"/>
    <n v="4"/>
    <n v="200"/>
    <n v="0"/>
    <n v="0"/>
  </r>
  <r>
    <x v="111"/>
    <s v="Open"/>
    <x v="18"/>
    <x v="53"/>
    <s v="4942"/>
    <x v="73"/>
    <x v="49"/>
    <s v="PC"/>
    <s v="ND2054ae34 Rev1.1  Li Ion Battery [08/27/18]"/>
    <n v="72"/>
    <n v="0"/>
    <n v="72"/>
    <n v="0.70563332165405923"/>
    <s v="46330ND2054ae34 Rev1.172"/>
    <n v="50.805599159092267"/>
    <d v="2018-08-27T00:00:00"/>
    <d v="2018-08-26T00:00:00"/>
    <x v="23"/>
    <s v="LATE"/>
    <x v="0"/>
    <s v="ND2"/>
    <s v="D"/>
    <n v="4"/>
    <n v="288"/>
    <n v="18"/>
    <n v="1296"/>
  </r>
  <r>
    <x v="112"/>
    <s v="Open"/>
    <x v="61"/>
    <x v="53"/>
    <s v="6290"/>
    <x v="74"/>
    <x v="50"/>
    <s v="PC"/>
    <s v="ND2054ap29 Rev1.2  Daisy Data Li Ion Battery"/>
    <n v="12"/>
    <n v="0"/>
    <n v="12"/>
    <n v="0.8420284666133675"/>
    <s v="46598ND2054ap29 Rev1.212"/>
    <n v="10.10434159936041"/>
    <d v="2018-08-28T00:00:00"/>
    <d v="2018-08-26T00:00:00"/>
    <x v="23"/>
    <s v="LATE"/>
    <x v="0"/>
    <s v="ND2"/>
    <s v="D"/>
    <n v="4"/>
    <n v="48"/>
    <n v="17"/>
    <n v="204"/>
  </r>
  <r>
    <x v="113"/>
    <s v="Open"/>
    <x v="19"/>
    <x v="48"/>
    <s v="7878"/>
    <x v="75"/>
    <x v="51"/>
    <s v="PC"/>
    <s v="ND2054ax25 Rev1.1   Ion Battery for GatesAir"/>
    <n v="23"/>
    <n v="0"/>
    <n v="23"/>
    <n v="0.75485932126912636"/>
    <s v="46885ND2054ax25 Rev1.123"/>
    <n v="17.361764389189908"/>
    <d v="2018-10-16T00:00:00"/>
    <d v="2018-10-14T00:00:00"/>
    <x v="8"/>
    <d v="2018-10-01T00:00:00"/>
    <x v="0"/>
    <s v="ND2"/>
    <s v="D"/>
    <n v="4"/>
    <n v="92"/>
    <n v="0"/>
    <n v="0"/>
  </r>
  <r>
    <x v="114"/>
    <s v="Open"/>
    <x v="16"/>
    <x v="60"/>
    <s v="4825"/>
    <x v="76"/>
    <x v="52"/>
    <s v="PC"/>
    <s v="ND2054bf29 Rev1.6  29 Rev 1.6 Li Ion Battery"/>
    <n v="12"/>
    <n v="0"/>
    <n v="12"/>
    <n v="0.76323047092640217"/>
    <s v="46402ND2054bf29 Rev1.612"/>
    <n v="9.1587656511168269"/>
    <d v="2018-08-30T00:00:00"/>
    <d v="2018-08-26T00:00:00"/>
    <x v="23"/>
    <s v="LATE"/>
    <x v="0"/>
    <s v="ND2"/>
    <s v="D"/>
    <n v="4"/>
    <n v="48"/>
    <n v="15"/>
    <n v="180"/>
  </r>
  <r>
    <x v="115"/>
    <s v="Open"/>
    <x v="62"/>
    <x v="79"/>
    <s v="9638"/>
    <x v="77"/>
    <x v="52"/>
    <s v="PC"/>
    <s v="ND2054bf29 Rev1.6  Li Ion Battery [09/14/18]"/>
    <n v="1"/>
    <n v="0"/>
    <n v="1"/>
    <n v="0.95431106092943563"/>
    <s v="46861ND2054bf29 Rev1.61"/>
    <n v="0.95431106092943563"/>
    <d v="2018-09-14T00:00:00"/>
    <d v="2018-09-09T00:00:00"/>
    <x v="26"/>
    <d v="2018-09-01T00:00:00"/>
    <x v="0"/>
    <s v="ND2"/>
    <s v="D"/>
    <n v="4"/>
    <n v="4"/>
    <n v="0"/>
    <n v="0"/>
  </r>
  <r>
    <x v="116"/>
    <s v="Open"/>
    <x v="63"/>
    <x v="76"/>
    <s v="8473"/>
    <x v="78"/>
    <x v="53"/>
    <s v="PC"/>
    <s v="ND2054bf31 Rev2.2  Li Ion Battery [10/30/18]"/>
    <n v="54"/>
    <n v="0"/>
    <n v="54"/>
    <n v="0.63338666048148373"/>
    <s v="46265ND2054bf31 Rev2.254"/>
    <n v="34.202879666000122"/>
    <d v="2018-10-30T00:00:00"/>
    <d v="2018-10-28T00:00:00"/>
    <x v="28"/>
    <d v="2018-10-01T00:00:00"/>
    <x v="0"/>
    <s v="ND2"/>
    <s v="D"/>
    <n v="4"/>
    <n v="216"/>
    <n v="0"/>
    <n v="0"/>
  </r>
  <r>
    <x v="117"/>
    <s v="Open"/>
    <x v="36"/>
    <x v="80"/>
    <s v="4964"/>
    <x v="11"/>
    <x v="53"/>
    <s v="PC"/>
    <s v="ND2054bf31 Rev2.2  Li Ion Battery [11/26/18]"/>
    <n v="25"/>
    <n v="0"/>
    <n v="25"/>
    <n v="0.68607030886803444"/>
    <s v="46722ND2054bf31 Rev2.225"/>
    <n v="17.151757721700861"/>
    <d v="2018-11-26T00:00:00"/>
    <d v="2018-11-25T00:00:00"/>
    <x v="3"/>
    <d v="2018-11-01T00:00:00"/>
    <x v="0"/>
    <s v="ND2"/>
    <s v="D"/>
    <n v="4"/>
    <n v="100"/>
    <n v="0"/>
    <n v="0"/>
  </r>
  <r>
    <x v="118"/>
    <s v="Open"/>
    <x v="64"/>
    <x v="81"/>
    <s v="7367"/>
    <x v="79"/>
    <x v="54"/>
    <s v="PC"/>
    <s v="ND2054bf34 Rev1.4  Li Ion Battery [08/10/18]"/>
    <n v="11"/>
    <n v="0"/>
    <n v="11"/>
    <n v="0.70244864515400873"/>
    <s v="45873ND2054bf34 Rev1.411"/>
    <n v="7.7269350966940964"/>
    <d v="2018-08-10T00:00:00"/>
    <d v="2018-08-05T00:00:00"/>
    <x v="23"/>
    <s v="LATE"/>
    <x v="0"/>
    <s v="ND2"/>
    <s v="D"/>
    <n v="4"/>
    <n v="44"/>
    <n v="35"/>
    <n v="385"/>
  </r>
  <r>
    <x v="118"/>
    <s v="Open"/>
    <x v="64"/>
    <x v="81"/>
    <s v="7367"/>
    <x v="79"/>
    <x v="54"/>
    <s v="PC"/>
    <s v="ND2054bf34 Rev1.4  Li Ion Battery [09/05/18]"/>
    <n v="11"/>
    <n v="0"/>
    <n v="11"/>
    <n v="0.70244864515400873"/>
    <s v="45873ND2054bf34 Rev1.411"/>
    <n v="7.7269350966940964"/>
    <d v="2018-09-05T00:00:00"/>
    <d v="2018-09-02T00:00:00"/>
    <x v="23"/>
    <d v="2018-09-01T00:00:00"/>
    <x v="0"/>
    <s v="ND2"/>
    <s v="D"/>
    <n v="4"/>
    <n v="44"/>
    <n v="9"/>
    <n v="99"/>
  </r>
  <r>
    <x v="119"/>
    <s v="Open"/>
    <x v="65"/>
    <x v="39"/>
    <s v="9562"/>
    <x v="80"/>
    <x v="54"/>
    <s v="PC"/>
    <s v="ND2054bf34 Rev1.4  34 Rev 1.4 Li Ion Battery"/>
    <n v="12"/>
    <n v="0"/>
    <n v="12"/>
    <n v="0.70244864515400873"/>
    <s v="46388ND2054bf34 Rev1.412"/>
    <n v="8.4293837418481043"/>
    <d v="2018-10-05T00:00:00"/>
    <d v="2018-09-30T00:00:00"/>
    <x v="7"/>
    <d v="2018-10-01T00:00:00"/>
    <x v="0"/>
    <s v="ND2"/>
    <s v="D"/>
    <n v="4"/>
    <n v="48"/>
    <n v="0"/>
    <n v="0"/>
  </r>
  <r>
    <x v="120"/>
    <s v="Open"/>
    <x v="66"/>
    <x v="69"/>
    <s v="7628"/>
    <x v="81"/>
    <x v="54"/>
    <s v="PC"/>
    <s v="ND2054bf34 Rev1.4  i Ion Battery  [09/24/18]"/>
    <n v="20"/>
    <n v="0"/>
    <n v="20"/>
    <n v="0.64976499676745803"/>
    <s v="44507ND2054bf34 Rev1.420"/>
    <n v="12.995299935349161"/>
    <d v="2018-09-24T00:00:00"/>
    <d v="2018-09-23T00:00:00"/>
    <x v="24"/>
    <d v="2018-09-01T00:00:00"/>
    <x v="0"/>
    <s v="ND2"/>
    <s v="D"/>
    <n v="4"/>
    <n v="80"/>
    <n v="0"/>
    <n v="0"/>
  </r>
  <r>
    <x v="120"/>
    <s v="Open"/>
    <x v="66"/>
    <x v="69"/>
    <s v="7628"/>
    <x v="81"/>
    <x v="54"/>
    <s v="PC"/>
    <s v="ND2054bf34 Rev1.4  i Ion Battery  [11/05/18]"/>
    <n v="20"/>
    <n v="0"/>
    <n v="20"/>
    <n v="0.64976499676745803"/>
    <s v="44507ND2054bf34 Rev1.420"/>
    <n v="12.995299935349161"/>
    <d v="2018-11-05T00:00:00"/>
    <d v="2018-11-04T00:00:00"/>
    <x v="29"/>
    <d v="2018-11-01T00:00:00"/>
    <x v="0"/>
    <s v="ND2"/>
    <s v="D"/>
    <n v="4"/>
    <n v="80"/>
    <n v="0"/>
    <n v="0"/>
  </r>
  <r>
    <x v="120"/>
    <s v="Open"/>
    <x v="66"/>
    <x v="69"/>
    <s v="7628"/>
    <x v="81"/>
    <x v="54"/>
    <s v="PC"/>
    <s v="ND2054bf34 Rev1.4  Li Ion Battery [12/14/18]"/>
    <n v="20"/>
    <n v="0"/>
    <n v="20"/>
    <n v="0.64976499676745803"/>
    <s v="44507ND2054bf34 Rev1.420"/>
    <n v="12.995299935349161"/>
    <d v="2018-12-14T00:00:00"/>
    <d v="2018-12-09T00:00:00"/>
    <x v="4"/>
    <d v="2018-12-01T00:00:00"/>
    <x v="0"/>
    <s v="ND2"/>
    <s v="D"/>
    <n v="4"/>
    <n v="80"/>
    <n v="0"/>
    <n v="0"/>
  </r>
  <r>
    <x v="120"/>
    <s v="Open"/>
    <x v="66"/>
    <x v="69"/>
    <s v="7628"/>
    <x v="81"/>
    <x v="54"/>
    <s v="PC"/>
    <s v="ND2054bf34 Rev1.4  i Ion Battery  [01/28/19]"/>
    <n v="20"/>
    <n v="0"/>
    <n v="20"/>
    <n v="0.64976499676745803"/>
    <s v="44507ND2054bf34 Rev1.420"/>
    <n v="12.995299935349161"/>
    <d v="2019-01-28T00:00:00"/>
    <d v="2019-01-27T00:00:00"/>
    <x v="35"/>
    <d v="2019-01-01T00:00:00"/>
    <x v="0"/>
    <s v="ND2"/>
    <s v="D"/>
    <n v="4"/>
    <n v="80"/>
    <n v="0"/>
    <n v="0"/>
  </r>
  <r>
    <x v="120"/>
    <s v="Open"/>
    <x v="66"/>
    <x v="69"/>
    <s v="7628"/>
    <x v="81"/>
    <x v="54"/>
    <s v="PC"/>
    <s v="ND2054bf34 Rev1.4  i Ion Battery  [03/11/19]"/>
    <n v="20"/>
    <n v="0"/>
    <n v="20"/>
    <n v="0.64976499676745803"/>
    <s v="44507ND2054bf34 Rev1.420"/>
    <n v="12.995299935349161"/>
    <d v="2019-03-11T00:00:00"/>
    <d v="2019-03-10T00:00:00"/>
    <x v="41"/>
    <d v="2019-03-01T00:00:00"/>
    <x v="0"/>
    <s v="ND2"/>
    <s v="D"/>
    <n v="4"/>
    <n v="80"/>
    <n v="0"/>
    <n v="0"/>
  </r>
  <r>
    <x v="121"/>
    <s v="Open"/>
    <x v="42"/>
    <x v="82"/>
    <s v="9576"/>
    <x v="82"/>
    <x v="55"/>
    <s v="PC"/>
    <s v="ND2054bf34 Rev1.5  34 Rev 1.5 Li Ion Battery"/>
    <n v="12"/>
    <n v="0"/>
    <n v="12"/>
    <n v="0.78616014172676629"/>
    <s v="46525ND2054bf34 Rev1.512"/>
    <n v="9.4339217007211964"/>
    <d v="2018-09-18T00:00:00"/>
    <d v="2018-09-16T00:00:00"/>
    <x v="27"/>
    <d v="2018-09-01T00:00:00"/>
    <x v="0"/>
    <s v="ND2"/>
    <s v="D"/>
    <n v="4"/>
    <n v="48"/>
    <n v="0"/>
    <n v="0"/>
  </r>
  <r>
    <x v="122"/>
    <s v="Open"/>
    <x v="18"/>
    <x v="21"/>
    <s v="8264"/>
    <x v="83"/>
    <x v="55"/>
    <s v="PC"/>
    <s v="ND2054bf34 Rev1.5  Li Ion Battery [09/25/18]"/>
    <n v="25"/>
    <n v="0"/>
    <n v="25"/>
    <n v="0.70244864515400873"/>
    <s v="46337ND2054bf34 Rev1.525"/>
    <n v="17.561216128850219"/>
    <d v="2018-09-25T00:00:00"/>
    <d v="2018-09-23T00:00:00"/>
    <x v="24"/>
    <d v="2018-09-01T00:00:00"/>
    <x v="0"/>
    <s v="ND2"/>
    <s v="D"/>
    <n v="4"/>
    <n v="100"/>
    <n v="0"/>
    <n v="0"/>
  </r>
  <r>
    <x v="88"/>
    <s v="Open"/>
    <x v="22"/>
    <x v="54"/>
    <s v="5372"/>
    <x v="60"/>
    <x v="55"/>
    <s v="PC"/>
    <s v="ND2054bf34 Rev1.5  34 Rev 1.5 Li Ion Battery"/>
    <n v="4"/>
    <n v="0"/>
    <n v="4"/>
    <n v="0.97724073172979975"/>
    <s v="47025ND2054bf34 Rev1.54"/>
    <n v="3.908962926919199"/>
    <d v="2018-10-01T00:00:00"/>
    <d v="2018-09-30T00:00:00"/>
    <x v="7"/>
    <d v="2018-10-01T00:00:00"/>
    <x v="0"/>
    <s v="ND2"/>
    <s v="D"/>
    <n v="4"/>
    <n v="16"/>
    <n v="0"/>
    <n v="0"/>
  </r>
  <r>
    <x v="123"/>
    <s v="Open"/>
    <x v="7"/>
    <x v="8"/>
    <s v="8221"/>
    <x v="84"/>
    <x v="55"/>
    <s v="PC"/>
    <s v="ND2054bf34 Rev1.5  34 Rev 1.5 Li Ion Battery"/>
    <n v="2"/>
    <n v="0"/>
    <n v="2"/>
    <n v="0.97724073172979975"/>
    <s v="47031ND2054bf34 Rev1.52"/>
    <n v="1.9544814634595995"/>
    <d v="2018-10-08T00:00:00"/>
    <d v="2018-10-07T00:00:00"/>
    <x v="25"/>
    <d v="2018-10-01T00:00:00"/>
    <x v="0"/>
    <s v="ND2"/>
    <s v="D"/>
    <n v="4"/>
    <n v="8"/>
    <n v="0"/>
    <n v="0"/>
  </r>
  <r>
    <x v="124"/>
    <s v="Open"/>
    <x v="46"/>
    <x v="83"/>
    <s v="6533"/>
    <x v="85"/>
    <x v="55"/>
    <s v="PC"/>
    <s v="ND2054bf34 Rev1.5  Li Ion Battery [10/09/18]"/>
    <n v="25"/>
    <n v="0"/>
    <n v="25"/>
    <n v="0.64976499676745803"/>
    <s v="46297ND2054bf34 Rev1.525"/>
    <n v="16.244124919186451"/>
    <d v="2018-10-09T00:00:00"/>
    <d v="2018-10-07T00:00:00"/>
    <x v="25"/>
    <d v="2018-10-01T00:00:00"/>
    <x v="0"/>
    <s v="ND2"/>
    <s v="D"/>
    <n v="4"/>
    <n v="100"/>
    <n v="0"/>
    <n v="0"/>
  </r>
  <r>
    <x v="125"/>
    <s v="Open"/>
    <x v="41"/>
    <x v="38"/>
    <s v="4463"/>
    <x v="86"/>
    <x v="55"/>
    <s v="PC"/>
    <s v="ND2054bf34 Rev1.5  34 Rev 1.5 Li Ion Battery"/>
    <n v="4"/>
    <n v="0"/>
    <n v="4"/>
    <n v="0.97724073172979975"/>
    <s v="46752ND2054bf34 Rev1.54"/>
    <n v="3.908962926919199"/>
    <d v="2018-10-25T00:00:00"/>
    <d v="2018-10-21T00:00:00"/>
    <x v="0"/>
    <d v="2018-10-01T00:00:00"/>
    <x v="0"/>
    <s v="ND2"/>
    <s v="D"/>
    <n v="4"/>
    <n v="16"/>
    <n v="0"/>
    <n v="0"/>
  </r>
  <r>
    <x v="126"/>
    <s v="Open"/>
    <x v="40"/>
    <x v="1"/>
    <s v="6852"/>
    <x v="87"/>
    <x v="55"/>
    <s v="PC"/>
    <s v="ND2054bf34 Rev1.5  Li Ion Battery [09/17/18]"/>
    <n v="80"/>
    <n v="0"/>
    <n v="80"/>
    <n v="0.60454259046674008"/>
    <s v="46256ND2054bf34 Rev1.580"/>
    <n v="48.363407237339203"/>
    <d v="2018-09-17T00:00:00"/>
    <d v="2018-09-16T00:00:00"/>
    <x v="27"/>
    <d v="2018-09-01T00:00:00"/>
    <x v="0"/>
    <s v="ND2"/>
    <s v="D"/>
    <n v="4"/>
    <n v="320"/>
    <n v="0"/>
    <n v="0"/>
  </r>
  <r>
    <x v="126"/>
    <s v="Open"/>
    <x v="40"/>
    <x v="1"/>
    <s v="6852"/>
    <x v="87"/>
    <x v="55"/>
    <s v="PC"/>
    <s v="ND2054bf34 Rev1.5  Li Ion Battery [10/03/18]"/>
    <n v="80"/>
    <n v="0"/>
    <n v="80"/>
    <n v="0.60454259046674008"/>
    <s v="46256ND2054bf34 Rev1.580"/>
    <n v="48.363407237339203"/>
    <d v="2018-10-03T00:00:00"/>
    <d v="2018-09-30T00:00:00"/>
    <x v="7"/>
    <d v="2018-10-01T00:00:00"/>
    <x v="0"/>
    <s v="ND2"/>
    <s v="D"/>
    <n v="4"/>
    <n v="320"/>
    <n v="0"/>
    <n v="0"/>
  </r>
  <r>
    <x v="126"/>
    <s v="Open"/>
    <x v="40"/>
    <x v="1"/>
    <s v="6852"/>
    <x v="87"/>
    <x v="55"/>
    <s v="PC"/>
    <s v="ND2054bf34 Rev1.5  Li Ion Battery [10/28/18]"/>
    <n v="80"/>
    <n v="0"/>
    <n v="80"/>
    <n v="0.60454259046674008"/>
    <s v="46256ND2054bf34 Rev1.580"/>
    <n v="48.363407237339203"/>
    <d v="2018-10-28T00:00:00"/>
    <d v="2018-10-28T00:00:00"/>
    <x v="28"/>
    <d v="2018-10-01T00:00:00"/>
    <x v="0"/>
    <s v="ND2"/>
    <s v="D"/>
    <n v="4"/>
    <n v="320"/>
    <n v="0"/>
    <n v="0"/>
  </r>
  <r>
    <x v="126"/>
    <s v="Open"/>
    <x v="40"/>
    <x v="1"/>
    <s v="6852"/>
    <x v="87"/>
    <x v="55"/>
    <s v="PC"/>
    <s v="ND2054bf34 Rev1.5  Li Ion Battery [11/19/18]"/>
    <n v="80"/>
    <n v="0"/>
    <n v="80"/>
    <n v="0.60454259046674008"/>
    <s v="46256ND2054bf34 Rev1.580"/>
    <n v="48.363407237339203"/>
    <d v="2018-11-19T00:00:00"/>
    <d v="2018-11-18T00:00:00"/>
    <x v="42"/>
    <d v="2018-11-01T00:00:00"/>
    <x v="0"/>
    <s v="ND2"/>
    <s v="D"/>
    <n v="4"/>
    <n v="320"/>
    <n v="0"/>
    <n v="0"/>
  </r>
  <r>
    <x v="127"/>
    <s v="Open"/>
    <x v="40"/>
    <x v="1"/>
    <s v="6852"/>
    <x v="87"/>
    <x v="55"/>
    <s v="PC"/>
    <s v="ND2054bf34 Rev1.5  Li Ion Battery [09/17/18]"/>
    <n v="120"/>
    <n v="0"/>
    <n v="120"/>
    <n v="0.60454259046674008"/>
    <s v="46257ND2054bf34 Rev1.5120"/>
    <n v="72.545110856008804"/>
    <d v="2018-09-17T00:00:00"/>
    <d v="2018-09-16T00:00:00"/>
    <x v="27"/>
    <d v="2018-09-01T00:00:00"/>
    <x v="0"/>
    <s v="ND2"/>
    <s v="D"/>
    <n v="4"/>
    <n v="480"/>
    <n v="0"/>
    <n v="0"/>
  </r>
  <r>
    <x v="127"/>
    <s v="Open"/>
    <x v="40"/>
    <x v="1"/>
    <s v="6852"/>
    <x v="87"/>
    <x v="55"/>
    <s v="PC"/>
    <s v="ND2054bf34 Rev1.5  Li Ion Battery [10/03/18]"/>
    <n v="120"/>
    <n v="0"/>
    <n v="120"/>
    <n v="0.60454259046674008"/>
    <s v="46257ND2054bf34 Rev1.5120"/>
    <n v="72.545110856008804"/>
    <d v="2018-10-03T00:00:00"/>
    <d v="2018-09-30T00:00:00"/>
    <x v="7"/>
    <d v="2018-10-01T00:00:00"/>
    <x v="0"/>
    <s v="ND2"/>
    <s v="D"/>
    <n v="4"/>
    <n v="480"/>
    <n v="0"/>
    <n v="0"/>
  </r>
  <r>
    <x v="127"/>
    <s v="Open"/>
    <x v="40"/>
    <x v="1"/>
    <s v="6852"/>
    <x v="87"/>
    <x v="55"/>
    <s v="PC"/>
    <s v="ND2054bf34 Rev1.5  Li Ion Battery [10/29/18]"/>
    <n v="120"/>
    <n v="0"/>
    <n v="120"/>
    <n v="0.60454259046674008"/>
    <s v="46257ND2054bf34 Rev1.5120"/>
    <n v="72.545110856008804"/>
    <d v="2018-10-29T00:00:00"/>
    <d v="2018-10-28T00:00:00"/>
    <x v="28"/>
    <d v="2018-10-01T00:00:00"/>
    <x v="0"/>
    <s v="ND2"/>
    <s v="D"/>
    <n v="4"/>
    <n v="480"/>
    <n v="0"/>
    <n v="0"/>
  </r>
  <r>
    <x v="127"/>
    <s v="Open"/>
    <x v="40"/>
    <x v="1"/>
    <s v="6852"/>
    <x v="87"/>
    <x v="55"/>
    <s v="PC"/>
    <s v="ND2054bf34 Rev1.5  Li Ion Battery [11/20/18]"/>
    <n v="120"/>
    <n v="0"/>
    <n v="120"/>
    <n v="0.60454259046674008"/>
    <s v="46257ND2054bf34 Rev1.5120"/>
    <n v="72.545110856008804"/>
    <d v="2018-11-20T00:00:00"/>
    <d v="2018-11-18T00:00:00"/>
    <x v="42"/>
    <d v="2018-11-01T00:00:00"/>
    <x v="0"/>
    <s v="ND2"/>
    <s v="D"/>
    <n v="4"/>
    <n v="480"/>
    <n v="0"/>
    <n v="0"/>
  </r>
  <r>
    <x v="128"/>
    <s v="Open"/>
    <x v="25"/>
    <x v="33"/>
    <s v="8264"/>
    <x v="83"/>
    <x v="55"/>
    <s v="PC"/>
    <s v="ND2054bf34 Rev1.5  34 Rev 1.5 Li Ion Battery"/>
    <n v="10"/>
    <n v="0"/>
    <n v="10"/>
    <n v="0.97724073172979975"/>
    <s v="46768ND2054bf34 Rev1.510"/>
    <n v="9.7724073172979971"/>
    <d v="2018-11-27T00:00:00"/>
    <d v="2018-11-25T00:00:00"/>
    <x v="3"/>
    <d v="2018-11-01T00:00:00"/>
    <x v="0"/>
    <s v="ND2"/>
    <s v="D"/>
    <n v="4"/>
    <n v="40"/>
    <n v="0"/>
    <n v="0"/>
  </r>
  <r>
    <x v="129"/>
    <s v="Open"/>
    <x v="29"/>
    <x v="80"/>
    <s v="7935"/>
    <x v="88"/>
    <x v="55"/>
    <s v="PC"/>
    <s v="ND2054bf34 Rev1.5  34 Rev 1.5 Li Ion Battery"/>
    <n v="10"/>
    <n v="0"/>
    <n v="10"/>
    <n v="0.97724073172979975"/>
    <s v="46702ND2054bf34 Rev1.510"/>
    <n v="9.7724073172979971"/>
    <d v="2018-11-29T00:00:00"/>
    <d v="2018-11-25T00:00:00"/>
    <x v="3"/>
    <d v="2018-11-01T00:00:00"/>
    <x v="0"/>
    <s v="ND2"/>
    <s v="D"/>
    <n v="4"/>
    <n v="40"/>
    <n v="0"/>
    <n v="0"/>
  </r>
  <r>
    <x v="117"/>
    <s v="Open"/>
    <x v="36"/>
    <x v="80"/>
    <s v="4964"/>
    <x v="11"/>
    <x v="55"/>
    <s v="PC"/>
    <s v="ND2054bf34 Rev1.5  Li Ion Battery [11/26/18]"/>
    <n v="8"/>
    <n v="0"/>
    <n v="8"/>
    <n v="0.70244864515400873"/>
    <s v="46722ND2054bf34 Rev1.58"/>
    <n v="5.6195891612320699"/>
    <d v="2018-11-26T00:00:00"/>
    <d v="2018-11-25T00:00:00"/>
    <x v="3"/>
    <d v="2018-11-01T00:00:00"/>
    <x v="0"/>
    <s v="ND2"/>
    <s v="D"/>
    <n v="4"/>
    <n v="32"/>
    <n v="0"/>
    <n v="0"/>
  </r>
  <r>
    <x v="130"/>
    <s v="Open"/>
    <x v="67"/>
    <x v="84"/>
    <s v="9126"/>
    <x v="89"/>
    <x v="55"/>
    <s v="PC"/>
    <s v="ND2054bf34 Rev1.5  34 Rev 1.5 Li Ion Battery"/>
    <n v="5"/>
    <n v="0"/>
    <n v="5"/>
    <n v="0.97724073172979975"/>
    <s v="46869ND2054bf34 Rev1.55"/>
    <n v="4.8862036586489985"/>
    <d v="2018-12-11T00:00:00"/>
    <d v="2018-12-09T00:00:00"/>
    <x v="4"/>
    <d v="2018-12-01T00:00:00"/>
    <x v="0"/>
    <s v="ND2"/>
    <s v="D"/>
    <n v="4"/>
    <n v="20"/>
    <n v="0"/>
    <n v="0"/>
  </r>
  <r>
    <x v="131"/>
    <s v="Open"/>
    <x v="22"/>
    <x v="23"/>
    <s v="7631"/>
    <x v="90"/>
    <x v="55"/>
    <s v="PC"/>
    <s v="ND2054bf34 Rev1.5  34 Rev 1.5 Li Ion Battery"/>
    <n v="70"/>
    <n v="0"/>
    <n v="70"/>
    <n v="0.70244864515400873"/>
    <s v="47013ND2054bf34 Rev1.570"/>
    <n v="49.171405160780608"/>
    <d v="2019-01-07T00:00:00"/>
    <d v="2019-01-06T00:00:00"/>
    <x v="22"/>
    <d v="2019-01-01T00:00:00"/>
    <x v="0"/>
    <s v="ND2"/>
    <s v="D"/>
    <n v="4"/>
    <n v="280"/>
    <n v="0"/>
    <n v="0"/>
  </r>
  <r>
    <x v="132"/>
    <s v="Open"/>
    <x v="37"/>
    <x v="85"/>
    <s v="4316"/>
    <x v="91"/>
    <x v="55"/>
    <s v="PC"/>
    <s v="ND2054bf34 Rev1.5  Li Ion Battery [12/17/18]"/>
    <n v="12"/>
    <n v="0"/>
    <n v="12"/>
    <n v="0.60454259046674008"/>
    <s v="46971ND2054bf34 Rev1.512"/>
    <n v="7.254511085600881"/>
    <d v="2018-12-17T00:00:00"/>
    <d v="2018-12-16T00:00:00"/>
    <x v="32"/>
    <d v="2018-12-01T00:00:00"/>
    <x v="0"/>
    <s v="ND2"/>
    <s v="D"/>
    <n v="4"/>
    <n v="48"/>
    <n v="0"/>
    <n v="0"/>
  </r>
  <r>
    <x v="133"/>
    <s v="Open"/>
    <x v="68"/>
    <x v="24"/>
    <s v="4985"/>
    <x v="92"/>
    <x v="56"/>
    <s v="PC"/>
    <s v="ND2054bl31Rev1.3  Li Ion Battery [08/31/18]"/>
    <n v="400"/>
    <n v="0"/>
    <n v="400"/>
    <n v="0.6314758545814535"/>
    <s v="44722ND2054bl31Rev1.3400"/>
    <n v="252.5903418325814"/>
    <d v="2018-08-31T00:00:00"/>
    <d v="2018-08-26T00:00:00"/>
    <x v="23"/>
    <s v="LATE"/>
    <x v="0"/>
    <s v="ND2"/>
    <s v="D"/>
    <n v="4"/>
    <n v="1600"/>
    <n v="14"/>
    <n v="5600"/>
  </r>
  <r>
    <x v="133"/>
    <s v="Open"/>
    <x v="68"/>
    <x v="24"/>
    <s v="4985"/>
    <x v="92"/>
    <x v="56"/>
    <s v="PC"/>
    <s v="ND2054bl31Rev1.3  Li Ion Battery [09/17/18]"/>
    <n v="400"/>
    <n v="0"/>
    <n v="400"/>
    <n v="0.6314758545814535"/>
    <s v="44722ND2054bl31Rev1.3400"/>
    <n v="252.5903418325814"/>
    <d v="2018-09-17T00:00:00"/>
    <d v="2018-09-16T00:00:00"/>
    <x v="27"/>
    <d v="2018-09-01T00:00:00"/>
    <x v="0"/>
    <s v="ND2"/>
    <s v="D"/>
    <n v="4"/>
    <n v="1600"/>
    <n v="0"/>
    <n v="0"/>
  </r>
  <r>
    <x v="133"/>
    <s v="Open"/>
    <x v="68"/>
    <x v="24"/>
    <s v="4985"/>
    <x v="92"/>
    <x v="56"/>
    <s v="PC"/>
    <s v="ND2054bl31Rev1.3  Li Ion Battery [08/17/18]"/>
    <n v="400"/>
    <n v="0"/>
    <n v="400"/>
    <n v="0.6314758545814535"/>
    <s v="44722ND2054bl31Rev1.3400"/>
    <n v="252.5903418325814"/>
    <d v="2018-08-17T00:00:00"/>
    <d v="2018-08-12T00:00:00"/>
    <x v="23"/>
    <s v="LATE"/>
    <x v="0"/>
    <s v="ND2"/>
    <s v="D"/>
    <n v="4"/>
    <n v="1600"/>
    <n v="28"/>
    <n v="11200"/>
  </r>
  <r>
    <x v="134"/>
    <s v="Open"/>
    <x v="54"/>
    <x v="86"/>
    <s v="4985"/>
    <x v="92"/>
    <x v="56"/>
    <s v="PC"/>
    <s v="ND2054bl31Rev1.3  Li Ion Battery [12/17/18]"/>
    <n v="400"/>
    <n v="0"/>
    <n v="400"/>
    <n v="0.6314758545814535"/>
    <s v="45272ND2054bl31Rev1.3400"/>
    <n v="252.5903418325814"/>
    <d v="2018-12-17T00:00:00"/>
    <d v="2018-12-16T00:00:00"/>
    <x v="32"/>
    <d v="2018-12-01T00:00:00"/>
    <x v="0"/>
    <s v="ND2"/>
    <s v="D"/>
    <n v="4"/>
    <n v="1600"/>
    <n v="0"/>
    <n v="0"/>
  </r>
  <r>
    <x v="134"/>
    <s v="Open"/>
    <x v="54"/>
    <x v="86"/>
    <s v="4985"/>
    <x v="92"/>
    <x v="56"/>
    <s v="PC"/>
    <s v="ND2054bl31Rev1.3  Li Ion Battery [11/19/18]"/>
    <n v="400"/>
    <n v="0"/>
    <n v="400"/>
    <n v="0.6314758545814535"/>
    <s v="45272ND2054bl31Rev1.3400"/>
    <n v="252.5903418325814"/>
    <d v="2018-11-19T00:00:00"/>
    <d v="2018-11-18T00:00:00"/>
    <x v="42"/>
    <d v="2018-11-01T00:00:00"/>
    <x v="0"/>
    <s v="ND2"/>
    <s v="D"/>
    <n v="4"/>
    <n v="1600"/>
    <n v="0"/>
    <n v="0"/>
  </r>
  <r>
    <x v="134"/>
    <s v="Open"/>
    <x v="54"/>
    <x v="86"/>
    <s v="4985"/>
    <x v="92"/>
    <x v="56"/>
    <s v="PC"/>
    <s v="ND2054bl31Rev1.3  Li Ion Battery [01/29/19]"/>
    <n v="400"/>
    <n v="0"/>
    <n v="400"/>
    <n v="0.6314758545814535"/>
    <s v="45272ND2054bl31Rev1.3400"/>
    <n v="252.5903418325814"/>
    <d v="2019-01-29T00:00:00"/>
    <d v="2019-01-27T00:00:00"/>
    <x v="35"/>
    <d v="2019-01-01T00:00:00"/>
    <x v="0"/>
    <s v="ND2"/>
    <s v="D"/>
    <n v="4"/>
    <n v="1600"/>
    <n v="0"/>
    <n v="0"/>
  </r>
  <r>
    <x v="134"/>
    <s v="Open"/>
    <x v="54"/>
    <x v="86"/>
    <s v="4985"/>
    <x v="92"/>
    <x v="56"/>
    <s v="PC"/>
    <s v="ND2054bl31Rev1.3  Li Ion Battery [10/30/18]"/>
    <n v="400"/>
    <n v="0"/>
    <n v="400"/>
    <n v="0.6314758545814535"/>
    <s v="45272ND2054bl31Rev1.3400"/>
    <n v="252.5903418325814"/>
    <d v="2018-10-30T00:00:00"/>
    <d v="2018-10-28T00:00:00"/>
    <x v="28"/>
    <d v="2018-10-01T00:00:00"/>
    <x v="0"/>
    <s v="ND2"/>
    <s v="D"/>
    <n v="4"/>
    <n v="1600"/>
    <n v="0"/>
    <n v="0"/>
  </r>
  <r>
    <x v="134"/>
    <s v="Open"/>
    <x v="54"/>
    <x v="86"/>
    <s v="4985"/>
    <x v="92"/>
    <x v="56"/>
    <s v="PC"/>
    <s v="ND2054bl31Rev1.3  Li Ion Battery [10/10/18]"/>
    <n v="400"/>
    <n v="0"/>
    <n v="400"/>
    <n v="0.6314758545814535"/>
    <s v="45272ND2054bl31Rev1.3400"/>
    <n v="252.5903418325814"/>
    <d v="2018-10-10T00:00:00"/>
    <d v="2018-10-07T00:00:00"/>
    <x v="25"/>
    <d v="2018-10-01T00:00:00"/>
    <x v="0"/>
    <s v="ND2"/>
    <s v="D"/>
    <n v="4"/>
    <n v="1600"/>
    <n v="0"/>
    <n v="0"/>
  </r>
  <r>
    <x v="135"/>
    <s v="Open"/>
    <x v="69"/>
    <x v="43"/>
    <s v="9414"/>
    <x v="93"/>
    <x v="57"/>
    <s v="PC"/>
    <s v="ND2054bp31Rev1.2  Li Ion Battery [09/04/18]"/>
    <n v="70"/>
    <n v="0"/>
    <n v="70"/>
    <n v="0.67178475999637899"/>
    <s v="45472ND2054bp31Rev1.270"/>
    <n v="47.024933199746528"/>
    <d v="2018-09-04T00:00:00"/>
    <d v="2018-09-02T00:00:00"/>
    <x v="23"/>
    <d v="2018-09-01T00:00:00"/>
    <x v="0"/>
    <s v="ND2"/>
    <s v="D"/>
    <n v="4"/>
    <n v="280"/>
    <n v="10"/>
    <n v="700"/>
  </r>
  <r>
    <x v="135"/>
    <s v="Open"/>
    <x v="69"/>
    <x v="43"/>
    <s v="9414"/>
    <x v="93"/>
    <x v="57"/>
    <s v="PC"/>
    <s v="ND2054bp31Rev1.2  Li Ion Battery [10/04/18]"/>
    <n v="70"/>
    <n v="0"/>
    <n v="70"/>
    <n v="0.67178475999637899"/>
    <s v="45472ND2054bp31Rev1.270"/>
    <n v="47.024933199746528"/>
    <d v="2018-10-04T00:00:00"/>
    <d v="2018-09-30T00:00:00"/>
    <x v="7"/>
    <d v="2018-10-01T00:00:00"/>
    <x v="0"/>
    <s v="ND2"/>
    <s v="D"/>
    <n v="4"/>
    <n v="280"/>
    <n v="0"/>
    <n v="0"/>
  </r>
  <r>
    <x v="135"/>
    <s v="Open"/>
    <x v="69"/>
    <x v="43"/>
    <s v="9414"/>
    <x v="93"/>
    <x v="57"/>
    <s v="PC"/>
    <s v="ND2054bp31Rev1.2  Li Ion Battery [11/05/18]"/>
    <n v="70"/>
    <n v="0"/>
    <n v="70"/>
    <n v="0.67178475999637899"/>
    <s v="45472ND2054bp31Rev1.270"/>
    <n v="47.024933199746528"/>
    <d v="2018-11-05T00:00:00"/>
    <d v="2018-11-04T00:00:00"/>
    <x v="29"/>
    <d v="2018-11-01T00:00:00"/>
    <x v="0"/>
    <s v="ND2"/>
    <s v="D"/>
    <n v="4"/>
    <n v="280"/>
    <n v="0"/>
    <n v="0"/>
  </r>
  <r>
    <x v="135"/>
    <s v="Open"/>
    <x v="69"/>
    <x v="43"/>
    <s v="9414"/>
    <x v="93"/>
    <x v="57"/>
    <s v="PC"/>
    <s v="ND2054bp31Rev1.2  Li Ion Battery [12/04/18]"/>
    <n v="70"/>
    <n v="0"/>
    <n v="70"/>
    <n v="0.67178475999637899"/>
    <s v="45472ND2054bp31Rev1.270"/>
    <n v="47.024933199746528"/>
    <d v="2018-12-04T00:00:00"/>
    <d v="2018-12-02T00:00:00"/>
    <x v="31"/>
    <d v="2018-12-01T00:00:00"/>
    <x v="0"/>
    <s v="ND2"/>
    <s v="D"/>
    <n v="4"/>
    <n v="280"/>
    <n v="0"/>
    <n v="0"/>
  </r>
  <r>
    <x v="136"/>
    <s v="Open"/>
    <x v="13"/>
    <x v="87"/>
    <s v="4265"/>
    <x v="94"/>
    <x v="58"/>
    <s v="PC"/>
    <s v="ND2054bw34 Rev1.0  ms Li Ion Battery EP00237"/>
    <n v="5"/>
    <n v="0"/>
    <n v="5"/>
    <n v="1.0765116477742327"/>
    <s v="46657ND2054bw34 Rev1.05"/>
    <n v="5.3825582388711632"/>
    <d v="2018-10-11T00:00:00"/>
    <d v="2018-10-07T00:00:00"/>
    <x v="25"/>
    <d v="2018-10-01T00:00:00"/>
    <x v="0"/>
    <s v="ND2"/>
    <s v="D"/>
    <n v="4"/>
    <n v="20"/>
    <n v="0"/>
    <n v="0"/>
  </r>
  <r>
    <x v="137"/>
    <s v="Open"/>
    <x v="49"/>
    <x v="88"/>
    <s v="8273"/>
    <x v="95"/>
    <x v="59"/>
    <s v="PC"/>
    <s v="ND2054ca34 Rev1.2  Li Ion Battery [10/22/18]"/>
    <n v="20"/>
    <n v="0"/>
    <n v="20"/>
    <n v="0.65258571023893142"/>
    <s v="45955ND2054ca34 Rev1.220"/>
    <n v="13.051714204778628"/>
    <d v="2018-10-22T00:00:00"/>
    <d v="2018-10-21T00:00:00"/>
    <x v="0"/>
    <d v="2018-10-01T00:00:00"/>
    <x v="0"/>
    <s v="ND2"/>
    <s v="D"/>
    <n v="4"/>
    <n v="80"/>
    <n v="0"/>
    <n v="0"/>
  </r>
  <r>
    <x v="137"/>
    <s v="Open"/>
    <x v="49"/>
    <x v="88"/>
    <s v="8273"/>
    <x v="95"/>
    <x v="59"/>
    <s v="PC"/>
    <s v="ND2054ca34 Rev1.2  Li Ion Battery [11/19/18]"/>
    <n v="20"/>
    <n v="0"/>
    <n v="20"/>
    <n v="0.65258571023893142"/>
    <s v="45955ND2054ca34 Rev1.220"/>
    <n v="13.051714204778628"/>
    <d v="2018-11-19T00:00:00"/>
    <d v="2018-11-18T00:00:00"/>
    <x v="42"/>
    <d v="2018-11-01T00:00:00"/>
    <x v="0"/>
    <s v="ND2"/>
    <s v="D"/>
    <n v="4"/>
    <n v="80"/>
    <n v="0"/>
    <n v="0"/>
  </r>
  <r>
    <x v="137"/>
    <s v="Open"/>
    <x v="49"/>
    <x v="88"/>
    <s v="8273"/>
    <x v="95"/>
    <x v="59"/>
    <s v="PC"/>
    <s v="ND2054ca34 Rev1.2  Li Ion Battery [12/14/18]"/>
    <n v="20"/>
    <n v="0"/>
    <n v="20"/>
    <n v="0.65258571023893142"/>
    <s v="45955ND2054ca34 Rev1.220"/>
    <n v="13.051714204778628"/>
    <d v="2018-12-14T00:00:00"/>
    <d v="2018-12-09T00:00:00"/>
    <x v="4"/>
    <d v="2018-12-01T00:00:00"/>
    <x v="0"/>
    <s v="ND2"/>
    <s v="D"/>
    <n v="4"/>
    <n v="80"/>
    <n v="0"/>
    <n v="0"/>
  </r>
  <r>
    <x v="137"/>
    <s v="Open"/>
    <x v="49"/>
    <x v="88"/>
    <s v="8273"/>
    <x v="95"/>
    <x v="59"/>
    <s v="PC"/>
    <s v="ND2054ca34 Rev1.2  Li Ion Battery [01/15/19]"/>
    <n v="20"/>
    <n v="0"/>
    <n v="20"/>
    <n v="0.65258571023893142"/>
    <s v="45955ND2054ca34 Rev1.220"/>
    <n v="13.051714204778628"/>
    <d v="2019-01-15T00:00:00"/>
    <d v="2019-01-13T00:00:00"/>
    <x v="34"/>
    <d v="2019-01-01T00:00:00"/>
    <x v="0"/>
    <s v="ND2"/>
    <s v="D"/>
    <n v="4"/>
    <n v="80"/>
    <n v="0"/>
    <n v="0"/>
  </r>
  <r>
    <x v="137"/>
    <s v="Open"/>
    <x v="49"/>
    <x v="88"/>
    <s v="8273"/>
    <x v="95"/>
    <x v="59"/>
    <s v="PC"/>
    <s v="ND2054ca34 Rev1.2  Li Ion Battery [02/15/19]"/>
    <n v="20"/>
    <n v="0"/>
    <n v="20"/>
    <n v="0.65258571023893142"/>
    <s v="45955ND2054ca34 Rev1.220"/>
    <n v="13.051714204778628"/>
    <d v="2019-02-15T00:00:00"/>
    <d v="2019-02-10T00:00:00"/>
    <x v="37"/>
    <d v="2019-02-01T00:00:00"/>
    <x v="0"/>
    <s v="ND2"/>
    <s v="D"/>
    <n v="4"/>
    <n v="80"/>
    <n v="0"/>
    <n v="0"/>
  </r>
  <r>
    <x v="137"/>
    <s v="Open"/>
    <x v="49"/>
    <x v="88"/>
    <s v="8273"/>
    <x v="95"/>
    <x v="59"/>
    <s v="PC"/>
    <s v="ND2054ca34 Rev1.2  Li Ion Battery [03/15/19]"/>
    <n v="20"/>
    <n v="0"/>
    <n v="20"/>
    <n v="0.65258571023893142"/>
    <s v="45955ND2054ca34 Rev1.220"/>
    <n v="13.051714204778628"/>
    <d v="2019-03-15T00:00:00"/>
    <d v="2019-03-10T00:00:00"/>
    <x v="41"/>
    <d v="2019-03-01T00:00:00"/>
    <x v="0"/>
    <s v="ND2"/>
    <s v="D"/>
    <n v="4"/>
    <n v="80"/>
    <n v="0"/>
    <n v="0"/>
  </r>
  <r>
    <x v="137"/>
    <s v="Open"/>
    <x v="49"/>
    <x v="88"/>
    <s v="8273"/>
    <x v="95"/>
    <x v="59"/>
    <s v="PC"/>
    <s v="ND2054ca34 Rev1.2  Li Ion Battery [04/15/19]"/>
    <n v="20"/>
    <n v="0"/>
    <n v="20"/>
    <n v="0.65258571023893142"/>
    <s v="45955ND2054ca34 Rev1.220"/>
    <n v="13.051714204778628"/>
    <d v="2019-04-15T00:00:00"/>
    <d v="2019-04-14T00:00:00"/>
    <x v="9"/>
    <d v="2019-04-01T00:00:00"/>
    <x v="0"/>
    <s v="ND2"/>
    <s v="D"/>
    <n v="4"/>
    <n v="80"/>
    <n v="0"/>
    <n v="0"/>
  </r>
  <r>
    <x v="137"/>
    <s v="Open"/>
    <x v="49"/>
    <x v="88"/>
    <s v="8273"/>
    <x v="95"/>
    <x v="59"/>
    <s v="PC"/>
    <s v="ND2054ca34 Rev1.2  Li Ion Battery [05/15/19]"/>
    <n v="20"/>
    <n v="0"/>
    <n v="20"/>
    <n v="0.65258571023893142"/>
    <s v="45955ND2054ca34 Rev1.220"/>
    <n v="13.051714204778628"/>
    <d v="2019-05-15T00:00:00"/>
    <d v="2019-05-12T00:00:00"/>
    <x v="44"/>
    <d v="2019-05-01T00:00:00"/>
    <x v="0"/>
    <s v="ND2"/>
    <s v="D"/>
    <n v="4"/>
    <n v="80"/>
    <n v="0"/>
    <n v="0"/>
  </r>
  <r>
    <x v="138"/>
    <s v="Open"/>
    <x v="13"/>
    <x v="89"/>
    <s v="8644"/>
    <x v="96"/>
    <x v="60"/>
    <s v="PC"/>
    <s v="ND2054cj29 Rev1.5  lay on display.[11/19/18]"/>
    <n v="250"/>
    <n v="0"/>
    <n v="250"/>
    <n v="0.66295865655338182"/>
    <s v="46671ND2054cj29 Rev1.5250"/>
    <n v="165.73966413834546"/>
    <d v="2018-11-19T00:00:00"/>
    <d v="2018-11-18T00:00:00"/>
    <x v="42"/>
    <d v="2018-11-01T00:00:00"/>
    <x v="0"/>
    <s v="ND2"/>
    <s v="D"/>
    <n v="4"/>
    <n v="1000"/>
    <n v="0"/>
    <n v="0"/>
  </r>
  <r>
    <x v="138"/>
    <s v="Open"/>
    <x v="13"/>
    <x v="89"/>
    <s v="8644"/>
    <x v="96"/>
    <x v="60"/>
    <s v="PC"/>
    <s v="ND2054cj29 Rev1.5  lay on display.[12/04/18]"/>
    <n v="250"/>
    <n v="0"/>
    <n v="250"/>
    <n v="0.66295865655338182"/>
    <s v="46671ND2054cj29 Rev1.5250"/>
    <n v="165.73966413834546"/>
    <d v="2018-12-04T00:00:00"/>
    <d v="2018-12-02T00:00:00"/>
    <x v="31"/>
    <d v="2018-12-01T00:00:00"/>
    <x v="0"/>
    <s v="ND2"/>
    <s v="D"/>
    <n v="4"/>
    <n v="1000"/>
    <n v="0"/>
    <n v="0"/>
  </r>
  <r>
    <x v="139"/>
    <s v="Open"/>
    <x v="42"/>
    <x v="90"/>
    <s v="5417"/>
    <x v="97"/>
    <x v="61"/>
    <s v="PC"/>
    <s v="ND2054cl31 Rev1.4  chnologies Li Ion Battery"/>
    <n v="24"/>
    <n v="0"/>
    <n v="24"/>
    <n v="0.77551422314088292"/>
    <s v="46511ND2054cl31 Rev1.424"/>
    <n v="18.61234135538119"/>
    <d v="2018-10-17T00:00:00"/>
    <d v="2018-10-14T00:00:00"/>
    <x v="8"/>
    <d v="2018-10-01T00:00:00"/>
    <x v="0"/>
    <s v="ND2"/>
    <s v="D"/>
    <n v="4"/>
    <n v="96"/>
    <n v="0"/>
    <n v="0"/>
  </r>
  <r>
    <x v="140"/>
    <s v="Open"/>
    <x v="37"/>
    <x v="91"/>
    <s v="9659"/>
    <x v="98"/>
    <x v="62"/>
    <s v="PC"/>
    <s v="ND2057aq31-Rev 1.1  t Holdings Li Ion Battery"/>
    <n v="1"/>
    <n v="0"/>
    <n v="1"/>
    <n v="1.0396603911307907"/>
    <s v="46990ND2057aq31-Rev 1.11"/>
    <n v="1.0396603911307907"/>
    <d v="2018-09-21T00:00:00"/>
    <d v="2018-09-16T00:00:00"/>
    <x v="27"/>
    <d v="2018-09-01T00:00:00"/>
    <x v="0"/>
    <s v="ND2"/>
    <s v="D"/>
    <n v="4"/>
    <n v="4"/>
    <n v="0"/>
    <n v="0"/>
  </r>
  <r>
    <x v="141"/>
    <s v="Open"/>
    <x v="18"/>
    <x v="21"/>
    <s v="5207"/>
    <x v="99"/>
    <x v="62"/>
    <s v="PC"/>
    <s v="ND2057aq31-Rev 1.1  Li Ion Battery [09/25/18]"/>
    <n v="85"/>
    <n v="0"/>
    <n v="85"/>
    <n v="0.63538845713865832"/>
    <s v="46333ND2057aq31-Rev 1.185"/>
    <n v="54.008018856785959"/>
    <d v="2018-09-25T00:00:00"/>
    <d v="2018-09-23T00:00:00"/>
    <x v="24"/>
    <d v="2018-09-01T00:00:00"/>
    <x v="0"/>
    <s v="ND2"/>
    <s v="D"/>
    <n v="4"/>
    <n v="340"/>
    <n v="0"/>
    <n v="0"/>
  </r>
  <r>
    <x v="142"/>
    <s v="Open"/>
    <x v="18"/>
    <x v="61"/>
    <s v="5207"/>
    <x v="99"/>
    <x v="62"/>
    <s v="PC"/>
    <s v="ND2057aq31-Rev 1.1  Li Ion Battery [10/08/18]"/>
    <n v="85"/>
    <n v="0"/>
    <n v="85"/>
    <n v="0.63538845713865832"/>
    <s v="46334ND2057aq31-Rev 1.185"/>
    <n v="54.008018856785959"/>
    <d v="2018-10-08T00:00:00"/>
    <d v="2018-10-07T00:00:00"/>
    <x v="25"/>
    <d v="2018-10-01T00:00:00"/>
    <x v="0"/>
    <s v="ND2"/>
    <s v="D"/>
    <n v="4"/>
    <n v="340"/>
    <n v="0"/>
    <n v="0"/>
  </r>
  <r>
    <x v="143"/>
    <s v="Open"/>
    <x v="18"/>
    <x v="38"/>
    <s v="5207"/>
    <x v="99"/>
    <x v="62"/>
    <s v="PC"/>
    <s v="ND2057aq31-Rev 1.1  Li Ion Battery [10/25/18]"/>
    <n v="90"/>
    <n v="0"/>
    <n v="90"/>
    <n v="0.63538845713865832"/>
    <s v="46335ND2057aq31-Rev 1.190"/>
    <n v="57.184961142479253"/>
    <d v="2018-10-25T00:00:00"/>
    <d v="2018-10-21T00:00:00"/>
    <x v="0"/>
    <d v="2018-10-01T00:00:00"/>
    <x v="0"/>
    <s v="ND2"/>
    <s v="D"/>
    <n v="4"/>
    <n v="360"/>
    <n v="0"/>
    <n v="0"/>
  </r>
  <r>
    <x v="144"/>
    <s v="Open"/>
    <x v="37"/>
    <x v="4"/>
    <s v="9657"/>
    <x v="100"/>
    <x v="62"/>
    <s v="PC"/>
    <s v="ND2057aq31-Rev 1.1  t Holdings Li Ion Battery"/>
    <n v="2"/>
    <n v="0"/>
    <n v="2"/>
    <n v="1.0396603911307907"/>
    <s v="46980ND2057aq31-Rev 1.12"/>
    <n v="2.0793207822615813"/>
    <d v="2018-10-30T00:00:00"/>
    <d v="2018-10-28T00:00:00"/>
    <x v="28"/>
    <d v="2018-10-01T00:00:00"/>
    <x v="0"/>
    <s v="ND2"/>
    <s v="D"/>
    <n v="4"/>
    <n v="8"/>
    <n v="0"/>
    <n v="0"/>
  </r>
  <r>
    <x v="145"/>
    <s v="Open"/>
    <x v="29"/>
    <x v="8"/>
    <s v="9033"/>
    <x v="101"/>
    <x v="63"/>
    <s v="PC"/>
    <s v="ND2057ay31-Rev1.2   Oil &amp; Gas Li Ion Battery"/>
    <n v="1"/>
    <n v="0"/>
    <n v="1"/>
    <n v="1.0396603911307907"/>
    <s v="46704ND2057ay31-Rev1.21"/>
    <n v="1.0396603911307907"/>
    <d v="2018-10-08T00:00:00"/>
    <d v="2018-10-07T00:00:00"/>
    <x v="25"/>
    <d v="2018-10-01T00:00:00"/>
    <x v="0"/>
    <s v="ND2"/>
    <s v="D"/>
    <n v="4"/>
    <n v="4"/>
    <n v="0"/>
    <n v="0"/>
  </r>
  <r>
    <x v="146"/>
    <s v="Open"/>
    <x v="28"/>
    <x v="79"/>
    <s v="9642"/>
    <x v="102"/>
    <x v="64"/>
    <s v="PC"/>
    <s v="ND2057bf31-Rev 2.2  31 Rev 2.2 Li Ion Battery"/>
    <n v="3"/>
    <n v="0"/>
    <n v="3"/>
    <n v="0.96086239544382535"/>
    <s v="46904ND2057bf31-Rev 2.23"/>
    <n v="2.882587186331476"/>
    <d v="2018-09-14T00:00:00"/>
    <d v="2018-09-09T00:00:00"/>
    <x v="26"/>
    <d v="2018-09-01T00:00:00"/>
    <x v="0"/>
    <s v="ND2"/>
    <s v="D"/>
    <n v="4"/>
    <n v="12"/>
    <n v="0"/>
    <n v="0"/>
  </r>
  <r>
    <x v="147"/>
    <s v="Open"/>
    <x v="2"/>
    <x v="54"/>
    <s v="7407"/>
    <x v="103"/>
    <x v="65"/>
    <s v="PC"/>
    <s v="ND2057bf34-Rev 1.4  34 Rev 1.4 Li Ion Battery"/>
    <n v="2"/>
    <n v="0"/>
    <n v="2"/>
    <n v="0.97724073172979975"/>
    <s v="46830ND2057bf34-Rev 1.42"/>
    <n v="1.9544814634595995"/>
    <d v="2018-10-01T00:00:00"/>
    <d v="2018-09-30T00:00:00"/>
    <x v="7"/>
    <d v="2018-10-01T00:00:00"/>
    <x v="0"/>
    <s v="ND2"/>
    <s v="D"/>
    <n v="4"/>
    <n v="8"/>
    <n v="0"/>
    <n v="0"/>
  </r>
  <r>
    <x v="148"/>
    <s v="Open"/>
    <x v="2"/>
    <x v="92"/>
    <s v="3098"/>
    <x v="104"/>
    <x v="65"/>
    <s v="PC"/>
    <s v="ND2057bf34-Rev 1.4  Li Ion Battery [12/07/18]"/>
    <n v="20"/>
    <n v="0"/>
    <n v="20"/>
    <n v="0.64976499676745803"/>
    <s v="46817ND2057bf34-Rev 1.420"/>
    <n v="12.995299935349161"/>
    <d v="2018-12-07T00:00:00"/>
    <d v="2018-12-02T00:00:00"/>
    <x v="31"/>
    <d v="2018-12-01T00:00:00"/>
    <x v="0"/>
    <s v="ND2"/>
    <s v="D"/>
    <n v="4"/>
    <n v="80"/>
    <n v="0"/>
    <n v="0"/>
  </r>
  <r>
    <x v="148"/>
    <s v="Open"/>
    <x v="2"/>
    <x v="92"/>
    <s v="3098"/>
    <x v="104"/>
    <x v="65"/>
    <s v="PC"/>
    <s v="ND2057bf34-Rev 1.4  Li Ion Battery [01/18/19]"/>
    <n v="20"/>
    <n v="0"/>
    <n v="20"/>
    <n v="0.64976499676745803"/>
    <s v="46817ND2057bf34-Rev 1.420"/>
    <n v="12.995299935349161"/>
    <d v="2019-01-18T00:00:00"/>
    <d v="2019-01-13T00:00:00"/>
    <x v="34"/>
    <d v="2019-01-01T00:00:00"/>
    <x v="0"/>
    <s v="ND2"/>
    <s v="D"/>
    <n v="4"/>
    <n v="80"/>
    <n v="0"/>
    <n v="0"/>
  </r>
  <r>
    <x v="148"/>
    <s v="Open"/>
    <x v="2"/>
    <x v="92"/>
    <s v="3098"/>
    <x v="104"/>
    <x v="65"/>
    <s v="PC"/>
    <s v="ND2057bf34-Rev 1.4  Li Ion Battery [04/12/19]"/>
    <n v="20"/>
    <n v="0"/>
    <n v="20"/>
    <n v="0.64976499676745803"/>
    <s v="46817ND2057bf34-Rev 1.420"/>
    <n v="12.995299935349161"/>
    <d v="2019-04-12T00:00:00"/>
    <d v="2019-04-07T00:00:00"/>
    <x v="5"/>
    <d v="2019-04-01T00:00:00"/>
    <x v="0"/>
    <s v="ND2"/>
    <s v="D"/>
    <n v="4"/>
    <n v="80"/>
    <n v="0"/>
    <n v="0"/>
  </r>
  <r>
    <x v="148"/>
    <s v="Open"/>
    <x v="2"/>
    <x v="92"/>
    <s v="3098"/>
    <x v="104"/>
    <x v="65"/>
    <s v="PC"/>
    <s v="ND2057bf34-Rev 1.4  Li Ion Battery [06/07/19]"/>
    <n v="20"/>
    <n v="0"/>
    <n v="20"/>
    <n v="0.64976499676745803"/>
    <s v="46817ND2057bf34-Rev 1.420"/>
    <n v="12.995299935349161"/>
    <d v="2019-06-07T00:00:00"/>
    <d v="2019-06-02T00:00:00"/>
    <x v="12"/>
    <d v="2019-06-01T00:00:00"/>
    <x v="0"/>
    <s v="ND2"/>
    <s v="D"/>
    <n v="4"/>
    <n v="80"/>
    <n v="0"/>
    <n v="0"/>
  </r>
  <r>
    <x v="149"/>
    <s v="Open"/>
    <x v="42"/>
    <x v="31"/>
    <s v="8199"/>
    <x v="105"/>
    <x v="66"/>
    <s v="PC"/>
    <s v="ND2057bf34-Rev 1.5  34 Rev 1.5 Li Ion Battery"/>
    <n v="10"/>
    <n v="0"/>
    <n v="10"/>
    <n v="0.97724073172979975"/>
    <s v="46507ND2057bf34-Rev 1.510"/>
    <n v="9.7724073172979971"/>
    <d v="2018-10-22T00:00:00"/>
    <d v="2018-10-21T00:00:00"/>
    <x v="0"/>
    <d v="2018-10-01T00:00:00"/>
    <x v="0"/>
    <s v="ND2"/>
    <s v="D"/>
    <n v="4"/>
    <n v="40"/>
    <n v="0"/>
    <n v="0"/>
  </r>
  <r>
    <x v="150"/>
    <s v="Open"/>
    <x v="11"/>
    <x v="93"/>
    <s v="9649"/>
    <x v="106"/>
    <x v="66"/>
    <s v="PC"/>
    <s v="ND2057bf34-Rev 1.5  34 Rev 1.5 Li Ion Battery"/>
    <n v="2"/>
    <n v="0"/>
    <n v="2"/>
    <n v="0.97724073172979975"/>
    <s v="46950ND2057bf34-Rev 1.52"/>
    <n v="1.9544814634595995"/>
    <d v="2018-10-29T00:00:00"/>
    <d v="2018-10-28T00:00:00"/>
    <x v="28"/>
    <d v="2018-10-01T00:00:00"/>
    <x v="0"/>
    <s v="ND2"/>
    <s v="D"/>
    <n v="4"/>
    <n v="8"/>
    <n v="0"/>
    <n v="0"/>
  </r>
  <r>
    <x v="151"/>
    <s v="Open"/>
    <x v="70"/>
    <x v="3"/>
    <s v="6671"/>
    <x v="107"/>
    <x v="67"/>
    <s v="PC"/>
    <s v="ND2057bq31-Rev1.1  Li Ion Battery [09/12/18]"/>
    <n v="300"/>
    <n v="0"/>
    <n v="300"/>
    <n v="0.61764525949551952"/>
    <s v="45951ND2057bq31-Rev1.1300"/>
    <n v="185.29357784865584"/>
    <d v="2018-09-12T00:00:00"/>
    <d v="2018-09-09T00:00:00"/>
    <x v="26"/>
    <d v="2018-09-01T00:00:00"/>
    <x v="0"/>
    <s v="ND2"/>
    <s v="D"/>
    <n v="4"/>
    <n v="1200"/>
    <n v="0"/>
    <n v="0"/>
  </r>
  <r>
    <x v="151"/>
    <s v="Open"/>
    <x v="70"/>
    <x v="3"/>
    <s v="6671"/>
    <x v="107"/>
    <x v="67"/>
    <s v="PC"/>
    <s v="ND2057bq31-Rev1.1  Li Ion Battery [10/01/18]"/>
    <n v="300"/>
    <n v="0"/>
    <n v="300"/>
    <n v="0.61764525949551952"/>
    <s v="45951ND2057bq31-Rev1.1300"/>
    <n v="185.29357784865584"/>
    <d v="2018-10-01T00:00:00"/>
    <d v="2018-09-30T00:00:00"/>
    <x v="7"/>
    <d v="2018-10-01T00:00:00"/>
    <x v="0"/>
    <s v="ND2"/>
    <s v="D"/>
    <n v="4"/>
    <n v="1200"/>
    <n v="0"/>
    <n v="0"/>
  </r>
  <r>
    <x v="34"/>
    <s v="Open"/>
    <x v="27"/>
    <x v="30"/>
    <s v="3700"/>
    <x v="2"/>
    <x v="68"/>
    <s v="PC"/>
    <s v="ND2057by34-Rev 2.0  34 Rev 2.0 Li Ion Battery"/>
    <n v="8"/>
    <n v="0"/>
    <n v="8"/>
    <n v="0"/>
    <s v="46561ND2057by34-Rev 2.08"/>
    <n v="0"/>
    <d v="2018-07-31T00:00:00"/>
    <d v="2018-07-29T00:00:00"/>
    <x v="23"/>
    <s v="LATE"/>
    <x v="0"/>
    <s v="ND2"/>
    <s v="D"/>
    <n v="4"/>
    <n v="32"/>
    <n v="45"/>
    <n v="360"/>
  </r>
  <r>
    <x v="152"/>
    <s v="Open"/>
    <x v="71"/>
    <x v="71"/>
    <s v="5404"/>
    <x v="108"/>
    <x v="69"/>
    <s v="PC"/>
    <s v="ND2057bz24-Rev 1.2   Metrology Li Ion Battery"/>
    <n v="240"/>
    <n v="0"/>
    <n v="240"/>
    <n v="0.55950216568031086"/>
    <s v="45668ND2057bz24-Rev 1.2240"/>
    <n v="134.28051976327461"/>
    <d v="2018-08-31T00:00:00"/>
    <d v="2018-08-26T00:00:00"/>
    <x v="23"/>
    <s v="LATE"/>
    <x v="0"/>
    <s v="ND2"/>
    <s v="D"/>
    <n v="4"/>
    <n v="960"/>
    <n v="14"/>
    <n v="3360"/>
  </r>
  <r>
    <x v="153"/>
    <s v="Open"/>
    <x v="72"/>
    <x v="94"/>
    <s v="8255"/>
    <x v="109"/>
    <x v="70"/>
    <s v="PC"/>
    <s v="ND3034bf25 Rev1.0  25 Rev 1.0 Li Ion Battery"/>
    <n v="30"/>
    <n v="0"/>
    <n v="30"/>
    <n v="0.68133878949653071"/>
    <s v="46553ND3034bf25 Rev1.030"/>
    <n v="20.440163684895921"/>
    <d v="2018-10-10T00:00:00"/>
    <d v="2018-10-07T00:00:00"/>
    <x v="25"/>
    <d v="2018-10-01T00:00:00"/>
    <x v="0"/>
    <s v="ND3"/>
    <s v="D"/>
    <n v="4"/>
    <n v="120"/>
    <n v="0"/>
    <n v="0"/>
  </r>
  <r>
    <x v="154"/>
    <s v="Open"/>
    <x v="52"/>
    <x v="69"/>
    <s v="3700"/>
    <x v="2"/>
    <x v="71"/>
    <s v="PC"/>
    <s v="ND3034bf30 Rev1.0   UN 38.3 test) [01/02/19]"/>
    <n v="8"/>
    <n v="0"/>
    <n v="8"/>
    <n v="0"/>
    <s v="46145ND3034bf30 Rev1.08"/>
    <n v="0"/>
    <d v="2019-01-02T00:00:00"/>
    <d v="2018-12-30T00:00:00"/>
    <x v="33"/>
    <d v="2019-01-01T00:00:00"/>
    <x v="0"/>
    <s v="ND3"/>
    <s v="D"/>
    <n v="4"/>
    <n v="32"/>
    <n v="0"/>
    <n v="0"/>
  </r>
  <r>
    <x v="115"/>
    <s v="Open"/>
    <x v="62"/>
    <x v="79"/>
    <s v="9638"/>
    <x v="77"/>
    <x v="72"/>
    <s v="PC"/>
    <s v="ND3054bf25 Rev1.0  Li Ion Battery [09/14/18]"/>
    <n v="1"/>
    <n v="0"/>
    <n v="1"/>
    <n v="0.95613087607232161"/>
    <s v="46861ND3054bf25 Rev1.01"/>
    <n v="0.95613087607232161"/>
    <d v="2018-09-14T00:00:00"/>
    <d v="2018-09-09T00:00:00"/>
    <x v="26"/>
    <d v="2018-09-01T00:00:00"/>
    <x v="0"/>
    <s v="ND3"/>
    <s v="D"/>
    <n v="4"/>
    <n v="4"/>
    <n v="0"/>
    <n v="0"/>
  </r>
  <r>
    <x v="155"/>
    <s v="Open"/>
    <x v="19"/>
    <x v="32"/>
    <s v="9590"/>
    <x v="110"/>
    <x v="72"/>
    <s v="PC"/>
    <s v="ND3054bf25 Rev1.0  Li Ion Battery [09/14/18]"/>
    <n v="2"/>
    <n v="0"/>
    <n v="2"/>
    <n v="0.58343273480926217"/>
    <s v="46891ND3054bf25 Rev1.02"/>
    <n v="1.1668654696185243"/>
    <d v="2018-09-14T00:00:00"/>
    <d v="2018-09-09T00:00:00"/>
    <x v="26"/>
    <d v="2018-09-01T00:00:00"/>
    <x v="0"/>
    <s v="ND3"/>
    <s v="D"/>
    <n v="4"/>
    <n v="8"/>
    <n v="0"/>
    <n v="0"/>
  </r>
  <r>
    <x v="155"/>
    <s v="Open"/>
    <x v="19"/>
    <x v="32"/>
    <s v="9590"/>
    <x v="110"/>
    <x v="72"/>
    <s v="PC"/>
    <s v="ND3054bf25 Rev1.0  25 Rev 1.0 Li Ion Battery"/>
    <n v="98"/>
    <n v="0"/>
    <n v="98"/>
    <n v="0.58343273480926217"/>
    <s v="46891ND3054bf25 Rev1.098"/>
    <n v="57.176408011307693"/>
    <d v="2018-12-14T00:00:00"/>
    <d v="2018-12-09T00:00:00"/>
    <x v="4"/>
    <d v="2018-12-01T00:00:00"/>
    <x v="0"/>
    <s v="ND3"/>
    <s v="D"/>
    <n v="4"/>
    <n v="392"/>
    <n v="0"/>
    <n v="0"/>
  </r>
  <r>
    <x v="156"/>
    <s v="Open"/>
    <x v="72"/>
    <x v="91"/>
    <s v="4964"/>
    <x v="11"/>
    <x v="73"/>
    <s v="PC"/>
    <s v="NF2030bf34 Rev1.2  34 Rev 1.2 Li Ion Battery"/>
    <n v="12"/>
    <n v="0"/>
    <n v="12"/>
    <n v="0.85786085835647596"/>
    <s v="46540NF2030bf34 Rev1.212"/>
    <n v="10.294330300277711"/>
    <d v="2018-09-21T00:00:00"/>
    <d v="2018-09-16T00:00:00"/>
    <x v="27"/>
    <d v="2018-09-01T00:00:00"/>
    <x v="0"/>
    <s v="NF2"/>
    <s v="F"/>
    <n v="6"/>
    <n v="72"/>
    <n v="0"/>
    <n v="0"/>
  </r>
  <r>
    <x v="157"/>
    <s v="Open"/>
    <x v="42"/>
    <x v="78"/>
    <s v="5199"/>
    <x v="111"/>
    <x v="74"/>
    <s v="PC"/>
    <s v="NF2030cw34 Rev1.1   for Zetec Li Ion Battery"/>
    <n v="4"/>
    <n v="0"/>
    <n v="4"/>
    <n v="1.0267397036162997"/>
    <s v="46522NF2030cw34 Rev1.14"/>
    <n v="4.1069588144651989"/>
    <d v="2018-10-12T00:00:00"/>
    <d v="2018-10-07T00:00:00"/>
    <x v="25"/>
    <d v="2018-10-01T00:00:00"/>
    <x v="0"/>
    <s v="NF2"/>
    <s v="F"/>
    <n v="6"/>
    <n v="24"/>
    <n v="0"/>
    <n v="0"/>
  </r>
  <r>
    <x v="158"/>
    <s v="Open"/>
    <x v="62"/>
    <x v="1"/>
    <s v="5199"/>
    <x v="111"/>
    <x v="74"/>
    <s v="PC"/>
    <s v="NF2030cw34 Rev1.1  Li Ion Battery [10/01/18]"/>
    <n v="16"/>
    <n v="0"/>
    <n v="16"/>
    <n v="1.0267397036162997"/>
    <s v="46856NF2030cw34 Rev1.116"/>
    <n v="16.427835257860796"/>
    <d v="2018-10-01T00:00:00"/>
    <d v="2018-09-30T00:00:00"/>
    <x v="7"/>
    <d v="2018-10-01T00:00:00"/>
    <x v="0"/>
    <s v="NF2"/>
    <s v="F"/>
    <n v="6"/>
    <n v="96"/>
    <n v="0"/>
    <n v="0"/>
  </r>
  <r>
    <x v="159"/>
    <s v="Open"/>
    <x v="22"/>
    <x v="52"/>
    <s v="5199"/>
    <x v="111"/>
    <x v="74"/>
    <s v="PC"/>
    <s v="NF2030cw34 Rev1.1   Li Ion Battery"/>
    <n v="12"/>
    <n v="0"/>
    <n v="12"/>
    <n v="1.1762375176043876"/>
    <s v="47020NF2030cw34 Rev1.112"/>
    <n v="14.114850211252651"/>
    <d v="2018-12-17T00:00:00"/>
    <d v="2018-12-16T00:00:00"/>
    <x v="32"/>
    <d v="2018-12-01T00:00:00"/>
    <x v="0"/>
    <s v="NF2"/>
    <s v="F"/>
    <n v="6"/>
    <n v="72"/>
    <n v="0"/>
    <n v="0"/>
  </r>
  <r>
    <x v="160"/>
    <s v="Open"/>
    <x v="73"/>
    <x v="95"/>
    <s v="4964"/>
    <x v="11"/>
    <x v="75"/>
    <s v="PC"/>
    <s v="NF2040ab31 REV1.2  Li Ion Battery [10/04/18]"/>
    <n v="24"/>
    <n v="0"/>
    <n v="24"/>
    <n v="0.86231940545654662"/>
    <s v="44066NF2040ab31 REV1.224"/>
    <n v="20.695665730957117"/>
    <d v="2018-10-04T00:00:00"/>
    <d v="2018-09-30T00:00:00"/>
    <x v="7"/>
    <d v="2018-10-01T00:00:00"/>
    <x v="0"/>
    <s v="NF2"/>
    <s v="F"/>
    <n v="6"/>
    <n v="144"/>
    <n v="0"/>
    <n v="0"/>
  </r>
  <r>
    <x v="160"/>
    <s v="Open"/>
    <x v="73"/>
    <x v="95"/>
    <s v="4964"/>
    <x v="11"/>
    <x v="75"/>
    <s v="PC"/>
    <s v="NF2040ab31 REV1.2  Li Ion Battery [11/01/18]"/>
    <n v="24"/>
    <n v="0"/>
    <n v="24"/>
    <n v="0.86231940545654662"/>
    <s v="44066NF2040ab31 REV1.224"/>
    <n v="20.695665730957117"/>
    <d v="2018-11-01T00:00:00"/>
    <d v="2018-10-28T00:00:00"/>
    <x v="28"/>
    <d v="2018-11-01T00:00:00"/>
    <x v="0"/>
    <s v="NF2"/>
    <s v="F"/>
    <n v="6"/>
    <n v="144"/>
    <n v="0"/>
    <n v="0"/>
  </r>
  <r>
    <x v="160"/>
    <s v="Open"/>
    <x v="73"/>
    <x v="95"/>
    <s v="4964"/>
    <x v="11"/>
    <x v="75"/>
    <s v="PC"/>
    <s v="NF2040ab31 REV1.2  Li Ion Battery [11/30/18]"/>
    <n v="24"/>
    <n v="0"/>
    <n v="24"/>
    <n v="0.86231940545654662"/>
    <s v="44066NF2040ab31 REV1.224"/>
    <n v="20.695665730957117"/>
    <d v="2018-11-30T00:00:00"/>
    <d v="2018-11-25T00:00:00"/>
    <x v="3"/>
    <d v="2018-11-01T00:00:00"/>
    <x v="0"/>
    <s v="NF2"/>
    <s v="F"/>
    <n v="6"/>
    <n v="144"/>
    <n v="0"/>
    <n v="0"/>
  </r>
  <r>
    <x v="156"/>
    <s v="Open"/>
    <x v="72"/>
    <x v="91"/>
    <s v="4964"/>
    <x v="11"/>
    <x v="76"/>
    <s v="PC"/>
    <s v="NF2040ar24 REV1.1   Li Ion Battery"/>
    <n v="25"/>
    <n v="0"/>
    <n v="25"/>
    <n v="0.84412125402768634"/>
    <s v="46540NF2040ar24 REV1.125"/>
    <n v="21.103031350692159"/>
    <d v="2018-09-21T00:00:00"/>
    <d v="2018-09-16T00:00:00"/>
    <x v="27"/>
    <d v="2018-09-01T00:00:00"/>
    <x v="0"/>
    <s v="NF2"/>
    <s v="F"/>
    <n v="6"/>
    <n v="150"/>
    <n v="0"/>
    <n v="0"/>
  </r>
  <r>
    <x v="161"/>
    <s v="Open"/>
    <x v="22"/>
    <x v="78"/>
    <s v="9532"/>
    <x v="112"/>
    <x v="76"/>
    <s v="PC"/>
    <s v="NF2040ar24 REV1.1   Li Ion Battery"/>
    <n v="2"/>
    <n v="0"/>
    <n v="2"/>
    <n v="1.1755095915472329"/>
    <s v="47021NF2040ar24 REV1.12"/>
    <n v="2.3510191830944658"/>
    <d v="2018-10-12T00:00:00"/>
    <d v="2018-10-07T00:00:00"/>
    <x v="25"/>
    <d v="2018-10-01T00:00:00"/>
    <x v="0"/>
    <s v="NF2"/>
    <s v="F"/>
    <n v="6"/>
    <n v="12"/>
    <n v="0"/>
    <n v="0"/>
  </r>
  <r>
    <x v="81"/>
    <s v="Open"/>
    <x v="41"/>
    <x v="55"/>
    <s v="4358"/>
    <x v="55"/>
    <x v="76"/>
    <s v="PC"/>
    <s v="NF2040ar24 REV1.1   Li Ion Battery"/>
    <n v="4"/>
    <n v="0"/>
    <n v="4"/>
    <n v="1.1755095915472329"/>
    <s v="46750NF2040ar24 REV1.14"/>
    <n v="4.7020383661889316"/>
    <d v="2018-10-26T00:00:00"/>
    <d v="2018-10-21T00:00:00"/>
    <x v="0"/>
    <d v="2018-10-01T00:00:00"/>
    <x v="0"/>
    <s v="NF2"/>
    <s v="F"/>
    <n v="6"/>
    <n v="24"/>
    <n v="0"/>
    <n v="0"/>
  </r>
  <r>
    <x v="162"/>
    <s v="Open"/>
    <x v="74"/>
    <x v="4"/>
    <s v="3333"/>
    <x v="113"/>
    <x v="76"/>
    <s v="PC"/>
    <s v="NF2040ar24 REV1.1  Li Ion Battery [08/21/18]"/>
    <n v="60"/>
    <n v="0"/>
    <n v="60"/>
    <n v="0.74485033798325329"/>
    <s v="45913NF2040ar24 REV1.160"/>
    <n v="44.691020278995197"/>
    <d v="2018-08-21T00:00:00"/>
    <d v="2018-08-19T00:00:00"/>
    <x v="23"/>
    <s v="LATE"/>
    <x v="0"/>
    <s v="NF2"/>
    <s v="F"/>
    <n v="6"/>
    <n v="360"/>
    <n v="24"/>
    <n v="1440"/>
  </r>
  <r>
    <x v="162"/>
    <s v="Open"/>
    <x v="74"/>
    <x v="4"/>
    <s v="3333"/>
    <x v="113"/>
    <x v="76"/>
    <s v="PC"/>
    <s v="NF2040ar24 REV1.1  Li Ion Battery [10/30/18]"/>
    <n v="60"/>
    <n v="0"/>
    <n v="60"/>
    <n v="0.74485033798325329"/>
    <s v="45913NF2040ar24 REV1.160"/>
    <n v="44.691020278995197"/>
    <d v="2018-10-30T00:00:00"/>
    <d v="2018-10-28T00:00:00"/>
    <x v="28"/>
    <d v="2018-10-01T00:00:00"/>
    <x v="0"/>
    <s v="NF2"/>
    <s v="F"/>
    <n v="6"/>
    <n v="360"/>
    <n v="0"/>
    <n v="0"/>
  </r>
  <r>
    <x v="156"/>
    <s v="Open"/>
    <x v="72"/>
    <x v="91"/>
    <s v="4964"/>
    <x v="11"/>
    <x v="77"/>
    <s v="PC"/>
    <s v="NF2040bf24 REV8.2  24 Rev 8.1 Li Ion Battery"/>
    <n v="5"/>
    <n v="0"/>
    <n v="5"/>
    <n v="0.7266521865543929"/>
    <s v="46540NF2040bf24 REV8.25"/>
    <n v="3.6332609327719645"/>
    <d v="2018-09-21T00:00:00"/>
    <d v="2018-09-16T00:00:00"/>
    <x v="27"/>
    <d v="2018-09-01T00:00:00"/>
    <x v="0"/>
    <s v="NF2"/>
    <s v="F"/>
    <n v="6"/>
    <n v="30"/>
    <n v="0"/>
    <n v="0"/>
  </r>
  <r>
    <x v="163"/>
    <s v="Open"/>
    <x v="42"/>
    <x v="31"/>
    <s v="6694"/>
    <x v="114"/>
    <x v="77"/>
    <s v="PC"/>
    <s v="NF2040bf24 REV8.2  24 Rev 8.1 Li Ion Battery"/>
    <n v="30"/>
    <n v="0"/>
    <n v="30"/>
    <n v="0.81682402688439582"/>
    <s v="46509NF2040bf24 REV8.230"/>
    <n v="24.504720806531875"/>
    <d v="2018-10-22T00:00:00"/>
    <d v="2018-10-21T00:00:00"/>
    <x v="0"/>
    <d v="2018-10-01T00:00:00"/>
    <x v="0"/>
    <s v="NF2"/>
    <s v="F"/>
    <n v="6"/>
    <n v="180"/>
    <n v="0"/>
    <n v="0"/>
  </r>
  <r>
    <x v="164"/>
    <s v="Open"/>
    <x v="2"/>
    <x v="31"/>
    <s v="3869"/>
    <x v="115"/>
    <x v="78"/>
    <s v="PC"/>
    <s v="NF2040bf34 REV1.3  34 Rev 1.3 Li Ion Battery"/>
    <n v="5"/>
    <n v="0"/>
    <n v="5"/>
    <n v="1.2520328183055907"/>
    <s v="46819NF2040bf34 REV1.35"/>
    <n v="6.2601640915279528"/>
    <d v="2018-10-22T00:00:00"/>
    <d v="2018-10-21T00:00:00"/>
    <x v="0"/>
    <d v="2018-10-01T00:00:00"/>
    <x v="0"/>
    <s v="NF2"/>
    <s v="F"/>
    <n v="6"/>
    <n v="30"/>
    <n v="0"/>
    <n v="0"/>
  </r>
  <r>
    <x v="165"/>
    <s v="Open"/>
    <x v="29"/>
    <x v="36"/>
    <s v="9611"/>
    <x v="116"/>
    <x v="79"/>
    <s v="PC"/>
    <s v="NF2040bf34 REV1.6  34 Rev 1.6 Li Ion Battery"/>
    <n v="10"/>
    <n v="0"/>
    <n v="10"/>
    <n v="1.0427540768736967"/>
    <s v="46712NF2040bf34 REV1.610"/>
    <n v="10.427540768736968"/>
    <d v="2018-09-17T00:00:00"/>
    <d v="2018-09-16T00:00:00"/>
    <x v="27"/>
    <d v="2018-09-01T00:00:00"/>
    <x v="0"/>
    <s v="NF2"/>
    <s v="F"/>
    <n v="6"/>
    <n v="60"/>
    <n v="0"/>
    <n v="0"/>
  </r>
  <r>
    <x v="166"/>
    <s v="Open"/>
    <x v="16"/>
    <x v="8"/>
    <s v="4381"/>
    <x v="117"/>
    <x v="79"/>
    <s v="PC"/>
    <s v="NF2040bf34 REV1.6  34 Rev 1.6 Li Ion Battery"/>
    <n v="20"/>
    <n v="0"/>
    <n v="20"/>
    <n v="0.94794170792933463"/>
    <s v="46409NF2040bf34 REV1.620"/>
    <n v="18.958834158586694"/>
    <d v="2018-10-08T00:00:00"/>
    <d v="2018-10-07T00:00:00"/>
    <x v="25"/>
    <d v="2018-10-01T00:00:00"/>
    <x v="0"/>
    <s v="NF2"/>
    <s v="F"/>
    <n v="6"/>
    <n v="120"/>
    <n v="0"/>
    <n v="0"/>
  </r>
  <r>
    <x v="167"/>
    <s v="Open"/>
    <x v="22"/>
    <x v="8"/>
    <s v="9668"/>
    <x v="118"/>
    <x v="79"/>
    <s v="PC"/>
    <s v="NF2040bf34 REV1.6  34 Rev 1.6 Li Ion Battery"/>
    <n v="2"/>
    <n v="0"/>
    <n v="2"/>
    <n v="1.2520328183055907"/>
    <s v="47027NF2040bf34 REV1.62"/>
    <n v="2.5040656366111813"/>
    <d v="2018-10-08T00:00:00"/>
    <d v="2018-10-07T00:00:00"/>
    <x v="25"/>
    <d v="2018-10-01T00:00:00"/>
    <x v="0"/>
    <s v="NF2"/>
    <s v="F"/>
    <n v="6"/>
    <n v="12"/>
    <n v="0"/>
    <n v="0"/>
  </r>
  <r>
    <x v="168"/>
    <s v="Open"/>
    <x v="75"/>
    <x v="94"/>
    <s v="5807"/>
    <x v="49"/>
    <x v="79"/>
    <s v="PC"/>
    <s v="NF2040bf34 REV1.6  34 Rev 1.6 Li Ion Battery"/>
    <n v="3"/>
    <n v="0"/>
    <n v="3"/>
    <n v="1.2520328183055907"/>
    <s v="46630NF2040bf34 REV1.63"/>
    <n v="3.756098454916772"/>
    <d v="2018-10-10T00:00:00"/>
    <d v="2018-10-07T00:00:00"/>
    <x v="25"/>
    <d v="2018-10-01T00:00:00"/>
    <x v="0"/>
    <s v="NF2"/>
    <s v="F"/>
    <n v="6"/>
    <n v="18"/>
    <n v="0"/>
    <n v="0"/>
  </r>
  <r>
    <x v="169"/>
    <s v="Open"/>
    <x v="76"/>
    <x v="55"/>
    <s v="4381"/>
    <x v="117"/>
    <x v="79"/>
    <s v="PC"/>
    <s v="NF2040bf34 REV1.6  34 Rev 1.6 Li Ion Battery"/>
    <n v="20"/>
    <n v="0"/>
    <n v="20"/>
    <n v="0.94794170792933463"/>
    <s v="46418NF2040bf34 REV1.620"/>
    <n v="18.958834158586694"/>
    <d v="2018-10-26T00:00:00"/>
    <d v="2018-10-21T00:00:00"/>
    <x v="0"/>
    <d v="2018-10-01T00:00:00"/>
    <x v="0"/>
    <s v="NF2"/>
    <s v="F"/>
    <n v="6"/>
    <n v="120"/>
    <n v="0"/>
    <n v="0"/>
  </r>
  <r>
    <x v="170"/>
    <s v="Open"/>
    <x v="60"/>
    <x v="76"/>
    <s v="4964"/>
    <x v="11"/>
    <x v="79"/>
    <s v="PC"/>
    <s v="NF2040bf34 REV1.6  Li Ion Battery [10/30/18]"/>
    <n v="18"/>
    <n v="0"/>
    <n v="18"/>
    <n v="0.79898983848411276"/>
    <s v="46595NF2040bf34 REV1.618"/>
    <n v="14.38181709271403"/>
    <d v="2018-10-30T00:00:00"/>
    <d v="2018-10-28T00:00:00"/>
    <x v="28"/>
    <d v="2018-10-01T00:00:00"/>
    <x v="0"/>
    <s v="NF2"/>
    <s v="F"/>
    <n v="6"/>
    <n v="108"/>
    <n v="0"/>
    <n v="0"/>
  </r>
  <r>
    <x v="171"/>
    <s v="Open"/>
    <x v="24"/>
    <x v="17"/>
    <s v="3343"/>
    <x v="119"/>
    <x v="79"/>
    <s v="PC"/>
    <s v="NF2040bf34 REV1.6  34 Rev 1.6 Li Ion Battery"/>
    <n v="72"/>
    <n v="0"/>
    <n v="72"/>
    <n v="0.85786085835647596"/>
    <s v="46503NF2040bf34 REV1.672"/>
    <n v="61.765981801666271"/>
    <d v="2018-11-05T00:00:00"/>
    <d v="2018-11-04T00:00:00"/>
    <x v="29"/>
    <d v="2018-11-01T00:00:00"/>
    <x v="0"/>
    <s v="NF2"/>
    <s v="F"/>
    <n v="6"/>
    <n v="432"/>
    <n v="0"/>
    <n v="0"/>
  </r>
  <r>
    <x v="172"/>
    <s v="Open"/>
    <x v="41"/>
    <x v="22"/>
    <s v="4070"/>
    <x v="120"/>
    <x v="79"/>
    <s v="PC"/>
    <s v="NF2040bf34 REV1.6  34 Rev 1.6 Li Ion Battery"/>
    <n v="23"/>
    <n v="0"/>
    <n v="23"/>
    <n v="1.0427540768736967"/>
    <s v="46753NF2040bf34 REV1.623"/>
    <n v="23.983343768095025"/>
    <d v="2018-11-28T00:00:00"/>
    <d v="2018-11-25T00:00:00"/>
    <x v="3"/>
    <d v="2018-11-01T00:00:00"/>
    <x v="0"/>
    <s v="NF2"/>
    <s v="F"/>
    <n v="6"/>
    <n v="138"/>
    <n v="0"/>
    <n v="0"/>
  </r>
  <r>
    <x v="173"/>
    <s v="Open"/>
    <x v="13"/>
    <x v="49"/>
    <s v="7510"/>
    <x v="121"/>
    <x v="79"/>
    <s v="PC"/>
    <s v="NF2040bf34 REV1.6  Li Ion Battery [11/19/18]"/>
    <n v="20"/>
    <n v="0"/>
    <n v="20"/>
    <n v="0.94794170792933463"/>
    <s v="46643NF2040bf34 REV1.620"/>
    <n v="18.958834158586694"/>
    <d v="2018-11-19T00:00:00"/>
    <d v="2018-11-18T00:00:00"/>
    <x v="42"/>
    <d v="2018-11-01T00:00:00"/>
    <x v="0"/>
    <s v="NF2"/>
    <s v="F"/>
    <n v="6"/>
    <n v="120"/>
    <n v="0"/>
    <n v="0"/>
  </r>
  <r>
    <x v="173"/>
    <s v="Open"/>
    <x v="13"/>
    <x v="49"/>
    <s v="7510"/>
    <x v="121"/>
    <x v="79"/>
    <s v="PC"/>
    <s v="NF2040bf34 REV1.6  Li Ion Battery [01/08/19]"/>
    <n v="15"/>
    <n v="0"/>
    <n v="15"/>
    <n v="0.94794170792933463"/>
    <s v="46643NF2040bf34 REV1.615"/>
    <n v="14.219125618940019"/>
    <d v="2019-01-08T00:00:00"/>
    <d v="2019-01-06T00:00:00"/>
    <x v="22"/>
    <d v="2019-01-01T00:00:00"/>
    <x v="0"/>
    <s v="NF2"/>
    <s v="F"/>
    <n v="6"/>
    <n v="90"/>
    <n v="0"/>
    <n v="0"/>
  </r>
  <r>
    <x v="173"/>
    <s v="Open"/>
    <x v="13"/>
    <x v="49"/>
    <s v="7510"/>
    <x v="121"/>
    <x v="79"/>
    <s v="PC"/>
    <s v="NF2040bf34 REV1.6  Li Ion Battery [02/26/19]"/>
    <n v="15"/>
    <n v="0"/>
    <n v="15"/>
    <n v="0.94794170792933463"/>
    <s v="46643NF2040bf34 REV1.615"/>
    <n v="14.219125618940019"/>
    <d v="2019-02-26T00:00:00"/>
    <d v="2019-02-24T00:00:00"/>
    <x v="39"/>
    <d v="2019-02-01T00:00:00"/>
    <x v="0"/>
    <s v="NF2"/>
    <s v="F"/>
    <n v="6"/>
    <n v="90"/>
    <n v="0"/>
    <n v="0"/>
  </r>
  <r>
    <x v="174"/>
    <s v="Open"/>
    <x v="37"/>
    <x v="95"/>
    <s v="9658"/>
    <x v="122"/>
    <x v="80"/>
    <s v="PC"/>
    <s v="NF2040by34 REV1.0  34 Rev 1.0 Li Ion Battery"/>
    <n v="10"/>
    <n v="0"/>
    <n v="10"/>
    <n v="1.2763273504631192"/>
    <s v="46984NF2040by34 REV1.010"/>
    <n v="12.763273504631192"/>
    <d v="2018-10-23T00:00:00"/>
    <d v="2018-10-21T00:00:00"/>
    <x v="0"/>
    <d v="2018-10-01T00:00:00"/>
    <x v="0"/>
    <s v="NF2"/>
    <s v="F"/>
    <n v="6"/>
    <n v="60"/>
    <n v="0"/>
    <n v="0"/>
  </r>
  <r>
    <x v="34"/>
    <s v="Open"/>
    <x v="27"/>
    <x v="30"/>
    <s v="3700"/>
    <x v="2"/>
    <x v="81"/>
    <s v="PC"/>
    <s v="NF2040by34 REV2.0  34 Rev 2.0 Li Ion Battery"/>
    <n v="8"/>
    <n v="0"/>
    <n v="8"/>
    <n v="0"/>
    <s v="46561NF2040by34 REV2.08"/>
    <n v="0"/>
    <d v="2018-07-31T00:00:00"/>
    <d v="2018-07-29T00:00:00"/>
    <x v="23"/>
    <s v="LATE"/>
    <x v="0"/>
    <s v="NF2"/>
    <s v="F"/>
    <n v="6"/>
    <n v="48"/>
    <n v="45"/>
    <n v="360"/>
  </r>
  <r>
    <x v="175"/>
    <s v="Open"/>
    <x v="20"/>
    <x v="8"/>
    <s v="4050"/>
    <x v="123"/>
    <x v="82"/>
    <s v="PC"/>
    <s v="NF2040ci24 REV1.2  er Medical Li Ion Battery"/>
    <n v="4"/>
    <n v="0"/>
    <n v="4"/>
    <n v="1.1997131329476172"/>
    <s v="46996NF2040ci24 REV1.24"/>
    <n v="4.7988525317904687"/>
    <d v="2018-10-08T00:00:00"/>
    <d v="2018-10-07T00:00:00"/>
    <x v="25"/>
    <d v="2018-10-01T00:00:00"/>
    <x v="0"/>
    <s v="NF2"/>
    <s v="F"/>
    <n v="6"/>
    <n v="24"/>
    <n v="0"/>
    <n v="0"/>
  </r>
  <r>
    <x v="176"/>
    <s v="Open"/>
    <x v="40"/>
    <x v="96"/>
    <s v="4839"/>
    <x v="38"/>
    <x v="83"/>
    <s v="PC"/>
    <s v="NF2040ci24 REV1.3  Li Ion Battery [09/06/18]"/>
    <n v="250"/>
    <n v="0"/>
    <n v="250"/>
    <n v="0.71027385026841861"/>
    <s v="46234NF2040ci24 REV1.3250"/>
    <n v="177.56846256710466"/>
    <d v="2018-09-06T00:00:00"/>
    <d v="2018-09-02T00:00:00"/>
    <x v="23"/>
    <d v="2018-09-01T00:00:00"/>
    <x v="0"/>
    <s v="NF2"/>
    <s v="F"/>
    <n v="6"/>
    <n v="1500"/>
    <n v="8"/>
    <n v="2000"/>
  </r>
  <r>
    <x v="176"/>
    <s v="Open"/>
    <x v="40"/>
    <x v="96"/>
    <s v="4839"/>
    <x v="38"/>
    <x v="83"/>
    <s v="PC"/>
    <s v="NF2040ci24 REV1.3  Li Ion Battery [09/13/18]"/>
    <n v="250"/>
    <n v="0"/>
    <n v="250"/>
    <n v="0.71027385026841861"/>
    <s v="46234NF2040ci24 REV1.3250"/>
    <n v="177.56846256710466"/>
    <d v="2018-09-13T00:00:00"/>
    <d v="2018-09-09T00:00:00"/>
    <x v="26"/>
    <d v="2018-09-01T00:00:00"/>
    <x v="0"/>
    <s v="NF2"/>
    <s v="F"/>
    <n v="6"/>
    <n v="1500"/>
    <n v="0"/>
    <n v="0"/>
  </r>
  <r>
    <x v="60"/>
    <s v="Open"/>
    <x v="40"/>
    <x v="3"/>
    <s v="4839"/>
    <x v="38"/>
    <x v="83"/>
    <s v="PC"/>
    <s v="NF2040ci24 REV1.3  Li Ion Battery [10/01/18]"/>
    <n v="250"/>
    <n v="0"/>
    <n v="250"/>
    <n v="0.71027385026841861"/>
    <s v="46244NF2040ci24 REV1.3250"/>
    <n v="177.56846256710466"/>
    <d v="2018-10-01T00:00:00"/>
    <d v="2018-09-30T00:00:00"/>
    <x v="7"/>
    <d v="2018-10-01T00:00:00"/>
    <x v="0"/>
    <s v="NF2"/>
    <s v="F"/>
    <n v="6"/>
    <n v="1500"/>
    <n v="0"/>
    <n v="0"/>
  </r>
  <r>
    <x v="60"/>
    <s v="Open"/>
    <x v="40"/>
    <x v="3"/>
    <s v="4839"/>
    <x v="38"/>
    <x v="83"/>
    <s v="PC"/>
    <s v="NF2040ci24 REV1.3  Li Ion Battery [10/08/18]"/>
    <n v="250"/>
    <n v="0"/>
    <n v="250"/>
    <n v="0.71027385026841861"/>
    <s v="46244NF2040ci24 REV1.3250"/>
    <n v="177.56846256710466"/>
    <d v="2018-10-08T00:00:00"/>
    <d v="2018-10-07T00:00:00"/>
    <x v="25"/>
    <d v="2018-10-01T00:00:00"/>
    <x v="0"/>
    <s v="NF2"/>
    <s v="F"/>
    <n v="6"/>
    <n v="1500"/>
    <n v="0"/>
    <n v="0"/>
  </r>
  <r>
    <x v="177"/>
    <s v="Open"/>
    <x v="77"/>
    <x v="41"/>
    <s v="5807"/>
    <x v="49"/>
    <x v="83"/>
    <s v="PC"/>
    <s v="NF2040ci24 REV1.3  er Medical Li Ion Battery"/>
    <n v="4"/>
    <n v="0"/>
    <n v="4"/>
    <n v="1.1997131329476172"/>
    <s v="46799NF2040ci24 REV1.34"/>
    <n v="4.7988525317904687"/>
    <d v="2018-10-24T00:00:00"/>
    <d v="2018-10-21T00:00:00"/>
    <x v="0"/>
    <d v="2018-10-01T00:00:00"/>
    <x v="0"/>
    <s v="NF2"/>
    <s v="F"/>
    <n v="6"/>
    <n v="24"/>
    <n v="0"/>
    <n v="0"/>
  </r>
  <r>
    <x v="62"/>
    <s v="Open"/>
    <x v="41"/>
    <x v="47"/>
    <s v="4839"/>
    <x v="38"/>
    <x v="83"/>
    <s v="PC"/>
    <s v="NF2040ci24 REV1.3  er Medical Li Ion Battery"/>
    <n v="650"/>
    <n v="0"/>
    <n v="650"/>
    <n v="0.71027385026841861"/>
    <s v="46755NF2040ci24 REV1.3650"/>
    <n v="461.67800267447211"/>
    <d v="2018-12-05T00:00:00"/>
    <d v="2018-12-02T00:00:00"/>
    <x v="31"/>
    <d v="2018-12-01T00:00:00"/>
    <x v="0"/>
    <s v="NF2"/>
    <s v="F"/>
    <n v="6"/>
    <n v="3900"/>
    <n v="0"/>
    <n v="0"/>
  </r>
  <r>
    <x v="178"/>
    <s v="Open"/>
    <x v="78"/>
    <x v="21"/>
    <s v="6558"/>
    <x v="124"/>
    <x v="84"/>
    <s v="PC"/>
    <s v="NF2047bf29 REV2.3  Li Ion Battery [08/21/18]"/>
    <n v="4"/>
    <n v="0"/>
    <n v="4"/>
    <n v="0.76459533228356669"/>
    <s v="45979NF2047bf29 REV2.34"/>
    <n v="3.0583813291342667"/>
    <d v="2018-08-21T00:00:00"/>
    <d v="2018-08-19T00:00:00"/>
    <x v="23"/>
    <s v="LATE"/>
    <x v="0"/>
    <s v="NF2"/>
    <s v="F"/>
    <n v="6"/>
    <n v="24"/>
    <n v="24"/>
    <n v="96"/>
  </r>
  <r>
    <x v="178"/>
    <s v="Open"/>
    <x v="78"/>
    <x v="21"/>
    <s v="6558"/>
    <x v="124"/>
    <x v="85"/>
    <s v="PC"/>
    <s v="NF2047bf29 REV2.5  Li Ion Battery [08/21/18]"/>
    <n v="92"/>
    <n v="0"/>
    <n v="92"/>
    <n v="0.76459533228356669"/>
    <s v="45979NF2047bf29 REV2.592"/>
    <n v="70.342770570088135"/>
    <d v="2018-08-21T00:00:00"/>
    <d v="2018-08-19T00:00:00"/>
    <x v="23"/>
    <s v="LATE"/>
    <x v="0"/>
    <s v="NF2"/>
    <s v="F"/>
    <n v="6"/>
    <n v="552"/>
    <n v="24"/>
    <n v="2208"/>
  </r>
  <r>
    <x v="178"/>
    <s v="Open"/>
    <x v="78"/>
    <x v="21"/>
    <s v="6558"/>
    <x v="124"/>
    <x v="85"/>
    <s v="PC"/>
    <s v="NF2047bf29 REV2.5  Li Ion Battery [09/19/18]"/>
    <n v="96"/>
    <n v="0"/>
    <n v="96"/>
    <n v="0.76459533228356669"/>
    <s v="45979NF2047bf29 REV2.596"/>
    <n v="73.401151899222398"/>
    <d v="2018-09-19T00:00:00"/>
    <d v="2018-09-16T00:00:00"/>
    <x v="27"/>
    <d v="2018-09-01T00:00:00"/>
    <x v="0"/>
    <s v="NF2"/>
    <s v="F"/>
    <n v="6"/>
    <n v="576"/>
    <n v="0"/>
    <n v="0"/>
  </r>
  <r>
    <x v="165"/>
    <s v="Open"/>
    <x v="29"/>
    <x v="36"/>
    <s v="9611"/>
    <x v="116"/>
    <x v="86"/>
    <s v="PC"/>
    <s v="NF2047bf34 REV1.4  34 Rev 1.4 Li Ion Battery"/>
    <n v="9"/>
    <n v="0"/>
    <n v="9"/>
    <n v="1.0427540768736967"/>
    <s v="46712NF2047bf34 REV1.49"/>
    <n v="9.3847866918632707"/>
    <d v="2018-09-17T00:00:00"/>
    <d v="2018-09-16T00:00:00"/>
    <x v="27"/>
    <d v="2018-09-01T00:00:00"/>
    <x v="0"/>
    <s v="NF2"/>
    <s v="F"/>
    <n v="6"/>
    <n v="54"/>
    <n v="0"/>
    <n v="0"/>
  </r>
  <r>
    <x v="179"/>
    <s v="Open"/>
    <x v="16"/>
    <x v="76"/>
    <s v="6308"/>
    <x v="125"/>
    <x v="87"/>
    <s v="PC"/>
    <s v="NF2047bx29 REV1.0  Li Ion Battery [10/22/18]"/>
    <n v="3"/>
    <n v="0"/>
    <n v="3"/>
    <n v="0.96504797027246325"/>
    <s v="46408NF2047bx29 REV1.03"/>
    <n v="2.8951439108173895"/>
    <d v="2018-10-22T00:00:00"/>
    <d v="2018-10-21T00:00:00"/>
    <x v="0"/>
    <d v="2018-10-01T00:00:00"/>
    <x v="0"/>
    <s v="NF2"/>
    <s v="F"/>
    <n v="6"/>
    <n v="18"/>
    <n v="0"/>
    <n v="0"/>
  </r>
  <r>
    <x v="179"/>
    <s v="Open"/>
    <x v="16"/>
    <x v="76"/>
    <s v="6308"/>
    <x v="125"/>
    <x v="88"/>
    <s v="PC"/>
    <s v="NF2047bx29 REV1.1  Li Ion Battery [10/22/18]"/>
    <n v="22"/>
    <n v="0"/>
    <n v="22"/>
    <n v="0.96504797027246325"/>
    <s v="46408NF2047bx29 REV1.122"/>
    <n v="21.231055345994193"/>
    <d v="2018-10-22T00:00:00"/>
    <d v="2018-10-21T00:00:00"/>
    <x v="0"/>
    <d v="2018-10-01T00:00:00"/>
    <x v="0"/>
    <s v="NF2"/>
    <s v="F"/>
    <n v="6"/>
    <n v="132"/>
    <n v="0"/>
    <n v="0"/>
  </r>
  <r>
    <x v="179"/>
    <s v="Open"/>
    <x v="16"/>
    <x v="76"/>
    <s v="6308"/>
    <x v="125"/>
    <x v="88"/>
    <s v="PC"/>
    <s v="NF2047bx29 REV1.1  Li Ion Battery [10/29/18]"/>
    <n v="25"/>
    <n v="0"/>
    <n v="25"/>
    <n v="0.96504797027246325"/>
    <s v="46408NF2047bx29 REV1.125"/>
    <n v="24.126199256811582"/>
    <d v="2018-10-29T00:00:00"/>
    <d v="2018-10-28T00:00:00"/>
    <x v="28"/>
    <d v="2018-10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10/16/18]"/>
    <n v="25"/>
    <n v="0"/>
    <n v="25"/>
    <n v="0.8070880158699556"/>
    <s v="46467NF2047bx29 REV1.125"/>
    <n v="20.177200396748891"/>
    <d v="2018-10-16T00:00:00"/>
    <d v="2018-10-14T00:00:00"/>
    <x v="8"/>
    <d v="2018-10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11/06/18]"/>
    <n v="25"/>
    <n v="0"/>
    <n v="25"/>
    <n v="0.8070880158699556"/>
    <s v="46467NF2047bx29 REV1.125"/>
    <n v="20.177200396748891"/>
    <d v="2018-11-06T00:00:00"/>
    <d v="2018-11-04T00:00:00"/>
    <x v="29"/>
    <d v="2018-11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11/20/18]"/>
    <n v="25"/>
    <n v="0"/>
    <n v="25"/>
    <n v="0.8070880158699556"/>
    <s v="46467NF2047bx29 REV1.125"/>
    <n v="20.177200396748891"/>
    <d v="2018-11-20T00:00:00"/>
    <d v="2018-11-18T00:00:00"/>
    <x v="42"/>
    <d v="2018-11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12/28/18]"/>
    <n v="25"/>
    <n v="0"/>
    <n v="25"/>
    <n v="0.8070880158699556"/>
    <s v="46467NF2047bx29 REV1.125"/>
    <n v="20.177200396748891"/>
    <d v="2018-12-28T00:00:00"/>
    <d v="2018-12-23T00:00:00"/>
    <x v="43"/>
    <d v="2018-12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01/21/19]"/>
    <n v="25"/>
    <n v="0"/>
    <n v="25"/>
    <n v="0.8070880158699556"/>
    <s v="46467NF2047bx29 REV1.125"/>
    <n v="20.177200396748891"/>
    <d v="2019-01-21T00:00:00"/>
    <d v="2019-01-20T00:00:00"/>
    <x v="1"/>
    <d v="2019-01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02/19/19]"/>
    <n v="25"/>
    <n v="0"/>
    <n v="25"/>
    <n v="0.8070880158699556"/>
    <s v="46467NF2047bx29 REV1.125"/>
    <n v="20.177200396748891"/>
    <d v="2019-02-19T00:00:00"/>
    <d v="2019-02-17T00:00:00"/>
    <x v="38"/>
    <d v="2019-02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03/19/19]"/>
    <n v="25"/>
    <n v="0"/>
    <n v="25"/>
    <n v="0.8070880158699556"/>
    <s v="46467NF2047bx29 REV1.125"/>
    <n v="20.177200396748891"/>
    <d v="2019-03-19T00:00:00"/>
    <d v="2019-03-17T00:00:00"/>
    <x v="2"/>
    <d v="2019-03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04/19/19]"/>
    <n v="25"/>
    <n v="0"/>
    <n v="25"/>
    <n v="0.8070880158699556"/>
    <s v="46467NF2047bx29 REV1.125"/>
    <n v="20.177200396748891"/>
    <d v="2019-04-19T00:00:00"/>
    <d v="2019-04-14T00:00:00"/>
    <x v="9"/>
    <d v="2019-04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05/20/19]"/>
    <n v="25"/>
    <n v="0"/>
    <n v="25"/>
    <n v="0.8070880158699556"/>
    <s v="46467NF2047bx29 REV1.125"/>
    <n v="20.177200396748891"/>
    <d v="2019-05-20T00:00:00"/>
    <d v="2019-05-19T00:00:00"/>
    <x v="11"/>
    <d v="2019-05-01T00:00:00"/>
    <x v="0"/>
    <s v="NF2"/>
    <s v="F"/>
    <n v="6"/>
    <n v="150"/>
    <n v="0"/>
    <n v="0"/>
  </r>
  <r>
    <x v="180"/>
    <s v="Open"/>
    <x v="44"/>
    <x v="97"/>
    <s v="6308"/>
    <x v="125"/>
    <x v="88"/>
    <s v="PC"/>
    <s v="NF2047bx29 REV1.1  Li Ion Battery [06/19/19]"/>
    <n v="25"/>
    <n v="0"/>
    <n v="25"/>
    <n v="0.8070880158699556"/>
    <s v="46467NF2047bx29 REV1.125"/>
    <n v="20.177200396748891"/>
    <d v="2019-06-19T00:00:00"/>
    <d v="2019-06-16T00:00:00"/>
    <x v="13"/>
    <d v="2019-06-01T00:00:00"/>
    <x v="0"/>
    <s v="NF2"/>
    <s v="F"/>
    <n v="6"/>
    <n v="150"/>
    <n v="0"/>
    <n v="0"/>
  </r>
  <r>
    <x v="181"/>
    <s v="Open"/>
    <x v="79"/>
    <x v="69"/>
    <s v="3700"/>
    <x v="2"/>
    <x v="89"/>
    <s v="PC"/>
    <s v="NF2047by34 REV1.0  Li Ion Battery [08/17/18]"/>
    <n v="18"/>
    <n v="0"/>
    <n v="18"/>
    <n v="0"/>
    <s v="44936NF2047by34 REV1.018"/>
    <n v="0"/>
    <d v="2018-08-17T00:00:00"/>
    <d v="2018-08-12T00:00:00"/>
    <x v="23"/>
    <s v="LATE"/>
    <x v="0"/>
    <s v="NF2"/>
    <s v="F"/>
    <n v="6"/>
    <n v="108"/>
    <n v="28"/>
    <n v="504"/>
  </r>
  <r>
    <x v="181"/>
    <s v="Open"/>
    <x v="79"/>
    <x v="69"/>
    <s v="3700"/>
    <x v="2"/>
    <x v="89"/>
    <s v="PC"/>
    <s v="NF2047by34 REV1.0  17/18] ***DO NOT CLOSE***"/>
    <n v="1"/>
    <n v="0"/>
    <n v="1"/>
    <n v="0"/>
    <s v="44936NF2047by34 REV1.01"/>
    <n v="0"/>
    <d v="2019-01-31T00:00:00"/>
    <d v="2019-01-27T00:00:00"/>
    <x v="35"/>
    <d v="2019-01-01T00:00:00"/>
    <x v="0"/>
    <s v="NF2"/>
    <s v="F"/>
    <n v="6"/>
    <n v="6"/>
    <n v="0"/>
    <n v="0"/>
  </r>
  <r>
    <x v="34"/>
    <s v="Open"/>
    <x v="27"/>
    <x v="30"/>
    <s v="3700"/>
    <x v="2"/>
    <x v="90"/>
    <s v="PC"/>
    <s v="NF2047by34 REV2.0  34 Rev 2.0 Li Ion Battery"/>
    <n v="8"/>
    <n v="0"/>
    <n v="8"/>
    <n v="0"/>
    <s v="46561NF2047by34 REV2.08"/>
    <n v="0"/>
    <d v="2018-07-31T00:00:00"/>
    <d v="2018-07-29T00:00:00"/>
    <x v="23"/>
    <s v="LATE"/>
    <x v="0"/>
    <s v="NF2"/>
    <s v="F"/>
    <n v="6"/>
    <n v="48"/>
    <n v="45"/>
    <n v="360"/>
  </r>
  <r>
    <x v="181"/>
    <s v="Open"/>
    <x v="79"/>
    <x v="69"/>
    <s v="3700"/>
    <x v="2"/>
    <x v="90"/>
    <s v="PC"/>
    <s v="NF2047by34 REV2.0  Li Ion Battery [08/17/18]"/>
    <n v="15"/>
    <n v="0"/>
    <n v="15"/>
    <n v="0"/>
    <s v="44936NF2047by34 REV2.015"/>
    <n v="0"/>
    <d v="2018-08-17T00:00:00"/>
    <d v="2018-08-12T00:00:00"/>
    <x v="23"/>
    <s v="LATE"/>
    <x v="0"/>
    <s v="NF2"/>
    <s v="F"/>
    <n v="6"/>
    <n v="90"/>
    <n v="28"/>
    <n v="420"/>
  </r>
  <r>
    <x v="182"/>
    <s v="Open"/>
    <x v="11"/>
    <x v="24"/>
    <s v="8535"/>
    <x v="126"/>
    <x v="91"/>
    <s v="PC"/>
    <s v="NF3040bf25 REV1.0  25 REV 1.0 Li Ion Battery"/>
    <n v="2"/>
    <n v="0"/>
    <n v="2"/>
    <n v="1.2203680348193737"/>
    <s v="46940NF3040bf25 REV1.02"/>
    <n v="2.4407360696387475"/>
    <d v="2018-09-28T00:00:00"/>
    <d v="2018-09-23T00:00:00"/>
    <x v="24"/>
    <d v="2018-09-01T00:00:00"/>
    <x v="0"/>
    <s v="NF3"/>
    <s v="F"/>
    <n v="6"/>
    <n v="12"/>
    <n v="0"/>
    <n v="0"/>
  </r>
  <r>
    <x v="183"/>
    <s v="Open"/>
    <x v="37"/>
    <x v="93"/>
    <s v="9656"/>
    <x v="127"/>
    <x v="92"/>
    <s v="PC"/>
    <s v="NF3040bf25 REV1.1  25 REV 1.1 Li Ion Battery"/>
    <n v="1"/>
    <n v="0"/>
    <n v="1"/>
    <n v="1.2203680348193737"/>
    <s v="46978NF3040bf25 REV1.11"/>
    <n v="1.2203680348193737"/>
    <d v="2018-10-29T00:00:00"/>
    <d v="2018-10-28T00:00:00"/>
    <x v="28"/>
    <d v="2018-10-01T00:00:00"/>
    <x v="0"/>
    <s v="NF3"/>
    <s v="F"/>
    <n v="6"/>
    <n v="6"/>
    <n v="0"/>
    <n v="0"/>
  </r>
  <r>
    <x v="184"/>
    <s v="Open"/>
    <x v="27"/>
    <x v="21"/>
    <s v="6968"/>
    <x v="128"/>
    <x v="93"/>
    <s v="PC"/>
    <s v="NH2034bf31 Rev1.2  31 Rev 1.2 Li Ion Battery"/>
    <n v="24"/>
    <n v="0"/>
    <n v="24"/>
    <n v="1.075055795659924"/>
    <s v="46576NH2034bf31 Rev1.224"/>
    <n v="25.801339095838177"/>
    <d v="2018-09-25T00:00:00"/>
    <d v="2018-09-23T00:00:00"/>
    <x v="24"/>
    <d v="2018-09-01T00:00:00"/>
    <x v="0"/>
    <s v="NH2"/>
    <s v="H"/>
    <n v="8"/>
    <n v="192"/>
    <n v="0"/>
    <n v="0"/>
  </r>
  <r>
    <x v="185"/>
    <s v="Open"/>
    <x v="80"/>
    <x v="61"/>
    <s v="4059"/>
    <x v="129"/>
    <x v="94"/>
    <s v="PC"/>
    <s v="NH2034bf34 Rev1.4  Li Ion Battery [10/03/18]"/>
    <n v="100"/>
    <n v="0"/>
    <n v="100"/>
    <n v="1.0198244060733328"/>
    <s v="46004NH2034bf34 Rev1.4100"/>
    <n v="101.98244060733327"/>
    <d v="2018-10-03T00:00:00"/>
    <d v="2018-09-30T00:00:00"/>
    <x v="7"/>
    <d v="2018-10-01T00:00:00"/>
    <x v="0"/>
    <s v="NH2"/>
    <s v="H"/>
    <n v="8"/>
    <n v="800"/>
    <n v="0"/>
    <n v="0"/>
  </r>
  <r>
    <x v="186"/>
    <s v="Open"/>
    <x v="39"/>
    <x v="78"/>
    <s v="6517"/>
    <x v="130"/>
    <x v="94"/>
    <s v="PC"/>
    <s v="NH2034bf34 Rev1.4  Li Ion Battery [09/05/18]"/>
    <n v="27"/>
    <n v="0"/>
    <n v="27"/>
    <n v="1.1078124682318726"/>
    <s v="46461NH2034bf34 Rev1.427"/>
    <n v="29.910936642260562"/>
    <d v="2018-09-05T00:00:00"/>
    <d v="2018-09-02T00:00:00"/>
    <x v="23"/>
    <d v="2018-09-01T00:00:00"/>
    <x v="0"/>
    <s v="NH2"/>
    <s v="H"/>
    <n v="8"/>
    <n v="216"/>
    <n v="9"/>
    <n v="243"/>
  </r>
  <r>
    <x v="187"/>
    <s v="Open"/>
    <x v="11"/>
    <x v="93"/>
    <s v="3115"/>
    <x v="131"/>
    <x v="94"/>
    <s v="PC"/>
    <s v="NH2034bf34 Rev1.4  34 Rev 1.4 Li Ion Battery"/>
    <n v="50"/>
    <n v="0"/>
    <n v="50"/>
    <n v="1.1078124682318726"/>
    <s v="46951NH2034bf34 Rev1.450"/>
    <n v="55.39062341159363"/>
    <d v="2018-10-29T00:00:00"/>
    <d v="2018-10-28T00:00:00"/>
    <x v="28"/>
    <d v="2018-10-01T00:00:00"/>
    <x v="0"/>
    <s v="NH2"/>
    <s v="H"/>
    <n v="8"/>
    <n v="400"/>
    <n v="0"/>
    <n v="0"/>
  </r>
  <r>
    <x v="170"/>
    <s v="Open"/>
    <x v="60"/>
    <x v="76"/>
    <s v="4964"/>
    <x v="11"/>
    <x v="94"/>
    <s v="PC"/>
    <s v="NH2034bf34 Rev1.4  Li Ion Battery [10/30/18]"/>
    <n v="20"/>
    <n v="0"/>
    <n v="20"/>
    <n v="0.94266424401496496"/>
    <s v="46595NH2034bf34 Rev1.420"/>
    <n v="18.853284880299299"/>
    <d v="2018-10-30T00:00:00"/>
    <d v="2018-10-28T00:00:00"/>
    <x v="28"/>
    <d v="2018-10-01T00:00:00"/>
    <x v="0"/>
    <s v="NH2"/>
    <s v="H"/>
    <n v="8"/>
    <n v="160"/>
    <n v="0"/>
    <n v="0"/>
  </r>
  <r>
    <x v="188"/>
    <s v="Open"/>
    <x v="13"/>
    <x v="98"/>
    <s v="6517"/>
    <x v="130"/>
    <x v="94"/>
    <s v="PC"/>
    <s v="NH2034bf34 Rev1.4  34 Rev 1.4 Li Ion Battery"/>
    <n v="30"/>
    <n v="0"/>
    <n v="30"/>
    <n v="1.1078124682318726"/>
    <s v="46648NH2034bf34 Rev1.430"/>
    <n v="33.234374046956177"/>
    <d v="2018-11-07T00:00:00"/>
    <d v="2018-11-04T00:00:00"/>
    <x v="29"/>
    <d v="2018-11-01T00:00:00"/>
    <x v="0"/>
    <s v="NH2"/>
    <s v="H"/>
    <n v="8"/>
    <n v="240"/>
    <n v="0"/>
    <n v="0"/>
  </r>
  <r>
    <x v="189"/>
    <s v="Open"/>
    <x v="36"/>
    <x v="22"/>
    <s v="7275"/>
    <x v="132"/>
    <x v="94"/>
    <s v="PC"/>
    <s v="NH2034bf34 Rev1.4  34 Rev 1.4 Li Ion Battery"/>
    <n v="12"/>
    <n v="0"/>
    <n v="12"/>
    <n v="1.2356544820196165"/>
    <s v="46730NH2034bf34 Rev1.412"/>
    <n v="14.827853784235398"/>
    <d v="2018-11-28T00:00:00"/>
    <d v="2018-11-25T00:00:00"/>
    <x v="3"/>
    <d v="2018-11-01T00:00:00"/>
    <x v="0"/>
    <s v="NH2"/>
    <s v="H"/>
    <n v="8"/>
    <n v="96"/>
    <n v="0"/>
    <n v="0"/>
  </r>
  <r>
    <x v="190"/>
    <s v="Open"/>
    <x v="50"/>
    <x v="27"/>
    <s v="4059"/>
    <x v="129"/>
    <x v="94"/>
    <s v="PC"/>
    <s v="NH2034bf34 Rev1.4  Li Ion Battery [12/13/18]"/>
    <n v="100"/>
    <n v="0"/>
    <n v="100"/>
    <n v="1.0198244060733328"/>
    <s v="46287NH2034bf34 Rev1.4100"/>
    <n v="101.98244060733327"/>
    <d v="2018-12-13T00:00:00"/>
    <d v="2018-12-09T00:00:00"/>
    <x v="4"/>
    <d v="2018-12-01T00:00:00"/>
    <x v="0"/>
    <s v="NH2"/>
    <s v="H"/>
    <n v="8"/>
    <n v="800"/>
    <n v="0"/>
    <n v="0"/>
  </r>
  <r>
    <x v="191"/>
    <s v="Open"/>
    <x v="20"/>
    <x v="99"/>
    <s v="4059"/>
    <x v="129"/>
    <x v="94"/>
    <s v="PC"/>
    <s v="NH2034bf34 Rev1.4  34 Rev 1.4 Li Ion Battery"/>
    <n v="100"/>
    <n v="0"/>
    <n v="100"/>
    <n v="1.0198244060733328"/>
    <s v="46997NH2034bf34 Rev1.4100"/>
    <n v="101.98244060733327"/>
    <d v="2019-01-24T00:00:00"/>
    <d v="2019-01-20T00:00:00"/>
    <x v="1"/>
    <d v="2019-01-01T00:00:00"/>
    <x v="0"/>
    <s v="NH2"/>
    <s v="H"/>
    <n v="8"/>
    <n v="800"/>
    <n v="0"/>
    <n v="0"/>
  </r>
  <r>
    <x v="192"/>
    <s v="Open"/>
    <x v="81"/>
    <x v="100"/>
    <s v="4942"/>
    <x v="73"/>
    <x v="95"/>
    <s v="PC"/>
    <s v="NH2054ae34 Rev1.2  Li Ion Battery [09/13/18]"/>
    <n v="72"/>
    <n v="0"/>
    <n v="72"/>
    <n v="1.0868845940886831"/>
    <s v="46151NH2054ae34 Rev1.272"/>
    <n v="78.255690774385187"/>
    <d v="2018-09-13T00:00:00"/>
    <d v="2018-09-09T00:00:00"/>
    <x v="26"/>
    <d v="2018-09-01T00:00:00"/>
    <x v="0"/>
    <s v="NH2"/>
    <s v="H"/>
    <n v="8"/>
    <n v="576"/>
    <n v="0"/>
    <n v="0"/>
  </r>
  <r>
    <x v="193"/>
    <s v="Open"/>
    <x v="13"/>
    <x v="98"/>
    <s v="4942"/>
    <x v="73"/>
    <x v="95"/>
    <s v="PC"/>
    <s v="NH2054ae34 Rev1.2   Li Ion Battery"/>
    <n v="72"/>
    <n v="0"/>
    <n v="72"/>
    <n v="1.0868845940886831"/>
    <s v="46653NH2054ae34 Rev1.272"/>
    <n v="78.255690774385187"/>
    <d v="2018-11-07T00:00:00"/>
    <d v="2018-11-04T00:00:00"/>
    <x v="29"/>
    <d v="2018-11-01T00:00:00"/>
    <x v="0"/>
    <s v="NH2"/>
    <s v="H"/>
    <n v="8"/>
    <n v="576"/>
    <n v="0"/>
    <n v="0"/>
  </r>
  <r>
    <x v="194"/>
    <s v="Open"/>
    <x v="19"/>
    <x v="84"/>
    <s v="4942"/>
    <x v="73"/>
    <x v="95"/>
    <s v="PC"/>
    <s v="NH2054ae34 Rev1.2   Li Ion Battery"/>
    <n v="72"/>
    <n v="0"/>
    <n v="72"/>
    <n v="1.0868845940886831"/>
    <s v="46892NH2054ae34 Rev1.272"/>
    <n v="78.255690774385187"/>
    <d v="2018-12-11T00:00:00"/>
    <d v="2018-12-09T00:00:00"/>
    <x v="4"/>
    <d v="2018-12-01T00:00:00"/>
    <x v="0"/>
    <s v="NH2"/>
    <s v="H"/>
    <n v="8"/>
    <n v="576"/>
    <n v="0"/>
    <n v="0"/>
  </r>
  <r>
    <x v="195"/>
    <s v="Open"/>
    <x v="82"/>
    <x v="60"/>
    <s v="4575"/>
    <x v="133"/>
    <x v="96"/>
    <s v="PC"/>
    <s v="NH2054aj31 Rev1.1  Li Ion Battery [09/04/18]"/>
    <n v="100"/>
    <n v="0"/>
    <n v="100"/>
    <n v="0.99371005877291818"/>
    <s v="46115NH2054aj31 Rev1.1100"/>
    <n v="99.371005877291822"/>
    <d v="2018-09-04T00:00:00"/>
    <d v="2018-09-02T00:00:00"/>
    <x v="23"/>
    <d v="2018-09-01T00:00:00"/>
    <x v="0"/>
    <s v="NH2"/>
    <s v="H"/>
    <n v="8"/>
    <n v="800"/>
    <n v="10"/>
    <n v="1000"/>
  </r>
  <r>
    <x v="196"/>
    <s v="Open"/>
    <x v="50"/>
    <x v="27"/>
    <s v="4575"/>
    <x v="133"/>
    <x v="96"/>
    <s v="PC"/>
    <s v="NH2054aj31 Rev1.1  Li Ion Battery [09/27/18]"/>
    <n v="125"/>
    <n v="0"/>
    <n v="125"/>
    <n v="0.99371005877291818"/>
    <s v="46288NH2054aj31 Rev1.1125"/>
    <n v="124.21375734661477"/>
    <d v="2018-09-27T00:00:00"/>
    <d v="2018-09-23T00:00:00"/>
    <x v="24"/>
    <d v="2018-09-01T00:00:00"/>
    <x v="0"/>
    <s v="NH2"/>
    <s v="H"/>
    <n v="8"/>
    <n v="1000"/>
    <n v="0"/>
    <n v="0"/>
  </r>
  <r>
    <x v="196"/>
    <s v="Open"/>
    <x v="50"/>
    <x v="27"/>
    <s v="4575"/>
    <x v="133"/>
    <x v="96"/>
    <s v="PC"/>
    <s v="NH2054aj31 Rev1.1  Li Ion Battery [10/22/18]"/>
    <n v="100"/>
    <n v="0"/>
    <n v="100"/>
    <n v="0.99371005877291818"/>
    <s v="46288NH2054aj31 Rev1.1100"/>
    <n v="99.371005877291822"/>
    <d v="2018-10-22T00:00:00"/>
    <d v="2018-10-21T00:00:00"/>
    <x v="0"/>
    <d v="2018-10-01T00:00:00"/>
    <x v="0"/>
    <s v="NH2"/>
    <s v="H"/>
    <n v="8"/>
    <n v="800"/>
    <n v="0"/>
    <n v="0"/>
  </r>
  <r>
    <x v="196"/>
    <s v="Open"/>
    <x v="50"/>
    <x v="27"/>
    <s v="4575"/>
    <x v="133"/>
    <x v="96"/>
    <s v="PC"/>
    <s v="NH2054aj31 Rev1.1  Li Ion Battery [10/31/18]"/>
    <n v="100"/>
    <n v="0"/>
    <n v="100"/>
    <n v="0.99371005877291818"/>
    <s v="46288NH2054aj31 Rev1.1100"/>
    <n v="99.371005877291822"/>
    <d v="2018-10-31T00:00:00"/>
    <d v="2018-10-28T00:00:00"/>
    <x v="28"/>
    <d v="2018-10-01T00:00:00"/>
    <x v="0"/>
    <s v="NH2"/>
    <s v="H"/>
    <n v="8"/>
    <n v="800"/>
    <n v="0"/>
    <n v="0"/>
  </r>
  <r>
    <x v="196"/>
    <s v="Open"/>
    <x v="50"/>
    <x v="27"/>
    <s v="4575"/>
    <x v="133"/>
    <x v="96"/>
    <s v="PC"/>
    <s v="NH2054aj31 Rev1.1  Li Ion Battery [11/13/18]"/>
    <n v="100"/>
    <n v="0"/>
    <n v="100"/>
    <n v="0.99371005877291818"/>
    <s v="46288NH2054aj31 Rev1.1100"/>
    <n v="99.371005877291822"/>
    <d v="2018-11-13T00:00:00"/>
    <d v="2018-11-11T00:00:00"/>
    <x v="30"/>
    <d v="2018-11-01T00:00:00"/>
    <x v="0"/>
    <s v="NH2"/>
    <s v="H"/>
    <n v="8"/>
    <n v="800"/>
    <n v="0"/>
    <n v="0"/>
  </r>
  <r>
    <x v="196"/>
    <s v="Open"/>
    <x v="50"/>
    <x v="27"/>
    <s v="4575"/>
    <x v="133"/>
    <x v="96"/>
    <s v="PC"/>
    <s v="NH2054aj31 Rev1.1  Li Ion Battery [11/27/18]"/>
    <n v="100"/>
    <n v="0"/>
    <n v="100"/>
    <n v="0.99371005877291818"/>
    <s v="46288NH2054aj31 Rev1.1100"/>
    <n v="99.371005877291822"/>
    <d v="2018-11-27T00:00:00"/>
    <d v="2018-11-25T00:00:00"/>
    <x v="3"/>
    <d v="2018-11-01T00:00:00"/>
    <x v="0"/>
    <s v="NH2"/>
    <s v="H"/>
    <n v="8"/>
    <n v="800"/>
    <n v="0"/>
    <n v="0"/>
  </r>
  <r>
    <x v="197"/>
    <s v="Open"/>
    <x v="26"/>
    <x v="101"/>
    <s v="4575"/>
    <x v="133"/>
    <x v="96"/>
    <s v="PC"/>
    <s v="NH2054aj31 Rev1.1  Li Ion Battery [12/17/18]"/>
    <n v="500"/>
    <n v="0"/>
    <n v="500"/>
    <n v="0.93784173388631697"/>
    <s v="46923NH2054aj31 Rev1.1500"/>
    <n v="468.9208669431585"/>
    <d v="2018-12-17T00:00:00"/>
    <d v="2018-12-16T00:00:00"/>
    <x v="32"/>
    <d v="2018-12-01T00:00:00"/>
    <x v="0"/>
    <s v="NH2"/>
    <s v="H"/>
    <n v="8"/>
    <n v="4000"/>
    <n v="0"/>
    <n v="0"/>
  </r>
  <r>
    <x v="197"/>
    <s v="Open"/>
    <x v="26"/>
    <x v="101"/>
    <s v="4575"/>
    <x v="133"/>
    <x v="96"/>
    <s v="PC"/>
    <s v="NH2054aj31 Rev1.1  Li Ion Battery [01/08/19]"/>
    <n v="500"/>
    <n v="0"/>
    <n v="500"/>
    <n v="0.93784173388631697"/>
    <s v="46923NH2054aj31 Rev1.1500"/>
    <n v="468.9208669431585"/>
    <d v="2019-01-08T00:00:00"/>
    <d v="2019-01-06T00:00:00"/>
    <x v="22"/>
    <d v="2019-01-01T00:00:00"/>
    <x v="0"/>
    <s v="NH2"/>
    <s v="H"/>
    <n v="8"/>
    <n v="4000"/>
    <n v="0"/>
    <n v="0"/>
  </r>
  <r>
    <x v="197"/>
    <s v="Open"/>
    <x v="26"/>
    <x v="101"/>
    <s v="4575"/>
    <x v="133"/>
    <x v="96"/>
    <s v="PC"/>
    <s v="NH2054aj31 Rev1.1  Li Ion Battery [02/01/19]"/>
    <n v="500"/>
    <n v="0"/>
    <n v="500"/>
    <n v="0.93784173388631697"/>
    <s v="46923NH2054aj31 Rev1.1500"/>
    <n v="468.9208669431585"/>
    <d v="2019-02-01T00:00:00"/>
    <d v="2019-01-27T00:00:00"/>
    <x v="35"/>
    <d v="2019-02-01T00:00:00"/>
    <x v="0"/>
    <s v="NH2"/>
    <s v="H"/>
    <n v="8"/>
    <n v="4000"/>
    <n v="0"/>
    <n v="0"/>
  </r>
  <r>
    <x v="198"/>
    <s v="Open"/>
    <x v="19"/>
    <x v="102"/>
    <s v="4575"/>
    <x v="133"/>
    <x v="96"/>
    <s v="PC"/>
    <s v="NH2054aj31 Rev1.1  Li Ion Battery [12/10/18]"/>
    <n v="100"/>
    <n v="0"/>
    <n v="100"/>
    <n v="0.93784173388631697"/>
    <s v="46889NH2054aj31 Rev1.1100"/>
    <n v="93.7841733886317"/>
    <d v="2018-12-10T00:00:00"/>
    <d v="2018-12-09T00:00:00"/>
    <x v="4"/>
    <d v="2018-12-01T00:00:00"/>
    <x v="0"/>
    <s v="NH2"/>
    <s v="H"/>
    <n v="8"/>
    <n v="800"/>
    <n v="0"/>
    <n v="0"/>
  </r>
  <r>
    <x v="198"/>
    <s v="Open"/>
    <x v="19"/>
    <x v="102"/>
    <s v="4575"/>
    <x v="133"/>
    <x v="96"/>
    <s v="PC"/>
    <s v="NH2054aj31 Rev1.1  Li Ion Battery [01/14/19]"/>
    <n v="200"/>
    <n v="0"/>
    <n v="200"/>
    <n v="0.93784173388631697"/>
    <s v="46889NH2054aj31 Rev1.1200"/>
    <n v="187.5683467772634"/>
    <d v="2019-01-14T00:00:00"/>
    <d v="2019-01-13T00:00:00"/>
    <x v="34"/>
    <d v="2019-01-01T00:00:00"/>
    <x v="0"/>
    <s v="NH2"/>
    <s v="H"/>
    <n v="8"/>
    <n v="1600"/>
    <n v="0"/>
    <n v="0"/>
  </r>
  <r>
    <x v="198"/>
    <s v="Open"/>
    <x v="19"/>
    <x v="102"/>
    <s v="4575"/>
    <x v="133"/>
    <x v="96"/>
    <s v="PC"/>
    <s v="NH2054aj31 Rev1.1  Li Ion Battery [01/28/19]"/>
    <n v="250"/>
    <n v="0"/>
    <n v="250"/>
    <n v="0.93784173388631697"/>
    <s v="46889NH2054aj31 Rev1.1250"/>
    <n v="234.46043347157925"/>
    <d v="2019-01-28T00:00:00"/>
    <d v="2019-01-27T00:00:00"/>
    <x v="35"/>
    <d v="2019-01-01T00:00:00"/>
    <x v="0"/>
    <s v="NH2"/>
    <s v="H"/>
    <n v="8"/>
    <n v="2000"/>
    <n v="0"/>
    <n v="0"/>
  </r>
  <r>
    <x v="198"/>
    <s v="Open"/>
    <x v="19"/>
    <x v="102"/>
    <s v="4575"/>
    <x v="133"/>
    <x v="96"/>
    <s v="PC"/>
    <s v="NH2054aj31 Rev1.1  Li Ion Battery [02/11/19]"/>
    <n v="250"/>
    <n v="0"/>
    <n v="250"/>
    <n v="0.93784173388631697"/>
    <s v="46889NH2054aj31 Rev1.1250"/>
    <n v="234.46043347157925"/>
    <d v="2019-02-11T00:00:00"/>
    <d v="2019-02-10T00:00:00"/>
    <x v="37"/>
    <d v="2019-02-01T00:00:00"/>
    <x v="0"/>
    <s v="NH2"/>
    <s v="H"/>
    <n v="8"/>
    <n v="2000"/>
    <n v="0"/>
    <n v="0"/>
  </r>
  <r>
    <x v="198"/>
    <s v="Open"/>
    <x v="19"/>
    <x v="102"/>
    <s v="4575"/>
    <x v="133"/>
    <x v="96"/>
    <s v="PC"/>
    <s v="NH2054aj31 Rev1.1  Li Ion Battery [02/25/19]"/>
    <n v="250"/>
    <n v="0"/>
    <n v="250"/>
    <n v="0.93784173388631697"/>
    <s v="46889NH2054aj31 Rev1.1250"/>
    <n v="234.46043347157925"/>
    <d v="2019-02-25T00:00:00"/>
    <d v="2019-02-24T00:00:00"/>
    <x v="39"/>
    <d v="2019-02-01T00:00:00"/>
    <x v="0"/>
    <s v="NH2"/>
    <s v="H"/>
    <n v="8"/>
    <n v="2000"/>
    <n v="0"/>
    <n v="0"/>
  </r>
  <r>
    <x v="199"/>
    <s v="Open"/>
    <x v="16"/>
    <x v="19"/>
    <s v="5338"/>
    <x v="134"/>
    <x v="97"/>
    <s v="PC"/>
    <s v="NH2054ao34 Rev1.2  [09/17/18]"/>
    <n v="25"/>
    <n v="0"/>
    <n v="25"/>
    <n v="1.0890683722601464"/>
    <s v="46407NH2054ao34 Rev1.225"/>
    <n v="27.226709306503661"/>
    <d v="2018-09-17T00:00:00"/>
    <d v="2018-09-16T00:00:00"/>
    <x v="27"/>
    <d v="2018-09-01T00:00:00"/>
    <x v="0"/>
    <s v="NH2"/>
    <s v="H"/>
    <n v="8"/>
    <n v="200"/>
    <n v="0"/>
    <n v="0"/>
  </r>
  <r>
    <x v="199"/>
    <s v="Open"/>
    <x v="16"/>
    <x v="19"/>
    <s v="5338"/>
    <x v="134"/>
    <x v="97"/>
    <s v="PC"/>
    <s v="NH2054ao34 Rev1.2  [10/01/18]"/>
    <n v="25"/>
    <n v="0"/>
    <n v="25"/>
    <n v="1.0890683722601464"/>
    <s v="46407NH2054ao34 Rev1.225"/>
    <n v="27.226709306503661"/>
    <d v="2018-10-01T00:00:00"/>
    <d v="2018-09-30T00:00:00"/>
    <x v="7"/>
    <d v="2018-10-01T00:00:00"/>
    <x v="0"/>
    <s v="NH2"/>
    <s v="H"/>
    <n v="8"/>
    <n v="200"/>
    <n v="0"/>
    <n v="0"/>
  </r>
  <r>
    <x v="199"/>
    <s v="Open"/>
    <x v="16"/>
    <x v="19"/>
    <s v="5338"/>
    <x v="134"/>
    <x v="97"/>
    <s v="PC"/>
    <s v="NH2054ao34 Rev1.2  [11/01/18]"/>
    <n v="50"/>
    <n v="0"/>
    <n v="50"/>
    <n v="1.0890683722601464"/>
    <s v="46407NH2054ao34 Rev1.250"/>
    <n v="54.453418613007322"/>
    <d v="2018-11-01T00:00:00"/>
    <d v="2018-10-28T00:00:00"/>
    <x v="28"/>
    <d v="2018-11-01T00:00:00"/>
    <x v="0"/>
    <s v="NH2"/>
    <s v="H"/>
    <n v="8"/>
    <n v="400"/>
    <n v="0"/>
    <n v="0"/>
  </r>
  <r>
    <x v="199"/>
    <s v="Open"/>
    <x v="16"/>
    <x v="19"/>
    <s v="5338"/>
    <x v="134"/>
    <x v="97"/>
    <s v="PC"/>
    <s v="NH2054ao34 Rev1.2  [11/19/18]"/>
    <n v="50"/>
    <n v="0"/>
    <n v="50"/>
    <n v="1.0890683722601464"/>
    <s v="46407NH2054ao34 Rev1.250"/>
    <n v="54.453418613007322"/>
    <d v="2018-11-19T00:00:00"/>
    <d v="2018-11-18T00:00:00"/>
    <x v="42"/>
    <d v="2018-11-01T00:00:00"/>
    <x v="0"/>
    <s v="NH2"/>
    <s v="H"/>
    <n v="8"/>
    <n v="400"/>
    <n v="0"/>
    <n v="0"/>
  </r>
  <r>
    <x v="200"/>
    <s v="Open"/>
    <x v="83"/>
    <x v="103"/>
    <s v="4964"/>
    <x v="11"/>
    <x v="98"/>
    <s v="PC"/>
    <s v="NH2054au31 Rev1.1  Li Ion Battery [11/14/18]"/>
    <n v="250"/>
    <n v="0"/>
    <n v="250"/>
    <n v="0.93784173388631697"/>
    <s v="45894NH2054au31 Rev1.1250"/>
    <n v="234.46043347157925"/>
    <d v="2018-11-14T00:00:00"/>
    <d v="2018-11-11T00:00:00"/>
    <x v="30"/>
    <d v="2018-11-01T00:00:00"/>
    <x v="0"/>
    <s v="NH2"/>
    <s v="H"/>
    <n v="8"/>
    <n v="2000"/>
    <n v="0"/>
    <n v="0"/>
  </r>
  <r>
    <x v="200"/>
    <s v="Open"/>
    <x v="83"/>
    <x v="103"/>
    <s v="4964"/>
    <x v="11"/>
    <x v="98"/>
    <s v="PC"/>
    <s v="NH2054au31 Rev1.1  Li Ion Battery [12/21/18]"/>
    <n v="150"/>
    <n v="0"/>
    <n v="150"/>
    <n v="0.93784173388631697"/>
    <s v="45894NH2054au31 Rev1.1150"/>
    <n v="140.67626008294755"/>
    <d v="2018-12-21T00:00:00"/>
    <d v="2018-12-16T00:00:00"/>
    <x v="32"/>
    <d v="2018-12-01T00:00:00"/>
    <x v="0"/>
    <s v="NH2"/>
    <s v="H"/>
    <n v="8"/>
    <n v="1200"/>
    <n v="0"/>
    <n v="0"/>
  </r>
  <r>
    <x v="200"/>
    <s v="Open"/>
    <x v="83"/>
    <x v="103"/>
    <s v="4964"/>
    <x v="11"/>
    <x v="98"/>
    <s v="PC"/>
    <s v="NH2054au31 Rev1.1  Li Ion Battery [01/09/19]"/>
    <n v="100"/>
    <n v="0"/>
    <n v="100"/>
    <n v="0.93784173388631697"/>
    <s v="45894NH2054au31 Rev1.1100"/>
    <n v="93.7841733886317"/>
    <d v="2019-01-09T00:00:00"/>
    <d v="2019-01-06T00:00:00"/>
    <x v="22"/>
    <d v="2019-01-01T00:00:00"/>
    <x v="0"/>
    <s v="NH2"/>
    <s v="H"/>
    <n v="8"/>
    <n v="800"/>
    <n v="0"/>
    <n v="0"/>
  </r>
  <r>
    <x v="200"/>
    <s v="Open"/>
    <x v="83"/>
    <x v="103"/>
    <s v="4964"/>
    <x v="11"/>
    <x v="98"/>
    <s v="PC"/>
    <s v="NH2054au31 Rev1.1  Li Ion Battery [03/06/19]"/>
    <n v="150"/>
    <n v="0"/>
    <n v="150"/>
    <n v="0.93784173388631697"/>
    <s v="45894NH2054au31 Rev1.1150"/>
    <n v="140.67626008294755"/>
    <d v="2019-03-06T00:00:00"/>
    <d v="2019-03-03T00:00:00"/>
    <x v="40"/>
    <d v="2019-03-01T00:00:00"/>
    <x v="0"/>
    <s v="NH2"/>
    <s v="H"/>
    <n v="8"/>
    <n v="1200"/>
    <n v="0"/>
    <n v="0"/>
  </r>
  <r>
    <x v="200"/>
    <s v="Open"/>
    <x v="83"/>
    <x v="103"/>
    <s v="4964"/>
    <x v="11"/>
    <x v="98"/>
    <s v="PC"/>
    <s v="NH2054au31 Rev1.1  Li Ion Battery [05/08/19]"/>
    <n v="100"/>
    <n v="0"/>
    <n v="100"/>
    <n v="0.93784173388631697"/>
    <s v="45894NH2054au31 Rev1.1100"/>
    <n v="93.7841733886317"/>
    <d v="2019-05-08T00:00:00"/>
    <d v="2019-05-05T00:00:00"/>
    <x v="45"/>
    <d v="2019-05-01T00:00:00"/>
    <x v="0"/>
    <s v="NH2"/>
    <s v="H"/>
    <n v="8"/>
    <n v="800"/>
    <n v="0"/>
    <n v="0"/>
  </r>
  <r>
    <x v="201"/>
    <s v="Open"/>
    <x v="31"/>
    <x v="95"/>
    <s v="6349"/>
    <x v="135"/>
    <x v="99"/>
    <s v="PC"/>
    <s v="NH2054aw31 Rev1.0  Technology Li Ion Battery"/>
    <n v="50"/>
    <n v="0"/>
    <n v="50"/>
    <n v="1.1569474770897954"/>
    <s v="46371NH2054aw31 Rev1.050"/>
    <n v="57.847373854489767"/>
    <d v="2018-10-23T00:00:00"/>
    <d v="2018-10-21T00:00:00"/>
    <x v="0"/>
    <d v="2018-10-01T00:00:00"/>
    <x v="0"/>
    <s v="NH2"/>
    <s v="H"/>
    <n v="8"/>
    <n v="400"/>
    <n v="0"/>
    <n v="0"/>
  </r>
  <r>
    <x v="202"/>
    <s v="Open"/>
    <x v="84"/>
    <x v="7"/>
    <s v="8253"/>
    <x v="136"/>
    <x v="100"/>
    <s v="PC"/>
    <s v="NH2054bf24 Rev5.6  24 Rev 5.6 Li Ion Battery"/>
    <n v="10"/>
    <n v="0"/>
    <n v="10"/>
    <n v="1.3125416718065512"/>
    <s v="46913NH2054bf24 Rev5.610"/>
    <n v="13.125416718065512"/>
    <d v="2018-09-24T00:00:00"/>
    <d v="2018-09-23T00:00:00"/>
    <x v="24"/>
    <d v="2018-09-01T00:00:00"/>
    <x v="0"/>
    <s v="NH2"/>
    <s v="H"/>
    <n v="8"/>
    <n v="80"/>
    <n v="0"/>
    <n v="0"/>
  </r>
  <r>
    <x v="203"/>
    <s v="Open"/>
    <x v="29"/>
    <x v="33"/>
    <s v="4775"/>
    <x v="137"/>
    <x v="101"/>
    <s v="PC"/>
    <s v="NH2054bf29 Rev2.2  2Li Ion Battery"/>
    <n v="24"/>
    <n v="0"/>
    <n v="24"/>
    <n v="1.0619531266311444"/>
    <s v="46700NH2054bf29 Rev2.224"/>
    <n v="25.486875039147463"/>
    <d v="2018-11-27T00:00:00"/>
    <d v="2018-11-25T00:00:00"/>
    <x v="3"/>
    <d v="2018-11-01T00:00:00"/>
    <x v="0"/>
    <s v="NH2"/>
    <s v="H"/>
    <n v="8"/>
    <n v="192"/>
    <n v="0"/>
    <n v="0"/>
  </r>
  <r>
    <x v="204"/>
    <s v="Open"/>
    <x v="7"/>
    <x v="52"/>
    <s v="4775"/>
    <x v="137"/>
    <x v="101"/>
    <s v="PC"/>
    <s v="NH2054bf29 Rev2.2  2Li Ion Battery"/>
    <n v="24"/>
    <n v="0"/>
    <n v="24"/>
    <n v="1.0619531266311444"/>
    <s v="47033NH2054bf29 Rev2.224"/>
    <n v="25.486875039147463"/>
    <d v="2018-12-17T00:00:00"/>
    <d v="2018-12-16T00:00:00"/>
    <x v="32"/>
    <d v="2018-12-01T00:00:00"/>
    <x v="0"/>
    <s v="NH2"/>
    <s v="H"/>
    <n v="8"/>
    <n v="192"/>
    <n v="0"/>
    <n v="0"/>
  </r>
  <r>
    <x v="205"/>
    <s v="Open"/>
    <x v="19"/>
    <x v="7"/>
    <s v="5504"/>
    <x v="33"/>
    <x v="102"/>
    <s v="PC"/>
    <s v="NH2054bf31 Rev1.4   Li Ion Battery"/>
    <n v="24"/>
    <n v="0"/>
    <n v="24"/>
    <n v="1.075055795659924"/>
    <s v="46887NH2054bf31 Rev1.424"/>
    <n v="25.801339095838177"/>
    <d v="2018-09-24T00:00:00"/>
    <d v="2018-09-23T00:00:00"/>
    <x v="24"/>
    <d v="2018-09-01T00:00:00"/>
    <x v="0"/>
    <s v="NH2"/>
    <s v="H"/>
    <n v="8"/>
    <n v="192"/>
    <n v="0"/>
    <n v="0"/>
  </r>
  <r>
    <x v="206"/>
    <s v="Open"/>
    <x v="50"/>
    <x v="24"/>
    <s v="5259"/>
    <x v="138"/>
    <x v="102"/>
    <s v="PC"/>
    <s v="NH2054bf31 Rev1.4  Li Ion Battery [09/25/18]"/>
    <n v="20"/>
    <n v="0"/>
    <n v="20"/>
    <n v="1.2028978094476677"/>
    <s v="46270NH2054bf31 Rev1.420"/>
    <n v="24.057956188953355"/>
    <d v="2018-09-25T00:00:00"/>
    <d v="2018-09-23T00:00:00"/>
    <x v="24"/>
    <d v="2018-09-01T00:00:00"/>
    <x v="0"/>
    <s v="NH2"/>
    <s v="H"/>
    <n v="8"/>
    <n v="160"/>
    <n v="0"/>
    <n v="0"/>
  </r>
  <r>
    <x v="207"/>
    <s v="Open"/>
    <x v="50"/>
    <x v="39"/>
    <s v="6180"/>
    <x v="139"/>
    <x v="102"/>
    <s v="PC"/>
    <s v="NH2054bf31 Rev1.4  Li Ion Battery [09/24/18]"/>
    <n v="25"/>
    <n v="4"/>
    <n v="21"/>
    <n v="0.98706773350138433"/>
    <s v="46286NH2054bf31 Rev1.425"/>
    <n v="20.72842240352907"/>
    <d v="2018-09-24T00:00:00"/>
    <d v="2018-09-23T00:00:00"/>
    <x v="24"/>
    <d v="2018-09-01T00:00:00"/>
    <x v="0"/>
    <s v="NH2"/>
    <s v="H"/>
    <n v="8"/>
    <n v="168"/>
    <n v="0"/>
    <n v="0"/>
  </r>
  <r>
    <x v="207"/>
    <s v="Open"/>
    <x v="50"/>
    <x v="39"/>
    <s v="6180"/>
    <x v="139"/>
    <x v="102"/>
    <s v="PC"/>
    <s v="NH2054bf31 Rev1.4  Li Ion Battery [10/03/18]"/>
    <n v="25"/>
    <n v="0"/>
    <n v="25"/>
    <n v="0.98706773350138433"/>
    <s v="46286NH2054bf31 Rev1.425"/>
    <n v="24.676693337534608"/>
    <d v="2018-10-03T00:00:00"/>
    <d v="2018-09-30T00:00:00"/>
    <x v="7"/>
    <d v="2018-10-01T00:00:00"/>
    <x v="0"/>
    <s v="NH2"/>
    <s v="H"/>
    <n v="8"/>
    <n v="200"/>
    <n v="0"/>
    <n v="0"/>
  </r>
  <r>
    <x v="207"/>
    <s v="Open"/>
    <x v="50"/>
    <x v="39"/>
    <s v="6180"/>
    <x v="139"/>
    <x v="102"/>
    <s v="PC"/>
    <s v="NH2054bf31 Rev1.4  Li Ion Battery [10/03/18]"/>
    <n v="25"/>
    <n v="0"/>
    <n v="25"/>
    <n v="0.98706773350138433"/>
    <s v="46286NH2054bf31 Rev1.425"/>
    <n v="24.676693337534608"/>
    <d v="2018-10-03T00:00:00"/>
    <d v="2018-09-30T00:00:00"/>
    <x v="7"/>
    <d v="2018-10-01T00:00:00"/>
    <x v="0"/>
    <s v="NH2"/>
    <s v="H"/>
    <n v="8"/>
    <n v="200"/>
    <n v="0"/>
    <n v="0"/>
  </r>
  <r>
    <x v="207"/>
    <s v="Open"/>
    <x v="50"/>
    <x v="39"/>
    <s v="6180"/>
    <x v="139"/>
    <x v="102"/>
    <s v="PC"/>
    <s v="NH2054bf31 Rev1.4  Li Ion Battery [10/03/18]"/>
    <n v="25"/>
    <n v="0"/>
    <n v="25"/>
    <n v="0.98706773350138433"/>
    <s v="46286NH2054bf31 Rev1.425"/>
    <n v="24.676693337534608"/>
    <d v="2018-10-03T00:00:00"/>
    <d v="2018-09-30T00:00:00"/>
    <x v="7"/>
    <d v="2018-10-01T00:00:00"/>
    <x v="0"/>
    <s v="NH2"/>
    <s v="H"/>
    <n v="8"/>
    <n v="200"/>
    <n v="0"/>
    <n v="0"/>
  </r>
  <r>
    <x v="208"/>
    <s v="Open"/>
    <x v="72"/>
    <x v="8"/>
    <s v="3465"/>
    <x v="9"/>
    <x v="102"/>
    <s v="PC"/>
    <s v="NH2054bf31 Rev1.4  D31 Rev1.4 Li Ion Battery"/>
    <n v="30"/>
    <n v="0"/>
    <n v="30"/>
    <n v="1.075055795659924"/>
    <s v="46550NH2054bf31 Rev1.430"/>
    <n v="32.25167386979772"/>
    <d v="2018-10-08T00:00:00"/>
    <d v="2018-10-07T00:00:00"/>
    <x v="25"/>
    <d v="2018-10-01T00:00:00"/>
    <x v="0"/>
    <s v="NH2"/>
    <s v="H"/>
    <n v="8"/>
    <n v="240"/>
    <n v="0"/>
    <n v="0"/>
  </r>
  <r>
    <x v="209"/>
    <s v="Open"/>
    <x v="85"/>
    <x v="95"/>
    <s v="3465"/>
    <x v="9"/>
    <x v="102"/>
    <s v="PC"/>
    <s v="NH2054bf31 Rev1.4  D31 Rev1.4 Li Ion Battery"/>
    <n v="1"/>
    <n v="0"/>
    <n v="1"/>
    <n v="1.4546692344659504"/>
    <s v="46784NH2054bf31 Rev1.41"/>
    <n v="1.4546692344659504"/>
    <d v="2018-10-23T00:00:00"/>
    <d v="2018-10-21T00:00:00"/>
    <x v="0"/>
    <d v="2018-10-01T00:00:00"/>
    <x v="0"/>
    <s v="NH2"/>
    <s v="H"/>
    <n v="8"/>
    <n v="8"/>
    <n v="0"/>
    <n v="0"/>
  </r>
  <r>
    <x v="210"/>
    <s v="Open"/>
    <x v="39"/>
    <x v="17"/>
    <s v="6180"/>
    <x v="139"/>
    <x v="102"/>
    <s v="PC"/>
    <s v="NH2054bf31 Rev1.4  Li Ion Battery [11/05/18]"/>
    <n v="25"/>
    <n v="0"/>
    <n v="25"/>
    <n v="0.98706773350138433"/>
    <s v="46458NH2054bf31 Rev1.425"/>
    <n v="24.676693337534608"/>
    <d v="2018-11-05T00:00:00"/>
    <d v="2018-11-04T00:00:00"/>
    <x v="29"/>
    <d v="2018-11-01T00:00:00"/>
    <x v="0"/>
    <s v="NH2"/>
    <s v="H"/>
    <n v="8"/>
    <n v="200"/>
    <n v="0"/>
    <n v="0"/>
  </r>
  <r>
    <x v="210"/>
    <s v="Open"/>
    <x v="39"/>
    <x v="17"/>
    <s v="6180"/>
    <x v="139"/>
    <x v="102"/>
    <s v="PC"/>
    <s v="NH2054bf31 Rev1.4  Li Ion Battery [11/05/18]"/>
    <n v="25"/>
    <n v="0"/>
    <n v="25"/>
    <n v="0.98706773350138433"/>
    <s v="46458NH2054bf31 Rev1.425"/>
    <n v="24.676693337534608"/>
    <d v="2018-11-05T00:00:00"/>
    <d v="2018-11-04T00:00:00"/>
    <x v="29"/>
    <d v="2018-11-01T00:00:00"/>
    <x v="0"/>
    <s v="NH2"/>
    <s v="H"/>
    <n v="8"/>
    <n v="200"/>
    <n v="0"/>
    <n v="0"/>
  </r>
  <r>
    <x v="210"/>
    <s v="Open"/>
    <x v="39"/>
    <x v="17"/>
    <s v="6180"/>
    <x v="139"/>
    <x v="102"/>
    <s v="PC"/>
    <s v="NH2054bf31 Rev1.4  Li Ion Battery [11/05/18]"/>
    <n v="25"/>
    <n v="0"/>
    <n v="25"/>
    <n v="0.98706773350138433"/>
    <s v="46458NH2054bf31 Rev1.425"/>
    <n v="24.676693337534608"/>
    <d v="2018-11-05T00:00:00"/>
    <d v="2018-11-04T00:00:00"/>
    <x v="29"/>
    <d v="2018-11-01T00:00:00"/>
    <x v="0"/>
    <s v="NH2"/>
    <s v="H"/>
    <n v="8"/>
    <n v="200"/>
    <n v="0"/>
    <n v="0"/>
  </r>
  <r>
    <x v="210"/>
    <s v="Open"/>
    <x v="39"/>
    <x v="17"/>
    <s v="6180"/>
    <x v="139"/>
    <x v="102"/>
    <s v="PC"/>
    <s v="NH2054bf31 Rev1.4  Li Ion Battery [11/05/18]"/>
    <n v="25"/>
    <n v="0"/>
    <n v="25"/>
    <n v="0.98706773350138433"/>
    <s v="46458NH2054bf31 Rev1.425"/>
    <n v="24.676693337534608"/>
    <d v="2018-11-05T00:00:00"/>
    <d v="2018-11-04T00:00:00"/>
    <x v="29"/>
    <d v="2018-11-01T00:00:00"/>
    <x v="0"/>
    <s v="NH2"/>
    <s v="H"/>
    <n v="8"/>
    <n v="200"/>
    <n v="0"/>
    <n v="0"/>
  </r>
  <r>
    <x v="211"/>
    <s v="Open"/>
    <x v="50"/>
    <x v="77"/>
    <s v="5259"/>
    <x v="138"/>
    <x v="102"/>
    <s v="PC"/>
    <s v="NH2054bf31 Rev1.4  Li Ion Battery [11/15/18]"/>
    <n v="20"/>
    <n v="0"/>
    <n v="20"/>
    <n v="1.2028978094476677"/>
    <s v="46271NH2054bf31 Rev1.420"/>
    <n v="24.057956188953355"/>
    <d v="2018-11-15T00:00:00"/>
    <d v="2018-11-11T00:00:00"/>
    <x v="30"/>
    <d v="2018-11-01T00:00:00"/>
    <x v="0"/>
    <s v="NH2"/>
    <s v="H"/>
    <n v="8"/>
    <n v="160"/>
    <n v="0"/>
    <n v="0"/>
  </r>
  <r>
    <x v="212"/>
    <s v="Open"/>
    <x v="48"/>
    <x v="77"/>
    <s v="4351"/>
    <x v="140"/>
    <x v="102"/>
    <s v="PC"/>
    <s v="NH2054bf31 Rev1.4  Li Ion Battery [10/03/18]"/>
    <n v="36"/>
    <n v="0"/>
    <n v="36"/>
    <n v="0.98706773350138433"/>
    <s v="46431NH2054bf31 Rev1.436"/>
    <n v="35.534438406049837"/>
    <d v="2018-10-03T00:00:00"/>
    <d v="2018-09-30T00:00:00"/>
    <x v="7"/>
    <d v="2018-10-01T00:00:00"/>
    <x v="0"/>
    <s v="NH2"/>
    <s v="H"/>
    <n v="8"/>
    <n v="288"/>
    <n v="0"/>
    <n v="0"/>
  </r>
  <r>
    <x v="212"/>
    <s v="Open"/>
    <x v="48"/>
    <x v="77"/>
    <s v="4351"/>
    <x v="140"/>
    <x v="102"/>
    <s v="PC"/>
    <s v="NH2054bf31 Rev1.4  Li Ion Battery [11/07/18]"/>
    <n v="48"/>
    <n v="0"/>
    <n v="48"/>
    <n v="0.98706773350138433"/>
    <s v="46431NH2054bf31 Rev1.448"/>
    <n v="47.379251208066449"/>
    <d v="2018-11-07T00:00:00"/>
    <d v="2018-11-04T00:00:00"/>
    <x v="29"/>
    <d v="2018-11-01T00:00:00"/>
    <x v="0"/>
    <s v="NH2"/>
    <s v="H"/>
    <n v="8"/>
    <n v="384"/>
    <n v="0"/>
    <n v="0"/>
  </r>
  <r>
    <x v="213"/>
    <s v="Open"/>
    <x v="7"/>
    <x v="1"/>
    <s v="5807"/>
    <x v="49"/>
    <x v="102"/>
    <s v="PC"/>
    <s v="NH2054bf31 Rev1.4  D31 Rev1.4 Li Ion Battery"/>
    <n v="2"/>
    <n v="0"/>
    <n v="2"/>
    <n v="1.4546692344659504"/>
    <s v="47037NH2054bf31 Rev1.42"/>
    <n v="2.9093384689319008"/>
    <d v="2018-11-26T00:00:00"/>
    <d v="2018-11-25T00:00:00"/>
    <x v="3"/>
    <d v="2018-11-01T00:00:00"/>
    <x v="0"/>
    <s v="NH2"/>
    <s v="H"/>
    <n v="8"/>
    <n v="16"/>
    <n v="0"/>
    <n v="0"/>
  </r>
  <r>
    <x v="214"/>
    <s v="Open"/>
    <x v="86"/>
    <x v="104"/>
    <s v="3115"/>
    <x v="131"/>
    <x v="103"/>
    <s v="PC"/>
    <s v="NH2054bf34 Rev1.9  Li Ion Battery [12/03/18]"/>
    <n v="100"/>
    <n v="0"/>
    <n v="100"/>
    <n v="0.94266424401496496"/>
    <s v="45828NH2054bf34 Rev1.9100"/>
    <n v="94.266424401496494"/>
    <d v="2018-12-03T00:00:00"/>
    <d v="2018-12-02T00:00:00"/>
    <x v="31"/>
    <d v="2018-12-01T00:00:00"/>
    <x v="0"/>
    <s v="NH2"/>
    <s v="H"/>
    <n v="8"/>
    <n v="800"/>
    <n v="0"/>
    <n v="0"/>
  </r>
  <r>
    <x v="215"/>
    <s v="Open"/>
    <x v="87"/>
    <x v="105"/>
    <s v="6721"/>
    <x v="141"/>
    <x v="103"/>
    <s v="PC"/>
    <s v="NH2054bf34 Rev1.9  Li Ion Battery [11/05/18]"/>
    <n v="36"/>
    <n v="0"/>
    <n v="36"/>
    <n v="1.0198244060733328"/>
    <s v="45804NH2054bf34 Rev1.936"/>
    <n v="36.713678618639982"/>
    <d v="2018-11-05T00:00:00"/>
    <d v="2018-11-04T00:00:00"/>
    <x v="29"/>
    <d v="2018-11-01T00:00:00"/>
    <x v="0"/>
    <s v="NH2"/>
    <s v="H"/>
    <n v="8"/>
    <n v="288"/>
    <n v="0"/>
    <n v="0"/>
  </r>
  <r>
    <x v="216"/>
    <s v="Open"/>
    <x v="88"/>
    <x v="106"/>
    <s v="8561"/>
    <x v="142"/>
    <x v="103"/>
    <s v="PC"/>
    <s v="NH2054bf34 Rev1.9  Li Ion Battery [08/20/18]"/>
    <n v="100"/>
    <n v="0"/>
    <n v="100"/>
    <n v="1.0198244060733328"/>
    <s v="44682NH2054bf34 Rev1.9100"/>
    <n v="101.98244060733327"/>
    <d v="2018-08-20T00:00:00"/>
    <d v="2018-08-19T00:00:00"/>
    <x v="23"/>
    <s v="LATE"/>
    <x v="0"/>
    <s v="NH2"/>
    <s v="H"/>
    <n v="8"/>
    <n v="800"/>
    <n v="25"/>
    <n v="2500"/>
  </r>
  <r>
    <x v="217"/>
    <s v="Open"/>
    <x v="89"/>
    <x v="79"/>
    <s v="4488"/>
    <x v="143"/>
    <x v="103"/>
    <s v="PC"/>
    <s v="NH2054bf34 Rev1.9  Li Ion Battery [09/17/18]"/>
    <n v="200"/>
    <n v="0"/>
    <n v="200"/>
    <n v="0.94266424401496496"/>
    <s v="46030NH2054bf34 Rev1.9200"/>
    <n v="188.53284880299299"/>
    <d v="2018-09-17T00:00:00"/>
    <d v="2018-09-16T00:00:00"/>
    <x v="27"/>
    <d v="2018-09-01T00:00:00"/>
    <x v="0"/>
    <s v="NH2"/>
    <s v="H"/>
    <n v="8"/>
    <n v="1600"/>
    <n v="0"/>
    <n v="0"/>
  </r>
  <r>
    <x v="217"/>
    <s v="Open"/>
    <x v="89"/>
    <x v="79"/>
    <s v="4488"/>
    <x v="143"/>
    <x v="103"/>
    <s v="PC"/>
    <s v="NH2054bf34 Rev1.9  Li Ion Battery [09/24/18]"/>
    <n v="200"/>
    <n v="0"/>
    <n v="200"/>
    <n v="0.94266424401496496"/>
    <s v="46030NH2054bf34 Rev1.9200"/>
    <n v="188.53284880299299"/>
    <d v="2018-09-24T00:00:00"/>
    <d v="2018-09-23T00:00:00"/>
    <x v="24"/>
    <d v="2018-09-01T00:00:00"/>
    <x v="0"/>
    <s v="NH2"/>
    <s v="H"/>
    <n v="8"/>
    <n v="1600"/>
    <n v="0"/>
    <n v="0"/>
  </r>
  <r>
    <x v="218"/>
    <s v="Open"/>
    <x v="20"/>
    <x v="82"/>
    <s v="8131"/>
    <x v="144"/>
    <x v="103"/>
    <s v="PC"/>
    <s v="NH2054bf34 Rev1.9  D34 Rev1.9 Li Ion Battery"/>
    <n v="4"/>
    <n v="0"/>
    <n v="4"/>
    <n v="1.487425907037899"/>
    <s v="46994NH2054bf34 Rev1.94"/>
    <n v="5.949703628151596"/>
    <d v="2018-09-18T00:00:00"/>
    <d v="2018-09-16T00:00:00"/>
    <x v="27"/>
    <d v="2018-09-01T00:00:00"/>
    <x v="0"/>
    <s v="NH2"/>
    <s v="H"/>
    <n v="8"/>
    <n v="32"/>
    <n v="0"/>
    <n v="0"/>
  </r>
  <r>
    <x v="219"/>
    <s v="Open"/>
    <x v="50"/>
    <x v="64"/>
    <s v="6133"/>
    <x v="145"/>
    <x v="103"/>
    <s v="PC"/>
    <s v="NH2054bf34 Rev1.9  Li Ion Battery [09/26/18]"/>
    <n v="300"/>
    <n v="0"/>
    <n v="300"/>
    <n v="0.94266424401496496"/>
    <s v="46275NH2054bf34 Rev1.9300"/>
    <n v="282.79927320448951"/>
    <d v="2018-09-26T00:00:00"/>
    <d v="2018-09-23T00:00:00"/>
    <x v="24"/>
    <d v="2018-09-01T00:00:00"/>
    <x v="0"/>
    <s v="NH2"/>
    <s v="H"/>
    <n v="8"/>
    <n v="2400"/>
    <n v="0"/>
    <n v="0"/>
  </r>
  <r>
    <x v="220"/>
    <s v="Open"/>
    <x v="26"/>
    <x v="64"/>
    <s v="7367"/>
    <x v="79"/>
    <x v="103"/>
    <s v="PC"/>
    <s v="NH2054bf34 Rev1.9  D34 Rev1.9 Li Ion Battery"/>
    <n v="4"/>
    <n v="0"/>
    <n v="4"/>
    <n v="1.487425907037899"/>
    <s v="46918NH2054bf34 Rev1.94"/>
    <n v="5.949703628151596"/>
    <d v="2018-10-02T00:00:00"/>
    <d v="2018-09-30T00:00:00"/>
    <x v="7"/>
    <d v="2018-10-01T00:00:00"/>
    <x v="0"/>
    <s v="NH2"/>
    <s v="H"/>
    <n v="8"/>
    <n v="32"/>
    <n v="0"/>
    <n v="0"/>
  </r>
  <r>
    <x v="221"/>
    <s v="Open"/>
    <x v="40"/>
    <x v="75"/>
    <s v="8264"/>
    <x v="83"/>
    <x v="103"/>
    <s v="PC"/>
    <s v="NH2054bf34 Rev1.9  Li Ion Battery [09/25/18]"/>
    <n v="240"/>
    <n v="0"/>
    <n v="240"/>
    <n v="0.94266424401496496"/>
    <s v="46259NH2054bf34 Rev1.9240"/>
    <n v="226.23941856359158"/>
    <d v="2018-09-25T00:00:00"/>
    <d v="2018-09-23T00:00:00"/>
    <x v="24"/>
    <d v="2018-09-01T00:00:00"/>
    <x v="0"/>
    <s v="NH2"/>
    <s v="H"/>
    <n v="8"/>
    <n v="1920"/>
    <n v="0"/>
    <n v="0"/>
  </r>
  <r>
    <x v="222"/>
    <s v="Open"/>
    <x v="65"/>
    <x v="39"/>
    <s v="4059"/>
    <x v="129"/>
    <x v="103"/>
    <s v="PC"/>
    <s v="NH2054bf34 Rev1.9  D34 Rev1.9 Li Ion Battery"/>
    <n v="12"/>
    <n v="0"/>
    <n v="12"/>
    <n v="1.2356544820196165"/>
    <s v="46387NH2054bf34 Rev1.912"/>
    <n v="14.827853784235398"/>
    <d v="2018-10-05T00:00:00"/>
    <d v="2018-09-30T00:00:00"/>
    <x v="7"/>
    <d v="2018-10-01T00:00:00"/>
    <x v="0"/>
    <s v="NH2"/>
    <s v="H"/>
    <n v="8"/>
    <n v="96"/>
    <n v="0"/>
    <n v="0"/>
  </r>
  <r>
    <x v="119"/>
    <s v="Open"/>
    <x v="65"/>
    <x v="39"/>
    <s v="9562"/>
    <x v="80"/>
    <x v="103"/>
    <s v="PC"/>
    <s v="NH2054bf34 Rev1.9  D34 Rev1.9 Li Ion Battery"/>
    <n v="12"/>
    <n v="0"/>
    <n v="12"/>
    <n v="1.1078124682318726"/>
    <s v="46388NH2054bf34 Rev1.912"/>
    <n v="13.293749618782471"/>
    <d v="2018-10-05T00:00:00"/>
    <d v="2018-09-30T00:00:00"/>
    <x v="7"/>
    <d v="2018-10-01T00:00:00"/>
    <x v="0"/>
    <s v="NH2"/>
    <s v="H"/>
    <n v="8"/>
    <n v="96"/>
    <n v="0"/>
    <n v="0"/>
  </r>
  <r>
    <x v="223"/>
    <s v="Open"/>
    <x v="48"/>
    <x v="39"/>
    <s v="3411"/>
    <x v="146"/>
    <x v="103"/>
    <s v="PC"/>
    <s v="NH2054bf34 Rev1.9  Li Ion Battery [09/28/18]"/>
    <n v="24"/>
    <n v="0"/>
    <n v="24"/>
    <n v="1.1078124682318726"/>
    <s v="46436NH2054bf34 Rev1.924"/>
    <n v="26.587499237564941"/>
    <d v="2018-09-28T00:00:00"/>
    <d v="2018-09-23T00:00:00"/>
    <x v="24"/>
    <d v="2018-09-01T00:00:00"/>
    <x v="0"/>
    <s v="NH2"/>
    <s v="H"/>
    <n v="8"/>
    <n v="192"/>
    <n v="0"/>
    <n v="0"/>
  </r>
  <r>
    <x v="224"/>
    <s v="Open"/>
    <x v="22"/>
    <x v="8"/>
    <s v="9663"/>
    <x v="147"/>
    <x v="103"/>
    <s v="PC"/>
    <s v="NH2054bf34 Rev1.9  D34 Rev1.9 Li Ion Battery"/>
    <n v="3"/>
    <n v="0"/>
    <n v="3"/>
    <n v="1.487425907037899"/>
    <s v="47011NH2054bf34 Rev1.93"/>
    <n v="4.462277721113697"/>
    <d v="2018-10-08T00:00:00"/>
    <d v="2018-10-07T00:00:00"/>
    <x v="25"/>
    <d v="2018-10-01T00:00:00"/>
    <x v="0"/>
    <s v="NH2"/>
    <s v="H"/>
    <n v="8"/>
    <n v="24"/>
    <n v="0"/>
    <n v="0"/>
  </r>
  <r>
    <x v="225"/>
    <s v="Open"/>
    <x v="59"/>
    <x v="78"/>
    <s v="5592"/>
    <x v="148"/>
    <x v="103"/>
    <s v="PC"/>
    <s v="NH2054bf34 Rev1.9  D34 Rev1.9 Li Ion Battery"/>
    <n v="40"/>
    <n v="0"/>
    <n v="40"/>
    <n v="1.1078124682318726"/>
    <s v="46484NH2054bf34 Rev1.940"/>
    <n v="44.312498729274907"/>
    <d v="2018-10-12T00:00:00"/>
    <d v="2018-10-07T00:00:00"/>
    <x v="25"/>
    <d v="2018-10-01T00:00:00"/>
    <x v="0"/>
    <s v="NH2"/>
    <s v="H"/>
    <n v="8"/>
    <n v="320"/>
    <n v="0"/>
    <n v="0"/>
  </r>
  <r>
    <x v="226"/>
    <s v="Open"/>
    <x v="42"/>
    <x v="83"/>
    <s v="4314"/>
    <x v="149"/>
    <x v="103"/>
    <s v="PC"/>
    <s v="NH2054bf34 Rev1.9  Li Ion Battery [10/11/18]"/>
    <n v="48"/>
    <n v="0"/>
    <n v="48"/>
    <n v="1.1078124682318726"/>
    <s v="46505NH2054bf34 Rev1.948"/>
    <n v="53.174998475129883"/>
    <d v="2018-10-11T00:00:00"/>
    <d v="2018-10-07T00:00:00"/>
    <x v="25"/>
    <d v="2018-10-01T00:00:00"/>
    <x v="0"/>
    <s v="NH2"/>
    <s v="H"/>
    <n v="8"/>
    <n v="384"/>
    <n v="0"/>
    <n v="0"/>
  </r>
  <r>
    <x v="227"/>
    <s v="Open"/>
    <x v="90"/>
    <x v="18"/>
    <s v="7190"/>
    <x v="150"/>
    <x v="103"/>
    <s v="PC"/>
    <s v="NH2054bf34 Rev1.9  Li Ion Battery [09/25/18]"/>
    <n v="100"/>
    <n v="0"/>
    <n v="100"/>
    <n v="0.94266424401496496"/>
    <s v="46325NH2054bf34 Rev1.9100"/>
    <n v="94.266424401496494"/>
    <d v="2018-09-25T00:00:00"/>
    <d v="2018-09-23T00:00:00"/>
    <x v="24"/>
    <d v="2018-09-01T00:00:00"/>
    <x v="0"/>
    <s v="NH2"/>
    <s v="H"/>
    <n v="8"/>
    <n v="800"/>
    <n v="0"/>
    <n v="0"/>
  </r>
  <r>
    <x v="227"/>
    <s v="Open"/>
    <x v="90"/>
    <x v="18"/>
    <s v="7190"/>
    <x v="150"/>
    <x v="103"/>
    <s v="PC"/>
    <s v="NH2054bf34 Rev1.9  Li Ion Battery [10/02/18]"/>
    <n v="150"/>
    <n v="0"/>
    <n v="150"/>
    <n v="0.94266424401496496"/>
    <s v="46325NH2054bf34 Rev1.9150"/>
    <n v="141.39963660224475"/>
    <d v="2018-10-02T00:00:00"/>
    <d v="2018-09-30T00:00:00"/>
    <x v="7"/>
    <d v="2018-10-01T00:00:00"/>
    <x v="0"/>
    <s v="NH2"/>
    <s v="H"/>
    <n v="8"/>
    <n v="1200"/>
    <n v="0"/>
    <n v="0"/>
  </r>
  <r>
    <x v="227"/>
    <s v="Open"/>
    <x v="90"/>
    <x v="18"/>
    <s v="7190"/>
    <x v="150"/>
    <x v="103"/>
    <s v="PC"/>
    <s v="NH2054bf34 Rev1.9  Li Ion Battery [10/23/18]"/>
    <n v="150"/>
    <n v="0"/>
    <n v="150"/>
    <n v="0.94266424401496496"/>
    <s v="46325NH2054bf34 Rev1.9150"/>
    <n v="141.39963660224475"/>
    <d v="2018-10-23T00:00:00"/>
    <d v="2018-10-21T00:00:00"/>
    <x v="0"/>
    <d v="2018-10-01T00:00:00"/>
    <x v="0"/>
    <s v="NH2"/>
    <s v="H"/>
    <n v="8"/>
    <n v="1200"/>
    <n v="0"/>
    <n v="0"/>
  </r>
  <r>
    <x v="228"/>
    <s v="Open"/>
    <x v="25"/>
    <x v="31"/>
    <s v="9223"/>
    <x v="151"/>
    <x v="103"/>
    <s v="PC"/>
    <s v="NH2054bf34 Rev1.9  D34 Rev1.9 Li Ion Battery"/>
    <n v="20"/>
    <n v="0"/>
    <n v="20"/>
    <n v="1.2356544820196165"/>
    <s v="46778NH2054bf34 Rev1.920"/>
    <n v="24.713089640392329"/>
    <d v="2018-10-22T00:00:00"/>
    <d v="2018-10-21T00:00:00"/>
    <x v="0"/>
    <d v="2018-10-01T00:00:00"/>
    <x v="0"/>
    <s v="NH2"/>
    <s v="H"/>
    <n v="8"/>
    <n v="160"/>
    <n v="0"/>
    <n v="0"/>
  </r>
  <r>
    <x v="229"/>
    <s v="Open"/>
    <x v="23"/>
    <x v="31"/>
    <s v="3056"/>
    <x v="152"/>
    <x v="103"/>
    <s v="PC"/>
    <s v="NH2054bf34 Rev1.9  D34 Rev1.9 Li Ion Battery"/>
    <n v="10"/>
    <n v="0"/>
    <n v="10"/>
    <n v="1.487425907037899"/>
    <s v="46809NH2054bf34 Rev1.910"/>
    <n v="14.87425907037899"/>
    <d v="2018-10-22T00:00:00"/>
    <d v="2018-10-21T00:00:00"/>
    <x v="0"/>
    <d v="2018-10-01T00:00:00"/>
    <x v="0"/>
    <s v="NH2"/>
    <s v="H"/>
    <n v="8"/>
    <n v="80"/>
    <n v="0"/>
    <n v="0"/>
  </r>
  <r>
    <x v="230"/>
    <s v="Open"/>
    <x v="37"/>
    <x v="31"/>
    <s v="9445"/>
    <x v="153"/>
    <x v="103"/>
    <s v="PC"/>
    <s v="NH2054bf34 Rev1.9  D34 Rev1.9 Li Ion Battery"/>
    <n v="18"/>
    <n v="0"/>
    <n v="18"/>
    <n v="1.2356544820196165"/>
    <s v="46987NH2054bf34 Rev1.918"/>
    <n v="22.241780676353095"/>
    <d v="2018-10-22T00:00:00"/>
    <d v="2018-10-21T00:00:00"/>
    <x v="0"/>
    <d v="2018-10-01T00:00:00"/>
    <x v="0"/>
    <s v="NH2"/>
    <s v="H"/>
    <n v="8"/>
    <n v="144"/>
    <n v="0"/>
    <n v="0"/>
  </r>
  <r>
    <x v="231"/>
    <s v="Open"/>
    <x v="25"/>
    <x v="41"/>
    <s v="4151"/>
    <x v="154"/>
    <x v="103"/>
    <s v="PC"/>
    <s v="NH2054bf34 Rev1.9  D34 Rev1.9 Li Ion Battery"/>
    <n v="2"/>
    <n v="0"/>
    <n v="2"/>
    <n v="1.1078124682318726"/>
    <s v="46770NH2054bf34 Rev1.92"/>
    <n v="2.2156249364637453"/>
    <d v="2018-10-24T00:00:00"/>
    <d v="2018-10-21T00:00:00"/>
    <x v="0"/>
    <d v="2018-10-01T00:00:00"/>
    <x v="0"/>
    <s v="NH2"/>
    <s v="H"/>
    <n v="8"/>
    <n v="16"/>
    <n v="0"/>
    <n v="0"/>
  </r>
  <r>
    <x v="232"/>
    <s v="Open"/>
    <x v="36"/>
    <x v="38"/>
    <s v="9613"/>
    <x v="155"/>
    <x v="103"/>
    <s v="PC"/>
    <s v="NH2054bf34 Rev1.9  D34 Rev1.9 Li Ion Battery"/>
    <n v="2"/>
    <n v="0"/>
    <n v="2"/>
    <n v="1.487425907037899"/>
    <s v="46735NH2054bf34 Rev1.92"/>
    <n v="2.974851814075798"/>
    <d v="2018-10-25T00:00:00"/>
    <d v="2018-10-21T00:00:00"/>
    <x v="0"/>
    <d v="2018-10-01T00:00:00"/>
    <x v="0"/>
    <s v="NH2"/>
    <s v="H"/>
    <n v="8"/>
    <n v="16"/>
    <n v="0"/>
    <n v="0"/>
  </r>
  <r>
    <x v="233"/>
    <s v="Open"/>
    <x v="21"/>
    <x v="38"/>
    <s v="9619"/>
    <x v="156"/>
    <x v="103"/>
    <s v="PC"/>
    <s v="NH2054bf34 Rev1.9  D34 Rev1.9 Li Ion Battery"/>
    <n v="4"/>
    <n v="0"/>
    <n v="4"/>
    <n v="1.487425907037899"/>
    <s v="46745NH2054bf34 Rev1.94"/>
    <n v="5.949703628151596"/>
    <d v="2018-10-25T00:00:00"/>
    <d v="2018-10-21T00:00:00"/>
    <x v="0"/>
    <d v="2018-10-01T00:00:00"/>
    <x v="0"/>
    <s v="NH2"/>
    <s v="H"/>
    <n v="8"/>
    <n v="32"/>
    <n v="0"/>
    <n v="0"/>
  </r>
  <r>
    <x v="234"/>
    <s v="Open"/>
    <x v="28"/>
    <x v="98"/>
    <s v="6982"/>
    <x v="157"/>
    <x v="103"/>
    <s v="PC"/>
    <s v="NH2054bf34 Rev1.9  D34 Rev1.9 Li Ion Battery"/>
    <n v="23"/>
    <n v="0"/>
    <n v="23"/>
    <n v="1.2356544820196165"/>
    <s v="46896NH2054bf34 Rev1.923"/>
    <n v="28.42005308645118"/>
    <d v="2018-11-07T00:00:00"/>
    <d v="2018-11-04T00:00:00"/>
    <x v="29"/>
    <d v="2018-11-01T00:00:00"/>
    <x v="0"/>
    <s v="NH2"/>
    <s v="H"/>
    <n v="8"/>
    <n v="184"/>
    <n v="0"/>
    <n v="0"/>
  </r>
  <r>
    <x v="235"/>
    <s v="Open"/>
    <x v="91"/>
    <x v="62"/>
    <s v="8264"/>
    <x v="83"/>
    <x v="103"/>
    <s v="PC"/>
    <s v="NH2054bf34 Rev1.9  Li Ion Battery [10/26/18]"/>
    <n v="20"/>
    <n v="0"/>
    <n v="20"/>
    <n v="1.0198244060733328"/>
    <s v="44472NH2054bf34 Rev1.920"/>
    <n v="20.396488121466657"/>
    <d v="2018-10-26T00:00:00"/>
    <d v="2018-10-21T00:00:00"/>
    <x v="0"/>
    <d v="2018-10-01T00:00:00"/>
    <x v="0"/>
    <s v="NH2"/>
    <s v="H"/>
    <n v="8"/>
    <n v="160"/>
    <n v="0"/>
    <n v="0"/>
  </r>
  <r>
    <x v="236"/>
    <s v="Open"/>
    <x v="31"/>
    <x v="62"/>
    <s v="4488"/>
    <x v="143"/>
    <x v="103"/>
    <s v="PC"/>
    <s v="NH2054bf34 Rev1.9  Li Ion Battery [10/26/18]"/>
    <n v="377"/>
    <n v="0"/>
    <n v="377"/>
    <n v="0.94266424401496496"/>
    <s v="46370NH2054bf34 Rev1.9377"/>
    <n v="355.38441999364181"/>
    <d v="2018-10-26T00:00:00"/>
    <d v="2018-10-21T00:00:00"/>
    <x v="0"/>
    <d v="2018-10-01T00:00:00"/>
    <x v="0"/>
    <s v="NH2"/>
    <s v="H"/>
    <n v="8"/>
    <n v="3016"/>
    <n v="0"/>
    <n v="0"/>
  </r>
  <r>
    <x v="236"/>
    <s v="Open"/>
    <x v="31"/>
    <x v="62"/>
    <s v="4488"/>
    <x v="143"/>
    <x v="103"/>
    <s v="PC"/>
    <s v="NH2054bf34 Rev1.9  Li Ion Battery [11/06/18]"/>
    <n v="520"/>
    <n v="0"/>
    <n v="520"/>
    <n v="0.94266424401496496"/>
    <s v="46370NH2054bf34 Rev1.9520"/>
    <n v="490.18540688778177"/>
    <d v="2018-11-06T00:00:00"/>
    <d v="2018-11-04T00:00:00"/>
    <x v="29"/>
    <d v="2018-11-01T00:00:00"/>
    <x v="0"/>
    <s v="NH2"/>
    <s v="H"/>
    <n v="8"/>
    <n v="4160"/>
    <n v="0"/>
    <n v="0"/>
  </r>
  <r>
    <x v="237"/>
    <s v="Open"/>
    <x v="92"/>
    <x v="15"/>
    <s v="5533"/>
    <x v="158"/>
    <x v="103"/>
    <s v="PC"/>
    <s v="NH2054bf34 Rev1.9  Li Ion Battery [10/11/18]"/>
    <n v="25"/>
    <n v="0"/>
    <n v="25"/>
    <n v="1.0198244060733328"/>
    <s v="46532NH2054bf34 Rev1.925"/>
    <n v="25.495610151833318"/>
    <d v="2018-10-11T00:00:00"/>
    <d v="2018-10-07T00:00:00"/>
    <x v="25"/>
    <d v="2018-10-01T00:00:00"/>
    <x v="0"/>
    <s v="NH2"/>
    <s v="H"/>
    <n v="8"/>
    <n v="200"/>
    <n v="0"/>
    <n v="0"/>
  </r>
  <r>
    <x v="237"/>
    <s v="Open"/>
    <x v="92"/>
    <x v="15"/>
    <s v="5533"/>
    <x v="158"/>
    <x v="103"/>
    <s v="PC"/>
    <s v="NH2054bf34 Rev1.9  Li Ion Battery [11/14/18]"/>
    <n v="52"/>
    <n v="0"/>
    <n v="52"/>
    <n v="1.0198244060733328"/>
    <s v="46532NH2054bf34 Rev1.952"/>
    <n v="53.030869115813303"/>
    <d v="2018-11-14T00:00:00"/>
    <d v="2018-11-11T00:00:00"/>
    <x v="30"/>
    <d v="2018-11-01T00:00:00"/>
    <x v="0"/>
    <s v="NH2"/>
    <s v="H"/>
    <n v="8"/>
    <n v="416"/>
    <n v="0"/>
    <n v="0"/>
  </r>
  <r>
    <x v="238"/>
    <s v="Open"/>
    <x v="25"/>
    <x v="33"/>
    <s v="4151"/>
    <x v="154"/>
    <x v="103"/>
    <s v="PC"/>
    <s v="NH2054bf34 Rev1.9  D34 Rev1.9 Li Ion Battery"/>
    <n v="24"/>
    <n v="0"/>
    <n v="24"/>
    <n v="1.1078124682318726"/>
    <s v="46769NH2054bf34 Rev1.924"/>
    <n v="26.587499237564941"/>
    <d v="2018-11-27T00:00:00"/>
    <d v="2018-11-25T00:00:00"/>
    <x v="3"/>
    <d v="2018-11-01T00:00:00"/>
    <x v="0"/>
    <s v="NH2"/>
    <s v="H"/>
    <n v="8"/>
    <n v="192"/>
    <n v="0"/>
    <n v="0"/>
  </r>
  <r>
    <x v="239"/>
    <s v="Open"/>
    <x v="25"/>
    <x v="47"/>
    <s v="4314"/>
    <x v="149"/>
    <x v="103"/>
    <s v="PC"/>
    <s v="NH2054bf34 Rev1.9  D34 Rev1.9 Li Ion Battery"/>
    <n v="56"/>
    <n v="0"/>
    <n v="56"/>
    <n v="1.1078124682318726"/>
    <s v="46773NH2054bf34 Rev1.956"/>
    <n v="62.037498220984865"/>
    <d v="2018-12-05T00:00:00"/>
    <d v="2018-12-02T00:00:00"/>
    <x v="31"/>
    <d v="2018-12-01T00:00:00"/>
    <x v="0"/>
    <s v="NH2"/>
    <s v="H"/>
    <n v="8"/>
    <n v="448"/>
    <n v="0"/>
    <n v="0"/>
  </r>
  <r>
    <x v="240"/>
    <s v="Open"/>
    <x v="16"/>
    <x v="32"/>
    <s v="4316"/>
    <x v="91"/>
    <x v="103"/>
    <s v="PC"/>
    <s v="NH2054bf34 Rev1.9  Li Ion Battery [10/18/18]"/>
    <n v="60"/>
    <n v="0"/>
    <n v="60"/>
    <n v="0.94266424401496496"/>
    <s v="46405NH2054bf34 Rev1.960"/>
    <n v="56.559854640897896"/>
    <d v="2018-10-18T00:00:00"/>
    <d v="2018-10-14T00:00:00"/>
    <x v="8"/>
    <d v="2018-10-01T00:00:00"/>
    <x v="0"/>
    <s v="NH2"/>
    <s v="H"/>
    <n v="8"/>
    <n v="480"/>
    <n v="0"/>
    <n v="0"/>
  </r>
  <r>
    <x v="240"/>
    <s v="Open"/>
    <x v="16"/>
    <x v="32"/>
    <s v="4316"/>
    <x v="91"/>
    <x v="103"/>
    <s v="PC"/>
    <s v="NH2054bf34 Rev1.9  Li Ion Battery [11/09/18]"/>
    <n v="120"/>
    <n v="0"/>
    <n v="120"/>
    <n v="0.94266424401496496"/>
    <s v="46405NH2054bf34 Rev1.9120"/>
    <n v="113.11970928179579"/>
    <d v="2018-11-09T00:00:00"/>
    <d v="2018-11-04T00:00:00"/>
    <x v="29"/>
    <d v="2018-11-01T00:00:00"/>
    <x v="0"/>
    <s v="NH2"/>
    <s v="H"/>
    <n v="8"/>
    <n v="960"/>
    <n v="0"/>
    <n v="0"/>
  </r>
  <r>
    <x v="240"/>
    <s v="Open"/>
    <x v="16"/>
    <x v="32"/>
    <s v="4316"/>
    <x v="91"/>
    <x v="103"/>
    <s v="PC"/>
    <s v="NH2054bf34 Rev1.9  Li Ion Battery [12/03/18]"/>
    <n v="60"/>
    <n v="0"/>
    <n v="60"/>
    <n v="0.94266424401496496"/>
    <s v="46405NH2054bf34 Rev1.960"/>
    <n v="56.559854640897896"/>
    <d v="2018-12-03T00:00:00"/>
    <d v="2018-12-02T00:00:00"/>
    <x v="31"/>
    <d v="2018-12-01T00:00:00"/>
    <x v="0"/>
    <s v="NH2"/>
    <s v="H"/>
    <n v="8"/>
    <n v="480"/>
    <n v="0"/>
    <n v="0"/>
  </r>
  <r>
    <x v="155"/>
    <s v="Open"/>
    <x v="19"/>
    <x v="32"/>
    <s v="9590"/>
    <x v="110"/>
    <x v="103"/>
    <s v="PC"/>
    <s v="NH2054bf34 Rev1.9  D34 Rev1.9 Li Ion Battery"/>
    <n v="300"/>
    <n v="0"/>
    <n v="300"/>
    <n v="0.94266424401496496"/>
    <s v="46891NH2054bf34 Rev1.9300"/>
    <n v="282.79927320448951"/>
    <d v="2018-12-14T00:00:00"/>
    <d v="2018-12-09T00:00:00"/>
    <x v="4"/>
    <d v="2018-12-01T00:00:00"/>
    <x v="0"/>
    <s v="NH2"/>
    <s v="H"/>
    <n v="8"/>
    <n v="2400"/>
    <n v="0"/>
    <n v="0"/>
  </r>
  <r>
    <x v="241"/>
    <s v="Open"/>
    <x v="93"/>
    <x v="107"/>
    <s v="4896"/>
    <x v="159"/>
    <x v="103"/>
    <s v="PC"/>
    <s v="NH2054bf34 Rev1.9  Li Ion Battery [09/17/18]"/>
    <n v="100"/>
    <n v="0"/>
    <n v="100"/>
    <n v="0.88443015944261205"/>
    <s v="45094NH2054bf34 Rev1.9100"/>
    <n v="88.443015944261205"/>
    <d v="2018-09-17T00:00:00"/>
    <d v="2018-09-16T00:00:00"/>
    <x v="27"/>
    <d v="2018-09-01T00:00:00"/>
    <x v="0"/>
    <s v="NH2"/>
    <s v="H"/>
    <n v="8"/>
    <n v="800"/>
    <n v="0"/>
    <n v="0"/>
  </r>
  <r>
    <x v="241"/>
    <s v="Open"/>
    <x v="93"/>
    <x v="107"/>
    <s v="4896"/>
    <x v="159"/>
    <x v="103"/>
    <s v="PC"/>
    <s v="NH2054bf34 Rev1.9  Li Ion Battery [10/22/18]"/>
    <n v="110"/>
    <n v="0"/>
    <n v="110"/>
    <n v="0.88443015944261205"/>
    <s v="45094NH2054bf34 Rev1.9110"/>
    <n v="97.287317538687319"/>
    <d v="2018-10-22T00:00:00"/>
    <d v="2018-10-21T00:00:00"/>
    <x v="0"/>
    <d v="2018-10-01T00:00:00"/>
    <x v="0"/>
    <s v="NH2"/>
    <s v="H"/>
    <n v="8"/>
    <n v="880"/>
    <n v="0"/>
    <n v="0"/>
  </r>
  <r>
    <x v="241"/>
    <s v="Open"/>
    <x v="93"/>
    <x v="107"/>
    <s v="4896"/>
    <x v="159"/>
    <x v="103"/>
    <s v="PC"/>
    <s v="NH2054bf34 Rev1.9  Li Ion Battery [11/27/18]"/>
    <n v="110"/>
    <n v="0"/>
    <n v="110"/>
    <n v="0.88443015944261205"/>
    <s v="45094NH2054bf34 Rev1.9110"/>
    <n v="97.287317538687319"/>
    <d v="2018-11-27T00:00:00"/>
    <d v="2018-11-25T00:00:00"/>
    <x v="3"/>
    <d v="2018-11-01T00:00:00"/>
    <x v="0"/>
    <s v="NH2"/>
    <s v="H"/>
    <n v="8"/>
    <n v="880"/>
    <n v="0"/>
    <n v="0"/>
  </r>
  <r>
    <x v="241"/>
    <s v="Open"/>
    <x v="93"/>
    <x v="107"/>
    <s v="4896"/>
    <x v="159"/>
    <x v="103"/>
    <s v="PC"/>
    <s v="NH2054bf34 Rev1.9  Li Ion Battery [12/20/18]"/>
    <n v="100"/>
    <n v="0"/>
    <n v="100"/>
    <n v="0.88443015944261205"/>
    <s v="45094NH2054bf34 Rev1.9100"/>
    <n v="88.443015944261205"/>
    <d v="2018-12-20T00:00:00"/>
    <d v="2018-12-16T00:00:00"/>
    <x v="32"/>
    <d v="2018-12-01T00:00:00"/>
    <x v="0"/>
    <s v="NH2"/>
    <s v="H"/>
    <n v="8"/>
    <n v="800"/>
    <n v="0"/>
    <n v="0"/>
  </r>
  <r>
    <x v="241"/>
    <s v="Open"/>
    <x v="93"/>
    <x v="107"/>
    <s v="4896"/>
    <x v="159"/>
    <x v="103"/>
    <s v="PC"/>
    <s v="NH2054bf34 Rev1.9  Li Ion Battery [01/15/19]"/>
    <n v="110"/>
    <n v="0"/>
    <n v="110"/>
    <n v="0.88443015944261205"/>
    <s v="45094NH2054bf34 Rev1.9110"/>
    <n v="97.287317538687319"/>
    <d v="2019-01-15T00:00:00"/>
    <d v="2019-01-13T00:00:00"/>
    <x v="34"/>
    <d v="2019-01-01T00:00:00"/>
    <x v="0"/>
    <s v="NH2"/>
    <s v="H"/>
    <n v="8"/>
    <n v="880"/>
    <n v="0"/>
    <n v="0"/>
  </r>
  <r>
    <x v="241"/>
    <s v="Open"/>
    <x v="93"/>
    <x v="107"/>
    <s v="4896"/>
    <x v="159"/>
    <x v="103"/>
    <s v="PC"/>
    <s v="NH2054bf34 Rev1.9  Li Ion Battery [02/15/19]"/>
    <n v="100"/>
    <n v="0"/>
    <n v="100"/>
    <n v="0.88443015944261205"/>
    <s v="45094NH2054bf34 Rev1.9100"/>
    <n v="88.443015944261205"/>
    <d v="2019-02-15T00:00:00"/>
    <d v="2019-02-10T00:00:00"/>
    <x v="37"/>
    <d v="2019-02-01T00:00:00"/>
    <x v="0"/>
    <s v="NH2"/>
    <s v="H"/>
    <n v="8"/>
    <n v="800"/>
    <n v="0"/>
    <n v="0"/>
  </r>
  <r>
    <x v="241"/>
    <s v="Open"/>
    <x v="93"/>
    <x v="107"/>
    <s v="4896"/>
    <x v="159"/>
    <x v="103"/>
    <s v="PC"/>
    <s v="NH2054bf34 Rev1.9  Li Ion Battery [03/15/19]"/>
    <n v="110"/>
    <n v="0"/>
    <n v="110"/>
    <n v="0.88443015944261205"/>
    <s v="45094NH2054bf34 Rev1.9110"/>
    <n v="97.287317538687319"/>
    <d v="2019-03-15T00:00:00"/>
    <d v="2019-03-10T00:00:00"/>
    <x v="41"/>
    <d v="2019-03-01T00:00:00"/>
    <x v="0"/>
    <s v="NH2"/>
    <s v="H"/>
    <n v="8"/>
    <n v="880"/>
    <n v="0"/>
    <n v="0"/>
  </r>
  <r>
    <x v="241"/>
    <s v="Open"/>
    <x v="93"/>
    <x v="107"/>
    <s v="4896"/>
    <x v="159"/>
    <x v="103"/>
    <s v="PC"/>
    <s v="NH2054bf34 Rev1.9  Li Ion Battery [04/15/19]"/>
    <n v="130"/>
    <n v="0"/>
    <n v="130"/>
    <n v="0.88443015944261205"/>
    <s v="45094NH2054bf34 Rev1.9130"/>
    <n v="114.97592072753957"/>
    <d v="2019-04-15T00:00:00"/>
    <d v="2019-04-14T00:00:00"/>
    <x v="9"/>
    <d v="2019-04-01T00:00:00"/>
    <x v="0"/>
    <s v="NH2"/>
    <s v="H"/>
    <n v="8"/>
    <n v="1040"/>
    <n v="0"/>
    <n v="0"/>
  </r>
  <r>
    <x v="132"/>
    <s v="Open"/>
    <x v="37"/>
    <x v="85"/>
    <s v="4316"/>
    <x v="91"/>
    <x v="103"/>
    <s v="PC"/>
    <s v="NH2054bf34 Rev1.9  Li Ion Battery [12/17/18]"/>
    <n v="60"/>
    <n v="0"/>
    <n v="60"/>
    <n v="0.94266424401496496"/>
    <s v="46971NH2054bf34 Rev1.960"/>
    <n v="56.559854640897896"/>
    <d v="2018-12-17T00:00:00"/>
    <d v="2018-12-16T00:00:00"/>
    <x v="32"/>
    <d v="2018-12-01T00:00:00"/>
    <x v="0"/>
    <s v="NH2"/>
    <s v="H"/>
    <n v="8"/>
    <n v="480"/>
    <n v="0"/>
    <n v="0"/>
  </r>
  <r>
    <x v="132"/>
    <s v="Open"/>
    <x v="37"/>
    <x v="85"/>
    <s v="4316"/>
    <x v="91"/>
    <x v="103"/>
    <s v="PC"/>
    <s v="NH2054bf34 Rev1.9  Li Ion Battery [03/16/19]"/>
    <n v="60"/>
    <n v="0"/>
    <n v="60"/>
    <n v="0.94266424401496496"/>
    <s v="46971NH2054bf34 Rev1.960"/>
    <n v="56.559854640897896"/>
    <d v="2019-03-16T00:00:00"/>
    <d v="2019-03-10T00:00:00"/>
    <x v="41"/>
    <d v="2019-03-01T00:00:00"/>
    <x v="0"/>
    <s v="NH2"/>
    <s v="H"/>
    <n v="8"/>
    <n v="480"/>
    <n v="0"/>
    <n v="0"/>
  </r>
  <r>
    <x v="132"/>
    <s v="Open"/>
    <x v="37"/>
    <x v="85"/>
    <s v="4316"/>
    <x v="91"/>
    <x v="103"/>
    <s v="PC"/>
    <s v="NH2054bf34 Rev1.9  Li Ion Battery [06/14/19]"/>
    <n v="120"/>
    <n v="0"/>
    <n v="120"/>
    <n v="0.94266424401496496"/>
    <s v="46971NH2054bf34 Rev1.9120"/>
    <n v="113.11970928179579"/>
    <d v="2019-06-14T00:00:00"/>
    <d v="2019-06-09T00:00:00"/>
    <x v="46"/>
    <d v="2019-06-01T00:00:00"/>
    <x v="0"/>
    <s v="NH2"/>
    <s v="H"/>
    <n v="8"/>
    <n v="960"/>
    <n v="0"/>
    <n v="0"/>
  </r>
  <r>
    <x v="242"/>
    <s v="Open"/>
    <x v="89"/>
    <x v="42"/>
    <s v="7600"/>
    <x v="160"/>
    <x v="104"/>
    <s v="PC"/>
    <s v="NH2054bs34 Rev1.2  Li Ion Battery [09/07/18]"/>
    <n v="350"/>
    <n v="0"/>
    <n v="350"/>
    <n v="0.92018952700032253"/>
    <s v="46022NH2054bs34 Rev1.2350"/>
    <n v="322.06633445011289"/>
    <d v="2018-09-07T00:00:00"/>
    <d v="2018-09-02T00:00:00"/>
    <x v="23"/>
    <d v="2018-09-01T00:00:00"/>
    <x v="0"/>
    <s v="NH2"/>
    <s v="H"/>
    <n v="8"/>
    <n v="2800"/>
    <n v="7"/>
    <n v="2450"/>
  </r>
  <r>
    <x v="243"/>
    <s v="Open"/>
    <x v="89"/>
    <x v="108"/>
    <s v="7600"/>
    <x v="160"/>
    <x v="104"/>
    <s v="PC"/>
    <s v="NH2054bs34 Rev1.2  Li Ion Battery [08/15/18]"/>
    <n v="800"/>
    <n v="0"/>
    <n v="800"/>
    <n v="0.92018952700032253"/>
    <s v="46021NH2054bs34 Rev1.2800"/>
    <n v="736.15162160025807"/>
    <d v="2018-08-15T00:00:00"/>
    <d v="2018-08-12T00:00:00"/>
    <x v="23"/>
    <s v="LATE"/>
    <x v="0"/>
    <s v="NH2"/>
    <s v="H"/>
    <n v="8"/>
    <n v="6400"/>
    <n v="30"/>
    <n v="24000"/>
  </r>
  <r>
    <x v="243"/>
    <s v="Open"/>
    <x v="89"/>
    <x v="108"/>
    <s v="7600"/>
    <x v="160"/>
    <x v="104"/>
    <s v="PC"/>
    <s v="NH2054bs34 Rev1.2  Li Ion Battery [08/28/18]"/>
    <n v="800"/>
    <n v="0"/>
    <n v="800"/>
    <n v="0.92018952700032253"/>
    <s v="46021NH2054bs34 Rev1.2800"/>
    <n v="736.15162160025807"/>
    <d v="2018-08-28T00:00:00"/>
    <d v="2018-08-26T00:00:00"/>
    <x v="23"/>
    <s v="LATE"/>
    <x v="0"/>
    <s v="NH2"/>
    <s v="H"/>
    <n v="8"/>
    <n v="6400"/>
    <n v="17"/>
    <n v="13600"/>
  </r>
  <r>
    <x v="243"/>
    <s v="Open"/>
    <x v="89"/>
    <x v="108"/>
    <s v="7600"/>
    <x v="160"/>
    <x v="104"/>
    <s v="PC"/>
    <s v="NH2054bs34 Rev1.2  Li Ion Battery [09/12/18]"/>
    <n v="750"/>
    <n v="0"/>
    <n v="750"/>
    <n v="0.92018952700032253"/>
    <s v="46021NH2054bs34 Rev1.2750"/>
    <n v="690.14214525024192"/>
    <d v="2018-09-12T00:00:00"/>
    <d v="2018-09-09T00:00:00"/>
    <x v="26"/>
    <d v="2018-09-01T00:00:00"/>
    <x v="0"/>
    <s v="NH2"/>
    <s v="H"/>
    <n v="8"/>
    <n v="6000"/>
    <n v="0"/>
    <n v="0"/>
  </r>
  <r>
    <x v="243"/>
    <s v="Open"/>
    <x v="89"/>
    <x v="108"/>
    <s v="7600"/>
    <x v="160"/>
    <x v="104"/>
    <s v="PC"/>
    <s v="NH2054bs34 Rev1.2  Li Ion Battery [09/19/18]"/>
    <n v="750"/>
    <n v="0"/>
    <n v="750"/>
    <n v="0.92018952700032253"/>
    <s v="46021NH2054bs34 Rev1.2750"/>
    <n v="690.14214525024192"/>
    <d v="2018-09-19T00:00:00"/>
    <d v="2018-09-16T00:00:00"/>
    <x v="27"/>
    <d v="2018-09-01T00:00:00"/>
    <x v="0"/>
    <s v="NH2"/>
    <s v="H"/>
    <n v="8"/>
    <n v="6000"/>
    <n v="0"/>
    <n v="0"/>
  </r>
  <r>
    <x v="242"/>
    <s v="Open"/>
    <x v="89"/>
    <x v="42"/>
    <s v="7600"/>
    <x v="160"/>
    <x v="105"/>
    <s v="PC"/>
    <s v="NH2054bs34 Rev1.3  Li Ion Battery [10/09/18]"/>
    <n v="350"/>
    <n v="0"/>
    <n v="350"/>
    <n v="0.92018952700032253"/>
    <s v="46022NH2054bs34 Rev1.3350"/>
    <n v="322.06633445011289"/>
    <d v="2018-10-09T00:00:00"/>
    <d v="2018-10-07T00:00:00"/>
    <x v="25"/>
    <d v="2018-10-01T00:00:00"/>
    <x v="0"/>
    <s v="NH2"/>
    <s v="H"/>
    <n v="8"/>
    <n v="2800"/>
    <n v="0"/>
    <n v="0"/>
  </r>
  <r>
    <x v="242"/>
    <s v="Open"/>
    <x v="89"/>
    <x v="42"/>
    <s v="7600"/>
    <x v="160"/>
    <x v="105"/>
    <s v="PC"/>
    <s v="NH2054bs34 Rev1.3  Li Ion Battery [11/06/18]"/>
    <n v="350"/>
    <n v="0"/>
    <n v="350"/>
    <n v="0.92018952700032253"/>
    <s v="46022NH2054bs34 Rev1.3350"/>
    <n v="322.06633445011289"/>
    <d v="2018-11-06T00:00:00"/>
    <d v="2018-11-04T00:00:00"/>
    <x v="29"/>
    <d v="2018-11-01T00:00:00"/>
    <x v="0"/>
    <s v="NH2"/>
    <s v="H"/>
    <n v="8"/>
    <n v="2800"/>
    <n v="0"/>
    <n v="0"/>
  </r>
  <r>
    <x v="243"/>
    <s v="Open"/>
    <x v="89"/>
    <x v="108"/>
    <s v="7600"/>
    <x v="160"/>
    <x v="105"/>
    <s v="PC"/>
    <s v="NH2054bs34 Rev1.3  Li Ion Battery [09/26/18]"/>
    <n v="750"/>
    <n v="0"/>
    <n v="750"/>
    <n v="0.92018952700032253"/>
    <s v="46021NH2054bs34 Rev1.3750"/>
    <n v="690.14214525024192"/>
    <d v="2018-09-26T00:00:00"/>
    <d v="2018-09-23T00:00:00"/>
    <x v="24"/>
    <d v="2018-09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0/10/18]"/>
    <n v="750"/>
    <n v="0"/>
    <n v="750"/>
    <n v="0.92018952700032253"/>
    <s v="46021NH2054bs34 Rev1.3750"/>
    <n v="690.14214525024192"/>
    <d v="2018-10-10T00:00:00"/>
    <d v="2018-10-07T00:00:00"/>
    <x v="25"/>
    <d v="2018-10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0/24/18]"/>
    <n v="750"/>
    <n v="0"/>
    <n v="750"/>
    <n v="0.92018952700032253"/>
    <s v="46021NH2054bs34 Rev1.3750"/>
    <n v="690.14214525024192"/>
    <d v="2018-10-24T00:00:00"/>
    <d v="2018-10-21T00:00:00"/>
    <x v="0"/>
    <d v="2018-10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0/30/18]"/>
    <n v="750"/>
    <n v="0"/>
    <n v="750"/>
    <n v="0.92018952700032253"/>
    <s v="46021NH2054bs34 Rev1.3750"/>
    <n v="690.14214525024192"/>
    <d v="2018-10-30T00:00:00"/>
    <d v="2018-10-28T00:00:00"/>
    <x v="28"/>
    <d v="2018-10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1/07/18]"/>
    <n v="750"/>
    <n v="0"/>
    <n v="750"/>
    <n v="0.92018952700032253"/>
    <s v="46021NH2054bs34 Rev1.3750"/>
    <n v="690.14214525024192"/>
    <d v="2018-11-07T00:00:00"/>
    <d v="2018-11-04T00:00:00"/>
    <x v="29"/>
    <d v="2018-11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1/14/18]"/>
    <n v="750"/>
    <n v="0"/>
    <n v="750"/>
    <n v="0.92018952700032253"/>
    <s v="46021NH2054bs34 Rev1.3750"/>
    <n v="690.14214525024192"/>
    <d v="2018-11-14T00:00:00"/>
    <d v="2018-11-11T00:00:00"/>
    <x v="30"/>
    <d v="2018-11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1/28/18]"/>
    <n v="750"/>
    <n v="0"/>
    <n v="750"/>
    <n v="0.92018952700032253"/>
    <s v="46021NH2054bs34 Rev1.3750"/>
    <n v="690.14214525024192"/>
    <d v="2018-11-28T00:00:00"/>
    <d v="2018-11-25T00:00:00"/>
    <x v="3"/>
    <d v="2018-11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2/05/18]"/>
    <n v="750"/>
    <n v="0"/>
    <n v="750"/>
    <n v="0.92018952700032253"/>
    <s v="46021NH2054bs34 Rev1.3750"/>
    <n v="690.14214525024192"/>
    <d v="2018-12-05T00:00:00"/>
    <d v="2018-12-02T00:00:00"/>
    <x v="31"/>
    <d v="2018-12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2/12/18]"/>
    <n v="750"/>
    <n v="0"/>
    <n v="750"/>
    <n v="0.92018952700032253"/>
    <s v="46021NH2054bs34 Rev1.3750"/>
    <n v="690.14214525024192"/>
    <d v="2018-12-12T00:00:00"/>
    <d v="2018-12-09T00:00:00"/>
    <x v="4"/>
    <d v="2018-12-01T00:00:00"/>
    <x v="0"/>
    <s v="NH2"/>
    <s v="H"/>
    <n v="8"/>
    <n v="6000"/>
    <n v="0"/>
    <n v="0"/>
  </r>
  <r>
    <x v="243"/>
    <s v="Open"/>
    <x v="89"/>
    <x v="108"/>
    <s v="7600"/>
    <x v="160"/>
    <x v="105"/>
    <s v="PC"/>
    <s v="NH2054bs34 Rev1.3  Li Ion Battery [12/19/18]"/>
    <n v="750"/>
    <n v="0"/>
    <n v="750"/>
    <n v="0.92018952700032253"/>
    <s v="46021NH2054bs34 Rev1.3750"/>
    <n v="690.14214525024192"/>
    <d v="2018-12-19T00:00:00"/>
    <d v="2018-12-16T00:00:00"/>
    <x v="32"/>
    <d v="2018-12-01T00:00:00"/>
    <x v="0"/>
    <s v="NH2"/>
    <s v="H"/>
    <n v="8"/>
    <n v="6000"/>
    <n v="0"/>
    <n v="0"/>
  </r>
  <r>
    <x v="244"/>
    <s v="Open"/>
    <x v="94"/>
    <x v="20"/>
    <s v="3411"/>
    <x v="146"/>
    <x v="106"/>
    <s v="PC"/>
    <s v="NH2054by34 Rev1.0  Li Ion Battery [09/04/18]"/>
    <n v="25"/>
    <n v="0"/>
    <n v="25"/>
    <n v="1.1320160096322567"/>
    <s v="46214NH2054by34 Rev1.025"/>
    <n v="28.300400240806418"/>
    <d v="2018-09-04T00:00:00"/>
    <d v="2018-09-02T00:00:00"/>
    <x v="23"/>
    <d v="2018-09-01T00:00:00"/>
    <x v="0"/>
    <s v="NH2"/>
    <s v="H"/>
    <n v="8"/>
    <n v="200"/>
    <n v="10"/>
    <n v="250"/>
  </r>
  <r>
    <x v="245"/>
    <s v="Open"/>
    <x v="19"/>
    <x v="83"/>
    <s v="3411"/>
    <x v="146"/>
    <x v="106"/>
    <s v="PC"/>
    <s v="NH2054by34 Rev1.0  E34 Rev1.0 Li Ion Battery"/>
    <n v="25"/>
    <n v="0"/>
    <n v="25"/>
    <n v="1.1320160096322567"/>
    <s v="46888NH2054by34 Rev1.025"/>
    <n v="28.300400240806418"/>
    <d v="2018-10-15T00:00:00"/>
    <d v="2018-10-14T00:00:00"/>
    <x v="8"/>
    <d v="2018-10-01T00:00:00"/>
    <x v="0"/>
    <s v="NH2"/>
    <s v="H"/>
    <n v="8"/>
    <n v="200"/>
    <n v="0"/>
    <n v="0"/>
  </r>
  <r>
    <x v="246"/>
    <s v="Open"/>
    <x v="18"/>
    <x v="109"/>
    <s v="8273"/>
    <x v="95"/>
    <x v="107"/>
    <s v="PC"/>
    <s v="NH2054ca34 Rev1.2  Li Ion Battery [09/26/18]"/>
    <n v="84"/>
    <n v="0"/>
    <n v="84"/>
    <n v="0.9485786432293446"/>
    <s v="46348NH2054ca34 Rev1.284"/>
    <n v="79.680606031264944"/>
    <d v="2018-09-26T00:00:00"/>
    <d v="2018-09-23T00:00:00"/>
    <x v="24"/>
    <d v="2018-09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10/03/18]"/>
    <n v="84"/>
    <n v="0"/>
    <n v="84"/>
    <n v="0.9485786432293446"/>
    <s v="46348NH2054ca34 Rev1.284"/>
    <n v="79.680606031264944"/>
    <d v="2018-10-03T00:00:00"/>
    <d v="2018-09-30T00:00:00"/>
    <x v="7"/>
    <d v="2018-10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10/03/18]"/>
    <n v="84"/>
    <n v="0"/>
    <n v="84"/>
    <n v="0.9485786432293446"/>
    <s v="46348NH2054ca34 Rev1.284"/>
    <n v="79.680606031264944"/>
    <d v="2018-10-03T00:00:00"/>
    <d v="2018-09-30T00:00:00"/>
    <x v="7"/>
    <d v="2018-10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11/09/18]"/>
    <n v="84"/>
    <n v="0"/>
    <n v="84"/>
    <n v="0.9485786432293446"/>
    <s v="46348NH2054ca34 Rev1.284"/>
    <n v="79.680606031264944"/>
    <d v="2018-11-09T00:00:00"/>
    <d v="2018-11-04T00:00:00"/>
    <x v="29"/>
    <d v="2018-11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12/10/18]"/>
    <n v="84"/>
    <n v="0"/>
    <n v="84"/>
    <n v="0.9485786432293446"/>
    <s v="46348NH2054ca34 Rev1.284"/>
    <n v="79.680606031264944"/>
    <d v="2018-12-10T00:00:00"/>
    <d v="2018-12-09T00:00:00"/>
    <x v="4"/>
    <d v="2018-12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01/10/19]"/>
    <n v="84"/>
    <n v="0"/>
    <n v="84"/>
    <n v="0.9485786432293446"/>
    <s v="46348NH2054ca34 Rev1.284"/>
    <n v="79.680606031264944"/>
    <d v="2019-01-10T00:00:00"/>
    <d v="2019-01-06T00:00:00"/>
    <x v="22"/>
    <d v="2019-01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02/10/19]"/>
    <n v="84"/>
    <n v="0"/>
    <n v="84"/>
    <n v="0.9485786432293446"/>
    <s v="46348NH2054ca34 Rev1.284"/>
    <n v="79.680606031264944"/>
    <d v="2019-02-10T00:00:00"/>
    <d v="2019-02-10T00:00:00"/>
    <x v="37"/>
    <d v="2019-02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03/10/19]"/>
    <n v="84"/>
    <n v="0"/>
    <n v="84"/>
    <n v="0.9485786432293446"/>
    <s v="46348NH2054ca34 Rev1.284"/>
    <n v="79.680606031264944"/>
    <d v="2019-03-10T00:00:00"/>
    <d v="2019-03-10T00:00:00"/>
    <x v="41"/>
    <d v="2019-03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04/10/19]"/>
    <n v="84"/>
    <n v="0"/>
    <n v="84"/>
    <n v="0.9485786432293446"/>
    <s v="46348NH2054ca34 Rev1.284"/>
    <n v="79.680606031264944"/>
    <d v="2019-04-10T00:00:00"/>
    <d v="2019-04-07T00:00:00"/>
    <x v="5"/>
    <d v="2019-04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05/10/19]"/>
    <n v="84"/>
    <n v="0"/>
    <n v="84"/>
    <n v="0.9485786432293446"/>
    <s v="46348NH2054ca34 Rev1.284"/>
    <n v="79.680606031264944"/>
    <d v="2019-05-10T00:00:00"/>
    <d v="2019-05-05T00:00:00"/>
    <x v="45"/>
    <d v="2019-05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06/10/19]"/>
    <n v="84"/>
    <n v="0"/>
    <n v="84"/>
    <n v="0.9485786432293446"/>
    <s v="46348NH2054ca34 Rev1.284"/>
    <n v="79.680606031264944"/>
    <d v="2019-06-10T00:00:00"/>
    <d v="2019-06-09T00:00:00"/>
    <x v="46"/>
    <d v="2019-06-01T00:00:00"/>
    <x v="0"/>
    <s v="NH2"/>
    <s v="H"/>
    <n v="8"/>
    <n v="672"/>
    <n v="0"/>
    <n v="0"/>
  </r>
  <r>
    <x v="246"/>
    <s v="Open"/>
    <x v="18"/>
    <x v="109"/>
    <s v="8273"/>
    <x v="95"/>
    <x v="107"/>
    <s v="PC"/>
    <s v="NH2054ca34 Rev1.2  Li Ion Battery [07/05/19]"/>
    <n v="84"/>
    <n v="0"/>
    <n v="84"/>
    <n v="0.9485786432293446"/>
    <s v="46348NH2054ca34 Rev1.284"/>
    <n v="79.680606031264944"/>
    <d v="2019-07-05T00:00:00"/>
    <d v="2019-06-30T00:00:00"/>
    <x v="14"/>
    <d v="2019-07-01T00:00:00"/>
    <x v="0"/>
    <s v="NH2"/>
    <s v="H"/>
    <n v="8"/>
    <n v="672"/>
    <n v="0"/>
    <n v="0"/>
  </r>
  <r>
    <x v="247"/>
    <s v="Open"/>
    <x v="29"/>
    <x v="33"/>
    <s v="6021"/>
    <x v="161"/>
    <x v="108"/>
    <s v="PC"/>
    <s v="NH2054cb31 Rev1.1  z"/>
    <n v="100"/>
    <n v="0"/>
    <n v="100"/>
    <n v="1.0294694263306288"/>
    <s v="46695NH2054cb31 Rev1.1100"/>
    <n v="102.94694263306287"/>
    <d v="2018-11-27T00:00:00"/>
    <d v="2018-11-25T00:00:00"/>
    <x v="3"/>
    <d v="2018-11-01T00:00:00"/>
    <x v="0"/>
    <s v="NH2"/>
    <s v="H"/>
    <n v="8"/>
    <n v="800"/>
    <n v="0"/>
    <n v="0"/>
  </r>
  <r>
    <x v="248"/>
    <s v="Open"/>
    <x v="95"/>
    <x v="110"/>
    <s v="9205"/>
    <x v="162"/>
    <x v="109"/>
    <s v="PC"/>
    <s v="NH2054cc34 Rev1.0  Li Ion Battery [09/17/18]"/>
    <n v="200"/>
    <n v="0"/>
    <n v="200"/>
    <n v="0.9485786432293446"/>
    <s v="45102NH2054cc34 Rev1.0200"/>
    <n v="189.71572864586892"/>
    <d v="2018-09-17T00:00:00"/>
    <d v="2018-09-16T00:00:00"/>
    <x v="27"/>
    <d v="2018-09-01T00:00:00"/>
    <x v="0"/>
    <s v="NH2"/>
    <s v="H"/>
    <n v="8"/>
    <n v="1600"/>
    <n v="0"/>
    <n v="0"/>
  </r>
  <r>
    <x v="249"/>
    <s v="Open"/>
    <x v="96"/>
    <x v="38"/>
    <s v="4964"/>
    <x v="11"/>
    <x v="110"/>
    <s v="PC"/>
    <s v="NH2054ce31 Rev1.0  Li Ion Battery [09/20/18]"/>
    <n v="150"/>
    <n v="0"/>
    <n v="150"/>
    <n v="0.94694080960074711"/>
    <s v="45495NH2054ce31 Rev1.0150"/>
    <n v="142.04112144011208"/>
    <d v="2018-09-20T00:00:00"/>
    <d v="2018-09-16T00:00:00"/>
    <x v="27"/>
    <d v="2018-09-01T00:00:00"/>
    <x v="0"/>
    <s v="NH2"/>
    <s v="H"/>
    <n v="8"/>
    <n v="1200"/>
    <n v="0"/>
    <n v="0"/>
  </r>
  <r>
    <x v="249"/>
    <s v="Open"/>
    <x v="96"/>
    <x v="38"/>
    <s v="4964"/>
    <x v="11"/>
    <x v="110"/>
    <s v="PC"/>
    <s v="NH2054ce31 Rev1.0  Li Ion Battery [10/23/18]"/>
    <n v="150"/>
    <n v="0"/>
    <n v="150"/>
    <n v="0.94694080960074711"/>
    <s v="45495NH2054ce31 Rev1.0150"/>
    <n v="142.04112144011208"/>
    <d v="2018-10-23T00:00:00"/>
    <d v="2018-10-21T00:00:00"/>
    <x v="0"/>
    <d v="2018-10-01T00:00:00"/>
    <x v="0"/>
    <s v="NH2"/>
    <s v="H"/>
    <n v="8"/>
    <n v="1200"/>
    <n v="0"/>
    <n v="0"/>
  </r>
  <r>
    <x v="250"/>
    <s v="Open"/>
    <x v="27"/>
    <x v="61"/>
    <s v="2106"/>
    <x v="163"/>
    <x v="111"/>
    <s v="PC"/>
    <s v="NH2054ch34 Rev1.1  5-04 rev A Li Ion Battery"/>
    <n v="240"/>
    <n v="0"/>
    <n v="240"/>
    <n v="1.0400243541593677"/>
    <s v="46563NH2054ch34 Rev1.1240"/>
    <n v="249.60584499824824"/>
    <d v="2018-10-09T00:00:00"/>
    <d v="2018-10-07T00:00:00"/>
    <x v="25"/>
    <d v="2018-10-01T00:00:00"/>
    <x v="0"/>
    <s v="NH2"/>
    <s v="H"/>
    <n v="8"/>
    <n v="1920"/>
    <n v="0"/>
    <n v="0"/>
  </r>
  <r>
    <x v="251"/>
    <s v="Open"/>
    <x v="97"/>
    <x v="111"/>
    <s v="5741"/>
    <x v="164"/>
    <x v="112"/>
    <s v="PC"/>
    <s v="NH2054cs34 Rev1.0  Li Ion Battery [08/20/18]"/>
    <n v="90"/>
    <n v="0"/>
    <n v="90"/>
    <n v="0.93165436240050459"/>
    <s v="45059NH2054cs34 Rev1.090"/>
    <n v="83.848892616045418"/>
    <d v="2018-08-20T00:00:00"/>
    <d v="2018-08-19T00:00:00"/>
    <x v="23"/>
    <s v="LATE"/>
    <x v="0"/>
    <s v="NH2"/>
    <s v="H"/>
    <n v="8"/>
    <n v="720"/>
    <n v="25"/>
    <n v="2250"/>
  </r>
  <r>
    <x v="251"/>
    <s v="Open"/>
    <x v="97"/>
    <x v="111"/>
    <s v="5741"/>
    <x v="164"/>
    <x v="112"/>
    <s v="PC"/>
    <s v="NH2054cs34 Rev1.0  Li Ion Battery [09/24/18]"/>
    <n v="72"/>
    <n v="0"/>
    <n v="72"/>
    <n v="0.93165436240050459"/>
    <s v="45059NH2054cs34 Rev1.072"/>
    <n v="67.079114092836335"/>
    <d v="2018-09-24T00:00:00"/>
    <d v="2018-09-23T00:00:00"/>
    <x v="24"/>
    <d v="2018-09-01T00:00:00"/>
    <x v="0"/>
    <s v="NH2"/>
    <s v="H"/>
    <n v="8"/>
    <n v="576"/>
    <n v="0"/>
    <n v="0"/>
  </r>
  <r>
    <x v="251"/>
    <s v="Open"/>
    <x v="97"/>
    <x v="111"/>
    <s v="5741"/>
    <x v="164"/>
    <x v="112"/>
    <s v="PC"/>
    <s v="NH2054cs34 Rev1.0  Li Ion Battery [10/22/18]"/>
    <n v="72"/>
    <n v="0"/>
    <n v="72"/>
    <n v="0.93165436240050459"/>
    <s v="45059NH2054cs34 Rev1.072"/>
    <n v="67.079114092836335"/>
    <d v="2018-10-22T00:00:00"/>
    <d v="2018-10-21T00:00:00"/>
    <x v="0"/>
    <d v="2018-10-01T00:00:00"/>
    <x v="0"/>
    <s v="NH2"/>
    <s v="H"/>
    <n v="8"/>
    <n v="576"/>
    <n v="0"/>
    <n v="0"/>
  </r>
  <r>
    <x v="251"/>
    <s v="Open"/>
    <x v="97"/>
    <x v="111"/>
    <s v="5741"/>
    <x v="164"/>
    <x v="112"/>
    <s v="PC"/>
    <s v="NH2054cs34 Rev1.0  n Battery dec4 [10/23/18]"/>
    <n v="72"/>
    <n v="0"/>
    <n v="72"/>
    <n v="0.93165436240050459"/>
    <s v="45059NH2054cs34 Rev1.072"/>
    <n v="67.079114092836335"/>
    <d v="2018-10-23T00:00:00"/>
    <d v="2018-10-21T00:00:00"/>
    <x v="0"/>
    <d v="2018-10-01T00:00:00"/>
    <x v="0"/>
    <s v="NH2"/>
    <s v="H"/>
    <n v="8"/>
    <n v="576"/>
    <n v="0"/>
    <n v="0"/>
  </r>
  <r>
    <x v="251"/>
    <s v="Open"/>
    <x v="97"/>
    <x v="111"/>
    <s v="5741"/>
    <x v="164"/>
    <x v="112"/>
    <s v="PC"/>
    <s v="NH2054cs34 Rev1.0   Battery dec20 [10/24/18]"/>
    <n v="90"/>
    <n v="0"/>
    <n v="90"/>
    <n v="0.93165436240050459"/>
    <s v="45059NH2054cs34 Rev1.090"/>
    <n v="83.848892616045418"/>
    <d v="2018-10-24T00:00:00"/>
    <d v="2018-10-21T00:00:00"/>
    <x v="0"/>
    <d v="2018-10-01T00:00:00"/>
    <x v="0"/>
    <s v="NH2"/>
    <s v="H"/>
    <n v="8"/>
    <n v="720"/>
    <n v="0"/>
    <n v="0"/>
  </r>
  <r>
    <x v="251"/>
    <s v="Open"/>
    <x v="97"/>
    <x v="111"/>
    <s v="5741"/>
    <x v="164"/>
    <x v="112"/>
    <s v="PC"/>
    <s v="NH2054cs34 Rev1.0   Battery dec29 [10/31/18]"/>
    <n v="72"/>
    <n v="0"/>
    <n v="72"/>
    <n v="0.93165436240050459"/>
    <s v="45059NH2054cs34 Rev1.072"/>
    <n v="67.079114092836335"/>
    <d v="2018-10-31T00:00:00"/>
    <d v="2018-10-28T00:00:00"/>
    <x v="28"/>
    <d v="2018-10-01T00:00:00"/>
    <x v="0"/>
    <s v="NH2"/>
    <s v="H"/>
    <n v="8"/>
    <n v="576"/>
    <n v="0"/>
    <n v="0"/>
  </r>
  <r>
    <x v="251"/>
    <s v="Open"/>
    <x v="97"/>
    <x v="111"/>
    <s v="5741"/>
    <x v="164"/>
    <x v="112"/>
    <s v="PC"/>
    <s v="NH2054cs34 Rev1.0  n Battery jan4 [10/26/18]"/>
    <n v="90"/>
    <n v="0"/>
    <n v="90"/>
    <n v="0.93165436240050459"/>
    <s v="45059NH2054cs34 Rev1.090"/>
    <n v="83.848892616045418"/>
    <d v="2018-10-26T00:00:00"/>
    <d v="2018-10-21T00:00:00"/>
    <x v="0"/>
    <d v="2018-10-01T00:00:00"/>
    <x v="0"/>
    <s v="NH2"/>
    <s v="H"/>
    <n v="8"/>
    <n v="720"/>
    <n v="0"/>
    <n v="0"/>
  </r>
  <r>
    <x v="251"/>
    <s v="Open"/>
    <x v="97"/>
    <x v="111"/>
    <s v="5741"/>
    <x v="164"/>
    <x v="112"/>
    <s v="PC"/>
    <s v="NH2054cs34 Rev1.0  Battery jan25  [10/29/18]"/>
    <n v="72"/>
    <n v="0"/>
    <n v="72"/>
    <n v="0.93165436240050459"/>
    <s v="45059NH2054cs34 Rev1.072"/>
    <n v="67.079114092836335"/>
    <d v="2018-10-29T00:00:00"/>
    <d v="2018-10-28T00:00:00"/>
    <x v="28"/>
    <d v="2018-10-01T00:00:00"/>
    <x v="0"/>
    <s v="NH2"/>
    <s v="H"/>
    <n v="8"/>
    <n v="576"/>
    <n v="0"/>
    <n v="0"/>
  </r>
  <r>
    <x v="251"/>
    <s v="Open"/>
    <x v="97"/>
    <x v="111"/>
    <s v="5741"/>
    <x v="164"/>
    <x v="112"/>
    <s v="PC"/>
    <s v="NH2054cs34 Rev1.0  n Battery feb3 [10/30/18]"/>
    <n v="44"/>
    <n v="0"/>
    <n v="44"/>
    <n v="0.93165436240050459"/>
    <s v="45059NH2054cs34 Rev1.044"/>
    <n v="40.992791945622201"/>
    <d v="2018-10-30T00:00:00"/>
    <d v="2018-10-28T00:00:00"/>
    <x v="28"/>
    <d v="2018-10-01T00:00:00"/>
    <x v="0"/>
    <s v="NH2"/>
    <s v="H"/>
    <n v="8"/>
    <n v="352"/>
    <n v="0"/>
    <n v="0"/>
  </r>
  <r>
    <x v="252"/>
    <s v="Open"/>
    <x v="98"/>
    <x v="112"/>
    <s v="4499"/>
    <x v="165"/>
    <x v="113"/>
    <s v="PC"/>
    <s v="NH2054cs34 Rev2.0  attery Pana BF [08/14/18]"/>
    <n v="25"/>
    <n v="0"/>
    <n v="25"/>
    <n v="0"/>
    <s v="44710NH2054cs34 Rev2.025"/>
    <n v="0"/>
    <d v="2018-08-14T00:00:00"/>
    <d v="2018-08-12T00:00:00"/>
    <x v="23"/>
    <s v="LATE"/>
    <x v="0"/>
    <s v="NH2"/>
    <s v="H"/>
    <n v="8"/>
    <n v="200"/>
    <n v="31"/>
    <n v="775"/>
  </r>
  <r>
    <x v="252"/>
    <s v="Open"/>
    <x v="98"/>
    <x v="112"/>
    <s v="4499"/>
    <x v="165"/>
    <x v="113"/>
    <s v="PC"/>
    <s v="NH2054cs34 Rev2.0  attery Pana BF [08/24/18]"/>
    <n v="18"/>
    <n v="0"/>
    <n v="18"/>
    <n v="0"/>
    <s v="44710NH2054cs34 Rev2.018"/>
    <n v="0"/>
    <d v="2018-08-24T00:00:00"/>
    <d v="2018-08-19T00:00:00"/>
    <x v="23"/>
    <s v="LATE"/>
    <x v="0"/>
    <s v="NH2"/>
    <s v="H"/>
    <n v="8"/>
    <n v="144"/>
    <n v="21"/>
    <n v="378"/>
  </r>
  <r>
    <x v="253"/>
    <s v="Open"/>
    <x v="23"/>
    <x v="113"/>
    <s v="4499"/>
    <x v="165"/>
    <x v="113"/>
    <s v="PC"/>
    <s v="NH2054cs34 Rev2.0  vi Li Ion Battery Pana BF"/>
    <n v="12"/>
    <n v="0"/>
    <n v="12"/>
    <n v="1.0622260989025774"/>
    <s v="46810NH2054cs34 Rev2.012"/>
    <n v="12.746713186830927"/>
    <d v="2018-09-10T00:00:00"/>
    <d v="2018-09-09T00:00:00"/>
    <x v="26"/>
    <d v="2018-09-01T00:00:00"/>
    <x v="0"/>
    <s v="NH2"/>
    <s v="H"/>
    <n v="8"/>
    <n v="96"/>
    <n v="0"/>
    <n v="0"/>
  </r>
  <r>
    <x v="254"/>
    <s v="Open"/>
    <x v="43"/>
    <x v="20"/>
    <s v="5022"/>
    <x v="166"/>
    <x v="114"/>
    <s v="PC"/>
    <s v="NH2057ag34 Rev1.0  [09/12/18]"/>
    <n v="50"/>
    <n v="0"/>
    <n v="50"/>
    <n v="1.2056275321619967"/>
    <s v="46309NH2057ag34 Rev1.050"/>
    <n v="60.281376608099833"/>
    <d v="2018-09-12T00:00:00"/>
    <d v="2018-09-09T00:00:00"/>
    <x v="26"/>
    <d v="2018-09-01T00:00:00"/>
    <x v="0"/>
    <s v="NH2"/>
    <s v="H"/>
    <n v="8"/>
    <n v="400"/>
    <n v="0"/>
    <n v="0"/>
  </r>
  <r>
    <x v="255"/>
    <s v="Open"/>
    <x v="59"/>
    <x v="4"/>
    <s v="6537"/>
    <x v="167"/>
    <x v="115"/>
    <s v="PC"/>
    <s v="NH2057ay29 Rev1.3  s"/>
    <n v="100"/>
    <n v="0"/>
    <n v="100"/>
    <n v="1.0300153708734947"/>
    <s v="46473NH2057ay29 Rev1.3100"/>
    <n v="103.00153708734948"/>
    <d v="2018-10-30T00:00:00"/>
    <d v="2018-10-28T00:00:00"/>
    <x v="28"/>
    <d v="2018-10-01T00:00:00"/>
    <x v="0"/>
    <s v="NH2"/>
    <s v="H"/>
    <n v="8"/>
    <n v="800"/>
    <n v="0"/>
    <n v="0"/>
  </r>
  <r>
    <x v="256"/>
    <s v="Open"/>
    <x v="27"/>
    <x v="74"/>
    <s v="9049"/>
    <x v="168"/>
    <x v="116"/>
    <s v="PC"/>
    <s v="NH2057ba29 Rev1.2  il and Gas Li Ion Battery"/>
    <n v="24"/>
    <n v="0"/>
    <n v="24"/>
    <n v="1.1753276100329442"/>
    <s v="46571NH2057ba29 Rev1.224"/>
    <n v="28.207862640790658"/>
    <d v="2018-09-27T00:00:00"/>
    <d v="2018-09-23T00:00:00"/>
    <x v="24"/>
    <d v="2018-09-01T00:00:00"/>
    <x v="0"/>
    <s v="NH2"/>
    <s v="H"/>
    <n v="8"/>
    <n v="192"/>
    <n v="0"/>
    <n v="0"/>
  </r>
  <r>
    <x v="257"/>
    <s v="Open"/>
    <x v="27"/>
    <x v="83"/>
    <s v="9049"/>
    <x v="168"/>
    <x v="116"/>
    <s v="PC"/>
    <s v="NH2057ba29 Rev1.2  il and Gas Li Ion Battery"/>
    <n v="48"/>
    <n v="0"/>
    <n v="48"/>
    <n v="1.1753276100329442"/>
    <s v="46564NH2057ba29 Rev1.248"/>
    <n v="56.415725281581317"/>
    <d v="2018-10-15T00:00:00"/>
    <d v="2018-10-14T00:00:00"/>
    <x v="8"/>
    <d v="2018-10-01T00:00:00"/>
    <x v="0"/>
    <s v="NH2"/>
    <s v="H"/>
    <n v="8"/>
    <n v="384"/>
    <n v="0"/>
    <n v="0"/>
  </r>
  <r>
    <x v="258"/>
    <s v="Open"/>
    <x v="23"/>
    <x v="32"/>
    <s v="9049"/>
    <x v="168"/>
    <x v="116"/>
    <s v="PC"/>
    <s v="NH2057ba29 Rev1.2  Li Ion Battery [10/22/18]"/>
    <n v="12"/>
    <n v="0"/>
    <n v="12"/>
    <n v="1.1753276100329442"/>
    <s v="46802NH2057ba29 Rev1.212"/>
    <n v="14.103931320395329"/>
    <d v="2018-10-22T00:00:00"/>
    <d v="2018-10-21T00:00:00"/>
    <x v="0"/>
    <d v="2018-10-01T00:00:00"/>
    <x v="0"/>
    <s v="NH2"/>
    <s v="H"/>
    <n v="8"/>
    <n v="96"/>
    <n v="0"/>
    <n v="0"/>
  </r>
  <r>
    <x v="258"/>
    <s v="Open"/>
    <x v="23"/>
    <x v="32"/>
    <s v="9049"/>
    <x v="168"/>
    <x v="116"/>
    <s v="PC"/>
    <s v="NH2057ba29 Rev1.2  Li Ion Battery [12/03/18]"/>
    <n v="12"/>
    <n v="0"/>
    <n v="12"/>
    <n v="1.1753276100329442"/>
    <s v="46802NH2057ba29 Rev1.212"/>
    <n v="14.103931320395329"/>
    <d v="2018-12-03T00:00:00"/>
    <d v="2018-12-02T00:00:00"/>
    <x v="31"/>
    <d v="2018-12-01T00:00:00"/>
    <x v="0"/>
    <s v="NH2"/>
    <s v="H"/>
    <n v="8"/>
    <n v="96"/>
    <n v="0"/>
    <n v="0"/>
  </r>
  <r>
    <x v="258"/>
    <s v="Open"/>
    <x v="23"/>
    <x v="32"/>
    <s v="9049"/>
    <x v="168"/>
    <x v="116"/>
    <s v="PC"/>
    <s v="NH2057ba29 Rev1.2  Li Ion Battery [12/10/18]"/>
    <n v="12"/>
    <n v="0"/>
    <n v="12"/>
    <n v="1.1753276100329442"/>
    <s v="46802NH2057ba29 Rev1.212"/>
    <n v="14.103931320395329"/>
    <d v="2018-12-10T00:00:00"/>
    <d v="2018-12-09T00:00:00"/>
    <x v="4"/>
    <d v="2018-12-01T00:00:00"/>
    <x v="0"/>
    <s v="NH2"/>
    <s v="H"/>
    <n v="8"/>
    <n v="96"/>
    <n v="0"/>
    <n v="0"/>
  </r>
  <r>
    <x v="259"/>
    <s v="Open"/>
    <x v="61"/>
    <x v="83"/>
    <s v="9185"/>
    <x v="169"/>
    <x v="117"/>
    <s v="PC"/>
    <s v="NH2057bf29 Rev1.5  D29 Rev1.5 Li Ion Battery"/>
    <n v="18"/>
    <n v="0"/>
    <n v="18"/>
    <n v="1.1897951404188882"/>
    <s v="46604NH2057bf29 Rev1.518"/>
    <n v="21.416312527539986"/>
    <d v="2018-10-15T00:00:00"/>
    <d v="2018-10-14T00:00:00"/>
    <x v="8"/>
    <d v="2018-10-01T00:00:00"/>
    <x v="0"/>
    <s v="NH2"/>
    <s v="H"/>
    <n v="8"/>
    <n v="144"/>
    <n v="0"/>
    <n v="0"/>
  </r>
  <r>
    <x v="260"/>
    <s v="Open"/>
    <x v="46"/>
    <x v="114"/>
    <s v="5022"/>
    <x v="166"/>
    <x v="118"/>
    <s v=""/>
    <s v="NH2057bf34 Rev1.5  [09/27/18]"/>
    <n v="100"/>
    <n v="0"/>
    <n v="100"/>
    <n v="1.0198244060733328"/>
    <s v="46291NH2057bf34 Rev1.5100"/>
    <n v="101.98244060733327"/>
    <d v="2018-09-27T00:00:00"/>
    <d v="2018-09-23T00:00:00"/>
    <x v="24"/>
    <d v="2018-09-01T00:00:00"/>
    <x v="0"/>
    <s v="NH2"/>
    <s v="H"/>
    <n v="8"/>
    <n v="800"/>
    <n v="0"/>
    <n v="0"/>
  </r>
  <r>
    <x v="261"/>
    <s v="Open"/>
    <x v="75"/>
    <x v="62"/>
    <s v="5022"/>
    <x v="166"/>
    <x v="118"/>
    <s v=""/>
    <s v="NH2057bf34 Rev1.5  [11/05/18]"/>
    <n v="112"/>
    <n v="0"/>
    <n v="112"/>
    <n v="1.0198244060733328"/>
    <s v="46631NH2057bf34 Rev1.5112"/>
    <n v="114.22033348021327"/>
    <d v="2018-11-05T00:00:00"/>
    <d v="2018-11-04T00:00:00"/>
    <x v="29"/>
    <d v="2018-11-01T00:00:00"/>
    <x v="0"/>
    <s v="NH2"/>
    <s v="H"/>
    <n v="8"/>
    <n v="896"/>
    <n v="0"/>
    <n v="0"/>
  </r>
  <r>
    <x v="262"/>
    <s v="Open"/>
    <x v="53"/>
    <x v="15"/>
    <s v="5022"/>
    <x v="166"/>
    <x v="118"/>
    <s v=""/>
    <s v="NH2057bf34 Rev1.5  D34 Rev1.5"/>
    <n v="360"/>
    <n v="0"/>
    <n v="360"/>
    <n v="0.94266424401496496"/>
    <s v="46685NH2057bf34 Rev1.5360"/>
    <n v="339.35912784538738"/>
    <d v="2018-11-19T00:00:00"/>
    <d v="2018-11-18T00:00:00"/>
    <x v="42"/>
    <d v="2018-11-01T00:00:00"/>
    <x v="0"/>
    <s v="NH2"/>
    <s v="H"/>
    <n v="8"/>
    <n v="2880"/>
    <n v="0"/>
    <n v="0"/>
  </r>
  <r>
    <x v="263"/>
    <s v="Open"/>
    <x v="67"/>
    <x v="2"/>
    <s v="5022"/>
    <x v="166"/>
    <x v="118"/>
    <s v=""/>
    <s v="NH2057bf34 Rev1.5  [12/10/18]"/>
    <n v="36"/>
    <n v="0"/>
    <n v="36"/>
    <n v="1.1078124682318726"/>
    <s v="46862NH2057bf34 Rev1.536"/>
    <n v="39.881248856347412"/>
    <d v="2018-12-10T00:00:00"/>
    <d v="2018-12-09T00:00:00"/>
    <x v="4"/>
    <d v="2018-12-01T00:00:00"/>
    <x v="0"/>
    <s v="NH2"/>
    <s v="H"/>
    <n v="8"/>
    <n v="288"/>
    <n v="0"/>
    <n v="0"/>
  </r>
  <r>
    <x v="264"/>
    <s v="Open"/>
    <x v="20"/>
    <x v="43"/>
    <s v="5022"/>
    <x v="166"/>
    <x v="118"/>
    <s v=""/>
    <s v="NH2057bf34 Rev1.5  D34 Rev1.5"/>
    <n v="100"/>
    <n v="0"/>
    <n v="100"/>
    <n v="1.0263757405877225"/>
    <s v="47001NH2057bf34 Rev1.5100"/>
    <n v="102.63757405877226"/>
    <d v="2018-12-18T00:00:00"/>
    <d v="2018-12-16T00:00:00"/>
    <x v="32"/>
    <d v="2018-12-01T00:00:00"/>
    <x v="0"/>
    <s v="NH2"/>
    <s v="H"/>
    <n v="8"/>
    <n v="800"/>
    <n v="0"/>
    <n v="0"/>
  </r>
  <r>
    <x v="265"/>
    <s v="Open"/>
    <x v="60"/>
    <x v="17"/>
    <s v="5741"/>
    <x v="164"/>
    <x v="119"/>
    <s v="PC"/>
    <s v="NH2057bm24 Rev1.1  on Battery"/>
    <n v="24"/>
    <n v="0"/>
    <n v="24"/>
    <n v="0.99198123438717645"/>
    <s v="46591NH2057bm24 Rev1.124"/>
    <n v="23.807549625292236"/>
    <d v="2018-11-05T00:00:00"/>
    <d v="2018-11-04T00:00:00"/>
    <x v="29"/>
    <d v="2018-11-01T00:00:00"/>
    <x v="0"/>
    <s v="NH2"/>
    <s v="H"/>
    <n v="8"/>
    <n v="192"/>
    <n v="0"/>
    <n v="0"/>
  </r>
  <r>
    <x v="266"/>
    <s v="Open"/>
    <x v="13"/>
    <x v="7"/>
    <s v="7367"/>
    <x v="79"/>
    <x v="120"/>
    <s v="PC"/>
    <s v="NH2057cv29 Rev1.0  on Battery"/>
    <n v="1"/>
    <n v="0"/>
    <n v="1"/>
    <n v="1.5077168458810781"/>
    <s v="46650NH2057cv29 Rev1.01"/>
    <n v="1.5077168458810781"/>
    <d v="2018-09-24T00:00:00"/>
    <d v="2018-09-23T00:00:00"/>
    <x v="24"/>
    <d v="2018-09-01T00:00:00"/>
    <x v="0"/>
    <s v="NH2"/>
    <s v="H"/>
    <n v="8"/>
    <n v="8"/>
    <n v="0"/>
    <n v="0"/>
  </r>
  <r>
    <x v="266"/>
    <s v="Open"/>
    <x v="13"/>
    <x v="7"/>
    <s v="7367"/>
    <x v="79"/>
    <x v="121"/>
    <s v="PC"/>
    <s v="NH2057cv29 Rev1.1  on Battery"/>
    <n v="1"/>
    <n v="0"/>
    <n v="1"/>
    <n v="1.5077168458810781"/>
    <s v="46650NH2057cv29 Rev1.11"/>
    <n v="1.5077168458810781"/>
    <d v="2018-09-24T00:00:00"/>
    <d v="2018-09-23T00:00:00"/>
    <x v="24"/>
    <d v="2018-09-01T00:00:00"/>
    <x v="0"/>
    <s v="NH2"/>
    <s v="H"/>
    <n v="8"/>
    <n v="8"/>
    <n v="0"/>
    <n v="0"/>
  </r>
  <r>
    <x v="267"/>
    <s v="Open"/>
    <x v="25"/>
    <x v="22"/>
    <s v="9612"/>
    <x v="170"/>
    <x v="122"/>
    <s v="PC"/>
    <s v="NH3054bf25 Rev0.1  to Rev 1.0 when available"/>
    <n v="10"/>
    <n v="0"/>
    <n v="10"/>
    <n v="1.4452061957229432"/>
    <s v="46772NH3054bf25 Rev0.110"/>
    <n v="14.452061957229432"/>
    <d v="2018-11-28T00:00:00"/>
    <d v="2018-11-25T00:00:00"/>
    <x v="3"/>
    <d v="2018-11-01T00:00:00"/>
    <x v="0"/>
    <s v="NH3"/>
    <s v="H"/>
    <n v="8"/>
    <n v="80"/>
    <n v="0"/>
    <n v="0"/>
  </r>
  <r>
    <x v="268"/>
    <s v="Open"/>
    <x v="29"/>
    <x v="115"/>
    <s v="7596"/>
    <x v="171"/>
    <x v="123"/>
    <s v="PC"/>
    <s v="NI1030ao-REV4.2  kel Metal Hydride Battery"/>
    <n v="3"/>
    <n v="0"/>
    <n v="3"/>
    <n v="1.2920687514490834"/>
    <s v="46714NI1030ao-REV4.23"/>
    <n v="3.8762062543472502"/>
    <d v="2018-08-27T00:00:00"/>
    <d v="2018-08-26T00:00:00"/>
    <x v="23"/>
    <s v="LATE"/>
    <x v="0"/>
    <s v="NI1"/>
    <s v="I"/>
    <n v="9"/>
    <n v="27"/>
    <n v="18"/>
    <n v="54"/>
  </r>
  <r>
    <x v="269"/>
    <s v="Open"/>
    <x v="13"/>
    <x v="53"/>
    <s v="9601"/>
    <x v="172"/>
    <x v="123"/>
    <s v="PC"/>
    <s v="NI1030ao-REV4.2  kel Metal Hydride Battery"/>
    <n v="2"/>
    <n v="0"/>
    <n v="2"/>
    <n v="1.2920687514490834"/>
    <s v="46649NI1030ao-REV4.22"/>
    <n v="2.5841375028981668"/>
    <d v="2018-08-28T00:00:00"/>
    <d v="2018-08-26T00:00:00"/>
    <x v="23"/>
    <s v="LATE"/>
    <x v="0"/>
    <s v="NI1"/>
    <s v="I"/>
    <n v="9"/>
    <n v="18"/>
    <n v="17"/>
    <n v="34"/>
  </r>
  <r>
    <x v="156"/>
    <s v="Open"/>
    <x v="72"/>
    <x v="91"/>
    <s v="4964"/>
    <x v="11"/>
    <x v="123"/>
    <s v="PC"/>
    <s v="NI1030ao-REV4.2  kel Metal Hydride Battery"/>
    <n v="6"/>
    <n v="0"/>
    <n v="6"/>
    <n v="1.2920687514490834"/>
    <s v="46540NI1030ao-REV4.26"/>
    <n v="7.7524125086945004"/>
    <d v="2018-09-21T00:00:00"/>
    <d v="2018-09-16T00:00:00"/>
    <x v="27"/>
    <d v="2018-09-01T00:00:00"/>
    <x v="0"/>
    <s v="NI1"/>
    <s v="I"/>
    <n v="9"/>
    <n v="54"/>
    <n v="0"/>
    <n v="0"/>
  </r>
  <r>
    <x v="270"/>
    <s v="Open"/>
    <x v="50"/>
    <x v="114"/>
    <s v="9547"/>
    <x v="173"/>
    <x v="123"/>
    <s v="PC"/>
    <s v="NI1030ao-REV4.2  ydride Battery [09/27/18]"/>
    <n v="80"/>
    <n v="0"/>
    <n v="80"/>
    <n v="0.81964474035586921"/>
    <s v="46282NI1030ao-REV4.280"/>
    <n v="65.571579228469531"/>
    <d v="2018-09-27T00:00:00"/>
    <d v="2018-09-23T00:00:00"/>
    <x v="24"/>
    <d v="2018-09-01T00:00:00"/>
    <x v="0"/>
    <s v="NI1"/>
    <s v="I"/>
    <n v="9"/>
    <n v="720"/>
    <n v="0"/>
    <n v="0"/>
  </r>
  <r>
    <x v="271"/>
    <s v="Open"/>
    <x v="25"/>
    <x v="95"/>
    <s v="4445"/>
    <x v="174"/>
    <x v="123"/>
    <s v="PC"/>
    <s v="NI1030ao-REV4.2  kel Metal Hydride Battery"/>
    <n v="1"/>
    <n v="0"/>
    <n v="1"/>
    <n v="1.2920687514490834"/>
    <s v="46766NI1030ao-REV4.21"/>
    <n v="1.2920687514490834"/>
    <d v="2018-10-23T00:00:00"/>
    <d v="2018-10-21T00:00:00"/>
    <x v="0"/>
    <d v="2018-10-01T00:00:00"/>
    <x v="0"/>
    <s v="NI1"/>
    <s v="I"/>
    <n v="9"/>
    <n v="9"/>
    <n v="0"/>
    <n v="0"/>
  </r>
  <r>
    <x v="272"/>
    <s v="Open"/>
    <x v="35"/>
    <x v="15"/>
    <s v="6260"/>
    <x v="175"/>
    <x v="123"/>
    <s v="PC"/>
    <s v="NI1030ao-REV4.2  kel Metal Hydride Battery"/>
    <n v="83"/>
    <n v="0"/>
    <n v="83"/>
    <n v="0.81964474035586921"/>
    <s v="46621NI1030ao-REV4.283"/>
    <n v="68.030513449537139"/>
    <d v="2018-11-19T00:00:00"/>
    <d v="2018-11-18T00:00:00"/>
    <x v="42"/>
    <d v="2018-11-01T00:00:00"/>
    <x v="0"/>
    <s v="NI1"/>
    <s v="I"/>
    <n v="9"/>
    <n v="747"/>
    <n v="0"/>
    <n v="0"/>
  </r>
  <r>
    <x v="109"/>
    <s v="Open"/>
    <x v="59"/>
    <x v="77"/>
    <s v="4184"/>
    <x v="71"/>
    <x v="123"/>
    <s v="PC"/>
    <s v="NI1030ao-REV4.2  kel Metal Hydride Battery"/>
    <n v="24"/>
    <n v="0"/>
    <n v="24"/>
    <n v="0.96504797027246325"/>
    <s v="46478NI1030ao-REV4.224"/>
    <n v="23.161151286539116"/>
    <d v="2018-11-21T00:00:00"/>
    <d v="2018-11-18T00:00:00"/>
    <x v="42"/>
    <d v="2018-11-01T00:00:00"/>
    <x v="0"/>
    <s v="NI1"/>
    <s v="I"/>
    <n v="9"/>
    <n v="216"/>
    <n v="0"/>
    <n v="0"/>
  </r>
  <r>
    <x v="273"/>
    <s v="Open"/>
    <x v="84"/>
    <x v="32"/>
    <s v="4140"/>
    <x v="176"/>
    <x v="123"/>
    <s v="PC"/>
    <s v="NI1030ao-REV4.2  kel Metal Hydride Battery"/>
    <n v="10"/>
    <n v="0"/>
    <n v="10"/>
    <n v="1.2920687514490834"/>
    <s v="46915NI1030ao-REV4.210"/>
    <n v="12.920687514490833"/>
    <d v="2018-12-14T00:00:00"/>
    <d v="2018-12-09T00:00:00"/>
    <x v="4"/>
    <d v="2018-12-01T00:00:00"/>
    <x v="0"/>
    <s v="NI1"/>
    <s v="I"/>
    <n v="9"/>
    <n v="90"/>
    <n v="0"/>
    <n v="0"/>
  </r>
  <r>
    <x v="274"/>
    <s v="Open"/>
    <x v="99"/>
    <x v="116"/>
    <s v="4050"/>
    <x v="123"/>
    <x v="124"/>
    <s v="PC"/>
    <s v="Ni2020as29-REV2.2  Li Ion Battery [09/12/18]"/>
    <n v="100"/>
    <n v="0"/>
    <n v="100"/>
    <n v="1.1726888780757596"/>
    <s v="46015Ni2020as29-REV2.2100"/>
    <n v="117.26888780757596"/>
    <d v="2018-09-12T00:00:00"/>
    <d v="2018-09-09T00:00:00"/>
    <x v="26"/>
    <d v="2018-09-01T00:00:00"/>
    <x v="0"/>
    <s v="Ni2"/>
    <s v="I"/>
    <n v="9"/>
    <n v="900"/>
    <n v="0"/>
    <n v="0"/>
  </r>
  <r>
    <x v="275"/>
    <s v="Open"/>
    <x v="67"/>
    <x v="81"/>
    <s v="5444"/>
    <x v="177"/>
    <x v="125"/>
    <s v="PC"/>
    <s v="Ni2020as29-REV2.4  29 Rev 2.4 Li Ion Battery"/>
    <n v="1"/>
    <n v="0"/>
    <n v="1"/>
    <n v="1.6146309855256327"/>
    <s v="46868Ni2020as29-REV2.41"/>
    <n v="1.6146309855256327"/>
    <d v="2018-09-11T00:00:00"/>
    <d v="2018-09-09T00:00:00"/>
    <x v="26"/>
    <d v="2018-09-01T00:00:00"/>
    <x v="0"/>
    <s v="Ni2"/>
    <s v="I"/>
    <n v="9"/>
    <n v="9"/>
    <n v="0"/>
    <n v="0"/>
  </r>
  <r>
    <x v="276"/>
    <s v="Open"/>
    <x v="100"/>
    <x v="79"/>
    <s v="5807"/>
    <x v="49"/>
    <x v="125"/>
    <s v="PC"/>
    <s v="Ni2020as29-REV2.4  Li Ion Battery [09/12/18]"/>
    <n v="210"/>
    <n v="0"/>
    <n v="210"/>
    <n v="1.1726888780757596"/>
    <s v="46055Ni2020as29-REV2.4210"/>
    <n v="246.26466439590951"/>
    <d v="2018-09-12T00:00:00"/>
    <d v="2018-09-09T00:00:00"/>
    <x v="26"/>
    <d v="2018-09-01T00:00:00"/>
    <x v="0"/>
    <s v="Ni2"/>
    <s v="I"/>
    <n v="9"/>
    <n v="1890"/>
    <n v="0"/>
    <n v="0"/>
  </r>
  <r>
    <x v="277"/>
    <s v="Open"/>
    <x v="15"/>
    <x v="91"/>
    <s v="5444"/>
    <x v="177"/>
    <x v="125"/>
    <s v="PC"/>
    <s v="Ni2020as29-REV2.4  29 Rev 2.4 Li Ion Battery"/>
    <n v="2"/>
    <n v="0"/>
    <n v="2"/>
    <n v="1.6146309855256327"/>
    <s v="46936Ni2020as29-REV2.42"/>
    <n v="3.2292619710512653"/>
    <d v="2018-09-21T00:00:00"/>
    <d v="2018-09-16T00:00:00"/>
    <x v="27"/>
    <d v="2018-09-01T00:00:00"/>
    <x v="0"/>
    <s v="Ni2"/>
    <s v="I"/>
    <n v="9"/>
    <n v="18"/>
    <n v="0"/>
    <n v="0"/>
  </r>
  <r>
    <x v="68"/>
    <s v="Open"/>
    <x v="45"/>
    <x v="24"/>
    <s v="5681"/>
    <x v="43"/>
    <x v="125"/>
    <s v="PC"/>
    <s v="Ni2020as29-REV2.4  Li Ion Battery [09/17/18]"/>
    <n v="100"/>
    <n v="0"/>
    <n v="100"/>
    <n v="0.98606683517279692"/>
    <s v="44680Ni2020as29-REV2.4100"/>
    <n v="98.606683517279691"/>
    <d v="2018-09-17T00:00:00"/>
    <d v="2018-09-16T00:00:00"/>
    <x v="27"/>
    <d v="2018-09-01T00:00:00"/>
    <x v="0"/>
    <s v="Ni2"/>
    <s v="I"/>
    <n v="9"/>
    <n v="900"/>
    <n v="0"/>
    <n v="0"/>
  </r>
  <r>
    <x v="278"/>
    <s v="Open"/>
    <x v="63"/>
    <x v="24"/>
    <s v="9405"/>
    <x v="31"/>
    <x v="125"/>
    <s v="PC"/>
    <s v="Ni2020as29-REV2.4  Li Ion Battery [09/26/18]"/>
    <n v="100"/>
    <n v="0"/>
    <n v="100"/>
    <n v="1.1726888780757596"/>
    <s v="46269Ni2020as29-REV2.4100"/>
    <n v="117.26888780757596"/>
    <d v="2018-09-26T00:00:00"/>
    <d v="2018-09-23T00:00:00"/>
    <x v="24"/>
    <d v="2018-09-01T00:00:00"/>
    <x v="0"/>
    <s v="Ni2"/>
    <s v="I"/>
    <n v="9"/>
    <n v="900"/>
    <n v="0"/>
    <n v="0"/>
  </r>
  <r>
    <x v="279"/>
    <s v="Open"/>
    <x v="18"/>
    <x v="39"/>
    <s v="4140"/>
    <x v="176"/>
    <x v="125"/>
    <s v="PC"/>
    <s v="Ni2020as29-REV2.4  Li Ion Battery [10/03/18]"/>
    <n v="24"/>
    <n v="0"/>
    <n v="24"/>
    <n v="1.0768756108028099"/>
    <s v="46336Ni2020as29-REV2.424"/>
    <n v="25.845014659267438"/>
    <d v="2018-10-03T00:00:00"/>
    <d v="2018-09-30T00:00:00"/>
    <x v="7"/>
    <d v="2018-10-01T00:00:00"/>
    <x v="0"/>
    <s v="Ni2"/>
    <s v="I"/>
    <n v="9"/>
    <n v="216"/>
    <n v="0"/>
    <n v="0"/>
  </r>
  <r>
    <x v="280"/>
    <s v="Open"/>
    <x v="23"/>
    <x v="39"/>
    <s v="6615"/>
    <x v="178"/>
    <x v="125"/>
    <s v="PC"/>
    <s v="Ni2020as29-REV2.4  29 Rev 2.4 Li Ion Battery"/>
    <n v="6"/>
    <n v="0"/>
    <n v="6"/>
    <n v="1.6146309855256327"/>
    <s v="46812Ni2020as29-REV2.46"/>
    <n v="9.687785913153796"/>
    <d v="2018-10-05T00:00:00"/>
    <d v="2018-09-30T00:00:00"/>
    <x v="7"/>
    <d v="2018-10-01T00:00:00"/>
    <x v="0"/>
    <s v="Ni2"/>
    <s v="I"/>
    <n v="9"/>
    <n v="54"/>
    <n v="0"/>
    <n v="0"/>
  </r>
  <r>
    <x v="164"/>
    <s v="Open"/>
    <x v="2"/>
    <x v="31"/>
    <s v="3869"/>
    <x v="115"/>
    <x v="125"/>
    <s v="PC"/>
    <s v="Ni2020as29-REV2.4  29 Rev 2.4 Li Ion Battery"/>
    <n v="4"/>
    <n v="0"/>
    <n v="4"/>
    <n v="1.6146309855256327"/>
    <s v="46819Ni2020as29-REV2.44"/>
    <n v="6.4585239421025307"/>
    <d v="2018-10-22T00:00:00"/>
    <d v="2018-10-21T00:00:00"/>
    <x v="0"/>
    <d v="2018-10-01T00:00:00"/>
    <x v="0"/>
    <s v="Ni2"/>
    <s v="I"/>
    <n v="9"/>
    <n v="36"/>
    <n v="0"/>
    <n v="0"/>
  </r>
  <r>
    <x v="281"/>
    <s v="Open"/>
    <x v="31"/>
    <x v="95"/>
    <s v="5221"/>
    <x v="179"/>
    <x v="125"/>
    <s v="PC"/>
    <s v="Ni2020as29-REV2.4  Li Ion Battery [10/19/18]"/>
    <n v="24"/>
    <n v="0"/>
    <n v="24"/>
    <n v="1.1726888780757596"/>
    <s v="46372Ni2020as29-REV2.424"/>
    <n v="28.144533073818231"/>
    <d v="2018-10-19T00:00:00"/>
    <d v="2018-10-14T00:00:00"/>
    <x v="8"/>
    <d v="2018-10-01T00:00:00"/>
    <x v="0"/>
    <s v="Ni2"/>
    <s v="I"/>
    <n v="9"/>
    <n v="216"/>
    <n v="0"/>
    <n v="0"/>
  </r>
  <r>
    <x v="282"/>
    <s v="Open"/>
    <x v="31"/>
    <x v="95"/>
    <s v="4358"/>
    <x v="55"/>
    <x v="125"/>
    <s v="PC"/>
    <s v="Ni2020as29-REV2.4  29 Rev 2.4 Li Ion Battery"/>
    <n v="72"/>
    <n v="0"/>
    <n v="72"/>
    <n v="1.1726888780757596"/>
    <s v="46373Ni2020as29-REV2.472"/>
    <n v="84.433599221454699"/>
    <d v="2018-10-23T00:00:00"/>
    <d v="2018-10-21T00:00:00"/>
    <x v="0"/>
    <d v="2018-10-01T00:00:00"/>
    <x v="0"/>
    <s v="Ni2"/>
    <s v="I"/>
    <n v="9"/>
    <n v="648"/>
    <n v="0"/>
    <n v="0"/>
  </r>
  <r>
    <x v="283"/>
    <s v="Open"/>
    <x v="21"/>
    <x v="38"/>
    <s v="9617"/>
    <x v="180"/>
    <x v="125"/>
    <s v="PC"/>
    <s v="Ni2020as29-REV2.4  29 Rev 2.4 Li Ion Battery"/>
    <n v="2"/>
    <n v="0"/>
    <n v="2"/>
    <n v="1.6146309855256327"/>
    <s v="46742Ni2020as29-REV2.42"/>
    <n v="3.2292619710512653"/>
    <d v="2018-10-25T00:00:00"/>
    <d v="2018-10-21T00:00:00"/>
    <x v="0"/>
    <d v="2018-10-01T00:00:00"/>
    <x v="0"/>
    <s v="Ni2"/>
    <s v="I"/>
    <n v="9"/>
    <n v="18"/>
    <n v="0"/>
    <n v="0"/>
  </r>
  <r>
    <x v="284"/>
    <s v="Open"/>
    <x v="31"/>
    <x v="4"/>
    <s v="5807"/>
    <x v="49"/>
    <x v="125"/>
    <s v="PC"/>
    <s v="Ni2020as29-REV2.4  29 Rev 2.4 Li Ion Battery"/>
    <n v="200"/>
    <n v="0"/>
    <n v="200"/>
    <n v="1.1726888780757596"/>
    <s v="46379Ni2020as29-REV2.4200"/>
    <n v="234.53777561515193"/>
    <d v="2018-10-30T00:00:00"/>
    <d v="2018-10-28T00:00:00"/>
    <x v="28"/>
    <d v="2018-10-01T00:00:00"/>
    <x v="0"/>
    <s v="Ni2"/>
    <s v="I"/>
    <n v="9"/>
    <n v="1800"/>
    <n v="0"/>
    <n v="0"/>
  </r>
  <r>
    <x v="285"/>
    <s v="Open"/>
    <x v="101"/>
    <x v="4"/>
    <s v="4313"/>
    <x v="181"/>
    <x v="125"/>
    <s v="PC"/>
    <s v="Ni2020as29-REV2.4  29 Rev 2.4 Li Ion Battery"/>
    <n v="180"/>
    <n v="0"/>
    <n v="180"/>
    <n v="1.0768756108028099"/>
    <s v="46451Ni2020as29-REV2.4180"/>
    <n v="193.83760994450577"/>
    <d v="2018-10-30T00:00:00"/>
    <d v="2018-10-28T00:00:00"/>
    <x v="28"/>
    <d v="2018-10-01T00:00:00"/>
    <x v="0"/>
    <s v="Ni2"/>
    <s v="I"/>
    <n v="9"/>
    <n v="1620"/>
    <n v="0"/>
    <n v="0"/>
  </r>
  <r>
    <x v="286"/>
    <s v="Open"/>
    <x v="48"/>
    <x v="25"/>
    <s v="5807"/>
    <x v="49"/>
    <x v="125"/>
    <s v="PC"/>
    <s v="Ni2020as29-REV2.4  Li Ion Battery [10/03/18]"/>
    <n v="100"/>
    <n v="0"/>
    <n v="100"/>
    <n v="1.1726888780757596"/>
    <s v="46437Ni2020as29-REV2.4100"/>
    <n v="117.26888780757596"/>
    <d v="2018-10-03T00:00:00"/>
    <d v="2018-09-30T00:00:00"/>
    <x v="7"/>
    <d v="2018-10-01T00:00:00"/>
    <x v="0"/>
    <s v="Ni2"/>
    <s v="I"/>
    <n v="9"/>
    <n v="900"/>
    <n v="0"/>
    <n v="0"/>
  </r>
  <r>
    <x v="286"/>
    <s v="Open"/>
    <x v="48"/>
    <x v="25"/>
    <s v="5807"/>
    <x v="49"/>
    <x v="125"/>
    <s v="PC"/>
    <s v="Ni2020as29-REV2.4  Li Ion Battery [11/05/18]"/>
    <n v="100"/>
    <n v="0"/>
    <n v="100"/>
    <n v="1.1726888780757596"/>
    <s v="46437Ni2020as29-REV2.4100"/>
    <n v="117.26888780757596"/>
    <d v="2018-11-05T00:00:00"/>
    <d v="2018-11-04T00:00:00"/>
    <x v="29"/>
    <d v="2018-11-01T00:00:00"/>
    <x v="0"/>
    <s v="Ni2"/>
    <s v="I"/>
    <n v="9"/>
    <n v="900"/>
    <n v="0"/>
    <n v="0"/>
  </r>
  <r>
    <x v="287"/>
    <s v="Open"/>
    <x v="24"/>
    <x v="26"/>
    <s v="5221"/>
    <x v="179"/>
    <x v="125"/>
    <s v="PC"/>
    <s v="Ni2020as29-REV2.4  29 Rev 2.4 Li Ion Battery"/>
    <n v="72"/>
    <n v="0"/>
    <n v="72"/>
    <n v="1.1726888780757596"/>
    <s v="46501Ni2020as29-REV2.472"/>
    <n v="84.433599221454699"/>
    <d v="2018-11-12T00:00:00"/>
    <d v="2018-11-11T00:00:00"/>
    <x v="30"/>
    <d v="2018-11-01T00:00:00"/>
    <x v="0"/>
    <s v="Ni2"/>
    <s v="I"/>
    <n v="9"/>
    <n v="648"/>
    <n v="0"/>
    <n v="0"/>
  </r>
  <r>
    <x v="288"/>
    <s v="Open"/>
    <x v="84"/>
    <x v="15"/>
    <s v="3028"/>
    <x v="20"/>
    <x v="125"/>
    <s v="PC"/>
    <s v="Ni2020as29-REV2.4  Li Ion Battery [11/05/18]"/>
    <n v="80"/>
    <n v="0"/>
    <n v="80"/>
    <n v="1.0768756108028099"/>
    <s v="46914Ni2020as29-REV2.480"/>
    <n v="86.1500488642248"/>
    <d v="2018-11-05T00:00:00"/>
    <d v="2018-11-04T00:00:00"/>
    <x v="29"/>
    <d v="2018-11-01T00:00:00"/>
    <x v="0"/>
    <s v="Ni2"/>
    <s v="I"/>
    <n v="9"/>
    <n v="720"/>
    <n v="0"/>
    <n v="0"/>
  </r>
  <r>
    <x v="289"/>
    <s v="Open"/>
    <x v="36"/>
    <x v="89"/>
    <s v="9125"/>
    <x v="182"/>
    <x v="125"/>
    <s v="PC"/>
    <s v="Ni2020as29-REV2.4  29 Rev 2.4 Li Ion Battery"/>
    <n v="200"/>
    <n v="0"/>
    <n v="200"/>
    <n v="1.0768756108028099"/>
    <s v="46737Ni2020as29-REV2.4200"/>
    <n v="215.37512216056197"/>
    <d v="2018-12-04T00:00:00"/>
    <d v="2018-12-02T00:00:00"/>
    <x v="31"/>
    <d v="2018-12-01T00:00:00"/>
    <x v="0"/>
    <s v="Ni2"/>
    <s v="I"/>
    <n v="9"/>
    <n v="1800"/>
    <n v="0"/>
    <n v="0"/>
  </r>
  <r>
    <x v="274"/>
    <s v="Open"/>
    <x v="99"/>
    <x v="116"/>
    <s v="4050"/>
    <x v="123"/>
    <x v="125"/>
    <s v="PC"/>
    <s v="Ni2020as29-REV2.4  Li Ion Battery [10/08/18]"/>
    <n v="100"/>
    <n v="0"/>
    <n v="100"/>
    <n v="1.1726888780757596"/>
    <s v="46015Ni2020as29-REV2.4100"/>
    <n v="117.26888780757596"/>
    <d v="2018-10-08T00:00:00"/>
    <d v="2018-10-07T00:00:00"/>
    <x v="25"/>
    <d v="2018-10-01T00:00:00"/>
    <x v="0"/>
    <s v="Ni2"/>
    <s v="I"/>
    <n v="9"/>
    <n v="900"/>
    <n v="0"/>
    <n v="0"/>
  </r>
  <r>
    <x v="274"/>
    <s v="Open"/>
    <x v="99"/>
    <x v="116"/>
    <s v="4050"/>
    <x v="123"/>
    <x v="125"/>
    <s v="PC"/>
    <s v="Ni2020as29-REV2.4  Li Ion Battery [11/05/18]"/>
    <n v="100"/>
    <n v="0"/>
    <n v="100"/>
    <n v="1.1726888780757596"/>
    <s v="46015Ni2020as29-REV2.4100"/>
    <n v="117.26888780757596"/>
    <d v="2018-11-05T00:00:00"/>
    <d v="2018-11-04T00:00:00"/>
    <x v="29"/>
    <d v="2018-11-01T00:00:00"/>
    <x v="0"/>
    <s v="Ni2"/>
    <s v="I"/>
    <n v="9"/>
    <n v="900"/>
    <n v="0"/>
    <n v="0"/>
  </r>
  <r>
    <x v="274"/>
    <s v="Open"/>
    <x v="99"/>
    <x v="116"/>
    <s v="4050"/>
    <x v="123"/>
    <x v="125"/>
    <s v="PC"/>
    <s v="Ni2020as29-REV2.4  Li Ion Battery [11/28/18]"/>
    <n v="100"/>
    <n v="0"/>
    <n v="100"/>
    <n v="1.1726888780757596"/>
    <s v="46015Ni2020as29-REV2.4100"/>
    <n v="117.26888780757596"/>
    <d v="2018-11-28T00:00:00"/>
    <d v="2018-11-25T00:00:00"/>
    <x v="3"/>
    <d v="2018-11-01T00:00:00"/>
    <x v="0"/>
    <s v="Ni2"/>
    <s v="I"/>
    <n v="9"/>
    <n v="900"/>
    <n v="0"/>
    <n v="0"/>
  </r>
  <r>
    <x v="290"/>
    <s v="Open"/>
    <x v="2"/>
    <x v="84"/>
    <s v="4313"/>
    <x v="181"/>
    <x v="125"/>
    <s v="PC"/>
    <s v="Ni2020as29-REV2.4  29 Rev 2.4 Li Ion Battery"/>
    <n v="120"/>
    <n v="0"/>
    <n v="120"/>
    <n v="1.0768756108028099"/>
    <s v="46828Ni2020as29-REV2.4120"/>
    <n v="129.2250732963372"/>
    <d v="2018-12-11T00:00:00"/>
    <d v="2018-12-09T00:00:00"/>
    <x v="4"/>
    <d v="2018-12-01T00:00:00"/>
    <x v="0"/>
    <s v="Ni2"/>
    <s v="I"/>
    <n v="9"/>
    <n v="1080"/>
    <n v="0"/>
    <n v="0"/>
  </r>
  <r>
    <x v="291"/>
    <s v="Open"/>
    <x v="22"/>
    <x v="23"/>
    <s v="4358"/>
    <x v="55"/>
    <x v="125"/>
    <s v="PC"/>
    <s v="Ni2020as29-REV2.4  29 Rev 2.4 Li Ion Battery"/>
    <n v="72"/>
    <n v="0"/>
    <n v="72"/>
    <n v="1.1726888780757596"/>
    <s v="47028Ni2020as29-REV2.472"/>
    <n v="84.433599221454699"/>
    <d v="2019-01-07T00:00:00"/>
    <d v="2019-01-06T00:00:00"/>
    <x v="22"/>
    <d v="2019-01-01T00:00:00"/>
    <x v="0"/>
    <s v="Ni2"/>
    <s v="I"/>
    <n v="9"/>
    <n v="648"/>
    <n v="0"/>
    <n v="0"/>
  </r>
  <r>
    <x v="292"/>
    <s v="Open"/>
    <x v="13"/>
    <x v="61"/>
    <s v="5444"/>
    <x v="177"/>
    <x v="126"/>
    <s v="PC"/>
    <s v="Ni2020as29-REV2.6  29 Rev 2.6 Li Ion Battery"/>
    <n v="2"/>
    <n v="0"/>
    <n v="2"/>
    <n v="1.6146309855256327"/>
    <s v="46673Ni2020as29-REV2.62"/>
    <n v="3.2292619710512653"/>
    <d v="2018-10-09T00:00:00"/>
    <d v="2018-10-07T00:00:00"/>
    <x v="25"/>
    <d v="2018-10-01T00:00:00"/>
    <x v="0"/>
    <s v="Ni2"/>
    <s v="I"/>
    <n v="9"/>
    <n v="18"/>
    <n v="0"/>
    <n v="0"/>
  </r>
  <r>
    <x v="293"/>
    <s v="Open"/>
    <x v="13"/>
    <x v="61"/>
    <s v="7000"/>
    <x v="183"/>
    <x v="126"/>
    <s v="PC"/>
    <s v="Ni2020as29-REV2.6  29 Rev 2.6 Li Ion Battery"/>
    <n v="8"/>
    <n v="0"/>
    <n v="8"/>
    <n v="1.6146309855256327"/>
    <s v="46674Ni2020as29-REV2.68"/>
    <n v="12.917047884205061"/>
    <d v="2018-10-09T00:00:00"/>
    <d v="2018-10-07T00:00:00"/>
    <x v="25"/>
    <d v="2018-10-01T00:00:00"/>
    <x v="0"/>
    <s v="Ni2"/>
    <s v="I"/>
    <n v="9"/>
    <n v="72"/>
    <n v="0"/>
    <n v="0"/>
  </r>
  <r>
    <x v="294"/>
    <s v="Open"/>
    <x v="13"/>
    <x v="15"/>
    <s v="6481"/>
    <x v="184"/>
    <x v="126"/>
    <s v="PC"/>
    <s v="Ni2020as29-REV2.6  29 Rev 2.6 Li Ion Battery"/>
    <n v="30"/>
    <n v="0"/>
    <n v="30"/>
    <n v="1.1726888780757596"/>
    <s v="46661Ni2020as29-REV2.630"/>
    <n v="35.180666342272787"/>
    <d v="2018-11-19T00:00:00"/>
    <d v="2018-11-18T00:00:00"/>
    <x v="42"/>
    <d v="2018-11-01T00:00:00"/>
    <x v="0"/>
    <s v="Ni2"/>
    <s v="I"/>
    <n v="9"/>
    <n v="270"/>
    <n v="0"/>
    <n v="0"/>
  </r>
  <r>
    <x v="295"/>
    <s v="Open"/>
    <x v="29"/>
    <x v="33"/>
    <s v="6481"/>
    <x v="184"/>
    <x v="126"/>
    <s v="PC"/>
    <s v="Ni2020as29-REV2.6  29 Rev 2.6 Li Ion Battery"/>
    <n v="30"/>
    <n v="0"/>
    <n v="30"/>
    <n v="1.1726888780757596"/>
    <s v="46698Ni2020as29-REV2.630"/>
    <n v="35.180666342272787"/>
    <d v="2018-11-27T00:00:00"/>
    <d v="2018-11-25T00:00:00"/>
    <x v="3"/>
    <d v="2018-11-01T00:00:00"/>
    <x v="0"/>
    <s v="Ni2"/>
    <s v="I"/>
    <n v="9"/>
    <n v="270"/>
    <n v="0"/>
    <n v="0"/>
  </r>
  <r>
    <x v="296"/>
    <s v="Open"/>
    <x v="22"/>
    <x v="52"/>
    <s v="5444"/>
    <x v="177"/>
    <x v="126"/>
    <s v="PC"/>
    <s v="Ni2020as29-REV2.6  29 Rev 2.6 Li Ion Battery"/>
    <n v="4"/>
    <n v="0"/>
    <n v="4"/>
    <n v="1.6146309855256327"/>
    <s v="47015Ni2020as29-REV2.64"/>
    <n v="6.4585239421025307"/>
    <d v="2018-12-17T00:00:00"/>
    <d v="2018-12-16T00:00:00"/>
    <x v="32"/>
    <d v="2018-12-01T00:00:00"/>
    <x v="0"/>
    <s v="Ni2"/>
    <s v="I"/>
    <n v="9"/>
    <n v="36"/>
    <n v="0"/>
    <n v="0"/>
  </r>
  <r>
    <x v="297"/>
    <s v="Open"/>
    <x v="102"/>
    <x v="53"/>
    <s v="6157"/>
    <x v="185"/>
    <x v="127"/>
    <s v="PC"/>
    <s v="NI2020bf24-REV4.8  Li Ion Battery [08/21/18]"/>
    <n v="123"/>
    <n v="0"/>
    <n v="123"/>
    <n v="0.81363935038434532"/>
    <s v="46167NI2020bf24-REV4.8123"/>
    <n v="100.07764009727447"/>
    <d v="2018-08-21T00:00:00"/>
    <d v="2018-08-19T00:00:00"/>
    <x v="23"/>
    <s v="LATE"/>
    <x v="0"/>
    <s v="Ni2"/>
    <s v="I"/>
    <n v="9"/>
    <n v="1107"/>
    <n v="24"/>
    <n v="2952"/>
  </r>
  <r>
    <x v="298"/>
    <s v="Open"/>
    <x v="40"/>
    <x v="7"/>
    <s v="3029"/>
    <x v="186"/>
    <x v="127"/>
    <s v="PC"/>
    <s v="NI2020bf24-REV4.8  Li Ion Battery [09/24/18]"/>
    <n v="72"/>
    <n v="0"/>
    <n v="72"/>
    <n v="0.98661277971566275"/>
    <s v="46255NI2020bf24-REV4.872"/>
    <n v="71.036120139527725"/>
    <d v="2018-09-24T00:00:00"/>
    <d v="2018-09-23T00:00:00"/>
    <x v="24"/>
    <d v="2018-09-01T00:00:00"/>
    <x v="0"/>
    <s v="Ni2"/>
    <s v="I"/>
    <n v="9"/>
    <n v="648"/>
    <n v="0"/>
    <n v="0"/>
  </r>
  <r>
    <x v="299"/>
    <s v="Open"/>
    <x v="96"/>
    <x v="117"/>
    <s v="4964"/>
    <x v="11"/>
    <x v="127"/>
    <s v="PC"/>
    <s v="NI2020bf24-REV4.8  Li Ion Battery [09/06/18]"/>
    <n v="12"/>
    <n v="0"/>
    <n v="12"/>
    <n v="0.8998985881571433"/>
    <s v="45496NI2020bf24-REV4.812"/>
    <n v="10.79878305788572"/>
    <d v="2018-09-06T00:00:00"/>
    <d v="2018-09-02T00:00:00"/>
    <x v="23"/>
    <d v="2018-09-01T00:00:00"/>
    <x v="0"/>
    <s v="Ni2"/>
    <s v="I"/>
    <n v="9"/>
    <n v="108"/>
    <n v="8"/>
    <n v="96"/>
  </r>
  <r>
    <x v="299"/>
    <s v="Open"/>
    <x v="96"/>
    <x v="117"/>
    <s v="4964"/>
    <x v="11"/>
    <x v="127"/>
    <s v="PC"/>
    <s v="NI2020bf24-REV4.8  Li Ion Battery [10/04/18]"/>
    <n v="12"/>
    <n v="0"/>
    <n v="12"/>
    <n v="0.8998985881571433"/>
    <s v="45496NI2020bf24-REV4.812"/>
    <n v="10.79878305788572"/>
    <d v="2018-10-04T00:00:00"/>
    <d v="2018-09-30T00:00:00"/>
    <x v="7"/>
    <d v="2018-10-01T00:00:00"/>
    <x v="0"/>
    <s v="Ni2"/>
    <s v="I"/>
    <n v="9"/>
    <n v="108"/>
    <n v="0"/>
    <n v="0"/>
  </r>
  <r>
    <x v="299"/>
    <s v="Open"/>
    <x v="96"/>
    <x v="117"/>
    <s v="4964"/>
    <x v="11"/>
    <x v="127"/>
    <s v="PC"/>
    <s v="NI2020bf24-REV4.8  Li Ion Battery [11/01/18]"/>
    <n v="12"/>
    <n v="0"/>
    <n v="12"/>
    <n v="0.8998985881571433"/>
    <s v="45496NI2020bf24-REV4.812"/>
    <n v="10.79878305788572"/>
    <d v="2018-11-01T00:00:00"/>
    <d v="2018-10-28T00:00:00"/>
    <x v="28"/>
    <d v="2018-11-01T00:00:00"/>
    <x v="0"/>
    <s v="Ni2"/>
    <s v="I"/>
    <n v="9"/>
    <n v="108"/>
    <n v="0"/>
    <n v="0"/>
  </r>
  <r>
    <x v="117"/>
    <s v="Open"/>
    <x v="36"/>
    <x v="80"/>
    <s v="4964"/>
    <x v="11"/>
    <x v="127"/>
    <s v="PC"/>
    <s v="NI2020bf24-REV4.8  Li Ion Battery [11/26/18]"/>
    <n v="10"/>
    <n v="0"/>
    <n v="10"/>
    <n v="0.98661277971566275"/>
    <s v="46722NI2020bf24-REV4.810"/>
    <n v="9.8661277971566275"/>
    <d v="2018-11-26T00:00:00"/>
    <d v="2018-11-25T00:00:00"/>
    <x v="3"/>
    <d v="2018-11-01T00:00:00"/>
    <x v="0"/>
    <s v="Ni2"/>
    <s v="I"/>
    <n v="9"/>
    <n v="90"/>
    <n v="0"/>
    <n v="0"/>
  </r>
  <r>
    <x v="300"/>
    <s v="Open"/>
    <x v="85"/>
    <x v="118"/>
    <s v="4964"/>
    <x v="11"/>
    <x v="127"/>
    <s v="PC"/>
    <s v="NI2020bf24-REV4.8  Li Ion Battery [11/26/18]"/>
    <n v="10"/>
    <n v="0"/>
    <n v="10"/>
    <n v="0.98661277971566275"/>
    <s v="46781NI2020bf24-REV4.810"/>
    <n v="9.8661277971566275"/>
    <d v="2018-11-26T00:00:00"/>
    <d v="2018-11-25T00:00:00"/>
    <x v="3"/>
    <d v="2018-11-01T00:00:00"/>
    <x v="0"/>
    <s v="Ni2"/>
    <s v="I"/>
    <n v="9"/>
    <n v="90"/>
    <n v="0"/>
    <n v="0"/>
  </r>
  <r>
    <x v="301"/>
    <s v="Open"/>
    <x v="62"/>
    <x v="54"/>
    <s v="3287"/>
    <x v="187"/>
    <x v="128"/>
    <s v="PC"/>
    <s v="Ni2020bf29-REV2.2  Li Ion Battery [09/12/18]"/>
    <n v="1"/>
    <n v="0"/>
    <n v="1"/>
    <n v="1.2757814059202535"/>
    <s v="46857Ni2020bf29-REV2.21"/>
    <n v="1.2757814059202535"/>
    <d v="2018-09-12T00:00:00"/>
    <d v="2018-09-09T00:00:00"/>
    <x v="26"/>
    <d v="2018-09-01T00:00:00"/>
    <x v="0"/>
    <s v="Ni2"/>
    <s v="I"/>
    <n v="9"/>
    <n v="9"/>
    <n v="0"/>
    <n v="0"/>
  </r>
  <r>
    <x v="302"/>
    <s v="Open"/>
    <x v="21"/>
    <x v="41"/>
    <s v="9618"/>
    <x v="188"/>
    <x v="129"/>
    <s v="PC"/>
    <s v="Ni2020bf29-REV2.3  29 Rev 2.3 Li Ion Battery"/>
    <n v="2"/>
    <n v="0"/>
    <n v="2"/>
    <n v="1.5484807050817255"/>
    <s v="46743Ni2020bf29-REV2.32"/>
    <n v="3.0969614101634511"/>
    <d v="2018-10-24T00:00:00"/>
    <d v="2018-10-21T00:00:00"/>
    <x v="0"/>
    <d v="2018-10-01T00:00:00"/>
    <x v="0"/>
    <s v="Ni2"/>
    <s v="I"/>
    <n v="9"/>
    <n v="18"/>
    <n v="0"/>
    <n v="0"/>
  </r>
  <r>
    <x v="303"/>
    <s v="Open"/>
    <x v="11"/>
    <x v="24"/>
    <s v="8740"/>
    <x v="189"/>
    <x v="130"/>
    <s v="PC"/>
    <s v="Ni2020bf29-REV2.6  29 Rev 2.6 Li Ion Battery"/>
    <n v="25"/>
    <n v="0"/>
    <n v="25"/>
    <n v="1.1317430373608237"/>
    <s v="46944Ni2020bf29-REV2.625"/>
    <n v="28.293575934020591"/>
    <d v="2018-09-28T00:00:00"/>
    <d v="2018-09-23T00:00:00"/>
    <x v="24"/>
    <d v="2018-09-01T00:00:00"/>
    <x v="0"/>
    <s v="Ni2"/>
    <s v="I"/>
    <n v="9"/>
    <n v="225"/>
    <n v="0"/>
    <n v="0"/>
  </r>
  <r>
    <x v="304"/>
    <s v="Open"/>
    <x v="39"/>
    <x v="78"/>
    <s v="4999"/>
    <x v="22"/>
    <x v="130"/>
    <s v="PC"/>
    <s v="Ni2020bf29-REV2.6  Li Ion Battery [10/17/18]"/>
    <n v="1"/>
    <n v="0"/>
    <n v="1"/>
    <n v="1.5484807050817255"/>
    <s v="46460Ni2020bf29-REV2.61"/>
    <n v="1.5484807050817255"/>
    <d v="2018-10-17T00:00:00"/>
    <d v="2018-10-14T00:00:00"/>
    <x v="8"/>
    <d v="2018-10-01T00:00:00"/>
    <x v="0"/>
    <s v="Ni2"/>
    <s v="I"/>
    <n v="9"/>
    <n v="9"/>
    <n v="0"/>
    <n v="0"/>
  </r>
  <r>
    <x v="305"/>
    <s v="Open"/>
    <x v="103"/>
    <x v="79"/>
    <s v="4964"/>
    <x v="11"/>
    <x v="131"/>
    <s v="PC"/>
    <s v="Ni2020bf29-REV2.7  Li Ion Battery [09/05/18]"/>
    <n v="6"/>
    <n v="0"/>
    <n v="6"/>
    <n v="0.9587696080295065"/>
    <s v="44345Ni2020bf29-REV2.76"/>
    <n v="5.752617648177039"/>
    <d v="2018-09-05T00:00:00"/>
    <d v="2018-09-02T00:00:00"/>
    <x v="23"/>
    <d v="2018-09-01T00:00:00"/>
    <x v="0"/>
    <s v="Ni2"/>
    <s v="I"/>
    <n v="9"/>
    <n v="54"/>
    <n v="9"/>
    <n v="54"/>
  </r>
  <r>
    <x v="306"/>
    <s v="Open"/>
    <x v="48"/>
    <x v="18"/>
    <s v="7605"/>
    <x v="190"/>
    <x v="132"/>
    <s v="PC"/>
    <s v="Ni2020bf29-REV2.8  Li Ion Battery [10/03/18]"/>
    <n v="1"/>
    <n v="0"/>
    <n v="1"/>
    <n v="1.0450288458023043"/>
    <s v="46427Ni2020bf29-REV2.81"/>
    <n v="1.0450288458023043"/>
    <d v="2018-10-03T00:00:00"/>
    <d v="2018-09-30T00:00:00"/>
    <x v="7"/>
    <d v="2018-10-01T00:00:00"/>
    <x v="0"/>
    <s v="Ni2"/>
    <s v="I"/>
    <n v="9"/>
    <n v="9"/>
    <n v="0"/>
    <n v="0"/>
  </r>
  <r>
    <x v="305"/>
    <s v="Open"/>
    <x v="103"/>
    <x v="79"/>
    <s v="4964"/>
    <x v="11"/>
    <x v="133"/>
    <s v="PC"/>
    <s v="Ni2020bf29-REV2.9  Li Ion Battery [09/05/18]"/>
    <n v="24"/>
    <n v="0"/>
    <n v="24"/>
    <n v="0.9587696080295065"/>
    <s v="44345Ni2020bf29-REV2.924"/>
    <n v="23.010470592708156"/>
    <d v="2018-09-05T00:00:00"/>
    <d v="2018-09-02T00:00:00"/>
    <x v="23"/>
    <d v="2018-09-01T00:00:00"/>
    <x v="0"/>
    <s v="Ni2"/>
    <s v="I"/>
    <n v="9"/>
    <n v="216"/>
    <n v="9"/>
    <n v="216"/>
  </r>
  <r>
    <x v="305"/>
    <s v="Open"/>
    <x v="103"/>
    <x v="79"/>
    <s v="4964"/>
    <x v="11"/>
    <x v="133"/>
    <s v="PC"/>
    <s v="Ni2020bf29-REV2.9  Li Ion Battery [09/19/18]"/>
    <n v="30"/>
    <n v="0"/>
    <n v="30"/>
    <n v="0.9587696080295065"/>
    <s v="44345Ni2020bf29-REV2.930"/>
    <n v="28.763088240885196"/>
    <d v="2018-09-19T00:00:00"/>
    <d v="2018-09-16T00:00:00"/>
    <x v="27"/>
    <d v="2018-09-01T00:00:00"/>
    <x v="0"/>
    <s v="Ni2"/>
    <s v="I"/>
    <n v="9"/>
    <n v="270"/>
    <n v="0"/>
    <n v="0"/>
  </r>
  <r>
    <x v="305"/>
    <s v="Open"/>
    <x v="103"/>
    <x v="79"/>
    <s v="4964"/>
    <x v="11"/>
    <x v="133"/>
    <s v="PC"/>
    <s v="Ni2020bf29-REV2.9  Li Ion Battery [10/17/18]"/>
    <n v="30"/>
    <n v="0"/>
    <n v="30"/>
    <n v="0.9587696080295065"/>
    <s v="44345Ni2020bf29-REV2.930"/>
    <n v="28.763088240885196"/>
    <d v="2018-10-17T00:00:00"/>
    <d v="2018-10-14T00:00:00"/>
    <x v="8"/>
    <d v="2018-10-01T00:00:00"/>
    <x v="0"/>
    <s v="Ni2"/>
    <s v="I"/>
    <n v="9"/>
    <n v="270"/>
    <n v="0"/>
    <n v="0"/>
  </r>
  <r>
    <x v="307"/>
    <s v="Open"/>
    <x v="15"/>
    <x v="36"/>
    <s v="8306"/>
    <x v="191"/>
    <x v="133"/>
    <s v="PC"/>
    <s v="Ni2020bf29-REV2.9  29 Rev 2.9 Li Ion Battery"/>
    <n v="2"/>
    <n v="0"/>
    <n v="2"/>
    <n v="1.5484807050817255"/>
    <s v="46938Ni2020bf29-REV2.92"/>
    <n v="3.0969614101634511"/>
    <d v="2018-09-17T00:00:00"/>
    <d v="2018-09-16T00:00:00"/>
    <x v="27"/>
    <d v="2018-09-01T00:00:00"/>
    <x v="0"/>
    <s v="Ni2"/>
    <s v="I"/>
    <n v="9"/>
    <n v="18"/>
    <n v="0"/>
    <n v="0"/>
  </r>
  <r>
    <x v="308"/>
    <s v="Open"/>
    <x v="19"/>
    <x v="91"/>
    <s v="9641"/>
    <x v="192"/>
    <x v="133"/>
    <s v="PC"/>
    <s v="Ni2020bf29-REV2.9  29 Rev 2.9 Li Ion Battery"/>
    <n v="1"/>
    <n v="0"/>
    <n v="1"/>
    <n v="1.5484807050817255"/>
    <s v="46883Ni2020bf29-REV2.91"/>
    <n v="1.5484807050817255"/>
    <d v="2018-09-21T00:00:00"/>
    <d v="2018-09-16T00:00:00"/>
    <x v="27"/>
    <d v="2018-09-01T00:00:00"/>
    <x v="0"/>
    <s v="Ni2"/>
    <s v="I"/>
    <n v="9"/>
    <n v="9"/>
    <n v="0"/>
    <n v="0"/>
  </r>
  <r>
    <x v="301"/>
    <s v="Open"/>
    <x v="62"/>
    <x v="54"/>
    <s v="3287"/>
    <x v="187"/>
    <x v="133"/>
    <s v="PC"/>
    <s v="Ni2020bf29-REV2.9  Li Ion Battery [09/12/18]"/>
    <n v="1"/>
    <n v="0"/>
    <n v="1"/>
    <n v="1.2757814059202535"/>
    <s v="46857Ni2020bf29-REV2.91"/>
    <n v="1.2757814059202535"/>
    <d v="2018-09-12T00:00:00"/>
    <d v="2018-09-09T00:00:00"/>
    <x v="26"/>
    <d v="2018-09-01T00:00:00"/>
    <x v="0"/>
    <s v="Ni2"/>
    <s v="I"/>
    <n v="9"/>
    <n v="9"/>
    <n v="0"/>
    <n v="0"/>
  </r>
  <r>
    <x v="301"/>
    <s v="Open"/>
    <x v="62"/>
    <x v="54"/>
    <s v="3287"/>
    <x v="187"/>
    <x v="133"/>
    <s v="PC"/>
    <s v="Ni2020bf29-REV2.9  Li Ion Battery [10/01/18]"/>
    <n v="10"/>
    <n v="0"/>
    <n v="10"/>
    <n v="1.2757814059202535"/>
    <s v="46857Ni2020bf29-REV2.910"/>
    <n v="12.757814059202534"/>
    <d v="2018-10-01T00:00:00"/>
    <d v="2018-09-30T00:00:00"/>
    <x v="7"/>
    <d v="2018-10-01T00:00:00"/>
    <x v="0"/>
    <s v="Ni2"/>
    <s v="I"/>
    <n v="9"/>
    <n v="90"/>
    <n v="0"/>
    <n v="0"/>
  </r>
  <r>
    <x v="166"/>
    <s v="Open"/>
    <x v="16"/>
    <x v="8"/>
    <s v="4381"/>
    <x v="117"/>
    <x v="133"/>
    <s v="PC"/>
    <s v="Ni2020bf29-REV2.9  29 Rev 2.9 Li Ion Battery"/>
    <n v="15"/>
    <n v="0"/>
    <n v="15"/>
    <n v="1.1317430373608237"/>
    <s v="46409Ni2020bf29-REV2.915"/>
    <n v="16.976145560412355"/>
    <d v="2018-10-08T00:00:00"/>
    <d v="2018-10-07T00:00:00"/>
    <x v="25"/>
    <d v="2018-10-01T00:00:00"/>
    <x v="0"/>
    <s v="Ni2"/>
    <s v="I"/>
    <n v="9"/>
    <n v="135"/>
    <n v="0"/>
    <n v="0"/>
  </r>
  <r>
    <x v="309"/>
    <s v="Open"/>
    <x v="29"/>
    <x v="94"/>
    <s v="9610"/>
    <x v="193"/>
    <x v="133"/>
    <s v="PC"/>
    <s v="Ni2020bf29-REV2.9  29 Rev 2.9 Li Ion Battery"/>
    <n v="2"/>
    <n v="0"/>
    <n v="2"/>
    <n v="1.5484807050817255"/>
    <s v="46694Ni2020bf29-REV2.92"/>
    <n v="3.0969614101634511"/>
    <d v="2018-10-10T00:00:00"/>
    <d v="2018-10-07T00:00:00"/>
    <x v="25"/>
    <d v="2018-10-01T00:00:00"/>
    <x v="0"/>
    <s v="Ni2"/>
    <s v="I"/>
    <n v="9"/>
    <n v="18"/>
    <n v="0"/>
    <n v="0"/>
  </r>
  <r>
    <x v="304"/>
    <s v="Open"/>
    <x v="39"/>
    <x v="78"/>
    <s v="4999"/>
    <x v="22"/>
    <x v="133"/>
    <s v="PC"/>
    <s v="Ni2020bf29-REV2.9  Li Ion Battery [10/17/18]"/>
    <n v="4"/>
    <n v="0"/>
    <n v="4"/>
    <n v="1.5484807050817255"/>
    <s v="46460Ni2020bf29-REV2.94"/>
    <n v="6.1939228203269021"/>
    <d v="2018-10-17T00:00:00"/>
    <d v="2018-10-14T00:00:00"/>
    <x v="8"/>
    <d v="2018-10-01T00:00:00"/>
    <x v="0"/>
    <s v="Ni2"/>
    <s v="I"/>
    <n v="9"/>
    <n v="36"/>
    <n v="0"/>
    <n v="0"/>
  </r>
  <r>
    <x v="306"/>
    <s v="Open"/>
    <x v="48"/>
    <x v="18"/>
    <s v="7605"/>
    <x v="190"/>
    <x v="133"/>
    <s v="PC"/>
    <s v="Ni2020bf29-REV2.9  Li Ion Battery [10/03/18]"/>
    <n v="49"/>
    <n v="0"/>
    <n v="49"/>
    <n v="1.0450288458023043"/>
    <s v="46427Ni2020bf29-REV2.949"/>
    <n v="51.206413444312908"/>
    <d v="2018-10-03T00:00:00"/>
    <d v="2018-09-30T00:00:00"/>
    <x v="7"/>
    <d v="2018-10-01T00:00:00"/>
    <x v="0"/>
    <s v="Ni2"/>
    <s v="I"/>
    <n v="9"/>
    <n v="441"/>
    <n v="0"/>
    <n v="0"/>
  </r>
  <r>
    <x v="306"/>
    <s v="Open"/>
    <x v="48"/>
    <x v="18"/>
    <s v="7605"/>
    <x v="190"/>
    <x v="133"/>
    <s v="PC"/>
    <s v="Ni2020bf29-REV2.9  Li Ion Battery [10/15/18]"/>
    <n v="100"/>
    <n v="0"/>
    <n v="100"/>
    <n v="1.0450288458023043"/>
    <s v="46427Ni2020bf29-REV2.9100"/>
    <n v="104.50288458023043"/>
    <d v="2018-10-15T00:00:00"/>
    <d v="2018-10-14T00:00:00"/>
    <x v="8"/>
    <d v="2018-10-01T00:00:00"/>
    <x v="0"/>
    <s v="Ni2"/>
    <s v="I"/>
    <n v="9"/>
    <n v="900"/>
    <n v="0"/>
    <n v="0"/>
  </r>
  <r>
    <x v="170"/>
    <s v="Open"/>
    <x v="60"/>
    <x v="76"/>
    <s v="4964"/>
    <x v="11"/>
    <x v="133"/>
    <s v="PC"/>
    <s v="Ni2020bf29-REV2.9  Li Ion Battery [10/30/18]"/>
    <n v="22"/>
    <n v="0"/>
    <n v="22"/>
    <n v="0.9587696080295065"/>
    <s v="46595Ni2020bf29-REV2.922"/>
    <n v="21.092931376649144"/>
    <d v="2018-10-30T00:00:00"/>
    <d v="2018-10-28T00:00:00"/>
    <x v="28"/>
    <d v="2018-10-01T00:00:00"/>
    <x v="0"/>
    <s v="Ni2"/>
    <s v="I"/>
    <n v="9"/>
    <n v="198"/>
    <n v="0"/>
    <n v="0"/>
  </r>
  <r>
    <x v="310"/>
    <s v="Open"/>
    <x v="29"/>
    <x v="33"/>
    <s v="4311"/>
    <x v="194"/>
    <x v="133"/>
    <s v="PC"/>
    <s v="Ni2020bf29-REV2.9  29 Rev 2.9 Li Ion Battery"/>
    <n v="6"/>
    <n v="0"/>
    <n v="6"/>
    <n v="1.5484807050817255"/>
    <s v="46709Ni2020bf29-REV2.96"/>
    <n v="9.2908842304903523"/>
    <d v="2018-11-27T00:00:00"/>
    <d v="2018-11-25T00:00:00"/>
    <x v="3"/>
    <d v="2018-11-01T00:00:00"/>
    <x v="0"/>
    <s v="Ni2"/>
    <s v="I"/>
    <n v="9"/>
    <n v="54"/>
    <n v="0"/>
    <n v="0"/>
  </r>
  <r>
    <x v="311"/>
    <s v="Open"/>
    <x v="29"/>
    <x v="22"/>
    <s v="4999"/>
    <x v="22"/>
    <x v="133"/>
    <s v="PC"/>
    <s v="Ni2020bf29-REV2.9  29 Rev 2.9 Li Ion Battery"/>
    <n v="15"/>
    <n v="0"/>
    <n v="15"/>
    <n v="1.2757814059202535"/>
    <s v="46707Ni2020bf29-REV2.915"/>
    <n v="19.136721088803803"/>
    <d v="2018-11-28T00:00:00"/>
    <d v="2018-11-25T00:00:00"/>
    <x v="3"/>
    <d v="2018-11-01T00:00:00"/>
    <x v="0"/>
    <s v="Ni2"/>
    <s v="I"/>
    <n v="9"/>
    <n v="135"/>
    <n v="0"/>
    <n v="0"/>
  </r>
  <r>
    <x v="300"/>
    <s v="Open"/>
    <x v="85"/>
    <x v="118"/>
    <s v="4964"/>
    <x v="11"/>
    <x v="133"/>
    <s v="PC"/>
    <s v="Ni2020bf29-REV2.9  Li Ion Battery [11/26/18]"/>
    <n v="10"/>
    <n v="0"/>
    <n v="10"/>
    <n v="1.1317430373608237"/>
    <s v="46781Ni2020bf29-REV2.910"/>
    <n v="11.317430373608238"/>
    <d v="2018-11-26T00:00:00"/>
    <d v="2018-11-25T00:00:00"/>
    <x v="3"/>
    <d v="2018-11-01T00:00:00"/>
    <x v="0"/>
    <s v="Ni2"/>
    <s v="I"/>
    <n v="9"/>
    <n v="90"/>
    <n v="0"/>
    <n v="0"/>
  </r>
  <r>
    <x v="312"/>
    <s v="Open"/>
    <x v="77"/>
    <x v="89"/>
    <s v="4234"/>
    <x v="195"/>
    <x v="133"/>
    <s v="PC"/>
    <s v="Ni2020bf29-REV2.9  29 Rev 2.9 Li Ion Battery"/>
    <n v="12"/>
    <n v="0"/>
    <n v="12"/>
    <n v="1.2757814059202535"/>
    <s v="46790Ni2020bf29-REV2.912"/>
    <n v="15.309376871043042"/>
    <d v="2018-12-04T00:00:00"/>
    <d v="2018-12-02T00:00:00"/>
    <x v="31"/>
    <d v="2018-12-01T00:00:00"/>
    <x v="0"/>
    <s v="Ni2"/>
    <s v="I"/>
    <n v="9"/>
    <n v="108"/>
    <n v="0"/>
    <n v="0"/>
  </r>
  <r>
    <x v="313"/>
    <s v="Open"/>
    <x v="40"/>
    <x v="119"/>
    <s v="6188"/>
    <x v="196"/>
    <x v="133"/>
    <s v="PC"/>
    <s v="Ni2020bf29-REV2.9  Li Ion Battery [01/07/19]"/>
    <n v="36"/>
    <n v="0"/>
    <n v="36"/>
    <n v="1.0450288458023043"/>
    <s v="46249Ni2020bf29-REV2.936"/>
    <n v="37.621038448882956"/>
    <d v="2019-01-07T00:00:00"/>
    <d v="2019-01-06T00:00:00"/>
    <x v="22"/>
    <d v="2019-01-01T00:00:00"/>
    <x v="0"/>
    <s v="Ni2"/>
    <s v="I"/>
    <n v="9"/>
    <n v="324"/>
    <n v="0"/>
    <n v="0"/>
  </r>
  <r>
    <x v="314"/>
    <s v="Open"/>
    <x v="37"/>
    <x v="93"/>
    <s v="9655"/>
    <x v="197"/>
    <x v="134"/>
    <s v="PC"/>
    <s v="Ni2020bf29-REV3.0  29 Rev 3.0 Li Ion Battery"/>
    <n v="2"/>
    <n v="0"/>
    <n v="2"/>
    <n v="1.5484807050817255"/>
    <s v="46979Ni2020bf29-REV3.02"/>
    <n v="3.0969614101634511"/>
    <d v="2018-10-29T00:00:00"/>
    <d v="2018-10-28T00:00:00"/>
    <x v="28"/>
    <d v="2018-10-01T00:00:00"/>
    <x v="0"/>
    <s v="Ni2"/>
    <s v="I"/>
    <n v="9"/>
    <n v="18"/>
    <n v="0"/>
    <n v="0"/>
  </r>
  <r>
    <x v="315"/>
    <s v="Open"/>
    <x v="104"/>
    <x v="80"/>
    <s v="4730"/>
    <x v="198"/>
    <x v="135"/>
    <s v="PC"/>
    <s v="Ni2020bk24-REV1.5  Li Ion Battery [08/20/18]"/>
    <n v="200"/>
    <n v="0"/>
    <n v="200"/>
    <n v="0.83438524301324613"/>
    <s v="44667Ni2020bk24-REV1.5200"/>
    <n v="166.87704860264921"/>
    <d v="2018-08-20T00:00:00"/>
    <d v="2018-08-19T00:00:00"/>
    <x v="23"/>
    <s v="LATE"/>
    <x v="0"/>
    <s v="Ni2"/>
    <s v="I"/>
    <n v="9"/>
    <n v="1800"/>
    <n v="25"/>
    <n v="5000"/>
  </r>
  <r>
    <x v="315"/>
    <s v="Open"/>
    <x v="104"/>
    <x v="80"/>
    <s v="4730"/>
    <x v="198"/>
    <x v="135"/>
    <s v="PC"/>
    <s v="Ni2020bk24-REV1.5  Li Ion Battery [09/17/18]"/>
    <n v="400"/>
    <n v="0"/>
    <n v="400"/>
    <n v="0.83438524301324613"/>
    <s v="44667Ni2020bk24-REV1.5400"/>
    <n v="333.75409720529842"/>
    <d v="2018-09-17T00:00:00"/>
    <d v="2018-09-16T00:00:00"/>
    <x v="27"/>
    <d v="2018-09-01T00:00:00"/>
    <x v="0"/>
    <s v="Ni2"/>
    <s v="I"/>
    <n v="9"/>
    <n v="3600"/>
    <n v="0"/>
    <n v="0"/>
  </r>
  <r>
    <x v="315"/>
    <s v="Open"/>
    <x v="104"/>
    <x v="80"/>
    <s v="4730"/>
    <x v="198"/>
    <x v="135"/>
    <s v="PC"/>
    <s v="Ni2020bk24-REV1.5  Li Ion Battery [11/15/18]"/>
    <n v="400"/>
    <n v="0"/>
    <n v="400"/>
    <n v="0.83438524301324613"/>
    <s v="44667Ni2020bk24-REV1.5400"/>
    <n v="333.75409720529842"/>
    <d v="2018-11-15T00:00:00"/>
    <d v="2018-11-11T00:00:00"/>
    <x v="30"/>
    <d v="2018-11-01T00:00:00"/>
    <x v="0"/>
    <s v="Ni2"/>
    <s v="I"/>
    <n v="9"/>
    <n v="3600"/>
    <n v="0"/>
    <n v="0"/>
  </r>
  <r>
    <x v="316"/>
    <s v="Open"/>
    <x v="19"/>
    <x v="17"/>
    <s v="4900"/>
    <x v="199"/>
    <x v="136"/>
    <s v="PC"/>
    <s v="NI2020bo24-REV1.1  a"/>
    <n v="24"/>
    <n v="0"/>
    <n v="24"/>
    <n v="1.0381135482593375"/>
    <s v="46890NI2020bo24-REV1.124"/>
    <n v="24.914725158224101"/>
    <d v="2018-11-05T00:00:00"/>
    <d v="2018-11-04T00:00:00"/>
    <x v="29"/>
    <d v="2018-11-01T00:00:00"/>
    <x v="0"/>
    <s v="Ni2"/>
    <s v="I"/>
    <n v="9"/>
    <n v="216"/>
    <n v="0"/>
    <n v="0"/>
  </r>
  <r>
    <x v="317"/>
    <s v="Open"/>
    <x v="33"/>
    <x v="83"/>
    <s v="3282"/>
    <x v="36"/>
    <x v="137"/>
    <s v="PC"/>
    <s v="NI2020bt24-REV1.3  Li Ion Battery [08/21/18]"/>
    <n v="4"/>
    <n v="0"/>
    <n v="4"/>
    <n v="0.93065346407191718"/>
    <s v="46175NI2020bt24-REV1.34"/>
    <n v="3.7226138562876687"/>
    <d v="2018-08-21T00:00:00"/>
    <d v="2018-08-19T00:00:00"/>
    <x v="23"/>
    <s v="LATE"/>
    <x v="0"/>
    <s v="Ni2"/>
    <s v="I"/>
    <n v="9"/>
    <n v="36"/>
    <n v="24"/>
    <n v="96"/>
  </r>
  <r>
    <x v="317"/>
    <s v="Open"/>
    <x v="33"/>
    <x v="83"/>
    <s v="3282"/>
    <x v="36"/>
    <x v="138"/>
    <s v="PC"/>
    <s v="NI2020bt24-REV1.4  Li Ion Battery [08/21/18]"/>
    <n v="68"/>
    <n v="0"/>
    <n v="68"/>
    <n v="0.93065346407191718"/>
    <s v="46175NI2020bt24-REV1.468"/>
    <n v="63.284435556890365"/>
    <d v="2018-08-21T00:00:00"/>
    <d v="2018-08-19T00:00:00"/>
    <x v="23"/>
    <s v="LATE"/>
    <x v="0"/>
    <s v="Ni2"/>
    <s v="I"/>
    <n v="9"/>
    <n v="612"/>
    <n v="24"/>
    <n v="1632"/>
  </r>
  <r>
    <x v="317"/>
    <s v="Open"/>
    <x v="33"/>
    <x v="83"/>
    <s v="3282"/>
    <x v="36"/>
    <x v="138"/>
    <s v="PC"/>
    <s v="NI2020bt24-REV1.4  Li Ion Battery [10/10/18]"/>
    <n v="72"/>
    <n v="0"/>
    <n v="72"/>
    <n v="0.93065346407191718"/>
    <s v="46175NI2020bt24-REV1.472"/>
    <n v="67.007049413178038"/>
    <d v="2018-10-10T00:00:00"/>
    <d v="2018-10-07T00:00:00"/>
    <x v="25"/>
    <d v="2018-10-01T00:00:00"/>
    <x v="0"/>
    <s v="Ni2"/>
    <s v="I"/>
    <n v="9"/>
    <n v="648"/>
    <n v="0"/>
    <n v="0"/>
  </r>
  <r>
    <x v="318"/>
    <s v="Open"/>
    <x v="61"/>
    <x v="8"/>
    <s v="5552"/>
    <x v="200"/>
    <x v="139"/>
    <s v="PC"/>
    <s v="NI2020cn24-REV3.3  on Battery"/>
    <n v="2"/>
    <n v="0"/>
    <n v="2"/>
    <n v="1.5832391743108487"/>
    <s v="46607NI2020cn24-REV3.32"/>
    <n v="3.1664783486216974"/>
    <d v="2018-10-08T00:00:00"/>
    <d v="2018-10-07T00:00:00"/>
    <x v="25"/>
    <d v="2018-10-01T00:00:00"/>
    <x v="0"/>
    <s v="Ni2"/>
    <s v="I"/>
    <n v="9"/>
    <n v="18"/>
    <n v="0"/>
    <n v="0"/>
  </r>
  <r>
    <x v="319"/>
    <s v="Open"/>
    <x v="65"/>
    <x v="4"/>
    <s v="3393"/>
    <x v="201"/>
    <x v="140"/>
    <s v="PC"/>
    <s v="NI2020co29-REV1.5  on Battery"/>
    <n v="100"/>
    <n v="0"/>
    <n v="100"/>
    <n v="1.1623159317613092"/>
    <s v="46384NI2020co29-REV1.5100"/>
    <n v="116.23159317613091"/>
    <d v="2018-10-30T00:00:00"/>
    <d v="2018-10-28T00:00:00"/>
    <x v="28"/>
    <d v="2018-10-01T00:00:00"/>
    <x v="0"/>
    <s v="Ni2"/>
    <s v="I"/>
    <n v="9"/>
    <n v="900"/>
    <n v="0"/>
    <n v="0"/>
  </r>
  <r>
    <x v="320"/>
    <s v="Open"/>
    <x v="84"/>
    <x v="2"/>
    <s v="3393"/>
    <x v="201"/>
    <x v="140"/>
    <s v="PC"/>
    <s v="NI2020co29-REV1.5  on Battery"/>
    <n v="100"/>
    <n v="0"/>
    <n v="100"/>
    <n v="1.1574024308755169"/>
    <s v="46912NI2020co29-REV1.5100"/>
    <n v="115.74024308755169"/>
    <d v="2018-12-10T00:00:00"/>
    <d v="2018-12-09T00:00:00"/>
    <x v="4"/>
    <d v="2018-12-01T00:00:00"/>
    <x v="0"/>
    <s v="Ni2"/>
    <s v="I"/>
    <n v="9"/>
    <n v="900"/>
    <n v="0"/>
    <n v="0"/>
  </r>
  <r>
    <x v="321"/>
    <s v="Open"/>
    <x v="25"/>
    <x v="32"/>
    <s v="8343"/>
    <x v="1"/>
    <x v="141"/>
    <s v="PC"/>
    <s v="NI2020cp24-REV3.6  Li Ion Battery [12/10/18]"/>
    <n v="125"/>
    <n v="0"/>
    <n v="125"/>
    <n v="0.94230028098638785"/>
    <s v="46774NI2020cp24-REV3.6125"/>
    <n v="117.78753512329848"/>
    <d v="2018-12-10T00:00:00"/>
    <d v="2018-12-09T00:00:00"/>
    <x v="4"/>
    <d v="2018-12-01T00:00:00"/>
    <x v="0"/>
    <s v="Ni2"/>
    <s v="I"/>
    <n v="9"/>
    <n v="1125"/>
    <n v="0"/>
    <n v="0"/>
  </r>
  <r>
    <x v="321"/>
    <s v="Open"/>
    <x v="25"/>
    <x v="32"/>
    <s v="8343"/>
    <x v="1"/>
    <x v="141"/>
    <s v="PC"/>
    <s v="NI2020cp24-REV3.6  Li Ion Battery [12/10/18]"/>
    <n v="26"/>
    <n v="0"/>
    <n v="26"/>
    <n v="0.94230028098638785"/>
    <s v="46774NI2020cp24-REV3.626"/>
    <n v="24.499807305646083"/>
    <d v="2018-12-10T00:00:00"/>
    <d v="2018-12-09T00:00:00"/>
    <x v="4"/>
    <d v="2018-12-01T00:00:00"/>
    <x v="0"/>
    <s v="Ni2"/>
    <s v="I"/>
    <n v="9"/>
    <n v="234"/>
    <n v="0"/>
    <n v="0"/>
  </r>
  <r>
    <x v="322"/>
    <s v="Open"/>
    <x v="105"/>
    <x v="24"/>
    <s v="2106"/>
    <x v="163"/>
    <x v="142"/>
    <s v="PC"/>
    <s v="Ni2040as29 REV2.2  d."/>
    <n v="4"/>
    <n v="0"/>
    <n v="4"/>
    <n v="1.6477516211261585"/>
    <s v="46927Ni2040as29 REV2.24"/>
    <n v="6.5910064845046339"/>
    <d v="2018-09-28T00:00:00"/>
    <d v="2018-09-23T00:00:00"/>
    <x v="24"/>
    <d v="2018-09-01T00:00:00"/>
    <x v="0"/>
    <s v="Ni2"/>
    <s v="I"/>
    <n v="9"/>
    <n v="36"/>
    <n v="0"/>
    <n v="0"/>
  </r>
  <r>
    <x v="323"/>
    <s v="Open"/>
    <x v="61"/>
    <x v="17"/>
    <s v="9595"/>
    <x v="202"/>
    <x v="142"/>
    <s v="PC"/>
    <s v="Ni2040as29 REV2.2  29 Rev 2.2 Li Ion Battery"/>
    <n v="110"/>
    <n v="50"/>
    <n v="60"/>
    <n v="1.1726888780757596"/>
    <s v="46611Ni2040as29 REV2.2110"/>
    <n v="70.361332684545573"/>
    <d v="2018-11-05T00:00:00"/>
    <d v="2018-11-04T00:00:00"/>
    <x v="29"/>
    <d v="2018-11-01T00:00:00"/>
    <x v="0"/>
    <s v="Ni2"/>
    <s v="I"/>
    <n v="9"/>
    <n v="540"/>
    <n v="0"/>
    <n v="0"/>
  </r>
  <r>
    <x v="8"/>
    <s v="Open"/>
    <x v="7"/>
    <x v="8"/>
    <s v="6859"/>
    <x v="4"/>
    <x v="143"/>
    <s v="PC"/>
    <s v="Ni2040as29 REV2.4  29 Rev 2.4 Li Ion Battery"/>
    <n v="2"/>
    <n v="0"/>
    <n v="2"/>
    <n v="1.6146309855256327"/>
    <s v="47036Ni2040as29 REV2.42"/>
    <n v="3.2292619710512653"/>
    <d v="2018-10-08T00:00:00"/>
    <d v="2018-10-07T00:00:00"/>
    <x v="25"/>
    <d v="2018-10-01T00:00:00"/>
    <x v="0"/>
    <s v="Ni2"/>
    <s v="I"/>
    <n v="9"/>
    <n v="18"/>
    <n v="0"/>
    <n v="0"/>
  </r>
  <r>
    <x v="324"/>
    <s v="Open"/>
    <x v="13"/>
    <x v="15"/>
    <s v="4363"/>
    <x v="203"/>
    <x v="143"/>
    <s v="PC"/>
    <s v="Ni2040as29 REV2.4  29 Rev 2.4 Li Ion Battery"/>
    <n v="12"/>
    <n v="0"/>
    <n v="12"/>
    <n v="1.3419316863641606"/>
    <s v="46641Ni2040as29 REV2.412"/>
    <n v="16.103180236369926"/>
    <d v="2018-11-19T00:00:00"/>
    <d v="2018-11-18T00:00:00"/>
    <x v="42"/>
    <d v="2018-11-01T00:00:00"/>
    <x v="0"/>
    <s v="Ni2"/>
    <s v="I"/>
    <n v="9"/>
    <n v="108"/>
    <n v="0"/>
    <n v="0"/>
  </r>
  <r>
    <x v="325"/>
    <s v="Open"/>
    <x v="89"/>
    <x v="1"/>
    <s v="3028"/>
    <x v="20"/>
    <x v="143"/>
    <s v="PC"/>
    <s v="Ni2040as29 REV2.4  Li Ion Battery [09/03/18]"/>
    <n v="200"/>
    <n v="0"/>
    <n v="200"/>
    <n v="0.92601293545755781"/>
    <s v="46037Ni2040as29 REV2.4200"/>
    <n v="185.20258709151156"/>
    <d v="2018-09-03T00:00:00"/>
    <d v="2018-09-02T00:00:00"/>
    <x v="23"/>
    <d v="2018-09-01T00:00:00"/>
    <x v="0"/>
    <s v="Ni2"/>
    <s v="I"/>
    <n v="9"/>
    <n v="1800"/>
    <n v="11"/>
    <n v="2200"/>
  </r>
  <r>
    <x v="325"/>
    <s v="Open"/>
    <x v="89"/>
    <x v="1"/>
    <s v="3028"/>
    <x v="20"/>
    <x v="143"/>
    <s v="PC"/>
    <s v="Ni2040as29 REV2.4  Li Ion Battery [09/24/18]"/>
    <n v="200"/>
    <n v="0"/>
    <n v="200"/>
    <n v="0.92601293545755781"/>
    <s v="46037Ni2040as29 REV2.4200"/>
    <n v="185.20258709151156"/>
    <d v="2018-09-24T00:00:00"/>
    <d v="2018-09-23T00:00:00"/>
    <x v="24"/>
    <d v="2018-09-01T00:00:00"/>
    <x v="0"/>
    <s v="Ni2"/>
    <s v="I"/>
    <n v="9"/>
    <n v="1800"/>
    <n v="0"/>
    <n v="0"/>
  </r>
  <r>
    <x v="325"/>
    <s v="Open"/>
    <x v="89"/>
    <x v="1"/>
    <s v="3028"/>
    <x v="20"/>
    <x v="143"/>
    <s v="PC"/>
    <s v="Ni2040as29 REV2.4   Li Ion Battery[10/17/18]"/>
    <n v="200"/>
    <n v="0"/>
    <n v="200"/>
    <n v="0.92601293545755781"/>
    <s v="46037Ni2040as29 REV2.4200"/>
    <n v="185.20258709151156"/>
    <d v="2018-10-17T00:00:00"/>
    <d v="2018-10-14T00:00:00"/>
    <x v="8"/>
    <d v="2018-10-01T00:00:00"/>
    <x v="0"/>
    <s v="Ni2"/>
    <s v="I"/>
    <n v="9"/>
    <n v="1800"/>
    <n v="0"/>
    <n v="0"/>
  </r>
  <r>
    <x v="325"/>
    <s v="Open"/>
    <x v="89"/>
    <x v="1"/>
    <s v="3028"/>
    <x v="20"/>
    <x v="143"/>
    <s v="PC"/>
    <s v="Ni2040as29 REV2.4  Li Ion Battery [11/12/18]"/>
    <n v="200"/>
    <n v="0"/>
    <n v="200"/>
    <n v="0.92601293545755781"/>
    <s v="46037Ni2040as29 REV2.4200"/>
    <n v="185.20258709151156"/>
    <d v="2018-11-12T00:00:00"/>
    <d v="2018-11-11T00:00:00"/>
    <x v="30"/>
    <d v="2018-11-01T00:00:00"/>
    <x v="0"/>
    <s v="Ni2"/>
    <s v="I"/>
    <n v="9"/>
    <n v="1800"/>
    <n v="0"/>
    <n v="0"/>
  </r>
  <r>
    <x v="326"/>
    <s v="Open"/>
    <x v="52"/>
    <x v="47"/>
    <s v="5510"/>
    <x v="204"/>
    <x v="143"/>
    <s v="PC"/>
    <s v="Ni2040as29 REV2.4  Li Ion Battery [10/08/18]"/>
    <n v="70"/>
    <n v="0"/>
    <n v="70"/>
    <n v="0.98606683517279692"/>
    <s v="46136Ni2040as29 REV2.470"/>
    <n v="69.024678462095778"/>
    <d v="2018-10-08T00:00:00"/>
    <d v="2018-10-07T00:00:00"/>
    <x v="25"/>
    <d v="2018-10-01T00:00:00"/>
    <x v="0"/>
    <s v="Ni2"/>
    <s v="I"/>
    <n v="9"/>
    <n v="630"/>
    <n v="0"/>
    <n v="0"/>
  </r>
  <r>
    <x v="326"/>
    <s v="Open"/>
    <x v="52"/>
    <x v="47"/>
    <s v="5510"/>
    <x v="204"/>
    <x v="143"/>
    <s v="PC"/>
    <s v="Ni2040as29 REV2.4  Li Ion Battery [11/06/18]"/>
    <n v="70"/>
    <n v="0"/>
    <n v="70"/>
    <n v="0.98606683517279692"/>
    <s v="46136Ni2040as29 REV2.470"/>
    <n v="69.024678462095778"/>
    <d v="2018-11-06T00:00:00"/>
    <d v="2018-11-04T00:00:00"/>
    <x v="29"/>
    <d v="2018-11-01T00:00:00"/>
    <x v="0"/>
    <s v="Ni2"/>
    <s v="I"/>
    <n v="9"/>
    <n v="630"/>
    <n v="0"/>
    <n v="0"/>
  </r>
  <r>
    <x v="326"/>
    <s v="Open"/>
    <x v="52"/>
    <x v="47"/>
    <s v="5510"/>
    <x v="204"/>
    <x v="143"/>
    <s v="PC"/>
    <s v="Ni2040as29 REV2.4  Li Ion Battery [12/04/18]"/>
    <n v="70"/>
    <n v="0"/>
    <n v="70"/>
    <n v="0.98606683517279692"/>
    <s v="46136Ni2040as29 REV2.470"/>
    <n v="69.024678462095778"/>
    <d v="2018-12-04T00:00:00"/>
    <d v="2018-12-02T00:00:00"/>
    <x v="31"/>
    <d v="2018-12-01T00:00:00"/>
    <x v="0"/>
    <s v="Ni2"/>
    <s v="I"/>
    <n v="9"/>
    <n v="630"/>
    <n v="0"/>
    <n v="0"/>
  </r>
  <r>
    <x v="327"/>
    <s v="Open"/>
    <x v="106"/>
    <x v="120"/>
    <s v="6468"/>
    <x v="205"/>
    <x v="143"/>
    <s v="PC"/>
    <s v="Ni2040as29 REV2.4  Li Ion Battery [12/04/18]"/>
    <n v="125"/>
    <n v="0"/>
    <n v="125"/>
    <n v="0.98606683517279692"/>
    <s v="44999Ni2040as29 REV2.4125"/>
    <n v="123.25835439659961"/>
    <d v="2018-12-04T00:00:00"/>
    <d v="2018-12-02T00:00:00"/>
    <x v="31"/>
    <d v="2018-12-01T00:00:00"/>
    <x v="0"/>
    <s v="Ni2"/>
    <s v="I"/>
    <n v="9"/>
    <n v="1125"/>
    <n v="0"/>
    <n v="0"/>
  </r>
  <r>
    <x v="328"/>
    <s v="Open"/>
    <x v="23"/>
    <x v="120"/>
    <s v="9097"/>
    <x v="206"/>
    <x v="143"/>
    <s v="PC"/>
    <s v="Ni2040as29 REV2.4  29 Rev 2.4 Li Ion Battery"/>
    <n v="100"/>
    <n v="0"/>
    <n v="100"/>
    <n v="1.0768756108028099"/>
    <s v="46801Ni2040as29 REV2.4100"/>
    <n v="107.68756108028099"/>
    <d v="2018-12-07T00:00:00"/>
    <d v="2018-12-02T00:00:00"/>
    <x v="31"/>
    <d v="2018-12-01T00:00:00"/>
    <x v="0"/>
    <s v="Ni2"/>
    <s v="I"/>
    <n v="9"/>
    <n v="900"/>
    <n v="0"/>
    <n v="0"/>
  </r>
  <r>
    <x v="159"/>
    <s v="Open"/>
    <x v="22"/>
    <x v="52"/>
    <s v="5199"/>
    <x v="111"/>
    <x v="143"/>
    <s v="PC"/>
    <s v="Ni2040as29 REV2.4  29 Rev 2.4 Li Ion Battery"/>
    <n v="7"/>
    <n v="0"/>
    <n v="7"/>
    <n v="1.3416587140927276"/>
    <s v="47020Ni2040as29 REV2.47"/>
    <n v="9.3916109986490941"/>
    <d v="2018-12-17T00:00:00"/>
    <d v="2018-12-16T00:00:00"/>
    <x v="32"/>
    <d v="2018-12-01T00:00:00"/>
    <x v="0"/>
    <s v="Ni2"/>
    <s v="I"/>
    <n v="9"/>
    <n v="63"/>
    <n v="0"/>
    <n v="0"/>
  </r>
  <r>
    <x v="329"/>
    <s v="Open"/>
    <x v="11"/>
    <x v="121"/>
    <s v="3028"/>
    <x v="20"/>
    <x v="143"/>
    <s v="PC"/>
    <s v="Ni2040as29 REV2.4  Li Ion Battery [12/28/18]"/>
    <n v="200"/>
    <n v="0"/>
    <n v="200"/>
    <n v="0.92601293545755781"/>
    <s v="46943Ni2040as29 REV2.4200"/>
    <n v="185.20258709151156"/>
    <d v="2018-12-28T00:00:00"/>
    <d v="2018-12-23T00:00:00"/>
    <x v="43"/>
    <d v="2018-12-01T00:00:00"/>
    <x v="0"/>
    <s v="Ni2"/>
    <s v="I"/>
    <n v="9"/>
    <n v="1800"/>
    <n v="0"/>
    <n v="0"/>
  </r>
  <r>
    <x v="329"/>
    <s v="Open"/>
    <x v="11"/>
    <x v="121"/>
    <s v="3028"/>
    <x v="20"/>
    <x v="143"/>
    <s v="PC"/>
    <s v="Ni2040as29 REV2.4  Li Ion Battery [01/21/19]"/>
    <n v="200"/>
    <n v="0"/>
    <n v="200"/>
    <n v="0.92601293545755781"/>
    <s v="46943Ni2040as29 REV2.4200"/>
    <n v="185.20258709151156"/>
    <d v="2019-01-21T00:00:00"/>
    <d v="2019-01-20T00:00:00"/>
    <x v="1"/>
    <d v="2019-01-01T00:00:00"/>
    <x v="0"/>
    <s v="Ni2"/>
    <s v="I"/>
    <n v="9"/>
    <n v="1800"/>
    <n v="0"/>
    <n v="0"/>
  </r>
  <r>
    <x v="329"/>
    <s v="Open"/>
    <x v="11"/>
    <x v="121"/>
    <s v="3028"/>
    <x v="20"/>
    <x v="143"/>
    <s v="PC"/>
    <s v="Ni2040as29 REV2.4  Li Ion Battery [02/18/19]"/>
    <n v="200"/>
    <n v="0"/>
    <n v="200"/>
    <n v="0.92601293545755781"/>
    <s v="46943Ni2040as29 REV2.4200"/>
    <n v="185.20258709151156"/>
    <d v="2019-02-18T00:00:00"/>
    <d v="2019-02-17T00:00:00"/>
    <x v="38"/>
    <d v="2019-02-01T00:00:00"/>
    <x v="0"/>
    <s v="Ni2"/>
    <s v="I"/>
    <n v="9"/>
    <n v="1800"/>
    <n v="0"/>
    <n v="0"/>
  </r>
  <r>
    <x v="329"/>
    <s v="Open"/>
    <x v="11"/>
    <x v="121"/>
    <s v="3028"/>
    <x v="20"/>
    <x v="143"/>
    <s v="PC"/>
    <s v="Ni2040as29 REV2.4  Li Ion Battery [03/21/19]"/>
    <n v="200"/>
    <n v="0"/>
    <n v="200"/>
    <n v="0.92601293545755781"/>
    <s v="46943Ni2040as29 REV2.4200"/>
    <n v="185.20258709151156"/>
    <d v="2019-03-21T00:00:00"/>
    <d v="2019-03-17T00:00:00"/>
    <x v="2"/>
    <d v="2019-03-01T00:00:00"/>
    <x v="0"/>
    <s v="Ni2"/>
    <s v="I"/>
    <n v="9"/>
    <n v="1800"/>
    <n v="0"/>
    <n v="0"/>
  </r>
  <r>
    <x v="329"/>
    <s v="Open"/>
    <x v="11"/>
    <x v="121"/>
    <s v="3028"/>
    <x v="20"/>
    <x v="143"/>
    <s v="PC"/>
    <s v="Ni2040as29 REV2.4  Li Ion Battery [04/19/19]"/>
    <n v="200"/>
    <n v="0"/>
    <n v="200"/>
    <n v="0.92601293545755781"/>
    <s v="46943Ni2040as29 REV2.4200"/>
    <n v="185.20258709151156"/>
    <d v="2019-04-19T00:00:00"/>
    <d v="2019-04-14T00:00:00"/>
    <x v="9"/>
    <d v="2019-04-01T00:00:00"/>
    <x v="0"/>
    <s v="Ni2"/>
    <s v="I"/>
    <n v="9"/>
    <n v="1800"/>
    <n v="0"/>
    <n v="0"/>
  </r>
  <r>
    <x v="329"/>
    <s v="Open"/>
    <x v="11"/>
    <x v="121"/>
    <s v="3028"/>
    <x v="20"/>
    <x v="143"/>
    <s v="PC"/>
    <s v="Ni2040as29 REV2.4  Li Ion Battery [05/20/19]"/>
    <n v="200"/>
    <n v="0"/>
    <n v="200"/>
    <n v="0.92601293545755781"/>
    <s v="46943Ni2040as29 REV2.4200"/>
    <n v="185.20258709151156"/>
    <d v="2019-05-20T00:00:00"/>
    <d v="2019-05-19T00:00:00"/>
    <x v="11"/>
    <d v="2019-05-01T00:00:00"/>
    <x v="0"/>
    <s v="Ni2"/>
    <s v="I"/>
    <n v="9"/>
    <n v="1800"/>
    <n v="0"/>
    <n v="0"/>
  </r>
  <r>
    <x v="330"/>
    <s v="Open"/>
    <x v="84"/>
    <x v="122"/>
    <s v="6468"/>
    <x v="205"/>
    <x v="143"/>
    <s v="PC"/>
    <s v="Ni2040as29 REV2.4  Li Ion Battery [02/14/19]"/>
    <n v="125"/>
    <n v="0"/>
    <n v="125"/>
    <n v="0.98606683517279692"/>
    <s v="46916Ni2040as29 REV2.4125"/>
    <n v="123.25835439659961"/>
    <d v="2019-02-14T00:00:00"/>
    <d v="2019-02-10T00:00:00"/>
    <x v="37"/>
    <d v="2019-02-01T00:00:00"/>
    <x v="0"/>
    <s v="Ni2"/>
    <s v="I"/>
    <n v="9"/>
    <n v="1125"/>
    <n v="0"/>
    <n v="0"/>
  </r>
  <r>
    <x v="330"/>
    <s v="Open"/>
    <x v="84"/>
    <x v="122"/>
    <s v="6468"/>
    <x v="205"/>
    <x v="143"/>
    <s v="PC"/>
    <s v="Ni2040as29 REV2.4  Li Ion Battery [05/14/19]"/>
    <n v="125"/>
    <n v="0"/>
    <n v="125"/>
    <n v="0.98606683517279692"/>
    <s v="46916Ni2040as29 REV2.4125"/>
    <n v="123.25835439659961"/>
    <d v="2019-05-14T00:00:00"/>
    <d v="2019-05-12T00:00:00"/>
    <x v="44"/>
    <d v="2019-05-01T00:00:00"/>
    <x v="0"/>
    <s v="Ni2"/>
    <s v="I"/>
    <n v="9"/>
    <n v="1125"/>
    <n v="0"/>
    <n v="0"/>
  </r>
  <r>
    <x v="330"/>
    <s v="Open"/>
    <x v="84"/>
    <x v="122"/>
    <s v="6468"/>
    <x v="205"/>
    <x v="143"/>
    <s v="PC"/>
    <s v="Ni2040as29 REV2.4  Li Ion Battery [08/14/19]"/>
    <n v="125"/>
    <n v="0"/>
    <n v="125"/>
    <n v="0.98606683517279692"/>
    <s v="46916Ni2040as29 REV2.4125"/>
    <n v="123.25835439659961"/>
    <d v="2019-08-14T00:00:00"/>
    <d v="2019-08-11T00:00:00"/>
    <x v="47"/>
    <d v="2019-08-01T00:00:00"/>
    <x v="0"/>
    <s v="Ni2"/>
    <s v="I"/>
    <n v="9"/>
    <n v="1125"/>
    <n v="0"/>
    <n v="0"/>
  </r>
  <r>
    <x v="330"/>
    <s v="Open"/>
    <x v="84"/>
    <x v="122"/>
    <s v="6468"/>
    <x v="205"/>
    <x v="143"/>
    <s v="PC"/>
    <s v="Ni2040as29 REV2.4  Li Ion Battery [11/14/19]"/>
    <n v="125"/>
    <n v="0"/>
    <n v="125"/>
    <n v="0.98606683517279692"/>
    <s v="46916Ni2040as29 REV2.4125"/>
    <n v="123.25835439659961"/>
    <d v="2019-11-14T00:00:00"/>
    <d v="2019-11-10T00:00:00"/>
    <x v="48"/>
    <d v="2019-11-01T00:00:00"/>
    <x v="0"/>
    <s v="Ni2"/>
    <s v="I"/>
    <n v="9"/>
    <n v="1125"/>
    <n v="0"/>
    <n v="0"/>
  </r>
  <r>
    <x v="331"/>
    <s v="Open"/>
    <x v="46"/>
    <x v="5"/>
    <s v="4964"/>
    <x v="11"/>
    <x v="144"/>
    <s v="PC"/>
    <s v="NI2040bf24 REV7.7  Li Ion Battery [09/24/18]"/>
    <n v="10"/>
    <n v="0"/>
    <n v="10"/>
    <n v="0.98661277971566275"/>
    <s v="46293NI2040bf24 REV7.710"/>
    <n v="9.8661277971566275"/>
    <d v="2018-09-24T00:00:00"/>
    <d v="2018-09-23T00:00:00"/>
    <x v="24"/>
    <d v="2018-09-01T00:00:00"/>
    <x v="0"/>
    <s v="Ni2"/>
    <s v="I"/>
    <n v="9"/>
    <n v="90"/>
    <n v="0"/>
    <n v="0"/>
  </r>
  <r>
    <x v="332"/>
    <s v="Open"/>
    <x v="13"/>
    <x v="42"/>
    <s v="4911"/>
    <x v="207"/>
    <x v="145"/>
    <s v="PC"/>
    <s v="NI2040bf29 REV2.1  29 Rev 2.1 Li Ion Battery"/>
    <n v="24"/>
    <n v="0"/>
    <n v="24"/>
    <n v="1.1317430373608237"/>
    <s v="46645NI2040bf29 REV2.124"/>
    <n v="27.161832896659767"/>
    <d v="2018-11-13T00:00:00"/>
    <d v="2018-11-11T00:00:00"/>
    <x v="30"/>
    <d v="2018-11-01T00:00:00"/>
    <x v="0"/>
    <s v="Ni2"/>
    <s v="I"/>
    <n v="9"/>
    <n v="216"/>
    <n v="0"/>
    <n v="0"/>
  </r>
  <r>
    <x v="333"/>
    <s v="Open"/>
    <x v="107"/>
    <x v="114"/>
    <s v="4100"/>
    <x v="208"/>
    <x v="146"/>
    <s v="PC"/>
    <s v="NI2040bf29 REV2.2  Li Ion Battery [09/27/18]"/>
    <n v="100"/>
    <n v="0"/>
    <n v="100"/>
    <n v="0.9587696080295065"/>
    <s v="45153NI2040bf29 REV2.2100"/>
    <n v="95.876960802950649"/>
    <d v="2018-09-27T00:00:00"/>
    <d v="2018-09-23T00:00:00"/>
    <x v="24"/>
    <d v="2018-09-01T00:00:00"/>
    <x v="0"/>
    <s v="Ni2"/>
    <s v="I"/>
    <n v="9"/>
    <n v="900"/>
    <n v="0"/>
    <n v="0"/>
  </r>
  <r>
    <x v="169"/>
    <s v="Open"/>
    <x v="76"/>
    <x v="55"/>
    <s v="4381"/>
    <x v="117"/>
    <x v="146"/>
    <s v="PC"/>
    <s v="NI2040bf29 REV2.2  29 Rev 2.2 Li Ion Battery"/>
    <n v="15"/>
    <n v="0"/>
    <n v="15"/>
    <n v="1.1317430373608237"/>
    <s v="46418NI2040bf29 REV2.215"/>
    <n v="16.976145560412355"/>
    <d v="2018-10-26T00:00:00"/>
    <d v="2018-10-21T00:00:00"/>
    <x v="0"/>
    <d v="2018-10-01T00:00:00"/>
    <x v="0"/>
    <s v="Ni2"/>
    <s v="I"/>
    <n v="9"/>
    <n v="135"/>
    <n v="0"/>
    <n v="0"/>
  </r>
  <r>
    <x v="170"/>
    <s v="Open"/>
    <x v="60"/>
    <x v="76"/>
    <s v="4964"/>
    <x v="11"/>
    <x v="146"/>
    <s v="PC"/>
    <s v="NI2040bf29 REV2.2  Li Ion Battery [10/30/18]"/>
    <n v="180"/>
    <n v="0"/>
    <n v="180"/>
    <n v="0.9587696080295065"/>
    <s v="46595NI2040bf29 REV2.2180"/>
    <n v="172.57852944531118"/>
    <d v="2018-10-30T00:00:00"/>
    <d v="2018-10-28T00:00:00"/>
    <x v="28"/>
    <d v="2018-10-01T00:00:00"/>
    <x v="0"/>
    <s v="Ni2"/>
    <s v="I"/>
    <n v="9"/>
    <n v="1620"/>
    <n v="0"/>
    <n v="0"/>
  </r>
  <r>
    <x v="334"/>
    <s v="Open"/>
    <x v="61"/>
    <x v="17"/>
    <s v="9592"/>
    <x v="209"/>
    <x v="146"/>
    <s v="PC"/>
    <s v="NI2040bf29 REV2.2  29 Rev 2.2 Li Ion Battery"/>
    <n v="25"/>
    <n v="0"/>
    <n v="25"/>
    <n v="1.1317430373608237"/>
    <s v="46606NI2040bf29 REV2.225"/>
    <n v="28.293575934020591"/>
    <d v="2018-11-05T00:00:00"/>
    <d v="2018-11-04T00:00:00"/>
    <x v="29"/>
    <d v="2018-11-01T00:00:00"/>
    <x v="0"/>
    <s v="Ni2"/>
    <s v="I"/>
    <n v="9"/>
    <n v="225"/>
    <n v="0"/>
    <n v="0"/>
  </r>
  <r>
    <x v="335"/>
    <s v="Open"/>
    <x v="85"/>
    <x v="22"/>
    <s v="3091"/>
    <x v="210"/>
    <x v="146"/>
    <s v="PC"/>
    <s v="NI2040bf29 REV2.2  29 Rev 2.2 Li Ion Battery"/>
    <n v="24"/>
    <n v="0"/>
    <n v="24"/>
    <n v="1.1317430373608237"/>
    <s v="46783NI2040bf29 REV2.224"/>
    <n v="27.161832896659767"/>
    <d v="2018-11-28T00:00:00"/>
    <d v="2018-11-25T00:00:00"/>
    <x v="3"/>
    <d v="2018-11-01T00:00:00"/>
    <x v="0"/>
    <s v="Ni2"/>
    <s v="I"/>
    <n v="9"/>
    <n v="216"/>
    <n v="0"/>
    <n v="0"/>
  </r>
  <r>
    <x v="183"/>
    <s v="Open"/>
    <x v="37"/>
    <x v="93"/>
    <s v="9656"/>
    <x v="127"/>
    <x v="147"/>
    <s v="PC"/>
    <s v="NI2040bf29 REV2.3  29 Rev 2.3 Li Ion Battery"/>
    <n v="2"/>
    <n v="0"/>
    <n v="2"/>
    <n v="1.5484807050817255"/>
    <s v="46978NI2040bf29 REV2.32"/>
    <n v="3.0969614101634511"/>
    <d v="2018-10-29T00:00:00"/>
    <d v="2018-10-28T00:00:00"/>
    <x v="28"/>
    <d v="2018-10-01T00:00:00"/>
    <x v="0"/>
    <s v="Ni2"/>
    <s v="I"/>
    <n v="9"/>
    <n v="18"/>
    <n v="0"/>
    <n v="0"/>
  </r>
  <r>
    <x v="336"/>
    <s v="Open"/>
    <x v="108"/>
    <x v="83"/>
    <s v="4420"/>
    <x v="211"/>
    <x v="148"/>
    <s v="PC"/>
    <s v="NI2040bt29 REV1.2   Li Ion Battery"/>
    <n v="20"/>
    <n v="0"/>
    <n v="20"/>
    <n v="1.4207296820511257"/>
    <s v="46878NI2040bt29 REV1.220"/>
    <n v="28.414593641022513"/>
    <d v="2018-10-15T00:00:00"/>
    <d v="2018-10-14T00:00:00"/>
    <x v="8"/>
    <d v="2018-10-01T00:00:00"/>
    <x v="0"/>
    <s v="Ni2"/>
    <s v="I"/>
    <n v="9"/>
    <n v="180"/>
    <n v="0"/>
    <n v="0"/>
  </r>
  <r>
    <x v="337"/>
    <s v="Open"/>
    <x v="34"/>
    <x v="95"/>
    <s v="9623"/>
    <x v="212"/>
    <x v="148"/>
    <s v="PC"/>
    <s v="NI2040bt29 REV1.2   Li Ion Battery"/>
    <n v="3"/>
    <n v="0"/>
    <n v="3"/>
    <n v="1.693428981212598"/>
    <s v="46761NI2040bt29 REV1.23"/>
    <n v="5.0802869436377938"/>
    <d v="2018-10-23T00:00:00"/>
    <d v="2018-10-21T00:00:00"/>
    <x v="0"/>
    <d v="2018-10-01T00:00:00"/>
    <x v="0"/>
    <s v="Ni2"/>
    <s v="I"/>
    <n v="9"/>
    <n v="27"/>
    <n v="0"/>
    <n v="0"/>
  </r>
  <r>
    <x v="338"/>
    <s v="Open"/>
    <x v="76"/>
    <x v="41"/>
    <s v="5596"/>
    <x v="213"/>
    <x v="148"/>
    <s v="PC"/>
    <s v="NI2040bt29 REV1.2   Li Ion Battery"/>
    <n v="240"/>
    <n v="0"/>
    <n v="240"/>
    <n v="1.0285595187591858"/>
    <s v="46417NI2040bt29 REV1.2240"/>
    <n v="246.85428450220459"/>
    <d v="2018-10-24T00:00:00"/>
    <d v="2018-10-21T00:00:00"/>
    <x v="0"/>
    <d v="2018-10-01T00:00:00"/>
    <x v="0"/>
    <s v="Ni2"/>
    <s v="I"/>
    <n v="9"/>
    <n v="2160"/>
    <n v="0"/>
    <n v="0"/>
  </r>
  <r>
    <x v="339"/>
    <s v="Open"/>
    <x v="36"/>
    <x v="19"/>
    <s v="5596"/>
    <x v="213"/>
    <x v="148"/>
    <s v="PC"/>
    <s v="NI2040bt29 REV1.2  tery [12/03/18]"/>
    <n v="240"/>
    <n v="0"/>
    <n v="240"/>
    <n v="1.0285595187591858"/>
    <s v="46726NI2040bt29 REV1.2240"/>
    <n v="246.85428450220459"/>
    <d v="2018-12-03T00:00:00"/>
    <d v="2018-12-02T00:00:00"/>
    <x v="31"/>
    <d v="2018-12-01T00:00:00"/>
    <x v="0"/>
    <s v="Ni2"/>
    <s v="I"/>
    <n v="9"/>
    <n v="2160"/>
    <n v="0"/>
    <n v="0"/>
  </r>
  <r>
    <x v="340"/>
    <s v="Open"/>
    <x v="67"/>
    <x v="72"/>
    <s v="5596"/>
    <x v="213"/>
    <x v="148"/>
    <s v="PC"/>
    <s v="NI2040bt29 REV1.2   Li Ion Battery"/>
    <n v="240"/>
    <n v="0"/>
    <n v="240"/>
    <n v="1.0285595187591858"/>
    <s v="46870NI2040bt29 REV1.2240"/>
    <n v="246.85428450220459"/>
    <d v="2018-12-12T00:00:00"/>
    <d v="2018-12-09T00:00:00"/>
    <x v="4"/>
    <d v="2018-12-01T00:00:00"/>
    <x v="0"/>
    <s v="Ni2"/>
    <s v="I"/>
    <n v="9"/>
    <n v="2160"/>
    <n v="0"/>
    <n v="0"/>
  </r>
  <r>
    <x v="341"/>
    <s v="Open"/>
    <x v="20"/>
    <x v="21"/>
    <s v="9662"/>
    <x v="214"/>
    <x v="149"/>
    <s v="PC"/>
    <s v="NI2040bv24 REV4.3   Li Ion Battery"/>
    <n v="1"/>
    <n v="0"/>
    <n v="1"/>
    <n v="1.4662250606232765"/>
    <s v="47004NI2040bv24 REV4.31"/>
    <n v="1.4662250606232765"/>
    <d v="2018-09-25T00:00:00"/>
    <d v="2018-09-23T00:00:00"/>
    <x v="24"/>
    <d v="2018-09-01T00:00:00"/>
    <x v="0"/>
    <s v="Ni2"/>
    <s v="I"/>
    <n v="9"/>
    <n v="9"/>
    <n v="0"/>
    <n v="0"/>
  </r>
  <r>
    <x v="342"/>
    <s v="Open"/>
    <x v="65"/>
    <x v="39"/>
    <s v="4354"/>
    <x v="215"/>
    <x v="149"/>
    <s v="PC"/>
    <s v="NI2040bv24 REV4.3   Li Ion Battery"/>
    <n v="15"/>
    <n v="0"/>
    <n v="15"/>
    <n v="1.2003500682476271"/>
    <s v="46391NI2040bv24 REV4.315"/>
    <n v="18.005251023714408"/>
    <d v="2018-10-05T00:00:00"/>
    <d v="2018-09-30T00:00:00"/>
    <x v="7"/>
    <d v="2018-10-01T00:00:00"/>
    <x v="0"/>
    <s v="Ni2"/>
    <s v="I"/>
    <n v="9"/>
    <n v="135"/>
    <n v="0"/>
    <n v="0"/>
  </r>
  <r>
    <x v="343"/>
    <s v="Open"/>
    <x v="32"/>
    <x v="123"/>
    <s v="7652"/>
    <x v="216"/>
    <x v="150"/>
    <s v="PC"/>
    <s v="Ni2040cg29 REV1.2  Li Ion Battery [09/25/18]"/>
    <n v="160"/>
    <n v="0"/>
    <n v="160"/>
    <n v="1.1467565122896337"/>
    <s v="45728Ni2040cg29 REV1.2160"/>
    <n v="183.48104196634139"/>
    <d v="2018-09-25T00:00:00"/>
    <d v="2018-09-23T00:00:00"/>
    <x v="24"/>
    <d v="2018-09-01T00:00:00"/>
    <x v="0"/>
    <s v="Ni2"/>
    <s v="I"/>
    <n v="9"/>
    <n v="1440"/>
    <n v="0"/>
    <n v="0"/>
  </r>
  <r>
    <x v="344"/>
    <s v="Open"/>
    <x v="109"/>
    <x v="124"/>
    <s v="7652"/>
    <x v="216"/>
    <x v="150"/>
    <s v="PC"/>
    <s v="Ni2040cg29 REV1.2  Li Ion Battery [10/15/18]"/>
    <n v="160"/>
    <n v="0"/>
    <n v="160"/>
    <n v="1.1467565122896337"/>
    <s v="45860Ni2040cg29 REV1.2160"/>
    <n v="183.48104196634139"/>
    <d v="2018-10-15T00:00:00"/>
    <d v="2018-10-14T00:00:00"/>
    <x v="8"/>
    <d v="2018-10-01T00:00:00"/>
    <x v="0"/>
    <s v="Ni2"/>
    <s v="I"/>
    <n v="9"/>
    <n v="1440"/>
    <n v="0"/>
    <n v="0"/>
  </r>
  <r>
    <x v="345"/>
    <s v="Open"/>
    <x v="110"/>
    <x v="125"/>
    <s v="2106"/>
    <x v="163"/>
    <x v="151"/>
    <s v="PC"/>
    <s v="NI2040ch24 REV1.3  Li Ion Battery [10/01/18]"/>
    <n v="252"/>
    <n v="0"/>
    <n v="252"/>
    <n v="0.84785187507060278"/>
    <s v="45397NI2040ch24 REV1.3252"/>
    <n v="213.6586725177919"/>
    <d v="2018-10-01T00:00:00"/>
    <d v="2018-09-30T00:00:00"/>
    <x v="7"/>
    <d v="2018-10-01T00:00:00"/>
    <x v="0"/>
    <s v="Ni2"/>
    <s v="I"/>
    <n v="9"/>
    <n v="2268"/>
    <n v="0"/>
    <n v="0"/>
  </r>
  <r>
    <x v="345"/>
    <s v="Open"/>
    <x v="110"/>
    <x v="125"/>
    <s v="2106"/>
    <x v="163"/>
    <x v="151"/>
    <s v="PC"/>
    <s v="NI2040ch24 REV1.3  Li Ion Battery [10/22/18]"/>
    <n v="252"/>
    <n v="0"/>
    <n v="252"/>
    <n v="0.84785187507060278"/>
    <s v="45397NI2040ch24 REV1.3252"/>
    <n v="213.6586725177919"/>
    <d v="2018-10-22T00:00:00"/>
    <d v="2018-10-21T00:00:00"/>
    <x v="0"/>
    <d v="2018-10-01T00:00:00"/>
    <x v="0"/>
    <s v="Ni2"/>
    <s v="I"/>
    <n v="9"/>
    <n v="2268"/>
    <n v="0"/>
    <n v="0"/>
  </r>
  <r>
    <x v="345"/>
    <s v="Open"/>
    <x v="110"/>
    <x v="125"/>
    <s v="2106"/>
    <x v="163"/>
    <x v="151"/>
    <s v="PC"/>
    <s v="NI2040ch24 REV1.3  Li Ion Battery [11/05/18]"/>
    <n v="252"/>
    <n v="0"/>
    <n v="252"/>
    <n v="0.84785187507060278"/>
    <s v="45397NI2040ch24 REV1.3252"/>
    <n v="213.6586725177919"/>
    <d v="2018-11-05T00:00:00"/>
    <d v="2018-11-04T00:00:00"/>
    <x v="29"/>
    <d v="2018-11-01T00:00:00"/>
    <x v="0"/>
    <s v="Ni2"/>
    <s v="I"/>
    <n v="9"/>
    <n v="2268"/>
    <n v="0"/>
    <n v="0"/>
  </r>
  <r>
    <x v="346"/>
    <s v="Open"/>
    <x v="13"/>
    <x v="42"/>
    <s v="4050"/>
    <x v="123"/>
    <x v="151"/>
    <s v="PC"/>
    <s v="NI2040ch24 REV1.3  Li Ion Battery [11/13/18]"/>
    <n v="40"/>
    <n v="0"/>
    <n v="40"/>
    <n v="1.0714161653741519"/>
    <s v="46637NI2040ch24 REV1.340"/>
    <n v="42.856646614966074"/>
    <d v="2018-11-13T00:00:00"/>
    <d v="2018-11-11T00:00:00"/>
    <x v="30"/>
    <d v="2018-11-01T00:00:00"/>
    <x v="0"/>
    <s v="Ni2"/>
    <s v="I"/>
    <n v="9"/>
    <n v="360"/>
    <n v="0"/>
    <n v="0"/>
  </r>
  <r>
    <x v="347"/>
    <s v="Open"/>
    <x v="13"/>
    <x v="1"/>
    <s v="4358"/>
    <x v="55"/>
    <x v="151"/>
    <s v="PC"/>
    <s v="NI2040ch24 REV1.3  01 Rev C   Li Ion Battery"/>
    <n v="14"/>
    <n v="0"/>
    <n v="14"/>
    <n v="1.2312869256766898"/>
    <s v="46655NI2040ch24 REV1.314"/>
    <n v="17.238016959473658"/>
    <d v="2018-11-26T00:00:00"/>
    <d v="2018-11-25T00:00:00"/>
    <x v="3"/>
    <d v="2018-11-01T00:00:00"/>
    <x v="0"/>
    <s v="Ni2"/>
    <s v="I"/>
    <n v="9"/>
    <n v="126"/>
    <n v="0"/>
    <n v="0"/>
  </r>
  <r>
    <x v="348"/>
    <s v="Open"/>
    <x v="52"/>
    <x v="34"/>
    <s v="2106"/>
    <x v="163"/>
    <x v="151"/>
    <s v="PC"/>
    <s v="NI2040ch24 REV1.3  Li Ion Battery [11/12/18]"/>
    <n v="252"/>
    <n v="0"/>
    <n v="252"/>
    <n v="0.84785187507060278"/>
    <s v="46135NI2040ch24 REV1.3252"/>
    <n v="213.6586725177919"/>
    <d v="2018-11-12T00:00:00"/>
    <d v="2018-11-11T00:00:00"/>
    <x v="30"/>
    <d v="2018-11-01T00:00:00"/>
    <x v="0"/>
    <s v="Ni2"/>
    <s v="I"/>
    <n v="9"/>
    <n v="2268"/>
    <n v="0"/>
    <n v="0"/>
  </r>
  <r>
    <x v="348"/>
    <s v="Open"/>
    <x v="52"/>
    <x v="34"/>
    <s v="2106"/>
    <x v="163"/>
    <x v="151"/>
    <s v="PC"/>
    <s v="NI2040ch24 REV1.3  Li Ion Battery [11/26/18]"/>
    <n v="252"/>
    <n v="0"/>
    <n v="252"/>
    <n v="0.84785187507060278"/>
    <s v="46135NI2040ch24 REV1.3252"/>
    <n v="213.6586725177919"/>
    <d v="2018-11-26T00:00:00"/>
    <d v="2018-11-25T00:00:00"/>
    <x v="3"/>
    <d v="2018-11-01T00:00:00"/>
    <x v="0"/>
    <s v="Ni2"/>
    <s v="I"/>
    <n v="9"/>
    <n v="2268"/>
    <n v="0"/>
    <n v="0"/>
  </r>
  <r>
    <x v="348"/>
    <s v="Open"/>
    <x v="52"/>
    <x v="34"/>
    <s v="2106"/>
    <x v="163"/>
    <x v="151"/>
    <s v="PC"/>
    <s v="NI2040ch24 REV1.3  Li Ion Battery [12/03/18]"/>
    <n v="252"/>
    <n v="0"/>
    <n v="252"/>
    <n v="0.84785187507060278"/>
    <s v="46135NI2040ch24 REV1.3252"/>
    <n v="213.6586725177919"/>
    <d v="2018-12-03T00:00:00"/>
    <d v="2018-12-02T00:00:00"/>
    <x v="31"/>
    <d v="2018-12-01T00:00:00"/>
    <x v="0"/>
    <s v="Ni2"/>
    <s v="I"/>
    <n v="9"/>
    <n v="2268"/>
    <n v="0"/>
    <n v="0"/>
  </r>
  <r>
    <x v="348"/>
    <s v="Open"/>
    <x v="52"/>
    <x v="34"/>
    <s v="2106"/>
    <x v="163"/>
    <x v="151"/>
    <s v="PC"/>
    <s v="NI2040ch24 REV1.3  Li Ion Battery [12/17/18]"/>
    <n v="252"/>
    <n v="0"/>
    <n v="252"/>
    <n v="0.84785187507060278"/>
    <s v="46135NI2040ch24 REV1.3252"/>
    <n v="213.6586725177919"/>
    <d v="2018-12-17T00:00:00"/>
    <d v="2018-12-16T00:00:00"/>
    <x v="32"/>
    <d v="2018-12-01T00:00:00"/>
    <x v="0"/>
    <s v="Ni2"/>
    <s v="I"/>
    <n v="9"/>
    <n v="2268"/>
    <n v="0"/>
    <n v="0"/>
  </r>
  <r>
    <x v="348"/>
    <s v="Open"/>
    <x v="52"/>
    <x v="34"/>
    <s v="2106"/>
    <x v="163"/>
    <x v="151"/>
    <s v="PC"/>
    <s v="NI2040ch24 REV1.3  Li Ion Battery [01/10/19]"/>
    <n v="252"/>
    <n v="0"/>
    <n v="252"/>
    <n v="0.84785187507060278"/>
    <s v="46135NI2040ch24 REV1.3252"/>
    <n v="213.6586725177919"/>
    <d v="2019-01-10T00:00:00"/>
    <d v="2019-01-06T00:00:00"/>
    <x v="22"/>
    <d v="2019-01-01T00:00:00"/>
    <x v="0"/>
    <s v="Ni2"/>
    <s v="I"/>
    <n v="9"/>
    <n v="2268"/>
    <n v="0"/>
    <n v="0"/>
  </r>
  <r>
    <x v="349"/>
    <s v="Open"/>
    <x v="111"/>
    <x v="48"/>
    <s v="4964"/>
    <x v="11"/>
    <x v="152"/>
    <s v="PC"/>
    <s v="NI3020bf25-REV1.1  Li Ion Battery [09/28/18]"/>
    <n v="36"/>
    <n v="0"/>
    <n v="36"/>
    <n v="1.0491234298737979"/>
    <s v="46104NI3020bf25-REV1.136"/>
    <n v="37.768443475456728"/>
    <d v="2018-09-28T00:00:00"/>
    <d v="2018-09-23T00:00:00"/>
    <x v="24"/>
    <d v="2018-09-01T00:00:00"/>
    <x v="0"/>
    <s v="NI3"/>
    <s v="I"/>
    <n v="9"/>
    <n v="324"/>
    <n v="0"/>
    <n v="0"/>
  </r>
  <r>
    <x v="349"/>
    <s v="Open"/>
    <x v="111"/>
    <x v="48"/>
    <s v="4964"/>
    <x v="11"/>
    <x v="152"/>
    <s v="PC"/>
    <s v="NI3020bf25-REV1.1  Li Ion Battery [10/08/18]"/>
    <n v="20"/>
    <n v="0"/>
    <n v="20"/>
    <n v="1.0491234298737979"/>
    <s v="46104NI3020bf25-REV1.120"/>
    <n v="20.982468597475957"/>
    <d v="2018-10-08T00:00:00"/>
    <d v="2018-10-07T00:00:00"/>
    <x v="25"/>
    <d v="2018-10-01T00:00:00"/>
    <x v="0"/>
    <s v="NI3"/>
    <s v="I"/>
    <n v="9"/>
    <n v="180"/>
    <n v="0"/>
    <n v="0"/>
  </r>
  <r>
    <x v="350"/>
    <s v="Open"/>
    <x v="85"/>
    <x v="11"/>
    <s v="4964"/>
    <x v="11"/>
    <x v="152"/>
    <s v="PC"/>
    <s v="NI3020bf25-REV1.1  Li Ion Battery [11/28/18]"/>
    <n v="72"/>
    <n v="0"/>
    <n v="72"/>
    <n v="1.0491234298737979"/>
    <s v="46785NI3020bf25-REV1.172"/>
    <n v="75.536886950913456"/>
    <d v="2018-11-28T00:00:00"/>
    <d v="2018-11-25T00:00:00"/>
    <x v="3"/>
    <d v="2018-11-01T00:00:00"/>
    <x v="0"/>
    <s v="NI3"/>
    <s v="I"/>
    <n v="9"/>
    <n v="648"/>
    <n v="0"/>
    <n v="0"/>
  </r>
  <r>
    <x v="350"/>
    <s v="Open"/>
    <x v="85"/>
    <x v="11"/>
    <s v="4964"/>
    <x v="11"/>
    <x v="152"/>
    <s v="PC"/>
    <s v="NI3020bf25-REV1.1  Li Ion Battery [12/21/18]"/>
    <n v="30"/>
    <n v="0"/>
    <n v="30"/>
    <n v="1.0491234298737979"/>
    <s v="46785NI3020bf25-REV1.130"/>
    <n v="31.473702896213936"/>
    <d v="2018-12-21T00:00:00"/>
    <d v="2018-12-16T00:00:00"/>
    <x v="32"/>
    <d v="2018-12-01T00:00:00"/>
    <x v="0"/>
    <s v="NI3"/>
    <s v="I"/>
    <n v="9"/>
    <n v="270"/>
    <n v="0"/>
    <n v="0"/>
  </r>
  <r>
    <x v="350"/>
    <s v="Open"/>
    <x v="85"/>
    <x v="11"/>
    <s v="4964"/>
    <x v="11"/>
    <x v="152"/>
    <s v="PC"/>
    <s v="NI3020bf25-REV1.1  Li Ion Battery [01/22/19]"/>
    <n v="30"/>
    <n v="0"/>
    <n v="30"/>
    <n v="1.0491234298737979"/>
    <s v="46785NI3020bf25-REV1.130"/>
    <n v="31.473702896213936"/>
    <d v="2019-01-22T00:00:00"/>
    <d v="2019-01-20T00:00:00"/>
    <x v="1"/>
    <d v="2019-01-01T00:00:00"/>
    <x v="0"/>
    <s v="NI3"/>
    <s v="I"/>
    <n v="9"/>
    <n v="270"/>
    <n v="0"/>
    <n v="0"/>
  </r>
  <r>
    <x v="350"/>
    <s v="Open"/>
    <x v="85"/>
    <x v="11"/>
    <s v="4964"/>
    <x v="11"/>
    <x v="152"/>
    <s v="PC"/>
    <s v="NI3020bf25-REV1.1  Li Ion Battery [11/28/18]"/>
    <n v="30"/>
    <n v="0"/>
    <n v="30"/>
    <n v="1.0491234298737979"/>
    <s v="46785NI3020bf25-REV1.130"/>
    <n v="31.473702896213936"/>
    <d v="2018-11-28T00:00:00"/>
    <d v="2018-11-25T00:00:00"/>
    <x v="3"/>
    <d v="2018-11-01T00:00:00"/>
    <x v="0"/>
    <s v="NI3"/>
    <s v="I"/>
    <n v="9"/>
    <n v="270"/>
    <n v="0"/>
    <n v="0"/>
  </r>
  <r>
    <x v="350"/>
    <s v="Open"/>
    <x v="85"/>
    <x v="11"/>
    <s v="4964"/>
    <x v="11"/>
    <x v="152"/>
    <s v="PC"/>
    <s v="NI3020bf25-REV1.1  Li Ion Battery [11/28/18]"/>
    <n v="38"/>
    <n v="0"/>
    <n v="38"/>
    <n v="1.0491234298737979"/>
    <s v="46785NI3020bf25-REV1.138"/>
    <n v="39.866690335204318"/>
    <d v="2018-11-28T00:00:00"/>
    <d v="2018-11-25T00:00:00"/>
    <x v="3"/>
    <d v="2018-11-01T00:00:00"/>
    <x v="0"/>
    <s v="NI3"/>
    <s v="I"/>
    <n v="9"/>
    <n v="342"/>
    <n v="0"/>
    <n v="0"/>
  </r>
  <r>
    <x v="181"/>
    <s v="Open"/>
    <x v="79"/>
    <x v="69"/>
    <s v="3700"/>
    <x v="2"/>
    <x v="153"/>
    <s v="PC"/>
    <s v="Ni3040by30 REV1.0  Li Ion Battery [01/02/19]"/>
    <n v="18"/>
    <n v="0"/>
    <n v="18"/>
    <n v="0"/>
    <s v="44936Ni3040by30 REV1.018"/>
    <n v="0"/>
    <d v="2019-01-02T00:00:00"/>
    <d v="2018-12-30T00:00:00"/>
    <x v="33"/>
    <d v="2019-01-01T00:00:00"/>
    <x v="0"/>
    <s v="NI3"/>
    <s v="I"/>
    <n v="9"/>
    <n v="162"/>
    <n v="0"/>
    <n v="0"/>
  </r>
  <r>
    <x v="278"/>
    <s v="Open"/>
    <x v="63"/>
    <x v="24"/>
    <s v="9405"/>
    <x v="31"/>
    <x v="154"/>
    <s v="PC"/>
    <s v="NJ1020afP-REV4.1  ydride Battery [08/22/18]"/>
    <n v="60"/>
    <n v="0"/>
    <n v="60"/>
    <n v="0.88270133505687032"/>
    <s v="46269NJ1020afP-REV4.160"/>
    <n v="52.96208010341222"/>
    <d v="2018-08-22T00:00:00"/>
    <d v="2018-08-19T00:00:00"/>
    <x v="23"/>
    <s v="LATE"/>
    <x v="0"/>
    <s v="NJ1"/>
    <s v="J"/>
    <n v="10"/>
    <n v="600"/>
    <n v="23"/>
    <n v="1380"/>
  </r>
  <r>
    <x v="89"/>
    <s v="Open"/>
    <x v="11"/>
    <x v="39"/>
    <s v="4964"/>
    <x v="11"/>
    <x v="154"/>
    <s v="PC"/>
    <s v="NJ1020afP-REV4.1  kel Metal Hydride Battery"/>
    <n v="8"/>
    <n v="0"/>
    <n v="8"/>
    <n v="1.2097221162334904"/>
    <s v="46955NJ1020afP-REV4.18"/>
    <n v="9.6777769298679228"/>
    <d v="2018-10-05T00:00:00"/>
    <d v="2018-09-30T00:00:00"/>
    <x v="7"/>
    <d v="2018-10-01T00:00:00"/>
    <x v="0"/>
    <s v="NJ1"/>
    <s v="J"/>
    <n v="10"/>
    <n v="80"/>
    <n v="0"/>
    <n v="0"/>
  </r>
  <r>
    <x v="351"/>
    <s v="Open"/>
    <x v="35"/>
    <x v="48"/>
    <s v="7625"/>
    <x v="217"/>
    <x v="154"/>
    <s v="PC"/>
    <s v="NJ1020afP-REV4.1  kel Metal Hydride Battery"/>
    <n v="25"/>
    <n v="0"/>
    <n v="25"/>
    <n v="0.88270133505687032"/>
    <s v="46622NJ1020afP-REV4.125"/>
    <n v="22.067533376421757"/>
    <d v="2018-10-16T00:00:00"/>
    <d v="2018-10-14T00:00:00"/>
    <x v="8"/>
    <d v="2018-10-01T00:00:00"/>
    <x v="0"/>
    <s v="NJ1"/>
    <s v="J"/>
    <n v="10"/>
    <n v="250"/>
    <n v="0"/>
    <n v="0"/>
  </r>
  <r>
    <x v="117"/>
    <s v="Open"/>
    <x v="36"/>
    <x v="80"/>
    <s v="4964"/>
    <x v="11"/>
    <x v="155"/>
    <s v="PC"/>
    <s v="NJ1020bg REV4.3  ydride Battery [11/26/18]"/>
    <n v="25"/>
    <n v="0"/>
    <n v="25"/>
    <n v="0.91181837734304672"/>
    <s v="46722NJ1020bg REV4.325"/>
    <n v="22.795459433576166"/>
    <d v="2018-11-26T00:00:00"/>
    <d v="2018-11-25T00:00:00"/>
    <x v="3"/>
    <d v="2018-11-01T00:00:00"/>
    <x v="0"/>
    <s v="NJ1"/>
    <s v="J"/>
    <n v="10"/>
    <n v="250"/>
    <n v="0"/>
    <n v="0"/>
  </r>
  <r>
    <x v="352"/>
    <s v="Open"/>
    <x v="57"/>
    <x v="126"/>
    <s v="3282"/>
    <x v="36"/>
    <x v="156"/>
    <s v="PC"/>
    <s v="NJ1020bt-Rev 1.1  ydride Battery [08/09/18]"/>
    <n v="48"/>
    <n v="0"/>
    <n v="48"/>
    <n v="0.88725087291408533"/>
    <s v="46186NJ1020bt-Rev 1.148"/>
    <n v="42.588041899876096"/>
    <d v="2018-08-09T00:00:00"/>
    <d v="2018-08-05T00:00:00"/>
    <x v="23"/>
    <s v="LATE"/>
    <x v="0"/>
    <s v="NJ1"/>
    <s v="J"/>
    <n v="10"/>
    <n v="480"/>
    <n v="36"/>
    <n v="1728"/>
  </r>
  <r>
    <x v="353"/>
    <s v="Open"/>
    <x v="47"/>
    <x v="48"/>
    <s v="3333"/>
    <x v="113"/>
    <x v="157"/>
    <s v="PC"/>
    <s v="NL2020ar22-REV1.2  Li Ion Battery [10/10/18]"/>
    <n v="25"/>
    <n v="0"/>
    <n v="25"/>
    <n v="1.0697783317455545"/>
    <s v="45688NL2020ar22-REV1.225"/>
    <n v="26.744458293638861"/>
    <d v="2018-10-10T00:00:00"/>
    <d v="2018-10-07T00:00:00"/>
    <x v="25"/>
    <d v="2018-10-01T00:00:00"/>
    <x v="0"/>
    <s v="NL2"/>
    <s v="L"/>
    <n v="12"/>
    <n v="300"/>
    <n v="0"/>
    <n v="0"/>
  </r>
  <r>
    <x v="354"/>
    <s v="Open"/>
    <x v="1"/>
    <x v="127"/>
    <s v="3333"/>
    <x v="113"/>
    <x v="157"/>
    <s v="PC"/>
    <s v="NL2020ar22-REV1.2  Li Ion Battery [12/10/18]"/>
    <n v="50"/>
    <n v="0"/>
    <n v="50"/>
    <n v="1.0697783317455545"/>
    <s v="46851NL2020ar22-REV1.250"/>
    <n v="53.488916587277721"/>
    <d v="2018-12-10T00:00:00"/>
    <d v="2018-12-09T00:00:00"/>
    <x v="4"/>
    <d v="2018-12-01T00:00:00"/>
    <x v="0"/>
    <s v="NL2"/>
    <s v="L"/>
    <n v="12"/>
    <n v="600"/>
    <n v="0"/>
    <n v="0"/>
  </r>
  <r>
    <x v="354"/>
    <s v="Open"/>
    <x v="1"/>
    <x v="127"/>
    <s v="3333"/>
    <x v="113"/>
    <x v="158"/>
    <s v="PC"/>
    <s v="NL2020ar22-REV1.3  Li Ion Battery [02/01/19]"/>
    <n v="50"/>
    <n v="0"/>
    <n v="50"/>
    <n v="1.0697783317455545"/>
    <s v="46851NL2020ar22-REV1.350"/>
    <n v="53.488916587277721"/>
    <d v="2019-02-01T00:00:00"/>
    <d v="2019-01-27T00:00:00"/>
    <x v="35"/>
    <d v="2019-02-01T00:00:00"/>
    <x v="0"/>
    <s v="NL2"/>
    <s v="L"/>
    <n v="12"/>
    <n v="600"/>
    <n v="0"/>
    <n v="0"/>
  </r>
  <r>
    <x v="355"/>
    <s v="Open"/>
    <x v="42"/>
    <x v="128"/>
    <s v="6463"/>
    <x v="218"/>
    <x v="159"/>
    <s v="PC"/>
    <s v="NL2020as22-REV3.5  22 Rev 3.5 Li Ion Battery"/>
    <n v="4"/>
    <n v="0"/>
    <n v="4"/>
    <n v="1.6784155062837882"/>
    <s v="46521NL2020as22-REV3.54"/>
    <n v="6.7136620251351529"/>
    <d v="2018-08-21T00:00:00"/>
    <d v="2018-08-19T00:00:00"/>
    <x v="23"/>
    <s v="LATE"/>
    <x v="0"/>
    <s v="NL2"/>
    <s v="L"/>
    <n v="12"/>
    <n v="48"/>
    <n v="24"/>
    <n v="96"/>
  </r>
  <r>
    <x v="356"/>
    <s v="Open"/>
    <x v="59"/>
    <x v="51"/>
    <s v="6574"/>
    <x v="219"/>
    <x v="159"/>
    <s v="PC"/>
    <s v="NL2020as22-REV3.5  22 Rev 3.5 Li Ion Battery"/>
    <n v="12"/>
    <n v="0"/>
    <n v="12"/>
    <n v="1.4054432348508832"/>
    <s v="46490NL2020as22-REV3.512"/>
    <n v="16.865318818210596"/>
    <d v="2018-08-24T00:00:00"/>
    <d v="2018-08-19T00:00:00"/>
    <x v="23"/>
    <s v="LATE"/>
    <x v="0"/>
    <s v="NL2"/>
    <s v="L"/>
    <n v="12"/>
    <n v="144"/>
    <n v="21"/>
    <n v="252"/>
  </r>
  <r>
    <x v="357"/>
    <s v="Open"/>
    <x v="13"/>
    <x v="7"/>
    <s v="8739"/>
    <x v="220"/>
    <x v="159"/>
    <s v="PC"/>
    <s v="NL2020as22-REV3.5  22 Rev 3.5 Li Ion Battery"/>
    <n v="2"/>
    <n v="0"/>
    <n v="2"/>
    <n v="1.6784155062837882"/>
    <s v="46644NL2020as22-REV3.52"/>
    <n v="3.3568310125675764"/>
    <d v="2018-09-24T00:00:00"/>
    <d v="2018-09-23T00:00:00"/>
    <x v="24"/>
    <d v="2018-09-01T00:00:00"/>
    <x v="0"/>
    <s v="NL2"/>
    <s v="L"/>
    <n v="12"/>
    <n v="24"/>
    <n v="0"/>
    <n v="0"/>
  </r>
  <r>
    <x v="358"/>
    <s v="Open"/>
    <x v="11"/>
    <x v="24"/>
    <s v="3045"/>
    <x v="221"/>
    <x v="159"/>
    <s v="PC"/>
    <s v="NL2020as22-REV3.5  22 Rev 3.5 Li Ion Battery"/>
    <n v="8"/>
    <n v="0"/>
    <n v="8"/>
    <n v="1.6784155062837882"/>
    <s v="46941NL2020as22-REV3.58"/>
    <n v="13.427324050270306"/>
    <d v="2018-09-28T00:00:00"/>
    <d v="2018-09-23T00:00:00"/>
    <x v="24"/>
    <d v="2018-09-01T00:00:00"/>
    <x v="0"/>
    <s v="NL2"/>
    <s v="L"/>
    <n v="12"/>
    <n v="96"/>
    <n v="0"/>
    <n v="0"/>
  </r>
  <r>
    <x v="359"/>
    <s v="Open"/>
    <x v="11"/>
    <x v="24"/>
    <s v="8205"/>
    <x v="222"/>
    <x v="159"/>
    <s v="PC"/>
    <s v="NL2020as22-REV3.5  22 Rev 3.5 Li Ion Battery"/>
    <n v="1"/>
    <n v="0"/>
    <n v="1"/>
    <n v="1.6784155062837882"/>
    <s v="46959NL2020as22-REV3.51"/>
    <n v="1.6784155062837882"/>
    <d v="2018-09-28T00:00:00"/>
    <d v="2018-09-23T00:00:00"/>
    <x v="24"/>
    <d v="2018-09-01T00:00:00"/>
    <x v="0"/>
    <s v="NL2"/>
    <s v="L"/>
    <n v="12"/>
    <n v="12"/>
    <n v="0"/>
    <n v="0"/>
  </r>
  <r>
    <x v="360"/>
    <s v="Open"/>
    <x v="20"/>
    <x v="8"/>
    <s v="6463"/>
    <x v="218"/>
    <x v="159"/>
    <s v="PC"/>
    <s v="NL2020as22-REV3.5  22 Rev 3.5 Li Ion Battery"/>
    <n v="7"/>
    <n v="0"/>
    <n v="7"/>
    <n v="1.6784155062837882"/>
    <s v="46993NL2020as22-REV3.57"/>
    <n v="11.748908543986518"/>
    <d v="2018-10-08T00:00:00"/>
    <d v="2018-10-07T00:00:00"/>
    <x v="25"/>
    <d v="2018-10-01T00:00:00"/>
    <x v="0"/>
    <s v="NL2"/>
    <s v="L"/>
    <n v="12"/>
    <n v="84"/>
    <n v="0"/>
    <n v="0"/>
  </r>
  <r>
    <x v="361"/>
    <s v="Open"/>
    <x v="28"/>
    <x v="84"/>
    <s v="5314"/>
    <x v="223"/>
    <x v="159"/>
    <s v="PC"/>
    <s v="NL2020as22-REV3.5  22 Rev 3.5 Li Ion Battery"/>
    <n v="50"/>
    <n v="0"/>
    <n v="50"/>
    <n v="1.2127248112192524"/>
    <s v="46897NL2020as22-REV3.550"/>
    <n v="60.636240560962619"/>
    <d v="2018-12-11T00:00:00"/>
    <d v="2018-12-09T00:00:00"/>
    <x v="4"/>
    <d v="2018-12-01T00:00:00"/>
    <x v="0"/>
    <s v="NL2"/>
    <s v="L"/>
    <n v="12"/>
    <n v="600"/>
    <n v="0"/>
    <n v="0"/>
  </r>
  <r>
    <x v="362"/>
    <s v="Open"/>
    <x v="42"/>
    <x v="82"/>
    <s v="5890"/>
    <x v="224"/>
    <x v="160"/>
    <s v="PC"/>
    <s v="NL2024as22-REV3.7  22 Rev 3.7 Li Ion Battery"/>
    <n v="10"/>
    <n v="0"/>
    <n v="10"/>
    <n v="1.6784155062837882"/>
    <s v="46520NL2024as22-REV3.710"/>
    <n v="16.784155062837883"/>
    <d v="2018-09-18T00:00:00"/>
    <d v="2018-09-16T00:00:00"/>
    <x v="27"/>
    <d v="2018-09-01T00:00:00"/>
    <x v="0"/>
    <s v="NL2"/>
    <s v="L"/>
    <n v="12"/>
    <n v="120"/>
    <n v="0"/>
    <n v="0"/>
  </r>
  <r>
    <x v="53"/>
    <s v="Open"/>
    <x v="35"/>
    <x v="42"/>
    <s v="9405"/>
    <x v="31"/>
    <x v="160"/>
    <s v="PC"/>
    <s v="NL2024as22-REV3.7  22 Rev 3.7 Li Ion Battery"/>
    <n v="12"/>
    <n v="0"/>
    <n v="12"/>
    <n v="1.2127248112192524"/>
    <s v="46629NL2024as22-REV3.712"/>
    <n v="14.552697734631028"/>
    <d v="2018-11-13T00:00:00"/>
    <d v="2018-11-11T00:00:00"/>
    <x v="30"/>
    <d v="2018-11-01T00:00:00"/>
    <x v="0"/>
    <s v="NL2"/>
    <s v="L"/>
    <n v="12"/>
    <n v="144"/>
    <n v="0"/>
    <n v="0"/>
  </r>
  <r>
    <x v="363"/>
    <s v="Open"/>
    <x v="13"/>
    <x v="42"/>
    <s v="6517"/>
    <x v="130"/>
    <x v="160"/>
    <s v="PC"/>
    <s v="NL2024as22-REV3.7  22 Rev 3.7 Li Ion Battery"/>
    <n v="12"/>
    <n v="0"/>
    <n v="12"/>
    <n v="1.4054432348508832"/>
    <s v="46647NL2024as22-REV3.712"/>
    <n v="16.865318818210596"/>
    <d v="2018-11-13T00:00:00"/>
    <d v="2018-11-11T00:00:00"/>
    <x v="30"/>
    <d v="2018-11-01T00:00:00"/>
    <x v="0"/>
    <s v="NL2"/>
    <s v="L"/>
    <n v="12"/>
    <n v="144"/>
    <n v="0"/>
    <n v="0"/>
  </r>
  <r>
    <x v="300"/>
    <s v="Open"/>
    <x v="85"/>
    <x v="118"/>
    <s v="4964"/>
    <x v="11"/>
    <x v="160"/>
    <s v="PC"/>
    <s v="NL2024as22-REV3.7  Li Ion Battery [11/26/18]"/>
    <n v="10"/>
    <n v="0"/>
    <n v="10"/>
    <n v="1.2127248112192524"/>
    <s v="46781NL2024as22-REV3.710"/>
    <n v="12.127248112192524"/>
    <d v="2018-11-26T00:00:00"/>
    <d v="2018-11-25T00:00:00"/>
    <x v="3"/>
    <d v="2018-11-01T00:00:00"/>
    <x v="0"/>
    <s v="NL2"/>
    <s v="L"/>
    <n v="12"/>
    <n v="120"/>
    <n v="0"/>
    <n v="0"/>
  </r>
  <r>
    <x v="364"/>
    <s v="Open"/>
    <x v="61"/>
    <x v="53"/>
    <s v="9593"/>
    <x v="225"/>
    <x v="161"/>
    <s v="PC"/>
    <s v="NL2024bf22-REV4.6  22 Rev 4.6 Li Ion Battery"/>
    <n v="2"/>
    <n v="0"/>
    <n v="2"/>
    <n v="1.6122652258398809"/>
    <s v="46609NL2024bf22-REV4.62"/>
    <n v="3.2245304516797617"/>
    <d v="2018-08-28T00:00:00"/>
    <d v="2018-08-26T00:00:00"/>
    <x v="23"/>
    <s v="LATE"/>
    <x v="0"/>
    <s v="NL2"/>
    <s v="L"/>
    <n v="12"/>
    <n v="24"/>
    <n v="17"/>
    <n v="34"/>
  </r>
  <r>
    <x v="365"/>
    <s v="Open"/>
    <x v="13"/>
    <x v="12"/>
    <s v="9604"/>
    <x v="226"/>
    <x v="161"/>
    <s v="PC"/>
    <s v="NL2024bf22-REV4.6  22 Rev 4.6 Li Ion Battery"/>
    <n v="2"/>
    <n v="0"/>
    <n v="2"/>
    <n v="1.6122652258398809"/>
    <s v="46663NL2024bf22-REV4.62"/>
    <n v="3.2245304516797617"/>
    <d v="2018-09-12T00:00:00"/>
    <d v="2018-09-09T00:00:00"/>
    <x v="26"/>
    <d v="2018-09-01T00:00:00"/>
    <x v="0"/>
    <s v="NL2"/>
    <s v="L"/>
    <n v="12"/>
    <n v="24"/>
    <n v="0"/>
    <n v="0"/>
  </r>
  <r>
    <x v="366"/>
    <s v="Open"/>
    <x v="112"/>
    <x v="91"/>
    <s v="6264"/>
    <x v="227"/>
    <x v="161"/>
    <s v="PC"/>
    <s v="NL2024bf22-REV4.6  22 Rev 4.6 Li Ion Battery"/>
    <n v="20"/>
    <n v="0"/>
    <n v="20"/>
    <n v="0.97906054687268562"/>
    <s v="44483NL2024bf22-REV4.620"/>
    <n v="19.581210937453712"/>
    <d v="2018-09-21T00:00:00"/>
    <d v="2018-09-16T00:00:00"/>
    <x v="27"/>
    <d v="2018-09-01T00:00:00"/>
    <x v="0"/>
    <s v="NL2"/>
    <s v="L"/>
    <n v="12"/>
    <n v="240"/>
    <n v="0"/>
    <n v="0"/>
  </r>
  <r>
    <x v="156"/>
    <s v="Open"/>
    <x v="72"/>
    <x v="91"/>
    <s v="4964"/>
    <x v="11"/>
    <x v="161"/>
    <s v="PC"/>
    <s v="NL2024bf22-REV4.6  22 Rev 4.6 Li Ion Battery"/>
    <n v="12"/>
    <n v="0"/>
    <n v="12"/>
    <n v="1.0697783317455545"/>
    <s v="46540NL2024bf22-REV4.612"/>
    <n v="12.837339980946654"/>
    <d v="2018-09-21T00:00:00"/>
    <d v="2018-09-16T00:00:00"/>
    <x v="27"/>
    <d v="2018-09-01T00:00:00"/>
    <x v="0"/>
    <s v="NL2"/>
    <s v="L"/>
    <n v="12"/>
    <n v="144"/>
    <n v="0"/>
    <n v="0"/>
  </r>
  <r>
    <x v="367"/>
    <s v="Open"/>
    <x v="28"/>
    <x v="91"/>
    <s v="5221"/>
    <x v="179"/>
    <x v="161"/>
    <s v="PC"/>
    <s v="NL2024bf22-REV4.6  22 Rev 4.6 Li Ion Battery"/>
    <n v="3"/>
    <n v="0"/>
    <n v="3"/>
    <n v="1.6122652258398809"/>
    <s v="46895NL2024bf22-REV4.63"/>
    <n v="4.8367956775196426"/>
    <d v="2018-09-21T00:00:00"/>
    <d v="2018-09-16T00:00:00"/>
    <x v="27"/>
    <d v="2018-09-01T00:00:00"/>
    <x v="0"/>
    <s v="NL2"/>
    <s v="L"/>
    <n v="12"/>
    <n v="36"/>
    <n v="0"/>
    <n v="0"/>
  </r>
  <r>
    <x v="368"/>
    <s v="Open"/>
    <x v="13"/>
    <x v="24"/>
    <s v="3234"/>
    <x v="228"/>
    <x v="161"/>
    <s v="PC"/>
    <s v="NL2024bf22-REV4.6  22 Rev 4.6 Li Ion Battery"/>
    <n v="5"/>
    <n v="0"/>
    <n v="5"/>
    <n v="1.6122652258398809"/>
    <s v="46662NL2024bf22-REV4.65"/>
    <n v="8.0613261291994043"/>
    <d v="2018-09-28T00:00:00"/>
    <d v="2018-09-23T00:00:00"/>
    <x v="24"/>
    <d v="2018-09-01T00:00:00"/>
    <x v="0"/>
    <s v="NL2"/>
    <s v="L"/>
    <n v="12"/>
    <n v="60"/>
    <n v="0"/>
    <n v="0"/>
  </r>
  <r>
    <x v="369"/>
    <s v="Open"/>
    <x v="11"/>
    <x v="24"/>
    <s v="4755"/>
    <x v="229"/>
    <x v="161"/>
    <s v="PC"/>
    <s v="NL2024bf22-REV4.6  22 Rev 4.6 Li Ion Battery"/>
    <n v="2"/>
    <n v="0"/>
    <n v="2"/>
    <n v="1.6122652258398809"/>
    <s v="46966NL2024bf22-REV4.62"/>
    <n v="3.2245304516797617"/>
    <d v="2018-09-28T00:00:00"/>
    <d v="2018-09-23T00:00:00"/>
    <x v="24"/>
    <d v="2018-09-01T00:00:00"/>
    <x v="0"/>
    <s v="NL2"/>
    <s v="L"/>
    <n v="12"/>
    <n v="24"/>
    <n v="0"/>
    <n v="0"/>
  </r>
  <r>
    <x v="370"/>
    <s v="Open"/>
    <x v="20"/>
    <x v="24"/>
    <s v="9386"/>
    <x v="230"/>
    <x v="161"/>
    <s v="PC"/>
    <s v="NL2024bf22-REV4.6  22 Rev 4.6 Li Ion Battery"/>
    <n v="2"/>
    <n v="0"/>
    <n v="2"/>
    <n v="1.6122652258398809"/>
    <s v="46992NL2024bf22-REV4.62"/>
    <n v="3.2245304516797617"/>
    <d v="2018-09-28T00:00:00"/>
    <d v="2018-09-23T00:00:00"/>
    <x v="24"/>
    <d v="2018-09-01T00:00:00"/>
    <x v="0"/>
    <s v="NL2"/>
    <s v="L"/>
    <n v="12"/>
    <n v="24"/>
    <n v="0"/>
    <n v="0"/>
  </r>
  <r>
    <x v="371"/>
    <s v="Open"/>
    <x v="65"/>
    <x v="39"/>
    <s v="8306"/>
    <x v="191"/>
    <x v="161"/>
    <s v="PC"/>
    <s v="NL2024bf22-REV4.6  22 Rev 4.6 Li Ion Battery"/>
    <n v="12"/>
    <n v="0"/>
    <n v="12"/>
    <n v="1.3392929544069758"/>
    <s v="46386NL2024bf22-REV4.612"/>
    <n v="16.071515452883709"/>
    <d v="2018-10-05T00:00:00"/>
    <d v="2018-09-30T00:00:00"/>
    <x v="7"/>
    <d v="2018-10-01T00:00:00"/>
    <x v="0"/>
    <s v="NL2"/>
    <s v="L"/>
    <n v="12"/>
    <n v="144"/>
    <n v="0"/>
    <n v="0"/>
  </r>
  <r>
    <x v="372"/>
    <s v="Open"/>
    <x v="101"/>
    <x v="8"/>
    <s v="3117"/>
    <x v="231"/>
    <x v="161"/>
    <s v="PC"/>
    <s v="NL2024bf22-REV4.6  22 Rev 4.6 Li Ion Battery"/>
    <n v="24"/>
    <n v="0"/>
    <n v="24"/>
    <n v="1.1717789705043167"/>
    <s v="46452NL2024bf22-REV4.624"/>
    <n v="28.1226952921036"/>
    <d v="2018-10-08T00:00:00"/>
    <d v="2018-10-07T00:00:00"/>
    <x v="25"/>
    <d v="2018-10-01T00:00:00"/>
    <x v="0"/>
    <s v="NL2"/>
    <s v="L"/>
    <n v="12"/>
    <n v="288"/>
    <n v="0"/>
    <n v="0"/>
  </r>
  <r>
    <x v="373"/>
    <s v="Open"/>
    <x v="42"/>
    <x v="90"/>
    <s v="4629"/>
    <x v="232"/>
    <x v="161"/>
    <s v="PC"/>
    <s v="NL2024bf22-REV4.6  22 Rev 4.6 Li Ion Battery"/>
    <n v="40"/>
    <n v="0"/>
    <n v="40"/>
    <n v="1.1717789705043167"/>
    <s v="46512NL2024bf22-REV4.640"/>
    <n v="46.871158820172667"/>
    <d v="2018-10-17T00:00:00"/>
    <d v="2018-10-14T00:00:00"/>
    <x v="8"/>
    <d v="2018-10-01T00:00:00"/>
    <x v="0"/>
    <s v="NL2"/>
    <s v="L"/>
    <n v="12"/>
    <n v="480"/>
    <n v="0"/>
    <n v="0"/>
  </r>
  <r>
    <x v="374"/>
    <s v="Open"/>
    <x v="112"/>
    <x v="31"/>
    <s v="6264"/>
    <x v="227"/>
    <x v="161"/>
    <s v="PC"/>
    <s v="NL2024bf22-REV4.6  22 Rev 4.6 Li Ion Battery"/>
    <n v="20"/>
    <n v="0"/>
    <n v="20"/>
    <n v="0.97906054687268562"/>
    <s v="44484NL2024bf22-REV4.620"/>
    <n v="19.581210937453712"/>
    <d v="2018-10-22T00:00:00"/>
    <d v="2018-10-21T00:00:00"/>
    <x v="0"/>
    <d v="2018-10-01T00:00:00"/>
    <x v="0"/>
    <s v="NL2"/>
    <s v="L"/>
    <n v="12"/>
    <n v="240"/>
    <n v="0"/>
    <n v="0"/>
  </r>
  <r>
    <x v="375"/>
    <s v="Open"/>
    <x v="37"/>
    <x v="31"/>
    <s v="3398"/>
    <x v="233"/>
    <x v="161"/>
    <s v="PC"/>
    <s v="NL2024bf22-REV4.6  22 Rev 4.6 Li Ion Battery"/>
    <n v="12"/>
    <n v="0"/>
    <n v="12"/>
    <n v="1.3392929544069758"/>
    <s v="46969NL2024bf22-REV4.612"/>
    <n v="16.071515452883709"/>
    <d v="2018-10-22T00:00:00"/>
    <d v="2018-10-21T00:00:00"/>
    <x v="0"/>
    <d v="2018-10-01T00:00:00"/>
    <x v="0"/>
    <s v="NL2"/>
    <s v="L"/>
    <n v="12"/>
    <n v="144"/>
    <n v="0"/>
    <n v="0"/>
  </r>
  <r>
    <x v="376"/>
    <s v="Open"/>
    <x v="37"/>
    <x v="95"/>
    <s v="8312"/>
    <x v="234"/>
    <x v="161"/>
    <s v="PC"/>
    <s v="NL2024bf22-REV4.6  22 Rev 4.6 Li Ion Battery"/>
    <n v="2"/>
    <n v="0"/>
    <n v="2"/>
    <n v="1.6122652258398809"/>
    <s v="46983NL2024bf22-REV4.62"/>
    <n v="3.2245304516797617"/>
    <d v="2018-10-23T00:00:00"/>
    <d v="2018-10-21T00:00:00"/>
    <x v="0"/>
    <d v="2018-10-01T00:00:00"/>
    <x v="0"/>
    <s v="NL2"/>
    <s v="L"/>
    <n v="12"/>
    <n v="24"/>
    <n v="0"/>
    <n v="0"/>
  </r>
  <r>
    <x v="377"/>
    <s v="Open"/>
    <x v="112"/>
    <x v="15"/>
    <s v="6264"/>
    <x v="227"/>
    <x v="161"/>
    <s v="PC"/>
    <s v="NL2024bf22-REV4.6  22 Rev 4.6 Li Ion Battery"/>
    <n v="20"/>
    <n v="0"/>
    <n v="20"/>
    <n v="0.97906054687268562"/>
    <s v="44485NL2024bf22-REV4.620"/>
    <n v="19.581210937453712"/>
    <d v="2018-11-19T00:00:00"/>
    <d v="2018-11-18T00:00:00"/>
    <x v="42"/>
    <d v="2018-11-01T00:00:00"/>
    <x v="0"/>
    <s v="NL2"/>
    <s v="L"/>
    <n v="12"/>
    <n v="240"/>
    <n v="0"/>
    <n v="0"/>
  </r>
  <r>
    <x v="378"/>
    <s v="Open"/>
    <x v="113"/>
    <x v="33"/>
    <s v="3098"/>
    <x v="104"/>
    <x v="161"/>
    <s v="PC"/>
    <s v="NL2024bf22-REV4.6  Li Ion Battery [09/28/18]"/>
    <n v="48"/>
    <n v="0"/>
    <n v="48"/>
    <n v="0.97906054687268562"/>
    <s v="45298NL2024bf22-REV4.648"/>
    <n v="46.994906249888913"/>
    <d v="2018-09-28T00:00:00"/>
    <d v="2018-09-23T00:00:00"/>
    <x v="24"/>
    <d v="2018-09-01T00:00:00"/>
    <x v="0"/>
    <s v="NL2"/>
    <s v="L"/>
    <n v="12"/>
    <n v="576"/>
    <n v="0"/>
    <n v="0"/>
  </r>
  <r>
    <x v="378"/>
    <s v="Open"/>
    <x v="113"/>
    <x v="33"/>
    <s v="3098"/>
    <x v="104"/>
    <x v="161"/>
    <s v="PC"/>
    <s v="NL2024bf22-REV4.6  Li Ion Battery [10/30/18]"/>
    <n v="48"/>
    <n v="0"/>
    <n v="48"/>
    <n v="0.97906054687268562"/>
    <s v="45298NL2024bf22-REV4.648"/>
    <n v="46.994906249888913"/>
    <d v="2018-10-30T00:00:00"/>
    <d v="2018-10-28T00:00:00"/>
    <x v="28"/>
    <d v="2018-10-01T00:00:00"/>
    <x v="0"/>
    <s v="NL2"/>
    <s v="L"/>
    <n v="12"/>
    <n v="576"/>
    <n v="0"/>
    <n v="0"/>
  </r>
  <r>
    <x v="378"/>
    <s v="Open"/>
    <x v="113"/>
    <x v="33"/>
    <s v="3098"/>
    <x v="104"/>
    <x v="161"/>
    <s v="PC"/>
    <s v="NL2024bf22-REV4.6  Li Ion Battery [11/19/18]"/>
    <n v="48"/>
    <n v="0"/>
    <n v="48"/>
    <n v="0.97906054687268562"/>
    <s v="45298NL2024bf22-REV4.648"/>
    <n v="46.994906249888913"/>
    <d v="2018-11-19T00:00:00"/>
    <d v="2018-11-18T00:00:00"/>
    <x v="42"/>
    <d v="2018-11-01T00:00:00"/>
    <x v="0"/>
    <s v="NL2"/>
    <s v="L"/>
    <n v="12"/>
    <n v="576"/>
    <n v="0"/>
    <n v="0"/>
  </r>
  <r>
    <x v="379"/>
    <s v="Open"/>
    <x v="36"/>
    <x v="80"/>
    <s v="8881"/>
    <x v="235"/>
    <x v="161"/>
    <s v="PC"/>
    <s v="NL2024bf22-REV4.6  22 Rev 4.6 Li Ion Battery"/>
    <n v="24"/>
    <n v="0"/>
    <n v="24"/>
    <n v="1.1717789705043167"/>
    <s v="46721NL2024bf22-REV4.624"/>
    <n v="28.1226952921036"/>
    <d v="2018-11-29T00:00:00"/>
    <d v="2018-11-25T00:00:00"/>
    <x v="3"/>
    <d v="2018-11-01T00:00:00"/>
    <x v="0"/>
    <s v="NL2"/>
    <s v="L"/>
    <n v="12"/>
    <n v="288"/>
    <n v="0"/>
    <n v="0"/>
  </r>
  <r>
    <x v="290"/>
    <s v="Open"/>
    <x v="2"/>
    <x v="84"/>
    <s v="4313"/>
    <x v="181"/>
    <x v="161"/>
    <s v="PC"/>
    <s v="NL2024bf22-REV4.6  22 Rev 4.6 Li Ion Battery"/>
    <n v="6"/>
    <n v="0"/>
    <n v="6"/>
    <n v="1.0697783317455545"/>
    <s v="46828NL2024bf22-REV4.66"/>
    <n v="6.4186699904733269"/>
    <d v="2018-12-11T00:00:00"/>
    <d v="2018-12-09T00:00:00"/>
    <x v="4"/>
    <d v="2018-12-01T00:00:00"/>
    <x v="0"/>
    <s v="NL2"/>
    <s v="L"/>
    <n v="12"/>
    <n v="72"/>
    <n v="0"/>
    <n v="0"/>
  </r>
  <r>
    <x v="380"/>
    <s v="Open"/>
    <x v="112"/>
    <x v="108"/>
    <s v="6264"/>
    <x v="227"/>
    <x v="161"/>
    <s v="PC"/>
    <s v="NL2024bf22-REV4.6  22 Rev 4.6 Li Ion Battery"/>
    <n v="20"/>
    <n v="0"/>
    <n v="20"/>
    <n v="0.97906054687268562"/>
    <s v="44486NL2024bf22-REV4.620"/>
    <n v="19.581210937453712"/>
    <d v="2018-12-21T00:00:00"/>
    <d v="2018-12-16T00:00:00"/>
    <x v="32"/>
    <d v="2018-12-01T00:00:00"/>
    <x v="0"/>
    <s v="NL2"/>
    <s v="L"/>
    <n v="12"/>
    <n v="240"/>
    <n v="0"/>
    <n v="0"/>
  </r>
  <r>
    <x v="381"/>
    <s v="Open"/>
    <x v="95"/>
    <x v="70"/>
    <s v="5083"/>
    <x v="236"/>
    <x v="161"/>
    <s v="PC"/>
    <s v="NL2024bf22-REV4.6  Li Ion Battery [01/22/19]"/>
    <n v="64"/>
    <n v="0"/>
    <n v="64"/>
    <n v="1.0697783317455545"/>
    <s v="45112NL2024bf22-REV4.664"/>
    <n v="68.465813231715487"/>
    <d v="2019-01-22T00:00:00"/>
    <d v="2019-01-20T00:00:00"/>
    <x v="1"/>
    <d v="2019-01-01T00:00:00"/>
    <x v="0"/>
    <s v="NL2"/>
    <s v="L"/>
    <n v="12"/>
    <n v="768"/>
    <n v="0"/>
    <n v="0"/>
  </r>
  <r>
    <x v="382"/>
    <s v="Open"/>
    <x v="60"/>
    <x v="129"/>
    <s v="5643"/>
    <x v="237"/>
    <x v="162"/>
    <s v="PC"/>
    <s v="NL2024bf22-REV4.7  Li Ion Battery [09/07/18]"/>
    <n v="11"/>
    <n v="0"/>
    <n v="11"/>
    <n v="1.6122652258398809"/>
    <s v="46594NL2024bf22-REV4.711"/>
    <n v="17.734917484238689"/>
    <d v="2018-09-07T00:00:00"/>
    <d v="2018-09-02T00:00:00"/>
    <x v="23"/>
    <d v="2018-09-01T00:00:00"/>
    <x v="0"/>
    <s v="NL2"/>
    <s v="L"/>
    <n v="12"/>
    <n v="132"/>
    <n v="7"/>
    <n v="77"/>
  </r>
  <r>
    <x v="383"/>
    <s v="Open"/>
    <x v="28"/>
    <x v="91"/>
    <s v="9643"/>
    <x v="238"/>
    <x v="162"/>
    <s v="PC"/>
    <s v="NL2024bf22-REV4.7  22 Rev 4.7 Li Ion Battery"/>
    <n v="6"/>
    <n v="0"/>
    <n v="6"/>
    <n v="1.6122652258398809"/>
    <s v="46910NL2024bf22-REV4.76"/>
    <n v="9.6735913550392851"/>
    <d v="2018-09-21T00:00:00"/>
    <d v="2018-09-16T00:00:00"/>
    <x v="27"/>
    <d v="2018-09-01T00:00:00"/>
    <x v="0"/>
    <s v="NL2"/>
    <s v="L"/>
    <n v="12"/>
    <n v="72"/>
    <n v="0"/>
    <n v="0"/>
  </r>
  <r>
    <x v="384"/>
    <s v="Open"/>
    <x v="13"/>
    <x v="3"/>
    <s v="7857"/>
    <x v="239"/>
    <x v="162"/>
    <s v="PC"/>
    <s v="NL2024bf22-REV4.7  22 Rev 4.7 Li Ion Battery"/>
    <n v="4"/>
    <n v="0"/>
    <n v="4"/>
    <n v="1.6122652258398809"/>
    <s v="46666NL2024bf22-REV4.74"/>
    <n v="6.4490609033595234"/>
    <d v="2018-09-26T00:00:00"/>
    <d v="2018-09-23T00:00:00"/>
    <x v="24"/>
    <d v="2018-09-01T00:00:00"/>
    <x v="0"/>
    <s v="NL2"/>
    <s v="L"/>
    <n v="12"/>
    <n v="48"/>
    <n v="0"/>
    <n v="0"/>
  </r>
  <r>
    <x v="385"/>
    <s v="Open"/>
    <x v="20"/>
    <x v="24"/>
    <s v="5275"/>
    <x v="240"/>
    <x v="162"/>
    <s v="PC"/>
    <s v="NL2024bf22-REV4.7  22 Rev 4.7 Li Ion Battery"/>
    <n v="1"/>
    <n v="0"/>
    <n v="1"/>
    <n v="1.6122652258398809"/>
    <s v="46999NL2024bf22-REV4.71"/>
    <n v="1.6122652258398809"/>
    <d v="2018-09-28T00:00:00"/>
    <d v="2018-09-23T00:00:00"/>
    <x v="24"/>
    <d v="2018-09-01T00:00:00"/>
    <x v="0"/>
    <s v="NL2"/>
    <s v="L"/>
    <n v="12"/>
    <n v="12"/>
    <n v="0"/>
    <n v="0"/>
  </r>
  <r>
    <x v="386"/>
    <s v="Open"/>
    <x v="18"/>
    <x v="39"/>
    <s v="4974"/>
    <x v="241"/>
    <x v="162"/>
    <s v="PC"/>
    <s v="NL2024bf22-REV4.7  Li Ion Battery [10/03/18]"/>
    <n v="36"/>
    <n v="0"/>
    <n v="36"/>
    <n v="1.1717789705043167"/>
    <s v="46347NL2024bf22-REV4.736"/>
    <n v="42.1840429381554"/>
    <d v="2018-10-03T00:00:00"/>
    <d v="2018-09-30T00:00:00"/>
    <x v="7"/>
    <d v="2018-10-01T00:00:00"/>
    <x v="0"/>
    <s v="NL2"/>
    <s v="L"/>
    <n v="12"/>
    <n v="432"/>
    <n v="0"/>
    <n v="0"/>
  </r>
  <r>
    <x v="387"/>
    <s v="Open"/>
    <x v="1"/>
    <x v="31"/>
    <s v="9636"/>
    <x v="242"/>
    <x v="162"/>
    <s v="PC"/>
    <s v="NL2024bf22-REV4.7  22 Rev 4.7 Li Ion Battery"/>
    <n v="2"/>
    <n v="0"/>
    <n v="2"/>
    <n v="1.6122652258398809"/>
    <s v="46853NL2024bf22-REV4.72"/>
    <n v="3.2245304516797617"/>
    <d v="2018-10-22T00:00:00"/>
    <d v="2018-10-21T00:00:00"/>
    <x v="0"/>
    <d v="2018-10-01T00:00:00"/>
    <x v="0"/>
    <s v="NL2"/>
    <s v="L"/>
    <n v="12"/>
    <n v="24"/>
    <n v="0"/>
    <n v="0"/>
  </r>
  <r>
    <x v="388"/>
    <s v="Open"/>
    <x v="41"/>
    <x v="95"/>
    <s v="9559"/>
    <x v="243"/>
    <x v="162"/>
    <s v="PC"/>
    <s v="NL2024bf22-REV4.7  22 Rev 4.7 Li Ion Battery"/>
    <n v="4"/>
    <n v="0"/>
    <n v="4"/>
    <n v="1.6122652258398809"/>
    <s v="46754NL2024bf22-REV4.74"/>
    <n v="6.4490609033595234"/>
    <d v="2018-10-23T00:00:00"/>
    <d v="2018-10-21T00:00:00"/>
    <x v="0"/>
    <d v="2018-10-01T00:00:00"/>
    <x v="0"/>
    <s v="NL2"/>
    <s v="L"/>
    <n v="12"/>
    <n v="48"/>
    <n v="0"/>
    <n v="0"/>
  </r>
  <r>
    <x v="389"/>
    <s v="Open"/>
    <x v="85"/>
    <x v="38"/>
    <s v="4204"/>
    <x v="7"/>
    <x v="162"/>
    <s v="PC"/>
    <s v="NL2024bf22-REV4.7  22 Rev 4.7 Li Ion Battery"/>
    <n v="5"/>
    <n v="0"/>
    <n v="5"/>
    <n v="1.6122652258398809"/>
    <s v="46779NL2024bf22-REV4.75"/>
    <n v="8.0613261291994043"/>
    <d v="2018-10-25T00:00:00"/>
    <d v="2018-10-21T00:00:00"/>
    <x v="0"/>
    <d v="2018-10-01T00:00:00"/>
    <x v="0"/>
    <s v="NL2"/>
    <s v="L"/>
    <n v="12"/>
    <n v="60"/>
    <n v="0"/>
    <n v="0"/>
  </r>
  <r>
    <x v="390"/>
    <s v="Open"/>
    <x v="48"/>
    <x v="25"/>
    <s v="4629"/>
    <x v="232"/>
    <x v="162"/>
    <s v="PC"/>
    <s v="NL2024bf22-REV4.7  Li Ion Battery [10/30/18]"/>
    <n v="40"/>
    <n v="0"/>
    <n v="40"/>
    <n v="1.1717789705043167"/>
    <s v="46440NL2024bf22-REV4.740"/>
    <n v="46.871158820172667"/>
    <d v="2018-10-30T00:00:00"/>
    <d v="2018-10-28T00:00:00"/>
    <x v="28"/>
    <d v="2018-10-01T00:00:00"/>
    <x v="0"/>
    <s v="NL2"/>
    <s v="L"/>
    <n v="12"/>
    <n v="480"/>
    <n v="0"/>
    <n v="0"/>
  </r>
  <r>
    <x v="391"/>
    <s v="Open"/>
    <x v="28"/>
    <x v="17"/>
    <s v="7073"/>
    <x v="244"/>
    <x v="162"/>
    <s v="PC"/>
    <s v="NL2024bf22-REV4.7  22 Rev 4.7 Li Ion Battery"/>
    <n v="2"/>
    <n v="0"/>
    <n v="2"/>
    <n v="1.6122652258398809"/>
    <s v="46906NL2024bf22-REV4.72"/>
    <n v="3.2245304516797617"/>
    <d v="2018-11-05T00:00:00"/>
    <d v="2018-11-04T00:00:00"/>
    <x v="29"/>
    <d v="2018-11-01T00:00:00"/>
    <x v="0"/>
    <s v="NL2"/>
    <s v="L"/>
    <n v="12"/>
    <n v="24"/>
    <n v="0"/>
    <n v="0"/>
  </r>
  <r>
    <x v="392"/>
    <s v="Open"/>
    <x v="13"/>
    <x v="15"/>
    <s v="3203"/>
    <x v="245"/>
    <x v="162"/>
    <s v="PC"/>
    <s v="NL2024bf22-REV4.7  22 Rev 4.7 Li Ion Battery"/>
    <n v="35"/>
    <n v="0"/>
    <n v="35"/>
    <n v="1.1717789705043167"/>
    <s v="46664NL2024bf22-REV4.735"/>
    <n v="41.01226396765108"/>
    <d v="2018-11-19T00:00:00"/>
    <d v="2018-11-18T00:00:00"/>
    <x v="42"/>
    <d v="2018-11-01T00:00:00"/>
    <x v="0"/>
    <s v="NL2"/>
    <s v="L"/>
    <n v="12"/>
    <n v="420"/>
    <n v="0"/>
    <n v="0"/>
  </r>
  <r>
    <x v="393"/>
    <s v="Open"/>
    <x v="29"/>
    <x v="33"/>
    <s v="4155"/>
    <x v="246"/>
    <x v="162"/>
    <s v="PC"/>
    <s v="NL2024bf22-REV4.7  22 Rev 4.7 Li Ion Battery"/>
    <n v="24"/>
    <n v="0"/>
    <n v="24"/>
    <n v="1.1717789705043167"/>
    <s v="46717NL2024bf22-REV4.724"/>
    <n v="28.1226952921036"/>
    <d v="2018-11-27T00:00:00"/>
    <d v="2018-11-25T00:00:00"/>
    <x v="3"/>
    <d v="2018-11-01T00:00:00"/>
    <x v="0"/>
    <s v="NL2"/>
    <s v="L"/>
    <n v="12"/>
    <n v="288"/>
    <n v="0"/>
    <n v="0"/>
  </r>
  <r>
    <x v="394"/>
    <s v="Open"/>
    <x v="77"/>
    <x v="47"/>
    <s v="5085"/>
    <x v="247"/>
    <x v="162"/>
    <s v="PC"/>
    <s v="NL2024bf22-REV4.7  22 Rev 4.7 Li Ion Battery"/>
    <n v="20"/>
    <n v="0"/>
    <n v="20"/>
    <n v="1.1717789705043167"/>
    <s v="46795NL2024bf22-REV4.720"/>
    <n v="23.435579410086333"/>
    <d v="2018-12-05T00:00:00"/>
    <d v="2018-12-02T00:00:00"/>
    <x v="31"/>
    <d v="2018-12-01T00:00:00"/>
    <x v="0"/>
    <s v="NL2"/>
    <s v="L"/>
    <n v="12"/>
    <n v="240"/>
    <n v="0"/>
    <n v="0"/>
  </r>
  <r>
    <x v="395"/>
    <s v="Open"/>
    <x v="28"/>
    <x v="32"/>
    <s v="4155"/>
    <x v="246"/>
    <x v="162"/>
    <s v="PC"/>
    <s v="NL2024bf22-REV4.7  22 Rev 4.7 Li Ion Battery"/>
    <n v="72"/>
    <n v="0"/>
    <n v="72"/>
    <n v="1.0697783317455545"/>
    <s v="46907NL2024bf22-REV4.772"/>
    <n v="77.024039885679926"/>
    <d v="2018-12-14T00:00:00"/>
    <d v="2018-12-09T00:00:00"/>
    <x v="4"/>
    <d v="2018-12-01T00:00:00"/>
    <x v="0"/>
    <s v="NL2"/>
    <s v="L"/>
    <n v="12"/>
    <n v="864"/>
    <n v="0"/>
    <n v="0"/>
  </r>
  <r>
    <x v="396"/>
    <s v="Open"/>
    <x v="13"/>
    <x v="130"/>
    <s v="5083"/>
    <x v="236"/>
    <x v="162"/>
    <s v="PC"/>
    <s v="NL2024bf22-REV4.7  Li Ion Battery [01/15/19]"/>
    <n v="70"/>
    <n v="0"/>
    <n v="70"/>
    <n v="1.0697783317455545"/>
    <s v="46651NL2024bf22-REV4.770"/>
    <n v="74.88448322218882"/>
    <d v="2019-01-15T00:00:00"/>
    <d v="2019-01-13T00:00:00"/>
    <x v="34"/>
    <d v="2019-01-01T00:00:00"/>
    <x v="0"/>
    <s v="NL2"/>
    <s v="L"/>
    <n v="12"/>
    <n v="840"/>
    <n v="0"/>
    <n v="0"/>
  </r>
  <r>
    <x v="396"/>
    <s v="Open"/>
    <x v="13"/>
    <x v="130"/>
    <s v="5083"/>
    <x v="236"/>
    <x v="162"/>
    <s v="PC"/>
    <s v="NL2024bf22-REV4.7  Li Ion Battery [02/12/19]"/>
    <n v="49"/>
    <n v="0"/>
    <n v="49"/>
    <n v="1.0697783317455545"/>
    <s v="46651NL2024bf22-REV4.749"/>
    <n v="52.419138255532168"/>
    <d v="2019-02-12T00:00:00"/>
    <d v="2019-02-10T00:00:00"/>
    <x v="37"/>
    <d v="2019-02-01T00:00:00"/>
    <x v="0"/>
    <s v="NL2"/>
    <s v="L"/>
    <n v="12"/>
    <n v="588"/>
    <n v="0"/>
    <n v="0"/>
  </r>
  <r>
    <x v="397"/>
    <s v="Open"/>
    <x v="36"/>
    <x v="38"/>
    <s v="9614"/>
    <x v="248"/>
    <x v="163"/>
    <s v="PC"/>
    <s v="NL2024bi22-REV5.3  Ultra Li Ion Battery Pack"/>
    <n v="2"/>
    <n v="0"/>
    <n v="2"/>
    <n v="1.6728650700979857"/>
    <s v="46736NL2024bi22-REV5.32"/>
    <n v="3.3457301401959714"/>
    <d v="2018-10-25T00:00:00"/>
    <d v="2018-10-21T00:00:00"/>
    <x v="0"/>
    <d v="2018-10-01T00:00:00"/>
    <x v="0"/>
    <s v="NL2"/>
    <s v="L"/>
    <n v="12"/>
    <n v="24"/>
    <n v="0"/>
    <n v="0"/>
  </r>
  <r>
    <x v="379"/>
    <s v="Open"/>
    <x v="36"/>
    <x v="80"/>
    <s v="8881"/>
    <x v="235"/>
    <x v="163"/>
    <s v="PC"/>
    <s v="NL2024bi22-REV5.3  Ultra Li Ion Battery Pack"/>
    <n v="24"/>
    <n v="0"/>
    <n v="24"/>
    <n v="1.2133617465192623"/>
    <s v="46721NL2024bi22-REV5.324"/>
    <n v="29.120681916462296"/>
    <d v="2018-11-29T00:00:00"/>
    <d v="2018-11-25T00:00:00"/>
    <x v="3"/>
    <d v="2018-11-01T00:00:00"/>
    <x v="0"/>
    <s v="NL2"/>
    <s v="L"/>
    <n v="12"/>
    <n v="288"/>
    <n v="0"/>
    <n v="0"/>
  </r>
  <r>
    <x v="398"/>
    <s v="Open"/>
    <x v="20"/>
    <x v="43"/>
    <s v="6221"/>
    <x v="249"/>
    <x v="163"/>
    <s v="PC"/>
    <s v="NL2024bi22-REV5.3  Ultra Li Ion Battery Pack"/>
    <n v="24"/>
    <n v="0"/>
    <n v="24"/>
    <n v="1.2331977315767202"/>
    <s v="47002NL2024bi22-REV5.324"/>
    <n v="29.596745557841285"/>
    <d v="2018-12-18T00:00:00"/>
    <d v="2018-12-16T00:00:00"/>
    <x v="32"/>
    <d v="2018-12-01T00:00:00"/>
    <x v="0"/>
    <s v="NL2"/>
    <s v="L"/>
    <n v="12"/>
    <n v="288"/>
    <n v="0"/>
    <n v="0"/>
  </r>
  <r>
    <x v="399"/>
    <s v="Open"/>
    <x v="64"/>
    <x v="106"/>
    <s v="7600"/>
    <x v="160"/>
    <x v="164"/>
    <s v="PC"/>
    <s v="NL2024bs22-REV1.8  Li Ion Battery [08/28/18]"/>
    <n v="300"/>
    <n v="0"/>
    <n v="300"/>
    <n v="1.0496693744166639"/>
    <s v="45875NL2024bs22-REV1.8300"/>
    <n v="314.90081232499915"/>
    <d v="2018-08-28T00:00:00"/>
    <d v="2018-08-26T00:00:00"/>
    <x v="23"/>
    <s v="LATE"/>
    <x v="0"/>
    <s v="NL2"/>
    <s v="L"/>
    <n v="12"/>
    <n v="3600"/>
    <n v="17"/>
    <n v="5100"/>
  </r>
  <r>
    <x v="400"/>
    <s v="Open"/>
    <x v="64"/>
    <x v="100"/>
    <s v="7600"/>
    <x v="160"/>
    <x v="164"/>
    <s v="PC"/>
    <s v="NL2024bs22-REV1.8  Li Ion Battery [08/14/18]"/>
    <n v="300"/>
    <n v="0"/>
    <n v="300"/>
    <n v="1.0496693744166639"/>
    <s v="45876NL2024bs22-REV1.8300"/>
    <n v="314.90081232499915"/>
    <d v="2018-08-14T00:00:00"/>
    <d v="2018-08-12T00:00:00"/>
    <x v="23"/>
    <s v="LATE"/>
    <x v="0"/>
    <s v="NL2"/>
    <s v="L"/>
    <n v="12"/>
    <n v="3600"/>
    <n v="31"/>
    <n v="9300"/>
  </r>
  <r>
    <x v="400"/>
    <s v="Open"/>
    <x v="64"/>
    <x v="100"/>
    <s v="7600"/>
    <x v="160"/>
    <x v="164"/>
    <s v="PC"/>
    <s v="NL2024bs22-REV1.8  i Ion Battery  [09/25/18]"/>
    <n v="300"/>
    <n v="0"/>
    <n v="300"/>
    <n v="1.0496693744166639"/>
    <s v="45876NL2024bs22-REV1.8300"/>
    <n v="314.90081232499915"/>
    <d v="2018-09-25T00:00:00"/>
    <d v="2018-09-23T00:00:00"/>
    <x v="24"/>
    <d v="2018-09-01T00:00:00"/>
    <x v="0"/>
    <s v="NL2"/>
    <s v="L"/>
    <n v="12"/>
    <n v="3600"/>
    <n v="0"/>
    <n v="0"/>
  </r>
  <r>
    <x v="401"/>
    <s v="Open"/>
    <x v="37"/>
    <x v="95"/>
    <s v="4886"/>
    <x v="250"/>
    <x v="165"/>
    <s v="PC"/>
    <s v="NL2024bu22-REV6.2  ean Server Li Ion Battery"/>
    <n v="5"/>
    <n v="0"/>
    <n v="5"/>
    <n v="1.7371045446418627"/>
    <s v="46982NL2024bu22-REV6.25"/>
    <n v="8.6855227232093135"/>
    <d v="2018-10-23T00:00:00"/>
    <d v="2018-10-21T00:00:00"/>
    <x v="0"/>
    <d v="2018-10-01T00:00:00"/>
    <x v="0"/>
    <s v="NL2"/>
    <s v="L"/>
    <n v="12"/>
    <n v="60"/>
    <n v="0"/>
    <n v="0"/>
  </r>
  <r>
    <x v="402"/>
    <s v="Open"/>
    <x v="18"/>
    <x v="95"/>
    <s v="3203"/>
    <x v="245"/>
    <x v="166"/>
    <s v="PC"/>
    <s v="NL2024ck34-REV1.0  Li Ion Battery [10/04/18]"/>
    <n v="500"/>
    <n v="0"/>
    <n v="500"/>
    <n v="1.3361992686640696"/>
    <s v="46345NL2024ck34-REV1.0500"/>
    <n v="668.09963433203484"/>
    <d v="2018-10-04T00:00:00"/>
    <d v="2018-09-30T00:00:00"/>
    <x v="7"/>
    <d v="2018-10-01T00:00:00"/>
    <x v="0"/>
    <s v="NL2"/>
    <s v="L"/>
    <n v="12"/>
    <n v="6000"/>
    <n v="0"/>
    <n v="0"/>
  </r>
  <r>
    <x v="402"/>
    <s v="Open"/>
    <x v="18"/>
    <x v="95"/>
    <s v="3203"/>
    <x v="245"/>
    <x v="166"/>
    <s v="PC"/>
    <s v="NL2024ck34-REV1.0  Li Ion Battery [11/12/18]"/>
    <n v="501"/>
    <n v="0"/>
    <n v="501"/>
    <n v="1.3361992686640696"/>
    <s v="46345NL2024ck34-REV1.0501"/>
    <n v="669.43583360069886"/>
    <d v="2018-11-12T00:00:00"/>
    <d v="2018-11-11T00:00:00"/>
    <x v="30"/>
    <d v="2018-11-01T00:00:00"/>
    <x v="0"/>
    <s v="NL2"/>
    <s v="L"/>
    <n v="12"/>
    <n v="6012"/>
    <n v="0"/>
    <n v="0"/>
  </r>
  <r>
    <x v="403"/>
    <s v="Open"/>
    <x v="80"/>
    <x v="131"/>
    <s v="7997"/>
    <x v="251"/>
    <x v="167"/>
    <s v="PC"/>
    <s v="NL2024cm22-REV1.3  Li Ion Battery [08/28/18]"/>
    <n v="1"/>
    <n v="0"/>
    <n v="1"/>
    <n v="1.0934359286030728"/>
    <s v="46001NL2024cm22-REV1.31"/>
    <n v="1.0934359286030728"/>
    <d v="2018-08-28T00:00:00"/>
    <d v="2018-08-26T00:00:00"/>
    <x v="23"/>
    <s v="LATE"/>
    <x v="0"/>
    <s v="NL2"/>
    <s v="L"/>
    <n v="12"/>
    <n v="12"/>
    <n v="17"/>
    <n v="17"/>
  </r>
  <r>
    <x v="403"/>
    <s v="Open"/>
    <x v="80"/>
    <x v="131"/>
    <s v="7997"/>
    <x v="251"/>
    <x v="168"/>
    <s v="PC"/>
    <s v="NL2024cm22-REV1.4  Li Ion Battery [08/28/18]"/>
    <n v="99"/>
    <n v="0"/>
    <n v="99"/>
    <n v="1.0934359286030728"/>
    <s v="46001NL2024cm22-REV1.499"/>
    <n v="108.25015693170421"/>
    <d v="2018-08-28T00:00:00"/>
    <d v="2018-08-26T00:00:00"/>
    <x v="23"/>
    <s v="LATE"/>
    <x v="0"/>
    <s v="NL2"/>
    <s v="L"/>
    <n v="12"/>
    <n v="1188"/>
    <n v="17"/>
    <n v="1683"/>
  </r>
  <r>
    <x v="404"/>
    <s v="Open"/>
    <x v="11"/>
    <x v="95"/>
    <s v="8478"/>
    <x v="252"/>
    <x v="169"/>
    <s v="PC"/>
    <s v="NL2024cu22-REV1.0  nstruments Li Ion Battery"/>
    <n v="50"/>
    <n v="0"/>
    <n v="50"/>
    <n v="1.2414778904768515"/>
    <s v="46965NL2024cu22-REV1.050"/>
    <n v="62.073894523842576"/>
    <d v="2018-10-23T00:00:00"/>
    <d v="2018-10-21T00:00:00"/>
    <x v="0"/>
    <d v="2018-10-01T00:00:00"/>
    <x v="0"/>
    <s v="NL2"/>
    <s v="L"/>
    <n v="12"/>
    <n v="600"/>
    <n v="0"/>
    <n v="0"/>
  </r>
  <r>
    <x v="157"/>
    <s v="Open"/>
    <x v="42"/>
    <x v="78"/>
    <s v="5199"/>
    <x v="111"/>
    <x v="170"/>
    <s v="PC"/>
    <s v="NL2024cw22 REV1.1  22 Rev 1.1 Li Ion Battery"/>
    <n v="28"/>
    <n v="0"/>
    <n v="28"/>
    <n v="1.2824237311917874"/>
    <s v="46522NL2024cw22 REV1.128"/>
    <n v="35.907864473370047"/>
    <d v="2018-10-12T00:00:00"/>
    <d v="2018-10-07T00:00:00"/>
    <x v="25"/>
    <d v="2018-10-01T00:00:00"/>
    <x v="0"/>
    <s v="NL2"/>
    <s v="L"/>
    <n v="12"/>
    <n v="336"/>
    <n v="0"/>
    <n v="0"/>
  </r>
  <r>
    <x v="158"/>
    <s v="Open"/>
    <x v="62"/>
    <x v="1"/>
    <s v="5199"/>
    <x v="111"/>
    <x v="170"/>
    <s v="PC"/>
    <s v="NL2024cw22 REV1.1  Li Ion Battery [10/25/18]"/>
    <n v="18"/>
    <n v="0"/>
    <n v="18"/>
    <n v="1.2824237311917874"/>
    <s v="46856NL2024cw22 REV1.118"/>
    <n v="23.083627161452174"/>
    <d v="2018-10-25T00:00:00"/>
    <d v="2018-10-21T00:00:00"/>
    <x v="0"/>
    <d v="2018-10-01T00:00:00"/>
    <x v="0"/>
    <s v="NL2"/>
    <s v="L"/>
    <n v="12"/>
    <n v="216"/>
    <n v="0"/>
    <n v="0"/>
  </r>
  <r>
    <x v="158"/>
    <s v="Open"/>
    <x v="62"/>
    <x v="1"/>
    <s v="5199"/>
    <x v="111"/>
    <x v="170"/>
    <s v="PC"/>
    <s v="NL2024cw22 REV1.1  Li Ion Battery [11/26/18]"/>
    <n v="18"/>
    <n v="0"/>
    <n v="18"/>
    <n v="1.2824237311917874"/>
    <s v="46856NL2024cw22 REV1.118"/>
    <n v="23.083627161452174"/>
    <d v="2018-11-26T00:00:00"/>
    <d v="2018-11-25T00:00:00"/>
    <x v="3"/>
    <d v="2018-11-01T00:00:00"/>
    <x v="0"/>
    <s v="NL2"/>
    <s v="L"/>
    <n v="12"/>
    <n v="216"/>
    <n v="0"/>
    <n v="0"/>
  </r>
  <r>
    <x v="405"/>
    <s v="Open"/>
    <x v="114"/>
    <x v="50"/>
    <s v="2116"/>
    <x v="253"/>
    <x v="171"/>
    <s v="PC"/>
    <s v="NL2044ad22-REV1.3  Li Ion Battery [09/07/18]"/>
    <n v="250"/>
    <n v="0"/>
    <n v="250"/>
    <n v="1.2344716021767403"/>
    <s v="43709NL2044ad22-REV1.3250"/>
    <n v="308.61790054418509"/>
    <d v="2018-09-07T00:00:00"/>
    <d v="2018-09-02T00:00:00"/>
    <x v="23"/>
    <d v="2018-09-01T00:00:00"/>
    <x v="0"/>
    <s v="NL2"/>
    <s v="L"/>
    <n v="12"/>
    <n v="3000"/>
    <n v="7"/>
    <n v="1750"/>
  </r>
  <r>
    <x v="405"/>
    <s v="Open"/>
    <x v="114"/>
    <x v="50"/>
    <s v="2116"/>
    <x v="253"/>
    <x v="171"/>
    <s v="PC"/>
    <s v="NL2044ad22-REV1.3  Li Ion Battery [09/17/18]"/>
    <n v="250"/>
    <n v="0"/>
    <n v="250"/>
    <n v="1.2344716021767403"/>
    <s v="43709NL2044ad22-REV1.3250"/>
    <n v="308.61790054418509"/>
    <d v="2018-09-17T00:00:00"/>
    <d v="2018-09-16T00:00:00"/>
    <x v="27"/>
    <d v="2018-09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9/28/18]"/>
    <n v="250"/>
    <n v="0"/>
    <n v="250"/>
    <n v="1.2344716021767403"/>
    <s v="43709NL2044ad22-REV1.3250"/>
    <n v="308.61790054418509"/>
    <d v="2018-09-28T00:00:00"/>
    <d v="2018-09-23T00:00:00"/>
    <x v="24"/>
    <d v="2018-09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10/09/18]"/>
    <n v="250"/>
    <n v="0"/>
    <n v="250"/>
    <n v="1.2344716021767403"/>
    <s v="43709NL2044ad22-REV1.3250"/>
    <n v="308.61790054418509"/>
    <d v="2018-10-09T00:00:00"/>
    <d v="2018-10-07T00:00:00"/>
    <x v="25"/>
    <d v="2018-10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10/16/18]"/>
    <n v="250"/>
    <n v="0"/>
    <n v="250"/>
    <n v="1.2344716021767403"/>
    <s v="43709NL2044ad22-REV1.3250"/>
    <n v="308.61790054418509"/>
    <d v="2018-10-16T00:00:00"/>
    <d v="2018-10-14T00:00:00"/>
    <x v="8"/>
    <d v="2018-10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11/06/18]"/>
    <n v="250"/>
    <n v="0"/>
    <n v="250"/>
    <n v="1.2344716021767403"/>
    <s v="43709NL2044ad22-REV1.3250"/>
    <n v="308.61790054418509"/>
    <d v="2018-11-06T00:00:00"/>
    <d v="2018-11-04T00:00:00"/>
    <x v="29"/>
    <d v="2018-11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11/13/18]"/>
    <n v="250"/>
    <n v="0"/>
    <n v="250"/>
    <n v="1.2344716021767403"/>
    <s v="43709NL2044ad22-REV1.3250"/>
    <n v="308.61790054418509"/>
    <d v="2018-11-13T00:00:00"/>
    <d v="2018-11-11T00:00:00"/>
    <x v="30"/>
    <d v="2018-11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11/27/18]"/>
    <n v="250"/>
    <n v="0"/>
    <n v="250"/>
    <n v="1.2344716021767403"/>
    <s v="43709NL2044ad22-REV1.3250"/>
    <n v="308.61790054418509"/>
    <d v="2018-11-27T00:00:00"/>
    <d v="2018-11-25T00:00:00"/>
    <x v="3"/>
    <d v="2018-11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12/04/18]"/>
    <n v="250"/>
    <n v="0"/>
    <n v="250"/>
    <n v="1.2344716021767403"/>
    <s v="43709NL2044ad22-REV1.3250"/>
    <n v="308.61790054418509"/>
    <d v="2018-12-04T00:00:00"/>
    <d v="2018-12-02T00:00:00"/>
    <x v="31"/>
    <d v="2018-12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12/27/18]"/>
    <n v="250"/>
    <n v="0"/>
    <n v="250"/>
    <n v="1.2344716021767403"/>
    <s v="43709NL2044ad22-REV1.3250"/>
    <n v="308.61790054418509"/>
    <d v="2018-12-27T00:00:00"/>
    <d v="2018-12-23T00:00:00"/>
    <x v="43"/>
    <d v="2018-12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1/04/19]"/>
    <n v="250"/>
    <n v="0"/>
    <n v="250"/>
    <n v="1.2344716021767403"/>
    <s v="43709NL2044ad22-REV1.3250"/>
    <n v="308.61790054418509"/>
    <d v="2019-01-04T00:00:00"/>
    <d v="2018-12-30T00:00:00"/>
    <x v="33"/>
    <d v="2019-01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1/17/19]"/>
    <n v="250"/>
    <n v="0"/>
    <n v="250"/>
    <n v="1.2344716021767403"/>
    <s v="43709NL2044ad22-REV1.3250"/>
    <n v="308.61790054418509"/>
    <d v="2019-01-17T00:00:00"/>
    <d v="2019-01-13T00:00:00"/>
    <x v="34"/>
    <d v="2019-01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1/24/19]"/>
    <n v="250"/>
    <n v="0"/>
    <n v="250"/>
    <n v="1.2344716021767403"/>
    <s v="43709NL2044ad22-REV1.3250"/>
    <n v="308.61790054418509"/>
    <d v="2019-01-24T00:00:00"/>
    <d v="2019-01-20T00:00:00"/>
    <x v="1"/>
    <d v="2019-01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2/07/19]"/>
    <n v="250"/>
    <n v="0"/>
    <n v="250"/>
    <n v="1.2344716021767403"/>
    <s v="43709NL2044ad22-REV1.3250"/>
    <n v="308.61790054418509"/>
    <d v="2019-02-07T00:00:00"/>
    <d v="2019-02-03T00:00:00"/>
    <x v="36"/>
    <d v="2019-02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2/14/19]"/>
    <n v="250"/>
    <n v="0"/>
    <n v="250"/>
    <n v="1.2344716021767403"/>
    <s v="43709NL2044ad22-REV1.3250"/>
    <n v="308.61790054418509"/>
    <d v="2019-02-14T00:00:00"/>
    <d v="2019-02-10T00:00:00"/>
    <x v="37"/>
    <d v="2019-02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2/28/19]"/>
    <n v="250"/>
    <n v="0"/>
    <n v="250"/>
    <n v="1.2344716021767403"/>
    <s v="43709NL2044ad22-REV1.3250"/>
    <n v="308.61790054418509"/>
    <d v="2019-02-28T00:00:00"/>
    <d v="2019-02-24T00:00:00"/>
    <x v="39"/>
    <d v="2019-02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3/14/19]"/>
    <n v="250"/>
    <n v="0"/>
    <n v="250"/>
    <n v="1.2344716021767403"/>
    <s v="43709NL2044ad22-REV1.3250"/>
    <n v="308.61790054418509"/>
    <d v="2019-03-14T00:00:00"/>
    <d v="2019-03-10T00:00:00"/>
    <x v="41"/>
    <d v="2019-03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3/21/19]"/>
    <n v="250"/>
    <n v="0"/>
    <n v="250"/>
    <n v="1.2344716021767403"/>
    <s v="43709NL2044ad22-REV1.3250"/>
    <n v="308.61790054418509"/>
    <d v="2019-03-21T00:00:00"/>
    <d v="2019-03-17T00:00:00"/>
    <x v="2"/>
    <d v="2019-03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4/04/19]"/>
    <n v="250"/>
    <n v="0"/>
    <n v="250"/>
    <n v="1.2344716021767403"/>
    <s v="43709NL2044ad22-REV1.3250"/>
    <n v="308.61790054418509"/>
    <d v="2019-04-04T00:00:00"/>
    <d v="2019-03-31T00:00:00"/>
    <x v="49"/>
    <d v="2019-04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4/11/19]"/>
    <n v="250"/>
    <n v="0"/>
    <n v="250"/>
    <n v="1.2344716021767403"/>
    <s v="43709NL2044ad22-REV1.3250"/>
    <n v="308.61790054418509"/>
    <d v="2019-04-11T00:00:00"/>
    <d v="2019-04-07T00:00:00"/>
    <x v="5"/>
    <d v="2019-04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4/18/19]"/>
    <n v="250"/>
    <n v="0"/>
    <n v="250"/>
    <n v="1.2344716021767403"/>
    <s v="43709NL2044ad22-REV1.3250"/>
    <n v="308.61790054418509"/>
    <d v="2019-04-18T00:00:00"/>
    <d v="2019-04-14T00:00:00"/>
    <x v="9"/>
    <d v="2019-04-01T00:00:00"/>
    <x v="0"/>
    <s v="NL2"/>
    <s v="L"/>
    <n v="12"/>
    <n v="3000"/>
    <n v="0"/>
    <n v="0"/>
  </r>
  <r>
    <x v="405"/>
    <s v="Open"/>
    <x v="114"/>
    <x v="50"/>
    <s v="2116"/>
    <x v="253"/>
    <x v="171"/>
    <s v="PC"/>
    <s v="NL2044ad22-REV1.3  Li Ion Battery [04/25/19]"/>
    <n v="170"/>
    <n v="0"/>
    <n v="170"/>
    <n v="1.2344716021767403"/>
    <s v="43709NL2044ad22-REV1.3170"/>
    <n v="209.86017237004586"/>
    <d v="2019-04-25T00:00:00"/>
    <d v="2019-04-21T00:00:00"/>
    <x v="6"/>
    <d v="2019-04-01T00:00:00"/>
    <x v="0"/>
    <s v="NL2"/>
    <s v="L"/>
    <n v="12"/>
    <n v="2040"/>
    <n v="0"/>
    <n v="0"/>
  </r>
  <r>
    <x v="406"/>
    <s v="Open"/>
    <x v="108"/>
    <x v="91"/>
    <s v="9019"/>
    <x v="254"/>
    <x v="172"/>
    <s v="PC"/>
    <s v="NL2044bf22-REV5.3  22 Rev 5.3 Li Ion Battery"/>
    <n v="2"/>
    <n v="0"/>
    <n v="2"/>
    <n v="1.6122652258398809"/>
    <s v="46881NL2044bf22-REV5.32"/>
    <n v="3.2245304516797617"/>
    <d v="2018-09-21T00:00:00"/>
    <d v="2018-09-16T00:00:00"/>
    <x v="27"/>
    <d v="2018-09-01T00:00:00"/>
    <x v="0"/>
    <s v="NL2"/>
    <s v="L"/>
    <n v="12"/>
    <n v="24"/>
    <n v="0"/>
    <n v="0"/>
  </r>
  <r>
    <x v="407"/>
    <s v="Open"/>
    <x v="15"/>
    <x v="91"/>
    <s v="9647"/>
    <x v="255"/>
    <x v="172"/>
    <s v="PC"/>
    <s v="NL2044bf22-REV5.3  22 Rev 5.3 Li Ion Battery"/>
    <n v="2"/>
    <n v="0"/>
    <n v="2"/>
    <n v="1.6122652258398809"/>
    <s v="46935NL2044bf22-REV5.32"/>
    <n v="3.2245304516797617"/>
    <d v="2018-09-21T00:00:00"/>
    <d v="2018-09-16T00:00:00"/>
    <x v="27"/>
    <d v="2018-09-01T00:00:00"/>
    <x v="0"/>
    <s v="NL2"/>
    <s v="L"/>
    <n v="12"/>
    <n v="24"/>
    <n v="0"/>
    <n v="0"/>
  </r>
  <r>
    <x v="408"/>
    <s v="Open"/>
    <x v="105"/>
    <x v="74"/>
    <s v="9645"/>
    <x v="256"/>
    <x v="172"/>
    <s v="PC"/>
    <s v="NL2044bf22-REV5.3  22 Rev 5.3 Li Ion Battery"/>
    <n v="2"/>
    <n v="0"/>
    <n v="2"/>
    <n v="1.6122652258398809"/>
    <s v="46929NL2044bf22-REV5.32"/>
    <n v="3.2245304516797617"/>
    <d v="2018-09-27T00:00:00"/>
    <d v="2018-09-23T00:00:00"/>
    <x v="24"/>
    <d v="2018-09-01T00:00:00"/>
    <x v="0"/>
    <s v="NL2"/>
    <s v="L"/>
    <n v="12"/>
    <n v="24"/>
    <n v="0"/>
    <n v="0"/>
  </r>
  <r>
    <x v="409"/>
    <s v="Open"/>
    <x v="20"/>
    <x v="24"/>
    <s v="9660"/>
    <x v="257"/>
    <x v="172"/>
    <s v="PC"/>
    <s v="NL2044bf22-REV5.3  22 Rev 5.3 Li Ion Battery"/>
    <n v="2"/>
    <n v="0"/>
    <n v="2"/>
    <n v="1.6122652258398809"/>
    <s v="46991NL2044bf22-REV5.32"/>
    <n v="3.2245304516797617"/>
    <d v="2018-09-28T00:00:00"/>
    <d v="2018-09-23T00:00:00"/>
    <x v="24"/>
    <d v="2018-09-01T00:00:00"/>
    <x v="0"/>
    <s v="NL2"/>
    <s v="L"/>
    <n v="12"/>
    <n v="24"/>
    <n v="0"/>
    <n v="0"/>
  </r>
  <r>
    <x v="410"/>
    <s v="Open"/>
    <x v="2"/>
    <x v="54"/>
    <s v="9631"/>
    <x v="258"/>
    <x v="172"/>
    <s v="PC"/>
    <s v="NL2044bf22-REV5.3  22 Rev 5.3 Li Ion Battery"/>
    <n v="1"/>
    <n v="0"/>
    <n v="1"/>
    <n v="1.6122652258398809"/>
    <s v="46823NL2044bf22-REV5.31"/>
    <n v="1.6122652258398809"/>
    <d v="2018-10-01T00:00:00"/>
    <d v="2018-09-30T00:00:00"/>
    <x v="7"/>
    <d v="2018-10-01T00:00:00"/>
    <x v="0"/>
    <s v="NL2"/>
    <s v="L"/>
    <n v="12"/>
    <n v="12"/>
    <n v="0"/>
    <n v="0"/>
  </r>
  <r>
    <x v="411"/>
    <s v="Open"/>
    <x v="23"/>
    <x v="39"/>
    <s v="9532"/>
    <x v="112"/>
    <x v="172"/>
    <s v="PC"/>
    <s v="NL2044bf22-REV5.3  22 Rev 5.3 Li Ion Battery"/>
    <n v="2"/>
    <n v="0"/>
    <n v="2"/>
    <n v="1.066320682974071"/>
    <s v="46807NL2044bf22-REV5.32"/>
    <n v="2.132641365948142"/>
    <d v="2018-10-05T00:00:00"/>
    <d v="2018-09-30T00:00:00"/>
    <x v="7"/>
    <d v="2018-10-01T00:00:00"/>
    <x v="0"/>
    <s v="NL2"/>
    <s v="L"/>
    <n v="12"/>
    <n v="24"/>
    <n v="0"/>
    <n v="0"/>
  </r>
  <r>
    <x v="89"/>
    <s v="Open"/>
    <x v="11"/>
    <x v="39"/>
    <s v="4964"/>
    <x v="11"/>
    <x v="172"/>
    <s v="PC"/>
    <s v="NL2044bf22-REV5.3  22 Rev 5.3 Li Ion Battery"/>
    <n v="6"/>
    <n v="0"/>
    <n v="6"/>
    <n v="1.1717789705043167"/>
    <s v="46955NL2044bf22-REV5.36"/>
    <n v="7.0306738230259"/>
    <d v="2018-10-05T00:00:00"/>
    <d v="2018-09-30T00:00:00"/>
    <x v="7"/>
    <d v="2018-10-01T00:00:00"/>
    <x v="0"/>
    <s v="NL2"/>
    <s v="L"/>
    <n v="12"/>
    <n v="72"/>
    <n v="0"/>
    <n v="0"/>
  </r>
  <r>
    <x v="373"/>
    <s v="Open"/>
    <x v="42"/>
    <x v="90"/>
    <s v="4629"/>
    <x v="232"/>
    <x v="172"/>
    <s v="PC"/>
    <s v="NL2044bf22-REV5.3  22 Rev 5.3 Li Ion Battery"/>
    <n v="20"/>
    <n v="0"/>
    <n v="20"/>
    <n v="1.1717789705043167"/>
    <s v="46512NL2044bf22-REV5.320"/>
    <n v="23.435579410086333"/>
    <d v="2018-10-17T00:00:00"/>
    <d v="2018-10-14T00:00:00"/>
    <x v="8"/>
    <d v="2018-10-01T00:00:00"/>
    <x v="0"/>
    <s v="NL2"/>
    <s v="L"/>
    <n v="12"/>
    <n v="240"/>
    <n v="0"/>
    <n v="0"/>
  </r>
  <r>
    <x v="412"/>
    <s v="Open"/>
    <x v="34"/>
    <x v="31"/>
    <s v="9622"/>
    <x v="259"/>
    <x v="172"/>
    <s v="PC"/>
    <s v="NL2044bf22-REV5.3  22 Rev 5.3 Li Ion Battery"/>
    <n v="2"/>
    <n v="0"/>
    <n v="2"/>
    <n v="1.6122652258398809"/>
    <s v="46760NL2044bf22-REV5.32"/>
    <n v="3.2245304516797617"/>
    <d v="2018-10-22T00:00:00"/>
    <d v="2018-10-21T00:00:00"/>
    <x v="0"/>
    <d v="2018-10-01T00:00:00"/>
    <x v="0"/>
    <s v="NL2"/>
    <s v="L"/>
    <n v="12"/>
    <n v="24"/>
    <n v="0"/>
    <n v="0"/>
  </r>
  <r>
    <x v="413"/>
    <s v="Open"/>
    <x v="34"/>
    <x v="55"/>
    <s v="9405"/>
    <x v="31"/>
    <x v="172"/>
    <s v="PC"/>
    <s v="NL2044bf22-REV5.3  22 Rev 5.3 Li Ion Battery"/>
    <n v="10"/>
    <n v="0"/>
    <n v="10"/>
    <n v="1.6122652258398809"/>
    <s v="46757NL2044bf22-REV5.310"/>
    <n v="16.122652258398809"/>
    <d v="2018-10-26T00:00:00"/>
    <d v="2018-10-21T00:00:00"/>
    <x v="0"/>
    <d v="2018-10-01T00:00:00"/>
    <x v="0"/>
    <s v="NL2"/>
    <s v="L"/>
    <n v="12"/>
    <n v="120"/>
    <n v="0"/>
    <n v="0"/>
  </r>
  <r>
    <x v="414"/>
    <s v="Open"/>
    <x v="115"/>
    <x v="76"/>
    <s v="4255"/>
    <x v="260"/>
    <x v="172"/>
    <s v="PC"/>
    <s v="NL2044bf22-REV5.3  Li Ion Battery [10/03/18]"/>
    <n v="250"/>
    <n v="0"/>
    <n v="250"/>
    <n v="0.92619491697184653"/>
    <s v="44626NL2044bf22-REV5.3250"/>
    <n v="231.54872924296163"/>
    <d v="2018-10-03T00:00:00"/>
    <d v="2018-09-30T00:00:00"/>
    <x v="7"/>
    <d v="2018-10-01T00:00:00"/>
    <x v="0"/>
    <s v="NL2"/>
    <s v="L"/>
    <n v="12"/>
    <n v="3000"/>
    <n v="0"/>
    <n v="0"/>
  </r>
  <r>
    <x v="287"/>
    <s v="Open"/>
    <x v="24"/>
    <x v="26"/>
    <s v="5221"/>
    <x v="179"/>
    <x v="172"/>
    <s v="PC"/>
    <s v="NL2044bf22-REV5.3  22 Rev 5.3 Li Ion Battery"/>
    <n v="1"/>
    <n v="0"/>
    <n v="1"/>
    <n v="1.1717789705043167"/>
    <s v="46501NL2044bf22-REV5.31"/>
    <n v="1.1717789705043167"/>
    <d v="2018-11-12T00:00:00"/>
    <d v="2018-11-11T00:00:00"/>
    <x v="30"/>
    <d v="2018-11-01T00:00:00"/>
    <x v="0"/>
    <s v="NL2"/>
    <s v="L"/>
    <n v="12"/>
    <n v="12"/>
    <n v="0"/>
    <n v="0"/>
  </r>
  <r>
    <x v="415"/>
    <s v="Open"/>
    <x v="13"/>
    <x v="14"/>
    <s v="4255"/>
    <x v="260"/>
    <x v="172"/>
    <s v="PC"/>
    <s v="NL2044bf22-REV5.3  Li Ion Battery [11/28/18]"/>
    <n v="500"/>
    <n v="0"/>
    <n v="500"/>
    <n v="0.92619491697184653"/>
    <s v="46675NL2044bf22-REV5.3500"/>
    <n v="463.09745848592326"/>
    <d v="2018-11-28T00:00:00"/>
    <d v="2018-11-25T00:00:00"/>
    <x v="3"/>
    <d v="2018-11-01T00:00:00"/>
    <x v="0"/>
    <s v="NL2"/>
    <s v="L"/>
    <n v="12"/>
    <n v="6000"/>
    <n v="0"/>
    <n v="0"/>
  </r>
  <r>
    <x v="415"/>
    <s v="Open"/>
    <x v="13"/>
    <x v="14"/>
    <s v="4255"/>
    <x v="260"/>
    <x v="172"/>
    <s v="PC"/>
    <s v="NL2044bf22-REV5.3  Li Ion Battery [12/19/18]"/>
    <n v="500"/>
    <n v="0"/>
    <n v="500"/>
    <n v="0.92619491697184653"/>
    <s v="46675NL2044bf22-REV5.3500"/>
    <n v="463.09745848592326"/>
    <d v="2018-12-19T00:00:00"/>
    <d v="2018-12-16T00:00:00"/>
    <x v="32"/>
    <d v="2018-12-01T00:00:00"/>
    <x v="0"/>
    <s v="NL2"/>
    <s v="L"/>
    <n v="12"/>
    <n v="6000"/>
    <n v="0"/>
    <n v="0"/>
  </r>
  <r>
    <x v="416"/>
    <s v="Open"/>
    <x v="41"/>
    <x v="33"/>
    <s v="4099"/>
    <x v="261"/>
    <x v="172"/>
    <s v="PC"/>
    <s v="NL2044bf22-REV5.3  22 Rev 5.3 Li Ion Battery"/>
    <n v="12"/>
    <n v="0"/>
    <n v="12"/>
    <n v="1.3392929544069758"/>
    <s v="46749NL2044bf22-REV5.312"/>
    <n v="16.071515452883709"/>
    <d v="2018-11-27T00:00:00"/>
    <d v="2018-11-25T00:00:00"/>
    <x v="3"/>
    <d v="2018-11-01T00:00:00"/>
    <x v="0"/>
    <s v="NL2"/>
    <s v="L"/>
    <n v="12"/>
    <n v="144"/>
    <n v="0"/>
    <n v="0"/>
  </r>
  <r>
    <x v="394"/>
    <s v="Open"/>
    <x v="77"/>
    <x v="47"/>
    <s v="5085"/>
    <x v="247"/>
    <x v="172"/>
    <s v="PC"/>
    <s v="NL2044bf22-REV5.3  22 Rev 5.3 Li Ion Battery"/>
    <n v="12"/>
    <n v="0"/>
    <n v="12"/>
    <n v="1.1717789705043167"/>
    <s v="46795NL2044bf22-REV5.312"/>
    <n v="14.0613476460518"/>
    <d v="2018-12-05T00:00:00"/>
    <d v="2018-12-02T00:00:00"/>
    <x v="31"/>
    <d v="2018-12-01T00:00:00"/>
    <x v="0"/>
    <s v="NL2"/>
    <s v="L"/>
    <n v="12"/>
    <n v="144"/>
    <n v="0"/>
    <n v="0"/>
  </r>
  <r>
    <x v="417"/>
    <s v="Open"/>
    <x v="20"/>
    <x v="11"/>
    <s v="4255"/>
    <x v="260"/>
    <x v="172"/>
    <s v="PC"/>
    <s v="NL2044bf22-REV5.3  Li Ion Battery [12/17/18]"/>
    <n v="250"/>
    <n v="0"/>
    <n v="250"/>
    <n v="0.92619491697184653"/>
    <s v="46998NL2044bf22-REV5.3250"/>
    <n v="231.54872924296163"/>
    <d v="2018-12-17T00:00:00"/>
    <d v="2018-12-16T00:00:00"/>
    <x v="32"/>
    <d v="2018-12-01T00:00:00"/>
    <x v="0"/>
    <s v="NL2"/>
    <s v="L"/>
    <n v="12"/>
    <n v="3000"/>
    <n v="0"/>
    <n v="0"/>
  </r>
  <r>
    <x v="417"/>
    <s v="Open"/>
    <x v="20"/>
    <x v="11"/>
    <s v="4255"/>
    <x v="260"/>
    <x v="172"/>
    <s v="PC"/>
    <s v="NL2044bf22-REV5.3  Li Ion Battery [01/07/19]"/>
    <n v="250"/>
    <n v="0"/>
    <n v="250"/>
    <n v="0.92619491697184653"/>
    <s v="46998NL2044bf22-REV5.3250"/>
    <n v="231.54872924296163"/>
    <d v="2019-01-07T00:00:00"/>
    <d v="2019-01-06T00:00:00"/>
    <x v="22"/>
    <d v="2019-01-01T00:00:00"/>
    <x v="0"/>
    <s v="NL2"/>
    <s v="L"/>
    <n v="12"/>
    <n v="3000"/>
    <n v="0"/>
    <n v="0"/>
  </r>
  <r>
    <x v="417"/>
    <s v="Open"/>
    <x v="20"/>
    <x v="11"/>
    <s v="4255"/>
    <x v="260"/>
    <x v="172"/>
    <s v="PC"/>
    <s v="NL2044bf22-REV5.3  Li Ion Battery [01/21/19]"/>
    <n v="250"/>
    <n v="0"/>
    <n v="250"/>
    <n v="0.92619491697184653"/>
    <s v="46998NL2044bf22-REV5.3250"/>
    <n v="231.54872924296163"/>
    <d v="2019-01-21T00:00:00"/>
    <d v="2019-01-20T00:00:00"/>
    <x v="1"/>
    <d v="2019-01-01T00:00:00"/>
    <x v="0"/>
    <s v="NL2"/>
    <s v="L"/>
    <n v="12"/>
    <n v="3000"/>
    <n v="0"/>
    <n v="0"/>
  </r>
  <r>
    <x v="417"/>
    <s v="Open"/>
    <x v="20"/>
    <x v="11"/>
    <s v="4255"/>
    <x v="260"/>
    <x v="172"/>
    <s v="PC"/>
    <s v="NL2044bf22-REV5.3  Li Ion Battery [02/18/19]"/>
    <n v="250"/>
    <n v="0"/>
    <n v="250"/>
    <n v="0.92619491697184653"/>
    <s v="46998NL2044bf22-REV5.3250"/>
    <n v="231.54872924296163"/>
    <d v="2019-02-18T00:00:00"/>
    <d v="2019-02-17T00:00:00"/>
    <x v="38"/>
    <d v="2019-02-01T00:00:00"/>
    <x v="0"/>
    <s v="NL2"/>
    <s v="L"/>
    <n v="12"/>
    <n v="3000"/>
    <n v="0"/>
    <n v="0"/>
  </r>
  <r>
    <x v="418"/>
    <s v="Open"/>
    <x v="14"/>
    <x v="3"/>
    <s v="4363"/>
    <x v="203"/>
    <x v="173"/>
    <s v="PC"/>
    <s v="NL2050bf22-REV5.2  D22-REV5.2 Li Ion Battery"/>
    <n v="3"/>
    <n v="0"/>
    <n v="3"/>
    <n v="1.1717789705043167"/>
    <s v="46581NL2050bf22-REV5.23"/>
    <n v="3.51533691151295"/>
    <d v="2018-09-26T00:00:00"/>
    <d v="2018-09-23T00:00:00"/>
    <x v="24"/>
    <d v="2018-09-01T00:00:00"/>
    <x v="0"/>
    <s v="NL2"/>
    <s v="L"/>
    <n v="12"/>
    <n v="36"/>
    <n v="0"/>
    <n v="0"/>
  </r>
  <r>
    <x v="419"/>
    <s v="Open"/>
    <x v="75"/>
    <x v="87"/>
    <s v="4240"/>
    <x v="262"/>
    <x v="174"/>
    <s v="PC"/>
    <s v="NL2050bf22-REV5.3  D22-REV5.3 Li Ion Battery"/>
    <n v="24"/>
    <n v="0"/>
    <n v="24"/>
    <n v="1.1717789705043167"/>
    <s v="46635NL2050bf22-REV5.324"/>
    <n v="28.1226952921036"/>
    <d v="2018-10-11T00:00:00"/>
    <d v="2018-10-07T00:00:00"/>
    <x v="25"/>
    <d v="2018-10-01T00:00:00"/>
    <x v="0"/>
    <s v="NL2"/>
    <s v="L"/>
    <n v="12"/>
    <n v="288"/>
    <n v="0"/>
    <n v="0"/>
  </r>
  <r>
    <x v="418"/>
    <s v="Open"/>
    <x v="14"/>
    <x v="3"/>
    <s v="4363"/>
    <x v="203"/>
    <x v="175"/>
    <s v="PC"/>
    <s v="NL2050bf22-REV5.4  D22-REV5.4 Li Ion Battery"/>
    <n v="21"/>
    <n v="0"/>
    <n v="21"/>
    <n v="1.1717789705043167"/>
    <s v="46581NL2050bf22-REV5.421"/>
    <n v="24.60735838059065"/>
    <d v="2018-09-26T00:00:00"/>
    <d v="2018-09-23T00:00:00"/>
    <x v="24"/>
    <d v="2018-09-01T00:00:00"/>
    <x v="0"/>
    <s v="NL2"/>
    <s v="L"/>
    <n v="12"/>
    <n v="252"/>
    <n v="0"/>
    <n v="0"/>
  </r>
  <r>
    <x v="420"/>
    <s v="Open"/>
    <x v="11"/>
    <x v="24"/>
    <s v="4302"/>
    <x v="263"/>
    <x v="175"/>
    <s v="PC"/>
    <s v="NL2050bf22-REV5.4  D22-REV5.4 Li Ion Battery"/>
    <n v="4"/>
    <n v="0"/>
    <n v="4"/>
    <n v="1.6122652258398809"/>
    <s v="46963NL2050bf22-REV5.44"/>
    <n v="6.4490609033595234"/>
    <d v="2018-09-28T00:00:00"/>
    <d v="2018-09-23T00:00:00"/>
    <x v="24"/>
    <d v="2018-09-01T00:00:00"/>
    <x v="0"/>
    <s v="NL2"/>
    <s v="L"/>
    <n v="12"/>
    <n v="48"/>
    <n v="0"/>
    <n v="0"/>
  </r>
  <r>
    <x v="421"/>
    <s v="Open"/>
    <x v="7"/>
    <x v="2"/>
    <s v="4302"/>
    <x v="263"/>
    <x v="175"/>
    <s v="PC"/>
    <s v="NL2050bf22-REV5.4  D22-REV5.4 Li Ion Battery"/>
    <n v="2"/>
    <n v="0"/>
    <n v="2"/>
    <n v="1.6122652258398809"/>
    <s v="47034NL2050bf22-REV5.42"/>
    <n v="3.2245304516797617"/>
    <d v="2018-12-10T00:00:00"/>
    <d v="2018-12-09T00:00:00"/>
    <x v="4"/>
    <d v="2018-12-01T00:00:00"/>
    <x v="0"/>
    <s v="NL2"/>
    <s v="L"/>
    <n v="12"/>
    <n v="24"/>
    <n v="0"/>
    <n v="0"/>
  </r>
  <r>
    <x v="422"/>
    <s v="Open"/>
    <x v="26"/>
    <x v="43"/>
    <s v="4240"/>
    <x v="262"/>
    <x v="175"/>
    <s v="PC"/>
    <s v="NL2050bf22-REV5.4  D22-REV5.4 Li Ion Battery"/>
    <n v="48"/>
    <n v="0"/>
    <n v="48"/>
    <n v="1.1717789705043167"/>
    <s v="46922NL2050bf22-REV5.448"/>
    <n v="56.2453905842072"/>
    <d v="2018-12-18T00:00:00"/>
    <d v="2018-12-16T00:00:00"/>
    <x v="32"/>
    <d v="2018-12-01T00:00:00"/>
    <x v="0"/>
    <s v="NL2"/>
    <s v="L"/>
    <n v="12"/>
    <n v="576"/>
    <n v="0"/>
    <n v="0"/>
  </r>
  <r>
    <x v="423"/>
    <s v="Open"/>
    <x v="21"/>
    <x v="32"/>
    <s v="4268"/>
    <x v="264"/>
    <x v="176"/>
    <s v="PC"/>
    <s v="NL2054ah22 Rev 1.4  Li Ion Battery [11/26/18]"/>
    <n v="125"/>
    <n v="0"/>
    <n v="125"/>
    <n v="1.0835179360743439"/>
    <s v="46747NL2054ah22 Rev 1.4125"/>
    <n v="135.43974200929298"/>
    <d v="2018-11-26T00:00:00"/>
    <d v="2018-11-25T00:00:00"/>
    <x v="3"/>
    <d v="2018-11-01T00:00:00"/>
    <x v="0"/>
    <s v="NL2"/>
    <s v="L"/>
    <n v="12"/>
    <n v="1500"/>
    <n v="0"/>
    <n v="0"/>
  </r>
  <r>
    <x v="423"/>
    <s v="Open"/>
    <x v="21"/>
    <x v="32"/>
    <s v="4268"/>
    <x v="264"/>
    <x v="176"/>
    <s v="PC"/>
    <s v="NL2054ah22 Rev 1.4  Li Ion Battery [12/10/18]"/>
    <n v="125"/>
    <n v="0"/>
    <n v="125"/>
    <n v="1.0835179360743439"/>
    <s v="46747NL2054ah22 Rev 1.4125"/>
    <n v="135.43974200929298"/>
    <d v="2018-12-10T00:00:00"/>
    <d v="2018-12-09T00:00:00"/>
    <x v="4"/>
    <d v="2018-12-01T00:00:00"/>
    <x v="0"/>
    <s v="NL2"/>
    <s v="L"/>
    <n v="12"/>
    <n v="1500"/>
    <n v="0"/>
    <n v="0"/>
  </r>
  <r>
    <x v="424"/>
    <s v="Open"/>
    <x v="37"/>
    <x v="49"/>
    <s v="4268"/>
    <x v="264"/>
    <x v="176"/>
    <s v="PC"/>
    <s v="NL2054ah22 Rev 1.4  Li Ion Battery [01/16/19]"/>
    <n v="125"/>
    <n v="0"/>
    <n v="125"/>
    <n v="1.0835179360743439"/>
    <s v="46972NL2054ah22 Rev 1.4125"/>
    <n v="135.43974200929298"/>
    <d v="2019-01-16T00:00:00"/>
    <d v="2019-01-13T00:00:00"/>
    <x v="34"/>
    <d v="2019-01-01T00:00:00"/>
    <x v="0"/>
    <s v="NL2"/>
    <s v="L"/>
    <n v="12"/>
    <n v="1500"/>
    <n v="0"/>
    <n v="0"/>
  </r>
  <r>
    <x v="424"/>
    <s v="Open"/>
    <x v="37"/>
    <x v="49"/>
    <s v="4268"/>
    <x v="264"/>
    <x v="176"/>
    <s v="PC"/>
    <s v="NL2054ah22 Rev 1.4  Li Ion Battery [02/13/19]"/>
    <n v="125"/>
    <n v="0"/>
    <n v="125"/>
    <n v="1.0835179360743439"/>
    <s v="46972NL2054ah22 Rev 1.4125"/>
    <n v="135.43974200929298"/>
    <d v="2019-02-13T00:00:00"/>
    <d v="2019-02-10T00:00:00"/>
    <x v="37"/>
    <d v="2019-02-01T00:00:00"/>
    <x v="0"/>
    <s v="NL2"/>
    <s v="L"/>
    <n v="12"/>
    <n v="1500"/>
    <n v="0"/>
    <n v="0"/>
  </r>
  <r>
    <x v="425"/>
    <s v="Open"/>
    <x v="11"/>
    <x v="24"/>
    <s v="6085"/>
    <x v="265"/>
    <x v="177"/>
    <s v="PC"/>
    <s v="NL2054bf22 Rev4.2  22 Rev 4.2 Li Ion Battery"/>
    <n v="4"/>
    <n v="0"/>
    <n v="4"/>
    <n v="1.6122652258398809"/>
    <s v="46962NL2054bf22 Rev4.24"/>
    <n v="6.4490609033595234"/>
    <d v="2018-09-28T00:00:00"/>
    <d v="2018-09-23T00:00:00"/>
    <x v="24"/>
    <d v="2018-09-01T00:00:00"/>
    <x v="0"/>
    <s v="NL2"/>
    <s v="L"/>
    <n v="12"/>
    <n v="48"/>
    <n v="0"/>
    <n v="0"/>
  </r>
  <r>
    <x v="426"/>
    <s v="Open"/>
    <x v="46"/>
    <x v="39"/>
    <s v="4669"/>
    <x v="266"/>
    <x v="177"/>
    <s v="PC"/>
    <s v="NL2054bf22 Rev4.2  Li Ion Battery [10/03/18]"/>
    <n v="40"/>
    <n v="0"/>
    <n v="40"/>
    <n v="1.1717789705043167"/>
    <s v="46295NL2054bf22 Rev4.240"/>
    <n v="46.871158820172667"/>
    <d v="2018-10-03T00:00:00"/>
    <d v="2018-09-30T00:00:00"/>
    <x v="7"/>
    <d v="2018-10-01T00:00:00"/>
    <x v="0"/>
    <s v="NL2"/>
    <s v="L"/>
    <n v="12"/>
    <n v="480"/>
    <n v="0"/>
    <n v="0"/>
  </r>
  <r>
    <x v="427"/>
    <s v="Open"/>
    <x v="22"/>
    <x v="8"/>
    <s v="6085"/>
    <x v="265"/>
    <x v="177"/>
    <s v="PC"/>
    <s v="NL2054bf22 Rev4.2  22 Rev 4.2 Li Ion Battery"/>
    <n v="2"/>
    <n v="0"/>
    <n v="2"/>
    <n v="1.6122652258398809"/>
    <s v="47029NL2054bf22 Rev4.22"/>
    <n v="3.2245304516797617"/>
    <d v="2018-10-08T00:00:00"/>
    <d v="2018-10-07T00:00:00"/>
    <x v="25"/>
    <d v="2018-10-01T00:00:00"/>
    <x v="0"/>
    <s v="NL2"/>
    <s v="L"/>
    <n v="12"/>
    <n v="24"/>
    <n v="0"/>
    <n v="0"/>
  </r>
  <r>
    <x v="428"/>
    <s v="Open"/>
    <x v="29"/>
    <x v="1"/>
    <s v="6845"/>
    <x v="267"/>
    <x v="177"/>
    <s v="PC"/>
    <s v="NL2054bf22 Rev4.2  22 Rev 4.2 Li Ion Battery"/>
    <n v="24"/>
    <n v="0"/>
    <n v="24"/>
    <n v="1.1717789705043167"/>
    <s v="46697NL2054bf22 Rev4.224"/>
    <n v="28.1226952921036"/>
    <d v="2018-11-26T00:00:00"/>
    <d v="2018-11-25T00:00:00"/>
    <x v="3"/>
    <d v="2018-11-01T00:00:00"/>
    <x v="0"/>
    <s v="NL2"/>
    <s v="L"/>
    <n v="12"/>
    <n v="288"/>
    <n v="0"/>
    <n v="0"/>
  </r>
  <r>
    <x v="428"/>
    <s v="Open"/>
    <x v="29"/>
    <x v="1"/>
    <s v="6845"/>
    <x v="267"/>
    <x v="177"/>
    <s v="PC"/>
    <s v="NL2054bf22 Rev4.2  22 Rev 4.2 Li Ion Battery"/>
    <n v="20"/>
    <n v="0"/>
    <n v="20"/>
    <n v="1.1717789705043167"/>
    <s v="46697NL2054bf22 Rev4.220"/>
    <n v="23.435579410086333"/>
    <d v="2018-11-26T00:00:00"/>
    <d v="2018-11-25T00:00:00"/>
    <x v="3"/>
    <d v="2018-11-01T00:00:00"/>
    <x v="0"/>
    <s v="NL2"/>
    <s v="L"/>
    <n v="12"/>
    <n v="240"/>
    <n v="0"/>
    <n v="0"/>
  </r>
  <r>
    <x v="429"/>
    <s v="Open"/>
    <x v="77"/>
    <x v="89"/>
    <s v="6085"/>
    <x v="265"/>
    <x v="177"/>
    <s v="PC"/>
    <s v="NL2054bf22 Rev4.2  22 Rev 4.2 Li Ion Battery"/>
    <n v="12"/>
    <n v="0"/>
    <n v="12"/>
    <n v="1.3392929544069758"/>
    <s v="46787NL2054bf22 Rev4.212"/>
    <n v="16.071515452883709"/>
    <d v="2018-12-04T00:00:00"/>
    <d v="2018-12-02T00:00:00"/>
    <x v="31"/>
    <d v="2018-12-01T00:00:00"/>
    <x v="0"/>
    <s v="NL2"/>
    <s v="L"/>
    <n v="12"/>
    <n v="144"/>
    <n v="0"/>
    <n v="0"/>
  </r>
  <r>
    <x v="430"/>
    <s v="Open"/>
    <x v="22"/>
    <x v="52"/>
    <s v="5885"/>
    <x v="268"/>
    <x v="177"/>
    <s v="PC"/>
    <s v="NL2054bf22 Rev4.2  22 Rev 4.2 Li Ion Battery"/>
    <n v="12"/>
    <n v="0"/>
    <n v="12"/>
    <n v="1.3392929544069758"/>
    <s v="47022NL2054bf22 Rev4.212"/>
    <n v="16.071515452883709"/>
    <d v="2018-12-17T00:00:00"/>
    <d v="2018-12-16T00:00:00"/>
    <x v="32"/>
    <d v="2018-12-01T00:00:00"/>
    <x v="0"/>
    <s v="NL2"/>
    <s v="L"/>
    <n v="12"/>
    <n v="144"/>
    <n v="0"/>
    <n v="0"/>
  </r>
  <r>
    <x v="431"/>
    <s v="Open"/>
    <x v="64"/>
    <x v="132"/>
    <s v="4250"/>
    <x v="269"/>
    <x v="177"/>
    <s v="PC"/>
    <s v="NL2054bf22 Rev4.2  Li Ion Battery [09/03/18]"/>
    <n v="12"/>
    <n v="0"/>
    <n v="12"/>
    <n v="1.1073575144461509"/>
    <s v="45869NL2054bf22 Rev4.212"/>
    <n v="13.288290173353811"/>
    <d v="2018-09-03T00:00:00"/>
    <d v="2018-09-02T00:00:00"/>
    <x v="23"/>
    <d v="2018-09-01T00:00:00"/>
    <x v="0"/>
    <s v="NL2"/>
    <s v="L"/>
    <n v="12"/>
    <n v="144"/>
    <n v="11"/>
    <n v="132"/>
  </r>
  <r>
    <x v="431"/>
    <s v="Open"/>
    <x v="64"/>
    <x v="132"/>
    <s v="4250"/>
    <x v="269"/>
    <x v="177"/>
    <s v="PC"/>
    <s v="NL2054bf22 Rev4.2  Li Ion Battery [10/30/18]"/>
    <n v="12"/>
    <n v="0"/>
    <n v="12"/>
    <n v="1.1073575144461509"/>
    <s v="45869NL2054bf22 Rev4.212"/>
    <n v="13.288290173353811"/>
    <d v="2018-10-30T00:00:00"/>
    <d v="2018-10-28T00:00:00"/>
    <x v="28"/>
    <d v="2018-10-01T00:00:00"/>
    <x v="0"/>
    <s v="NL2"/>
    <s v="L"/>
    <n v="12"/>
    <n v="144"/>
    <n v="0"/>
    <n v="0"/>
  </r>
  <r>
    <x v="431"/>
    <s v="Open"/>
    <x v="64"/>
    <x v="132"/>
    <s v="4250"/>
    <x v="269"/>
    <x v="177"/>
    <s v="PC"/>
    <s v="NL2054bf22 Rev4.2  Li Ion Battery [12/16/18]"/>
    <n v="12"/>
    <n v="0"/>
    <n v="12"/>
    <n v="1.1073575144461509"/>
    <s v="45869NL2054bf22 Rev4.212"/>
    <n v="13.288290173353811"/>
    <d v="2018-12-16T00:00:00"/>
    <d v="2018-12-16T00:00:00"/>
    <x v="32"/>
    <d v="2018-12-01T00:00:00"/>
    <x v="0"/>
    <s v="NL2"/>
    <s v="L"/>
    <n v="12"/>
    <n v="144"/>
    <n v="0"/>
    <n v="0"/>
  </r>
  <r>
    <x v="431"/>
    <s v="Open"/>
    <x v="64"/>
    <x v="132"/>
    <s v="4250"/>
    <x v="269"/>
    <x v="177"/>
    <s v="PC"/>
    <s v="NL2054bf22 Rev4.2  Li Ion Battery [02/04/19]"/>
    <n v="12"/>
    <n v="0"/>
    <n v="12"/>
    <n v="1.1073575144461509"/>
    <s v="45869NL2054bf22 Rev4.212"/>
    <n v="13.288290173353811"/>
    <d v="2019-02-04T00:00:00"/>
    <d v="2019-02-03T00:00:00"/>
    <x v="36"/>
    <d v="2019-02-01T00:00:00"/>
    <x v="0"/>
    <s v="NL2"/>
    <s v="L"/>
    <n v="12"/>
    <n v="144"/>
    <n v="0"/>
    <n v="0"/>
  </r>
  <r>
    <x v="431"/>
    <s v="Open"/>
    <x v="64"/>
    <x v="132"/>
    <s v="4250"/>
    <x v="269"/>
    <x v="177"/>
    <s v="PC"/>
    <s v="NL2054bf22 Rev4.2  Li Ion Battery [03/31/19]"/>
    <n v="12"/>
    <n v="0"/>
    <n v="12"/>
    <n v="1.1073575144461509"/>
    <s v="45869NL2054bf22 Rev4.212"/>
    <n v="13.288290173353811"/>
    <d v="2019-03-31T00:00:00"/>
    <d v="2019-03-31T00:00:00"/>
    <x v="49"/>
    <d v="2019-03-01T00:00:00"/>
    <x v="0"/>
    <s v="NL2"/>
    <s v="L"/>
    <n v="12"/>
    <n v="144"/>
    <n v="0"/>
    <n v="0"/>
  </r>
  <r>
    <x v="431"/>
    <s v="Open"/>
    <x v="64"/>
    <x v="132"/>
    <s v="4250"/>
    <x v="269"/>
    <x v="177"/>
    <s v="PC"/>
    <s v="NL2054bf22 Rev4.2  Li Ion Battery [05/13/19]"/>
    <n v="12"/>
    <n v="0"/>
    <n v="12"/>
    <n v="1.1073575144461509"/>
    <s v="45869NL2054bf22 Rev4.212"/>
    <n v="13.288290173353811"/>
    <d v="2019-05-13T00:00:00"/>
    <d v="2019-05-12T00:00:00"/>
    <x v="44"/>
    <d v="2019-05-01T00:00:00"/>
    <x v="0"/>
    <s v="NL2"/>
    <s v="L"/>
    <n v="12"/>
    <n v="144"/>
    <n v="0"/>
    <n v="0"/>
  </r>
  <r>
    <x v="432"/>
    <s v="Open"/>
    <x v="116"/>
    <x v="133"/>
    <s v="7507"/>
    <x v="270"/>
    <x v="178"/>
    <s v=""/>
    <s v="NL2054cq34Rev 1.1  ANGEROUS GOODS [09/02/18]"/>
    <n v="46"/>
    <n v="0"/>
    <n v="46"/>
    <n v="1.386062203579147"/>
    <s v="45231NL2054cq34Rev 1.146"/>
    <n v="63.758861364640765"/>
    <d v="2018-09-02T00:00:00"/>
    <d v="2018-09-02T00:00:00"/>
    <x v="23"/>
    <d v="2018-09-01T00:00:00"/>
    <x v="0"/>
    <s v="NL2"/>
    <s v="L"/>
    <n v="12"/>
    <n v="552"/>
    <n v="12"/>
    <n v="552"/>
  </r>
  <r>
    <x v="432"/>
    <s v="Open"/>
    <x v="116"/>
    <x v="133"/>
    <s v="7507"/>
    <x v="270"/>
    <x v="178"/>
    <s v=""/>
    <s v="NL2054cq34Rev 1.1  ANGEROUS GOODS [10/02/18]"/>
    <n v="46"/>
    <n v="0"/>
    <n v="46"/>
    <n v="1.386062203579147"/>
    <s v="45231NL2054cq34Rev 1.146"/>
    <n v="63.758861364640765"/>
    <d v="2018-10-02T00:00:00"/>
    <d v="2018-09-30T00:00:00"/>
    <x v="7"/>
    <d v="2018-10-01T00:00:00"/>
    <x v="0"/>
    <s v="NL2"/>
    <s v="L"/>
    <n v="12"/>
    <n v="552"/>
    <n v="0"/>
    <n v="0"/>
  </r>
  <r>
    <x v="432"/>
    <s v="Open"/>
    <x v="116"/>
    <x v="133"/>
    <s v="7507"/>
    <x v="270"/>
    <x v="178"/>
    <s v=""/>
    <s v="NL2054cq34Rev 1.1  ANGEROUS GOODS [11/02/18]"/>
    <n v="46"/>
    <n v="0"/>
    <n v="46"/>
    <n v="1.386062203579147"/>
    <s v="45231NL2054cq34Rev 1.146"/>
    <n v="63.758861364640765"/>
    <d v="2018-11-02T00:00:00"/>
    <d v="2018-10-28T00:00:00"/>
    <x v="28"/>
    <d v="2018-11-01T00:00:00"/>
    <x v="0"/>
    <s v="NL2"/>
    <s v="L"/>
    <n v="12"/>
    <n v="552"/>
    <n v="0"/>
    <n v="0"/>
  </r>
  <r>
    <x v="432"/>
    <s v="Open"/>
    <x v="116"/>
    <x v="133"/>
    <s v="7507"/>
    <x v="270"/>
    <x v="178"/>
    <s v=""/>
    <s v="NL2054cq34Rev 1.1  ANGEROUS GOODS [12/03/18]"/>
    <n v="46"/>
    <n v="0"/>
    <n v="46"/>
    <n v="1.386062203579147"/>
    <s v="45231NL2054cq34Rev 1.146"/>
    <n v="63.758861364640765"/>
    <d v="2018-12-03T00:00:00"/>
    <d v="2018-12-02T00:00:00"/>
    <x v="31"/>
    <d v="2018-12-01T00:00:00"/>
    <x v="0"/>
    <s v="NL2"/>
    <s v="L"/>
    <n v="12"/>
    <n v="552"/>
    <n v="0"/>
    <n v="0"/>
  </r>
  <r>
    <x v="432"/>
    <s v="Open"/>
    <x v="116"/>
    <x v="133"/>
    <s v="7507"/>
    <x v="270"/>
    <x v="178"/>
    <s v=""/>
    <s v="NL2054cq34Rev 1.1  ANGEROUS GOODS [01/02/19]"/>
    <n v="46"/>
    <n v="0"/>
    <n v="46"/>
    <n v="1.386062203579147"/>
    <s v="45231NL2054cq34Rev 1.146"/>
    <n v="63.758861364640765"/>
    <d v="2019-01-02T00:00:00"/>
    <d v="2018-12-30T00:00:00"/>
    <x v="33"/>
    <d v="2019-01-01T00:00:00"/>
    <x v="0"/>
    <s v="NL2"/>
    <s v="L"/>
    <n v="12"/>
    <n v="552"/>
    <n v="0"/>
    <n v="0"/>
  </r>
  <r>
    <x v="432"/>
    <s v="Open"/>
    <x v="116"/>
    <x v="133"/>
    <s v="7507"/>
    <x v="270"/>
    <x v="178"/>
    <s v=""/>
    <s v="NL2054cq34Rev 1.1  ANGEROUS GOODS [02/01/19]"/>
    <n v="46"/>
    <n v="0"/>
    <n v="46"/>
    <n v="1.386062203579147"/>
    <s v="45231NL2054cq34Rev 1.146"/>
    <n v="63.758861364640765"/>
    <d v="2019-02-01T00:00:00"/>
    <d v="2019-01-27T00:00:00"/>
    <x v="35"/>
    <d v="2019-02-01T00:00:00"/>
    <x v="0"/>
    <s v="NL2"/>
    <s v="L"/>
    <n v="12"/>
    <n v="552"/>
    <n v="0"/>
    <n v="0"/>
  </r>
  <r>
    <x v="432"/>
    <s v="Open"/>
    <x v="116"/>
    <x v="133"/>
    <s v="7507"/>
    <x v="270"/>
    <x v="178"/>
    <s v=""/>
    <s v="NL2054cq34Rev 1.1  ANGEROUS GOODS [03/01/19]"/>
    <n v="110"/>
    <n v="0"/>
    <n v="110"/>
    <n v="1.386062203579147"/>
    <s v="45231NL2054cq34Rev 1.1110"/>
    <n v="152.46684239370617"/>
    <d v="2019-03-01T00:00:00"/>
    <d v="2019-02-24T00:00:00"/>
    <x v="39"/>
    <d v="2019-03-01T00:00:00"/>
    <x v="0"/>
    <s v="NL2"/>
    <s v="L"/>
    <n v="12"/>
    <n v="1320"/>
    <n v="0"/>
    <n v="0"/>
  </r>
  <r>
    <x v="433"/>
    <s v="Open"/>
    <x v="13"/>
    <x v="26"/>
    <s v="9607"/>
    <x v="271"/>
    <x v="179"/>
    <s v="PC"/>
    <s v="PH2054az34 Rev 1.0  erapeutics Li Ion Battery"/>
    <n v="3"/>
    <n v="0"/>
    <n v="3"/>
    <n v="1.1783303050187064"/>
    <s v="46679PH2054az34 Rev 1.03"/>
    <n v="3.5349909150561194"/>
    <d v="2018-11-12T00:00:00"/>
    <d v="2018-11-11T00:00:00"/>
    <x v="30"/>
    <d v="2018-11-01T00:00:00"/>
    <x v="0"/>
    <s v="PH2"/>
    <s v="H"/>
    <n v="8"/>
    <n v="24"/>
    <n v="0"/>
    <n v="0"/>
  </r>
  <r>
    <x v="433"/>
    <s v="Open"/>
    <x v="13"/>
    <x v="26"/>
    <s v="9607"/>
    <x v="271"/>
    <x v="180"/>
    <s v="PC"/>
    <s v="PH2054az34 Rev 1.1  erapeutics Li Ion Battery"/>
    <n v="82"/>
    <n v="0"/>
    <n v="82"/>
    <n v="1.1783303050187064"/>
    <s v="46679PH2054az34 Rev 1.182"/>
    <n v="96.623085011533931"/>
    <d v="2018-11-12T00:00:00"/>
    <d v="2018-11-11T00:00:00"/>
    <x v="30"/>
    <d v="2018-11-01T00:00:00"/>
    <x v="0"/>
    <s v="PH2"/>
    <s v="H"/>
    <n v="8"/>
    <n v="656"/>
    <n v="0"/>
    <n v="0"/>
  </r>
  <r>
    <x v="434"/>
    <s v="Open"/>
    <x v="117"/>
    <x v="39"/>
    <s v="8453"/>
    <x v="272"/>
    <x v="181"/>
    <s v="PC"/>
    <s v="PH2054bf34 Rev 1.3  34 Rev 1.3 Li Ion Battery"/>
    <n v="10"/>
    <n v="0"/>
    <n v="10"/>
    <n v="1.1832438059044985"/>
    <s v="46930PH2054bf34 Rev 1.310"/>
    <n v="11.832438059044986"/>
    <d v="2018-10-05T00:00:00"/>
    <d v="2018-09-30T00:00:00"/>
    <x v="7"/>
    <d v="2018-10-01T00:00:00"/>
    <x v="0"/>
    <s v="PH2"/>
    <s v="H"/>
    <n v="8"/>
    <n v="80"/>
    <n v="0"/>
    <n v="0"/>
  </r>
  <r>
    <x v="435"/>
    <s v="Open"/>
    <x v="102"/>
    <x v="115"/>
    <s v="7951"/>
    <x v="273"/>
    <x v="182"/>
    <s v="PC"/>
    <s v="PH2054bf34 Rev 1.4  Li Ion Battery [08/21/18]"/>
    <n v="150"/>
    <n v="0"/>
    <n v="150"/>
    <n v="1.0922530487601969"/>
    <s v="46165PH2054bf34 Rev 1.4150"/>
    <n v="163.83795731402952"/>
    <d v="2018-08-21T00:00:00"/>
    <d v="2018-08-19T00:00:00"/>
    <x v="23"/>
    <s v="LATE"/>
    <x v="0"/>
    <s v="PH2"/>
    <s v="H"/>
    <n v="8"/>
    <n v="1200"/>
    <n v="24"/>
    <n v="3600"/>
  </r>
  <r>
    <x v="434"/>
    <s v="Open"/>
    <x v="117"/>
    <x v="39"/>
    <s v="8453"/>
    <x v="272"/>
    <x v="182"/>
    <s v="PC"/>
    <s v="PH2054bf34 Rev 1.4  34 Rev 1.4 Li Ion Battery"/>
    <n v="40"/>
    <n v="0"/>
    <n v="40"/>
    <n v="1.1832438059044985"/>
    <s v="46930PH2054bf34 Rev 1.440"/>
    <n v="47.329752236179942"/>
    <d v="2018-10-05T00:00:00"/>
    <d v="2018-09-30T00:00:00"/>
    <x v="7"/>
    <d v="2018-10-01T00:00:00"/>
    <x v="0"/>
    <s v="PH2"/>
    <s v="H"/>
    <n v="8"/>
    <n v="320"/>
    <n v="0"/>
    <n v="0"/>
  </r>
  <r>
    <x v="436"/>
    <s v="Open"/>
    <x v="20"/>
    <x v="68"/>
    <s v="8453"/>
    <x v="272"/>
    <x v="182"/>
    <s v="PC"/>
    <s v="PH2054bf34 Rev 1.4  34 Rev 1.4 Li Ion Battery"/>
    <n v="125"/>
    <n v="0"/>
    <n v="125"/>
    <n v="1.0012622916158953"/>
    <s v="47005PH2054bf34 Rev 1.4125"/>
    <n v="125.15778645198691"/>
    <d v="2018-12-31T00:00:00"/>
    <d v="2018-12-30T00:00:00"/>
    <x v="33"/>
    <d v="2018-12-01T00:00:00"/>
    <x v="0"/>
    <s v="PH2"/>
    <s v="H"/>
    <n v="8"/>
    <n v="1000"/>
    <n v="0"/>
    <n v="0"/>
  </r>
  <r>
    <x v="437"/>
    <s v="Open"/>
    <x v="20"/>
    <x v="134"/>
    <s v="8453"/>
    <x v="272"/>
    <x v="182"/>
    <s v="PC"/>
    <s v="PH2054bf34 Rev 1.4  34 Rev 1.4 Li Ion Battery"/>
    <n v="125"/>
    <n v="0"/>
    <n v="125"/>
    <n v="1.0012622916158953"/>
    <s v="47006PH2054bf34 Rev 1.4125"/>
    <n v="125.15778645198691"/>
    <d v="2019-01-14T00:00:00"/>
    <d v="2019-01-13T00:00:00"/>
    <x v="34"/>
    <d v="2019-01-01T00:00:00"/>
    <x v="0"/>
    <s v="PH2"/>
    <s v="H"/>
    <n v="8"/>
    <n v="1000"/>
    <n v="0"/>
    <n v="0"/>
  </r>
  <r>
    <x v="438"/>
    <s v="Open"/>
    <x v="20"/>
    <x v="135"/>
    <s v="8453"/>
    <x v="272"/>
    <x v="182"/>
    <s v="PC"/>
    <s v="PH2054bf34 Rev 1.4  34 Rev 1.4 Li Ion Battery"/>
    <n v="125"/>
    <n v="0"/>
    <n v="125"/>
    <n v="1.0012622916158953"/>
    <s v="47007PH2054bf34 Rev 1.4125"/>
    <n v="125.15778645198691"/>
    <d v="2019-02-04T00:00:00"/>
    <d v="2019-02-03T00:00:00"/>
    <x v="36"/>
    <d v="2019-02-01T00:00:00"/>
    <x v="0"/>
    <s v="PH2"/>
    <s v="H"/>
    <n v="8"/>
    <n v="1000"/>
    <n v="0"/>
    <n v="0"/>
  </r>
  <r>
    <x v="439"/>
    <s v="Open"/>
    <x v="20"/>
    <x v="136"/>
    <s v="8453"/>
    <x v="272"/>
    <x v="182"/>
    <s v="PC"/>
    <s v="PH2054bf34 Rev 1.4  34 Rev 1.4 Li Ion Battery"/>
    <n v="125"/>
    <n v="0"/>
    <n v="125"/>
    <n v="1.0012622916158953"/>
    <s v="47008PH2054bf34 Rev 1.4125"/>
    <n v="125.15778645198691"/>
    <d v="2019-02-25T00:00:00"/>
    <d v="2019-02-24T00:00:00"/>
    <x v="39"/>
    <d v="2019-02-01T00:00:00"/>
    <x v="0"/>
    <s v="PH2"/>
    <s v="H"/>
    <n v="8"/>
    <n v="1000"/>
    <n v="0"/>
    <n v="0"/>
  </r>
  <r>
    <x v="440"/>
    <s v="Open"/>
    <x v="118"/>
    <x v="100"/>
    <s v="4964"/>
    <x v="11"/>
    <x v="183"/>
    <s v="PC"/>
    <s v="PH3054ai25 REV1.1  [09/06/18]"/>
    <n v="30"/>
    <n v="0"/>
    <n v="30"/>
    <n v="1.0473036147309118"/>
    <s v="43286PH3054ai25 REV1.130"/>
    <n v="31.419108441927357"/>
    <d v="2018-09-06T00:00:00"/>
    <d v="2018-09-02T00:00:00"/>
    <x v="23"/>
    <d v="2018-09-01T00:00:00"/>
    <x v="0"/>
    <s v="PH3"/>
    <s v="H"/>
    <n v="8"/>
    <n v="240"/>
    <n v="8"/>
    <n v="240"/>
  </r>
  <r>
    <x v="441"/>
    <s v="Open"/>
    <x v="36"/>
    <x v="95"/>
    <s v="6031"/>
    <x v="274"/>
    <x v="184"/>
    <s v="PC"/>
    <s v="PH3054ai25 REV1.2  ik"/>
    <n v="20"/>
    <n v="0"/>
    <n v="20"/>
    <n v="1.3348344073069049"/>
    <s v="46734PH3054ai25 REV1.220"/>
    <n v="26.696688146138101"/>
    <d v="2018-10-23T00:00:00"/>
    <d v="2018-10-21T00:00:00"/>
    <x v="0"/>
    <d v="2018-10-01T00:00:00"/>
    <x v="0"/>
    <s v="PH3"/>
    <s v="H"/>
    <n v="8"/>
    <n v="160"/>
    <n v="0"/>
    <n v="0"/>
  </r>
  <r>
    <x v="442"/>
    <s v="Open"/>
    <x v="59"/>
    <x v="62"/>
    <s v="4932"/>
    <x v="275"/>
    <x v="185"/>
    <s v="PC"/>
    <s v="PH3054bd25 Rev 1.3  l AG [10/11/18]"/>
    <n v="100"/>
    <n v="0"/>
    <n v="100"/>
    <n v="1.0586774593739496"/>
    <s v="46479PH3054bd25 Rev 1.3100"/>
    <n v="105.86774593739496"/>
    <d v="2018-10-11T00:00:00"/>
    <d v="2018-10-07T00:00:00"/>
    <x v="25"/>
    <d v="2018-10-01T00:00:00"/>
    <x v="0"/>
    <s v="PH3"/>
    <s v="H"/>
    <n v="8"/>
    <n v="800"/>
    <n v="0"/>
    <n v="0"/>
  </r>
  <r>
    <x v="442"/>
    <s v="Open"/>
    <x v="59"/>
    <x v="62"/>
    <s v="4932"/>
    <x v="275"/>
    <x v="185"/>
    <s v="PC"/>
    <s v="PH3054bd25 Rev 1.3  l AG [10/24/18]"/>
    <n v="100"/>
    <n v="0"/>
    <n v="100"/>
    <n v="1.0586774593739496"/>
    <s v="46479PH3054bd25 Rev 1.3100"/>
    <n v="105.86774593739496"/>
    <d v="2018-10-24T00:00:00"/>
    <d v="2018-10-21T00:00:00"/>
    <x v="0"/>
    <d v="2018-10-01T00:00:00"/>
    <x v="0"/>
    <s v="PH3"/>
    <s v="H"/>
    <n v="8"/>
    <n v="800"/>
    <n v="0"/>
    <n v="0"/>
  </r>
  <r>
    <x v="442"/>
    <s v="Open"/>
    <x v="59"/>
    <x v="62"/>
    <s v="4932"/>
    <x v="275"/>
    <x v="185"/>
    <s v="PC"/>
    <s v="PH3054bd25 Rev 1.3  l AG [11/09/18]"/>
    <n v="100"/>
    <n v="0"/>
    <n v="100"/>
    <n v="1.0586774593739496"/>
    <s v="46479PH3054bd25 Rev 1.3100"/>
    <n v="105.86774593739496"/>
    <d v="2018-11-09T00:00:00"/>
    <d v="2018-11-04T00:00:00"/>
    <x v="29"/>
    <d v="2018-11-01T00:00:00"/>
    <x v="0"/>
    <s v="PH3"/>
    <s v="H"/>
    <n v="8"/>
    <n v="800"/>
    <n v="0"/>
    <n v="0"/>
  </r>
  <r>
    <x v="443"/>
    <s v="Open"/>
    <x v="27"/>
    <x v="65"/>
    <s v="4932"/>
    <x v="275"/>
    <x v="185"/>
    <s v="PC"/>
    <s v="PH3054bd25 Rev 1.3  l AG [10/01/18]"/>
    <n v="200"/>
    <n v="0"/>
    <n v="200"/>
    <n v="1.0586774593739496"/>
    <s v="46566PH3054bd25 Rev 1.3200"/>
    <n v="211.73549187478991"/>
    <d v="2018-10-01T00:00:00"/>
    <d v="2018-09-30T00:00:00"/>
    <x v="7"/>
    <d v="2018-10-01T00:00:00"/>
    <x v="0"/>
    <s v="PH3"/>
    <s v="H"/>
    <n v="8"/>
    <n v="1600"/>
    <n v="0"/>
    <n v="0"/>
  </r>
  <r>
    <x v="443"/>
    <s v="Open"/>
    <x v="27"/>
    <x v="65"/>
    <s v="4932"/>
    <x v="275"/>
    <x v="185"/>
    <s v="PC"/>
    <s v="PH3054bd25 Rev 1.3  l AG [10/31/18]"/>
    <n v="200"/>
    <n v="0"/>
    <n v="200"/>
    <n v="1.0586774593739496"/>
    <s v="46566PH3054bd25 Rev 1.3200"/>
    <n v="211.73549187478991"/>
    <d v="2018-10-31T00:00:00"/>
    <d v="2018-10-28T00:00:00"/>
    <x v="28"/>
    <d v="2018-10-01T00:00:00"/>
    <x v="0"/>
    <s v="PH3"/>
    <s v="H"/>
    <n v="8"/>
    <n v="1600"/>
    <n v="0"/>
    <n v="0"/>
  </r>
  <r>
    <x v="443"/>
    <s v="Open"/>
    <x v="27"/>
    <x v="65"/>
    <s v="4932"/>
    <x v="275"/>
    <x v="185"/>
    <s v="PC"/>
    <s v="PH3054bd25 Rev 1.3  l AG [11/09/18]"/>
    <n v="200"/>
    <n v="0"/>
    <n v="200"/>
    <n v="1.0586774593739496"/>
    <s v="46566PH3054bd25 Rev 1.3200"/>
    <n v="211.73549187478991"/>
    <d v="2018-11-09T00:00:00"/>
    <d v="2018-11-04T00:00:00"/>
    <x v="29"/>
    <d v="2018-11-01T00:00:00"/>
    <x v="0"/>
    <s v="PH3"/>
    <s v="H"/>
    <n v="8"/>
    <n v="1600"/>
    <n v="0"/>
    <n v="0"/>
  </r>
  <r>
    <x v="443"/>
    <s v="Open"/>
    <x v="27"/>
    <x v="65"/>
    <s v="4932"/>
    <x v="275"/>
    <x v="185"/>
    <s v="PC"/>
    <s v="PH3054bd25 Rev 1.3  l AG [11/19/18]"/>
    <n v="200"/>
    <n v="0"/>
    <n v="200"/>
    <n v="1.0586774593739496"/>
    <s v="46566PH3054bd25 Rev 1.3200"/>
    <n v="211.73549187478991"/>
    <d v="2018-11-19T00:00:00"/>
    <d v="2018-11-18T00:00:00"/>
    <x v="42"/>
    <d v="2018-11-01T00:00:00"/>
    <x v="0"/>
    <s v="PH3"/>
    <s v="H"/>
    <n v="8"/>
    <n v="1600"/>
    <n v="0"/>
    <n v="0"/>
  </r>
  <r>
    <x v="444"/>
    <s v="Open"/>
    <x v="28"/>
    <x v="91"/>
    <s v="4499"/>
    <x v="165"/>
    <x v="186"/>
    <s v="PC"/>
    <s v="PH3054bf25 Rev 1.4  25 Rev 1.4 Li Ion Battery"/>
    <n v="2"/>
    <n v="0"/>
    <n v="2"/>
    <n v="1.4867889717378888"/>
    <s v="46909PH3054bf25 Rev 1.42"/>
    <n v="2.9735779434757776"/>
    <d v="2018-09-21T00:00:00"/>
    <d v="2018-09-16T00:00:00"/>
    <x v="27"/>
    <d v="2018-09-01T00:00:00"/>
    <x v="0"/>
    <s v="PH3"/>
    <s v="H"/>
    <n v="8"/>
    <n v="16"/>
    <n v="0"/>
    <n v="0"/>
  </r>
  <r>
    <x v="445"/>
    <s v="Open"/>
    <x v="119"/>
    <x v="69"/>
    <s v="3700"/>
    <x v="2"/>
    <x v="187"/>
    <s v="PC"/>
    <s v="PH3054bf30 Rev 0.1   TEST SAMPLES) [01/02/19]"/>
    <n v="8"/>
    <n v="0"/>
    <n v="8"/>
    <n v="0"/>
    <s v="46204PH3054bf30 Rev 0.18"/>
    <n v="0"/>
    <d v="2019-01-02T00:00:00"/>
    <d v="2018-12-30T00:00:00"/>
    <x v="33"/>
    <d v="2019-01-01T00:00:00"/>
    <x v="0"/>
    <s v="PH3"/>
    <s v="H"/>
    <n v="8"/>
    <n v="64"/>
    <n v="0"/>
    <n v="0"/>
  </r>
  <r>
    <x v="446"/>
    <s v="Open"/>
    <x v="23"/>
    <x v="36"/>
    <s v="9628"/>
    <x v="276"/>
    <x v="188"/>
    <s v="PC"/>
    <s v="PH3059bf25 Rev 1.4  25 Rev 1.4 Li Ion Battery"/>
    <n v="1"/>
    <n v="0"/>
    <n v="1"/>
    <n v="1.4867889717378888"/>
    <s v="46814PH3059bf25 Rev 1.41"/>
    <n v="1.4867889717378888"/>
    <d v="2018-09-17T00:00:00"/>
    <d v="2018-09-16T00:00:00"/>
    <x v="27"/>
    <d v="2018-09-01T00:00:00"/>
    <x v="0"/>
    <s v="PH3"/>
    <s v="H"/>
    <n v="8"/>
    <n v="8"/>
    <n v="0"/>
    <n v="0"/>
  </r>
  <r>
    <x v="447"/>
    <s v="Open"/>
    <x v="20"/>
    <x v="91"/>
    <s v="9661"/>
    <x v="277"/>
    <x v="188"/>
    <s v="PC"/>
    <s v="PH3059bf25 Rev 1.4  25 Rev 1.4 Li Ion Battery"/>
    <n v="1"/>
    <n v="0"/>
    <n v="1"/>
    <n v="1.4867889717378888"/>
    <s v="47000PH3059bf25 Rev 1.41"/>
    <n v="1.4867889717378888"/>
    <d v="2018-09-21T00:00:00"/>
    <d v="2018-09-16T00:00:00"/>
    <x v="27"/>
    <d v="2018-09-01T00:00:00"/>
    <x v="0"/>
    <s v="PH3"/>
    <s v="H"/>
    <n v="8"/>
    <n v="8"/>
    <n v="0"/>
    <n v="0"/>
  </r>
  <r>
    <x v="89"/>
    <s v="Open"/>
    <x v="11"/>
    <x v="39"/>
    <s v="4964"/>
    <x v="11"/>
    <x v="188"/>
    <s v="PC"/>
    <s v="PH3059bf25 Rev 1.4  25 Rev 1.4 Li Ion Battery"/>
    <n v="3"/>
    <n v="0"/>
    <n v="3"/>
    <n v="1.1410240945895427"/>
    <s v="46955PH3059bf25 Rev 1.43"/>
    <n v="3.423072283768628"/>
    <d v="2018-10-05T00:00:00"/>
    <d v="2018-09-30T00:00:00"/>
    <x v="7"/>
    <d v="2018-10-01T00:00:00"/>
    <x v="0"/>
    <s v="PH3"/>
    <s v="H"/>
    <n v="8"/>
    <n v="24"/>
    <n v="0"/>
    <n v="0"/>
  </r>
  <r>
    <x v="448"/>
    <s v="Open"/>
    <x v="35"/>
    <x v="8"/>
    <s v="4488"/>
    <x v="143"/>
    <x v="188"/>
    <s v="PC"/>
    <s v="PH3059bf25 Rev 1.4  Li Ion Battery [10/04/18]"/>
    <n v="12"/>
    <n v="0"/>
    <n v="12"/>
    <n v="1.2320148517338443"/>
    <s v="46628PH3059bf25 Rev 1.412"/>
    <n v="14.784178220806131"/>
    <d v="2018-10-04T00:00:00"/>
    <d v="2018-09-30T00:00:00"/>
    <x v="7"/>
    <d v="2018-10-01T00:00:00"/>
    <x v="0"/>
    <s v="PH3"/>
    <s v="H"/>
    <n v="8"/>
    <n v="96"/>
    <n v="0"/>
    <n v="0"/>
  </r>
  <r>
    <x v="449"/>
    <s v="Open"/>
    <x v="77"/>
    <x v="95"/>
    <s v="4192"/>
    <x v="278"/>
    <x v="188"/>
    <s v="PC"/>
    <s v="PH3059bf25 Rev 1.4  25 Rev 1.4 Li Ion Battery"/>
    <n v="5"/>
    <n v="0"/>
    <n v="5"/>
    <n v="1.4867889717378888"/>
    <s v="46789PH3059bf25 Rev 1.45"/>
    <n v="7.4339448586894443"/>
    <d v="2018-10-23T00:00:00"/>
    <d v="2018-10-21T00:00:00"/>
    <x v="0"/>
    <d v="2018-10-01T00:00:00"/>
    <x v="0"/>
    <s v="PH3"/>
    <s v="H"/>
    <n v="8"/>
    <n v="40"/>
    <n v="0"/>
    <n v="0"/>
  </r>
  <r>
    <x v="450"/>
    <s v="Open"/>
    <x v="2"/>
    <x v="55"/>
    <s v="4488"/>
    <x v="143"/>
    <x v="188"/>
    <s v="PC"/>
    <s v="PH3059bf25 Rev 1.4  25 Rev 1.4 Li Ion Battery"/>
    <n v="12"/>
    <n v="0"/>
    <n v="12"/>
    <n v="1.2320148517338443"/>
    <s v="46821PH3059bf25 Rev 1.412"/>
    <n v="14.784178220806131"/>
    <d v="2018-10-26T00:00:00"/>
    <d v="2018-10-21T00:00:00"/>
    <x v="0"/>
    <d v="2018-10-01T00:00:00"/>
    <x v="0"/>
    <s v="PH3"/>
    <s v="H"/>
    <n v="8"/>
    <n v="96"/>
    <n v="0"/>
    <n v="0"/>
  </r>
  <r>
    <x v="451"/>
    <s v="Open"/>
    <x v="67"/>
    <x v="17"/>
    <s v="9639"/>
    <x v="279"/>
    <x v="188"/>
    <s v="PC"/>
    <s v="PH3059bf25 Rev 1.4  25 Rev 1.4 Li Ion Battery"/>
    <n v="1"/>
    <n v="0"/>
    <n v="1"/>
    <n v="1.4867889717378888"/>
    <s v="46871PH3059bf25 Rev 1.41"/>
    <n v="1.4867889717378888"/>
    <d v="2018-11-05T00:00:00"/>
    <d v="2018-11-04T00:00:00"/>
    <x v="29"/>
    <d v="2018-11-01T00:00:00"/>
    <x v="0"/>
    <s v="PH3"/>
    <s v="H"/>
    <n v="8"/>
    <n v="8"/>
    <n v="0"/>
    <n v="0"/>
  </r>
  <r>
    <x v="117"/>
    <s v="Open"/>
    <x v="36"/>
    <x v="80"/>
    <s v="4964"/>
    <x v="11"/>
    <x v="188"/>
    <s v="PC"/>
    <s v="PH3059bf25 Rev 1.4  Li Ion Battery [11/26/18]"/>
    <n v="1"/>
    <n v="0"/>
    <n v="1"/>
    <n v="1.1410240945895427"/>
    <s v="46722PH3059bf25 Rev 1.41"/>
    <n v="1.1410240945895427"/>
    <d v="2018-11-26T00:00:00"/>
    <d v="2018-11-25T00:00:00"/>
    <x v="3"/>
    <d v="2018-11-01T00:00:00"/>
    <x v="0"/>
    <s v="PH3"/>
    <s v="H"/>
    <n v="8"/>
    <n v="8"/>
    <n v="0"/>
    <n v="0"/>
  </r>
  <r>
    <x v="452"/>
    <s v="Open"/>
    <x v="83"/>
    <x v="29"/>
    <s v="6197"/>
    <x v="280"/>
    <x v="188"/>
    <s v="PC"/>
    <s v="PH3059bf25 Rev 1.4  Li Ion Battery [09/17/18]"/>
    <n v="100"/>
    <n v="0"/>
    <n v="100"/>
    <n v="0.9226462774432187"/>
    <s v="45893PH3059bf25 Rev 1.4100"/>
    <n v="92.264627744321871"/>
    <d v="2018-09-17T00:00:00"/>
    <d v="2018-09-16T00:00:00"/>
    <x v="27"/>
    <d v="2018-09-01T00:00:00"/>
    <x v="0"/>
    <s v="PH3"/>
    <s v="H"/>
    <n v="8"/>
    <n v="800"/>
    <n v="0"/>
    <n v="0"/>
  </r>
  <r>
    <x v="452"/>
    <s v="Open"/>
    <x v="83"/>
    <x v="29"/>
    <s v="6197"/>
    <x v="280"/>
    <x v="188"/>
    <s v="PC"/>
    <s v="PH3059bf25 Rev 1.4  Li Ion Battery [10/08/18]"/>
    <n v="100"/>
    <n v="0"/>
    <n v="100"/>
    <n v="0.9226462774432187"/>
    <s v="45893PH3059bf25 Rev 1.4100"/>
    <n v="92.264627744321871"/>
    <d v="2018-10-08T00:00:00"/>
    <d v="2018-10-07T00:00:00"/>
    <x v="25"/>
    <d v="2018-10-01T00:00:00"/>
    <x v="0"/>
    <s v="PH3"/>
    <s v="H"/>
    <n v="8"/>
    <n v="800"/>
    <n v="0"/>
    <n v="0"/>
  </r>
  <r>
    <x v="452"/>
    <s v="Open"/>
    <x v="83"/>
    <x v="29"/>
    <s v="6197"/>
    <x v="280"/>
    <x v="188"/>
    <s v="PC"/>
    <s v="PH3059bf25 Rev 1.4  Li Ion Battery [10/29/18]"/>
    <n v="100"/>
    <n v="0"/>
    <n v="100"/>
    <n v="0.9226462774432187"/>
    <s v="45893PH3059bf25 Rev 1.4100"/>
    <n v="92.264627744321871"/>
    <d v="2018-10-29T00:00:00"/>
    <d v="2018-10-28T00:00:00"/>
    <x v="28"/>
    <d v="2018-10-01T00:00:00"/>
    <x v="0"/>
    <s v="PH3"/>
    <s v="H"/>
    <n v="8"/>
    <n v="800"/>
    <n v="0"/>
    <n v="0"/>
  </r>
  <r>
    <x v="452"/>
    <s v="Open"/>
    <x v="83"/>
    <x v="29"/>
    <s v="6197"/>
    <x v="280"/>
    <x v="188"/>
    <s v="PC"/>
    <s v="PH3059bf25 Rev 1.4  Li Ion Battery [11/19/18]"/>
    <n v="120"/>
    <n v="0"/>
    <n v="120"/>
    <n v="0.9226462774432187"/>
    <s v="45893PH3059bf25 Rev 1.4120"/>
    <n v="110.71755329318624"/>
    <d v="2018-11-19T00:00:00"/>
    <d v="2018-11-18T00:00:00"/>
    <x v="42"/>
    <d v="2018-11-01T00:00:00"/>
    <x v="0"/>
    <s v="PH3"/>
    <s v="H"/>
    <n v="8"/>
    <n v="960"/>
    <n v="0"/>
    <n v="0"/>
  </r>
  <r>
    <x v="452"/>
    <s v="Open"/>
    <x v="83"/>
    <x v="29"/>
    <s v="6197"/>
    <x v="280"/>
    <x v="188"/>
    <s v="PC"/>
    <s v="PH3059bf25 Rev 1.4  Li Ion Battery [12/27/18]"/>
    <n v="150"/>
    <n v="0"/>
    <n v="150"/>
    <n v="0.9226462774432187"/>
    <s v="45893PH3059bf25 Rev 1.4150"/>
    <n v="138.39694161648279"/>
    <d v="2018-12-27T00:00:00"/>
    <d v="2018-12-23T00:00:00"/>
    <x v="43"/>
    <d v="2018-12-01T00:00:00"/>
    <x v="0"/>
    <s v="PH3"/>
    <s v="H"/>
    <n v="8"/>
    <n v="1200"/>
    <n v="0"/>
    <n v="0"/>
  </r>
  <r>
    <x v="452"/>
    <s v="Open"/>
    <x v="83"/>
    <x v="29"/>
    <s v="6197"/>
    <x v="280"/>
    <x v="188"/>
    <s v="PC"/>
    <s v="PH3059bf25 Rev 1.4  Li Ion Battery [01/10/19]"/>
    <n v="150"/>
    <n v="0"/>
    <n v="150"/>
    <n v="0.9226462774432187"/>
    <s v="45893PH3059bf25 Rev 1.4150"/>
    <n v="138.39694161648279"/>
    <d v="2019-01-10T00:00:00"/>
    <d v="2019-01-06T00:00:00"/>
    <x v="22"/>
    <d v="2019-01-01T00:00:00"/>
    <x v="0"/>
    <s v="PH3"/>
    <s v="H"/>
    <n v="8"/>
    <n v="1200"/>
    <n v="0"/>
    <n v="0"/>
  </r>
  <r>
    <x v="452"/>
    <s v="Open"/>
    <x v="83"/>
    <x v="29"/>
    <s v="6197"/>
    <x v="280"/>
    <x v="188"/>
    <s v="PC"/>
    <s v="PH3059bf25 Rev 1.4  Li Ion Battery [01/28/19]"/>
    <n v="150"/>
    <n v="0"/>
    <n v="150"/>
    <n v="0.9226462774432187"/>
    <s v="45893PH3059bf25 Rev 1.4150"/>
    <n v="138.39694161648279"/>
    <d v="2019-01-28T00:00:00"/>
    <d v="2019-01-27T00:00:00"/>
    <x v="35"/>
    <d v="2019-01-01T00:00:00"/>
    <x v="0"/>
    <s v="PH3"/>
    <s v="H"/>
    <n v="8"/>
    <n v="1200"/>
    <n v="0"/>
    <n v="0"/>
  </r>
  <r>
    <x v="452"/>
    <s v="Open"/>
    <x v="83"/>
    <x v="29"/>
    <s v="6197"/>
    <x v="280"/>
    <x v="188"/>
    <s v="PC"/>
    <s v="PH3059bf25 Rev 1.4  Li Ion Battery [02/18/19]"/>
    <n v="160"/>
    <n v="0"/>
    <n v="160"/>
    <n v="0.9226462774432187"/>
    <s v="45893PH3059bf25 Rev 1.4160"/>
    <n v="147.623404390915"/>
    <d v="2019-02-18T00:00:00"/>
    <d v="2019-02-17T00:00:00"/>
    <x v="38"/>
    <d v="2019-02-01T00:00:00"/>
    <x v="0"/>
    <s v="PH3"/>
    <s v="H"/>
    <n v="8"/>
    <n v="1280"/>
    <n v="0"/>
    <n v="0"/>
  </r>
  <r>
    <x v="452"/>
    <s v="Open"/>
    <x v="83"/>
    <x v="29"/>
    <s v="6197"/>
    <x v="280"/>
    <x v="188"/>
    <s v="PC"/>
    <s v="PH3059bf25 Rev 1.4  Li Ion Battery [03/11/19]"/>
    <n v="160"/>
    <n v="0"/>
    <n v="160"/>
    <n v="0.9226462774432187"/>
    <s v="45893PH3059bf25 Rev 1.4160"/>
    <n v="147.623404390915"/>
    <d v="2019-03-11T00:00:00"/>
    <d v="2019-03-10T00:00:00"/>
    <x v="41"/>
    <d v="2019-03-01T00:00:00"/>
    <x v="0"/>
    <s v="PH3"/>
    <s v="H"/>
    <n v="8"/>
    <n v="1280"/>
    <n v="0"/>
    <n v="0"/>
  </r>
  <r>
    <x v="453"/>
    <s v="Open"/>
    <x v="82"/>
    <x v="56"/>
    <s v="9526"/>
    <x v="281"/>
    <x v="189"/>
    <s v="PC"/>
    <s v="PH3059bf30 Rev 1.0  Li Ion Battery [01/15/19]"/>
    <n v="10"/>
    <n v="0"/>
    <n v="10"/>
    <n v="1.490428602023661"/>
    <s v="46116PH3059bf30 Rev 1.010"/>
    <n v="14.90428602023661"/>
    <d v="2019-01-15T00:00:00"/>
    <d v="2019-01-13T00:00:00"/>
    <x v="34"/>
    <d v="2019-01-01T00:00:00"/>
    <x v="0"/>
    <s v="PH3"/>
    <s v="H"/>
    <n v="8"/>
    <n v="80"/>
    <n v="0"/>
    <n v="0"/>
  </r>
  <r>
    <x v="454"/>
    <s v="Open"/>
    <x v="52"/>
    <x v="69"/>
    <s v="3700"/>
    <x v="2"/>
    <x v="189"/>
    <s v="PC"/>
    <s v="PH3059bf30 Rev 1.0   UN 38.3 test) [01/02/19]"/>
    <n v="7"/>
    <n v="0"/>
    <n v="7"/>
    <n v="0"/>
    <s v="46144PH3059bf30 Rev 1.07"/>
    <n v="0"/>
    <d v="2019-01-02T00:00:00"/>
    <d v="2018-12-30T00:00:00"/>
    <x v="33"/>
    <d v="2019-01-01T00:00:00"/>
    <x v="0"/>
    <s v="PH3"/>
    <s v="H"/>
    <n v="8"/>
    <n v="56"/>
    <n v="0"/>
    <n v="0"/>
  </r>
  <r>
    <x v="455"/>
    <s v="Open"/>
    <x v="120"/>
    <x v="53"/>
    <s v="4932"/>
    <x v="275"/>
    <x v="190"/>
    <s v="EA"/>
    <s v="RH2024bd34-REV1.9  Li Ion Battery [08/27/18]"/>
    <n v="576"/>
    <n v="0"/>
    <n v="576"/>
    <n v="0.97278218462972887"/>
    <s v="45521RH2024bd34-REV1.9576"/>
    <n v="560.32253834672383"/>
    <d v="2018-08-27T00:00:00"/>
    <d v="2018-08-26T00:00:00"/>
    <x v="23"/>
    <s v="LATE"/>
    <x v="0"/>
    <s v="RH2"/>
    <s v="H"/>
    <n v="8"/>
    <n v="4608"/>
    <n v="18"/>
    <n v="10368"/>
  </r>
  <r>
    <x v="456"/>
    <s v="Open"/>
    <x v="62"/>
    <x v="39"/>
    <s v="6415"/>
    <x v="282"/>
    <x v="191"/>
    <s v="PC"/>
    <s v="RH2024bf34-REV2.0  Li Ion Battery [10/01/18]"/>
    <n v="10"/>
    <n v="0"/>
    <n v="10"/>
    <n v="1.2356544820196165"/>
    <s v="46855RH2024bf34-REV2.010"/>
    <n v="12.356544820196165"/>
    <d v="2018-10-01T00:00:00"/>
    <d v="2018-09-30T00:00:00"/>
    <x v="7"/>
    <d v="2018-10-01T00:00:00"/>
    <x v="0"/>
    <s v="RH2"/>
    <s v="H"/>
    <n v="8"/>
    <n v="80"/>
    <n v="0"/>
    <n v="0"/>
  </r>
  <r>
    <x v="457"/>
    <s v="Open"/>
    <x v="121"/>
    <x v="118"/>
    <s v="4059"/>
    <x v="129"/>
    <x v="191"/>
    <s v="PC"/>
    <s v="RH2024bf34-REV2.0  Li Ion Battery [08/28/18]"/>
    <n v="270"/>
    <n v="0"/>
    <n v="270"/>
    <n v="0.88443015944261205"/>
    <s v="45745RH2024bf34-REV2.0270"/>
    <n v="238.79614304950525"/>
    <d v="2018-08-28T00:00:00"/>
    <d v="2018-08-26T00:00:00"/>
    <x v="23"/>
    <s v="LATE"/>
    <x v="0"/>
    <s v="RH2"/>
    <s v="H"/>
    <n v="8"/>
    <n v="2160"/>
    <n v="17"/>
    <n v="4590"/>
  </r>
  <r>
    <x v="457"/>
    <s v="Open"/>
    <x v="121"/>
    <x v="118"/>
    <s v="4059"/>
    <x v="129"/>
    <x v="191"/>
    <s v="PC"/>
    <s v="RH2024bf34-REV2.0  Li Ion Battery [10/01/18]"/>
    <n v="138"/>
    <n v="0"/>
    <n v="138"/>
    <n v="0.88443015944261205"/>
    <s v="45745RH2024bf34-REV2.0138"/>
    <n v="122.05136200308047"/>
    <d v="2018-10-01T00:00:00"/>
    <d v="2018-09-30T00:00:00"/>
    <x v="7"/>
    <d v="2018-10-01T00:00:00"/>
    <x v="0"/>
    <s v="RH2"/>
    <s v="H"/>
    <n v="8"/>
    <n v="1104"/>
    <n v="0"/>
    <n v="0"/>
  </r>
  <r>
    <x v="458"/>
    <s v="Open"/>
    <x v="59"/>
    <x v="28"/>
    <s v="4351"/>
    <x v="140"/>
    <x v="191"/>
    <s v="PC"/>
    <s v="RH2024bf34-REV2.0  Li Ion Battery [09/18/18]"/>
    <n v="36"/>
    <n v="0"/>
    <n v="36"/>
    <n v="1.0198244060733328"/>
    <s v="46489RH2024bf34-REV2.036"/>
    <n v="36.713678618639982"/>
    <d v="2018-09-18T00:00:00"/>
    <d v="2018-09-16T00:00:00"/>
    <x v="27"/>
    <d v="2018-09-01T00:00:00"/>
    <x v="0"/>
    <s v="RH2"/>
    <s v="H"/>
    <n v="8"/>
    <n v="288"/>
    <n v="0"/>
    <n v="0"/>
  </r>
  <r>
    <x v="458"/>
    <s v="Open"/>
    <x v="59"/>
    <x v="28"/>
    <s v="4351"/>
    <x v="140"/>
    <x v="191"/>
    <s v="PC"/>
    <s v="RH2024bf34-REV2.0  Li Ion Battery [01/11/19]"/>
    <n v="36"/>
    <n v="0"/>
    <n v="36"/>
    <n v="1.0198244060733328"/>
    <s v="46489RH2024bf34-REV2.036"/>
    <n v="36.713678618639982"/>
    <d v="2019-01-11T00:00:00"/>
    <d v="2019-01-06T00:00:00"/>
    <x v="22"/>
    <d v="2019-01-01T00:00:00"/>
    <x v="0"/>
    <s v="RH2"/>
    <s v="H"/>
    <n v="8"/>
    <n v="288"/>
    <n v="0"/>
    <n v="0"/>
  </r>
  <r>
    <x v="156"/>
    <s v="Open"/>
    <x v="72"/>
    <x v="91"/>
    <s v="4964"/>
    <x v="11"/>
    <x v="192"/>
    <s v="PC"/>
    <s v="RH2024bf34-REV2.1  Li Ion Battery [09/14/18]"/>
    <n v="2"/>
    <n v="0"/>
    <n v="2"/>
    <n v="1.0198244060733328"/>
    <s v="46540RH2024bf34-REV2.12"/>
    <n v="2.0396488121466656"/>
    <d v="2018-09-14T00:00:00"/>
    <d v="2018-09-09T00:00:00"/>
    <x v="26"/>
    <d v="2018-09-01T00:00:00"/>
    <x v="0"/>
    <s v="RH2"/>
    <s v="H"/>
    <n v="8"/>
    <n v="16"/>
    <n v="0"/>
    <n v="0"/>
  </r>
  <r>
    <x v="459"/>
    <s v="Open"/>
    <x v="11"/>
    <x v="31"/>
    <s v="6814"/>
    <x v="283"/>
    <x v="192"/>
    <s v="PC"/>
    <s v="RH2024bf34-REV2.1  4, REV 2.1 Li Ion Battery"/>
    <n v="12"/>
    <n v="0"/>
    <n v="12"/>
    <n v="1.2356544820196165"/>
    <s v="46964RH2024bf34-REV2.112"/>
    <n v="14.827853784235398"/>
    <d v="2018-10-22T00:00:00"/>
    <d v="2018-10-21T00:00:00"/>
    <x v="0"/>
    <d v="2018-10-01T00:00:00"/>
    <x v="0"/>
    <s v="RH2"/>
    <s v="H"/>
    <n v="8"/>
    <n v="96"/>
    <n v="0"/>
    <n v="0"/>
  </r>
  <r>
    <x v="233"/>
    <s v="Open"/>
    <x v="21"/>
    <x v="38"/>
    <s v="9619"/>
    <x v="156"/>
    <x v="192"/>
    <s v="PC"/>
    <s v="RH2024bf34-REV2.1  4, REV 2.1 Li Ion Battery"/>
    <n v="2"/>
    <n v="0"/>
    <n v="2"/>
    <n v="1.487425907037899"/>
    <s v="46745RH2024bf34-REV2.12"/>
    <n v="2.974851814075798"/>
    <d v="2018-10-25T00:00:00"/>
    <d v="2018-10-21T00:00:00"/>
    <x v="0"/>
    <d v="2018-10-01T00:00:00"/>
    <x v="0"/>
    <s v="RH2"/>
    <s v="H"/>
    <n v="8"/>
    <n v="16"/>
    <n v="0"/>
    <n v="0"/>
  </r>
  <r>
    <x v="457"/>
    <s v="Open"/>
    <x v="121"/>
    <x v="118"/>
    <s v="4059"/>
    <x v="129"/>
    <x v="192"/>
    <s v="PC"/>
    <s v="RH2024bf34-REV2.1  Li Ion Battery [10/01/18]"/>
    <n v="102"/>
    <n v="0"/>
    <n v="102"/>
    <n v="0.88443015944261205"/>
    <s v="45745RH2024bf34-REV2.1102"/>
    <n v="90.211876263146422"/>
    <d v="2018-10-01T00:00:00"/>
    <d v="2018-09-30T00:00:00"/>
    <x v="7"/>
    <d v="2018-10-01T00:00:00"/>
    <x v="0"/>
    <s v="RH2"/>
    <s v="H"/>
    <n v="8"/>
    <n v="816"/>
    <n v="0"/>
    <n v="0"/>
  </r>
  <r>
    <x v="457"/>
    <s v="Open"/>
    <x v="121"/>
    <x v="118"/>
    <s v="4059"/>
    <x v="129"/>
    <x v="192"/>
    <s v="PC"/>
    <s v="RH2024bf34-REV2.1  Li Ion Battery [10/18/18]"/>
    <n v="290"/>
    <n v="0"/>
    <n v="290"/>
    <n v="0.88443015944261205"/>
    <s v="45745RH2024bf34-REV2.1290"/>
    <n v="256.4847462383575"/>
    <d v="2018-10-18T00:00:00"/>
    <d v="2018-10-14T00:00:00"/>
    <x v="8"/>
    <d v="2018-10-01T00:00:00"/>
    <x v="0"/>
    <s v="RH2"/>
    <s v="H"/>
    <n v="8"/>
    <n v="2320"/>
    <n v="0"/>
    <n v="0"/>
  </r>
  <r>
    <x v="457"/>
    <s v="Open"/>
    <x v="121"/>
    <x v="118"/>
    <s v="4059"/>
    <x v="129"/>
    <x v="192"/>
    <s v="PC"/>
    <s v="RH2024bf34-REV2.1  Li Ion Battery [11/20/18]"/>
    <n v="200"/>
    <n v="0"/>
    <n v="200"/>
    <n v="0.88443015944261205"/>
    <s v="45745RH2024bf34-REV2.1200"/>
    <n v="176.88603188852241"/>
    <d v="2018-11-20T00:00:00"/>
    <d v="2018-11-18T00:00:00"/>
    <x v="42"/>
    <d v="2018-11-01T00:00:00"/>
    <x v="0"/>
    <s v="RH2"/>
    <s v="H"/>
    <n v="8"/>
    <n v="1600"/>
    <n v="0"/>
    <n v="0"/>
  </r>
  <r>
    <x v="460"/>
    <s v="Open"/>
    <x v="34"/>
    <x v="137"/>
    <s v="4059"/>
    <x v="129"/>
    <x v="192"/>
    <s v="PC"/>
    <s v="RH2024bf34-REV2.1  Li Ion Battery [11/27/18]"/>
    <n v="290"/>
    <n v="0"/>
    <n v="290"/>
    <n v="0.88443015944261205"/>
    <s v="46756RH2024bf34-REV2.1290"/>
    <n v="256.4847462383575"/>
    <d v="2018-11-27T00:00:00"/>
    <d v="2018-11-25T00:00:00"/>
    <x v="3"/>
    <d v="2018-11-01T00:00:00"/>
    <x v="0"/>
    <s v="RH2"/>
    <s v="H"/>
    <n v="8"/>
    <n v="2320"/>
    <n v="0"/>
    <n v="0"/>
  </r>
  <r>
    <x v="460"/>
    <s v="Open"/>
    <x v="34"/>
    <x v="137"/>
    <s v="4059"/>
    <x v="129"/>
    <x v="192"/>
    <s v="PC"/>
    <s v="RH2024bf34-REV2.1  Li Ion Battery [01/08/19]"/>
    <n v="270"/>
    <n v="0"/>
    <n v="270"/>
    <n v="0.88443015944261205"/>
    <s v="46756RH2024bf34-REV2.1270"/>
    <n v="238.79614304950525"/>
    <d v="2019-01-08T00:00:00"/>
    <d v="2019-01-06T00:00:00"/>
    <x v="22"/>
    <d v="2019-01-01T00:00:00"/>
    <x v="0"/>
    <s v="RH2"/>
    <s v="H"/>
    <n v="8"/>
    <n v="2160"/>
    <n v="0"/>
    <n v="0"/>
  </r>
  <r>
    <x v="460"/>
    <s v="Open"/>
    <x v="34"/>
    <x v="137"/>
    <s v="4059"/>
    <x v="129"/>
    <x v="192"/>
    <s v="PC"/>
    <s v="RH2024bf34-REV2.1  Li Ion Battery [02/05/19]"/>
    <n v="280"/>
    <n v="0"/>
    <n v="280"/>
    <n v="0.88443015944261205"/>
    <s v="46756RH2024bf34-REV2.1280"/>
    <n v="247.64044464393137"/>
    <d v="2019-02-05T00:00:00"/>
    <d v="2019-02-03T00:00:00"/>
    <x v="36"/>
    <d v="2019-02-01T00:00:00"/>
    <x v="0"/>
    <s v="RH2"/>
    <s v="H"/>
    <n v="8"/>
    <n v="2240"/>
    <n v="0"/>
    <n v="0"/>
  </r>
  <r>
    <x v="460"/>
    <s v="Open"/>
    <x v="34"/>
    <x v="137"/>
    <s v="4059"/>
    <x v="129"/>
    <x v="192"/>
    <s v="PC"/>
    <s v="RH2024bf34-REV2.1  Li Ion Battery [03/05/19]"/>
    <n v="160"/>
    <n v="0"/>
    <n v="160"/>
    <n v="0.88443015944261205"/>
    <s v="46756RH2024bf34-REV2.1160"/>
    <n v="141.50882551081793"/>
    <d v="2019-03-05T00:00:00"/>
    <d v="2019-03-03T00:00:00"/>
    <x v="40"/>
    <d v="2019-03-01T00:00:00"/>
    <x v="0"/>
    <s v="RH2"/>
    <s v="H"/>
    <n v="8"/>
    <n v="1280"/>
    <n v="0"/>
    <n v="0"/>
  </r>
  <r>
    <x v="461"/>
    <s v="Open"/>
    <x v="26"/>
    <x v="36"/>
    <s v="3282"/>
    <x v="36"/>
    <x v="193"/>
    <s v="PC"/>
    <s v="RH2024bt34-REV1.3  BATT-10010 Li Ion Battery"/>
    <n v="48"/>
    <n v="0"/>
    <n v="48"/>
    <n v="1.167684386432823"/>
    <s v="46924RH2024bt34-REV1.348"/>
    <n v="56.048850548775505"/>
    <d v="2018-09-17T00:00:00"/>
    <d v="2018-09-16T00:00:00"/>
    <x v="27"/>
    <d v="2018-09-01T00:00:00"/>
    <x v="0"/>
    <s v="RH2"/>
    <s v="H"/>
    <n v="8"/>
    <n v="384"/>
    <n v="0"/>
    <n v="0"/>
  </r>
  <r>
    <x v="462"/>
    <s v="Open"/>
    <x v="83"/>
    <x v="25"/>
    <s v="6715"/>
    <x v="284"/>
    <x v="194"/>
    <s v="EA"/>
    <s v="RH2024cr34 REV1.0  Li Ion Battery [08/06/18]"/>
    <n v="10"/>
    <n v="0"/>
    <n v="10"/>
    <n v="0.97505695355833644"/>
    <s v="45895RH2024cr34 REV1.010"/>
    <n v="9.7505695355833648"/>
    <d v="2018-08-06T00:00:00"/>
    <d v="2018-08-05T00:00:00"/>
    <x v="23"/>
    <s v="LATE"/>
    <x v="0"/>
    <s v="RH2"/>
    <s v="H"/>
    <n v="8"/>
    <n v="80"/>
    <n v="39"/>
    <n v="390"/>
  </r>
  <r>
    <x v="462"/>
    <s v="Open"/>
    <x v="83"/>
    <x v="25"/>
    <s v="6715"/>
    <x v="284"/>
    <x v="195"/>
    <s v="EA"/>
    <s v="RH2024cr34 REV1.1  Li Ion Battery [08/06/18]"/>
    <n v="35"/>
    <n v="0"/>
    <n v="35"/>
    <n v="0.97505695355833644"/>
    <s v="45895RH2024cr34 REV1.135"/>
    <n v="34.126993374541776"/>
    <d v="2018-08-06T00:00:00"/>
    <d v="2018-08-05T00:00:00"/>
    <x v="23"/>
    <s v="LATE"/>
    <x v="0"/>
    <s v="RH2"/>
    <s v="H"/>
    <n v="8"/>
    <n v="280"/>
    <n v="39"/>
    <n v="1365"/>
  </r>
  <r>
    <x v="462"/>
    <s v="Open"/>
    <x v="83"/>
    <x v="25"/>
    <s v="6715"/>
    <x v="284"/>
    <x v="195"/>
    <s v="EA"/>
    <s v="RH2024cr34 REV1.1  Li Ion Battery [08/06/18]"/>
    <n v="155"/>
    <n v="0"/>
    <n v="155"/>
    <n v="0.97505695355833644"/>
    <s v="45895RH2024cr34 REV1.1155"/>
    <n v="151.13382780154214"/>
    <d v="2018-08-06T00:00:00"/>
    <d v="2018-08-05T00:00:00"/>
    <x v="23"/>
    <s v="LATE"/>
    <x v="0"/>
    <s v="RH2"/>
    <s v="H"/>
    <n v="8"/>
    <n v="1240"/>
    <n v="39"/>
    <n v="6045"/>
  </r>
  <r>
    <x v="462"/>
    <s v="Open"/>
    <x v="83"/>
    <x v="25"/>
    <s v="6715"/>
    <x v="284"/>
    <x v="195"/>
    <s v="EA"/>
    <s v="RH2024cr34 REV1.1  Li Ion Battery [08/21/18]"/>
    <n v="200"/>
    <n v="0"/>
    <n v="200"/>
    <n v="0.97505695355833644"/>
    <s v="45895RH2024cr34 REV1.1200"/>
    <n v="195.01139071166727"/>
    <d v="2018-08-21T00:00:00"/>
    <d v="2018-08-19T00:00:00"/>
    <x v="23"/>
    <s v="LATE"/>
    <x v="0"/>
    <s v="RH2"/>
    <s v="H"/>
    <n v="8"/>
    <n v="1600"/>
    <n v="24"/>
    <n v="4800"/>
  </r>
  <r>
    <x v="462"/>
    <s v="Open"/>
    <x v="83"/>
    <x v="25"/>
    <s v="6715"/>
    <x v="284"/>
    <x v="195"/>
    <s v="EA"/>
    <s v="RH2024cr34 REV1.1  Li Ion Battery [09/13/18]"/>
    <n v="200"/>
    <n v="0"/>
    <n v="200"/>
    <n v="0.97505695355833644"/>
    <s v="45895RH2024cr34 REV1.1200"/>
    <n v="195.01139071166727"/>
    <d v="2018-09-13T00:00:00"/>
    <d v="2018-09-09T00:00:00"/>
    <x v="26"/>
    <d v="2018-09-01T00:00:00"/>
    <x v="0"/>
    <s v="RH2"/>
    <s v="H"/>
    <n v="8"/>
    <n v="1600"/>
    <n v="0"/>
    <n v="0"/>
  </r>
  <r>
    <x v="462"/>
    <s v="Open"/>
    <x v="83"/>
    <x v="25"/>
    <s v="6715"/>
    <x v="284"/>
    <x v="195"/>
    <s v="EA"/>
    <s v="RH2024cr34 REV1.1  Li Ion Battery [10/09/18]"/>
    <n v="100"/>
    <n v="0"/>
    <n v="100"/>
    <n v="0.97505695355833644"/>
    <s v="45895RH2024cr34 REV1.1100"/>
    <n v="97.505695355833637"/>
    <d v="2018-10-09T00:00:00"/>
    <d v="2018-10-07T00:00:00"/>
    <x v="25"/>
    <d v="2018-10-01T00:00:00"/>
    <x v="0"/>
    <s v="RH2"/>
    <s v="H"/>
    <n v="8"/>
    <n v="800"/>
    <n v="0"/>
    <n v="0"/>
  </r>
  <r>
    <x v="462"/>
    <s v="Open"/>
    <x v="83"/>
    <x v="25"/>
    <s v="6715"/>
    <x v="284"/>
    <x v="195"/>
    <s v="EA"/>
    <s v="RH2024cr34 REV1.1  Li Ion Battery [10/30/18]"/>
    <n v="200"/>
    <n v="0"/>
    <n v="200"/>
    <n v="0.97505695355833644"/>
    <s v="45895RH2024cr34 REV1.1200"/>
    <n v="195.01139071166727"/>
    <d v="2018-10-30T00:00:00"/>
    <d v="2018-10-28T00:00:00"/>
    <x v="28"/>
    <d v="2018-10-01T00:00:00"/>
    <x v="0"/>
    <s v="RH2"/>
    <s v="H"/>
    <n v="8"/>
    <n v="1600"/>
    <n v="0"/>
    <n v="0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n v="0"/>
    <s v=""/>
    <n v="0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s v="  "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e v="#REF!"/>
    <s v=""/>
    <e v="#REF!"/>
    <d v="1899-12-30T00:00:00"/>
    <e v="#N/A"/>
    <x v="50"/>
    <e v="#N/A"/>
    <x v="1"/>
    <s v=""/>
    <s v="n/a"/>
    <n v="0"/>
    <n v="0"/>
    <e v="#N/A"/>
    <e v="#N/A"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  <r>
    <x v="463"/>
    <m/>
    <x v="122"/>
    <x v="138"/>
    <m/>
    <x v="285"/>
    <x v="196"/>
    <m/>
    <m/>
    <m/>
    <m/>
    <m/>
    <m/>
    <m/>
    <m/>
    <m/>
    <m/>
    <x v="51"/>
    <m/>
    <x v="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5E504-06C3-40A4-A421-67DB7CA12348}" name="PivotTable1" cacheId="79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AJ380" firstHeaderRow="1" firstDataRow="3" firstDataCol="6"/>
  <pivotFields count="26">
    <pivotField axis="axisRow" compact="0" outline="0" showAll="0" defaultSubtotal="0">
      <items count="1503">
        <item x="463"/>
        <item m="1" x="464"/>
        <item m="1" x="1317"/>
        <item m="1" x="1079"/>
        <item m="1" x="1280"/>
        <item m="1" x="1077"/>
        <item m="1" x="633"/>
        <item m="1" x="666"/>
        <item m="1" x="1180"/>
        <item m="1" x="473"/>
        <item m="1" x="1094"/>
        <item m="1" x="520"/>
        <item m="1" x="999"/>
        <item m="1" x="649"/>
        <item m="1" x="1450"/>
        <item m="1" x="894"/>
        <item m="1" x="1229"/>
        <item m="1" x="1212"/>
        <item m="1" x="808"/>
        <item m="1" x="1416"/>
        <item m="1" x="825"/>
        <item m="1" x="1399"/>
        <item m="1" x="562"/>
        <item m="1" x="1047"/>
        <item m="1" x="1417"/>
        <item m="1" x="827"/>
        <item m="1" x="842"/>
        <item m="1" x="892"/>
        <item m="1" x="1106"/>
        <item m="1" x="774"/>
        <item m="1" x="925"/>
        <item m="1" x="830"/>
        <item m="1" x="1472"/>
        <item m="1" x="665"/>
        <item m="1" x="760"/>
        <item m="1" x="821"/>
        <item m="1" x="1107"/>
        <item m="1" x="1349"/>
        <item m="1" x="518"/>
        <item m="1" x="945"/>
        <item m="1" x="961"/>
        <item m="1" x="1230"/>
        <item m="1" x="844"/>
        <item m="1" x="1121"/>
        <item m="1" x="1016"/>
        <item m="1" x="618"/>
        <item m="1" x="646"/>
        <item m="1" x="1312"/>
        <item m="1" x="1435"/>
        <item m="1" x="957"/>
        <item m="1" x="533"/>
        <item m="1" x="470"/>
        <item m="1" x="1162"/>
        <item m="1" x="1227"/>
        <item m="1" x="1206"/>
        <item m="1" x="724"/>
        <item m="1" x="1015"/>
        <item m="1" x="1075"/>
        <item m="1" x="551"/>
        <item m="1" x="809"/>
        <item m="1" x="1382"/>
        <item m="1" x="960"/>
        <item m="1" x="1108"/>
        <item m="1" x="829"/>
        <item m="1" x="1049"/>
        <item m="1" x="538"/>
        <item m="1" x="1123"/>
        <item m="1" x="1415"/>
        <item m="1" x="891"/>
        <item m="1" x="1256"/>
        <item m="1" x="682"/>
        <item m="1" x="570"/>
        <item m="1" x="1076"/>
        <item m="1" x="1091"/>
        <item m="1" x="1348"/>
        <item m="1" x="1122"/>
        <item m="1" x="1147"/>
        <item m="1" x="1488"/>
        <item m="1" x="1133"/>
        <item m="1" x="1242"/>
        <item m="1" x="1083"/>
        <item m="1" x="743"/>
        <item m="1" x="537"/>
        <item m="1" x="1194"/>
        <item m="1" x="910"/>
        <item m="1" x="789"/>
        <item m="1" x="468"/>
        <item m="1" x="568"/>
        <item m="1" x="1092"/>
        <item m="1" x="786"/>
        <item m="1" x="1394"/>
        <item m="1" x="1274"/>
        <item m="1" x="1346"/>
        <item m="1" x="1014"/>
        <item m="1" x="1029"/>
        <item m="1" x="1471"/>
        <item m="1" x="681"/>
        <item m="1" x="586"/>
        <item m="1" x="741"/>
        <item m="1" x="487"/>
        <item m="1" x="977"/>
        <item m="1" x="1432"/>
        <item m="1" x="804"/>
        <item m="1" x="982"/>
        <item m="1" x="1313"/>
        <item m="1" x="1208"/>
        <item m="1" x="1292"/>
        <item m="1" x="467"/>
        <item m="1" x="1343"/>
        <item m="1" x="1213"/>
        <item m="1" x="1366"/>
        <item m="1" x="587"/>
        <item m="1" x="585"/>
        <item m="1" x="645"/>
        <item m="1" x="1414"/>
        <item m="1" x="505"/>
        <item m="1" x="1395"/>
        <item m="1" x="803"/>
        <item m="1" x="873"/>
        <item m="1" x="1010"/>
        <item m="1" x="744"/>
        <item m="1" x="1451"/>
        <item m="1" x="1245"/>
        <item m="1" x="742"/>
        <item m="1" x="1294"/>
        <item m="1" x="979"/>
        <item m="1" x="1397"/>
        <item m="1" x="503"/>
        <item m="1" x="922"/>
        <item m="1" x="615"/>
        <item m="1" x="709"/>
        <item m="1" x="1059"/>
        <item m="1" x="582"/>
        <item m="1" x="736"/>
        <item m="1" x="1025"/>
        <item m="1" x="1088"/>
        <item m="1" x="1103"/>
        <item m="1" x="1117"/>
        <item m="1" x="1240"/>
        <item m="1" x="1341"/>
        <item m="1" x="1374"/>
        <item m="1" x="1449"/>
        <item m="1" x="758"/>
        <item m="1" x="664"/>
        <item m="1" x="998"/>
        <item m="1" x="1178"/>
        <item m="1" x="1030"/>
        <item m="1" x="755"/>
        <item m="1" x="941"/>
        <item m="1" x="1298"/>
        <item m="1" x="1231"/>
        <item m="1" x="980"/>
        <item m="1" x="1380"/>
        <item m="1" x="662"/>
        <item m="1" x="1034"/>
        <item m="1" x="1211"/>
        <item m="1" x="1330"/>
        <item m="1" x="1063"/>
        <item m="1" x="1135"/>
        <item m="1" x="617"/>
        <item m="1" x="788"/>
        <item m="1" x="822"/>
        <item m="1" x="936"/>
        <item m="1" x="1118"/>
        <item m="1" x="973"/>
        <item m="1" x="992"/>
        <item m="1" x="1463"/>
        <item m="1" x="860"/>
        <item m="1" x="1376"/>
        <item m="1" x="465"/>
        <item m="1" x="1342"/>
        <item m="1" x="1361"/>
        <item m="1" x="1275"/>
        <item m="1" x="552"/>
        <item m="1" x="1090"/>
        <item m="1" x="1243"/>
        <item m="1" x="962"/>
        <item m="1" x="1179"/>
        <item m="1" x="994"/>
        <item m="1" x="1012"/>
        <item m="1" x="1453"/>
        <item m="1" x="896"/>
        <item m="1" x="791"/>
        <item m="1" x="489"/>
        <item m="1" x="504"/>
        <item m="1" x="569"/>
        <item m="1" x="584"/>
        <item m="1" x="661"/>
        <item m="1" x="1377"/>
        <item m="1" x="1278"/>
        <item m="1" x="1470"/>
        <item m="1" x="1332"/>
        <item m="1" x="536"/>
        <item m="1" x="806"/>
        <item m="1" x="1345"/>
        <item m="1" x="1104"/>
        <item m="1" x="1146"/>
        <item m="1" x="1411"/>
        <item m="1" x="531"/>
        <item m="1" x="785"/>
        <item m="1" x="1175"/>
        <item m="1" x="1064"/>
        <item m="1" x="488"/>
        <item m="1" x="738"/>
        <item m="1" x="839"/>
        <item m="1" x="600"/>
        <item m="1" x="614"/>
        <item m="1" x="629"/>
        <item m="1" x="643"/>
        <item m="1" x="1073"/>
        <item m="1" x="1148"/>
        <item m="1" x="1365"/>
        <item m="1" x="740"/>
        <item m="1" x="1228"/>
        <item m="1" x="1468"/>
        <item m="1" x="1061"/>
        <item m="1" x="1310"/>
        <item m="1" x="549"/>
        <item m="1" x="567"/>
        <item m="1" x="1189"/>
        <item m="1" x="1197"/>
        <item m="1" x="1177"/>
        <item m="1" x="1191"/>
        <item m="1" x="1387"/>
        <item m="1" x="1260"/>
        <item m="1" x="1489"/>
        <item m="1" x="757"/>
        <item m="1" x="773"/>
        <item m="1" x="1290"/>
        <item m="1" x="1218"/>
        <item m="1" x="590"/>
        <item m="1" x="944"/>
        <item m="1" x="1296"/>
        <item m="1" x="680"/>
        <item m="1" x="826"/>
        <item m="1" x="978"/>
        <item m="1" x="908"/>
        <item m="1" x="1325"/>
        <item m="1" x="1205"/>
        <item m="1" x="1255"/>
        <item m="1" x="1360"/>
        <item m="1" x="1392"/>
        <item m="1" x="1381"/>
        <item m="1" x="1452"/>
        <item m="1" x="1273"/>
        <item m="1" x="658"/>
        <item m="1" x="723"/>
        <item m="1" x="1291"/>
        <item m="1" x="1293"/>
        <item m="1" x="1329"/>
        <item m="1" x="958"/>
        <item m="1" x="1347"/>
        <item m="1" x="632"/>
        <item m="1" x="1272"/>
        <item m="1" x="1363"/>
        <item m="1" x="923"/>
        <item m="1" x="997"/>
        <item m="1" x="996"/>
        <item m="1" x="1046"/>
        <item m="1" x="1448"/>
        <item m="1" x="1244"/>
        <item m="1" x="663"/>
        <item m="1" x="697"/>
        <item m="1" x="843"/>
        <item m="1" x="1396"/>
        <item m="1" x="695"/>
        <item m="1" x="906"/>
        <item m="1" x="1157"/>
        <item m="1" x="1270"/>
        <item m="1" x="1288"/>
        <item m="1" x="1473"/>
        <item m="1" x="1326"/>
        <item m="1" x="1137"/>
        <item m="1" x="710"/>
        <item m="1" x="895"/>
        <item m="1" x="1469"/>
        <item m="1" x="1031"/>
        <item m="1" x="1413"/>
        <item m="1" x="1259"/>
        <item m="1" x="486"/>
        <item m="1" x="700"/>
        <item m="1" x="1297"/>
        <item m="1" x="1487"/>
        <item m="1" x="935"/>
        <item m="1" x="1323"/>
        <item m="1" x="1410"/>
        <item m="1" x="1483"/>
        <item m="1" x="535"/>
        <item m="1" x="1430"/>
        <item m="1" x="722"/>
        <item m="1" x="920"/>
        <item m="1" x="660"/>
        <item m="1" x="624"/>
        <item m="1" x="554"/>
        <item m="1" x="995"/>
        <item m="1" x="1190"/>
        <item m="1" x="1364"/>
        <item m="1" x="921"/>
        <item m="1" x="634"/>
        <item m="1" x="603"/>
        <item m="1" x="1362"/>
        <item m="1" x="678"/>
        <item m="1" x="993"/>
        <item m="1" x="1132"/>
        <item m="1" x="1241"/>
        <item m="1" x="1465"/>
        <item m="1" x="942"/>
        <item m="1" x="1160"/>
        <item m="1" x="676"/>
        <item m="1" x="847"/>
        <item m="1" x="943"/>
        <item m="1" x="506"/>
        <item m="1" x="1192"/>
        <item m="1" x="772"/>
        <item m="1" x="787"/>
        <item m="1" x="1225"/>
        <item m="1" x="1436"/>
        <item m="1" x="466"/>
        <item m="1" x="756"/>
        <item m="1" x="1163"/>
        <item m="1" x="1379"/>
        <item m="1" x="790"/>
        <item m="1" x="1467"/>
        <item m="1" x="1276"/>
        <item m="1" x="981"/>
        <item m="1" x="534"/>
        <item m="1" x="938"/>
        <item m="1" x="1350"/>
        <item m="1" x="807"/>
        <item m="1" x="1434"/>
        <item m="1" x="553"/>
        <item m="1" x="502"/>
        <item m="1" x="816"/>
        <item m="1" x="846"/>
        <item m="1" x="517"/>
        <item m="1" x="976"/>
        <item m="1" x="519"/>
        <item m="1" x="940"/>
        <item m="1" x="1398"/>
        <item m="1" x="909"/>
        <item m="1" x="583"/>
        <item m="1" x="1289"/>
        <item m="1" x="1032"/>
        <item m="1" x="1043"/>
        <item m="1" x="1210"/>
        <item m="1" x="937"/>
        <item m="1" x="1419"/>
        <item m="1" x="792"/>
        <item m="1" x="1246"/>
        <item m="1" x="1258"/>
        <item m="1" x="1045"/>
        <item m="1" x="471"/>
        <item m="1" x="571"/>
        <item m="1" x="939"/>
        <item m="1" x="823"/>
        <item m="1" x="1500"/>
        <item m="1" x="890"/>
        <item m="1" x="924"/>
        <item m="1" x="1485"/>
        <item m="1" x="1277"/>
        <item m="1" x="1209"/>
        <item m="1" x="1421"/>
        <item m="1" x="759"/>
        <item m="1" x="1433"/>
        <item m="1" x="725"/>
        <item m="1" x="472"/>
        <item m="1" x="1295"/>
        <item m="1" x="959"/>
        <item m="1" x="1089"/>
        <item m="1" x="975"/>
        <item m="1" x="1060"/>
        <item m="1" x="595"/>
        <item m="1" x="1265"/>
        <item m="1" x="805"/>
        <item m="1" x="824"/>
        <item m="1" x="1207"/>
        <item m="1" x="1226"/>
        <item m="1" x="840"/>
        <item m="1" x="874"/>
        <item m="1" x="1165"/>
        <item m="1" x="907"/>
        <item m="1" x="631"/>
        <item m="1" x="644"/>
        <item m="1" x="1109"/>
        <item m="1" x="1028"/>
        <item m="1" x="1159"/>
        <item m="1" x="659"/>
        <item m="1" x="677"/>
        <item m="1" x="693"/>
        <item m="1" x="737"/>
        <item m="1" x="708"/>
        <item m="1" x="1224"/>
        <item m="1" x="564"/>
        <item m="1" x="963"/>
        <item m="1" x="1044"/>
        <item m="1" x="602"/>
        <item m="1" x="1119"/>
        <item m="1" x="1454"/>
        <item m="1" x="1324"/>
        <item m="1" x="838"/>
        <item m="1" x="857"/>
        <item m="1" x="1327"/>
        <item m="1" x="1257"/>
        <item m="1" x="771"/>
        <item m="1" x="589"/>
        <item m="1" x="1193"/>
        <item m="1" x="496"/>
        <item m="1" x="694"/>
        <item m="1" x="1412"/>
        <item m="1" x="1447"/>
        <item m="1" x="1466"/>
        <item m="1" x="1486"/>
        <item m="1" x="956"/>
        <item m="1" x="1158"/>
        <item m="1" x="1176"/>
        <item m="1" x="482"/>
        <item m="1" x="1502"/>
        <item m="1" x="1058"/>
        <item m="1" x="861"/>
        <item m="1" x="1027"/>
        <item m="1" x="875"/>
        <item m="1" x="521"/>
        <item m="1" x="859"/>
        <item m="1" x="532"/>
        <item m="1" x="550"/>
        <item m="1" x="630"/>
        <item m="1" x="516"/>
        <item m="1" x="692"/>
        <item m="1" x="878"/>
        <item m="1" x="739"/>
        <item m="1" x="858"/>
        <item m="1" x="889"/>
        <item m="1" x="1033"/>
        <item m="1" x="1161"/>
        <item m="1" x="877"/>
        <item m="1" x="1431"/>
        <item m="1" x="754"/>
        <item m="1" x="770"/>
        <item m="1" x="802"/>
        <item m="1" x="732"/>
        <item m="1" x="1026"/>
        <item m="1" x="1446"/>
        <item m="1" x="1145"/>
        <item m="1" x="469"/>
        <item m="1" x="1307"/>
        <item m="1" x="1491"/>
        <item m="1" x="1048"/>
        <item m="1" x="820"/>
        <item m="1" x="893"/>
        <item m="1" x="1311"/>
        <item m="1" x="560"/>
        <item m="1" x="539"/>
        <item m="1" x="888"/>
        <item m="1" x="500"/>
        <item m="1" x="841"/>
        <item m="1" x="1393"/>
        <item m="1" x="1131"/>
        <item m="1" x="1136"/>
        <item m="1" x="601"/>
        <item m="1" x="616"/>
        <item m="1" x="1418"/>
        <item m="1" x="1013"/>
        <item m="1" x="1405"/>
        <item m="1" x="1138"/>
        <item m="1" x="490"/>
        <item m="1" x="572"/>
        <item m="1" x="1011"/>
        <item m="1" x="696"/>
        <item m="1" x="1134"/>
        <item m="1" x="775"/>
        <item m="1" x="647"/>
        <item m="1" x="1093"/>
        <item m="1" x="974"/>
        <item m="1" x="1164"/>
        <item m="1" x="1105"/>
        <item m="1" x="1120"/>
        <item m="1" x="514"/>
        <item m="1" x="876"/>
        <item m="1" x="1000"/>
        <item m="1" x="679"/>
        <item m="1" x="485"/>
        <item m="1" x="872"/>
        <item m="1" x="1331"/>
        <item m="1" x="1375"/>
        <item m="1" x="1308"/>
        <item m="1" x="1474"/>
        <item m="1" x="1271"/>
        <item m="1" x="712"/>
        <item m="1" x="856"/>
        <item m="1" x="588"/>
        <item m="1" x="484"/>
        <item m="1" x="1222"/>
        <item m="1" x="604"/>
        <item m="1" x="1062"/>
        <item m="1" x="1378"/>
        <item m="1" x="1351"/>
        <item m="1" x="845"/>
        <item m="1" x="711"/>
        <item m="1" x="1309"/>
        <item m="1" x="1328"/>
        <item m="1" x="1166"/>
        <item m="1" x="1195"/>
        <item m="1" x="1344"/>
        <item m="1" x="862"/>
        <item m="1" x="828"/>
        <item m="1" x="1490"/>
        <item m="1" x="1074"/>
        <item m="1" x="955"/>
        <item m="1" x="1409"/>
        <item m="1" x="1429"/>
        <item m="1" x="721"/>
        <item m="1" x="753"/>
        <item m="1" x="1009"/>
        <item m="1" x="628"/>
        <item m="1" x="887"/>
        <item m="1" x="1445"/>
        <item m="1" x="735"/>
        <item m="1" x="599"/>
        <item m="1" x="919"/>
        <item m="1" x="1464"/>
        <item m="1" x="1484"/>
        <item m="1" x="905"/>
        <item m="1" x="837"/>
        <item m="1" x="972"/>
        <item m="1" x="501"/>
        <item m="1" x="566"/>
        <item m="1" x="769"/>
        <item m="1" x="801"/>
        <item m="1" x="675"/>
        <item m="1" x="691"/>
        <item m="1" x="784"/>
        <item m="1" x="871"/>
        <item m="1" x="707"/>
        <item m="1" x="548"/>
        <item m="1" x="819"/>
        <item m="1" x="934"/>
        <item m="1" x="613"/>
        <item m="1" x="642"/>
        <item m="1" x="657"/>
        <item m="1" x="1501"/>
        <item m="1" x="581"/>
        <item m="1" x="483"/>
        <item m="1" x="515"/>
        <item m="1" x="530"/>
        <item m="1" x="991"/>
        <item m="1" x="954"/>
        <item m="1" x="1042"/>
        <item m="1" x="1239"/>
        <item m="1" x="1306"/>
        <item m="1" x="1462"/>
        <item m="1" x="1057"/>
        <item m="1" x="1102"/>
        <item m="1" x="1156"/>
        <item m="1" x="1174"/>
        <item m="1" x="1359"/>
        <item m="1" x="1408"/>
        <item m="1" x="1428"/>
        <item m="1" x="1223"/>
        <item m="1" x="1254"/>
        <item m="1" x="1391"/>
        <item m="1" x="1072"/>
        <item m="1" x="1499"/>
        <item m="1" x="1087"/>
        <item m="1" x="1144"/>
        <item m="1" x="1204"/>
        <item m="1" x="1188"/>
        <item m="1" x="1444"/>
        <item m="1" x="1373"/>
        <item m="1" x="1130"/>
        <item m="1" x="1116"/>
        <item m="1" x="1269"/>
        <item m="1" x="1482"/>
        <item m="1" x="1322"/>
        <item m="1" x="1340"/>
        <item m="1" x="1287"/>
        <item m="1" x="481"/>
        <item m="1" x="565"/>
        <item m="1" x="529"/>
        <item m="1" x="547"/>
        <item m="1" x="580"/>
        <item m="1" x="612"/>
        <item m="1" x="656"/>
        <item m="1" x="627"/>
        <item m="1" x="499"/>
        <item m="1" x="690"/>
        <item m="1" x="674"/>
        <item m="1" x="598"/>
        <item m="1" x="513"/>
        <item m="1" x="870"/>
        <item m="1" x="720"/>
        <item m="1" x="734"/>
        <item m="1" x="783"/>
        <item m="1" x="706"/>
        <item m="1" x="818"/>
        <item m="1" x="855"/>
        <item m="1" x="752"/>
        <item m="1" x="800"/>
        <item m="1" x="768"/>
        <item m="1" x="1008"/>
        <item m="1" x="886"/>
        <item m="1" x="1056"/>
        <item m="1" x="1187"/>
        <item m="1" x="1101"/>
        <item m="1" x="1041"/>
        <item m="1" x="1086"/>
        <item m="1" x="904"/>
        <item m="1" x="933"/>
        <item m="1" x="1203"/>
        <item m="1" x="1221"/>
        <item m="1" x="1071"/>
        <item m="1" x="953"/>
        <item m="1" x="971"/>
        <item m="1" x="1129"/>
        <item m="1" x="918"/>
        <item m="1" x="1024"/>
        <item m="1" x="1155"/>
        <item m="1" x="1173"/>
        <item m="1" x="1238"/>
        <item m="1" x="990"/>
        <item m="1" x="1268"/>
        <item m="1" x="1253"/>
        <item m="1" x="1358"/>
        <item m="1" x="1305"/>
        <item m="1" x="1339"/>
        <item m="1" x="1286"/>
        <item m="1" x="1321"/>
        <item m="1" x="1481"/>
        <item m="1" x="1443"/>
        <item m="1" x="1498"/>
        <item m="1" x="480"/>
        <item m="1" x="1390"/>
        <item m="1" x="1372"/>
        <item m="1" x="498"/>
        <item m="1" x="1427"/>
        <item m="1" x="1461"/>
        <item m="1" x="1407"/>
        <item m="1" x="512"/>
        <item m="1" x="563"/>
        <item m="1" x="579"/>
        <item m="1" x="597"/>
        <item m="1" x="528"/>
        <item m="1" x="611"/>
        <item m="1" x="546"/>
        <item m="1" x="626"/>
        <item m="1" x="782"/>
        <item m="1" x="655"/>
        <item m="1" x="689"/>
        <item m="1" x="719"/>
        <item m="1" x="751"/>
        <item m="1" x="641"/>
        <item m="1" x="767"/>
        <item m="1" x="799"/>
        <item m="1" x="817"/>
        <item m="1" x="673"/>
        <item m="1" x="705"/>
        <item m="1" x="733"/>
        <item m="1" x="836"/>
        <item m="1" x="1143"/>
        <item m="1" x="1070"/>
        <item m="1" x="1023"/>
        <item m="1" x="1100"/>
        <item m="1" x="1115"/>
        <item m="1" x="1172"/>
        <item m="1" x="854"/>
        <item m="1" x="885"/>
        <item m="1" x="1285"/>
        <item m="1" x="989"/>
        <item m="1" x="1055"/>
        <item m="1" x="1220"/>
        <item m="1" x="1237"/>
        <item m="1" x="970"/>
        <item m="1" x="1320"/>
        <item m="1" x="903"/>
        <item m="1" x="932"/>
        <item m="1" x="952"/>
        <item m="1" x="1040"/>
        <item m="1" x="1085"/>
        <item m="1" x="1007"/>
        <item m="1" x="1128"/>
        <item m="1" x="1154"/>
        <item m="1" x="1202"/>
        <item m="1" x="1252"/>
        <item m="1" x="1304"/>
        <item m="1" x="1186"/>
        <item m="1" x="1267"/>
        <item m="1" x="917"/>
        <item m="1" x="869"/>
        <item m="1" x="1371"/>
        <item m="1" x="1357"/>
        <item m="1" x="1389"/>
        <item m="1" x="1406"/>
        <item m="1" x="1442"/>
        <item m="1" x="1338"/>
        <item m="1" x="1426"/>
        <item m="1" x="1460"/>
        <item m="1" x="1480"/>
        <item m="1" x="1497"/>
        <item m="1" x="479"/>
        <item m="1" x="497"/>
        <item m="1" x="527"/>
        <item m="1" x="578"/>
        <item m="1" x="766"/>
        <item m="1" x="654"/>
        <item m="1" x="868"/>
        <item m="1" x="884"/>
        <item m="1" x="902"/>
        <item m="1" x="969"/>
        <item m="1" x="815"/>
        <item m="1" x="798"/>
        <item m="1" x="835"/>
        <item m="1" x="704"/>
        <item m="1" x="625"/>
        <item m="1" x="545"/>
        <item m="1" x="596"/>
        <item m="1" x="561"/>
        <item m="1" x="610"/>
        <item m="1" x="640"/>
        <item m="1" x="718"/>
        <item m="1" x="781"/>
        <item m="1" x="853"/>
        <item m="1" x="916"/>
        <item m="1" x="951"/>
        <item m="1" x="750"/>
        <item m="1" x="672"/>
        <item m="1" x="688"/>
        <item m="1" x="931"/>
        <item m="1" x="731"/>
        <item m="1" x="1236"/>
        <item m="1" x="1127"/>
        <item m="1" x="1171"/>
        <item m="1" x="1153"/>
        <item m="1" x="1114"/>
        <item m="1" x="1099"/>
        <item m="1" x="1054"/>
        <item m="1" x="1084"/>
        <item m="1" x="1022"/>
        <item m="1" x="1251"/>
        <item m="1" x="1337"/>
        <item m="1" x="1201"/>
        <item m="1" x="1219"/>
        <item m="1" x="1303"/>
        <item m="1" x="1319"/>
        <item m="1" x="1370"/>
        <item m="1" x="1356"/>
        <item m="1" x="988"/>
        <item m="1" x="1006"/>
        <item m="1" x="1069"/>
        <item m="1" x="1039"/>
        <item m="1" x="1266"/>
        <item m="1" x="1284"/>
        <item m="1" x="1185"/>
        <item m="1" x="1388"/>
        <item m="1" x="1404"/>
        <item m="1" x="1479"/>
        <item m="1" x="1459"/>
        <item m="1" x="495"/>
        <item m="1" x="1496"/>
        <item m="1" x="1441"/>
        <item m="1" x="478"/>
        <item m="1" x="511"/>
        <item m="1" x="1425"/>
        <item m="1" x="653"/>
        <item m="1" x="671"/>
        <item m="1" x="623"/>
        <item m="1" x="749"/>
        <item m="1" x="577"/>
        <item m="1" x="594"/>
        <item m="1" x="609"/>
        <item m="1" x="687"/>
        <item m="1" x="559"/>
        <item m="1" x="544"/>
        <item m="1" x="703"/>
        <item m="1" x="717"/>
        <item m="1" x="730"/>
        <item m="1" x="526"/>
        <item m="1" x="639"/>
        <item m="1" x="852"/>
        <item m="1" x="883"/>
        <item m="1" x="867"/>
        <item m="1" x="834"/>
        <item m="1" x="765"/>
        <item m="1" x="780"/>
        <item m="1" x="797"/>
        <item m="1" x="814"/>
        <item m="1" x="950"/>
        <item m="1" x="930"/>
        <item m="1" x="987"/>
        <item m="1" x="901"/>
        <item m="1" x="968"/>
        <item m="1" x="1005"/>
        <item m="1" x="915"/>
        <item m="1" x="1113"/>
        <item m="1" x="1053"/>
        <item m="1" x="1170"/>
        <item m="1" x="1021"/>
        <item m="1" x="1098"/>
        <item m="1" x="1068"/>
        <item m="1" x="1217"/>
        <item m="1" x="1235"/>
        <item m="1" x="1142"/>
        <item m="1" x="1038"/>
        <item m="1" x="1082"/>
        <item m="1" x="1152"/>
        <item m="1" x="1184"/>
        <item m="1" x="1200"/>
        <item m="1" x="1336"/>
        <item m="1" x="1424"/>
        <item m="1" x="1403"/>
        <item m="1" x="1458"/>
        <item m="1" x="1478"/>
        <item m="1" x="1495"/>
        <item m="1" x="477"/>
        <item m="1" x="1283"/>
        <item m="1" x="1355"/>
        <item m="1" x="1440"/>
        <item m="1" x="1386"/>
        <item m="1" x="1250"/>
        <item m="1" x="1302"/>
        <item m="1" x="1264"/>
        <item m="1" x="1318"/>
        <item m="1" x="543"/>
        <item m="1" x="525"/>
        <item m="1" x="558"/>
        <item m="1" x="576"/>
        <item m="1" x="510"/>
        <item m="1" x="494"/>
        <item m="1" x="622"/>
        <item m="1" x="593"/>
        <item m="1" x="608"/>
        <item m="1" x="702"/>
        <item m="1" x="686"/>
        <item m="1" x="716"/>
        <item m="1" x="638"/>
        <item m="1" x="652"/>
        <item m="1" x="670"/>
        <item m="1" x="729"/>
        <item m="1" x="748"/>
        <item m="1" x="813"/>
        <item m="1" x="833"/>
        <item m="1" x="764"/>
        <item m="1" x="796"/>
        <item m="1" x="851"/>
        <item m="1" x="866"/>
        <item m="1" x="882"/>
        <item m="1" x="779"/>
        <item m="1" x="914"/>
        <item m="1" x="949"/>
        <item m="1" x="986"/>
        <item m="1" x="1020"/>
        <item m="1" x="1004"/>
        <item m="1" x="900"/>
        <item m="1" x="929"/>
        <item m="1" x="1037"/>
        <item m="1" x="967"/>
        <item m="1" x="1151"/>
        <item m="1" x="1141"/>
        <item m="1" x="1067"/>
        <item m="1" x="1097"/>
        <item m="1" x="1112"/>
        <item m="1" x="1081"/>
        <item m="1" x="1126"/>
        <item m="1" x="1052"/>
        <item m="1" x="1249"/>
        <item m="1" x="1385"/>
        <item m="1" x="1169"/>
        <item m="1" x="1335"/>
        <item m="1" x="1183"/>
        <item m="1" x="1301"/>
        <item m="1" x="1316"/>
        <item m="1" x="1199"/>
        <item m="1" x="1234"/>
        <item m="1" x="1369"/>
        <item m="1" x="1263"/>
        <item m="1" x="1216"/>
        <item m="1" x="1354"/>
        <item m="1" x="1282"/>
        <item m="1" x="1457"/>
        <item m="1" x="476"/>
        <item m="1" x="1402"/>
        <item m="1" x="1423"/>
        <item m="1" x="1439"/>
        <item m="1" x="1477"/>
        <item m="1" x="493"/>
        <item m="1" x="509"/>
        <item m="1" x="524"/>
        <item m="1" x="542"/>
        <item m="1" x="592"/>
        <item m="1" x="607"/>
        <item m="1" x="557"/>
        <item m="1" x="1494"/>
        <item m="1" x="621"/>
        <item m="1" x="575"/>
        <item m="1" x="651"/>
        <item m="1" x="685"/>
        <item m="1" x="669"/>
        <item m="1" x="701"/>
        <item m="1" x="637"/>
        <item m="1" x="850"/>
        <item m="1" x="865"/>
        <item m="1" x="728"/>
        <item m="1" x="778"/>
        <item m="1" x="747"/>
        <item m="1" x="715"/>
        <item m="1" x="763"/>
        <item m="1" x="795"/>
        <item m="1" x="812"/>
        <item m="1" x="881"/>
        <item m="1" x="966"/>
        <item m="1" x="985"/>
        <item m="1" x="1003"/>
        <item m="1" x="948"/>
        <item m="1" x="913"/>
        <item m="1" x="928"/>
        <item m="1" x="899"/>
        <item m="1" x="1036"/>
        <item m="1" x="1051"/>
        <item m="1" x="1019"/>
        <item m="1" x="1066"/>
        <item m="1" x="1080"/>
        <item m="1" x="1096"/>
        <item m="1" x="1125"/>
        <item m="1" x="1140"/>
        <item m="1" x="1111"/>
        <item m="1" x="1150"/>
        <item m="1" x="1198"/>
        <item m="1" x="1168"/>
        <item m="1" x="1182"/>
        <item m="1" x="1215"/>
        <item m="1" x="1262"/>
        <item m="1" x="1281"/>
        <item m="1" x="1248"/>
        <item m="1" x="1233"/>
        <item m="1" x="1334"/>
        <item m="1" x="1300"/>
        <item m="1" x="1315"/>
        <item m="1" x="1438"/>
        <item m="1" x="1353"/>
        <item m="1" x="1368"/>
        <item m="1" x="1384"/>
        <item m="1" x="1401"/>
        <item m="1" x="1422"/>
        <item m="1" x="1456"/>
        <item m="1" x="523"/>
        <item m="1" x="556"/>
        <item m="1" x="650"/>
        <item m="1" x="727"/>
        <item m="1" x="880"/>
        <item m="1" x="1476"/>
        <item m="1" x="1493"/>
        <item m="1" x="508"/>
        <item m="1" x="636"/>
        <item m="1" x="668"/>
        <item m="1" x="699"/>
        <item m="1" x="714"/>
        <item m="1" x="746"/>
        <item m="1" x="762"/>
        <item m="1" x="777"/>
        <item m="1" x="794"/>
        <item m="1" x="811"/>
        <item m="1" x="898"/>
        <item m="1" x="684"/>
        <item m="1" x="849"/>
        <item m="1" x="606"/>
        <item m="1" x="620"/>
        <item m="1" x="574"/>
        <item m="1" x="864"/>
        <item m="1" x="832"/>
        <item m="1" x="541"/>
        <item m="1" x="475"/>
        <item m="1" x="492"/>
        <item m="1" x="984"/>
        <item m="1" x="1110"/>
        <item m="1" x="1167"/>
        <item m="1" x="1181"/>
        <item m="1" x="1247"/>
        <item m="1" x="1018"/>
        <item m="1" x="1035"/>
        <item m="1" x="1232"/>
        <item m="1" x="1214"/>
        <item m="1" x="912"/>
        <item m="1" x="1196"/>
        <item m="1" x="1124"/>
        <item m="1" x="1139"/>
        <item m="1" x="1149"/>
        <item m="1" x="1065"/>
        <item m="1" x="1078"/>
        <item m="1" x="1095"/>
        <item m="1" x="1050"/>
        <item m="1" x="1002"/>
        <item m="1" x="927"/>
        <item m="1" x="965"/>
        <item m="1" x="947"/>
        <item m="1" x="1314"/>
        <item m="1" x="1420"/>
        <item m="1" x="1437"/>
        <item m="1" x="1261"/>
        <item m="1" x="1279"/>
        <item m="1" x="1400"/>
        <item m="1" x="1299"/>
        <item m="1" x="1352"/>
        <item m="1" x="1333"/>
        <item m="1" x="1383"/>
        <item m="1" x="1455"/>
        <item m="1" x="1475"/>
        <item m="1" x="474"/>
        <item m="1" x="1367"/>
        <item m="1" x="1492"/>
        <item m="1" x="491"/>
        <item m="1" x="507"/>
        <item m="1" x="522"/>
        <item m="1" x="776"/>
        <item m="1" x="591"/>
        <item m="1" x="683"/>
        <item m="1" x="698"/>
        <item m="1" x="761"/>
        <item m="1" x="793"/>
        <item m="1" x="573"/>
        <item m="1" x="648"/>
        <item m="1" x="831"/>
        <item m="1" x="863"/>
        <item m="1" x="726"/>
        <item m="1" x="667"/>
        <item m="1" x="810"/>
        <item m="1" x="713"/>
        <item m="1" x="635"/>
        <item m="1" x="745"/>
        <item m="1" x="605"/>
        <item m="1" x="619"/>
        <item m="1" x="848"/>
        <item m="1" x="555"/>
        <item m="1" x="540"/>
        <item m="1" x="1017"/>
        <item m="1" x="897"/>
        <item m="1" x="983"/>
        <item m="1" x="964"/>
        <item m="1" x="1001"/>
        <item m="1" x="946"/>
        <item m="1" x="879"/>
        <item m="1" x="926"/>
        <item m="1" x="9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</items>
    </pivotField>
    <pivotField compact="0" outline="0" showAll="0"/>
    <pivotField axis="axisRow" compact="0" outline="0" showAll="0" sortType="ascending" defaultSubtotal="0">
      <items count="193">
        <item m="1" x="173"/>
        <item x="5"/>
        <item m="1" x="134"/>
        <item m="1" x="184"/>
        <item m="1" x="138"/>
        <item m="1" x="157"/>
        <item m="1" x="144"/>
        <item x="118"/>
        <item m="1" x="158"/>
        <item m="1" x="148"/>
        <item m="1" x="141"/>
        <item m="1" x="186"/>
        <item x="114"/>
        <item m="1" x="151"/>
        <item x="0"/>
        <item x="73"/>
        <item m="1" x="143"/>
        <item x="103"/>
        <item m="1" x="128"/>
        <item m="1" x="180"/>
        <item x="91"/>
        <item x="112"/>
        <item x="66"/>
        <item m="1" x="182"/>
        <item m="1" x="136"/>
        <item m="1" x="168"/>
        <item x="115"/>
        <item x="104"/>
        <item x="45"/>
        <item x="88"/>
        <item x="98"/>
        <item x="68"/>
        <item m="1" x="132"/>
        <item m="1" x="154"/>
        <item m="1" x="129"/>
        <item m="1" x="187"/>
        <item m="1" x="152"/>
        <item m="1" x="169"/>
        <item x="3"/>
        <item x="79"/>
        <item m="1" x="185"/>
        <item m="1" x="149"/>
        <item m="1" x="166"/>
        <item x="106"/>
        <item m="1" x="155"/>
        <item m="1" x="127"/>
        <item m="1" x="150"/>
        <item x="97"/>
        <item x="93"/>
        <item x="95"/>
        <item m="1" x="124"/>
        <item m="1" x="146"/>
        <item x="107"/>
        <item x="58"/>
        <item m="1" x="192"/>
        <item m="1" x="145"/>
        <item m="1" x="175"/>
        <item x="116"/>
        <item m="1" x="161"/>
        <item m="1" x="189"/>
        <item x="54"/>
        <item m="1" x="171"/>
        <item x="113"/>
        <item m="1" x="164"/>
        <item m="1" x="191"/>
        <item m="1" x="174"/>
        <item m="1" x="130"/>
        <item m="1" x="160"/>
        <item m="1" x="188"/>
        <item x="110"/>
        <item m="1" x="170"/>
        <item m="1" x="125"/>
        <item x="17"/>
        <item x="69"/>
        <item m="1" x="167"/>
        <item m="1" x="123"/>
        <item x="96"/>
        <item x="120"/>
        <item x="38"/>
        <item x="8"/>
        <item m="1" x="190"/>
        <item m="1" x="153"/>
        <item x="4"/>
        <item m="1" x="147"/>
        <item m="1" x="178"/>
        <item m="1" x="133"/>
        <item m="1" x="165"/>
        <item x="71"/>
        <item x="47"/>
        <item m="1" x="176"/>
        <item m="1" x="131"/>
        <item x="32"/>
        <item x="121"/>
        <item m="1" x="139"/>
        <item m="1" x="172"/>
        <item m="1" x="126"/>
        <item m="1" x="159"/>
        <item m="1" x="181"/>
        <item x="87"/>
        <item x="86"/>
        <item x="30"/>
        <item x="109"/>
        <item x="64"/>
        <item x="83"/>
        <item x="74"/>
        <item x="12"/>
        <item x="9"/>
        <item x="70"/>
        <item x="49"/>
        <item x="78"/>
        <item m="1" x="135"/>
        <item x="80"/>
        <item x="99"/>
        <item x="89"/>
        <item m="1" x="177"/>
        <item x="100"/>
        <item m="1" x="162"/>
        <item m="1" x="183"/>
        <item m="1" x="142"/>
        <item x="51"/>
        <item x="111"/>
        <item x="82"/>
        <item m="1" x="137"/>
        <item x="52"/>
        <item x="81"/>
        <item x="102"/>
        <item x="33"/>
        <item x="57"/>
        <item x="119"/>
        <item x="94"/>
        <item m="1" x="140"/>
        <item x="40"/>
        <item x="63"/>
        <item x="50"/>
        <item x="46"/>
        <item x="43"/>
        <item m="1" x="156"/>
        <item x="90"/>
        <item x="18"/>
        <item x="56"/>
        <item x="31"/>
        <item x="65"/>
        <item x="16"/>
        <item x="76"/>
        <item x="48"/>
        <item x="101"/>
        <item x="39"/>
        <item x="44"/>
        <item x="59"/>
        <item m="1" x="163"/>
        <item x="24"/>
        <item x="42"/>
        <item x="92"/>
        <item x="72"/>
        <item x="27"/>
        <item x="14"/>
        <item x="60"/>
        <item x="61"/>
        <item x="55"/>
        <item x="35"/>
        <item x="75"/>
        <item m="1" x="179"/>
        <item x="13"/>
        <item x="53"/>
        <item x="6"/>
        <item x="29"/>
        <item x="36"/>
        <item x="21"/>
        <item x="41"/>
        <item x="34"/>
        <item x="25"/>
        <item x="85"/>
        <item x="77"/>
        <item x="23"/>
        <item x="2"/>
        <item x="10"/>
        <item x="1"/>
        <item x="62"/>
        <item x="67"/>
        <item x="108"/>
        <item x="19"/>
        <item x="28"/>
        <item x="84"/>
        <item x="26"/>
        <item x="105"/>
        <item x="117"/>
        <item x="15"/>
        <item x="11"/>
        <item x="37"/>
        <item x="20"/>
        <item x="22"/>
        <item x="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2">
        <item m="1" x="211"/>
        <item m="1" x="149"/>
        <item m="1" x="144"/>
        <item m="1" x="176"/>
        <item m="1" x="202"/>
        <item m="1" x="188"/>
        <item m="1" x="155"/>
        <item m="1" x="168"/>
        <item m="1" x="234"/>
        <item m="1" x="183"/>
        <item m="1" x="217"/>
        <item m="1" x="156"/>
        <item m="1" x="201"/>
        <item m="1" x="228"/>
        <item m="1" x="169"/>
        <item m="1" x="213"/>
        <item m="1" x="151"/>
        <item m="1" x="197"/>
        <item m="1" x="146"/>
        <item m="1" x="193"/>
        <item m="1" x="219"/>
        <item m="1" x="158"/>
        <item m="1" x="205"/>
        <item m="1" x="141"/>
        <item m="1" x="189"/>
        <item m="1" x="215"/>
        <item m="1" x="181"/>
        <item m="1" x="222"/>
        <item m="1" x="163"/>
        <item m="1" x="208"/>
        <item m="1" x="145"/>
        <item m="1" x="235"/>
        <item m="1" x="177"/>
        <item m="1" x="218"/>
        <item m="1" x="157"/>
        <item m="1" x="203"/>
        <item m="1" x="139"/>
        <item m="1" x="229"/>
        <item m="1" x="171"/>
        <item m="1" x="214"/>
        <item x="58"/>
        <item m="1" x="199"/>
        <item m="1" x="184"/>
        <item m="1" x="224"/>
        <item m="1" x="165"/>
        <item m="1" x="209"/>
        <item m="1" x="148"/>
        <item x="104"/>
        <item m="1" x="221"/>
        <item m="1" x="161"/>
        <item m="1" x="207"/>
        <item m="1" x="143"/>
        <item m="1" x="170"/>
        <item m="1" x="198"/>
        <item m="1" x="240"/>
        <item m="1" x="182"/>
        <item m="1" x="223"/>
        <item m="1" x="164"/>
        <item m="1" x="194"/>
        <item m="1" x="237"/>
        <item m="1" x="178"/>
        <item m="1" x="220"/>
        <item m="1" x="159"/>
        <item m="1" x="190"/>
        <item m="1" x="231"/>
        <item m="1" x="174"/>
        <item m="1" x="216"/>
        <item m="1" x="153"/>
        <item m="1" x="186"/>
        <item m="1" x="227"/>
        <item m="1" x="167"/>
        <item m="1" x="212"/>
        <item x="112"/>
        <item m="1" x="204"/>
        <item m="1" x="140"/>
        <item m="1" x="230"/>
        <item m="1" x="172"/>
        <item x="125"/>
        <item m="1" x="241"/>
        <item m="1" x="185"/>
        <item m="1" x="225"/>
        <item x="105"/>
        <item m="1" x="196"/>
        <item m="1" x="239"/>
        <item m="1" x="180"/>
        <item x="123"/>
        <item m="1" x="162"/>
        <item m="1" x="192"/>
        <item m="1" x="233"/>
        <item m="1" x="175"/>
        <item x="9"/>
        <item x="124"/>
        <item m="1" x="187"/>
        <item x="30"/>
        <item x="5"/>
        <item m="1" x="195"/>
        <item m="1" x="238"/>
        <item m="1" x="160"/>
        <item m="1" x="206"/>
        <item m="1" x="142"/>
        <item m="1" x="191"/>
        <item m="1" x="232"/>
        <item m="1" x="154"/>
        <item m="1" x="200"/>
        <item x="59"/>
        <item x="126"/>
        <item x="110"/>
        <item x="6"/>
        <item x="128"/>
        <item x="106"/>
        <item x="40"/>
        <item x="51"/>
        <item x="115"/>
        <item x="53"/>
        <item m="1" x="236"/>
        <item x="60"/>
        <item x="71"/>
        <item m="1" x="226"/>
        <item m="1" x="166"/>
        <item m="1" x="210"/>
        <item x="131"/>
        <item x="20"/>
        <item x="113"/>
        <item x="81"/>
        <item x="12"/>
        <item x="129"/>
        <item x="79"/>
        <item x="36"/>
        <item x="82"/>
        <item x="96"/>
        <item x="100"/>
        <item x="91"/>
        <item x="7"/>
        <item x="21"/>
        <item x="3"/>
        <item x="74"/>
        <item x="24"/>
        <item x="54"/>
        <item x="64"/>
        <item x="75"/>
        <item x="114"/>
        <item x="39"/>
        <item x="8"/>
        <item x="61"/>
        <item x="94"/>
        <item x="87"/>
        <item x="78"/>
        <item x="83"/>
        <item x="48"/>
        <item x="90"/>
        <item x="18"/>
        <item x="31"/>
        <item x="95"/>
        <item x="41"/>
        <item x="38"/>
        <item x="55"/>
        <item x="93"/>
        <item x="4"/>
        <item x="25"/>
        <item x="76"/>
        <item x="17"/>
        <item x="73"/>
        <item x="98"/>
        <item x="62"/>
        <item x="26"/>
        <item x="42"/>
        <item x="16"/>
        <item x="14"/>
        <item x="117"/>
        <item x="15"/>
        <item x="35"/>
        <item x="77"/>
        <item x="65"/>
        <item x="1"/>
        <item x="33"/>
        <item x="22"/>
        <item x="80"/>
        <item x="118"/>
        <item x="19"/>
        <item x="89"/>
        <item x="47"/>
        <item x="116"/>
        <item x="120"/>
        <item x="2"/>
        <item x="84"/>
        <item x="72"/>
        <item x="44"/>
        <item x="32"/>
        <item x="67"/>
        <item x="52"/>
        <item x="43"/>
        <item x="27"/>
        <item x="108"/>
        <item x="86"/>
        <item x="68"/>
        <item x="127"/>
        <item x="34"/>
        <item x="23"/>
        <item x="119"/>
        <item x="45"/>
        <item x="134"/>
        <item x="46"/>
        <item x="13"/>
        <item x="63"/>
        <item x="99"/>
        <item x="28"/>
        <item x="70"/>
        <item x="56"/>
        <item x="69"/>
        <item x="135"/>
        <item x="66"/>
        <item x="10"/>
        <item x="101"/>
        <item x="130"/>
        <item m="1" x="173"/>
        <item x="111"/>
        <item x="136"/>
        <item x="49"/>
        <item m="1" x="152"/>
        <item x="137"/>
        <item m="1" x="147"/>
        <item x="133"/>
        <item x="29"/>
        <item x="11"/>
        <item x="57"/>
        <item x="0"/>
        <item x="102"/>
        <item x="107"/>
        <item x="50"/>
        <item x="37"/>
        <item x="103"/>
        <item x="88"/>
        <item m="1" x="150"/>
        <item x="132"/>
        <item x="121"/>
        <item x="85"/>
        <item x="109"/>
        <item x="92"/>
        <item x="97"/>
        <item m="1" x="179"/>
        <item x="122"/>
        <item x="1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287">
        <item x="285"/>
        <item m="1"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</items>
    </pivotField>
    <pivotField axis="axisRow" compact="0" outline="0" showAll="0" sortType="ascending" defaultSubtotal="0">
      <items count="198">
        <item m="1" x="19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0"/>
        <item x="1"/>
        <item x="2"/>
        <item x="3"/>
        <item x="35"/>
        <item x="33"/>
        <item x="3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4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5"/>
        <item x="6"/>
        <item x="7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8"/>
        <item x="9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Col" compact="0" outline="0" showAll="0">
      <items count="75">
        <item x="23"/>
        <item h="1" m="1" x="60"/>
        <item h="1" m="1" x="66"/>
        <item h="1" m="1" x="65"/>
        <item h="1" m="1" x="63"/>
        <item h="1" m="1" x="62"/>
        <item h="1" m="1" x="56"/>
        <item h="1" m="1" x="54"/>
        <item h="1" m="1" x="52"/>
        <item h="1" m="1" x="72"/>
        <item h="1" m="1" x="58"/>
        <item h="1" m="1" x="57"/>
        <item h="1" m="1" x="55"/>
        <item h="1" m="1" x="53"/>
        <item h="1" m="1" x="73"/>
        <item h="1" m="1" x="71"/>
        <item h="1" m="1" x="69"/>
        <item h="1" m="1" x="68"/>
        <item h="1" m="1" x="67"/>
        <item h="1" m="1" x="64"/>
        <item x="26"/>
        <item x="27"/>
        <item x="24"/>
        <item x="7"/>
        <item x="25"/>
        <item x="8"/>
        <item x="0"/>
        <item x="28"/>
        <item h="1" x="29"/>
        <item h="1" x="30"/>
        <item h="1" x="42"/>
        <item h="1" x="3"/>
        <item h="1" x="31"/>
        <item h="1" x="4"/>
        <item h="1" x="32"/>
        <item h="1" x="43"/>
        <item h="1" x="33"/>
        <item h="1" x="51"/>
        <item h="1" x="50"/>
        <item h="1" x="5"/>
        <item h="1" x="6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35"/>
        <item h="1" x="22"/>
        <item h="1" x="34"/>
        <item h="1" x="1"/>
        <item h="1" x="36"/>
        <item h="1" x="41"/>
        <item h="1" x="37"/>
        <item h="1" x="40"/>
        <item h="1" x="38"/>
        <item h="1" x="39"/>
        <item h="1" x="2"/>
        <item h="1" x="49"/>
        <item h="1" x="45"/>
        <item h="1" x="44"/>
        <item h="1" x="46"/>
        <item h="1" m="1" x="59"/>
        <item h="1" x="47"/>
        <item h="1" m="1" x="61"/>
        <item h="1" x="48"/>
        <item h="1" m="1" x="70"/>
        <item t="default"/>
      </items>
    </pivotField>
    <pivotField compact="0" outline="0" showAll="0"/>
    <pivotField name="                              " axis="axisRow" compact="0" outline="0" multipleItemSelectionAllowed="1" showAll="0" sortType="ascending">
      <items count="11">
        <item x="0"/>
        <item m="1" x="3"/>
        <item m="1" x="5"/>
        <item m="1" x="4"/>
        <item m="1" x="7"/>
        <item x="1"/>
        <item m="1" x="6"/>
        <item m="1" x="9"/>
        <item m="1" x="8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6">
    <field x="19"/>
    <field x="2"/>
    <field x="3"/>
    <field x="6"/>
    <field x="0"/>
    <field x="5"/>
  </rowFields>
  <rowItems count="375">
    <i>
      <x/>
      <x v="1"/>
      <x v="94"/>
      <x v="27"/>
      <x v="1045"/>
      <x v="3"/>
    </i>
    <i r="1">
      <x v="7"/>
      <x v="130"/>
      <x v="184"/>
      <x v="1480"/>
      <x v="13"/>
    </i>
    <i r="1">
      <x v="12"/>
      <x v="228"/>
      <x v="170"/>
      <x v="1445"/>
      <x v="255"/>
    </i>
    <i r="1">
      <x v="14"/>
      <x v="225"/>
      <x v="24"/>
      <x v="1040"/>
      <x v="2"/>
    </i>
    <i r="1">
      <x v="15"/>
      <x v="152"/>
      <x v="70"/>
      <x v="1200"/>
      <x v="13"/>
    </i>
    <i r="1">
      <x v="17"/>
      <x v="126"/>
      <x v="130"/>
      <x v="1345"/>
      <x v="13"/>
    </i>
    <i r="3">
      <x v="132"/>
      <x v="1345"/>
      <x v="13"/>
    </i>
    <i r="1">
      <x v="20"/>
      <x v="163"/>
      <x v="99"/>
      <x v="1275"/>
      <x v="85"/>
    </i>
    <i r="1">
      <x v="21"/>
      <x v="131"/>
      <x v="160"/>
      <x v="1406"/>
      <x v="229"/>
    </i>
    <i r="2">
      <x v="151"/>
      <x v="160"/>
      <x v="1414"/>
      <x v="229"/>
    </i>
    <i r="1">
      <x v="22"/>
      <x v="208"/>
      <x v="49"/>
      <x v="1160"/>
      <x v="83"/>
    </i>
    <i r="1">
      <x v="26"/>
      <x v="159"/>
      <x v="171"/>
      <x v="1454"/>
      <x v="262"/>
    </i>
    <i r="1">
      <x v="27"/>
      <x v="176"/>
      <x v="134"/>
      <x v="1355"/>
      <x v="200"/>
    </i>
    <i r="1">
      <x v="28"/>
      <x v="136"/>
      <x v="23"/>
      <x v="1108"/>
      <x v="45"/>
    </i>
    <i r="3">
      <x v="124"/>
      <x v="1108"/>
      <x v="45"/>
    </i>
    <i r="1">
      <x v="29"/>
      <x v="109"/>
      <x v="99"/>
      <x v="1256"/>
      <x v="144"/>
    </i>
    <i r="1">
      <x v="30"/>
      <x v="72"/>
      <x v="109"/>
      <x v="1292"/>
      <x v="167"/>
    </i>
    <i r="1">
      <x v="31"/>
      <x v="136"/>
      <x v="51"/>
      <x v="1173"/>
      <x v="94"/>
    </i>
    <i r="1">
      <x v="39"/>
      <x v="208"/>
      <x v="84"/>
      <x v="1221"/>
      <x v="4"/>
    </i>
    <i r="3">
      <x v="85"/>
      <x v="1221"/>
      <x v="4"/>
    </i>
    <i r="1">
      <x v="47"/>
      <x v="215"/>
      <x v="108"/>
      <x v="1291"/>
      <x v="166"/>
    </i>
    <i r="1">
      <x v="48"/>
      <x v="227"/>
      <x v="99"/>
      <x v="1281"/>
      <x v="161"/>
    </i>
    <i r="1">
      <x v="49"/>
      <x v="106"/>
      <x v="105"/>
      <x v="1288"/>
      <x v="164"/>
    </i>
    <i r="1">
      <x v="52"/>
      <x v="140"/>
      <x v="145"/>
      <x v="1373"/>
      <x v="210"/>
    </i>
    <i r="1">
      <x v="53"/>
      <x v="135"/>
      <x v="41"/>
      <x v="1146"/>
      <x v="72"/>
    </i>
    <i r="1">
      <x v="57"/>
      <x v="221"/>
      <x v="177"/>
      <x v="1472"/>
      <x v="272"/>
    </i>
    <i r="1">
      <x v="60"/>
      <x v="138"/>
      <x v="34"/>
      <x v="1134"/>
      <x v="38"/>
    </i>
    <i r="2">
      <x v="193"/>
      <x v="51"/>
      <x v="1174"/>
      <x v="94"/>
    </i>
    <i r="1">
      <x v="62"/>
      <x v="174"/>
      <x v="160"/>
      <x v="1418"/>
      <x v="106"/>
    </i>
    <i r="1">
      <x v="69"/>
      <x v="77"/>
      <x v="150"/>
      <x v="1385"/>
      <x v="165"/>
    </i>
    <i r="1">
      <x v="73"/>
      <x v="190"/>
      <x v="52"/>
      <x v="1175"/>
      <x v="95"/>
    </i>
    <i r="1">
      <x v="76"/>
      <x v="154"/>
      <x v="106"/>
      <x v="1289"/>
      <x v="13"/>
    </i>
    <i r="2">
      <x v="168"/>
      <x v="126"/>
      <x v="1339"/>
      <x v="13"/>
    </i>
    <i r="1">
      <x v="77"/>
      <x v="113"/>
      <x v="191"/>
      <x v="1495"/>
      <x v="277"/>
    </i>
    <i r="1">
      <x v="78"/>
      <x v="186"/>
      <x v="17"/>
      <x v="1097"/>
      <x v="37"/>
    </i>
    <i r="1">
      <x v="79"/>
      <x v="90"/>
      <x v="120"/>
      <x v="1049"/>
      <x v="7"/>
    </i>
    <i r="2">
      <x v="133"/>
      <x v="16"/>
      <x v="1089"/>
      <x v="29"/>
    </i>
    <i r="1">
      <x v="82"/>
      <x v="157"/>
      <x v="26"/>
      <x v="1044"/>
      <x v="2"/>
    </i>
    <i r="1">
      <x v="87"/>
      <x v="116"/>
      <x v="64"/>
      <x v="1192"/>
      <x v="110"/>
    </i>
    <i r="1">
      <x v="88"/>
      <x v="148"/>
      <x v="156"/>
      <x v="1393"/>
      <x v="115"/>
    </i>
    <i r="2">
      <x v="161"/>
      <x v="40"/>
      <x v="1145"/>
      <x v="66"/>
    </i>
    <i r="2">
      <x v="207"/>
      <x v="28"/>
      <x v="1122"/>
      <x v="58"/>
    </i>
    <i r="1">
      <x v="91"/>
      <x v="85"/>
      <x v="149"/>
      <x v="1383"/>
      <x v="218"/>
    </i>
    <i r="2">
      <x v="133"/>
      <x v="14"/>
      <x v="1085"/>
      <x v="26"/>
    </i>
    <i r="1">
      <x v="92"/>
      <x v="177"/>
      <x v="192"/>
      <x v="1497"/>
      <x v="131"/>
    </i>
    <i r="3">
      <x v="193"/>
      <x v="1497"/>
      <x v="131"/>
    </i>
    <i r="1">
      <x v="100"/>
      <x v="127"/>
      <x v="11"/>
      <x v="1080"/>
      <x v="22"/>
    </i>
    <i r="1">
      <x v="101"/>
      <x v="91"/>
      <x v="149"/>
      <x v="1384"/>
      <x v="218"/>
    </i>
    <i r="1">
      <x v="102"/>
      <x v="109"/>
      <x v="163"/>
      <x v="1439"/>
      <x v="162"/>
    </i>
    <i r="2">
      <x v="123"/>
      <x v="49"/>
      <x v="1158"/>
      <x v="81"/>
    </i>
    <i r="2">
      <x v="130"/>
      <x v="163"/>
      <x v="1440"/>
      <x v="162"/>
    </i>
    <i r="2">
      <x v="233"/>
      <x v="176"/>
      <x v="1471"/>
      <x v="271"/>
    </i>
    <i r="1">
      <x v="103"/>
      <x v="158"/>
      <x v="195"/>
      <x v="1502"/>
      <x v="286"/>
    </i>
    <i r="3">
      <x v="196"/>
      <x v="1502"/>
      <x v="286"/>
    </i>
    <i r="2">
      <x v="222"/>
      <x v="189"/>
      <x v="1492"/>
      <x v="282"/>
    </i>
    <i r="1">
      <x v="104"/>
      <x v="157"/>
      <x v="71"/>
      <x v="1202"/>
      <x v="115"/>
    </i>
    <i r="1">
      <x v="105"/>
      <x v="167"/>
      <x v="179"/>
      <x v="1055"/>
      <x v="7"/>
    </i>
    <i r="2">
      <x v="202"/>
      <x v="178"/>
      <x v="1053"/>
      <x v="7"/>
    </i>
    <i r="1">
      <x v="106"/>
      <x v="211"/>
      <x v="120"/>
      <x v="1050"/>
      <x v="7"/>
    </i>
    <i r="1">
      <x v="107"/>
      <x v="134"/>
      <x v="62"/>
      <x v="1191"/>
      <x v="109"/>
    </i>
    <i r="1">
      <x v="108"/>
      <x v="40"/>
      <x v="32"/>
      <x v="1124"/>
      <x v="60"/>
    </i>
    <i r="2">
      <x v="231"/>
      <x v="54"/>
      <x v="1177"/>
      <x v="97"/>
    </i>
    <i r="1">
      <x v="109"/>
      <x v="133"/>
      <x v="79"/>
      <x v="1218"/>
      <x v="126"/>
    </i>
    <i r="3">
      <x v="80"/>
      <x v="1218"/>
      <x v="126"/>
    </i>
    <i r="1">
      <x v="111"/>
      <x v="120"/>
      <x v="166"/>
      <x v="1443"/>
      <x v="253"/>
    </i>
    <i r="3">
      <x v="167"/>
      <x v="1443"/>
      <x v="253"/>
    </i>
    <i r="2">
      <x v="143"/>
      <x v="90"/>
      <x v="1225"/>
      <x v="131"/>
    </i>
    <i r="1">
      <x v="112"/>
      <x v="181"/>
      <x v="123"/>
      <x v="1314"/>
      <x v="125"/>
    </i>
    <i r="3">
      <x v="124"/>
      <x v="1314"/>
      <x v="125"/>
    </i>
    <i r="1">
      <x v="113"/>
      <x v="126"/>
      <x v="99"/>
      <x v="1257"/>
      <x v="145"/>
    </i>
    <i r="2">
      <x v="165"/>
      <x v="100"/>
      <x v="1282"/>
      <x v="162"/>
    </i>
    <i r="3">
      <x v="101"/>
      <x v="1282"/>
      <x v="162"/>
    </i>
    <i r="2">
      <x v="173"/>
      <x v="142"/>
      <x v="1365"/>
      <x v="22"/>
    </i>
    <i r="2">
      <x v="192"/>
      <x v="100"/>
      <x v="1283"/>
      <x v="162"/>
    </i>
    <i r="3">
      <x v="101"/>
      <x v="1283"/>
      <x v="162"/>
    </i>
    <i r="1">
      <x v="115"/>
      <x v="126"/>
      <x v="124"/>
      <x v="1316"/>
      <x v="51"/>
    </i>
    <i r="1">
      <x v="119"/>
      <x v="104"/>
      <x v="33"/>
      <x v="1126"/>
      <x v="35"/>
    </i>
    <i r="1">
      <x v="120"/>
      <x v="148"/>
      <x v="151"/>
      <x v="1389"/>
      <x v="13"/>
    </i>
    <i r="1">
      <x v="121"/>
      <x v="115"/>
      <x v="92"/>
      <x v="1235"/>
      <x v="135"/>
    </i>
    <i r="1">
      <x v="123"/>
      <x v="115"/>
      <x v="33"/>
      <x v="1127"/>
      <x v="61"/>
    </i>
    <i r="2">
      <x v="180"/>
      <x v="142"/>
      <x v="1366"/>
      <x v="206"/>
    </i>
    <i r="1">
      <x v="124"/>
      <x v="130"/>
      <x v="91"/>
      <x v="1232"/>
      <x v="75"/>
    </i>
    <i r="1">
      <x v="125"/>
      <x v="112"/>
      <x v="183"/>
      <x v="1475"/>
      <x v="275"/>
    </i>
    <i r="2">
      <x v="113"/>
      <x v="126"/>
      <x v="1337"/>
      <x v="187"/>
    </i>
    <i r="1">
      <x v="126"/>
      <x v="110"/>
      <x v="16"/>
      <x v="1088"/>
      <x v="16"/>
    </i>
    <i r="2">
      <x v="147"/>
      <x v="136"/>
      <x v="1357"/>
      <x v="38"/>
    </i>
    <i r="3">
      <x v="137"/>
      <x v="1357"/>
      <x v="38"/>
    </i>
    <i r="1">
      <x v="127"/>
      <x v="105"/>
      <x v="155"/>
      <x v="1392"/>
      <x v="38"/>
    </i>
    <i r="2">
      <x v="116"/>
      <x v="39"/>
      <x v="1142"/>
      <x v="70"/>
    </i>
    <i r="1">
      <x v="129"/>
      <x v="121"/>
      <x v="102"/>
      <x v="1284"/>
      <x v="148"/>
    </i>
    <i r="1">
      <x v="131"/>
      <x v="129"/>
      <x v="78"/>
      <x v="1216"/>
      <x v="40"/>
    </i>
    <i r="2">
      <x v="132"/>
      <x v="126"/>
      <x v="1338"/>
      <x v="188"/>
    </i>
    <i r="2">
      <x v="134"/>
      <x v="19"/>
      <x v="1100"/>
      <x v="40"/>
    </i>
    <i r="3">
      <x v="78"/>
      <x v="1100"/>
      <x v="40"/>
    </i>
    <i r="2">
      <x v="139"/>
      <x v="99"/>
      <x v="1261"/>
      <x v="85"/>
    </i>
    <i r="2">
      <x v="173"/>
      <x v="50"/>
      <x v="1166"/>
      <x v="89"/>
    </i>
    <i r="4">
      <x v="1167"/>
      <x v="89"/>
    </i>
    <i r="1">
      <x v="132"/>
      <x v="136"/>
      <x v="124"/>
      <x v="1318"/>
      <x v="33"/>
    </i>
    <i r="3">
      <x v="153"/>
      <x v="1318"/>
      <x v="33"/>
    </i>
    <i r="2">
      <x v="159"/>
      <x v="48"/>
      <x v="1156"/>
      <x v="80"/>
    </i>
    <i r="1">
      <x v="133"/>
      <x v="136"/>
      <x v="98"/>
      <x v="1246"/>
      <x v="140"/>
    </i>
    <i r="2">
      <x v="138"/>
      <x v="99"/>
      <x v="1259"/>
      <x v="147"/>
    </i>
    <i r="2">
      <x v="140"/>
      <x v="122"/>
      <x v="1310"/>
      <x v="175"/>
    </i>
    <i r="2">
      <x v="141"/>
      <x v="98"/>
      <x v="1247"/>
      <x v="141"/>
    </i>
    <i r="2">
      <x v="174"/>
      <x v="39"/>
      <x v="1143"/>
      <x v="71"/>
    </i>
    <i r="2">
      <x v="180"/>
      <x v="32"/>
      <x v="1125"/>
      <x v="60"/>
    </i>
    <i r="2">
      <x v="191"/>
      <x v="92"/>
      <x v="1236"/>
      <x v="135"/>
    </i>
    <i r="1">
      <x v="134"/>
      <x v="94"/>
      <x v="143"/>
      <x v="1371"/>
      <x v="13"/>
    </i>
    <i r="2">
      <x v="140"/>
      <x v="114"/>
      <x v="1300"/>
      <x v="168"/>
    </i>
    <i r="2">
      <x v="141"/>
      <x v="23"/>
      <x v="1109"/>
      <x v="44"/>
    </i>
    <i r="3">
      <x v="176"/>
      <x v="1466"/>
      <x v="268"/>
    </i>
    <i r="2">
      <x v="147"/>
      <x v="50"/>
      <x v="1164"/>
      <x v="87"/>
    </i>
    <i r="1">
      <x v="135"/>
      <x v="121"/>
      <x v="110"/>
      <x v="1294"/>
      <x v="168"/>
    </i>
    <i r="2">
      <x v="228"/>
      <x v="21"/>
      <x v="1106"/>
      <x v="43"/>
    </i>
    <i r="1">
      <x v="137"/>
      <x v="150"/>
      <x v="99"/>
      <x v="1267"/>
      <x v="152"/>
    </i>
    <i r="1">
      <x v="138"/>
      <x v="113"/>
      <x v="44"/>
      <x v="1151"/>
      <x v="75"/>
    </i>
    <i r="2">
      <x v="121"/>
      <x v="5"/>
      <x v="1061"/>
      <x v="14"/>
    </i>
    <i r="2">
      <x v="133"/>
      <x v="50"/>
      <x v="1162"/>
      <x v="85"/>
    </i>
    <i r="3">
      <x v="57"/>
      <x v="1181"/>
      <x v="101"/>
    </i>
    <i r="2">
      <x v="139"/>
      <x v="42"/>
      <x v="1147"/>
      <x v="73"/>
    </i>
    <i r="2">
      <x v="141"/>
      <x v="124"/>
      <x v="1319"/>
      <x v="178"/>
    </i>
    <i r="3">
      <x v="161"/>
      <x v="1426"/>
      <x v="243"/>
    </i>
    <i r="2">
      <x v="143"/>
      <x v="57"/>
      <x v="1182"/>
      <x v="101"/>
    </i>
    <i r="2">
      <x v="152"/>
      <x v="165"/>
      <x v="1442"/>
      <x v="247"/>
    </i>
    <i r="2">
      <x v="154"/>
      <x v="57"/>
      <x v="1183"/>
      <x v="101"/>
    </i>
    <i r="2">
      <x v="236"/>
      <x v="103"/>
      <x v="1286"/>
      <x v="97"/>
    </i>
    <i r="1">
      <x v="139"/>
      <x v="206"/>
      <x v="38"/>
      <x v="1141"/>
      <x v="69"/>
    </i>
    <i r="1">
      <x v="140"/>
      <x v="152"/>
      <x v="95"/>
      <x v="1241"/>
      <x v="137"/>
    </i>
    <i r="3">
      <x v="124"/>
      <x v="1321"/>
      <x v="181"/>
    </i>
    <i r="4">
      <x v="1322"/>
      <x v="57"/>
    </i>
    <i r="2">
      <x v="154"/>
      <x v="13"/>
      <x v="1084"/>
      <x v="25"/>
    </i>
    <i r="2">
      <x v="157"/>
      <x v="124"/>
      <x v="1324"/>
      <x v="51"/>
    </i>
    <i r="2">
      <x v="163"/>
      <x v="99"/>
      <x v="1276"/>
      <x v="145"/>
    </i>
    <i r="1">
      <x v="141"/>
      <x v="141"/>
      <x v="49"/>
      <x v="1159"/>
      <x v="82"/>
    </i>
    <i r="3">
      <x v="99"/>
      <x v="1159"/>
      <x v="82"/>
    </i>
    <i r="4">
      <x v="1262"/>
      <x v="131"/>
    </i>
    <i r="3">
      <x v="148"/>
      <x v="1382"/>
      <x v="217"/>
    </i>
    <i r="3">
      <x v="160"/>
      <x v="1411"/>
      <x v="193"/>
    </i>
    <i r="2">
      <x v="157"/>
      <x v="139"/>
      <x v="1359"/>
      <x v="203"/>
    </i>
    <i r="1">
      <x v="142"/>
      <x v="115"/>
      <x v="47"/>
      <x v="1154"/>
      <x v="78"/>
    </i>
    <i r="2">
      <x v="136"/>
      <x v="6"/>
      <x v="1066"/>
      <x v="18"/>
    </i>
    <i r="2">
      <x v="142"/>
      <x v="74"/>
      <x v="1206"/>
      <x v="119"/>
    </i>
    <i r="3">
      <x v="132"/>
      <x v="1206"/>
      <x v="119"/>
    </i>
    <i r="2">
      <x v="150"/>
      <x v="4"/>
      <x v="1059"/>
      <x v="12"/>
    </i>
    <i r="2">
      <x v="159"/>
      <x v="82"/>
      <x v="1219"/>
      <x v="127"/>
    </i>
    <i r="3">
      <x v="83"/>
      <x v="1219"/>
      <x v="127"/>
    </i>
    <i r="2">
      <x v="178"/>
      <x v="93"/>
      <x v="1239"/>
      <x v="136"/>
    </i>
    <i r="2">
      <x v="187"/>
      <x v="99"/>
      <x v="1280"/>
      <x v="93"/>
    </i>
    <i r="1">
      <x v="143"/>
      <x v="153"/>
      <x v="147"/>
      <x v="1378"/>
      <x v="215"/>
    </i>
    <i r="2">
      <x v="155"/>
      <x v="74"/>
      <x v="1209"/>
      <x v="119"/>
    </i>
    <i r="3">
      <x v="145"/>
      <x v="1209"/>
      <x v="119"/>
    </i>
    <i r="1">
      <x v="144"/>
      <x v="141"/>
      <x v="99"/>
      <x v="1263"/>
      <x v="148"/>
    </i>
    <i r="2">
      <x v="150"/>
      <x v="131"/>
      <x v="1346"/>
      <x v="192"/>
    </i>
    <i r="3">
      <x v="132"/>
      <x v="1346"/>
      <x v="192"/>
    </i>
    <i r="2">
      <x v="158"/>
      <x v="124"/>
      <x v="1326"/>
      <x v="51"/>
    </i>
    <i r="3">
      <x v="161"/>
      <x v="1430"/>
      <x v="234"/>
    </i>
    <i r="2">
      <x v="159"/>
      <x v="42"/>
      <x v="1148"/>
      <x v="73"/>
    </i>
    <i r="2">
      <x v="171"/>
      <x v="98"/>
      <x v="1252"/>
      <x v="142"/>
    </i>
    <i r="2">
      <x v="224"/>
      <x v="31"/>
      <x v="1123"/>
      <x v="59"/>
    </i>
    <i r="1">
      <x v="145"/>
      <x v="142"/>
      <x v="160"/>
      <x v="1412"/>
      <x v="233"/>
    </i>
    <i r="2">
      <x v="157"/>
      <x v="124"/>
      <x v="1325"/>
      <x v="183"/>
    </i>
    <i r="1">
      <x v="146"/>
      <x v="146"/>
      <x v="90"/>
      <x v="1226"/>
      <x v="132"/>
    </i>
    <i r="3">
      <x v="129"/>
      <x v="1344"/>
      <x v="24"/>
    </i>
    <i r="3">
      <x v="132"/>
      <x v="1344"/>
      <x v="24"/>
    </i>
    <i r="2">
      <x v="158"/>
      <x v="37"/>
      <x v="1140"/>
      <x v="68"/>
    </i>
    <i r="2">
      <x v="201"/>
      <x v="18"/>
      <x v="1099"/>
      <x v="39"/>
    </i>
    <i r="1">
      <x v="147"/>
      <x v="111"/>
      <x v="22"/>
      <x v="1107"/>
      <x v="44"/>
    </i>
    <i r="3">
      <x v="23"/>
      <x v="1107"/>
      <x v="44"/>
    </i>
    <i r="2">
      <x v="238"/>
      <x v="83"/>
      <x v="1220"/>
      <x v="127"/>
    </i>
    <i r="1">
      <x v="148"/>
      <x v="111"/>
      <x v="158"/>
      <x v="1396"/>
      <x v="221"/>
    </i>
    <i r="2">
      <x v="146"/>
      <x v="99"/>
      <x v="1265"/>
      <x v="150"/>
    </i>
    <i r="2">
      <x v="157"/>
      <x v="111"/>
      <x v="1295"/>
      <x v="169"/>
    </i>
    <i r="2">
      <x v="163"/>
      <x v="186"/>
      <x v="1482"/>
      <x v="277"/>
    </i>
    <i r="2">
      <x v="205"/>
      <x v="192"/>
      <x v="1498"/>
      <x v="142"/>
    </i>
    <i r="1">
      <x v="150"/>
      <x v="163"/>
      <x v="33"/>
      <x v="1131"/>
      <x v="64"/>
    </i>
    <i r="2">
      <x v="164"/>
      <x v="6"/>
      <x v="1068"/>
      <x v="19"/>
    </i>
    <i r="1">
      <x v="151"/>
      <x v="108"/>
      <x v="158"/>
      <x v="1395"/>
      <x v="220"/>
    </i>
    <i r="2">
      <x v="128"/>
      <x v="50"/>
      <x v="1161"/>
      <x v="84"/>
    </i>
    <i r="3">
      <x v="159"/>
      <x v="1402"/>
      <x v="226"/>
    </i>
    <i r="2">
      <x v="146"/>
      <x v="69"/>
      <x v="1197"/>
      <x v="113"/>
    </i>
    <i r="3">
      <x v="169"/>
      <x v="1197"/>
      <x v="113"/>
    </i>
    <i r="2">
      <x v="147"/>
      <x v="99"/>
      <x v="1266"/>
      <x v="151"/>
    </i>
    <i r="2">
      <x v="148"/>
      <x v="20"/>
      <x v="1103"/>
      <x v="42"/>
    </i>
    <i r="2">
      <x v="149"/>
      <x v="56"/>
      <x v="1179"/>
      <x v="99"/>
    </i>
    <i r="3">
      <x v="160"/>
      <x v="1413"/>
      <x v="234"/>
    </i>
    <i r="3">
      <x v="171"/>
      <x v="1413"/>
      <x v="234"/>
    </i>
    <i r="2">
      <x v="151"/>
      <x v="61"/>
      <x v="1189"/>
      <x v="107"/>
    </i>
    <i r="3">
      <x v="72"/>
      <x v="1203"/>
      <x v="116"/>
    </i>
    <i r="2">
      <x v="188"/>
      <x v="36"/>
      <x v="1137"/>
      <x v="67"/>
    </i>
    <i r="1">
      <x v="152"/>
      <x v="169"/>
      <x v="99"/>
      <x v="1277"/>
      <x v="160"/>
    </i>
    <i r="1">
      <x v="153"/>
      <x v="131"/>
      <x v="68"/>
      <x v="1196"/>
      <x v="13"/>
    </i>
    <i r="3">
      <x v="71"/>
      <x v="1196"/>
      <x v="13"/>
    </i>
    <i r="3">
      <x v="72"/>
      <x v="1196"/>
      <x v="13"/>
    </i>
    <i r="3">
      <x v="122"/>
      <x v="1196"/>
      <x v="13"/>
    </i>
    <i r="3">
      <x v="160"/>
      <x v="1196"/>
      <x v="13"/>
    </i>
    <i r="3">
      <x v="193"/>
      <x v="1196"/>
      <x v="13"/>
    </i>
    <i r="2">
      <x v="142"/>
      <x v="98"/>
      <x v="1248"/>
      <x v="11"/>
    </i>
    <i r="2">
      <x v="144"/>
      <x v="65"/>
      <x v="1193"/>
      <x v="111"/>
    </i>
    <i r="1">
      <x v="154"/>
      <x v="93"/>
      <x v="7"/>
      <x v="1074"/>
      <x v="4"/>
    </i>
    <i r="3">
      <x v="63"/>
      <x v="1074"/>
      <x v="4"/>
    </i>
    <i r="3">
      <x v="76"/>
      <x v="1074"/>
      <x v="4"/>
    </i>
    <i r="3">
      <x v="85"/>
      <x v="1074"/>
      <x v="4"/>
    </i>
    <i r="2">
      <x v="133"/>
      <x v="89"/>
      <x v="1224"/>
      <x v="130"/>
    </i>
    <i r="2">
      <x v="135"/>
      <x v="112"/>
      <x v="1296"/>
      <x v="170"/>
    </i>
    <i r="2">
      <x v="143"/>
      <x v="107"/>
      <x v="1290"/>
      <x v="165"/>
    </i>
    <i r="2">
      <x v="147"/>
      <x v="112"/>
      <x v="1297"/>
      <x v="170"/>
    </i>
    <i r="2">
      <x v="172"/>
      <x v="186"/>
      <x v="1483"/>
      <x v="277"/>
    </i>
    <i r="1">
      <x v="155"/>
      <x v="134"/>
      <x v="172"/>
      <x v="1458"/>
      <x v="205"/>
    </i>
    <i r="3">
      <x v="174"/>
      <x v="1458"/>
      <x v="205"/>
    </i>
    <i r="2">
      <x v="166"/>
      <x v="2"/>
      <x v="1057"/>
      <x v="10"/>
    </i>
    <i r="1">
      <x v="156"/>
      <x v="125"/>
      <x v="161"/>
      <x v="1422"/>
      <x v="239"/>
    </i>
    <i r="2">
      <x v="146"/>
      <x v="43"/>
      <x v="1150"/>
      <x v="74"/>
    </i>
    <i r="2">
      <x v="159"/>
      <x v="74"/>
      <x v="1210"/>
      <x v="13"/>
    </i>
    <i r="3">
      <x v="90"/>
      <x v="1210"/>
      <x v="13"/>
    </i>
    <i r="3">
      <x v="132"/>
      <x v="1210"/>
      <x v="13"/>
    </i>
    <i r="3">
      <x v="145"/>
      <x v="1210"/>
      <x v="13"/>
    </i>
    <i r="1">
      <x v="157"/>
      <x v="113"/>
      <x v="45"/>
      <x v="1152"/>
      <x v="76"/>
    </i>
    <i r="3">
      <x v="160"/>
      <x v="1404"/>
      <x v="227"/>
    </i>
    <i r="2">
      <x v="142"/>
      <x v="138"/>
      <x v="1358"/>
      <x v="202"/>
    </i>
    <i r="2">
      <x v="147"/>
      <x v="113"/>
      <x v="1299"/>
      <x v="171"/>
    </i>
    <i r="1">
      <x v="158"/>
      <x v="172"/>
      <x v="35"/>
      <x v="1135"/>
      <x v="66"/>
    </i>
    <i r="1">
      <x v="159"/>
      <x v="142"/>
      <x v="189"/>
      <x v="1488"/>
      <x v="145"/>
    </i>
    <i r="2">
      <x v="148"/>
      <x v="153"/>
      <x v="1391"/>
      <x v="219"/>
    </i>
    <i r="1">
      <x v="160"/>
      <x v="144"/>
      <x v="74"/>
      <x v="1208"/>
      <x v="51"/>
    </i>
    <i r="2">
      <x v="145"/>
      <x v="173"/>
      <x v="1459"/>
      <x v="264"/>
    </i>
    <i r="1">
      <x v="162"/>
      <x v="113"/>
      <x v="29"/>
      <x v="1111"/>
      <x v="47"/>
    </i>
    <i r="3">
      <x v="122"/>
      <x v="1309"/>
      <x v="174"/>
    </i>
    <i r="2">
      <x v="124"/>
      <x v="160"/>
      <x v="1405"/>
      <x v="228"/>
    </i>
    <i r="2">
      <x v="132"/>
      <x v="30"/>
      <x v="1115"/>
      <x v="51"/>
    </i>
    <i r="3">
      <x v="116"/>
      <x v="1306"/>
      <x v="81"/>
    </i>
    <i r="3">
      <x v="117"/>
      <x v="1306"/>
      <x v="81"/>
    </i>
    <i r="3">
      <x v="158"/>
      <x v="1397"/>
      <x v="222"/>
    </i>
    <i r="2">
      <x v="133"/>
      <x v="16"/>
      <x v="1090"/>
      <x v="30"/>
    </i>
    <i r="2">
      <x v="134"/>
      <x v="161"/>
      <x v="1424"/>
      <x v="241"/>
    </i>
    <i r="2">
      <x v="136"/>
      <x v="160"/>
      <x v="1408"/>
      <x v="230"/>
    </i>
    <i r="2">
      <x v="143"/>
      <x v="125"/>
      <x v="1332"/>
      <x v="179"/>
    </i>
    <i r="4">
      <x v="1333"/>
      <x v="185"/>
    </i>
    <i r="2">
      <x v="145"/>
      <x v="53"/>
      <x v="1176"/>
      <x v="96"/>
    </i>
    <i r="1">
      <x v="163"/>
      <x v="143"/>
      <x v="33"/>
      <x v="1130"/>
      <x v="63"/>
    </i>
    <i r="1">
      <x v="164"/>
      <x v="107"/>
      <x v="88"/>
      <x v="1046"/>
      <x v="4"/>
    </i>
    <i r="1">
      <x v="165"/>
      <x v="112"/>
      <x v="122"/>
      <x v="1308"/>
      <x v="173"/>
    </i>
    <i r="2">
      <x v="127"/>
      <x v="74"/>
      <x v="1205"/>
      <x v="118"/>
    </i>
    <i r="3">
      <x v="81"/>
      <x v="1205"/>
      <x v="118"/>
    </i>
    <i r="2">
      <x v="142"/>
      <x v="58"/>
      <x v="1185"/>
      <x v="103"/>
    </i>
    <i r="2">
      <x v="144"/>
      <x v="132"/>
      <x v="1349"/>
      <x v="195"/>
    </i>
    <i r="1">
      <x v="166"/>
      <x v="152"/>
      <x v="185"/>
      <x v="1481"/>
      <x v="276"/>
    </i>
    <i r="2">
      <x v="154"/>
      <x v="99"/>
      <x v="1272"/>
      <x v="157"/>
    </i>
    <i r="3">
      <x v="162"/>
      <x v="1437"/>
      <x v="250"/>
    </i>
    <i r="1">
      <x v="167"/>
      <x v="153"/>
      <x v="128"/>
      <x v="1342"/>
      <x v="190"/>
    </i>
    <i r="2">
      <x v="154"/>
      <x v="99"/>
      <x v="1273"/>
      <x v="158"/>
    </i>
    <i r="3">
      <x v="124"/>
      <x v="1323"/>
      <x v="182"/>
    </i>
    <i r="3">
      <x v="193"/>
      <x v="1273"/>
      <x v="158"/>
    </i>
    <i r="1">
      <x v="168"/>
      <x v="152"/>
      <x v="161"/>
      <x v="1428"/>
      <x v="245"/>
    </i>
    <i r="2">
      <x v="154"/>
      <x v="50"/>
      <x v="1165"/>
      <x v="88"/>
    </i>
    <i r="2">
      <x v="155"/>
      <x v="30"/>
      <x v="1121"/>
      <x v="57"/>
    </i>
    <i r="3">
      <x v="71"/>
      <x v="1121"/>
      <x v="57"/>
    </i>
    <i r="1">
      <x v="169"/>
      <x v="151"/>
      <x v="171"/>
      <x v="1452"/>
      <x v="261"/>
    </i>
    <i r="2">
      <x v="152"/>
      <x v="147"/>
      <x v="1377"/>
      <x v="214"/>
    </i>
    <i r="2">
      <x v="153"/>
      <x v="16"/>
      <x v="1092"/>
      <x v="32"/>
    </i>
    <i r="2">
      <x v="155"/>
      <x v="171"/>
      <x v="1453"/>
      <x v="33"/>
    </i>
    <i r="1">
      <x v="170"/>
      <x v="151"/>
      <x v="99"/>
      <x v="1268"/>
      <x v="153"/>
    </i>
    <i r="2">
      <x v="152"/>
      <x v="122"/>
      <x v="1311"/>
      <x v="176"/>
    </i>
    <i r="2">
      <x v="153"/>
      <x v="99"/>
      <x v="1271"/>
      <x v="156"/>
    </i>
    <i r="1">
      <x v="171"/>
      <x v="152"/>
      <x v="98"/>
      <x v="1249"/>
      <x v="11"/>
    </i>
    <i r="2">
      <x v="154"/>
      <x v="161"/>
      <x v="1429"/>
      <x v="9"/>
    </i>
    <i r="1">
      <x v="172"/>
      <x v="152"/>
      <x v="189"/>
      <x v="1489"/>
      <x v="280"/>
    </i>
    <i r="2">
      <x v="153"/>
      <x v="78"/>
      <x v="1217"/>
      <x v="51"/>
    </i>
    <i r="1">
      <x v="173"/>
      <x v="122"/>
      <x v="109"/>
      <x v="1293"/>
      <x v="167"/>
    </i>
    <i r="2">
      <x v="127"/>
      <x v="30"/>
      <x v="1114"/>
      <x v="50"/>
    </i>
    <i r="3">
      <x v="189"/>
      <x v="1486"/>
      <x v="278"/>
    </i>
    <i r="2">
      <x v="141"/>
      <x v="15"/>
      <x v="1086"/>
      <x v="27"/>
    </i>
    <i r="3">
      <x v="124"/>
      <x v="1320"/>
      <x v="180"/>
    </i>
    <i r="3">
      <x v="171"/>
      <x v="1451"/>
      <x v="114"/>
    </i>
    <i r="2">
      <x v="151"/>
      <x v="99"/>
      <x v="1269"/>
      <x v="154"/>
    </i>
    <i r="2">
      <x v="158"/>
      <x v="6"/>
      <x v="1067"/>
      <x v="18"/>
    </i>
    <i r="2">
      <x v="187"/>
      <x v="112"/>
      <x v="1298"/>
      <x v="170"/>
    </i>
    <i r="1">
      <x v="174"/>
      <x v="137"/>
      <x v="60"/>
      <x v="1187"/>
      <x v="105"/>
    </i>
    <i r="3">
      <x v="171"/>
      <x v="1450"/>
      <x v="260"/>
    </i>
    <i r="2">
      <x v="151"/>
      <x v="73"/>
      <x v="1204"/>
      <x v="117"/>
    </i>
    <i r="3">
      <x v="124"/>
      <x v="1204"/>
      <x v="117"/>
    </i>
    <i r="2">
      <x v="155"/>
      <x v="189"/>
      <x v="1490"/>
      <x v="145"/>
    </i>
    <i r="1">
      <x v="175"/>
      <x v="151"/>
      <x v="8"/>
      <x v="1075"/>
      <x v="20"/>
    </i>
    <i r="3">
      <x v="19"/>
      <x v="1101"/>
      <x v="41"/>
    </i>
    <i r="2">
      <x v="223"/>
      <x v="120"/>
      <x v="1051"/>
      <x v="8"/>
    </i>
    <i r="3">
      <x v="178"/>
      <x v="1054"/>
      <x v="8"/>
    </i>
    <i r="1">
      <x v="176"/>
      <x v="121"/>
      <x v="30"/>
      <x v="1112"/>
      <x v="48"/>
    </i>
    <i r="4">
      <x v="1113"/>
      <x v="49"/>
    </i>
    <i r="2">
      <x v="132"/>
      <x v="88"/>
      <x v="1047"/>
      <x v="5"/>
    </i>
    <i r="2">
      <x v="151"/>
      <x v="161"/>
      <x v="1427"/>
      <x v="244"/>
    </i>
    <i r="1">
      <x v="177"/>
      <x v="126"/>
      <x v="47"/>
      <x v="1155"/>
      <x v="79"/>
    </i>
    <i r="3">
      <x v="67"/>
      <x v="1155"/>
      <x v="79"/>
    </i>
    <i r="2">
      <x v="137"/>
      <x v="127"/>
      <x v="1341"/>
      <x v="189"/>
    </i>
    <i r="3">
      <x v="132"/>
      <x v="1341"/>
      <x v="189"/>
    </i>
    <i r="2">
      <x v="141"/>
      <x v="192"/>
      <x v="1496"/>
      <x v="284"/>
    </i>
    <i r="2">
      <x v="173"/>
      <x v="69"/>
      <x v="1198"/>
      <x v="113"/>
    </i>
    <i r="3">
      <x v="169"/>
      <x v="1198"/>
      <x v="113"/>
    </i>
    <i r="1">
      <x v="178"/>
      <x v="123"/>
      <x v="124"/>
      <x v="1315"/>
      <x v="179"/>
    </i>
    <i r="1">
      <x v="179"/>
      <x v="131"/>
      <x v="171"/>
      <x v="1446"/>
      <x v="256"/>
    </i>
    <i r="2">
      <x v="147"/>
      <x v="147"/>
      <x v="1376"/>
      <x v="213"/>
    </i>
    <i r="1">
      <x v="180"/>
      <x v="131"/>
      <x v="132"/>
      <x v="1348"/>
      <x v="194"/>
    </i>
    <i r="2">
      <x v="132"/>
      <x v="98"/>
      <x v="1245"/>
      <x v="35"/>
    </i>
    <i r="2">
      <x v="133"/>
      <x v="5"/>
      <x v="1062"/>
      <x v="15"/>
    </i>
    <i r="2">
      <x v="147"/>
      <x v="102"/>
      <x v="1285"/>
      <x v="148"/>
    </i>
    <i r="2">
      <x v="148"/>
      <x v="46"/>
      <x v="1153"/>
      <x v="77"/>
    </i>
    <i r="2">
      <x v="187"/>
      <x v="67"/>
      <x v="1195"/>
      <x v="112"/>
    </i>
    <i r="1">
      <x v="181"/>
      <x v="126"/>
      <x v="59"/>
      <x v="1186"/>
      <x v="104"/>
    </i>
    <i r="2">
      <x v="131"/>
      <x v="160"/>
      <x v="1407"/>
      <x v="181"/>
    </i>
    <i r="3">
      <x v="161"/>
      <x v="1423"/>
      <x v="240"/>
    </i>
    <i r="3">
      <x v="187"/>
      <x v="1484"/>
      <x v="167"/>
    </i>
    <i r="1">
      <x v="182"/>
      <x v="132"/>
      <x v="96"/>
      <x v="1242"/>
      <x v="138"/>
    </i>
    <i r="1">
      <x v="183"/>
      <x v="127"/>
      <x v="194"/>
      <x v="1501"/>
      <x v="38"/>
    </i>
    <i r="2">
      <x v="138"/>
      <x v="99"/>
      <x v="1260"/>
      <x v="81"/>
    </i>
    <i r="1">
      <x v="184"/>
      <x v="135"/>
      <x v="171"/>
      <x v="1448"/>
      <x v="258"/>
    </i>
    <i r="2">
      <x v="136"/>
      <x v="141"/>
      <x v="1362"/>
      <x v="165"/>
    </i>
    <i r="1">
      <x v="185"/>
      <x v="141"/>
      <x v="182"/>
      <x v="1474"/>
      <x v="274"/>
    </i>
    <i r="3">
      <x v="183"/>
      <x v="1474"/>
      <x v="274"/>
    </i>
    <i r="1">
      <x v="186"/>
      <x v="127"/>
      <x v="132"/>
      <x v="1347"/>
      <x v="193"/>
    </i>
    <i r="2">
      <x v="131"/>
      <x v="124"/>
      <x v="1317"/>
      <x v="179"/>
    </i>
    <i r="3">
      <x v="171"/>
      <x v="1447"/>
      <x v="257"/>
    </i>
    <i r="2">
      <x v="160"/>
      <x v="3"/>
      <x v="1058"/>
      <x v="11"/>
    </i>
    <i r="1">
      <x v="187"/>
      <x v="124"/>
      <x v="121"/>
      <x v="1052"/>
      <x v="7"/>
    </i>
    <i r="3">
      <x v="179"/>
      <x v="1052"/>
      <x v="7"/>
    </i>
    <i r="2">
      <x v="136"/>
      <x v="16"/>
      <x v="1091"/>
      <x v="31"/>
    </i>
    <i r="3">
      <x v="30"/>
      <x v="1117"/>
      <x v="53"/>
    </i>
    <i r="3">
      <x v="86"/>
      <x v="1222"/>
      <x v="128"/>
    </i>
    <i r="3">
      <x v="129"/>
      <x v="1343"/>
      <x v="191"/>
    </i>
    <i r="3">
      <x v="158"/>
      <x v="1398"/>
      <x v="223"/>
    </i>
    <i r="4">
      <x v="1399"/>
      <x v="224"/>
    </i>
    <i r="3">
      <x v="160"/>
      <x v="1409"/>
      <x v="231"/>
    </i>
    <i r="3">
      <x v="174"/>
      <x v="1460"/>
      <x v="265"/>
    </i>
    <i r="3">
      <x v="176"/>
      <x v="1465"/>
      <x v="267"/>
    </i>
    <i r="2">
      <x v="141"/>
      <x v="33"/>
      <x v="1129"/>
      <x v="13"/>
    </i>
    <i r="3">
      <x v="153"/>
      <x v="1129"/>
      <x v="13"/>
    </i>
    <i r="3">
      <x v="171"/>
      <x v="1129"/>
      <x v="13"/>
    </i>
    <i r="3">
      <x v="189"/>
      <x v="1129"/>
      <x v="13"/>
    </i>
    <i r="2">
      <x v="151"/>
      <x v="193"/>
      <x v="1499"/>
      <x v="285"/>
    </i>
    <i r="2">
      <x v="152"/>
      <x v="168"/>
      <x v="1444"/>
      <x v="254"/>
    </i>
    <i r="2">
      <x v="156"/>
      <x v="61"/>
      <x v="1190"/>
      <x v="108"/>
    </i>
    <i r="3">
      <x v="90"/>
      <x v="1227"/>
      <x v="133"/>
    </i>
    <i r="2">
      <x v="197"/>
      <x v="11"/>
      <x v="1081"/>
      <x v="22"/>
    </i>
    <i r="1">
      <x v="188"/>
      <x v="131"/>
      <x v="57"/>
      <x v="1180"/>
      <x v="100"/>
    </i>
    <i r="2">
      <x v="132"/>
      <x v="30"/>
      <x v="1116"/>
      <x v="52"/>
    </i>
    <i r="2">
      <x v="151"/>
      <x v="99"/>
      <x v="1270"/>
      <x v="155"/>
    </i>
    <i r="3">
      <x v="160"/>
      <x v="1415"/>
      <x v="235"/>
    </i>
    <i r="2">
      <x v="152"/>
      <x v="75"/>
      <x v="1214"/>
      <x v="124"/>
    </i>
    <i r="3">
      <x v="160"/>
      <x v="1416"/>
      <x v="236"/>
    </i>
    <i r="3">
      <x v="164"/>
      <x v="1441"/>
      <x v="252"/>
    </i>
    <i r="2">
      <x v="156"/>
      <x v="87"/>
      <x v="1223"/>
      <x v="129"/>
    </i>
    <i r="3">
      <x v="133"/>
      <x v="1354"/>
      <x v="199"/>
    </i>
    <i r="3">
      <x v="146"/>
      <x v="1223"/>
      <x v="129"/>
    </i>
    <i r="2">
      <x v="157"/>
      <x v="57"/>
      <x v="1184"/>
      <x v="102"/>
    </i>
    <i r="2">
      <x v="194"/>
      <x v="36"/>
      <x v="1138"/>
      <x v="67"/>
    </i>
    <i r="1">
      <x v="189"/>
      <x v="128"/>
      <x v="99"/>
      <x v="1258"/>
      <x v="146"/>
    </i>
    <i r="2">
      <x v="131"/>
      <x v="189"/>
      <x v="1487"/>
      <x v="279"/>
    </i>
    <i r="2">
      <x v="133"/>
      <x v="148"/>
      <x v="1381"/>
      <x v="216"/>
    </i>
    <i r="2">
      <x v="136"/>
      <x v="160"/>
      <x v="1410"/>
      <x v="232"/>
    </i>
    <i r="3">
      <x v="161"/>
      <x v="1425"/>
      <x v="242"/>
    </i>
    <i r="3">
      <x v="171"/>
      <x v="1449"/>
      <x v="259"/>
    </i>
    <i r="2">
      <x v="142"/>
      <x v="77"/>
      <x v="1215"/>
      <x v="125"/>
    </i>
    <i r="3">
      <x v="158"/>
      <x v="1400"/>
      <x v="220"/>
    </i>
    <i r="2">
      <x v="157"/>
      <x v="5"/>
      <x v="1063"/>
      <x v="16"/>
    </i>
    <i r="1">
      <x v="190"/>
      <x v="137"/>
      <x v="30"/>
      <x v="1118"/>
      <x v="54"/>
    </i>
    <i r="4">
      <x v="1119"/>
      <x v="55"/>
    </i>
    <i r="3">
      <x v="33"/>
      <x v="1128"/>
      <x v="62"/>
    </i>
    <i r="3">
      <x v="50"/>
      <x v="1128"/>
      <x v="62"/>
    </i>
    <i r="2">
      <x v="142"/>
      <x v="30"/>
      <x v="1120"/>
      <x v="56"/>
    </i>
    <i r="3">
      <x v="74"/>
      <x v="1207"/>
      <x v="120"/>
    </i>
    <i r="3">
      <x v="99"/>
      <x v="1264"/>
      <x v="149"/>
    </i>
    <i r="3">
      <x v="176"/>
      <x v="1467"/>
      <x v="267"/>
    </i>
    <i r="2">
      <x v="146"/>
      <x v="71"/>
      <x v="1201"/>
      <x v="114"/>
    </i>
    <i r="1">
      <x v="191"/>
      <x v="142"/>
      <x v="50"/>
      <x v="1163"/>
      <x v="86"/>
    </i>
    <i r="3">
      <x v="119"/>
      <x v="1048"/>
      <x v="6"/>
    </i>
    <i r="3">
      <x v="142"/>
      <x v="1048"/>
      <x v="6"/>
    </i>
    <i t="default">
      <x/>
    </i>
    <i t="grand">
      <x/>
    </i>
  </rowItems>
  <colFields count="2">
    <field x="-2"/>
    <field x="17"/>
  </colFields>
  <colItems count="30">
    <i>
      <x/>
      <x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i="1">
      <x v="1"/>
      <x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i="2">
      <x v="2"/>
      <x/>
    </i>
    <i r="1" i="2">
      <x v="20"/>
    </i>
    <i r="1" i="2">
      <x v="21"/>
    </i>
    <i r="1" i="2">
      <x v="22"/>
    </i>
    <i r="1" i="2">
      <x v="23"/>
    </i>
    <i r="1" i="2">
      <x v="24"/>
    </i>
    <i r="1" i="2">
      <x v="25"/>
    </i>
    <i r="1" i="2">
      <x v="26"/>
    </i>
    <i r="1" i="2">
      <x v="27"/>
    </i>
    <i t="grand">
      <x/>
    </i>
    <i t="grand" i="1">
      <x/>
    </i>
    <i t="grand" i="2">
      <x/>
    </i>
  </colItems>
  <dataFields count="3">
    <dataField name="Sum of Value$" fld="14" baseField="0" baseItem="0"/>
    <dataField name="Sum of Qty Remaining" fld="11" baseField="0" baseItem="0"/>
    <dataField name="Max of Days Late" fld="24" subtotal="max" baseField="5" baseItem="251"/>
  </dataFields>
  <formats count="275"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-2" type="button" dataOnly="0" labelOnly="1" outline="0" axis="axisCol" fieldPosition="0"/>
    </format>
    <format dxfId="272">
      <pivotArea field="17" type="button" dataOnly="0" labelOnly="1" outline="0" axis="axisCol" fieldPosition="1"/>
    </format>
    <format dxfId="271">
      <pivotArea type="topRight" dataOnly="0" labelOnly="1" outline="0" fieldPosition="0"/>
    </format>
    <format dxfId="270">
      <pivotArea field="19" type="button" dataOnly="0" labelOnly="1" outline="0" axis="axisRow" fieldPosition="0"/>
    </format>
    <format dxfId="269">
      <pivotArea field="2" type="button" dataOnly="0" labelOnly="1" outline="0" axis="axisRow" fieldPosition="1"/>
    </format>
    <format dxfId="268">
      <pivotArea field="3" type="button" dataOnly="0" labelOnly="1" outline="0" axis="axisRow" fieldPosition="2"/>
    </format>
    <format dxfId="267">
      <pivotArea field="6" type="button" dataOnly="0" labelOnly="1" outline="0" axis="axisRow" fieldPosition="3"/>
    </format>
    <format dxfId="266">
      <pivotArea field="0" type="button" dataOnly="0" labelOnly="1" outline="0" axis="axisRow" fieldPosition="4"/>
    </format>
    <format dxfId="265">
      <pivotArea field="5" type="button" dataOnly="0" labelOnly="1" outline="0" axis="axisRow" fieldPosition="5"/>
    </format>
    <format dxfId="264">
      <pivotArea dataOnly="0" labelOnly="1" outline="0" fieldPosition="0">
        <references count="1">
          <reference field="19" count="5">
            <x v="0"/>
            <x v="2"/>
            <x v="3"/>
            <x v="5"/>
            <x v="8"/>
          </reference>
        </references>
      </pivotArea>
    </format>
    <format dxfId="263">
      <pivotArea dataOnly="0" labelOnly="1" outline="0" fieldPosition="0">
        <references count="1">
          <reference field="19" count="5" defaultSubtotal="1">
            <x v="0"/>
            <x v="2"/>
            <x v="3"/>
            <x v="5"/>
            <x v="8"/>
          </reference>
        </references>
      </pivotArea>
    </format>
    <format dxfId="262">
      <pivotArea dataOnly="0" labelOnly="1" grandRow="1" outline="0" fieldPosition="0"/>
    </format>
    <format dxfId="261">
      <pivotArea dataOnly="0" labelOnly="1" outline="0" fieldPosition="0">
        <references count="2">
          <reference field="2" count="50">
            <x v="1"/>
            <x v="6"/>
            <x v="7"/>
            <x v="12"/>
            <x v="14"/>
            <x v="15"/>
            <x v="17"/>
            <x v="20"/>
            <x v="21"/>
            <x v="22"/>
            <x v="26"/>
            <x v="27"/>
            <x v="28"/>
            <x v="29"/>
            <x v="30"/>
            <x v="31"/>
            <x v="38"/>
            <x v="39"/>
            <x v="43"/>
            <x v="47"/>
            <x v="48"/>
            <x v="49"/>
            <x v="52"/>
            <x v="53"/>
            <x v="57"/>
            <x v="60"/>
            <x v="62"/>
            <x v="69"/>
            <x v="73"/>
            <x v="76"/>
            <x v="77"/>
            <x v="78"/>
            <x v="79"/>
            <x v="82"/>
            <x v="83"/>
            <x v="87"/>
            <x v="88"/>
            <x v="91"/>
            <x v="92"/>
            <x v="98"/>
            <x v="100"/>
            <x v="101"/>
            <x v="102"/>
            <x v="103"/>
            <x v="104"/>
            <x v="105"/>
            <x v="106"/>
            <x v="107"/>
            <x v="108"/>
            <x v="109"/>
          </reference>
          <reference field="19" count="1" selected="0">
            <x v="0"/>
          </reference>
        </references>
      </pivotArea>
    </format>
    <format dxfId="260">
      <pivotArea dataOnly="0" labelOnly="1" outline="0" fieldPosition="0">
        <references count="2">
          <reference field="2" count="50">
            <x v="111"/>
            <x v="112"/>
            <x v="113"/>
            <x v="115"/>
            <x v="116"/>
            <x v="118"/>
            <x v="119"/>
            <x v="120"/>
            <x v="121"/>
            <x v="123"/>
            <x v="124"/>
            <x v="125"/>
            <x v="126"/>
            <x v="127"/>
            <x v="128"/>
            <x v="129"/>
            <x v="131"/>
            <x v="132"/>
            <x v="133"/>
            <x v="134"/>
            <x v="135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2"/>
            <x v="163"/>
            <x v="164"/>
            <x v="165"/>
            <x v="166"/>
            <x v="167"/>
          </reference>
          <reference field="19" count="1" selected="0">
            <x v="0"/>
          </reference>
        </references>
      </pivotArea>
    </format>
    <format dxfId="259">
      <pivotArea dataOnly="0" labelOnly="1" outline="0" fieldPosition="0">
        <references count="2">
          <reference field="2" count="20"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</reference>
          <reference field="19" count="1" selected="0">
            <x v="0"/>
          </reference>
        </references>
      </pivotArea>
    </format>
    <format dxfId="258">
      <pivotArea dataOnly="0" labelOnly="1" outline="0" fieldPosition="0">
        <references count="2">
          <reference field="2" count="15">
            <x v="57"/>
            <x v="109"/>
            <x v="126"/>
            <x v="134"/>
            <x v="142"/>
            <x v="150"/>
            <x v="151"/>
            <x v="153"/>
            <x v="163"/>
            <x v="165"/>
            <x v="166"/>
            <x v="174"/>
            <x v="181"/>
            <x v="184"/>
            <x v="187"/>
          </reference>
          <reference field="19" count="1" selected="0">
            <x v="2"/>
          </reference>
        </references>
      </pivotArea>
    </format>
    <format dxfId="257">
      <pivotArea dataOnly="0" labelOnly="1" outline="0" fieldPosition="0">
        <references count="2">
          <reference field="2" count="50">
            <x v="4"/>
            <x v="22"/>
            <x v="23"/>
            <x v="28"/>
            <x v="53"/>
            <x v="60"/>
            <x v="79"/>
            <x v="84"/>
            <x v="85"/>
            <x v="88"/>
            <x v="98"/>
            <x v="104"/>
            <x v="107"/>
            <x v="113"/>
            <x v="119"/>
            <x v="125"/>
            <x v="130"/>
            <x v="131"/>
            <x v="133"/>
            <x v="138"/>
            <x v="146"/>
            <x v="148"/>
            <x v="151"/>
            <x v="152"/>
            <x v="153"/>
            <x v="156"/>
            <x v="158"/>
            <x v="159"/>
            <x v="160"/>
            <x v="161"/>
            <x v="162"/>
            <x v="163"/>
            <x v="165"/>
            <x v="166"/>
            <x v="167"/>
            <x v="168"/>
            <x v="169"/>
            <x v="170"/>
            <x v="172"/>
            <x v="173"/>
            <x v="174"/>
            <x v="175"/>
            <x v="176"/>
            <x v="177"/>
            <x v="178"/>
            <x v="179"/>
            <x v="181"/>
            <x v="183"/>
            <x v="184"/>
            <x v="185"/>
          </reference>
          <reference field="19" count="1" selected="0">
            <x v="3"/>
          </reference>
        </references>
      </pivotArea>
    </format>
    <format dxfId="256">
      <pivotArea dataOnly="0" labelOnly="1" outline="0" fieldPosition="0">
        <references count="2">
          <reference field="2" count="2">
            <x v="186"/>
            <x v="187"/>
          </reference>
          <reference field="19" count="1" selected="0">
            <x v="3"/>
          </reference>
        </references>
      </pivotArea>
    </format>
    <format dxfId="255">
      <pivotArea dataOnly="0" labelOnly="1" outline="0" fieldPosition="0">
        <references count="2">
          <reference field="2" count="18">
            <x v="134"/>
            <x v="141"/>
            <x v="142"/>
            <x v="151"/>
            <x v="153"/>
            <x v="156"/>
            <x v="162"/>
            <x v="165"/>
            <x v="166"/>
            <x v="167"/>
            <x v="171"/>
            <x v="173"/>
            <x v="175"/>
            <x v="181"/>
            <x v="182"/>
            <x v="183"/>
            <x v="184"/>
            <x v="187"/>
          </reference>
          <reference field="19" count="1" selected="0">
            <x v="5"/>
          </reference>
        </references>
      </pivotArea>
    </format>
    <format dxfId="254">
      <pivotArea dataOnly="0" labelOnly="1" outline="0" fieldPosition="0">
        <references count="2">
          <reference field="2" count="42">
            <x v="30"/>
            <x v="58"/>
            <x v="71"/>
            <x v="80"/>
            <x v="83"/>
            <x v="87"/>
            <x v="90"/>
            <x v="91"/>
            <x v="101"/>
            <x v="103"/>
            <x v="121"/>
            <x v="124"/>
            <x v="127"/>
            <x v="128"/>
            <x v="130"/>
            <x v="132"/>
            <x v="133"/>
            <x v="134"/>
            <x v="135"/>
            <x v="138"/>
            <x v="146"/>
            <x v="147"/>
            <x v="151"/>
            <x v="153"/>
            <x v="154"/>
            <x v="155"/>
            <x v="156"/>
            <x v="157"/>
            <x v="158"/>
            <x v="160"/>
            <x v="163"/>
            <x v="165"/>
            <x v="166"/>
            <x v="167"/>
            <x v="168"/>
            <x v="169"/>
            <x v="170"/>
            <x v="171"/>
            <x v="173"/>
            <x v="183"/>
            <x v="184"/>
            <x v="187"/>
          </reference>
          <reference field="19" count="1" selected="0">
            <x v="8"/>
          </reference>
        </references>
      </pivotArea>
    </format>
    <format dxfId="253">
      <pivotArea dataOnly="0" labelOnly="1" outline="0" fieldPosition="0">
        <references count="3">
          <reference field="2" count="1" selected="0">
            <x v="1"/>
          </reference>
          <reference field="3" count="1">
            <x v="94"/>
          </reference>
          <reference field="19" count="1" selected="0">
            <x v="0"/>
          </reference>
        </references>
      </pivotArea>
    </format>
    <format dxfId="252">
      <pivotArea dataOnly="0" labelOnly="1" outline="0" fieldPosition="0">
        <references count="3">
          <reference field="2" count="1" selected="0">
            <x v="6"/>
          </reference>
          <reference field="3" count="1">
            <x v="135"/>
          </reference>
          <reference field="19" count="1" selected="0">
            <x v="0"/>
          </reference>
        </references>
      </pivotArea>
    </format>
    <format dxfId="251">
      <pivotArea dataOnly="0" labelOnly="1" outline="0" fieldPosition="0">
        <references count="3">
          <reference field="2" count="1" selected="0">
            <x v="7"/>
          </reference>
          <reference field="3" count="1">
            <x v="130"/>
          </reference>
          <reference field="19" count="1" selected="0">
            <x v="0"/>
          </reference>
        </references>
      </pivotArea>
    </format>
    <format dxfId="250">
      <pivotArea dataOnly="0" labelOnly="1" outline="0" fieldPosition="0">
        <references count="3">
          <reference field="2" count="1" selected="0">
            <x v="12"/>
          </reference>
          <reference field="3" count="1">
            <x v="228"/>
          </reference>
          <reference field="19" count="1" selected="0">
            <x v="0"/>
          </reference>
        </references>
      </pivotArea>
    </format>
    <format dxfId="249">
      <pivotArea dataOnly="0" labelOnly="1" outline="0" fieldPosition="0">
        <references count="3">
          <reference field="2" count="1" selected="0">
            <x v="14"/>
          </reference>
          <reference field="3" count="1">
            <x v="225"/>
          </reference>
          <reference field="19" count="1" selected="0">
            <x v="0"/>
          </reference>
        </references>
      </pivotArea>
    </format>
    <format dxfId="248">
      <pivotArea dataOnly="0" labelOnly="1" outline="0" fieldPosition="0">
        <references count="3">
          <reference field="2" count="1" selected="0">
            <x v="15"/>
          </reference>
          <reference field="3" count="1">
            <x v="152"/>
          </reference>
          <reference field="19" count="1" selected="0">
            <x v="0"/>
          </reference>
        </references>
      </pivotArea>
    </format>
    <format dxfId="247">
      <pivotArea dataOnly="0" labelOnly="1" outline="0" fieldPosition="0">
        <references count="3">
          <reference field="2" count="1" selected="0">
            <x v="17"/>
          </reference>
          <reference field="3" count="1">
            <x v="126"/>
          </reference>
          <reference field="19" count="1" selected="0">
            <x v="0"/>
          </reference>
        </references>
      </pivotArea>
    </format>
    <format dxfId="246">
      <pivotArea dataOnly="0" labelOnly="1" outline="0" fieldPosition="0">
        <references count="3">
          <reference field="2" count="1" selected="0">
            <x v="20"/>
          </reference>
          <reference field="3" count="1">
            <x v="163"/>
          </reference>
          <reference field="19" count="1" selected="0">
            <x v="0"/>
          </reference>
        </references>
      </pivotArea>
    </format>
    <format dxfId="245">
      <pivotArea dataOnly="0" labelOnly="1" outline="0" fieldPosition="0">
        <references count="3">
          <reference field="2" count="1" selected="0">
            <x v="21"/>
          </reference>
          <reference field="3" count="2">
            <x v="131"/>
            <x v="151"/>
          </reference>
          <reference field="19" count="1" selected="0">
            <x v="0"/>
          </reference>
        </references>
      </pivotArea>
    </format>
    <format dxfId="244">
      <pivotArea dataOnly="0" labelOnly="1" outline="0" fieldPosition="0">
        <references count="3">
          <reference field="2" count="1" selected="0">
            <x v="22"/>
          </reference>
          <reference field="3" count="1">
            <x v="208"/>
          </reference>
          <reference field="19" count="1" selected="0">
            <x v="0"/>
          </reference>
        </references>
      </pivotArea>
    </format>
    <format dxfId="243">
      <pivotArea dataOnly="0" labelOnly="1" outline="0" fieldPosition="0">
        <references count="3">
          <reference field="2" count="1" selected="0">
            <x v="26"/>
          </reference>
          <reference field="3" count="1">
            <x v="159"/>
          </reference>
          <reference field="19" count="1" selected="0">
            <x v="0"/>
          </reference>
        </references>
      </pivotArea>
    </format>
    <format dxfId="242">
      <pivotArea dataOnly="0" labelOnly="1" outline="0" fieldPosition="0">
        <references count="3">
          <reference field="2" count="1" selected="0">
            <x v="27"/>
          </reference>
          <reference field="3" count="1">
            <x v="176"/>
          </reference>
          <reference field="19" count="1" selected="0">
            <x v="0"/>
          </reference>
        </references>
      </pivotArea>
    </format>
    <format dxfId="241">
      <pivotArea dataOnly="0" labelOnly="1" outline="0" fieldPosition="0">
        <references count="3">
          <reference field="2" count="1" selected="0">
            <x v="28"/>
          </reference>
          <reference field="3" count="1">
            <x v="136"/>
          </reference>
          <reference field="19" count="1" selected="0">
            <x v="0"/>
          </reference>
        </references>
      </pivotArea>
    </format>
    <format dxfId="240">
      <pivotArea dataOnly="0" labelOnly="1" outline="0" fieldPosition="0">
        <references count="3">
          <reference field="2" count="1" selected="0">
            <x v="29"/>
          </reference>
          <reference field="3" count="1">
            <x v="109"/>
          </reference>
          <reference field="19" count="1" selected="0">
            <x v="0"/>
          </reference>
        </references>
      </pivotArea>
    </format>
    <format dxfId="239">
      <pivotArea dataOnly="0" labelOnly="1" outline="0" fieldPosition="0">
        <references count="3">
          <reference field="2" count="1" selected="0">
            <x v="30"/>
          </reference>
          <reference field="3" count="1">
            <x v="72"/>
          </reference>
          <reference field="19" count="1" selected="0">
            <x v="0"/>
          </reference>
        </references>
      </pivotArea>
    </format>
    <format dxfId="238">
      <pivotArea dataOnly="0" labelOnly="1" outline="0" fieldPosition="0">
        <references count="3">
          <reference field="2" count="1" selected="0">
            <x v="31"/>
          </reference>
          <reference field="3" count="1">
            <x v="136"/>
          </reference>
          <reference field="19" count="1" selected="0">
            <x v="0"/>
          </reference>
        </references>
      </pivotArea>
    </format>
    <format dxfId="237">
      <pivotArea dataOnly="0" labelOnly="1" outline="0" fieldPosition="0">
        <references count="3">
          <reference field="2" count="1" selected="0">
            <x v="38"/>
          </reference>
          <reference field="3" count="1">
            <x v="134"/>
          </reference>
          <reference field="19" count="1" selected="0">
            <x v="0"/>
          </reference>
        </references>
      </pivotArea>
    </format>
    <format dxfId="236">
      <pivotArea dataOnly="0" labelOnly="1" outline="0" fieldPosition="0">
        <references count="3">
          <reference field="2" count="1" selected="0">
            <x v="39"/>
          </reference>
          <reference field="3" count="1">
            <x v="208"/>
          </reference>
          <reference field="19" count="1" selected="0">
            <x v="0"/>
          </reference>
        </references>
      </pivotArea>
    </format>
    <format dxfId="235">
      <pivotArea dataOnly="0" labelOnly="1" outline="0" fieldPosition="0">
        <references count="3">
          <reference field="2" count="1" selected="0">
            <x v="43"/>
          </reference>
          <reference field="3" count="1">
            <x v="182"/>
          </reference>
          <reference field="19" count="1" selected="0">
            <x v="0"/>
          </reference>
        </references>
      </pivotArea>
    </format>
    <format dxfId="234">
      <pivotArea dataOnly="0" labelOnly="1" outline="0" fieldPosition="0">
        <references count="3">
          <reference field="2" count="1" selected="0">
            <x v="47"/>
          </reference>
          <reference field="3" count="1">
            <x v="215"/>
          </reference>
          <reference field="19" count="1" selected="0">
            <x v="0"/>
          </reference>
        </references>
      </pivotArea>
    </format>
    <format dxfId="233">
      <pivotArea dataOnly="0" labelOnly="1" outline="0" fieldPosition="0">
        <references count="3">
          <reference field="2" count="1" selected="0">
            <x v="48"/>
          </reference>
          <reference field="3" count="1">
            <x v="227"/>
          </reference>
          <reference field="19" count="1" selected="0">
            <x v="0"/>
          </reference>
        </references>
      </pivotArea>
    </format>
    <format dxfId="232">
      <pivotArea dataOnly="0" labelOnly="1" outline="0" fieldPosition="0">
        <references count="3">
          <reference field="2" count="1" selected="0">
            <x v="49"/>
          </reference>
          <reference field="3" count="1">
            <x v="106"/>
          </reference>
          <reference field="19" count="1" selected="0">
            <x v="0"/>
          </reference>
        </references>
      </pivotArea>
    </format>
    <format dxfId="231">
      <pivotArea dataOnly="0" labelOnly="1" outline="0" fieldPosition="0">
        <references count="3">
          <reference field="2" count="1" selected="0">
            <x v="52"/>
          </reference>
          <reference field="3" count="1">
            <x v="140"/>
          </reference>
          <reference field="19" count="1" selected="0">
            <x v="0"/>
          </reference>
        </references>
      </pivotArea>
    </format>
    <format dxfId="230">
      <pivotArea dataOnly="0" labelOnly="1" outline="0" fieldPosition="0">
        <references count="3">
          <reference field="2" count="1" selected="0">
            <x v="53"/>
          </reference>
          <reference field="3" count="1">
            <x v="135"/>
          </reference>
          <reference field="19" count="1" selected="0">
            <x v="0"/>
          </reference>
        </references>
      </pivotArea>
    </format>
    <format dxfId="229">
      <pivotArea dataOnly="0" labelOnly="1" outline="0" fieldPosition="0">
        <references count="3">
          <reference field="2" count="1" selected="0">
            <x v="57"/>
          </reference>
          <reference field="3" count="1">
            <x v="221"/>
          </reference>
          <reference field="19" count="1" selected="0">
            <x v="0"/>
          </reference>
        </references>
      </pivotArea>
    </format>
    <format dxfId="228">
      <pivotArea dataOnly="0" labelOnly="1" outline="0" fieldPosition="0">
        <references count="3">
          <reference field="2" count="1" selected="0">
            <x v="60"/>
          </reference>
          <reference field="3" count="2">
            <x v="138"/>
            <x v="193"/>
          </reference>
          <reference field="19" count="1" selected="0">
            <x v="0"/>
          </reference>
        </references>
      </pivotArea>
    </format>
    <format dxfId="227">
      <pivotArea dataOnly="0" labelOnly="1" outline="0" fieldPosition="0">
        <references count="3">
          <reference field="2" count="1" selected="0">
            <x v="62"/>
          </reference>
          <reference field="3" count="1">
            <x v="174"/>
          </reference>
          <reference field="19" count="1" selected="0">
            <x v="0"/>
          </reference>
        </references>
      </pivotArea>
    </format>
    <format dxfId="226">
      <pivotArea dataOnly="0" labelOnly="1" outline="0" fieldPosition="0">
        <references count="3">
          <reference field="2" count="1" selected="0">
            <x v="69"/>
          </reference>
          <reference field="3" count="1">
            <x v="77"/>
          </reference>
          <reference field="19" count="1" selected="0">
            <x v="0"/>
          </reference>
        </references>
      </pivotArea>
    </format>
    <format dxfId="225">
      <pivotArea dataOnly="0" labelOnly="1" outline="0" fieldPosition="0">
        <references count="3">
          <reference field="2" count="1" selected="0">
            <x v="73"/>
          </reference>
          <reference field="3" count="1">
            <x v="190"/>
          </reference>
          <reference field="19" count="1" selected="0">
            <x v="0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76"/>
          </reference>
          <reference field="3" count="3">
            <x v="59"/>
            <x v="154"/>
            <x v="168"/>
          </reference>
          <reference field="19" count="1" selected="0">
            <x v="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77"/>
          </reference>
          <reference field="3" count="1">
            <x v="113"/>
          </reference>
          <reference field="19" count="1" selected="0">
            <x v="0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78"/>
          </reference>
          <reference field="3" count="1">
            <x v="186"/>
          </reference>
          <reference field="19" count="1" selected="0">
            <x v="0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79"/>
          </reference>
          <reference field="3" count="2">
            <x v="90"/>
            <x v="133"/>
          </reference>
          <reference field="19" count="1" selected="0">
            <x v="0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82"/>
          </reference>
          <reference field="3" count="1">
            <x v="157"/>
          </reference>
          <reference field="19" count="1" selected="0">
            <x v="0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83"/>
          </reference>
          <reference field="3" count="1">
            <x v="77"/>
          </reference>
          <reference field="19" count="1" selected="0">
            <x v="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87"/>
          </reference>
          <reference field="3" count="1">
            <x v="116"/>
          </reference>
          <reference field="19" count="1" selected="0">
            <x v="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88"/>
          </reference>
          <reference field="3" count="3">
            <x v="148"/>
            <x v="161"/>
            <x v="207"/>
          </reference>
          <reference field="19" count="1" selected="0">
            <x v="0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91"/>
          </reference>
          <reference field="3" count="2">
            <x v="85"/>
            <x v="133"/>
          </reference>
          <reference field="19" count="1" selected="0">
            <x v="0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92"/>
          </reference>
          <reference field="3" count="1">
            <x v="177"/>
          </reference>
          <reference field="19" count="1" selected="0">
            <x v="0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98"/>
          </reference>
          <reference field="3" count="1">
            <x v="163"/>
          </reference>
          <reference field="19" count="1" selected="0">
            <x v="0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100"/>
          </reference>
          <reference field="3" count="1">
            <x v="127"/>
          </reference>
          <reference field="19" count="1" selected="0">
            <x v="0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101"/>
          </reference>
          <reference field="3" count="1">
            <x v="91"/>
          </reference>
          <reference field="19" count="1" selected="0">
            <x v="0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02"/>
          </reference>
          <reference field="3" count="4">
            <x v="109"/>
            <x v="123"/>
            <x v="130"/>
            <x v="233"/>
          </reference>
          <reference field="19" count="1" selected="0">
            <x v="0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103"/>
          </reference>
          <reference field="3" count="2">
            <x v="158"/>
            <x v="222"/>
          </reference>
          <reference field="19" count="1" selected="0">
            <x v="0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104"/>
          </reference>
          <reference field="3" count="1">
            <x v="157"/>
          </reference>
          <reference field="19" count="1" selected="0">
            <x v="0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05"/>
          </reference>
          <reference field="3" count="1">
            <x v="135"/>
          </reference>
          <reference field="19" count="1" selected="0">
            <x v="0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06"/>
          </reference>
          <reference field="3" count="1">
            <x v="211"/>
          </reference>
          <reference field="19" count="1" selected="0">
            <x v="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07"/>
          </reference>
          <reference field="3" count="1">
            <x v="134"/>
          </reference>
          <reference field="19" count="1" selected="0">
            <x v="0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108"/>
          </reference>
          <reference field="3" count="2">
            <x v="40"/>
            <x v="231"/>
          </reference>
          <reference field="19" count="1" selected="0">
            <x v="0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109"/>
          </reference>
          <reference field="3" count="1">
            <x v="133"/>
          </reference>
          <reference field="19" count="1" selected="0">
            <x v="0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111"/>
          </reference>
          <reference field="3" count="2">
            <x v="120"/>
            <x v="143"/>
          </reference>
          <reference field="19" count="1" selected="0">
            <x v="0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12"/>
          </reference>
          <reference field="3" count="1">
            <x v="181"/>
          </reference>
          <reference field="19" count="1" selected="0">
            <x v="0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113"/>
          </reference>
          <reference field="3" count="5">
            <x v="123"/>
            <x v="126"/>
            <x v="165"/>
            <x v="173"/>
            <x v="192"/>
          </reference>
          <reference field="19" count="1" selected="0">
            <x v="0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115"/>
          </reference>
          <reference field="3" count="1">
            <x v="126"/>
          </reference>
          <reference field="19" count="1" selected="0">
            <x v="0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116"/>
          </reference>
          <reference field="3" count="1">
            <x v="95"/>
          </reference>
          <reference field="19" count="1" selected="0">
            <x v="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18"/>
          </reference>
          <reference field="3" count="1">
            <x v="101"/>
          </reference>
          <reference field="19" count="1" selected="0">
            <x v="0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119"/>
          </reference>
          <reference field="3" count="1">
            <x v="104"/>
          </reference>
          <reference field="19" count="1" selected="0">
            <x v="0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0"/>
          </reference>
          <reference field="3" count="1">
            <x v="148"/>
          </reference>
          <reference field="19" count="1" selected="0">
            <x v="0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21"/>
          </reference>
          <reference field="3" count="1">
            <x v="115"/>
          </reference>
          <reference field="19" count="1" selected="0">
            <x v="0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23"/>
          </reference>
          <reference field="3" count="1">
            <x v="180"/>
          </reference>
          <reference field="19" count="1" selected="0">
            <x v="0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124"/>
          </reference>
          <reference field="3" count="1">
            <x v="130"/>
          </reference>
          <reference field="19" count="1" selected="0">
            <x v="0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25"/>
          </reference>
          <reference field="3" count="2">
            <x v="112"/>
            <x v="113"/>
          </reference>
          <reference field="19" count="1" selected="0">
            <x v="0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26"/>
          </reference>
          <reference field="3" count="2">
            <x v="110"/>
            <x v="147"/>
          </reference>
          <reference field="19" count="1" selected="0">
            <x v="0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127"/>
          </reference>
          <reference field="3" count="2">
            <x v="105"/>
            <x v="116"/>
          </reference>
          <reference field="19" count="1" selected="0">
            <x v="0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128"/>
          </reference>
          <reference field="3" count="1">
            <x v="101"/>
          </reference>
          <reference field="19" count="1" selected="0">
            <x v="0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129"/>
          </reference>
          <reference field="3" count="2">
            <x v="96"/>
            <x v="121"/>
          </reference>
          <reference field="19" count="1" selected="0">
            <x v="0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31"/>
          </reference>
          <reference field="3" count="7">
            <x v="98"/>
            <x v="120"/>
            <x v="129"/>
            <x v="132"/>
            <x v="134"/>
            <x v="139"/>
            <x v="173"/>
          </reference>
          <reference field="19" count="1" selected="0">
            <x v="0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132"/>
          </reference>
          <reference field="3" count="1">
            <x v="136"/>
          </reference>
          <reference field="19" count="1" selected="0">
            <x v="0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133"/>
          </reference>
          <reference field="3" count="6">
            <x v="138"/>
            <x v="140"/>
            <x v="141"/>
            <x v="174"/>
            <x v="180"/>
            <x v="191"/>
          </reference>
          <reference field="19" count="1" selected="0">
            <x v="0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134"/>
          </reference>
          <reference field="3" count="4">
            <x v="94"/>
            <x v="140"/>
            <x v="141"/>
            <x v="147"/>
          </reference>
          <reference field="19" count="1" selected="0">
            <x v="0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35"/>
          </reference>
          <reference field="3" count="2">
            <x v="121"/>
            <x v="228"/>
          </reference>
          <reference field="19" count="1" selected="0">
            <x v="0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7"/>
          </reference>
          <reference field="3" count="1">
            <x v="150"/>
          </reference>
          <reference field="19" count="1" selected="0">
            <x v="0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8"/>
          </reference>
          <reference field="3" count="8">
            <x v="113"/>
            <x v="121"/>
            <x v="133"/>
            <x v="139"/>
            <x v="141"/>
            <x v="152"/>
            <x v="154"/>
            <x v="236"/>
          </reference>
          <reference field="19" count="1" selected="0">
            <x v="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39"/>
          </reference>
          <reference field="3" count="2">
            <x v="113"/>
            <x v="206"/>
          </reference>
          <reference field="19" count="1" selected="0">
            <x v="0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140"/>
          </reference>
          <reference field="3" count="3">
            <x v="152"/>
            <x v="154"/>
            <x v="163"/>
          </reference>
          <reference field="19" count="1" selected="0">
            <x v="0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141"/>
          </reference>
          <reference field="3" count="1">
            <x v="141"/>
          </reference>
          <reference field="19" count="1" selected="0">
            <x v="0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142"/>
          </reference>
          <reference field="3" count="7">
            <x v="115"/>
            <x v="136"/>
            <x v="142"/>
            <x v="150"/>
            <x v="159"/>
            <x v="178"/>
            <x v="187"/>
          </reference>
          <reference field="19" count="1" selected="0">
            <x v="0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43"/>
          </reference>
          <reference field="3" count="2">
            <x v="153"/>
            <x v="155"/>
          </reference>
          <reference field="19" count="1" selected="0">
            <x v="0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144"/>
          </reference>
          <reference field="3" count="5">
            <x v="141"/>
            <x v="150"/>
            <x v="158"/>
            <x v="171"/>
            <x v="224"/>
          </reference>
          <reference field="19" count="1" selected="0">
            <x v="0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145"/>
          </reference>
          <reference field="3" count="1">
            <x v="142"/>
          </reference>
          <reference field="19" count="1" selected="0">
            <x v="0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146"/>
          </reference>
          <reference field="3" count="3">
            <x v="146"/>
            <x v="158"/>
            <x v="201"/>
          </reference>
          <reference field="19" count="1" selected="0">
            <x v="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147"/>
          </reference>
          <reference field="3" count="2">
            <x v="111"/>
            <x v="238"/>
          </reference>
          <reference field="19" count="1" selected="0">
            <x v="0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148"/>
          </reference>
          <reference field="3" count="4">
            <x v="111"/>
            <x v="146"/>
            <x v="163"/>
            <x v="205"/>
          </reference>
          <reference field="19" count="1" selected="0">
            <x v="0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50"/>
          </reference>
          <reference field="3" count="2">
            <x v="163"/>
            <x v="164"/>
          </reference>
          <reference field="19" count="1" selected="0">
            <x v="0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151"/>
          </reference>
          <reference field="3" count="8">
            <x v="108"/>
            <x v="128"/>
            <x v="146"/>
            <x v="147"/>
            <x v="148"/>
            <x v="149"/>
            <x v="151"/>
            <x v="188"/>
          </reference>
          <reference field="19" count="1" selected="0">
            <x v="0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152"/>
          </reference>
          <reference field="3" count="1">
            <x v="169"/>
          </reference>
          <reference field="19" count="1" selected="0">
            <x v="0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153"/>
          </reference>
          <reference field="3" count="3">
            <x v="131"/>
            <x v="142"/>
            <x v="144"/>
          </reference>
          <reference field="19" count="1" selected="0">
            <x v="0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154"/>
          </reference>
          <reference field="3" count="6">
            <x v="93"/>
            <x v="133"/>
            <x v="135"/>
            <x v="143"/>
            <x v="147"/>
            <x v="172"/>
          </reference>
          <reference field="19" count="1" selected="0">
            <x v="0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155"/>
          </reference>
          <reference field="3" count="2">
            <x v="134"/>
            <x v="166"/>
          </reference>
          <reference field="19" count="1" selected="0">
            <x v="0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6"/>
          </reference>
          <reference field="3" count="2">
            <x v="125"/>
            <x v="146"/>
          </reference>
          <reference field="19" count="1" selected="0">
            <x v="0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57"/>
          </reference>
          <reference field="3" count="3">
            <x v="113"/>
            <x v="142"/>
            <x v="147"/>
          </reference>
          <reference field="19" count="1" selected="0">
            <x v="0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158"/>
          </reference>
          <reference field="3" count="1">
            <x v="172"/>
          </reference>
          <reference field="19" count="1" selected="0">
            <x v="0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59"/>
          </reference>
          <reference field="3" count="2">
            <x v="142"/>
            <x v="148"/>
          </reference>
          <reference field="19" count="1" selected="0">
            <x v="0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160"/>
          </reference>
          <reference field="3" count="2">
            <x v="144"/>
            <x v="145"/>
          </reference>
          <reference field="19" count="1" selected="0">
            <x v="0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62"/>
          </reference>
          <reference field="3" count="8">
            <x v="113"/>
            <x v="124"/>
            <x v="132"/>
            <x v="133"/>
            <x v="134"/>
            <x v="136"/>
            <x v="143"/>
            <x v="145"/>
          </reference>
          <reference field="19" count="1" selected="0">
            <x v="0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163"/>
          </reference>
          <reference field="3" count="2">
            <x v="134"/>
            <x v="143"/>
          </reference>
          <reference field="19" count="1" selected="0">
            <x v="0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164"/>
          </reference>
          <reference field="3" count="1">
            <x v="107"/>
          </reference>
          <reference field="19" count="1" selected="0">
            <x v="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65"/>
          </reference>
          <reference field="3" count="4">
            <x v="112"/>
            <x v="127"/>
            <x v="142"/>
            <x v="144"/>
          </reference>
          <reference field="19" count="1" selected="0">
            <x v="0"/>
          </reference>
        </references>
      </pivotArea>
    </format>
    <format dxfId="155">
      <pivotArea dataOnly="0" labelOnly="1" outline="0" fieldPosition="0">
        <references count="3">
          <reference field="2" count="1" selected="0">
            <x v="166"/>
          </reference>
          <reference field="3" count="2">
            <x v="152"/>
            <x v="154"/>
          </reference>
          <reference field="19" count="1" selected="0">
            <x v="0"/>
          </reference>
        </references>
      </pivotArea>
    </format>
    <format dxfId="154">
      <pivotArea dataOnly="0" labelOnly="1" outline="0" fieldPosition="0">
        <references count="3">
          <reference field="2" count="1" selected="0">
            <x v="167"/>
          </reference>
          <reference field="3" count="2">
            <x v="153"/>
            <x v="154"/>
          </reference>
          <reference field="19" count="1" selected="0">
            <x v="0"/>
          </reference>
        </references>
      </pivotArea>
    </format>
    <format dxfId="153">
      <pivotArea dataOnly="0" labelOnly="1" outline="0" fieldPosition="0">
        <references count="3">
          <reference field="2" count="1" selected="0">
            <x v="168"/>
          </reference>
          <reference field="3" count="3">
            <x v="152"/>
            <x v="154"/>
            <x v="155"/>
          </reference>
          <reference field="19" count="1" selected="0">
            <x v="0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169"/>
          </reference>
          <reference field="3" count="4">
            <x v="151"/>
            <x v="152"/>
            <x v="153"/>
            <x v="155"/>
          </reference>
          <reference field="19" count="1" selected="0">
            <x v="0"/>
          </reference>
        </references>
      </pivotArea>
    </format>
    <format dxfId="151">
      <pivotArea dataOnly="0" labelOnly="1" outline="0" fieldPosition="0">
        <references count="3">
          <reference field="2" count="1" selected="0">
            <x v="170"/>
          </reference>
          <reference field="3" count="3">
            <x v="151"/>
            <x v="152"/>
            <x v="153"/>
          </reference>
          <reference field="19" count="1" selected="0">
            <x v="0"/>
          </reference>
        </references>
      </pivotArea>
    </format>
    <format dxfId="150">
      <pivotArea dataOnly="0" labelOnly="1" outline="0" fieldPosition="0">
        <references count="3">
          <reference field="2" count="1" selected="0">
            <x v="171"/>
          </reference>
          <reference field="3" count="2">
            <x v="152"/>
            <x v="154"/>
          </reference>
          <reference field="19" count="1" selected="0">
            <x v="0"/>
          </reference>
        </references>
      </pivotArea>
    </format>
    <format dxfId="149">
      <pivotArea dataOnly="0" labelOnly="1" outline="0" fieldPosition="0">
        <references count="3">
          <reference field="2" count="1" selected="0">
            <x v="172"/>
          </reference>
          <reference field="3" count="2">
            <x v="152"/>
            <x v="153"/>
          </reference>
          <reference field="19" count="1" selected="0">
            <x v="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73"/>
          </reference>
          <reference field="3" count="6">
            <x v="122"/>
            <x v="127"/>
            <x v="141"/>
            <x v="151"/>
            <x v="158"/>
            <x v="187"/>
          </reference>
          <reference field="19" count="1" selected="0">
            <x v="0"/>
          </reference>
        </references>
      </pivotArea>
    </format>
    <format dxfId="147">
      <pivotArea dataOnly="0" labelOnly="1" outline="0" fieldPosition="0">
        <references count="3">
          <reference field="2" count="1" selected="0">
            <x v="174"/>
          </reference>
          <reference field="3" count="3">
            <x v="137"/>
            <x v="151"/>
            <x v="155"/>
          </reference>
          <reference field="19" count="1" selected="0">
            <x v="0"/>
          </reference>
        </references>
      </pivotArea>
    </format>
    <format dxfId="146">
      <pivotArea dataOnly="0" labelOnly="1" outline="0" fieldPosition="0">
        <references count="3">
          <reference field="2" count="1" selected="0">
            <x v="175"/>
          </reference>
          <reference field="3" count="3">
            <x v="112"/>
            <x v="151"/>
            <x v="194"/>
          </reference>
          <reference field="19" count="1" selected="0">
            <x v="0"/>
          </reference>
        </references>
      </pivotArea>
    </format>
    <format dxfId="145">
      <pivotArea dataOnly="0" labelOnly="1" outline="0" fieldPosition="0">
        <references count="3">
          <reference field="2" count="1" selected="0">
            <x v="176"/>
          </reference>
          <reference field="3" count="3">
            <x v="121"/>
            <x v="132"/>
            <x v="151"/>
          </reference>
          <reference field="19" count="1" selected="0">
            <x v="0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77"/>
          </reference>
          <reference field="3" count="4">
            <x v="126"/>
            <x v="137"/>
            <x v="141"/>
            <x v="173"/>
          </reference>
          <reference field="19" count="1" selected="0">
            <x v="0"/>
          </reference>
        </references>
      </pivotArea>
    </format>
    <format dxfId="143">
      <pivotArea dataOnly="0" labelOnly="1" outline="0" fieldPosition="0">
        <references count="3">
          <reference field="2" count="1" selected="0">
            <x v="178"/>
          </reference>
          <reference field="3" count="1">
            <x v="123"/>
          </reference>
          <reference field="19" count="1" selected="0">
            <x v="0"/>
          </reference>
        </references>
      </pivotArea>
    </format>
    <format dxfId="142">
      <pivotArea dataOnly="0" labelOnly="1" outline="0" fieldPosition="0">
        <references count="3">
          <reference field="2" count="1" selected="0">
            <x v="179"/>
          </reference>
          <reference field="3" count="2">
            <x v="131"/>
            <x v="147"/>
          </reference>
          <reference field="19" count="1" selected="0">
            <x v="0"/>
          </reference>
        </references>
      </pivotArea>
    </format>
    <format dxfId="141">
      <pivotArea dataOnly="0" labelOnly="1" outline="0" fieldPosition="0">
        <references count="3">
          <reference field="2" count="1" selected="0">
            <x v="180"/>
          </reference>
          <reference field="3" count="5">
            <x v="131"/>
            <x v="132"/>
            <x v="133"/>
            <x v="147"/>
            <x v="148"/>
          </reference>
          <reference field="19" count="1" selected="0">
            <x v="0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81"/>
          </reference>
          <reference field="3" count="4">
            <x v="116"/>
            <x v="126"/>
            <x v="131"/>
            <x v="136"/>
          </reference>
          <reference field="19" count="1" selected="0">
            <x v="0"/>
          </reference>
        </references>
      </pivotArea>
    </format>
    <format dxfId="139">
      <pivotArea dataOnly="0" labelOnly="1" outline="0" fieldPosition="0">
        <references count="3">
          <reference field="2" count="1" selected="0">
            <x v="182"/>
          </reference>
          <reference field="3" count="1">
            <x v="132"/>
          </reference>
          <reference field="19" count="1" selected="0">
            <x v="0"/>
          </reference>
        </references>
      </pivotArea>
    </format>
    <format dxfId="138">
      <pivotArea dataOnly="0" labelOnly="1" outline="0" fieldPosition="0">
        <references count="3">
          <reference field="2" count="1" selected="0">
            <x v="183"/>
          </reference>
          <reference field="3" count="2">
            <x v="127"/>
            <x v="138"/>
          </reference>
          <reference field="19" count="1" selected="0">
            <x v="0"/>
          </reference>
        </references>
      </pivotArea>
    </format>
    <format dxfId="137">
      <pivotArea dataOnly="0" labelOnly="1" outline="0" fieldPosition="0">
        <references count="3">
          <reference field="2" count="1" selected="0">
            <x v="184"/>
          </reference>
          <reference field="3" count="2">
            <x v="135"/>
            <x v="136"/>
          </reference>
          <reference field="19" count="1" selected="0">
            <x v="0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85"/>
          </reference>
          <reference field="3" count="1">
            <x v="141"/>
          </reference>
          <reference field="19" count="1" selected="0">
            <x v="0"/>
          </reference>
        </references>
      </pivotArea>
    </format>
    <format dxfId="135">
      <pivotArea dataOnly="0" labelOnly="1" outline="0" fieldPosition="0">
        <references count="3">
          <reference field="2" count="1" selected="0">
            <x v="186"/>
          </reference>
          <reference field="3" count="3">
            <x v="127"/>
            <x v="131"/>
            <x v="160"/>
          </reference>
          <reference field="19" count="1" selected="0">
            <x v="0"/>
          </reference>
        </references>
      </pivotArea>
    </format>
    <format dxfId="134">
      <pivotArea dataOnly="0" labelOnly="1" outline="0" fieldPosition="0">
        <references count="3">
          <reference field="2" count="1" selected="0">
            <x v="187"/>
          </reference>
          <reference field="3" count="5">
            <x v="124"/>
            <x v="136"/>
            <x v="141"/>
            <x v="151"/>
            <x v="152"/>
          </reference>
          <reference field="19" count="1" selected="0">
            <x v="0"/>
          </reference>
        </references>
      </pivotArea>
    </format>
    <format dxfId="133">
      <pivotArea dataOnly="0" labelOnly="1" outline="0" fieldPosition="0">
        <references count="3">
          <reference field="2" count="1" selected="0">
            <x v="57"/>
          </reference>
          <reference field="3" count="1">
            <x v="221"/>
          </reference>
          <reference field="19" count="1" selected="0">
            <x v="2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109"/>
          </reference>
          <reference field="3" count="1">
            <x v="133"/>
          </reference>
          <reference field="19" count="1" selected="0">
            <x v="2"/>
          </reference>
        </references>
      </pivotArea>
    </format>
    <format dxfId="131">
      <pivotArea dataOnly="0" labelOnly="1" outline="0" fieldPosition="0">
        <references count="3">
          <reference field="2" count="1" selected="0">
            <x v="126"/>
          </reference>
          <reference field="3" count="1">
            <x v="220"/>
          </reference>
          <reference field="19" count="1" selected="0">
            <x v="2"/>
          </reference>
        </references>
      </pivotArea>
    </format>
    <format dxfId="130">
      <pivotArea dataOnly="0" labelOnly="1" outline="0" fieldPosition="0">
        <references count="3">
          <reference field="2" count="1" selected="0">
            <x v="134"/>
          </reference>
          <reference field="3" count="1">
            <x v="147"/>
          </reference>
          <reference field="19" count="1" selected="0">
            <x v="2"/>
          </reference>
        </references>
      </pivotArea>
    </format>
    <format dxfId="129">
      <pivotArea dataOnly="0" labelOnly="1" outline="0" fieldPosition="0">
        <references count="3">
          <reference field="2" count="1" selected="0">
            <x v="142"/>
          </reference>
          <reference field="3" count="1">
            <x v="115"/>
          </reference>
          <reference field="19" count="1" selected="0">
            <x v="2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50"/>
          </reference>
          <reference field="3" count="1">
            <x v="164"/>
          </reference>
          <reference field="19" count="1" selected="0">
            <x v="2"/>
          </reference>
        </references>
      </pivotArea>
    </format>
    <format dxfId="127">
      <pivotArea dataOnly="0" labelOnly="1" outline="0" fieldPosition="0">
        <references count="3">
          <reference field="2" count="1" selected="0">
            <x v="151"/>
          </reference>
          <reference field="3" count="2">
            <x v="108"/>
            <x v="128"/>
          </reference>
          <reference field="19" count="1" selected="0">
            <x v="2"/>
          </reference>
        </references>
      </pivotArea>
    </format>
    <format dxfId="126">
      <pivotArea dataOnly="0" labelOnly="1" outline="0" fieldPosition="0">
        <references count="3">
          <reference field="2" count="1" selected="0">
            <x v="153"/>
          </reference>
          <reference field="3" count="1">
            <x v="139"/>
          </reference>
          <reference field="19" count="1" selected="0">
            <x v="2"/>
          </reference>
        </references>
      </pivotArea>
    </format>
    <format dxfId="125">
      <pivotArea dataOnly="0" labelOnly="1" outline="0" fieldPosition="0">
        <references count="3">
          <reference field="2" count="1" selected="0">
            <x v="163"/>
          </reference>
          <reference field="3" count="1">
            <x v="115"/>
          </reference>
          <reference field="19" count="1" selected="0">
            <x v="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165"/>
          </reference>
          <reference field="3" count="1">
            <x v="127"/>
          </reference>
          <reference field="19" count="1" selected="0">
            <x v="2"/>
          </reference>
        </references>
      </pivotArea>
    </format>
    <format dxfId="123">
      <pivotArea dataOnly="0" labelOnly="1" outline="0" fieldPosition="0">
        <references count="3">
          <reference field="2" count="1" selected="0">
            <x v="166"/>
          </reference>
          <reference field="3" count="1">
            <x v="136"/>
          </reference>
          <reference field="19" count="1" selected="0">
            <x v="2"/>
          </reference>
        </references>
      </pivotArea>
    </format>
    <format dxfId="122">
      <pivotArea dataOnly="0" labelOnly="1" outline="0" fieldPosition="0">
        <references count="3">
          <reference field="2" count="1" selected="0">
            <x v="174"/>
          </reference>
          <reference field="3" count="1">
            <x v="184"/>
          </reference>
          <reference field="19" count="1" selected="0">
            <x v="2"/>
          </reference>
        </references>
      </pivotArea>
    </format>
    <format dxfId="121">
      <pivotArea dataOnly="0" labelOnly="1" outline="0" fieldPosition="0">
        <references count="3">
          <reference field="2" count="1" selected="0">
            <x v="181"/>
          </reference>
          <reference field="3" count="1">
            <x v="131"/>
          </reference>
          <reference field="19" count="1" selected="0">
            <x v="2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84"/>
          </reference>
          <reference field="3" count="1">
            <x v="135"/>
          </reference>
          <reference field="19" count="1" selected="0">
            <x v="2"/>
          </reference>
        </references>
      </pivotArea>
    </format>
    <format dxfId="119">
      <pivotArea dataOnly="0" labelOnly="1" outline="0" fieldPosition="0">
        <references count="3">
          <reference field="2" count="1" selected="0">
            <x v="187"/>
          </reference>
          <reference field="3" count="1">
            <x v="136"/>
          </reference>
          <reference field="19" count="1" selected="0">
            <x v="2"/>
          </reference>
        </references>
      </pivotArea>
    </format>
    <format dxfId="118">
      <pivotArea dataOnly="0" labelOnly="1" outline="0" fieldPosition="0">
        <references count="3">
          <reference field="2" count="1" selected="0">
            <x v="4"/>
          </reference>
          <reference field="3" count="1">
            <x v="154"/>
          </reference>
          <reference field="19" count="1" selected="0">
            <x v="3"/>
          </reference>
        </references>
      </pivotArea>
    </format>
    <format dxfId="117">
      <pivotArea dataOnly="0" labelOnly="1" outline="0" fieldPosition="0">
        <references count="3">
          <reference field="2" count="1" selected="0">
            <x v="22"/>
          </reference>
          <reference field="3" count="1">
            <x v="208"/>
          </reference>
          <reference field="19" count="1" selected="0">
            <x v="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3"/>
          </reference>
          <reference field="3" count="1">
            <x v="214"/>
          </reference>
          <reference field="19" count="1" selected="0">
            <x v="3"/>
          </reference>
        </references>
      </pivotArea>
    </format>
    <format dxfId="115">
      <pivotArea dataOnly="0" labelOnly="1" outline="0" fieldPosition="0">
        <references count="3">
          <reference field="2" count="1" selected="0">
            <x v="28"/>
          </reference>
          <reference field="3" count="1">
            <x v="168"/>
          </reference>
          <reference field="19" count="1" selected="0">
            <x v="3"/>
          </reference>
        </references>
      </pivotArea>
    </format>
    <format dxfId="114">
      <pivotArea dataOnly="0" labelOnly="1" outline="0" fieldPosition="0">
        <references count="3">
          <reference field="2" count="1" selected="0">
            <x v="53"/>
          </reference>
          <reference field="3" count="1">
            <x v="135"/>
          </reference>
          <reference field="19" count="1" selected="0">
            <x v="3"/>
          </reference>
        </references>
      </pivotArea>
    </format>
    <format dxfId="113">
      <pivotArea dataOnly="0" labelOnly="1" outline="0" fieldPosition="0">
        <references count="3">
          <reference field="2" count="1" selected="0">
            <x v="60"/>
          </reference>
          <reference field="3" count="1">
            <x v="193"/>
          </reference>
          <reference field="19" count="1" selected="0">
            <x v="3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79"/>
          </reference>
          <reference field="3" count="1">
            <x v="133"/>
          </reference>
          <reference field="19" count="1" selected="0">
            <x v="3"/>
          </reference>
        </references>
      </pivotArea>
    </format>
    <format dxfId="111">
      <pivotArea dataOnly="0" labelOnly="1" outline="0" fieldPosition="0">
        <references count="3">
          <reference field="2" count="1" selected="0">
            <x v="84"/>
          </reference>
          <reference field="3" count="1">
            <x v="121"/>
          </reference>
          <reference field="19" count="1" selected="0">
            <x v="3"/>
          </reference>
        </references>
      </pivotArea>
    </format>
    <format dxfId="110">
      <pivotArea dataOnly="0" labelOnly="1" outline="0" fieldPosition="0">
        <references count="3">
          <reference field="2" count="1" selected="0">
            <x v="85"/>
          </reference>
          <reference field="3" count="1">
            <x v="156"/>
          </reference>
          <reference field="19" count="1" selected="0">
            <x v="3"/>
          </reference>
        </references>
      </pivotArea>
    </format>
    <format dxfId="109">
      <pivotArea dataOnly="0" labelOnly="1" outline="0" fieldPosition="0">
        <references count="3">
          <reference field="2" count="1" selected="0">
            <x v="88"/>
          </reference>
          <reference field="3" count="1">
            <x v="207"/>
          </reference>
          <reference field="19" count="1" selected="0">
            <x v="3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98"/>
          </reference>
          <reference field="3" count="1">
            <x v="163"/>
          </reference>
          <reference field="19" count="1" selected="0">
            <x v="3"/>
          </reference>
        </references>
      </pivotArea>
    </format>
    <format dxfId="107">
      <pivotArea dataOnly="0" labelOnly="1" outline="0" fieldPosition="0">
        <references count="3">
          <reference field="2" count="1" selected="0">
            <x v="107"/>
          </reference>
          <reference field="3" count="1">
            <x v="222"/>
          </reference>
          <reference field="19" count="1" selected="0">
            <x v="3"/>
          </reference>
        </references>
      </pivotArea>
    </format>
    <format dxfId="106">
      <pivotArea dataOnly="0" labelOnly="1" outline="0" fieldPosition="0">
        <references count="3">
          <reference field="2" count="1" selected="0">
            <x v="113"/>
          </reference>
          <reference field="3" count="2">
            <x v="53"/>
            <x v="118"/>
          </reference>
          <reference field="19" count="1" selected="0">
            <x v="3"/>
          </reference>
        </references>
      </pivotArea>
    </format>
    <format dxfId="105">
      <pivotArea dataOnly="0" labelOnly="1" outline="0" fieldPosition="0">
        <references count="3">
          <reference field="2" count="1" selected="0">
            <x v="119"/>
          </reference>
          <reference field="3" count="2">
            <x v="136"/>
            <x v="219"/>
          </reference>
          <reference field="19" count="1" selected="0">
            <x v="3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125"/>
          </reference>
          <reference field="3" count="1">
            <x v="112"/>
          </reference>
          <reference field="19" count="1" selected="0">
            <x v="3"/>
          </reference>
        </references>
      </pivotArea>
    </format>
    <format dxfId="103">
      <pivotArea dataOnly="0" labelOnly="1" outline="0" fieldPosition="0">
        <references count="3">
          <reference field="2" count="1" selected="0">
            <x v="130"/>
          </reference>
          <reference field="3" count="1">
            <x v="67"/>
          </reference>
          <reference field="19" count="1" selected="0">
            <x v="3"/>
          </reference>
        </references>
      </pivotArea>
    </format>
    <format dxfId="102">
      <pivotArea dataOnly="0" labelOnly="1" outline="0" fieldPosition="0">
        <references count="3">
          <reference field="2" count="1" selected="0">
            <x v="131"/>
          </reference>
          <reference field="3" count="1">
            <x v="173"/>
          </reference>
          <reference field="19" count="1" selected="0">
            <x v="3"/>
          </reference>
        </references>
      </pivotArea>
    </format>
    <format dxfId="101">
      <pivotArea dataOnly="0" labelOnly="1" outline="0" fieldPosition="0">
        <references count="3">
          <reference field="2" count="1" selected="0">
            <x v="133"/>
          </reference>
          <reference field="3" count="4">
            <x v="127"/>
            <x v="129"/>
            <x v="180"/>
            <x v="191"/>
          </reference>
          <reference field="19" count="1" selected="0">
            <x v="3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138"/>
          </reference>
          <reference field="3" count="1">
            <x v="152"/>
          </reference>
          <reference field="19" count="1" selected="0">
            <x v="3"/>
          </reference>
        </references>
      </pivotArea>
    </format>
    <format dxfId="99">
      <pivotArea dataOnly="0" labelOnly="1" outline="0" fieldPosition="0">
        <references count="3">
          <reference field="2" count="1" selected="0">
            <x v="146"/>
          </reference>
          <reference field="3" count="3">
            <x v="146"/>
            <x v="158"/>
            <x v="168"/>
          </reference>
          <reference field="19" count="1" selected="0">
            <x v="3"/>
          </reference>
        </references>
      </pivotArea>
    </format>
    <format dxfId="98">
      <pivotArea dataOnly="0" labelOnly="1" outline="0" fieldPosition="0">
        <references count="3">
          <reference field="2" count="1" selected="0">
            <x v="148"/>
          </reference>
          <reference field="3" count="2">
            <x v="111"/>
            <x v="146"/>
          </reference>
          <reference field="19" count="1" selected="0">
            <x v="3"/>
          </reference>
        </references>
      </pivotArea>
    </format>
    <format dxfId="97">
      <pivotArea dataOnly="0" labelOnly="1" outline="0" fieldPosition="0">
        <references count="3">
          <reference field="2" count="1" selected="0">
            <x v="151"/>
          </reference>
          <reference field="3" count="2">
            <x v="138"/>
            <x v="148"/>
          </reference>
          <reference field="19" count="1" selected="0">
            <x v="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52"/>
          </reference>
          <reference field="3" count="1">
            <x v="169"/>
          </reference>
          <reference field="19" count="1" selected="0">
            <x v="3"/>
          </reference>
        </references>
      </pivotArea>
    </format>
    <format dxfId="95">
      <pivotArea dataOnly="0" labelOnly="1" outline="0" fieldPosition="0">
        <references count="3">
          <reference field="2" count="1" selected="0">
            <x v="153"/>
          </reference>
          <reference field="3" count="3">
            <x v="109"/>
            <x v="139"/>
            <x v="168"/>
          </reference>
          <reference field="19" count="1" selected="0">
            <x v="3"/>
          </reference>
        </references>
      </pivotArea>
    </format>
    <format dxfId="94">
      <pivotArea dataOnly="0" labelOnly="1" outline="0" fieldPosition="0">
        <references count="3">
          <reference field="2" count="1" selected="0">
            <x v="156"/>
          </reference>
          <reference field="3" count="1">
            <x v="113"/>
          </reference>
          <reference field="19" count="1" selected="0">
            <x v="3"/>
          </reference>
        </references>
      </pivotArea>
    </format>
    <format dxfId="93">
      <pivotArea dataOnly="0" labelOnly="1" outline="0" fieldPosition="0">
        <references count="3">
          <reference field="2" count="1" selected="0">
            <x v="158"/>
          </reference>
          <reference field="3" count="1">
            <x v="136"/>
          </reference>
          <reference field="19" count="1" selected="0">
            <x v="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159"/>
          </reference>
          <reference field="3" count="1">
            <x v="148"/>
          </reference>
          <reference field="19" count="1" selected="0">
            <x v="3"/>
          </reference>
        </references>
      </pivotArea>
    </format>
    <format dxfId="91">
      <pivotArea dataOnly="0" labelOnly="1" outline="0" fieldPosition="0">
        <references count="3">
          <reference field="2" count="1" selected="0">
            <x v="160"/>
          </reference>
          <reference field="3" count="1">
            <x v="116"/>
          </reference>
          <reference field="19" count="1" selected="0">
            <x v="3"/>
          </reference>
        </references>
      </pivotArea>
    </format>
    <format dxfId="90">
      <pivotArea dataOnly="0" labelOnly="1" outline="0" fieldPosition="0">
        <references count="3">
          <reference field="2" count="1" selected="0">
            <x v="161"/>
          </reference>
          <reference field="3" count="1">
            <x v="194"/>
          </reference>
          <reference field="19" count="1" selected="0">
            <x v="3"/>
          </reference>
        </references>
      </pivotArea>
    </format>
    <format dxfId="89">
      <pivotArea dataOnly="0" labelOnly="1" outline="0" fieldPosition="0">
        <references count="3">
          <reference field="2" count="1" selected="0">
            <x v="162"/>
          </reference>
          <reference field="3" count="7">
            <x v="113"/>
            <x v="123"/>
            <x v="126"/>
            <x v="127"/>
            <x v="129"/>
            <x v="132"/>
            <x v="179"/>
          </reference>
          <reference field="19" count="1" selected="0">
            <x v="3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63"/>
          </reference>
          <reference field="3" count="2">
            <x v="115"/>
            <x v="122"/>
          </reference>
          <reference field="19" count="1" selected="0">
            <x v="3"/>
          </reference>
        </references>
      </pivotArea>
    </format>
    <format dxfId="87">
      <pivotArea dataOnly="0" labelOnly="1" outline="0" fieldPosition="0">
        <references count="3">
          <reference field="2" count="1" selected="0">
            <x v="165"/>
          </reference>
          <reference field="3" count="2">
            <x v="121"/>
            <x v="127"/>
          </reference>
          <reference field="19" count="1" selected="0">
            <x v="3"/>
          </reference>
        </references>
      </pivotArea>
    </format>
    <format dxfId="86">
      <pivotArea dataOnly="0" labelOnly="1" outline="0" fieldPosition="0">
        <references count="3">
          <reference field="2" count="1" selected="0">
            <x v="166"/>
          </reference>
          <reference field="3" count="6">
            <x v="116"/>
            <x v="124"/>
            <x v="133"/>
            <x v="152"/>
            <x v="154"/>
            <x v="205"/>
          </reference>
          <reference field="19" count="1" selected="0">
            <x v="3"/>
          </reference>
        </references>
      </pivotArea>
    </format>
    <format dxfId="85">
      <pivotArea dataOnly="0" labelOnly="1" outline="0" fieldPosition="0">
        <references count="3">
          <reference field="2" count="1" selected="0">
            <x v="167"/>
          </reference>
          <reference field="3" count="1">
            <x v="154"/>
          </reference>
          <reference field="19" count="1" selected="0">
            <x v="3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169"/>
          </reference>
          <reference field="3" count="1">
            <x v="152"/>
          </reference>
          <reference field="19" count="1" selected="0">
            <x v="3"/>
          </reference>
        </references>
      </pivotArea>
    </format>
    <format dxfId="83">
      <pivotArea dataOnly="0" labelOnly="1" outline="0" fieldPosition="0">
        <references count="3">
          <reference field="2" count="1" selected="0">
            <x v="170"/>
          </reference>
          <reference field="3" count="1">
            <x v="151"/>
          </reference>
          <reference field="19" count="1" selected="0">
            <x v="3"/>
          </reference>
        </references>
      </pivotArea>
    </format>
    <format dxfId="82">
      <pivotArea dataOnly="0" labelOnly="1" outline="0" fieldPosition="0">
        <references count="3">
          <reference field="2" count="1" selected="0">
            <x v="172"/>
          </reference>
          <reference field="3" count="2">
            <x v="122"/>
            <x v="125"/>
          </reference>
          <reference field="19" count="1" selected="0">
            <x v="3"/>
          </reference>
        </references>
      </pivotArea>
    </format>
    <format dxfId="81">
      <pivotArea dataOnly="0" labelOnly="1" outline="0" fieldPosition="0">
        <references count="3">
          <reference field="2" count="1" selected="0">
            <x v="173"/>
          </reference>
          <reference field="3" count="1">
            <x v="151"/>
          </reference>
          <reference field="19" count="1" selected="0">
            <x v="3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74"/>
          </reference>
          <reference field="3" count="2">
            <x v="122"/>
            <x v="151"/>
          </reference>
          <reference field="19" count="1" selected="0">
            <x v="3"/>
          </reference>
        </references>
      </pivotArea>
    </format>
    <format dxfId="79">
      <pivotArea dataOnly="0" labelOnly="1" outline="0" fieldPosition="0">
        <references count="3">
          <reference field="2" count="1" selected="0">
            <x v="175"/>
          </reference>
          <reference field="3" count="1">
            <x v="147"/>
          </reference>
          <reference field="19" count="1" selected="0">
            <x v="3"/>
          </reference>
        </references>
      </pivotArea>
    </format>
    <format dxfId="78">
      <pivotArea dataOnly="0" labelOnly="1" outline="0" fieldPosition="0">
        <references count="3">
          <reference field="2" count="1" selected="0">
            <x v="176"/>
          </reference>
          <reference field="3" count="2">
            <x v="136"/>
            <x v="151"/>
          </reference>
          <reference field="19" count="1" selected="0">
            <x v="3"/>
          </reference>
        </references>
      </pivotArea>
    </format>
    <format dxfId="77">
      <pivotArea dataOnly="0" labelOnly="1" outline="0" fieldPosition="0">
        <references count="3">
          <reference field="2" count="1" selected="0">
            <x v="177"/>
          </reference>
          <reference field="3" count="2">
            <x v="126"/>
            <x v="137"/>
          </reference>
          <reference field="19" count="1" selected="0">
            <x v="3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178"/>
          </reference>
          <reference field="3" count="1">
            <x v="126"/>
          </reference>
          <reference field="19" count="1" selected="0">
            <x v="3"/>
          </reference>
        </references>
      </pivotArea>
    </format>
    <format dxfId="75">
      <pivotArea dataOnly="0" labelOnly="1" outline="0" fieldPosition="0">
        <references count="3">
          <reference field="2" count="1" selected="0">
            <x v="179"/>
          </reference>
          <reference field="3" count="1">
            <x v="127"/>
          </reference>
          <reference field="19" count="1" selected="0">
            <x v="3"/>
          </reference>
        </references>
      </pivotArea>
    </format>
    <format dxfId="74">
      <pivotArea dataOnly="0" labelOnly="1" outline="0" fieldPosition="0">
        <references count="3">
          <reference field="2" count="1" selected="0">
            <x v="181"/>
          </reference>
          <reference field="3" count="2">
            <x v="131"/>
            <x v="136"/>
          </reference>
          <reference field="19" count="1" selected="0">
            <x v="3"/>
          </reference>
        </references>
      </pivotArea>
    </format>
    <format dxfId="73">
      <pivotArea dataOnly="0" labelOnly="1" outline="0" fieldPosition="0">
        <references count="3">
          <reference field="2" count="1" selected="0">
            <x v="183"/>
          </reference>
          <reference field="3" count="2">
            <x v="126"/>
            <x v="138"/>
          </reference>
          <reference field="19" count="1" selected="0">
            <x v="3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4"/>
          </reference>
          <reference field="3" count="1">
            <x v="135"/>
          </reference>
          <reference field="19" count="1" selected="0">
            <x v="3"/>
          </reference>
        </references>
      </pivotArea>
    </format>
    <format dxfId="71">
      <pivotArea dataOnly="0" labelOnly="1" outline="0" fieldPosition="0">
        <references count="3">
          <reference field="2" count="1" selected="0">
            <x v="185"/>
          </reference>
          <reference field="3" count="2">
            <x v="126"/>
            <x v="141"/>
          </reference>
          <reference field="19" count="1" selected="0">
            <x v="3"/>
          </reference>
        </references>
      </pivotArea>
    </format>
    <format dxfId="70">
      <pivotArea dataOnly="0" labelOnly="1" outline="0" fieldPosition="0">
        <references count="3">
          <reference field="2" count="1" selected="0">
            <x v="186"/>
          </reference>
          <reference field="3" count="1">
            <x v="131"/>
          </reference>
          <reference field="19" count="1" selected="0">
            <x v="3"/>
          </reference>
        </references>
      </pivotArea>
    </format>
    <format dxfId="69">
      <pivotArea dataOnly="0" labelOnly="1" outline="0" fieldPosition="0">
        <references count="3">
          <reference field="2" count="1" selected="0">
            <x v="187"/>
          </reference>
          <reference field="3" count="1">
            <x v="136"/>
          </reference>
          <reference field="19" count="1" selected="0">
            <x v="3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4"/>
          </reference>
          <reference field="3" count="1">
            <x v="147"/>
          </reference>
          <reference field="19" count="1" selected="0">
            <x v="5"/>
          </reference>
        </references>
      </pivotArea>
    </format>
    <format dxfId="67">
      <pivotArea dataOnly="0" labelOnly="1" outline="0" fieldPosition="0">
        <references count="3">
          <reference field="2" count="1" selected="0">
            <x v="141"/>
          </reference>
          <reference field="3" count="1">
            <x v="141"/>
          </reference>
          <reference field="19" count="1" selected="0">
            <x v="5"/>
          </reference>
        </references>
      </pivotArea>
    </format>
    <format dxfId="66">
      <pivotArea dataOnly="0" labelOnly="1" outline="0" fieldPosition="0">
        <references count="3">
          <reference field="2" count="1" selected="0">
            <x v="142"/>
          </reference>
          <reference field="3" count="1">
            <x v="178"/>
          </reference>
          <reference field="19" count="1" selected="0">
            <x v="5"/>
          </reference>
        </references>
      </pivotArea>
    </format>
    <format dxfId="65">
      <pivotArea dataOnly="0" labelOnly="1" outline="0" fieldPosition="0">
        <references count="3">
          <reference field="2" count="1" selected="0">
            <x v="151"/>
          </reference>
          <reference field="3" count="1">
            <x v="128"/>
          </reference>
          <reference field="19" count="1" selected="0">
            <x v="5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153"/>
          </reference>
          <reference field="3" count="2">
            <x v="139"/>
            <x v="144"/>
          </reference>
          <reference field="19" count="1" selected="0">
            <x v="5"/>
          </reference>
        </references>
      </pivotArea>
    </format>
    <format dxfId="63">
      <pivotArea dataOnly="0" labelOnly="1" outline="0" fieldPosition="0">
        <references count="3">
          <reference field="2" count="1" selected="0">
            <x v="156"/>
          </reference>
          <reference field="3" count="1">
            <x v="146"/>
          </reference>
          <reference field="19" count="1" selected="0">
            <x v="5"/>
          </reference>
        </references>
      </pivotArea>
    </format>
    <format dxfId="62">
      <pivotArea dataOnly="0" labelOnly="1" outline="0" fieldPosition="0">
        <references count="3">
          <reference field="2" count="1" selected="0">
            <x v="162"/>
          </reference>
          <reference field="3" count="1">
            <x v="132"/>
          </reference>
          <reference field="19" count="1" selected="0">
            <x v="5"/>
          </reference>
        </references>
      </pivotArea>
    </format>
    <format dxfId="61">
      <pivotArea dataOnly="0" labelOnly="1" outline="0" fieldPosition="0">
        <references count="3">
          <reference field="2" count="1" selected="0">
            <x v="165"/>
          </reference>
          <reference field="3" count="1">
            <x v="127"/>
          </reference>
          <reference field="19" count="1" selected="0">
            <x v="5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166"/>
          </reference>
          <reference field="3" count="1">
            <x v="136"/>
          </reference>
          <reference field="19" count="1" selected="0">
            <x v="5"/>
          </reference>
        </references>
      </pivotArea>
    </format>
    <format dxfId="59">
      <pivotArea dataOnly="0" labelOnly="1" outline="0" fieldPosition="0">
        <references count="3">
          <reference field="2" count="1" selected="0">
            <x v="167"/>
          </reference>
          <reference field="3" count="1">
            <x v="154"/>
          </reference>
          <reference field="19" count="1" selected="0">
            <x v="5"/>
          </reference>
        </references>
      </pivotArea>
    </format>
    <format dxfId="58">
      <pivotArea dataOnly="0" labelOnly="1" outline="0" fieldPosition="0">
        <references count="3">
          <reference field="2" count="1" selected="0">
            <x v="171"/>
          </reference>
          <reference field="3" count="1">
            <x v="130"/>
          </reference>
          <reference field="19" count="1" selected="0">
            <x v="5"/>
          </reference>
        </references>
      </pivotArea>
    </format>
    <format dxfId="57">
      <pivotArea dataOnly="0" labelOnly="1" outline="0" fieldPosition="0">
        <references count="3">
          <reference field="2" count="1" selected="0">
            <x v="173"/>
          </reference>
          <reference field="3" count="1">
            <x v="127"/>
          </reference>
          <reference field="19" count="1" selected="0">
            <x v="5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175"/>
          </reference>
          <reference field="3" count="1">
            <x v="147"/>
          </reference>
          <reference field="19" count="1" selected="0">
            <x v="5"/>
          </reference>
        </references>
      </pivotArea>
    </format>
    <format dxfId="55">
      <pivotArea dataOnly="0" labelOnly="1" outline="0" fieldPosition="0">
        <references count="3">
          <reference field="2" count="1" selected="0">
            <x v="181"/>
          </reference>
          <reference field="3" count="1">
            <x v="131"/>
          </reference>
          <reference field="19" count="1" selected="0">
            <x v="5"/>
          </reference>
        </references>
      </pivotArea>
    </format>
    <format dxfId="54">
      <pivotArea dataOnly="0" labelOnly="1" outline="0" fieldPosition="0">
        <references count="3">
          <reference field="2" count="1" selected="0">
            <x v="182"/>
          </reference>
          <reference field="3" count="1">
            <x v="169"/>
          </reference>
          <reference field="19" count="1" selected="0">
            <x v="5"/>
          </reference>
        </references>
      </pivotArea>
    </format>
    <format dxfId="53">
      <pivotArea dataOnly="0" labelOnly="1" outline="0" fieldPosition="0">
        <references count="3">
          <reference field="2" count="1" selected="0">
            <x v="183"/>
          </reference>
          <reference field="3" count="1">
            <x v="138"/>
          </reference>
          <reference field="19" count="1" selected="0">
            <x v="5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184"/>
          </reference>
          <reference field="3" count="2">
            <x v="135"/>
            <x v="155"/>
          </reference>
          <reference field="19" count="1" selected="0">
            <x v="5"/>
          </reference>
        </references>
      </pivotArea>
    </format>
    <format dxfId="51">
      <pivotArea dataOnly="0" labelOnly="1" outline="0" fieldPosition="0">
        <references count="3">
          <reference field="2" count="1" selected="0">
            <x v="187"/>
          </reference>
          <reference field="3" count="2">
            <x v="126"/>
            <x v="141"/>
          </reference>
          <reference field="19" count="1" selected="0">
            <x v="5"/>
          </reference>
        </references>
      </pivotArea>
    </format>
    <format dxfId="50">
      <pivotArea dataOnly="0" labelOnly="1" outline="0" fieldPosition="0">
        <references count="3">
          <reference field="2" count="1" selected="0">
            <x v="30"/>
          </reference>
          <reference field="3" count="1">
            <x v="72"/>
          </reference>
          <reference field="19" count="1" selected="0">
            <x v="8"/>
          </reference>
        </references>
      </pivotArea>
    </format>
    <format dxfId="49">
      <pivotArea dataOnly="0" labelOnly="1" outline="0" fieldPosition="0">
        <references count="3">
          <reference field="2" count="1" selected="0">
            <x v="58"/>
          </reference>
          <reference field="3" count="1">
            <x v="51"/>
          </reference>
          <reference field="19" count="1" selected="0">
            <x v="8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71"/>
          </reference>
          <reference field="3" count="1">
            <x v="55"/>
          </reference>
          <reference field="19" count="1" selected="0">
            <x v="8"/>
          </reference>
        </references>
      </pivotArea>
    </format>
    <format dxfId="47">
      <pivotArea dataOnly="0" labelOnly="1" outline="0" fieldPosition="0">
        <references count="3">
          <reference field="2" count="1" selected="0">
            <x v="80"/>
          </reference>
          <reference field="3" count="1">
            <x v="113"/>
          </reference>
          <reference field="19" count="1" selected="0">
            <x v="8"/>
          </reference>
        </references>
      </pivotArea>
    </format>
    <format dxfId="46">
      <pivotArea dataOnly="0" labelOnly="1" outline="0" fieldPosition="0">
        <references count="3">
          <reference field="2" count="1" selected="0">
            <x v="83"/>
          </reference>
          <reference field="3" count="1">
            <x v="77"/>
          </reference>
          <reference field="19" count="1" selected="0">
            <x v="8"/>
          </reference>
        </references>
      </pivotArea>
    </format>
    <format dxfId="45">
      <pivotArea dataOnly="0" labelOnly="1" outline="0" fieldPosition="0">
        <references count="3">
          <reference field="2" count="1" selected="0">
            <x v="87"/>
          </reference>
          <reference field="3" count="1">
            <x v="116"/>
          </reference>
          <reference field="19" count="1" selected="0">
            <x v="8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0"/>
          </reference>
          <reference field="3" count="1">
            <x v="60"/>
          </reference>
          <reference field="19" count="1" selected="0">
            <x v="8"/>
          </reference>
        </references>
      </pivotArea>
    </format>
    <format dxfId="43">
      <pivotArea dataOnly="0" labelOnly="1" outline="0" fieldPosition="0">
        <references count="3">
          <reference field="2" count="1" selected="0">
            <x v="91"/>
          </reference>
          <reference field="3" count="1">
            <x v="85"/>
          </reference>
          <reference field="19" count="1" selected="0">
            <x v="8"/>
          </reference>
        </references>
      </pivotArea>
    </format>
    <format dxfId="42">
      <pivotArea dataOnly="0" labelOnly="1" outline="0" fieldPosition="0">
        <references count="3">
          <reference field="2" count="1" selected="0">
            <x v="101"/>
          </reference>
          <reference field="3" count="1">
            <x v="91"/>
          </reference>
          <reference field="19" count="1" selected="0">
            <x v="8"/>
          </reference>
        </references>
      </pivotArea>
    </format>
    <format dxfId="41">
      <pivotArea dataOnly="0" labelOnly="1" outline="0" fieldPosition="0">
        <references count="3">
          <reference field="2" count="1" selected="0">
            <x v="103"/>
          </reference>
          <reference field="3" count="1">
            <x v="104"/>
          </reference>
          <reference field="19" count="1" selected="0">
            <x v="8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121"/>
          </reference>
          <reference field="3" count="1">
            <x v="110"/>
          </reference>
          <reference field="19" count="1" selected="0">
            <x v="8"/>
          </reference>
        </references>
      </pivotArea>
    </format>
    <format dxfId="39">
      <pivotArea dataOnly="0" labelOnly="1" outline="0" fieldPosition="0">
        <references count="3">
          <reference field="2" count="1" selected="0">
            <x v="124"/>
          </reference>
          <reference field="3" count="1">
            <x v="130"/>
          </reference>
          <reference field="19" count="1" selected="0">
            <x v="8"/>
          </reference>
        </references>
      </pivotArea>
    </format>
    <format dxfId="38">
      <pivotArea dataOnly="0" labelOnly="1" outline="0" fieldPosition="0">
        <references count="3">
          <reference field="2" count="1" selected="0">
            <x v="127"/>
          </reference>
          <reference field="3" count="1">
            <x v="116"/>
          </reference>
          <reference field="19" count="1" selected="0">
            <x v="8"/>
          </reference>
        </references>
      </pivotArea>
    </format>
    <format dxfId="37">
      <pivotArea dataOnly="0" labelOnly="1" outline="0" fieldPosition="0">
        <references count="3">
          <reference field="2" count="1" selected="0">
            <x v="128"/>
          </reference>
          <reference field="3" count="1">
            <x v="101"/>
          </reference>
          <reference field="19" count="1" selected="0">
            <x v="8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130"/>
          </reference>
          <reference field="3" count="1">
            <x v="62"/>
          </reference>
          <reference field="19" count="1" selected="0">
            <x v="8"/>
          </reference>
        </references>
      </pivotArea>
    </format>
    <format dxfId="35">
      <pivotArea dataOnly="0" labelOnly="1" outline="0" fieldPosition="0">
        <references count="3">
          <reference field="2" count="1" selected="0">
            <x v="132"/>
          </reference>
          <reference field="3" count="1">
            <x v="136"/>
          </reference>
          <reference field="19" count="1" selected="0">
            <x v="8"/>
          </reference>
        </references>
      </pivotArea>
    </format>
    <format dxfId="34">
      <pivotArea dataOnly="0" labelOnly="1" outline="0" fieldPosition="0">
        <references count="3">
          <reference field="2" count="1" selected="0">
            <x v="134"/>
          </reference>
          <reference field="3" count="3">
            <x v="140"/>
            <x v="141"/>
            <x v="147"/>
          </reference>
          <reference field="19" count="1" selected="0">
            <x v="8"/>
          </reference>
        </references>
      </pivotArea>
    </format>
    <format dxfId="33">
      <pivotArea dataOnly="0" labelOnly="1" outline="0" fieldPosition="0">
        <references count="3">
          <reference field="2" count="1" selected="0">
            <x v="135"/>
          </reference>
          <reference field="3" count="1">
            <x v="121"/>
          </reference>
          <reference field="19" count="1" selected="0">
            <x v="8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38"/>
          </reference>
          <reference field="3" count="4">
            <x v="89"/>
            <x v="113"/>
            <x v="141"/>
            <x v="152"/>
          </reference>
          <reference field="19" count="1" selected="0">
            <x v="8"/>
          </reference>
        </references>
      </pivotArea>
    </format>
    <format dxfId="31">
      <pivotArea dataOnly="0" labelOnly="1" outline="0" fieldPosition="0">
        <references count="3">
          <reference field="2" count="1" selected="0">
            <x v="146"/>
          </reference>
          <reference field="3" count="1">
            <x v="146"/>
          </reference>
          <reference field="19" count="1" selected="0">
            <x v="8"/>
          </reference>
        </references>
      </pivotArea>
    </format>
    <format dxfId="30">
      <pivotArea dataOnly="0" labelOnly="1" outline="0" fieldPosition="0">
        <references count="3">
          <reference field="2" count="1" selected="0">
            <x v="147"/>
          </reference>
          <reference field="3" count="1">
            <x v="111"/>
          </reference>
          <reference field="19" count="1" selected="0">
            <x v="8"/>
          </reference>
        </references>
      </pivotArea>
    </format>
    <format dxfId="29">
      <pivotArea dataOnly="0" labelOnly="1" outline="0" fieldPosition="0">
        <references count="3">
          <reference field="2" count="1" selected="0">
            <x v="151"/>
          </reference>
          <reference field="3" count="2">
            <x v="148"/>
            <x v="151"/>
          </reference>
          <reference field="19" count="1" selected="0">
            <x v="8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53"/>
          </reference>
          <reference field="3" count="1">
            <x v="144"/>
          </reference>
          <reference field="19" count="1" selected="0">
            <x v="8"/>
          </reference>
        </references>
      </pivotArea>
    </format>
    <format dxfId="27">
      <pivotArea dataOnly="0" labelOnly="1" outline="0" fieldPosition="0">
        <references count="3">
          <reference field="2" count="1" selected="0">
            <x v="154"/>
          </reference>
          <reference field="3" count="3">
            <x v="133"/>
            <x v="135"/>
            <x v="147"/>
          </reference>
          <reference field="19" count="1" selected="0">
            <x v="8"/>
          </reference>
        </references>
      </pivotArea>
    </format>
    <format dxfId="26">
      <pivotArea dataOnly="0" labelOnly="1" outline="0" fieldPosition="0">
        <references count="3">
          <reference field="2" count="1" selected="0">
            <x v="155"/>
          </reference>
          <reference field="3" count="1">
            <x v="118"/>
          </reference>
          <reference field="19" count="1" selected="0">
            <x v="8"/>
          </reference>
        </references>
      </pivotArea>
    </format>
    <format dxfId="25">
      <pivotArea dataOnly="0" labelOnly="1" outline="0" fieldPosition="0">
        <references count="3">
          <reference field="2" count="1" selected="0">
            <x v="156"/>
          </reference>
          <reference field="3" count="1">
            <x v="113"/>
          </reference>
          <reference field="19" count="1" selected="0">
            <x v="8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57"/>
          </reference>
          <reference field="3" count="1">
            <x v="147"/>
          </reference>
          <reference field="19" count="1" selected="0">
            <x v="8"/>
          </reference>
        </references>
      </pivotArea>
    </format>
    <format dxfId="23">
      <pivotArea dataOnly="0" labelOnly="1" outline="0" fieldPosition="0">
        <references count="3">
          <reference field="2" count="1" selected="0">
            <x v="158"/>
          </reference>
          <reference field="3" count="1">
            <x v="149"/>
          </reference>
          <reference field="19" count="1" selected="0">
            <x v="8"/>
          </reference>
        </references>
      </pivotArea>
    </format>
    <format dxfId="22">
      <pivotArea dataOnly="0" labelOnly="1" outline="0" fieldPosition="0">
        <references count="3">
          <reference field="2" count="1" selected="0">
            <x v="160"/>
          </reference>
          <reference field="3" count="1">
            <x v="116"/>
          </reference>
          <reference field="19" count="1" selected="0">
            <x v="8"/>
          </reference>
        </references>
      </pivotArea>
    </format>
    <format dxfId="21">
      <pivotArea dataOnly="0" labelOnly="1" outline="0" fieldPosition="0">
        <references count="3">
          <reference field="2" count="1" selected="0">
            <x v="163"/>
          </reference>
          <reference field="3" count="2">
            <x v="115"/>
            <x v="122"/>
          </reference>
          <reference field="19" count="1" selected="0">
            <x v="8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165"/>
          </reference>
          <reference field="3" count="2">
            <x v="112"/>
            <x v="144"/>
          </reference>
          <reference field="19" count="1" selected="0">
            <x v="8"/>
          </reference>
        </references>
      </pivotArea>
    </format>
    <format dxfId="19">
      <pivotArea dataOnly="0" labelOnly="1" outline="0" fieldPosition="0">
        <references count="3">
          <reference field="2" count="1" selected="0">
            <x v="166"/>
          </reference>
          <reference field="3" count="4">
            <x v="116"/>
            <x v="121"/>
            <x v="133"/>
            <x v="154"/>
          </reference>
          <reference field="19" count="1" selected="0">
            <x v="8"/>
          </reference>
        </references>
      </pivotArea>
    </format>
    <format dxfId="18">
      <pivotArea dataOnly="0" labelOnly="1" outline="0" fieldPosition="0">
        <references count="3">
          <reference field="2" count="1" selected="0">
            <x v="168"/>
          </reference>
          <reference field="3" count="1">
            <x v="120"/>
          </reference>
          <reference field="19" count="1" selected="0">
            <x v="8"/>
          </reference>
        </references>
      </pivotArea>
    </format>
    <format dxfId="17">
      <pivotArea dataOnly="0" labelOnly="1" outline="0" fieldPosition="0">
        <references count="3">
          <reference field="2" count="1" selected="0">
            <x v="169"/>
          </reference>
          <reference field="3" count="2">
            <x v="103"/>
            <x v="155"/>
          </reference>
          <reference field="19" count="1" selected="0">
            <x v="8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170"/>
          </reference>
          <reference field="3" count="2">
            <x v="110"/>
            <x v="151"/>
          </reference>
          <reference field="19" count="1" selected="0">
            <x v="8"/>
          </reference>
        </references>
      </pivotArea>
    </format>
    <format dxfId="15">
      <pivotArea dataOnly="0" labelOnly="1" outline="0" fieldPosition="0">
        <references count="3">
          <reference field="2" count="1" selected="0">
            <x v="171"/>
          </reference>
          <reference field="3" count="2">
            <x v="130"/>
            <x v="154"/>
          </reference>
          <reference field="19" count="1" selected="0">
            <x v="8"/>
          </reference>
        </references>
      </pivotArea>
    </format>
    <format dxfId="14">
      <pivotArea dataOnly="0" labelOnly="1" outline="0" fieldPosition="0">
        <references count="3">
          <reference field="2" count="1" selected="0">
            <x v="173"/>
          </reference>
          <reference field="3" count="1">
            <x v="127"/>
          </reference>
          <reference field="19" count="1" selected="0">
            <x v="8"/>
          </reference>
        </references>
      </pivotArea>
    </format>
    <format dxfId="13">
      <pivotArea dataOnly="0" labelOnly="1" outline="0" fieldPosition="0">
        <references count="3">
          <reference field="2" count="1" selected="0">
            <x v="183"/>
          </reference>
          <reference field="3" count="1">
            <x v="118"/>
          </reference>
          <reference field="19" count="1" selected="0">
            <x v="8"/>
          </reference>
        </references>
      </pivotArea>
    </format>
    <format dxfId="12">
      <pivotArea dataOnly="0" labelOnly="1" outline="0" fieldPosition="0">
        <references count="3">
          <reference field="2" count="1" selected="0">
            <x v="184"/>
          </reference>
          <reference field="3" count="1">
            <x v="155"/>
          </reference>
          <reference field="19" count="1" selected="0">
            <x v="8"/>
          </reference>
        </references>
      </pivotArea>
    </format>
    <format dxfId="11">
      <pivotArea dataOnly="0" labelOnly="1" outline="0" fieldPosition="0">
        <references count="3">
          <reference field="2" count="1" selected="0">
            <x v="187"/>
          </reference>
          <reference field="3" count="2">
            <x v="124"/>
            <x v="136"/>
          </reference>
          <reference field="19" count="1" selected="0">
            <x v="8"/>
          </reference>
        </references>
      </pivotArea>
    </format>
    <format dxfId="10">
      <pivotArea dataOnly="0" labelOnly="1" outline="0" fieldPosition="0">
        <references count="4">
          <reference field="2" count="1" selected="0">
            <x v="156"/>
          </reference>
          <reference field="3" count="1" selected="0">
            <x v="146"/>
          </reference>
          <reference field="6" count="1">
            <x v="43"/>
          </reference>
          <reference field="19" count="1" selected="0">
            <x v="0"/>
          </reference>
        </references>
      </pivotArea>
    </format>
    <format dxfId="9">
      <pivotArea dataOnly="0" labelOnly="1" outline="0" fieldPosition="0">
        <references count="5">
          <reference field="0" count="1">
            <x v="610"/>
          </reference>
          <reference field="2" count="1" selected="0">
            <x v="156"/>
          </reference>
          <reference field="3" count="1" selected="0">
            <x v="146"/>
          </reference>
          <reference field="6" count="1" selected="0">
            <x v="43"/>
          </reference>
          <reference field="19" count="1" selected="0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">
      <pivotArea field="17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6">
      <pivotArea field="17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5">
      <pivotArea field="17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4">
      <pivotArea dataOnly="0" labelOnly="1" outline="0" fieldPosition="0">
        <references count="2">
          <reference field="4294967294" count="1" selected="0">
            <x v="0"/>
          </reference>
          <reference field="17" count="0"/>
        </references>
      </pivotArea>
    </format>
    <format dxfId="3">
      <pivotArea dataOnly="0" labelOnly="1" outline="0" fieldPosition="0">
        <references count="2">
          <reference field="4294967294" count="1" selected="0">
            <x v="1"/>
          </reference>
          <reference field="17" count="0"/>
        </references>
      </pivotArea>
    </format>
    <format dxfId="2">
      <pivotArea dataOnly="0" labelOnly="1" outline="0" fieldPosition="0">
        <references count="2">
          <reference field="4294967294" count="1" selected="0">
            <x v="2"/>
          </reference>
          <reference field="1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C135F-3A62-458E-B7E1-E92B8F6C0BD6}" name="PivotTable3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31" firstHeaderRow="1" firstDataRow="3" firstDataCol="1" rowPageCount="1" colPageCount="1"/>
  <pivotFields count="30">
    <pivotField numFmtId="1"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numFmtId="4" showAll="0"/>
    <pivotField numFmtId="4" showAll="0"/>
    <pivotField dataField="1" numFmtId="4" showAll="0"/>
    <pivotField numFmtId="4" showAll="0"/>
    <pivotField showAll="0"/>
    <pivotField dataField="1" numFmtId="4" showAll="0"/>
    <pivotField numFmtId="165" showAll="0"/>
    <pivotField showAll="0"/>
    <pivotField axis="axisCol" showAll="0">
      <items count="64">
        <item x="0"/>
        <item h="1" m="1" x="53"/>
        <item h="1" m="1" x="58"/>
        <item h="1" m="1" x="60"/>
        <item h="1" m="1" x="52"/>
        <item h="1" m="1" x="55"/>
        <item h="1" m="1" x="57"/>
        <item h="1" m="1" x="59"/>
        <item h="1" m="1" x="62"/>
        <item h="1" m="1" x="54"/>
        <item h="1" m="1" x="56"/>
        <item h="1" x="9"/>
        <item h="1" x="8"/>
        <item h="1" x="3"/>
        <item h="1" x="4"/>
        <item h="1" x="12"/>
        <item h="1" x="7"/>
        <item h="1" x="5"/>
        <item h="1" x="22"/>
        <item h="1" x="6"/>
        <item h="1" x="23"/>
        <item h="1" x="13"/>
        <item h="1" x="2"/>
        <item h="1" x="1"/>
        <item h="1" x="19"/>
        <item h="1" x="10"/>
        <item h="1" x="36"/>
        <item h="1" x="11"/>
        <item h="1" x="34"/>
        <item h="1" x="40"/>
        <item h="1" x="39"/>
        <item h="1" x="37"/>
        <item h="1" x="41"/>
        <item h="1" x="16"/>
        <item h="1" x="17"/>
        <item h="1" x="18"/>
        <item h="1" x="42"/>
        <item h="1" x="38"/>
        <item h="1" x="43"/>
        <item h="1" x="44"/>
        <item h="1" x="14"/>
        <item h="1" x="24"/>
        <item h="1" x="15"/>
        <item h="1" x="25"/>
        <item h="1" x="45"/>
        <item h="1" x="46"/>
        <item h="1" x="26"/>
        <item h="1" x="27"/>
        <item h="1" x="47"/>
        <item h="1" x="28"/>
        <item h="1" x="29"/>
        <item h="1" x="30"/>
        <item h="1" x="31"/>
        <item h="1" x="32"/>
        <item h="1" x="35"/>
        <item h="1" x="33"/>
        <item h="1" x="20"/>
        <item h="1" x="21"/>
        <item h="1" x="51"/>
        <item h="1" m="1" x="61"/>
        <item h="1" x="48"/>
        <item h="1" x="49"/>
        <item h="1" x="50"/>
        <item t="default"/>
      </items>
    </pivotField>
    <pivotField showAll="0"/>
    <pivotField axis="axisPage" showAll="0">
      <items count="10">
        <item x="0"/>
        <item m="1" x="6"/>
        <item x="3"/>
        <item x="2"/>
        <item m="1" x="5"/>
        <item x="4"/>
        <item m="1" x="8"/>
        <item m="1" x="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64">
        <item x="1"/>
        <item m="1" x="94"/>
        <item m="1" x="40"/>
        <item x="31"/>
        <item x="29"/>
        <item x="30"/>
        <item x="26"/>
        <item x="32"/>
        <item x="37"/>
        <item m="1" x="117"/>
        <item x="28"/>
        <item x="27"/>
        <item x="38"/>
        <item x="25"/>
        <item x="24"/>
        <item m="1" x="162"/>
        <item m="1" x="126"/>
        <item x="9"/>
        <item x="23"/>
        <item x="22"/>
        <item x="21"/>
        <item x="20"/>
        <item m="1" x="149"/>
        <item m="1" x="115"/>
        <item x="33"/>
        <item m="1" x="160"/>
        <item x="17"/>
        <item x="8"/>
        <item x="18"/>
        <item x="15"/>
        <item m="1" x="103"/>
        <item x="16"/>
        <item x="19"/>
        <item m="1" x="148"/>
        <item x="36"/>
        <item x="35"/>
        <item m="1" x="97"/>
        <item m="1" x="79"/>
        <item m="1" x="58"/>
        <item x="0"/>
        <item m="1" x="143"/>
        <item x="14"/>
        <item m="1" x="110"/>
        <item m="1" x="92"/>
        <item m="1" x="72"/>
        <item x="13"/>
        <item m="1" x="153"/>
        <item x="12"/>
        <item m="1" x="121"/>
        <item m="1" x="102"/>
        <item m="1" x="87"/>
        <item m="1" x="65"/>
        <item m="1" x="47"/>
        <item x="11"/>
        <item m="1" x="131"/>
        <item m="1" x="114"/>
        <item m="1" x="96"/>
        <item m="1" x="78"/>
        <item m="1" x="57"/>
        <item m="1" x="159"/>
        <item m="1" x="142"/>
        <item m="1" x="125"/>
        <item m="1" x="109"/>
        <item x="10"/>
        <item m="1" x="83"/>
        <item m="1" x="71"/>
        <item m="1" x="62"/>
        <item m="1" x="54"/>
        <item m="1" x="43"/>
        <item m="1" x="146"/>
        <item m="1" x="136"/>
        <item m="1" x="128"/>
        <item x="7"/>
        <item m="1" x="112"/>
        <item m="1" x="101"/>
        <item m="1" x="95"/>
        <item m="1" x="86"/>
        <item m="1" x="75"/>
        <item m="1" x="64"/>
        <item x="34"/>
        <item m="1" x="46"/>
        <item m="1" x="155"/>
        <item m="1" x="147"/>
        <item m="1" x="138"/>
        <item m="1" x="130"/>
        <item m="1" x="122"/>
        <item x="6"/>
        <item m="1" x="105"/>
        <item x="5"/>
        <item m="1" x="89"/>
        <item m="1" x="77"/>
        <item m="1" x="67"/>
        <item m="1" x="50"/>
        <item m="1" x="158"/>
        <item x="4"/>
        <item m="1" x="141"/>
        <item x="3"/>
        <item m="1" x="124"/>
        <item m="1" x="119"/>
        <item m="1" x="108"/>
        <item x="2"/>
        <item m="1" x="91"/>
        <item m="1" x="82"/>
        <item m="1" x="70"/>
        <item m="1" x="61"/>
        <item m="1" x="53"/>
        <item m="1" x="42"/>
        <item m="1" x="152"/>
        <item m="1" x="145"/>
        <item m="1" x="135"/>
        <item m="1" x="85"/>
        <item m="1" x="73"/>
        <item m="1" x="55"/>
        <item m="1" x="49"/>
        <item m="1" x="44"/>
        <item m="1" x="157"/>
        <item m="1" x="140"/>
        <item m="1" x="137"/>
        <item m="1" x="133"/>
        <item m="1" x="129"/>
        <item m="1" x="118"/>
        <item m="1" x="113"/>
        <item m="1" x="107"/>
        <item m="1" x="104"/>
        <item m="1" x="99"/>
        <item m="1" x="88"/>
        <item m="1" x="81"/>
        <item m="1" x="76"/>
        <item m="1" x="69"/>
        <item m="1" x="66"/>
        <item m="1" x="60"/>
        <item m="1" x="56"/>
        <item m="1" x="52"/>
        <item m="1" x="48"/>
        <item m="1" x="41"/>
        <item m="1" x="156"/>
        <item m="1" x="151"/>
        <item m="1" x="150"/>
        <item m="1" x="144"/>
        <item m="1" x="139"/>
        <item m="1" x="134"/>
        <item m="1" x="132"/>
        <item m="1" x="127"/>
        <item m="1" x="123"/>
        <item m="1" x="120"/>
        <item m="1" x="116"/>
        <item m="1" x="111"/>
        <item m="1" x="106"/>
        <item m="1" x="100"/>
        <item m="1" x="98"/>
        <item m="1" x="93"/>
        <item m="1" x="90"/>
        <item m="1" x="84"/>
        <item m="1" x="80"/>
        <item m="1" x="74"/>
        <item m="1" x="68"/>
        <item m="1" x="63"/>
        <item m="1" x="59"/>
        <item m="1" x="51"/>
        <item m="1" x="45"/>
        <item m="1" x="161"/>
        <item m="1" x="154"/>
        <item x="39"/>
        <item t="default"/>
      </items>
    </pivotField>
    <pivotField showAll="0"/>
  </pivotFields>
  <rowFields count="1">
    <field x="28"/>
  </rowFields>
  <rowItems count="26"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3"/>
    </i>
    <i>
      <x v="14"/>
    </i>
    <i>
      <x v="17"/>
    </i>
    <i>
      <x v="19"/>
    </i>
    <i>
      <x v="20"/>
    </i>
    <i>
      <x v="21"/>
    </i>
    <i>
      <x v="24"/>
    </i>
    <i>
      <x v="26"/>
    </i>
    <i>
      <x v="27"/>
    </i>
    <i>
      <x v="28"/>
    </i>
    <i>
      <x v="29"/>
    </i>
    <i>
      <x v="31"/>
    </i>
    <i>
      <x v="32"/>
    </i>
    <i>
      <x v="34"/>
    </i>
    <i>
      <x v="35"/>
    </i>
    <i>
      <x v="39"/>
    </i>
    <i>
      <x v="41"/>
    </i>
    <i t="grand">
      <x/>
    </i>
  </rowItems>
  <colFields count="2">
    <field x="17"/>
    <field x="-2"/>
  </colFields>
  <colItems count="4">
    <i>
      <x/>
      <x/>
    </i>
    <i r="1" i="1">
      <x v="1"/>
    </i>
    <i t="grand">
      <x/>
    </i>
    <i t="grand" i="1">
      <x/>
    </i>
  </colItems>
  <pageFields count="1">
    <pageField fld="19" item="0" hier="-1"/>
  </pageFields>
  <dataFields count="2">
    <dataField name="Sum of Qty Remaining" fld="11" baseField="0" baseItem="0"/>
    <dataField name="Sum of Value$" fld="14" baseField="0" baseItem="0"/>
  </dataFields>
  <chartFormats count="58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2"/>
          </reference>
        </references>
      </pivotArea>
    </chartFormat>
    <chartFormat chart="0" format="42" series="1">
      <pivotArea type="data" outline="0" fieldPosition="0">
        <references count="1">
          <reference field="17" count="1" selected="0">
            <x v="43"/>
          </reference>
        </references>
      </pivotArea>
    </chartFormat>
    <chartFormat chart="0" format="43" series="1">
      <pivotArea type="data" outline="0" fieldPosition="0">
        <references count="1">
          <reference field="17" count="1" selected="0">
            <x v="44"/>
          </reference>
        </references>
      </pivotArea>
    </chartFormat>
    <chartFormat chart="0" format="44" series="1">
      <pivotArea type="data" outline="0" fieldPosition="0">
        <references count="1">
          <reference field="17" count="1" selected="0">
            <x v="45"/>
          </reference>
        </references>
      </pivotArea>
    </chartFormat>
    <chartFormat chart="0" format="45" series="1">
      <pivotArea type="data" outline="0" fieldPosition="0">
        <references count="1">
          <reference field="17" count="1" selected="0">
            <x v="46"/>
          </reference>
        </references>
      </pivotArea>
    </chartFormat>
    <chartFormat chart="0" format="46" series="1">
      <pivotArea type="data" outline="0" fieldPosition="0">
        <references count="1">
          <reference field="17" count="1" selected="0">
            <x v="47"/>
          </reference>
        </references>
      </pivotArea>
    </chartFormat>
    <chartFormat chart="0" format="47" series="1">
      <pivotArea type="data" outline="0" fieldPosition="0">
        <references count="1">
          <reference field="17" count="1" selected="0">
            <x v="48"/>
          </reference>
        </references>
      </pivotArea>
    </chartFormat>
    <chartFormat chart="0" format="48" series="1">
      <pivotArea type="data" outline="0" fieldPosition="0">
        <references count="1">
          <reference field="17" count="1" selected="0">
            <x v="49"/>
          </reference>
        </references>
      </pivotArea>
    </chartFormat>
    <chartFormat chart="0" format="49" series="1">
      <pivotArea type="data" outline="0" fieldPosition="0">
        <references count="1">
          <reference field="17" count="1" selected="0">
            <x v="50"/>
          </reference>
        </references>
      </pivotArea>
    </chartFormat>
    <chartFormat chart="0" format="50" series="1">
      <pivotArea type="data" outline="0" fieldPosition="0">
        <references count="1">
          <reference field="17" count="1" selected="0">
            <x v="51"/>
          </reference>
        </references>
      </pivotArea>
    </chartFormat>
    <chartFormat chart="0" format="51" series="1">
      <pivotArea type="data" outline="0" fieldPosition="0">
        <references count="1">
          <reference field="17" count="1" selected="0">
            <x v="52"/>
          </reference>
        </references>
      </pivotArea>
    </chartFormat>
    <chartFormat chart="0" format="52" series="1">
      <pivotArea type="data" outline="0" fieldPosition="0">
        <references count="1">
          <reference field="17" count="1" selected="0">
            <x v="53"/>
          </reference>
        </references>
      </pivotArea>
    </chartFormat>
    <chartFormat chart="0" format="53" series="1">
      <pivotArea type="data" outline="0" fieldPosition="0">
        <references count="1">
          <reference field="17" count="1" selected="0">
            <x v="54"/>
          </reference>
        </references>
      </pivotArea>
    </chartFormat>
    <chartFormat chart="0" format="54" series="1">
      <pivotArea type="data" outline="0" fieldPosition="0">
        <references count="1">
          <reference field="17" count="1" selected="0">
            <x v="55"/>
          </reference>
        </references>
      </pivotArea>
    </chartFormat>
    <chartFormat chart="0" format="55" series="1">
      <pivotArea type="data" outline="0" fieldPosition="0">
        <references count="1">
          <reference field="17" count="1" selected="0">
            <x v="56"/>
          </reference>
        </references>
      </pivotArea>
    </chartFormat>
    <chartFormat chart="0" format="56" series="1">
      <pivotArea type="data" outline="0" fieldPosition="0">
        <references count="1">
          <reference field="17" count="1" selected="0">
            <x v="57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320F3-450E-4D5C-A44E-A08F004EC596}" name="PivotTable1" cacheId="79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EV539" firstHeaderRow="1" firstDataRow="3" firstDataCol="5" rowPageCount="1" colPageCount="1"/>
  <pivotFields count="26">
    <pivotField axis="axisRow" compact="0" outline="0" showAll="0" defaultSubtotal="0">
      <items count="1503">
        <item m="1" x="464"/>
        <item m="1" x="1197"/>
        <item m="1" x="1034"/>
        <item m="1" x="875"/>
        <item m="1" x="821"/>
        <item m="1" x="725"/>
        <item m="1" x="471"/>
        <item m="1" x="1108"/>
        <item m="1" x="1195"/>
        <item m="1" x="1328"/>
        <item m="1" x="861"/>
        <item m="1" x="1289"/>
        <item m="1" x="1394"/>
        <item m="1" x="1410"/>
        <item m="1" x="1307"/>
        <item m="1" x="1463"/>
        <item m="1" x="1483"/>
        <item m="1" x="1500"/>
        <item m="1" x="482"/>
        <item m="1" x="500"/>
        <item m="1" x="514"/>
        <item m="1" x="856"/>
        <item m="1" x="1222"/>
        <item m="1" x="564"/>
        <item m="1" x="562"/>
        <item m="1" x="732"/>
        <item m="1" x="816"/>
        <item m="1" x="1405"/>
        <item m="1" x="496"/>
        <item m="1" x="560"/>
        <item m="1" x="595"/>
        <item m="1" x="624"/>
        <item m="1" x="1083"/>
        <item m="1" x="1218"/>
        <item m="1" x="1265"/>
        <item m="1" x="1387"/>
        <item m="1" x="1317"/>
        <item m="1" x="700"/>
        <item m="1" x="1079"/>
        <item m="1" x="1280"/>
        <item m="1" x="1421"/>
        <item m="1" x="649"/>
        <item m="1" x="1298"/>
        <item m="1" x="647"/>
        <item m="1" x="809"/>
        <item m="1" x="473"/>
        <item m="1" x="604"/>
        <item m="1" x="945"/>
        <item m="1" x="963"/>
        <item m="1" x="1166"/>
        <item m="1" x="1297"/>
        <item m="1" x="1474"/>
        <item m="1" x="682"/>
        <item m="1" x="1077"/>
        <item m="1" x="1094"/>
        <item m="1" x="1109"/>
        <item m="1" x="1419"/>
        <item m="1" x="472"/>
        <item m="1" x="830"/>
        <item m="1" x="1138"/>
        <item m="1" x="1351"/>
        <item m="1" x="1399"/>
        <item m="1" x="1000"/>
        <item m="1" x="1165"/>
        <item m="1" x="1418"/>
        <item m="1" x="1436"/>
        <item m="1" x="1454"/>
        <item m="1" x="847"/>
        <item m="1" x="590"/>
        <item m="1" x="634"/>
        <item m="1" x="944"/>
        <item m="1" x="982"/>
        <item m="1" x="1417"/>
        <item m="1" x="1473"/>
        <item m="1" x="572"/>
        <item m="1" x="1164"/>
        <item m="1" x="1278"/>
        <item m="1" x="1472"/>
        <item m="1" x="521"/>
        <item m="1" x="539"/>
        <item m="1" x="943"/>
        <item m="1" x="999"/>
        <item m="1" x="1093"/>
        <item m="1" x="1137"/>
        <item m="1" x="1277"/>
        <item m="1" x="1453"/>
        <item m="1" x="1471"/>
        <item m="1" x="470"/>
        <item m="1" x="506"/>
        <item m="1" x="792"/>
        <item m="1" x="942"/>
        <item m="1" x="962"/>
        <item m="1" x="1033"/>
        <item m="1" x="1163"/>
        <item m="1" x="1213"/>
        <item m="1" x="1313"/>
        <item m="1" x="1382"/>
        <item m="1" x="520"/>
        <item m="1" x="618"/>
        <item m="1" x="633"/>
        <item m="1" x="666"/>
        <item m="1" x="829"/>
        <item m="1" x="846"/>
        <item m="1" x="878"/>
        <item m="1" x="896"/>
        <item m="1" x="1180"/>
        <item m="1" x="1276"/>
        <item m="1" x="1296"/>
        <item m="1" x="1350"/>
        <item m="1" x="1381"/>
        <item m="1" x="1452"/>
        <item m="1" x="469"/>
        <item m="1" x="589"/>
        <item m="1" x="712"/>
        <item m="1" x="744"/>
        <item m="1" x="925"/>
        <item m="1" x="1107"/>
        <item m="1" x="1212"/>
        <item m="1" x="1231"/>
        <item m="1" x="1246"/>
        <item m="1" x="1260"/>
        <item m="1" x="1349"/>
        <item m="1" x="1398"/>
        <item m="1" x="490"/>
        <item m="1" x="646"/>
        <item m="1" x="1016"/>
        <item m="1" x="1049"/>
        <item m="1" x="1092"/>
        <item m="1" x="1162"/>
        <item m="1" x="1211"/>
        <item m="1" x="1366"/>
        <item m="1" x="1416"/>
        <item m="1" x="1451"/>
        <item m="1" x="1470"/>
        <item m="1" x="1491"/>
        <item m="1" x="603"/>
        <item m="1" x="665"/>
        <item m="1" x="760"/>
        <item m="1" x="808"/>
        <item m="1" x="961"/>
        <item m="1" x="981"/>
        <item m="1" x="1106"/>
        <item m="1" x="1210"/>
        <item m="1" x="1230"/>
        <item m="1" x="1312"/>
        <item m="1" x="1332"/>
        <item m="1" x="1435"/>
        <item m="1" x="1490"/>
        <item m="1" x="519"/>
        <item m="1" x="538"/>
        <item m="1" x="554"/>
        <item m="1" x="571"/>
        <item m="1" x="664"/>
        <item m="1" x="743"/>
        <item m="1" x="845"/>
        <item m="1" x="862"/>
        <item m="1" x="877"/>
        <item m="1" x="895"/>
        <item m="1" x="960"/>
        <item m="1" x="1048"/>
        <item m="1" x="1064"/>
        <item m="1" x="1123"/>
        <item m="1" x="1148"/>
        <item m="1" x="1161"/>
        <item m="1" x="1179"/>
        <item m="1" x="1245"/>
        <item m="1" x="1275"/>
        <item m="1" x="1295"/>
        <item m="1" x="1311"/>
        <item m="1" x="1331"/>
        <item m="1" x="1415"/>
        <item m="1" x="505"/>
        <item m="1" x="570"/>
        <item m="1" x="588"/>
        <item m="1" x="711"/>
        <item m="1" x="742"/>
        <item m="1" x="759"/>
        <item m="1" x="791"/>
        <item m="1" x="828"/>
        <item m="1" x="894"/>
        <item m="1" x="941"/>
        <item m="1" x="959"/>
        <item m="1" x="980"/>
        <item m="1" x="1076"/>
        <item m="1" x="1091"/>
        <item m="1" x="1209"/>
        <item m="1" x="1274"/>
        <item m="1" x="1294"/>
        <item m="1" x="1330"/>
        <item m="1" x="1348"/>
        <item m="1" x="1365"/>
        <item m="1" x="1450"/>
        <item m="1" x="1489"/>
        <item m="1" x="489"/>
        <item m="1" x="537"/>
        <item m="1" x="553"/>
        <item m="1" x="587"/>
        <item m="1" x="602"/>
        <item m="1" x="681"/>
        <item m="1" x="775"/>
        <item m="1" x="807"/>
        <item m="1" x="827"/>
        <item m="1" x="844"/>
        <item m="1" x="876"/>
        <item m="1" x="893"/>
        <item m="1" x="940"/>
        <item m="1" x="979"/>
        <item m="1" x="1032"/>
        <item m="1" x="1047"/>
        <item m="1" x="1063"/>
        <item m="1" x="1122"/>
        <item m="1" x="1136"/>
        <item m="1" x="1194"/>
        <item m="1" x="1208"/>
        <item m="1" x="1229"/>
        <item m="1" x="1244"/>
        <item m="1" x="1293"/>
        <item m="1" x="1329"/>
        <item m="1" x="1380"/>
        <item m="1" x="1434"/>
        <item m="1" x="1469"/>
        <item m="1" x="488"/>
        <item m="1" x="536"/>
        <item m="1" x="586"/>
        <item m="1" x="663"/>
        <item m="1" x="680"/>
        <item m="1" x="697"/>
        <item m="1" x="724"/>
        <item m="1" x="741"/>
        <item m="1" x="826"/>
        <item m="1" x="843"/>
        <item m="1" x="910"/>
        <item m="1" x="924"/>
        <item m="1" x="958"/>
        <item m="1" x="978"/>
        <item m="1" x="998"/>
        <item m="1" x="1031"/>
        <item m="1" x="1062"/>
        <item m="1" x="1135"/>
        <item m="1" x="1147"/>
        <item m="1" x="1178"/>
        <item m="1" x="1193"/>
        <item m="1" x="1347"/>
        <item m="1" x="1364"/>
        <item m="1" x="1379"/>
        <item m="1" x="1397"/>
        <item m="1" x="1449"/>
        <item m="1" x="1488"/>
        <item m="1" x="468"/>
        <item m="1" x="487"/>
        <item m="1" x="504"/>
        <item m="1" x="535"/>
        <item m="1" x="552"/>
        <item m="1" x="585"/>
        <item m="1" x="617"/>
        <item m="1" x="645"/>
        <item m="1" x="662"/>
        <item m="1" x="679"/>
        <item m="1" x="696"/>
        <item m="1" x="740"/>
        <item m="1" x="758"/>
        <item m="1" x="790"/>
        <item m="1" x="825"/>
        <item m="1" x="842"/>
        <item m="1" x="892"/>
        <item m="1" x="909"/>
        <item m="1" x="923"/>
        <item m="1" x="939"/>
        <item m="1" x="997"/>
        <item m="1" x="1015"/>
        <item m="1" x="1030"/>
        <item m="1" x="1090"/>
        <item m="1" x="1160"/>
        <item m="1" x="1192"/>
        <item m="1" x="1228"/>
        <item m="1" x="1243"/>
        <item m="1" x="1259"/>
        <item m="1" x="1273"/>
        <item m="1" x="1292"/>
        <item m="1" x="1327"/>
        <item m="1" x="1346"/>
        <item m="1" x="1378"/>
        <item m="1" x="1396"/>
        <item m="1" x="1468"/>
        <item m="1" x="486"/>
        <item m="1" x="503"/>
        <item m="1" x="518"/>
        <item m="1" x="534"/>
        <item m="1" x="569"/>
        <item m="1" x="584"/>
        <item m="1" x="632"/>
        <item m="1" x="661"/>
        <item m="1" x="695"/>
        <item m="1" x="710"/>
        <item m="1" x="723"/>
        <item m="1" x="774"/>
        <item m="1" x="789"/>
        <item m="1" x="806"/>
        <item m="1" x="908"/>
        <item m="1" x="922"/>
        <item m="1" x="938"/>
        <item m="1" x="957"/>
        <item m="1" x="977"/>
        <item m="1" x="996"/>
        <item m="1" x="1014"/>
        <item m="1" x="1029"/>
        <item m="1" x="1046"/>
        <item m="1" x="1121"/>
        <item m="1" x="1227"/>
        <item m="1" x="1258"/>
        <item m="1" x="1272"/>
        <item m="1" x="1291"/>
        <item m="1" x="1326"/>
        <item m="1" x="1345"/>
        <item m="1" x="1363"/>
        <item m="1" x="1377"/>
        <item m="1" x="1414"/>
        <item m="1" x="1433"/>
        <item m="1" x="1448"/>
        <item m="1" x="467"/>
        <item m="1" x="485"/>
        <item m="1" x="502"/>
        <item m="1" x="517"/>
        <item m="1" x="533"/>
        <item m="1" x="583"/>
        <item m="1" x="601"/>
        <item m="1" x="616"/>
        <item m="1" x="631"/>
        <item m="1" x="644"/>
        <item m="1" x="739"/>
        <item m="1" x="757"/>
        <item m="1" x="773"/>
        <item m="1" x="788"/>
        <item m="1" x="805"/>
        <item m="1" x="824"/>
        <item m="1" x="841"/>
        <item m="1" x="860"/>
        <item m="1" x="891"/>
        <item m="1" x="907"/>
        <item m="1" x="937"/>
        <item m="1" x="976"/>
        <item m="1" x="995"/>
        <item m="1" x="1013"/>
        <item m="1" x="1028"/>
        <item m="1" x="1045"/>
        <item m="1" x="1061"/>
        <item m="1" x="1075"/>
        <item m="1" x="1089"/>
        <item m="1" x="1105"/>
        <item m="1" x="1120"/>
        <item m="1" x="1134"/>
        <item m="1" x="1159"/>
        <item m="1" x="1177"/>
        <item m="1" x="1191"/>
        <item m="1" x="1207"/>
        <item m="1" x="1226"/>
        <item m="1" x="1257"/>
        <item m="1" x="1290"/>
        <item m="1" x="1325"/>
        <item m="1" x="1344"/>
        <item m="1" x="1362"/>
        <item m="1" x="1413"/>
        <item m="1" x="1432"/>
        <item m="1" x="1467"/>
        <item m="1" x="1487"/>
        <item m="1" x="466"/>
        <item m="1" x="551"/>
        <item m="1" x="660"/>
        <item m="1" x="678"/>
        <item m="1" x="694"/>
        <item m="1" x="738"/>
        <item m="1" x="756"/>
        <item m="1" x="772"/>
        <item m="1" x="787"/>
        <item m="1" x="804"/>
        <item m="1" x="823"/>
        <item m="1" x="840"/>
        <item m="1" x="859"/>
        <item m="1" x="874"/>
        <item m="1" x="890"/>
        <item m="1" x="975"/>
        <item m="1" x="994"/>
        <item m="1" x="1012"/>
        <item m="1" x="1027"/>
        <item m="1" x="1060"/>
        <item m="1" x="1074"/>
        <item m="1" x="1119"/>
        <item m="1" x="1133"/>
        <item m="1" x="1190"/>
        <item m="1" x="1206"/>
        <item m="1" x="1225"/>
        <item m="1" x="1242"/>
        <item m="1" x="1256"/>
        <item m="1" x="1271"/>
        <item m="1" x="1310"/>
        <item m="1" x="1343"/>
        <item m="1" x="1376"/>
        <item m="1" x="1395"/>
        <item m="1" x="1412"/>
        <item m="1" x="1431"/>
        <item m="1" x="1447"/>
        <item m="1" x="1466"/>
        <item m="1" x="1486"/>
        <item m="1" x="465"/>
        <item m="1" x="532"/>
        <item m="1" x="550"/>
        <item m="1" x="568"/>
        <item m="1" x="615"/>
        <item m="1" x="630"/>
        <item m="1" x="659"/>
        <item m="1" x="677"/>
        <item m="1" x="693"/>
        <item m="1" x="709"/>
        <item m="1" x="737"/>
        <item m="1" x="755"/>
        <item m="1" x="771"/>
        <item m="1" x="786"/>
        <item m="1" x="803"/>
        <item m="1" x="822"/>
        <item m="1" x="839"/>
        <item m="1" x="858"/>
        <item m="1" x="873"/>
        <item m="1" x="889"/>
        <item m="1" x="921"/>
        <item m="1" x="936"/>
        <item m="1" x="956"/>
        <item m="1" x="974"/>
        <item m="1" x="993"/>
        <item m="1" x="1011"/>
        <item m="1" x="1026"/>
        <item m="1" x="1044"/>
        <item m="1" x="1059"/>
        <item m="1" x="1104"/>
        <item m="1" x="1118"/>
        <item m="1" x="1132"/>
        <item m="1" x="1146"/>
        <item m="1" x="1158"/>
        <item m="1" x="1176"/>
        <item m="1" x="1241"/>
        <item m="1" x="1309"/>
        <item m="1" x="1324"/>
        <item m="1" x="1342"/>
        <item m="1" x="1361"/>
        <item m="1" x="1375"/>
        <item m="1" x="1393"/>
        <item m="1" x="1411"/>
        <item m="1" x="1430"/>
        <item m="1" x="1446"/>
        <item m="1" x="1465"/>
        <item m="1" x="1485"/>
        <item m="1" x="1502"/>
        <item m="1" x="484"/>
        <item m="1" x="516"/>
        <item m="1" x="531"/>
        <item m="1" x="549"/>
        <item m="1" x="567"/>
        <item m="1" x="582"/>
        <item m="1" x="600"/>
        <item m="1" x="614"/>
        <item m="1" x="629"/>
        <item m="1" x="643"/>
        <item m="1" x="658"/>
        <item m="1" x="676"/>
        <item m="1" x="692"/>
        <item m="1" x="708"/>
        <item m="1" x="722"/>
        <item m="1" x="736"/>
        <item m="1" x="754"/>
        <item m="1" x="770"/>
        <item m="1" x="785"/>
        <item m="1" x="802"/>
        <item m="1" x="820"/>
        <item m="1" x="838"/>
        <item m="1" x="857"/>
        <item m="1" x="872"/>
        <item m="1" x="888"/>
        <item m="1" x="906"/>
        <item m="1" x="920"/>
        <item m="1" x="935"/>
        <item m="1" x="955"/>
        <item m="1" x="973"/>
        <item m="1" x="992"/>
        <item m="1" x="1010"/>
        <item m="1" x="1025"/>
        <item m="1" x="1043"/>
        <item m="1" x="1058"/>
        <item m="1" x="1073"/>
        <item m="1" x="1088"/>
        <item m="1" x="1103"/>
        <item m="1" x="1117"/>
        <item m="1" x="1131"/>
        <item m="1" x="1145"/>
        <item m="1" x="1157"/>
        <item m="1" x="1175"/>
        <item m="1" x="1189"/>
        <item m="1" x="1205"/>
        <item m="1" x="1224"/>
        <item m="1" x="1240"/>
        <item m="1" x="1255"/>
        <item m="1" x="1270"/>
        <item m="1" x="1288"/>
        <item m="1" x="1308"/>
        <item m="1" x="1323"/>
        <item m="1" x="1341"/>
        <item m="1" x="1360"/>
        <item m="1" x="1374"/>
        <item m="1" x="1392"/>
        <item m="1" x="1409"/>
        <item m="1" x="1429"/>
        <item m="1" x="1445"/>
        <item m="1" x="1464"/>
        <item m="1" x="1484"/>
        <item m="1" x="1501"/>
        <item m="1" x="483"/>
        <item m="1" x="501"/>
        <item m="1" x="515"/>
        <item m="1" x="530"/>
        <item m="1" x="548"/>
        <item m="1" x="566"/>
        <item m="1" x="581"/>
        <item m="1" x="599"/>
        <item m="1" x="613"/>
        <item m="1" x="628"/>
        <item m="1" x="642"/>
        <item m="1" x="657"/>
        <item m="1" x="675"/>
        <item m="1" x="691"/>
        <item m="1" x="707"/>
        <item m="1" x="721"/>
        <item m="1" x="735"/>
        <item m="1" x="753"/>
        <item m="1" x="769"/>
        <item m="1" x="784"/>
        <item m="1" x="801"/>
        <item m="1" x="819"/>
        <item m="1" x="837"/>
        <item m="1" x="871"/>
        <item m="1" x="887"/>
        <item m="1" x="905"/>
        <item m="1" x="919"/>
        <item m="1" x="934"/>
        <item m="1" x="954"/>
        <item m="1" x="972"/>
        <item m="1" x="991"/>
        <item m="1" x="1009"/>
        <item m="1" x="1042"/>
        <item m="1" x="1057"/>
        <item m="1" x="1072"/>
        <item m="1" x="1087"/>
        <item m="1" x="1102"/>
        <item m="1" x="1116"/>
        <item m="1" x="1130"/>
        <item m="1" x="1144"/>
        <item m="1" x="1156"/>
        <item m="1" x="1174"/>
        <item m="1" x="1188"/>
        <item m="1" x="1204"/>
        <item m="1" x="1223"/>
        <item m="1" x="1239"/>
        <item m="1" x="1254"/>
        <item m="1" x="1269"/>
        <item m="1" x="1287"/>
        <item m="1" x="1306"/>
        <item m="1" x="1322"/>
        <item m="1" x="1340"/>
        <item m="1" x="1359"/>
        <item m="1" x="1373"/>
        <item m="1" x="1391"/>
        <item m="1" x="1408"/>
        <item m="1" x="1428"/>
        <item m="1" x="1444"/>
        <item m="1" x="1462"/>
        <item m="1" x="1482"/>
        <item m="1" x="1499"/>
        <item m="1" x="481"/>
        <item m="1" x="499"/>
        <item m="1" x="513"/>
        <item m="1" x="529"/>
        <item m="1" x="547"/>
        <item m="1" x="565"/>
        <item m="1" x="580"/>
        <item m="1" x="598"/>
        <item m="1" x="612"/>
        <item m="1" x="627"/>
        <item m="1" x="656"/>
        <item m="1" x="674"/>
        <item m="1" x="690"/>
        <item m="1" x="706"/>
        <item m="1" x="720"/>
        <item m="1" x="734"/>
        <item m="1" x="752"/>
        <item m="1" x="768"/>
        <item m="1" x="783"/>
        <item m="1" x="800"/>
        <item m="1" x="818"/>
        <item m="1" x="855"/>
        <item m="1" x="870"/>
        <item m="1" x="886"/>
        <item m="1" x="904"/>
        <item m="1" x="918"/>
        <item m="1" x="933"/>
        <item m="1" x="953"/>
        <item m="1" x="971"/>
        <item m="1" x="990"/>
        <item m="1" x="1008"/>
        <item m="1" x="1024"/>
        <item m="1" x="1041"/>
        <item m="1" x="1056"/>
        <item m="1" x="1071"/>
        <item m="1" x="1086"/>
        <item m="1" x="1101"/>
        <item m="1" x="1129"/>
        <item m="1" x="1155"/>
        <item m="1" x="1173"/>
        <item m="1" x="1187"/>
        <item m="1" x="1203"/>
        <item m="1" x="1221"/>
        <item m="1" x="1238"/>
        <item m="1" x="1253"/>
        <item m="1" x="1268"/>
        <item m="1" x="1286"/>
        <item m="1" x="1305"/>
        <item m="1" x="1321"/>
        <item m="1" x="1339"/>
        <item m="1" x="1358"/>
        <item m="1" x="1372"/>
        <item m="1" x="1390"/>
        <item m="1" x="1407"/>
        <item m="1" x="1427"/>
        <item m="1" x="1443"/>
        <item m="1" x="1461"/>
        <item m="1" x="1481"/>
        <item m="1" x="1498"/>
        <item m="1" x="480"/>
        <item m="1" x="498"/>
        <item m="1" x="512"/>
        <item m="1" x="528"/>
        <item m="1" x="546"/>
        <item m="1" x="563"/>
        <item m="1" x="579"/>
        <item m="1" x="597"/>
        <item m="1" x="611"/>
        <item m="1" x="626"/>
        <item m="1" x="641"/>
        <item m="1" x="655"/>
        <item m="1" x="673"/>
        <item m="1" x="689"/>
        <item m="1" x="705"/>
        <item m="1" x="719"/>
        <item m="1" x="733"/>
        <item m="1" x="751"/>
        <item m="1" x="767"/>
        <item m="1" x="782"/>
        <item m="1" x="799"/>
        <item m="1" x="817"/>
        <item m="1" x="836"/>
        <item m="1" x="854"/>
        <item m="1" x="869"/>
        <item m="1" x="885"/>
        <item m="1" x="903"/>
        <item m="1" x="917"/>
        <item m="1" x="932"/>
        <item m="1" x="952"/>
        <item m="1" x="970"/>
        <item m="1" x="989"/>
        <item m="1" x="1007"/>
        <item m="1" x="1023"/>
        <item m="1" x="1040"/>
        <item m="1" x="1055"/>
        <item m="1" x="1070"/>
        <item m="1" x="1085"/>
        <item m="1" x="1100"/>
        <item m="1" x="1115"/>
        <item m="1" x="1128"/>
        <item m="1" x="1143"/>
        <item m="1" x="1154"/>
        <item m="1" x="1172"/>
        <item m="1" x="1186"/>
        <item m="1" x="1202"/>
        <item m="1" x="1220"/>
        <item m="1" x="1237"/>
        <item m="1" x="1252"/>
        <item m="1" x="1267"/>
        <item m="1" x="1285"/>
        <item m="1" x="1304"/>
        <item m="1" x="1320"/>
        <item m="1" x="1338"/>
        <item m="1" x="1357"/>
        <item m="1" x="1371"/>
        <item m="1" x="1389"/>
        <item m="1" x="1406"/>
        <item m="1" x="1426"/>
        <item m="1" x="1442"/>
        <item m="1" x="1460"/>
        <item m="1" x="1480"/>
        <item m="1" x="1497"/>
        <item m="1" x="479"/>
        <item m="1" x="497"/>
        <item m="1" x="527"/>
        <item m="1" x="545"/>
        <item m="1" x="561"/>
        <item m="1" x="578"/>
        <item m="1" x="596"/>
        <item m="1" x="610"/>
        <item m="1" x="625"/>
        <item m="1" x="640"/>
        <item m="1" x="654"/>
        <item m="1" x="672"/>
        <item m="1" x="688"/>
        <item m="1" x="704"/>
        <item m="1" x="718"/>
        <item m="1" x="731"/>
        <item m="1" x="750"/>
        <item m="1" x="766"/>
        <item m="1" x="781"/>
        <item m="1" x="798"/>
        <item m="1" x="815"/>
        <item m="1" x="835"/>
        <item m="1" x="853"/>
        <item m="1" x="868"/>
        <item m="1" x="884"/>
        <item m="1" x="902"/>
        <item m="1" x="916"/>
        <item m="1" x="931"/>
        <item m="1" x="951"/>
        <item m="1" x="969"/>
        <item m="1" x="988"/>
        <item m="1" x="1006"/>
        <item m="1" x="1022"/>
        <item m="1" x="1039"/>
        <item m="1" x="1054"/>
        <item m="1" x="1069"/>
        <item m="1" x="1084"/>
        <item m="1" x="1099"/>
        <item m="1" x="1114"/>
        <item m="1" x="1127"/>
        <item m="1" x="1153"/>
        <item m="1" x="1171"/>
        <item m="1" x="1185"/>
        <item m="1" x="1201"/>
        <item m="1" x="1219"/>
        <item m="1" x="1236"/>
        <item m="1" x="1251"/>
        <item m="1" x="1266"/>
        <item m="1" x="1284"/>
        <item m="1" x="1303"/>
        <item m="1" x="1319"/>
        <item m="1" x="1337"/>
        <item m="1" x="1356"/>
        <item m="1" x="1370"/>
        <item m="1" x="1388"/>
        <item m="1" x="1404"/>
        <item m="1" x="1425"/>
        <item m="1" x="1441"/>
        <item m="1" x="1459"/>
        <item m="1" x="1479"/>
        <item m="1" x="1496"/>
        <item m="1" x="478"/>
        <item m="1" x="495"/>
        <item m="1" x="511"/>
        <item m="1" x="526"/>
        <item m="1" x="544"/>
        <item m="1" x="559"/>
        <item m="1" x="577"/>
        <item m="1" x="594"/>
        <item m="1" x="609"/>
        <item m="1" x="623"/>
        <item m="1" x="639"/>
        <item m="1" x="653"/>
        <item m="1" x="671"/>
        <item m="1" x="687"/>
        <item m="1" x="703"/>
        <item m="1" x="717"/>
        <item m="1" x="730"/>
        <item m="1" x="749"/>
        <item x="463"/>
        <item m="1" x="852"/>
        <item m="1" x="883"/>
        <item m="1" x="867"/>
        <item m="1" x="834"/>
        <item m="1" x="765"/>
        <item m="1" x="780"/>
        <item m="1" x="797"/>
        <item m="1" x="814"/>
        <item m="1" x="950"/>
        <item m="1" x="930"/>
        <item m="1" x="987"/>
        <item m="1" x="901"/>
        <item m="1" x="968"/>
        <item m="1" x="1005"/>
        <item m="1" x="915"/>
        <item m="1" x="1113"/>
        <item m="1" x="1053"/>
        <item m="1" x="1170"/>
        <item m="1" x="1021"/>
        <item m="1" x="1098"/>
        <item m="1" x="1068"/>
        <item m="1" x="1217"/>
        <item m="1" x="1235"/>
        <item m="1" x="1142"/>
        <item m="1" x="1038"/>
        <item m="1" x="1082"/>
        <item m="1" x="1152"/>
        <item m="1" x="1184"/>
        <item m="1" x="1200"/>
        <item m="1" x="1336"/>
        <item m="1" x="1424"/>
        <item m="1" x="1403"/>
        <item m="1" x="1458"/>
        <item m="1" x="1478"/>
        <item m="1" x="1495"/>
        <item m="1" x="477"/>
        <item m="1" x="1283"/>
        <item m="1" x="1355"/>
        <item m="1" x="1440"/>
        <item m="1" x="1386"/>
        <item m="1" x="1250"/>
        <item m="1" x="1302"/>
        <item m="1" x="1264"/>
        <item m="1" x="1318"/>
        <item m="1" x="543"/>
        <item m="1" x="525"/>
        <item m="1" x="558"/>
        <item m="1" x="576"/>
        <item m="1" x="510"/>
        <item m="1" x="494"/>
        <item m="1" x="622"/>
        <item m="1" x="593"/>
        <item m="1" x="608"/>
        <item m="1" x="702"/>
        <item m="1" x="686"/>
        <item m="1" x="716"/>
        <item m="1" x="638"/>
        <item m="1" x="652"/>
        <item m="1" x="670"/>
        <item m="1" x="729"/>
        <item m="1" x="748"/>
        <item m="1" x="813"/>
        <item m="1" x="833"/>
        <item m="1" x="764"/>
        <item m="1" x="796"/>
        <item m="1" x="851"/>
        <item m="1" x="866"/>
        <item m="1" x="882"/>
        <item m="1" x="779"/>
        <item m="1" x="914"/>
        <item m="1" x="949"/>
        <item m="1" x="986"/>
        <item m="1" x="1020"/>
        <item m="1" x="1004"/>
        <item m="1" x="900"/>
        <item m="1" x="929"/>
        <item m="1" x="1037"/>
        <item m="1" x="967"/>
        <item m="1" x="1151"/>
        <item m="1" x="1141"/>
        <item m="1" x="1067"/>
        <item m="1" x="1097"/>
        <item m="1" x="1112"/>
        <item m="1" x="1081"/>
        <item m="1" x="1126"/>
        <item m="1" x="1052"/>
        <item m="1" x="1249"/>
        <item m="1" x="1385"/>
        <item m="1" x="1169"/>
        <item m="1" x="1335"/>
        <item m="1" x="1183"/>
        <item m="1" x="1301"/>
        <item m="1" x="1316"/>
        <item m="1" x="1199"/>
        <item m="1" x="1234"/>
        <item m="1" x="1369"/>
        <item m="1" x="1263"/>
        <item m="1" x="1216"/>
        <item m="1" x="1354"/>
        <item m="1" x="1282"/>
        <item m="1" x="1457"/>
        <item m="1" x="476"/>
        <item m="1" x="1402"/>
        <item m="1" x="1423"/>
        <item m="1" x="1439"/>
        <item m="1" x="1477"/>
        <item m="1" x="493"/>
        <item m="1" x="509"/>
        <item m="1" x="524"/>
        <item m="1" x="542"/>
        <item m="1" x="592"/>
        <item m="1" x="607"/>
        <item m="1" x="557"/>
        <item m="1" x="1494"/>
        <item m="1" x="621"/>
        <item m="1" x="575"/>
        <item m="1" x="651"/>
        <item m="1" x="685"/>
        <item m="1" x="669"/>
        <item m="1" x="701"/>
        <item m="1" x="637"/>
        <item m="1" x="850"/>
        <item m="1" x="865"/>
        <item m="1" x="728"/>
        <item m="1" x="778"/>
        <item m="1" x="747"/>
        <item m="1" x="715"/>
        <item m="1" x="763"/>
        <item m="1" x="795"/>
        <item m="1" x="812"/>
        <item m="1" x="881"/>
        <item m="1" x="966"/>
        <item m="1" x="985"/>
        <item m="1" x="1003"/>
        <item m="1" x="948"/>
        <item m="1" x="913"/>
        <item m="1" x="928"/>
        <item m="1" x="899"/>
        <item m="1" x="1036"/>
        <item m="1" x="1051"/>
        <item m="1" x="1019"/>
        <item m="1" x="1066"/>
        <item m="1" x="1080"/>
        <item m="1" x="1096"/>
        <item m="1" x="1125"/>
        <item m="1" x="1140"/>
        <item m="1" x="1111"/>
        <item m="1" x="1150"/>
        <item m="1" x="1198"/>
        <item m="1" x="1168"/>
        <item m="1" x="1182"/>
        <item m="1" x="1215"/>
        <item m="1" x="1262"/>
        <item m="1" x="1281"/>
        <item m="1" x="1248"/>
        <item m="1" x="1233"/>
        <item m="1" x="1334"/>
        <item m="1" x="1300"/>
        <item m="1" x="1315"/>
        <item m="1" x="1438"/>
        <item m="1" x="1353"/>
        <item m="1" x="1368"/>
        <item m="1" x="1384"/>
        <item m="1" x="1401"/>
        <item m="1" x="1422"/>
        <item m="1" x="1456"/>
        <item m="1" x="523"/>
        <item m="1" x="556"/>
        <item m="1" x="650"/>
        <item m="1" x="727"/>
        <item m="1" x="880"/>
        <item m="1" x="1476"/>
        <item m="1" x="1493"/>
        <item m="1" x="508"/>
        <item m="1" x="636"/>
        <item m="1" x="668"/>
        <item m="1" x="699"/>
        <item m="1" x="714"/>
        <item m="1" x="746"/>
        <item m="1" x="762"/>
        <item m="1" x="777"/>
        <item m="1" x="794"/>
        <item m="1" x="811"/>
        <item m="1" x="898"/>
        <item m="1" x="684"/>
        <item m="1" x="849"/>
        <item m="1" x="606"/>
        <item m="1" x="620"/>
        <item m="1" x="574"/>
        <item m="1" x="864"/>
        <item m="1" x="832"/>
        <item m="1" x="541"/>
        <item m="1" x="475"/>
        <item m="1" x="492"/>
        <item m="1" x="984"/>
        <item m="1" x="1110"/>
        <item m="1" x="1167"/>
        <item m="1" x="1181"/>
        <item m="1" x="1247"/>
        <item m="1" x="1018"/>
        <item m="1" x="1035"/>
        <item m="1" x="1232"/>
        <item m="1" x="1214"/>
        <item m="1" x="912"/>
        <item m="1" x="1196"/>
        <item m="1" x="1124"/>
        <item m="1" x="1139"/>
        <item m="1" x="1149"/>
        <item m="1" x="1065"/>
        <item m="1" x="1078"/>
        <item m="1" x="1095"/>
        <item m="1" x="1050"/>
        <item m="1" x="1002"/>
        <item m="1" x="927"/>
        <item m="1" x="965"/>
        <item m="1" x="947"/>
        <item m="1" x="1314"/>
        <item m="1" x="1420"/>
        <item m="1" x="1437"/>
        <item m="1" x="1261"/>
        <item m="1" x="1279"/>
        <item m="1" x="1400"/>
        <item m="1" x="1299"/>
        <item m="1" x="1352"/>
        <item m="1" x="1333"/>
        <item m="1" x="1383"/>
        <item m="1" x="1455"/>
        <item m="1" x="1475"/>
        <item m="1" x="474"/>
        <item m="1" x="1367"/>
        <item m="1" x="1492"/>
        <item m="1" x="491"/>
        <item m="1" x="507"/>
        <item m="1" x="522"/>
        <item m="1" x="776"/>
        <item m="1" x="591"/>
        <item m="1" x="683"/>
        <item m="1" x="698"/>
        <item m="1" x="761"/>
        <item m="1" x="793"/>
        <item m="1" x="573"/>
        <item m="1" x="648"/>
        <item m="1" x="831"/>
        <item m="1" x="863"/>
        <item m="1" x="726"/>
        <item m="1" x="667"/>
        <item m="1" x="810"/>
        <item m="1" x="713"/>
        <item m="1" x="635"/>
        <item m="1" x="745"/>
        <item m="1" x="605"/>
        <item m="1" x="619"/>
        <item m="1" x="848"/>
        <item m="1" x="555"/>
        <item m="1" x="540"/>
        <item m="1" x="1017"/>
        <item m="1" x="897"/>
        <item m="1" x="983"/>
        <item m="1" x="964"/>
        <item m="1" x="1001"/>
        <item m="1" x="946"/>
        <item m="1" x="879"/>
        <item m="1" x="926"/>
        <item m="1" x="9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</items>
    </pivotField>
    <pivotField compact="0" outline="0" showAll="0"/>
    <pivotField axis="axisRow" compact="0" outline="0" showAll="0" sortType="ascending" defaultSubtotal="0">
      <items count="193">
        <item m="1" x="173"/>
        <item x="5"/>
        <item m="1" x="134"/>
        <item m="1" x="184"/>
        <item m="1" x="138"/>
        <item m="1" x="157"/>
        <item m="1" x="144"/>
        <item x="118"/>
        <item m="1" x="158"/>
        <item m="1" x="148"/>
        <item m="1" x="141"/>
        <item m="1" x="186"/>
        <item x="114"/>
        <item m="1" x="151"/>
        <item x="0"/>
        <item x="73"/>
        <item m="1" x="143"/>
        <item x="103"/>
        <item m="1" x="128"/>
        <item m="1" x="180"/>
        <item x="91"/>
        <item x="112"/>
        <item x="66"/>
        <item m="1" x="182"/>
        <item m="1" x="136"/>
        <item m="1" x="168"/>
        <item x="115"/>
        <item x="104"/>
        <item x="45"/>
        <item x="88"/>
        <item x="98"/>
        <item x="68"/>
        <item m="1" x="132"/>
        <item m="1" x="154"/>
        <item m="1" x="129"/>
        <item m="1" x="187"/>
        <item m="1" x="152"/>
        <item m="1" x="169"/>
        <item x="3"/>
        <item x="79"/>
        <item m="1" x="185"/>
        <item m="1" x="149"/>
        <item m="1" x="166"/>
        <item x="106"/>
        <item m="1" x="155"/>
        <item m="1" x="127"/>
        <item m="1" x="150"/>
        <item x="97"/>
        <item x="93"/>
        <item x="95"/>
        <item m="1" x="124"/>
        <item m="1" x="146"/>
        <item x="107"/>
        <item x="58"/>
        <item m="1" x="192"/>
        <item m="1" x="145"/>
        <item m="1" x="175"/>
        <item x="116"/>
        <item m="1" x="161"/>
        <item m="1" x="189"/>
        <item x="54"/>
        <item m="1" x="171"/>
        <item x="113"/>
        <item m="1" x="164"/>
        <item m="1" x="191"/>
        <item m="1" x="174"/>
        <item m="1" x="130"/>
        <item m="1" x="160"/>
        <item m="1" x="188"/>
        <item x="110"/>
        <item m="1" x="170"/>
        <item m="1" x="125"/>
        <item x="17"/>
        <item x="69"/>
        <item m="1" x="167"/>
        <item m="1" x="123"/>
        <item x="96"/>
        <item x="120"/>
        <item x="38"/>
        <item x="8"/>
        <item m="1" x="190"/>
        <item m="1" x="153"/>
        <item x="4"/>
        <item m="1" x="147"/>
        <item m="1" x="178"/>
        <item m="1" x="133"/>
        <item m="1" x="165"/>
        <item x="71"/>
        <item x="47"/>
        <item m="1" x="176"/>
        <item m="1" x="131"/>
        <item x="32"/>
        <item x="121"/>
        <item m="1" x="139"/>
        <item m="1" x="172"/>
        <item m="1" x="126"/>
        <item m="1" x="159"/>
        <item m="1" x="181"/>
        <item x="87"/>
        <item x="86"/>
        <item x="30"/>
        <item x="109"/>
        <item x="64"/>
        <item x="83"/>
        <item x="74"/>
        <item x="12"/>
        <item x="9"/>
        <item x="70"/>
        <item x="49"/>
        <item x="78"/>
        <item m="1" x="135"/>
        <item x="80"/>
        <item x="99"/>
        <item x="89"/>
        <item m="1" x="177"/>
        <item x="100"/>
        <item m="1" x="162"/>
        <item m="1" x="183"/>
        <item m="1" x="142"/>
        <item x="51"/>
        <item x="111"/>
        <item x="82"/>
        <item m="1" x="137"/>
        <item x="52"/>
        <item x="81"/>
        <item x="102"/>
        <item x="33"/>
        <item x="57"/>
        <item x="119"/>
        <item x="94"/>
        <item m="1" x="140"/>
        <item x="40"/>
        <item x="63"/>
        <item x="50"/>
        <item x="46"/>
        <item x="43"/>
        <item m="1" x="156"/>
        <item x="90"/>
        <item x="18"/>
        <item x="56"/>
        <item x="31"/>
        <item x="65"/>
        <item x="16"/>
        <item x="76"/>
        <item x="48"/>
        <item x="101"/>
        <item x="39"/>
        <item x="44"/>
        <item x="59"/>
        <item m="1" x="163"/>
        <item x="24"/>
        <item x="42"/>
        <item x="92"/>
        <item x="72"/>
        <item x="27"/>
        <item x="14"/>
        <item x="60"/>
        <item x="61"/>
        <item x="55"/>
        <item x="35"/>
        <item x="75"/>
        <item m="1" x="179"/>
        <item x="13"/>
        <item x="53"/>
        <item x="6"/>
        <item x="29"/>
        <item x="36"/>
        <item x="21"/>
        <item x="41"/>
        <item x="34"/>
        <item x="25"/>
        <item x="85"/>
        <item x="77"/>
        <item x="23"/>
        <item x="2"/>
        <item x="10"/>
        <item x="1"/>
        <item x="62"/>
        <item x="67"/>
        <item x="108"/>
        <item x="19"/>
        <item x="28"/>
        <item x="84"/>
        <item x="26"/>
        <item x="105"/>
        <item x="117"/>
        <item x="15"/>
        <item x="11"/>
        <item x="37"/>
        <item x="20"/>
        <item x="22"/>
        <item x="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2">
        <item m="1" x="211"/>
        <item m="1" x="149"/>
        <item m="1" x="144"/>
        <item m="1" x="176"/>
        <item m="1" x="202"/>
        <item m="1" x="188"/>
        <item m="1" x="155"/>
        <item m="1" x="168"/>
        <item m="1" x="234"/>
        <item m="1" x="183"/>
        <item m="1" x="217"/>
        <item m="1" x="156"/>
        <item m="1" x="201"/>
        <item m="1" x="228"/>
        <item m="1" x="169"/>
        <item m="1" x="213"/>
        <item m="1" x="151"/>
        <item m="1" x="197"/>
        <item m="1" x="146"/>
        <item m="1" x="193"/>
        <item m="1" x="219"/>
        <item m="1" x="158"/>
        <item m="1" x="205"/>
        <item m="1" x="141"/>
        <item m="1" x="189"/>
        <item m="1" x="215"/>
        <item m="1" x="181"/>
        <item m="1" x="222"/>
        <item m="1" x="163"/>
        <item m="1" x="208"/>
        <item m="1" x="145"/>
        <item m="1" x="235"/>
        <item m="1" x="177"/>
        <item m="1" x="218"/>
        <item m="1" x="157"/>
        <item m="1" x="203"/>
        <item m="1" x="139"/>
        <item m="1" x="229"/>
        <item m="1" x="171"/>
        <item m="1" x="214"/>
        <item x="58"/>
        <item m="1" x="199"/>
        <item m="1" x="184"/>
        <item m="1" x="224"/>
        <item m="1" x="165"/>
        <item m="1" x="209"/>
        <item m="1" x="148"/>
        <item x="104"/>
        <item m="1" x="221"/>
        <item m="1" x="161"/>
        <item m="1" x="207"/>
        <item m="1" x="143"/>
        <item m="1" x="170"/>
        <item m="1" x="198"/>
        <item m="1" x="240"/>
        <item m="1" x="182"/>
        <item m="1" x="223"/>
        <item m="1" x="164"/>
        <item m="1" x="194"/>
        <item m="1" x="237"/>
        <item m="1" x="178"/>
        <item m="1" x="220"/>
        <item m="1" x="159"/>
        <item m="1" x="190"/>
        <item m="1" x="231"/>
        <item m="1" x="174"/>
        <item m="1" x="216"/>
        <item m="1" x="153"/>
        <item m="1" x="186"/>
        <item m="1" x="227"/>
        <item m="1" x="167"/>
        <item m="1" x="212"/>
        <item x="112"/>
        <item m="1" x="204"/>
        <item m="1" x="140"/>
        <item m="1" x="230"/>
        <item m="1" x="172"/>
        <item x="125"/>
        <item m="1" x="241"/>
        <item m="1" x="185"/>
        <item m="1" x="225"/>
        <item x="105"/>
        <item m="1" x="196"/>
        <item m="1" x="239"/>
        <item m="1" x="180"/>
        <item x="123"/>
        <item m="1" x="162"/>
        <item m="1" x="192"/>
        <item m="1" x="233"/>
        <item m="1" x="175"/>
        <item x="9"/>
        <item x="124"/>
        <item m="1" x="187"/>
        <item x="30"/>
        <item x="5"/>
        <item m="1" x="195"/>
        <item m="1" x="238"/>
        <item m="1" x="160"/>
        <item m="1" x="206"/>
        <item m="1" x="142"/>
        <item m="1" x="191"/>
        <item m="1" x="232"/>
        <item m="1" x="154"/>
        <item m="1" x="200"/>
        <item x="59"/>
        <item x="126"/>
        <item x="110"/>
        <item x="6"/>
        <item x="128"/>
        <item x="106"/>
        <item x="40"/>
        <item x="51"/>
        <item x="115"/>
        <item x="53"/>
        <item m="1" x="236"/>
        <item x="60"/>
        <item x="71"/>
        <item m="1" x="226"/>
        <item m="1" x="166"/>
        <item m="1" x="210"/>
        <item x="131"/>
        <item x="20"/>
        <item x="113"/>
        <item x="81"/>
        <item x="12"/>
        <item x="129"/>
        <item x="79"/>
        <item x="36"/>
        <item x="82"/>
        <item x="96"/>
        <item x="100"/>
        <item x="91"/>
        <item x="7"/>
        <item x="21"/>
        <item x="3"/>
        <item x="74"/>
        <item x="24"/>
        <item x="54"/>
        <item x="64"/>
        <item x="75"/>
        <item x="114"/>
        <item x="39"/>
        <item x="8"/>
        <item x="61"/>
        <item x="94"/>
        <item x="87"/>
        <item x="78"/>
        <item x="83"/>
        <item x="48"/>
        <item x="90"/>
        <item x="18"/>
        <item x="31"/>
        <item x="95"/>
        <item x="41"/>
        <item x="38"/>
        <item x="55"/>
        <item x="93"/>
        <item x="4"/>
        <item x="25"/>
        <item x="76"/>
        <item x="17"/>
        <item x="73"/>
        <item x="98"/>
        <item x="62"/>
        <item x="26"/>
        <item x="42"/>
        <item x="16"/>
        <item x="14"/>
        <item x="117"/>
        <item x="15"/>
        <item x="35"/>
        <item x="77"/>
        <item x="65"/>
        <item x="1"/>
        <item x="33"/>
        <item x="22"/>
        <item x="80"/>
        <item x="118"/>
        <item x="19"/>
        <item x="89"/>
        <item x="47"/>
        <item x="116"/>
        <item x="120"/>
        <item x="2"/>
        <item x="84"/>
        <item x="72"/>
        <item x="44"/>
        <item x="32"/>
        <item x="67"/>
        <item x="52"/>
        <item x="43"/>
        <item x="27"/>
        <item x="108"/>
        <item x="86"/>
        <item x="68"/>
        <item x="127"/>
        <item x="34"/>
        <item x="23"/>
        <item x="119"/>
        <item x="45"/>
        <item x="134"/>
        <item x="46"/>
        <item x="13"/>
        <item x="63"/>
        <item x="99"/>
        <item x="28"/>
        <item x="70"/>
        <item x="56"/>
        <item x="69"/>
        <item x="135"/>
        <item x="66"/>
        <item x="10"/>
        <item x="101"/>
        <item x="130"/>
        <item m="1" x="173"/>
        <item x="111"/>
        <item x="136"/>
        <item x="49"/>
        <item m="1" x="152"/>
        <item x="137"/>
        <item m="1" x="147"/>
        <item x="133"/>
        <item x="29"/>
        <item x="11"/>
        <item x="57"/>
        <item x="0"/>
        <item x="102"/>
        <item x="107"/>
        <item x="50"/>
        <item x="37"/>
        <item x="103"/>
        <item x="88"/>
        <item m="1" x="150"/>
        <item x="132"/>
        <item x="121"/>
        <item x="85"/>
        <item x="109"/>
        <item x="92"/>
        <item x="97"/>
        <item m="1" x="179"/>
        <item x="122"/>
        <item x="1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287">
        <item m="1" x="286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</items>
    </pivotField>
    <pivotField axis="axisRow" compact="0" outline="0" showAll="0" sortType="ascending" defaultSubtotal="0">
      <items count="198">
        <item m="1" x="19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0"/>
        <item x="1"/>
        <item x="2"/>
        <item x="3"/>
        <item x="35"/>
        <item x="33"/>
        <item x="3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4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5"/>
        <item x="6"/>
        <item x="7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8"/>
        <item x="9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Col" compact="0" outline="0" showAll="0" sortType="ascending">
      <items count="75">
        <item x="23"/>
        <item h="1" x="50"/>
        <item h="1" m="1" x="59"/>
        <item h="1" m="1" x="60"/>
        <item h="1" m="1" x="66"/>
        <item h="1" m="1" x="65"/>
        <item h="1" m="1" x="63"/>
        <item h="1" m="1" x="62"/>
        <item h="1" m="1" x="56"/>
        <item h="1" m="1" x="54"/>
        <item h="1" m="1" x="52"/>
        <item h="1" m="1" x="72"/>
        <item h="1" m="1" x="58"/>
        <item h="1" m="1" x="57"/>
        <item h="1" m="1" x="55"/>
        <item h="1" m="1" x="53"/>
        <item h="1" m="1" x="73"/>
        <item h="1" m="1" x="71"/>
        <item m="1" x="69"/>
        <item m="1" x="68"/>
        <item m="1" x="67"/>
        <item m="1" x="64"/>
        <item x="26"/>
        <item x="27"/>
        <item x="24"/>
        <item x="7"/>
        <item x="25"/>
        <item x="8"/>
        <item x="0"/>
        <item x="28"/>
        <item x="29"/>
        <item x="30"/>
        <item x="42"/>
        <item x="3"/>
        <item x="31"/>
        <item x="4"/>
        <item x="32"/>
        <item x="43"/>
        <item x="33"/>
        <item x="22"/>
        <item x="34"/>
        <item x="1"/>
        <item x="35"/>
        <item x="36"/>
        <item x="37"/>
        <item x="38"/>
        <item x="39"/>
        <item x="40"/>
        <item x="41"/>
        <item x="2"/>
        <item h="1" m="1" x="61"/>
        <item x="49"/>
        <item x="5"/>
        <item x="9"/>
        <item x="6"/>
        <item x="10"/>
        <item x="45"/>
        <item x="44"/>
        <item x="11"/>
        <item x="12"/>
        <item x="46"/>
        <item x="13"/>
        <item x="14"/>
        <item h="1" m="1" x="70"/>
        <item x="15"/>
        <item x="16"/>
        <item h="1" x="47"/>
        <item x="17"/>
        <item x="18"/>
        <item x="19"/>
        <item x="20"/>
        <item x="21"/>
        <item h="1" x="48"/>
        <item x="51"/>
        <item t="default"/>
      </items>
    </pivotField>
    <pivotField compact="0" outline="0" showAll="0"/>
    <pivotField name="                              " axis="axisPage" compact="0" outline="0" multipleItemSelectionAllowed="1" showAll="0" sortType="ascending" defaultSubtotal="0">
      <items count="10">
        <item x="0"/>
        <item m="1" x="3"/>
        <item h="1" m="1" x="5"/>
        <item h="1" m="1" x="4"/>
        <item m="1" x="7"/>
        <item h="1" x="1"/>
        <item m="1" x="6"/>
        <item m="1" x="9"/>
        <item h="1" m="1" x="8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5">
    <field x="6"/>
    <field x="2"/>
    <field x="3"/>
    <field x="0"/>
    <field x="5"/>
  </rowFields>
  <rowItems count="534">
    <i>
      <x v="1"/>
      <x v="162"/>
      <x v="169"/>
      <x v="1056"/>
      <x v="9"/>
    </i>
    <i>
      <x v="2"/>
      <x v="155"/>
      <x v="166"/>
      <x v="1057"/>
      <x v="10"/>
    </i>
    <i>
      <x v="3"/>
      <x v="186"/>
      <x v="160"/>
      <x v="1058"/>
      <x v="11"/>
    </i>
    <i>
      <x v="4"/>
      <x v="72"/>
      <x v="178"/>
      <x v="1060"/>
      <x v="13"/>
    </i>
    <i r="1">
      <x v="142"/>
      <x v="150"/>
      <x v="1059"/>
      <x v="12"/>
    </i>
    <i>
      <x v="5"/>
      <x v="138"/>
      <x v="121"/>
      <x v="1061"/>
      <x v="14"/>
    </i>
    <i r="1">
      <x v="167"/>
      <x v="175"/>
      <x v="1064"/>
      <x v="17"/>
    </i>
    <i r="1">
      <x v="180"/>
      <x v="133"/>
      <x v="1062"/>
      <x v="15"/>
    </i>
    <i r="1">
      <x v="189"/>
      <x v="157"/>
      <x v="1063"/>
      <x v="16"/>
    </i>
    <i r="1">
      <x v="190"/>
      <x v="197"/>
      <x v="1065"/>
      <x v="14"/>
    </i>
    <i>
      <x v="6"/>
      <x v="142"/>
      <x v="136"/>
      <x v="1066"/>
      <x v="18"/>
    </i>
    <i r="1">
      <x v="150"/>
      <x v="164"/>
      <x v="1068"/>
      <x v="19"/>
    </i>
    <i r="1">
      <x v="170"/>
      <x v="175"/>
      <x v="1069"/>
      <x v="19"/>
    </i>
    <i r="1">
      <x v="173"/>
      <x v="158"/>
      <x v="1067"/>
      <x v="18"/>
    </i>
    <i r="2">
      <x v="191"/>
      <x v="1070"/>
      <x v="18"/>
    </i>
    <i r="1">
      <x v="176"/>
      <x v="191"/>
      <x v="1071"/>
      <x v="19"/>
    </i>
    <i r="1">
      <x v="180"/>
      <x v="205"/>
      <x v="1072"/>
      <x v="19"/>
    </i>
    <i r="1">
      <x v="183"/>
      <x v="222"/>
      <x v="1073"/>
      <x v="18"/>
    </i>
    <i>
      <x v="7"/>
      <x v="154"/>
      <x v="93"/>
      <x v="1074"/>
      <x v="4"/>
    </i>
    <i>
      <x v="8"/>
      <x v="175"/>
      <x v="151"/>
      <x v="1075"/>
      <x v="20"/>
    </i>
    <i r="1">
      <x v="181"/>
      <x v="187"/>
      <x v="1076"/>
      <x v="20"/>
    </i>
    <i>
      <x v="9"/>
      <x v="165"/>
      <x v="174"/>
      <x v="1077"/>
      <x v="21"/>
    </i>
    <i r="1">
      <x v="174"/>
      <x v="196"/>
      <x v="1078"/>
      <x v="21"/>
    </i>
    <i>
      <x v="10"/>
      <x v="162"/>
      <x v="170"/>
      <x v="1079"/>
      <x v="22"/>
    </i>
    <i>
      <x v="11"/>
      <x v="100"/>
      <x v="127"/>
      <x v="1080"/>
      <x v="22"/>
    </i>
    <i r="1">
      <x v="187"/>
      <x v="197"/>
      <x v="1081"/>
      <x v="22"/>
    </i>
    <i>
      <x v="12"/>
      <x v="165"/>
      <x v="229"/>
      <x v="1083"/>
      <x v="24"/>
    </i>
    <i r="1">
      <x v="174"/>
      <x v="160"/>
      <x v="1082"/>
      <x v="23"/>
    </i>
    <i>
      <x v="13"/>
      <x v="140"/>
      <x v="154"/>
      <x v="1084"/>
      <x v="25"/>
    </i>
    <i>
      <x v="14"/>
      <x v="91"/>
      <x v="133"/>
      <x v="1085"/>
      <x v="26"/>
    </i>
    <i>
      <x v="15"/>
      <x v="165"/>
      <x v="174"/>
      <x v="1087"/>
      <x v="28"/>
    </i>
    <i r="1">
      <x v="173"/>
      <x v="141"/>
      <x v="1086"/>
      <x v="27"/>
    </i>
    <i>
      <x v="16"/>
      <x v="79"/>
      <x v="133"/>
      <x v="1089"/>
      <x v="29"/>
    </i>
    <i r="1">
      <x v="126"/>
      <x v="110"/>
      <x v="1088"/>
      <x v="16"/>
    </i>
    <i r="1">
      <x v="159"/>
      <x v="165"/>
      <x v="1093"/>
      <x v="33"/>
    </i>
    <i r="1">
      <x v="162"/>
      <x v="133"/>
      <x v="1090"/>
      <x v="30"/>
    </i>
    <i r="1">
      <x v="166"/>
      <x v="175"/>
      <x v="1094"/>
      <x v="34"/>
    </i>
    <i r="1">
      <x v="169"/>
      <x v="153"/>
      <x v="1092"/>
      <x v="32"/>
    </i>
    <i r="1">
      <x v="175"/>
      <x v="183"/>
      <x v="1095"/>
      <x v="35"/>
    </i>
    <i r="1">
      <x v="187"/>
      <x v="136"/>
      <x v="1091"/>
      <x v="31"/>
    </i>
    <i r="1">
      <x v="188"/>
      <x v="190"/>
      <x v="1096"/>
      <x v="36"/>
    </i>
    <i>
      <x v="17"/>
      <x v="78"/>
      <x v="186"/>
      <x v="1097"/>
      <x v="37"/>
    </i>
    <i>
      <x v="18"/>
      <x v="146"/>
      <x v="201"/>
      <x v="1099"/>
      <x v="39"/>
    </i>
    <i r="1">
      <x v="162"/>
      <x v="199"/>
      <x v="1098"/>
      <x v="38"/>
    </i>
    <i>
      <x v="19"/>
      <x v="131"/>
      <x v="134"/>
      <x v="1100"/>
      <x v="40"/>
    </i>
    <i r="1">
      <x v="168"/>
      <x v="180"/>
      <x v="1102"/>
      <x v="40"/>
    </i>
    <i r="1">
      <x v="175"/>
      <x v="151"/>
      <x v="1101"/>
      <x v="41"/>
    </i>
    <i>
      <x v="20"/>
      <x v="151"/>
      <x v="148"/>
      <x v="1103"/>
      <x v="42"/>
    </i>
    <i r="1">
      <x v="170"/>
      <x v="174"/>
      <x v="1104"/>
      <x v="42"/>
    </i>
    <i>
      <x v="21"/>
      <x v="135"/>
      <x v="228"/>
      <x v="1106"/>
      <x v="43"/>
    </i>
    <i r="1">
      <x v="190"/>
      <x v="217"/>
      <x v="1105"/>
      <x v="13"/>
    </i>
    <i>
      <x v="22"/>
      <x v="147"/>
      <x v="111"/>
      <x v="1107"/>
      <x v="44"/>
    </i>
    <i>
      <x v="23"/>
      <x v="28"/>
      <x v="136"/>
      <x v="1108"/>
      <x v="45"/>
    </i>
    <i r="1">
      <x v="134"/>
      <x v="141"/>
      <x v="1109"/>
      <x v="44"/>
    </i>
    <i r="1">
      <x v="147"/>
      <x v="111"/>
      <x v="1107"/>
      <x v="44"/>
    </i>
    <i r="1">
      <x v="187"/>
      <x v="189"/>
      <x v="1110"/>
      <x v="46"/>
    </i>
    <i>
      <x v="24"/>
      <x v="14"/>
      <x v="225"/>
      <x v="1040"/>
      <x v="2"/>
    </i>
    <i>
      <x v="25"/>
      <x v="174"/>
      <x v="183"/>
      <x v="1042"/>
      <x v="2"/>
    </i>
    <i r="1">
      <x v="176"/>
      <x v="173"/>
      <x v="1041"/>
      <x v="2"/>
    </i>
    <i>
      <x v="26"/>
      <x v="38"/>
      <x v="134"/>
      <x v="1043"/>
      <x v="2"/>
    </i>
    <i r="1">
      <x v="82"/>
      <x v="157"/>
      <x v="1044"/>
      <x v="2"/>
    </i>
    <i>
      <x v="27"/>
      <x v="1"/>
      <x v="94"/>
      <x v="1045"/>
      <x v="3"/>
    </i>
    <i>
      <x v="28"/>
      <x v="88"/>
      <x v="207"/>
      <x v="1122"/>
      <x v="58"/>
    </i>
    <i>
      <x v="29"/>
      <x v="162"/>
      <x v="113"/>
      <x v="1111"/>
      <x v="47"/>
    </i>
    <i>
      <x v="30"/>
      <x v="162"/>
      <x v="132"/>
      <x v="1115"/>
      <x v="51"/>
    </i>
    <i r="1">
      <x v="168"/>
      <x v="155"/>
      <x v="1121"/>
      <x v="57"/>
    </i>
    <i r="1">
      <x v="173"/>
      <x v="127"/>
      <x v="1114"/>
      <x v="50"/>
    </i>
    <i r="1">
      <x v="176"/>
      <x v="121"/>
      <x v="1112"/>
      <x v="48"/>
    </i>
    <i r="3">
      <x v="1113"/>
      <x v="49"/>
    </i>
    <i r="1">
      <x v="187"/>
      <x v="136"/>
      <x v="1117"/>
      <x v="53"/>
    </i>
    <i r="1">
      <x v="188"/>
      <x v="132"/>
      <x v="1116"/>
      <x v="52"/>
    </i>
    <i r="1">
      <x v="190"/>
      <x v="137"/>
      <x v="1118"/>
      <x v="54"/>
    </i>
    <i r="3">
      <x v="1119"/>
      <x v="55"/>
    </i>
    <i r="2">
      <x v="142"/>
      <x v="1120"/>
      <x v="56"/>
    </i>
    <i>
      <x v="31"/>
      <x v="144"/>
      <x v="224"/>
      <x v="1123"/>
      <x v="59"/>
    </i>
    <i>
      <x v="32"/>
      <x v="108"/>
      <x v="40"/>
      <x v="1124"/>
      <x v="60"/>
    </i>
    <i r="1">
      <x v="133"/>
      <x v="180"/>
      <x v="1125"/>
      <x v="60"/>
    </i>
    <i>
      <x v="33"/>
      <x v="119"/>
      <x v="104"/>
      <x v="1126"/>
      <x v="35"/>
    </i>
    <i r="1">
      <x v="123"/>
      <x v="115"/>
      <x v="1127"/>
      <x v="61"/>
    </i>
    <i r="1">
      <x v="150"/>
      <x v="163"/>
      <x v="1131"/>
      <x v="64"/>
    </i>
    <i r="1">
      <x v="163"/>
      <x v="143"/>
      <x v="1130"/>
      <x v="63"/>
    </i>
    <i r="1">
      <x v="187"/>
      <x v="141"/>
      <x v="1129"/>
      <x v="13"/>
    </i>
    <i r="1">
      <x v="189"/>
      <x v="191"/>
      <x v="1132"/>
      <x v="65"/>
    </i>
    <i r="1">
      <x v="190"/>
      <x v="137"/>
      <x v="1128"/>
      <x v="62"/>
    </i>
    <i r="1">
      <x v="191"/>
      <x v="203"/>
      <x v="1133"/>
      <x v="65"/>
    </i>
    <i>
      <x v="34"/>
      <x v="60"/>
      <x v="138"/>
      <x v="1134"/>
      <x v="38"/>
    </i>
    <i>
      <x v="35"/>
      <x v="158"/>
      <x v="172"/>
      <x v="1135"/>
      <x v="66"/>
    </i>
    <i r="1">
      <x v="165"/>
      <x v="210"/>
      <x v="1136"/>
      <x v="66"/>
    </i>
    <i>
      <x v="36"/>
      <x v="151"/>
      <x v="188"/>
      <x v="1137"/>
      <x v="67"/>
    </i>
    <i r="1">
      <x v="175"/>
      <x v="208"/>
      <x v="1139"/>
      <x v="67"/>
    </i>
    <i r="1">
      <x v="188"/>
      <x v="194"/>
      <x v="1138"/>
      <x v="67"/>
    </i>
    <i>
      <x v="37"/>
      <x v="146"/>
      <x v="158"/>
      <x v="1140"/>
      <x v="68"/>
    </i>
    <i>
      <x v="38"/>
      <x v="139"/>
      <x v="206"/>
      <x v="1141"/>
      <x v="69"/>
    </i>
    <i>
      <x v="39"/>
      <x v="127"/>
      <x v="116"/>
      <x v="1142"/>
      <x v="70"/>
    </i>
    <i r="1">
      <x v="133"/>
      <x v="174"/>
      <x v="1143"/>
      <x v="71"/>
    </i>
    <i r="1">
      <x v="175"/>
      <x v="185"/>
      <x v="1144"/>
      <x v="67"/>
    </i>
    <i>
      <x v="40"/>
      <x v="88"/>
      <x v="161"/>
      <x v="1145"/>
      <x v="66"/>
    </i>
    <i>
      <x v="41"/>
      <x v="53"/>
      <x v="135"/>
      <x v="1146"/>
      <x v="72"/>
    </i>
    <i>
      <x v="42"/>
      <x v="138"/>
      <x v="139"/>
      <x v="1147"/>
      <x v="73"/>
    </i>
    <i r="1">
      <x v="144"/>
      <x v="159"/>
      <x v="1148"/>
      <x v="73"/>
    </i>
    <i r="1">
      <x v="148"/>
      <x v="171"/>
      <x v="1149"/>
      <x v="73"/>
    </i>
    <i>
      <x v="43"/>
      <x v="156"/>
      <x v="146"/>
      <x v="1150"/>
      <x v="74"/>
    </i>
    <i>
      <x v="44"/>
      <x v="138"/>
      <x v="113"/>
      <x v="1151"/>
      <x v="75"/>
    </i>
    <i>
      <x v="45"/>
      <x v="157"/>
      <x v="113"/>
      <x v="1152"/>
      <x v="76"/>
    </i>
    <i>
      <x v="46"/>
      <x v="180"/>
      <x v="148"/>
      <x v="1153"/>
      <x v="77"/>
    </i>
    <i>
      <x v="47"/>
      <x v="142"/>
      <x v="115"/>
      <x v="1154"/>
      <x v="78"/>
    </i>
    <i r="1">
      <x v="177"/>
      <x v="126"/>
      <x v="1155"/>
      <x v="79"/>
    </i>
    <i>
      <x v="48"/>
      <x v="132"/>
      <x v="159"/>
      <x v="1156"/>
      <x v="80"/>
    </i>
    <i r="1">
      <x v="166"/>
      <x v="176"/>
      <x v="1157"/>
      <x v="13"/>
    </i>
    <i>
      <x v="49"/>
      <x v="22"/>
      <x v="208"/>
      <x v="1160"/>
      <x v="83"/>
    </i>
    <i r="1">
      <x v="102"/>
      <x v="123"/>
      <x v="1158"/>
      <x v="81"/>
    </i>
    <i r="1">
      <x v="141"/>
      <x v="141"/>
      <x v="1159"/>
      <x v="82"/>
    </i>
    <i>
      <x v="50"/>
      <x v="131"/>
      <x v="173"/>
      <x v="1166"/>
      <x v="89"/>
    </i>
    <i r="3">
      <x v="1167"/>
      <x v="89"/>
    </i>
    <i r="1">
      <x v="134"/>
      <x v="147"/>
      <x v="1164"/>
      <x v="87"/>
    </i>
    <i r="1">
      <x v="138"/>
      <x v="133"/>
      <x v="1162"/>
      <x v="85"/>
    </i>
    <i r="1">
      <x v="151"/>
      <x v="128"/>
      <x v="1161"/>
      <x v="84"/>
    </i>
    <i r="1">
      <x v="165"/>
      <x v="176"/>
      <x v="1169"/>
      <x v="90"/>
    </i>
    <i r="1">
      <x v="166"/>
      <x v="176"/>
      <x v="1157"/>
      <x v="13"/>
    </i>
    <i r="1">
      <x v="168"/>
      <x v="154"/>
      <x v="1165"/>
      <x v="88"/>
    </i>
    <i r="1">
      <x v="170"/>
      <x v="174"/>
      <x v="1168"/>
      <x v="85"/>
    </i>
    <i r="1">
      <x v="178"/>
      <x v="184"/>
      <x v="1170"/>
      <x v="91"/>
    </i>
    <i r="1">
      <x v="188"/>
      <x v="235"/>
      <x v="1172"/>
      <x v="93"/>
    </i>
    <i r="1">
      <x v="190"/>
      <x v="137"/>
      <x v="1128"/>
      <x v="62"/>
    </i>
    <i r="2">
      <x v="197"/>
      <x v="1171"/>
      <x v="92"/>
    </i>
    <i r="1">
      <x v="191"/>
      <x v="142"/>
      <x v="1163"/>
      <x v="86"/>
    </i>
    <i>
      <x v="51"/>
      <x v="31"/>
      <x v="136"/>
      <x v="1173"/>
      <x v="94"/>
    </i>
    <i r="1">
      <x v="60"/>
      <x v="193"/>
      <x v="1174"/>
      <x v="94"/>
    </i>
    <i>
      <x v="52"/>
      <x v="73"/>
      <x v="190"/>
      <x v="1175"/>
      <x v="95"/>
    </i>
    <i>
      <x v="53"/>
      <x v="162"/>
      <x v="145"/>
      <x v="1176"/>
      <x v="96"/>
    </i>
    <i>
      <x v="54"/>
      <x v="108"/>
      <x v="231"/>
      <x v="1177"/>
      <x v="97"/>
    </i>
    <i>
      <x v="55"/>
      <x v="162"/>
      <x v="179"/>
      <x v="1178"/>
      <x v="98"/>
    </i>
    <i>
      <x v="56"/>
      <x v="151"/>
      <x v="149"/>
      <x v="1179"/>
      <x v="99"/>
    </i>
    <i>
      <x v="57"/>
      <x v="138"/>
      <x v="133"/>
      <x v="1181"/>
      <x v="101"/>
    </i>
    <i r="2">
      <x v="143"/>
      <x v="1182"/>
      <x v="101"/>
    </i>
    <i r="2">
      <x v="154"/>
      <x v="1183"/>
      <x v="101"/>
    </i>
    <i r="1">
      <x v="188"/>
      <x v="131"/>
      <x v="1180"/>
      <x v="100"/>
    </i>
    <i r="2">
      <x v="157"/>
      <x v="1184"/>
      <x v="102"/>
    </i>
    <i>
      <x v="58"/>
      <x v="165"/>
      <x v="142"/>
      <x v="1185"/>
      <x v="103"/>
    </i>
    <i>
      <x v="59"/>
      <x v="181"/>
      <x v="126"/>
      <x v="1186"/>
      <x v="104"/>
    </i>
    <i>
      <x v="60"/>
      <x v="174"/>
      <x v="137"/>
      <x v="1187"/>
      <x v="105"/>
    </i>
    <i r="2">
      <x v="237"/>
      <x v="1188"/>
      <x v="106"/>
    </i>
    <i>
      <x v="61"/>
      <x v="151"/>
      <x v="151"/>
      <x v="1189"/>
      <x v="107"/>
    </i>
    <i r="1">
      <x v="187"/>
      <x v="156"/>
      <x v="1190"/>
      <x v="108"/>
    </i>
    <i>
      <x v="62"/>
      <x v="107"/>
      <x v="134"/>
      <x v="1191"/>
      <x v="109"/>
    </i>
    <i>
      <x v="63"/>
      <x v="154"/>
      <x v="93"/>
      <x v="1074"/>
      <x v="4"/>
    </i>
    <i>
      <x v="64"/>
      <x v="87"/>
      <x v="116"/>
      <x v="1192"/>
      <x v="110"/>
    </i>
    <i>
      <x v="65"/>
      <x v="153"/>
      <x v="144"/>
      <x v="1193"/>
      <x v="111"/>
    </i>
    <i>
      <x v="66"/>
      <x v="123"/>
      <x v="208"/>
      <x v="1194"/>
      <x v="4"/>
    </i>
    <i>
      <x v="67"/>
      <x v="177"/>
      <x v="126"/>
      <x v="1155"/>
      <x v="79"/>
    </i>
    <i r="1">
      <x v="180"/>
      <x v="187"/>
      <x v="1195"/>
      <x v="112"/>
    </i>
    <i>
      <x v="68"/>
      <x v="153"/>
      <x v="131"/>
      <x v="1196"/>
      <x v="13"/>
    </i>
    <i>
      <x v="69"/>
      <x v="151"/>
      <x v="146"/>
      <x v="1197"/>
      <x v="113"/>
    </i>
    <i r="1">
      <x v="177"/>
      <x v="173"/>
      <x v="1198"/>
      <x v="113"/>
    </i>
    <i r="1">
      <x v="190"/>
      <x v="189"/>
      <x v="1199"/>
      <x v="113"/>
    </i>
    <i>
      <x v="70"/>
      <x v="15"/>
      <x v="152"/>
      <x v="1200"/>
      <x v="13"/>
    </i>
    <i>
      <x v="71"/>
      <x v="104"/>
      <x v="157"/>
      <x v="1202"/>
      <x v="115"/>
    </i>
    <i r="1">
      <x v="153"/>
      <x v="131"/>
      <x v="1196"/>
      <x v="13"/>
    </i>
    <i r="1">
      <x v="168"/>
      <x v="155"/>
      <x v="1121"/>
      <x v="57"/>
    </i>
    <i r="1">
      <x v="190"/>
      <x v="146"/>
      <x v="1201"/>
      <x v="114"/>
    </i>
    <i>
      <x v="72"/>
      <x v="151"/>
      <x v="151"/>
      <x v="1203"/>
      <x v="116"/>
    </i>
    <i r="1">
      <x v="153"/>
      <x v="131"/>
      <x v="1196"/>
      <x v="13"/>
    </i>
    <i>
      <x v="73"/>
      <x v="174"/>
      <x v="151"/>
      <x v="1204"/>
      <x v="117"/>
    </i>
    <i>
      <x v="74"/>
      <x v="142"/>
      <x v="142"/>
      <x v="1206"/>
      <x v="119"/>
    </i>
    <i r="1">
      <x v="143"/>
      <x v="155"/>
      <x v="1209"/>
      <x v="119"/>
    </i>
    <i r="1">
      <x v="150"/>
      <x v="160"/>
      <x v="1211"/>
      <x v="121"/>
    </i>
    <i r="1">
      <x v="156"/>
      <x v="159"/>
      <x v="1210"/>
      <x v="13"/>
    </i>
    <i r="1">
      <x v="160"/>
      <x v="144"/>
      <x v="1208"/>
      <x v="51"/>
    </i>
    <i r="1">
      <x v="162"/>
      <x v="217"/>
      <x v="1213"/>
      <x v="123"/>
    </i>
    <i r="1">
      <x v="165"/>
      <x v="127"/>
      <x v="1205"/>
      <x v="118"/>
    </i>
    <i r="1">
      <x v="168"/>
      <x v="175"/>
      <x v="1212"/>
      <x v="122"/>
    </i>
    <i r="1">
      <x v="190"/>
      <x v="142"/>
      <x v="1207"/>
      <x v="120"/>
    </i>
    <i>
      <x v="75"/>
      <x v="188"/>
      <x v="152"/>
      <x v="1214"/>
      <x v="124"/>
    </i>
    <i>
      <x v="76"/>
      <x v="154"/>
      <x v="93"/>
      <x v="1074"/>
      <x v="4"/>
    </i>
    <i>
      <x v="77"/>
      <x v="189"/>
      <x v="142"/>
      <x v="1215"/>
      <x v="125"/>
    </i>
    <i>
      <x v="78"/>
      <x v="131"/>
      <x v="129"/>
      <x v="1216"/>
      <x v="40"/>
    </i>
    <i r="2">
      <x v="134"/>
      <x v="1100"/>
      <x v="40"/>
    </i>
    <i r="1">
      <x v="168"/>
      <x v="180"/>
      <x v="1102"/>
      <x v="40"/>
    </i>
    <i r="1">
      <x v="172"/>
      <x v="153"/>
      <x v="1217"/>
      <x v="51"/>
    </i>
    <i>
      <x v="79"/>
      <x v="109"/>
      <x v="133"/>
      <x v="1218"/>
      <x v="126"/>
    </i>
    <i>
      <x v="80"/>
      <x v="109"/>
      <x v="133"/>
      <x v="1218"/>
      <x v="126"/>
    </i>
    <i>
      <x v="81"/>
      <x v="165"/>
      <x v="127"/>
      <x v="1205"/>
      <x v="118"/>
    </i>
    <i>
      <x v="82"/>
      <x v="142"/>
      <x v="159"/>
      <x v="1219"/>
      <x v="127"/>
    </i>
    <i>
      <x v="83"/>
      <x v="142"/>
      <x v="159"/>
      <x v="1219"/>
      <x v="127"/>
    </i>
    <i r="1">
      <x v="147"/>
      <x v="238"/>
      <x v="1220"/>
      <x v="127"/>
    </i>
    <i>
      <x v="84"/>
      <x v="39"/>
      <x v="208"/>
      <x v="1221"/>
      <x v="4"/>
    </i>
    <i>
      <x v="85"/>
      <x v="39"/>
      <x v="208"/>
      <x v="1221"/>
      <x v="4"/>
    </i>
    <i r="1">
      <x v="154"/>
      <x v="93"/>
      <x v="1074"/>
      <x v="4"/>
    </i>
    <i>
      <x v="86"/>
      <x v="187"/>
      <x v="136"/>
      <x v="1222"/>
      <x v="128"/>
    </i>
    <i>
      <x v="87"/>
      <x v="188"/>
      <x v="156"/>
      <x v="1223"/>
      <x v="129"/>
    </i>
    <i>
      <x v="88"/>
      <x v="164"/>
      <x v="107"/>
      <x v="1046"/>
      <x v="4"/>
    </i>
    <i r="1">
      <x v="176"/>
      <x v="132"/>
      <x v="1047"/>
      <x v="5"/>
    </i>
    <i>
      <x v="89"/>
      <x v="154"/>
      <x v="133"/>
      <x v="1224"/>
      <x v="130"/>
    </i>
    <i>
      <x v="90"/>
      <x v="111"/>
      <x v="143"/>
      <x v="1225"/>
      <x v="131"/>
    </i>
    <i r="1">
      <x v="133"/>
      <x v="191"/>
      <x v="1230"/>
      <x v="131"/>
    </i>
    <i r="1">
      <x v="146"/>
      <x v="146"/>
      <x v="1226"/>
      <x v="132"/>
    </i>
    <i r="1">
      <x v="156"/>
      <x v="159"/>
      <x v="1210"/>
      <x v="13"/>
    </i>
    <i r="1">
      <x v="162"/>
      <x v="162"/>
      <x v="1228"/>
      <x v="132"/>
    </i>
    <i r="1">
      <x v="166"/>
      <x v="175"/>
      <x v="1229"/>
      <x v="134"/>
    </i>
    <i r="1">
      <x v="187"/>
      <x v="156"/>
      <x v="1227"/>
      <x v="133"/>
    </i>
    <i r="1">
      <x v="189"/>
      <x v="204"/>
      <x v="1231"/>
      <x v="131"/>
    </i>
    <i>
      <x v="91"/>
      <x v="124"/>
      <x v="130"/>
      <x v="1232"/>
      <x v="75"/>
    </i>
    <i r="1">
      <x v="162"/>
      <x v="162"/>
      <x v="1233"/>
      <x v="75"/>
    </i>
    <i r="1">
      <x v="180"/>
      <x v="184"/>
      <x v="1234"/>
      <x v="75"/>
    </i>
    <i>
      <x v="92"/>
      <x v="121"/>
      <x v="115"/>
      <x v="1235"/>
      <x v="135"/>
    </i>
    <i r="1">
      <x v="133"/>
      <x v="191"/>
      <x v="1236"/>
      <x v="135"/>
    </i>
    <i r="1">
      <x v="180"/>
      <x v="226"/>
      <x v="1238"/>
      <x v="135"/>
    </i>
    <i r="1">
      <x v="183"/>
      <x v="212"/>
      <x v="1237"/>
      <x v="135"/>
    </i>
    <i>
      <x v="93"/>
      <x v="142"/>
      <x v="178"/>
      <x v="1239"/>
      <x v="136"/>
    </i>
    <i>
      <x v="94"/>
      <x v="103"/>
      <x v="230"/>
      <x v="1240"/>
      <x v="13"/>
    </i>
    <i>
      <x v="95"/>
      <x v="140"/>
      <x v="152"/>
      <x v="1241"/>
      <x v="137"/>
    </i>
    <i>
      <x v="96"/>
      <x v="182"/>
      <x v="132"/>
      <x v="1242"/>
      <x v="138"/>
    </i>
    <i>
      <x v="97"/>
      <x v="165"/>
      <x v="174"/>
      <x v="1243"/>
      <x v="139"/>
    </i>
    <i r="1">
      <x v="191"/>
      <x v="189"/>
      <x v="1244"/>
      <x v="139"/>
    </i>
    <i>
      <x v="98"/>
      <x v="133"/>
      <x v="136"/>
      <x v="1246"/>
      <x v="140"/>
    </i>
    <i r="2">
      <x v="141"/>
      <x v="1247"/>
      <x v="141"/>
    </i>
    <i r="2">
      <x v="171"/>
      <x v="1251"/>
      <x v="140"/>
    </i>
    <i r="1">
      <x v="144"/>
      <x v="171"/>
      <x v="1252"/>
      <x v="142"/>
    </i>
    <i r="1">
      <x v="146"/>
      <x v="160"/>
      <x v="1250"/>
      <x v="141"/>
    </i>
    <i r="1">
      <x v="153"/>
      <x v="142"/>
      <x v="1248"/>
      <x v="11"/>
    </i>
    <i r="1">
      <x v="171"/>
      <x v="152"/>
      <x v="1249"/>
      <x v="11"/>
    </i>
    <i r="1">
      <x v="180"/>
      <x v="132"/>
      <x v="1245"/>
      <x v="35"/>
    </i>
    <i r="1">
      <x v="191"/>
      <x v="173"/>
      <x v="1253"/>
      <x v="51"/>
    </i>
    <i>
      <x v="99"/>
      <x v="20"/>
      <x v="163"/>
      <x v="1275"/>
      <x v="85"/>
    </i>
    <i r="1">
      <x v="29"/>
      <x v="109"/>
      <x v="1256"/>
      <x v="144"/>
    </i>
    <i r="1">
      <x v="48"/>
      <x v="227"/>
      <x v="1281"/>
      <x v="161"/>
    </i>
    <i r="1">
      <x v="98"/>
      <x v="81"/>
      <x v="1255"/>
      <x v="143"/>
    </i>
    <i r="1">
      <x v="99"/>
      <x v="47"/>
      <x v="1254"/>
      <x v="133"/>
    </i>
    <i r="1">
      <x v="113"/>
      <x v="126"/>
      <x v="1257"/>
      <x v="145"/>
    </i>
    <i r="1">
      <x v="131"/>
      <x v="139"/>
      <x v="1261"/>
      <x v="85"/>
    </i>
    <i r="1">
      <x v="133"/>
      <x v="138"/>
      <x v="1259"/>
      <x v="147"/>
    </i>
    <i r="1">
      <x v="137"/>
      <x v="150"/>
      <x v="1267"/>
      <x v="152"/>
    </i>
    <i r="1">
      <x v="140"/>
      <x v="163"/>
      <x v="1276"/>
      <x v="145"/>
    </i>
    <i r="1">
      <x v="141"/>
      <x v="141"/>
      <x v="1159"/>
      <x v="82"/>
    </i>
    <i r="3">
      <x v="1262"/>
      <x v="131"/>
    </i>
    <i r="1">
      <x v="142"/>
      <x v="187"/>
      <x v="1280"/>
      <x v="93"/>
    </i>
    <i r="1">
      <x v="144"/>
      <x v="141"/>
      <x v="1263"/>
      <x v="148"/>
    </i>
    <i r="1">
      <x v="148"/>
      <x v="146"/>
      <x v="1265"/>
      <x v="150"/>
    </i>
    <i r="1">
      <x v="151"/>
      <x v="147"/>
      <x v="1266"/>
      <x v="151"/>
    </i>
    <i r="1">
      <x v="152"/>
      <x v="169"/>
      <x v="1277"/>
      <x v="160"/>
    </i>
    <i r="1">
      <x v="166"/>
      <x v="154"/>
      <x v="1272"/>
      <x v="157"/>
    </i>
    <i r="1">
      <x v="167"/>
      <x v="154"/>
      <x v="1273"/>
      <x v="158"/>
    </i>
    <i r="1">
      <x v="170"/>
      <x v="151"/>
      <x v="1268"/>
      <x v="153"/>
    </i>
    <i r="2">
      <x v="153"/>
      <x v="1271"/>
      <x v="156"/>
    </i>
    <i r="2">
      <x v="174"/>
      <x v="1278"/>
      <x v="156"/>
    </i>
    <i r="2">
      <x v="180"/>
      <x v="1279"/>
      <x v="151"/>
    </i>
    <i r="1">
      <x v="173"/>
      <x v="151"/>
      <x v="1269"/>
      <x v="154"/>
    </i>
    <i r="1">
      <x v="180"/>
      <x v="187"/>
      <x v="1195"/>
      <x v="112"/>
    </i>
    <i r="1">
      <x v="181"/>
      <x v="162"/>
      <x v="1274"/>
      <x v="159"/>
    </i>
    <i r="1">
      <x v="183"/>
      <x v="138"/>
      <x v="1260"/>
      <x v="81"/>
    </i>
    <i r="1">
      <x v="188"/>
      <x v="151"/>
      <x v="1270"/>
      <x v="155"/>
    </i>
    <i r="2">
      <x v="235"/>
      <x v="1172"/>
      <x v="93"/>
    </i>
    <i r="1">
      <x v="189"/>
      <x v="128"/>
      <x v="1258"/>
      <x v="146"/>
    </i>
    <i r="1">
      <x v="190"/>
      <x v="142"/>
      <x v="1264"/>
      <x v="149"/>
    </i>
    <i>
      <x v="100"/>
      <x v="113"/>
      <x v="165"/>
      <x v="1282"/>
      <x v="162"/>
    </i>
    <i r="2">
      <x v="192"/>
      <x v="1283"/>
      <x v="162"/>
    </i>
    <i>
      <x v="101"/>
      <x v="113"/>
      <x v="165"/>
      <x v="1282"/>
      <x v="162"/>
    </i>
    <i r="2">
      <x v="192"/>
      <x v="1283"/>
      <x v="162"/>
    </i>
    <i>
      <x v="102"/>
      <x v="129"/>
      <x v="121"/>
      <x v="1284"/>
      <x v="148"/>
    </i>
    <i r="1">
      <x v="180"/>
      <x v="147"/>
      <x v="1285"/>
      <x v="148"/>
    </i>
    <i>
      <x v="103"/>
      <x v="138"/>
      <x v="236"/>
      <x v="1286"/>
      <x v="97"/>
    </i>
    <i>
      <x v="104"/>
      <x v="165"/>
      <x v="174"/>
      <x v="1287"/>
      <x v="163"/>
    </i>
    <i>
      <x v="105"/>
      <x v="49"/>
      <x v="106"/>
      <x v="1288"/>
      <x v="164"/>
    </i>
    <i>
      <x v="106"/>
      <x v="76"/>
      <x v="154"/>
      <x v="1289"/>
      <x v="13"/>
    </i>
    <i>
      <x v="107"/>
      <x v="154"/>
      <x v="143"/>
      <x v="1290"/>
      <x v="165"/>
    </i>
    <i>
      <x v="108"/>
      <x v="47"/>
      <x v="215"/>
      <x v="1291"/>
      <x v="166"/>
    </i>
    <i>
      <x v="109"/>
      <x v="30"/>
      <x v="72"/>
      <x v="1292"/>
      <x v="167"/>
    </i>
    <i r="1">
      <x v="173"/>
      <x v="122"/>
      <x v="1293"/>
      <x v="167"/>
    </i>
    <i>
      <x v="110"/>
      <x v="135"/>
      <x v="121"/>
      <x v="1294"/>
      <x v="168"/>
    </i>
    <i>
      <x v="111"/>
      <x v="148"/>
      <x v="157"/>
      <x v="1295"/>
      <x v="169"/>
    </i>
    <i>
      <x v="112"/>
      <x v="154"/>
      <x v="135"/>
      <x v="1296"/>
      <x v="170"/>
    </i>
    <i r="2">
      <x v="147"/>
      <x v="1297"/>
      <x v="170"/>
    </i>
    <i r="1">
      <x v="173"/>
      <x v="187"/>
      <x v="1298"/>
      <x v="170"/>
    </i>
    <i>
      <x v="113"/>
      <x v="157"/>
      <x v="147"/>
      <x v="1299"/>
      <x v="171"/>
    </i>
    <i>
      <x v="114"/>
      <x v="134"/>
      <x v="140"/>
      <x v="1300"/>
      <x v="168"/>
    </i>
    <i r="1">
      <x v="160"/>
      <x v="163"/>
      <x v="1301"/>
      <x v="168"/>
    </i>
    <i r="1">
      <x v="163"/>
      <x v="169"/>
      <x v="1302"/>
      <x v="168"/>
    </i>
    <i r="1">
      <x v="178"/>
      <x v="183"/>
      <x v="1303"/>
      <x v="168"/>
    </i>
    <i r="1">
      <x v="189"/>
      <x v="190"/>
      <x v="1304"/>
      <x v="168"/>
    </i>
    <i>
      <x v="115"/>
      <x v="156"/>
      <x v="160"/>
      <x v="1305"/>
      <x v="166"/>
    </i>
    <i>
      <x v="116"/>
      <x v="162"/>
      <x v="132"/>
      <x v="1306"/>
      <x v="81"/>
    </i>
    <i>
      <x v="117"/>
      <x v="162"/>
      <x v="132"/>
      <x v="1306"/>
      <x v="81"/>
    </i>
    <i>
      <x v="118"/>
      <x v="170"/>
      <x v="175"/>
      <x v="1307"/>
      <x v="172"/>
    </i>
    <i>
      <x v="119"/>
      <x v="191"/>
      <x v="142"/>
      <x v="1048"/>
      <x v="6"/>
    </i>
    <i>
      <x v="120"/>
      <x v="79"/>
      <x v="90"/>
      <x v="1049"/>
      <x v="7"/>
    </i>
    <i r="1">
      <x v="106"/>
      <x v="211"/>
      <x v="1050"/>
      <x v="7"/>
    </i>
    <i r="1">
      <x v="175"/>
      <x v="223"/>
      <x v="1051"/>
      <x v="8"/>
    </i>
    <i>
      <x v="121"/>
      <x v="106"/>
      <x v="211"/>
      <x v="1050"/>
      <x v="7"/>
    </i>
    <i r="1">
      <x v="187"/>
      <x v="124"/>
      <x v="1052"/>
      <x v="7"/>
    </i>
    <i>
      <x v="122"/>
      <x v="133"/>
      <x v="140"/>
      <x v="1310"/>
      <x v="175"/>
    </i>
    <i r="1">
      <x v="148"/>
      <x v="171"/>
      <x v="1149"/>
      <x v="73"/>
    </i>
    <i r="1">
      <x v="153"/>
      <x v="131"/>
      <x v="1196"/>
      <x v="13"/>
    </i>
    <i r="1">
      <x v="159"/>
      <x v="169"/>
      <x v="1312"/>
      <x v="177"/>
    </i>
    <i r="1">
      <x v="162"/>
      <x v="113"/>
      <x v="1309"/>
      <x v="174"/>
    </i>
    <i r="1">
      <x v="165"/>
      <x v="112"/>
      <x v="1308"/>
      <x v="173"/>
    </i>
    <i r="1">
      <x v="170"/>
      <x v="152"/>
      <x v="1311"/>
      <x v="176"/>
    </i>
    <i r="1">
      <x v="182"/>
      <x v="187"/>
      <x v="1313"/>
      <x v="178"/>
    </i>
    <i>
      <x v="123"/>
      <x v="112"/>
      <x v="181"/>
      <x v="1314"/>
      <x v="125"/>
    </i>
    <i>
      <x v="124"/>
      <x v="28"/>
      <x v="136"/>
      <x v="1108"/>
      <x v="45"/>
    </i>
    <i r="1">
      <x v="112"/>
      <x v="181"/>
      <x v="1314"/>
      <x v="125"/>
    </i>
    <i r="1">
      <x v="115"/>
      <x v="126"/>
      <x v="1316"/>
      <x v="51"/>
    </i>
    <i r="1">
      <x v="132"/>
      <x v="136"/>
      <x v="1318"/>
      <x v="33"/>
    </i>
    <i r="1">
      <x v="138"/>
      <x v="141"/>
      <x v="1319"/>
      <x v="178"/>
    </i>
    <i r="1">
      <x v="140"/>
      <x v="152"/>
      <x v="1321"/>
      <x v="181"/>
    </i>
    <i r="3">
      <x v="1322"/>
      <x v="57"/>
    </i>
    <i r="2">
      <x v="157"/>
      <x v="1324"/>
      <x v="51"/>
    </i>
    <i r="1">
      <x v="144"/>
      <x v="158"/>
      <x v="1326"/>
      <x v="51"/>
    </i>
    <i r="1">
      <x v="145"/>
      <x v="157"/>
      <x v="1325"/>
      <x v="183"/>
    </i>
    <i r="1">
      <x v="150"/>
      <x v="164"/>
      <x v="1327"/>
      <x v="181"/>
    </i>
    <i r="1">
      <x v="166"/>
      <x v="179"/>
      <x v="1329"/>
      <x v="184"/>
    </i>
    <i r="1">
      <x v="167"/>
      <x v="154"/>
      <x v="1323"/>
      <x v="182"/>
    </i>
    <i r="1">
      <x v="173"/>
      <x v="141"/>
      <x v="1320"/>
      <x v="180"/>
    </i>
    <i r="1">
      <x v="174"/>
      <x v="151"/>
      <x v="1204"/>
      <x v="117"/>
    </i>
    <i r="2">
      <x v="184"/>
      <x v="1330"/>
      <x v="183"/>
    </i>
    <i r="1">
      <x v="178"/>
      <x v="123"/>
      <x v="1315"/>
      <x v="179"/>
    </i>
    <i r="1">
      <x v="182"/>
      <x v="169"/>
      <x v="1328"/>
      <x v="22"/>
    </i>
    <i r="1">
      <x v="186"/>
      <x v="131"/>
      <x v="1317"/>
      <x v="179"/>
    </i>
    <i r="1">
      <x v="190"/>
      <x v="197"/>
      <x v="1331"/>
      <x v="57"/>
    </i>
    <i>
      <x v="125"/>
      <x v="162"/>
      <x v="143"/>
      <x v="1332"/>
      <x v="179"/>
    </i>
    <i r="3">
      <x v="1333"/>
      <x v="185"/>
    </i>
    <i r="2">
      <x v="169"/>
      <x v="1334"/>
      <x v="186"/>
    </i>
    <i r="1">
      <x v="165"/>
      <x v="174"/>
      <x v="1335"/>
      <x v="186"/>
    </i>
    <i r="1">
      <x v="190"/>
      <x v="189"/>
      <x v="1336"/>
      <x v="179"/>
    </i>
    <i>
      <x v="126"/>
      <x v="76"/>
      <x v="168"/>
      <x v="1339"/>
      <x v="13"/>
    </i>
    <i r="1">
      <x v="125"/>
      <x v="113"/>
      <x v="1337"/>
      <x v="187"/>
    </i>
    <i r="1">
      <x v="131"/>
      <x v="132"/>
      <x v="1338"/>
      <x v="188"/>
    </i>
    <i r="1">
      <x v="166"/>
      <x v="176"/>
      <x v="1157"/>
      <x v="13"/>
    </i>
    <i r="1">
      <x v="171"/>
      <x v="177"/>
      <x v="1340"/>
      <x v="13"/>
    </i>
    <i>
      <x v="127"/>
      <x v="177"/>
      <x v="137"/>
      <x v="1341"/>
      <x v="189"/>
    </i>
    <i>
      <x v="128"/>
      <x v="167"/>
      <x v="153"/>
      <x v="1342"/>
      <x v="190"/>
    </i>
    <i>
      <x v="129"/>
      <x v="146"/>
      <x v="146"/>
      <x v="1344"/>
      <x v="24"/>
    </i>
    <i r="1">
      <x v="187"/>
      <x v="136"/>
      <x v="1343"/>
      <x v="191"/>
    </i>
    <i>
      <x v="130"/>
      <x v="17"/>
      <x v="126"/>
      <x v="1345"/>
      <x v="13"/>
    </i>
    <i>
      <x v="131"/>
      <x v="144"/>
      <x v="150"/>
      <x v="1346"/>
      <x v="192"/>
    </i>
    <i>
      <x v="132"/>
      <x v="17"/>
      <x v="126"/>
      <x v="1345"/>
      <x v="13"/>
    </i>
    <i r="1">
      <x v="131"/>
      <x v="198"/>
      <x v="1353"/>
      <x v="198"/>
    </i>
    <i r="1">
      <x v="142"/>
      <x v="142"/>
      <x v="1206"/>
      <x v="119"/>
    </i>
    <i r="1">
      <x v="144"/>
      <x v="150"/>
      <x v="1346"/>
      <x v="192"/>
    </i>
    <i r="1">
      <x v="146"/>
      <x v="146"/>
      <x v="1344"/>
      <x v="24"/>
    </i>
    <i r="1">
      <x v="156"/>
      <x v="159"/>
      <x v="1210"/>
      <x v="13"/>
    </i>
    <i r="1">
      <x v="165"/>
      <x v="144"/>
      <x v="1349"/>
      <x v="195"/>
    </i>
    <i r="2">
      <x v="174"/>
      <x v="1350"/>
      <x v="196"/>
    </i>
    <i r="2">
      <x v="175"/>
      <x v="1351"/>
      <x v="24"/>
    </i>
    <i r="1">
      <x v="171"/>
      <x v="177"/>
      <x v="1340"/>
      <x v="13"/>
    </i>
    <i r="1">
      <x v="172"/>
      <x v="179"/>
      <x v="1352"/>
      <x v="197"/>
    </i>
    <i r="1">
      <x v="177"/>
      <x v="137"/>
      <x v="1341"/>
      <x v="189"/>
    </i>
    <i r="1">
      <x v="180"/>
      <x v="131"/>
      <x v="1348"/>
      <x v="194"/>
    </i>
    <i r="1">
      <x v="186"/>
      <x v="127"/>
      <x v="1347"/>
      <x v="193"/>
    </i>
    <i>
      <x v="133"/>
      <x v="188"/>
      <x v="156"/>
      <x v="1354"/>
      <x v="199"/>
    </i>
    <i>
      <x v="134"/>
      <x v="27"/>
      <x v="176"/>
      <x v="1355"/>
      <x v="200"/>
    </i>
    <i>
      <x v="135"/>
      <x v="180"/>
      <x v="160"/>
      <x v="1356"/>
      <x v="201"/>
    </i>
    <i>
      <x v="136"/>
      <x v="126"/>
      <x v="147"/>
      <x v="1357"/>
      <x v="38"/>
    </i>
    <i>
      <x v="137"/>
      <x v="126"/>
      <x v="147"/>
      <x v="1357"/>
      <x v="38"/>
    </i>
    <i>
      <x v="138"/>
      <x v="157"/>
      <x v="142"/>
      <x v="1358"/>
      <x v="202"/>
    </i>
    <i>
      <x v="139"/>
      <x v="141"/>
      <x v="157"/>
      <x v="1359"/>
      <x v="203"/>
    </i>
    <i r="1">
      <x v="182"/>
      <x v="183"/>
      <x v="1360"/>
      <x v="203"/>
    </i>
    <i>
      <x v="140"/>
      <x v="170"/>
      <x v="187"/>
      <x v="1361"/>
      <x v="3"/>
    </i>
    <i>
      <x v="141"/>
      <x v="157"/>
      <x v="160"/>
      <x v="1363"/>
      <x v="204"/>
    </i>
    <i r="1">
      <x v="184"/>
      <x v="136"/>
      <x v="1362"/>
      <x v="165"/>
    </i>
    <i>
      <x v="142"/>
      <x v="43"/>
      <x v="182"/>
      <x v="1367"/>
      <x v="207"/>
    </i>
    <i r="1">
      <x v="113"/>
      <x v="173"/>
      <x v="1365"/>
      <x v="22"/>
    </i>
    <i r="1">
      <x v="123"/>
      <x v="180"/>
      <x v="1366"/>
      <x v="206"/>
    </i>
    <i r="1">
      <x v="162"/>
      <x v="169"/>
      <x v="1364"/>
      <x v="205"/>
    </i>
    <i r="1">
      <x v="173"/>
      <x v="182"/>
      <x v="1368"/>
      <x v="208"/>
    </i>
    <i r="1">
      <x v="182"/>
      <x v="240"/>
      <x v="1370"/>
      <x v="207"/>
    </i>
    <i r="1">
      <x v="187"/>
      <x v="234"/>
      <x v="1369"/>
      <x v="22"/>
    </i>
    <i r="1">
      <x v="190"/>
      <x v="189"/>
      <x v="1199"/>
      <x v="113"/>
    </i>
    <i r="1">
      <x v="191"/>
      <x v="142"/>
      <x v="1048"/>
      <x v="6"/>
    </i>
    <i>
      <x v="143"/>
      <x v="134"/>
      <x v="94"/>
      <x v="1371"/>
      <x v="13"/>
    </i>
    <i>
      <x v="144"/>
      <x v="162"/>
      <x v="165"/>
      <x v="1372"/>
      <x v="209"/>
    </i>
    <i>
      <x v="145"/>
      <x v="52"/>
      <x v="140"/>
      <x v="1373"/>
      <x v="210"/>
    </i>
    <i r="1">
      <x v="143"/>
      <x v="155"/>
      <x v="1209"/>
      <x v="119"/>
    </i>
    <i r="1">
      <x v="156"/>
      <x v="159"/>
      <x v="1210"/>
      <x v="13"/>
    </i>
    <i r="1">
      <x v="157"/>
      <x v="160"/>
      <x v="1374"/>
      <x v="211"/>
    </i>
    <i r="1">
      <x v="171"/>
      <x v="175"/>
      <x v="1375"/>
      <x v="212"/>
    </i>
    <i>
      <x v="146"/>
      <x v="188"/>
      <x v="156"/>
      <x v="1223"/>
      <x v="129"/>
    </i>
    <i>
      <x v="147"/>
      <x v="143"/>
      <x v="153"/>
      <x v="1378"/>
      <x v="215"/>
    </i>
    <i r="1">
      <x v="166"/>
      <x v="178"/>
      <x v="1379"/>
      <x v="215"/>
    </i>
    <i r="1">
      <x v="169"/>
      <x v="152"/>
      <x v="1377"/>
      <x v="214"/>
    </i>
    <i r="1">
      <x v="178"/>
      <x v="185"/>
      <x v="1380"/>
      <x v="215"/>
    </i>
    <i r="1">
      <x v="179"/>
      <x v="147"/>
      <x v="1376"/>
      <x v="213"/>
    </i>
    <i>
      <x v="148"/>
      <x v="141"/>
      <x v="141"/>
      <x v="1382"/>
      <x v="217"/>
    </i>
    <i r="1">
      <x v="189"/>
      <x v="133"/>
      <x v="1381"/>
      <x v="216"/>
    </i>
    <i>
      <x v="149"/>
      <x v="91"/>
      <x v="85"/>
      <x v="1383"/>
      <x v="218"/>
    </i>
    <i r="1">
      <x v="101"/>
      <x v="91"/>
      <x v="1384"/>
      <x v="218"/>
    </i>
    <i>
      <x v="150"/>
      <x v="69"/>
      <x v="77"/>
      <x v="1385"/>
      <x v="165"/>
    </i>
    <i r="1">
      <x v="123"/>
      <x v="196"/>
      <x v="1388"/>
      <x v="165"/>
    </i>
    <i r="1">
      <x v="162"/>
      <x v="165"/>
      <x v="1386"/>
      <x v="125"/>
    </i>
    <i r="2">
      <x v="173"/>
      <x v="1387"/>
      <x v="57"/>
    </i>
    <i>
      <x v="151"/>
      <x v="120"/>
      <x v="148"/>
      <x v="1389"/>
      <x v="13"/>
    </i>
    <i r="1">
      <x v="171"/>
      <x v="223"/>
      <x v="1390"/>
      <x v="13"/>
    </i>
    <i>
      <x v="152"/>
      <x v="39"/>
      <x v="208"/>
      <x v="1221"/>
      <x v="4"/>
    </i>
    <i>
      <x v="153"/>
      <x v="132"/>
      <x v="136"/>
      <x v="1318"/>
      <x v="33"/>
    </i>
    <i r="1">
      <x v="159"/>
      <x v="148"/>
      <x v="1391"/>
      <x v="219"/>
    </i>
    <i r="1">
      <x v="187"/>
      <x v="141"/>
      <x v="1129"/>
      <x v="13"/>
    </i>
    <i>
      <x v="154"/>
      <x v="166"/>
      <x v="176"/>
      <x v="1157"/>
      <x v="13"/>
    </i>
    <i>
      <x v="155"/>
      <x v="127"/>
      <x v="105"/>
      <x v="1392"/>
      <x v="38"/>
    </i>
    <i>
      <x v="156"/>
      <x v="88"/>
      <x v="148"/>
      <x v="1393"/>
      <x v="115"/>
    </i>
    <i r="1">
      <x v="176"/>
      <x v="195"/>
      <x v="1394"/>
      <x v="115"/>
    </i>
    <i>
      <x v="157"/>
      <x v="176"/>
      <x v="195"/>
      <x v="1394"/>
      <x v="115"/>
    </i>
    <i>
      <x v="158"/>
      <x v="148"/>
      <x v="111"/>
      <x v="1396"/>
      <x v="221"/>
    </i>
    <i r="1">
      <x v="151"/>
      <x v="108"/>
      <x v="1395"/>
      <x v="220"/>
    </i>
    <i r="1">
      <x v="162"/>
      <x v="132"/>
      <x v="1397"/>
      <x v="222"/>
    </i>
    <i r="1">
      <x v="181"/>
      <x v="184"/>
      <x v="1401"/>
      <x v="225"/>
    </i>
    <i r="1">
      <x v="187"/>
      <x v="136"/>
      <x v="1398"/>
      <x v="223"/>
    </i>
    <i r="3">
      <x v="1399"/>
      <x v="224"/>
    </i>
    <i r="1">
      <x v="189"/>
      <x v="142"/>
      <x v="1400"/>
      <x v="220"/>
    </i>
    <i>
      <x v="159"/>
      <x v="151"/>
      <x v="128"/>
      <x v="1402"/>
      <x v="226"/>
    </i>
    <i r="1">
      <x v="159"/>
      <x v="165"/>
      <x v="1093"/>
      <x v="33"/>
    </i>
    <i r="1">
      <x v="162"/>
      <x v="165"/>
      <x v="1403"/>
      <x v="132"/>
    </i>
    <i r="1">
      <x v="171"/>
      <x v="177"/>
      <x v="1340"/>
      <x v="13"/>
    </i>
    <i>
      <x v="160"/>
      <x v="21"/>
      <x v="131"/>
      <x v="1406"/>
      <x v="229"/>
    </i>
    <i r="2">
      <x v="151"/>
      <x v="1414"/>
      <x v="229"/>
    </i>
    <i r="2">
      <x v="169"/>
      <x v="1417"/>
      <x v="229"/>
    </i>
    <i r="2">
      <x v="192"/>
      <x v="1420"/>
      <x v="229"/>
    </i>
    <i r="1">
      <x v="49"/>
      <x v="206"/>
      <x v="1421"/>
      <x v="238"/>
    </i>
    <i r="1">
      <x v="62"/>
      <x v="174"/>
      <x v="1418"/>
      <x v="106"/>
    </i>
    <i r="1">
      <x v="141"/>
      <x v="141"/>
      <x v="1411"/>
      <x v="193"/>
    </i>
    <i r="1">
      <x v="145"/>
      <x v="142"/>
      <x v="1412"/>
      <x v="233"/>
    </i>
    <i r="1">
      <x v="151"/>
      <x v="149"/>
      <x v="1413"/>
      <x v="234"/>
    </i>
    <i r="1">
      <x v="153"/>
      <x v="131"/>
      <x v="1196"/>
      <x v="13"/>
    </i>
    <i r="1">
      <x v="157"/>
      <x v="113"/>
      <x v="1404"/>
      <x v="227"/>
    </i>
    <i r="1">
      <x v="162"/>
      <x v="124"/>
      <x v="1405"/>
      <x v="228"/>
    </i>
    <i r="2">
      <x v="136"/>
      <x v="1408"/>
      <x v="230"/>
    </i>
    <i r="1">
      <x v="166"/>
      <x v="176"/>
      <x v="1419"/>
      <x v="237"/>
    </i>
    <i r="1">
      <x v="174"/>
      <x v="184"/>
      <x v="1330"/>
      <x v="183"/>
    </i>
    <i r="1">
      <x v="181"/>
      <x v="131"/>
      <x v="1407"/>
      <x v="181"/>
    </i>
    <i r="1">
      <x v="187"/>
      <x v="136"/>
      <x v="1409"/>
      <x v="231"/>
    </i>
    <i r="1">
      <x v="188"/>
      <x v="151"/>
      <x v="1415"/>
      <x v="235"/>
    </i>
    <i r="2">
      <x v="152"/>
      <x v="1416"/>
      <x v="236"/>
    </i>
    <i r="1">
      <x v="189"/>
      <x v="136"/>
      <x v="1410"/>
      <x v="232"/>
    </i>
    <i>
      <x v="161"/>
      <x v="138"/>
      <x v="141"/>
      <x v="1426"/>
      <x v="243"/>
    </i>
    <i r="1">
      <x v="144"/>
      <x v="158"/>
      <x v="1430"/>
      <x v="234"/>
    </i>
    <i r="1">
      <x v="156"/>
      <x v="125"/>
      <x v="1422"/>
      <x v="239"/>
    </i>
    <i r="1">
      <x v="162"/>
      <x v="134"/>
      <x v="1424"/>
      <x v="241"/>
    </i>
    <i r="2">
      <x v="169"/>
      <x v="1432"/>
      <x v="247"/>
    </i>
    <i r="2">
      <x v="213"/>
      <x v="1436"/>
      <x v="238"/>
    </i>
    <i r="1">
      <x v="165"/>
      <x v="174"/>
      <x v="1433"/>
      <x v="248"/>
    </i>
    <i r="1">
      <x v="168"/>
      <x v="152"/>
      <x v="1428"/>
      <x v="245"/>
    </i>
    <i r="1">
      <x v="171"/>
      <x v="154"/>
      <x v="1429"/>
      <x v="9"/>
    </i>
    <i r="1">
      <x v="172"/>
      <x v="180"/>
      <x v="1434"/>
      <x v="249"/>
    </i>
    <i r="1">
      <x v="176"/>
      <x v="151"/>
      <x v="1427"/>
      <x v="244"/>
    </i>
    <i r="1">
      <x v="181"/>
      <x v="131"/>
      <x v="1423"/>
      <x v="240"/>
    </i>
    <i r="2">
      <x v="160"/>
      <x v="1431"/>
      <x v="246"/>
    </i>
    <i r="2">
      <x v="187"/>
      <x v="1435"/>
      <x v="248"/>
    </i>
    <i r="1">
      <x v="189"/>
      <x v="136"/>
      <x v="1425"/>
      <x v="242"/>
    </i>
    <i>
      <x v="162"/>
      <x v="166"/>
      <x v="154"/>
      <x v="1437"/>
      <x v="250"/>
    </i>
    <i r="2">
      <x v="176"/>
      <x v="1419"/>
      <x v="237"/>
    </i>
    <i r="1">
      <x v="189"/>
      <x v="190"/>
      <x v="1438"/>
      <x v="251"/>
    </i>
    <i>
      <x v="163"/>
      <x v="102"/>
      <x v="109"/>
      <x v="1439"/>
      <x v="162"/>
    </i>
    <i r="2">
      <x v="130"/>
      <x v="1440"/>
      <x v="162"/>
    </i>
    <i>
      <x v="164"/>
      <x v="188"/>
      <x v="152"/>
      <x v="1441"/>
      <x v="252"/>
    </i>
    <i>
      <x v="165"/>
      <x v="138"/>
      <x v="152"/>
      <x v="1442"/>
      <x v="247"/>
    </i>
    <i>
      <x v="166"/>
      <x v="111"/>
      <x v="120"/>
      <x v="1443"/>
      <x v="253"/>
    </i>
    <i>
      <x v="167"/>
      <x v="111"/>
      <x v="120"/>
      <x v="1443"/>
      <x v="253"/>
    </i>
    <i>
      <x v="168"/>
      <x v="187"/>
      <x v="152"/>
      <x v="1444"/>
      <x v="254"/>
    </i>
    <i>
      <x v="169"/>
      <x v="151"/>
      <x v="146"/>
      <x v="1197"/>
      <x v="113"/>
    </i>
    <i r="1">
      <x v="177"/>
      <x v="173"/>
      <x v="1198"/>
      <x v="113"/>
    </i>
    <i>
      <x v="170"/>
      <x v="12"/>
      <x v="228"/>
      <x v="1445"/>
      <x v="255"/>
    </i>
    <i>
      <x v="171"/>
      <x v="26"/>
      <x v="159"/>
      <x v="1454"/>
      <x v="262"/>
    </i>
    <i r="1">
      <x v="150"/>
      <x v="164"/>
      <x v="1327"/>
      <x v="181"/>
    </i>
    <i r="1">
      <x v="151"/>
      <x v="149"/>
      <x v="1413"/>
      <x v="234"/>
    </i>
    <i r="1">
      <x v="162"/>
      <x v="167"/>
      <x v="1455"/>
      <x v="262"/>
    </i>
    <i r="1">
      <x v="168"/>
      <x v="174"/>
      <x v="1456"/>
      <x v="263"/>
    </i>
    <i r="1">
      <x v="169"/>
      <x v="151"/>
      <x v="1452"/>
      <x v="261"/>
    </i>
    <i r="2">
      <x v="155"/>
      <x v="1453"/>
      <x v="33"/>
    </i>
    <i r="1">
      <x v="172"/>
      <x v="180"/>
      <x v="1434"/>
      <x v="249"/>
    </i>
    <i r="1">
      <x v="173"/>
      <x v="141"/>
      <x v="1451"/>
      <x v="114"/>
    </i>
    <i r="1">
      <x v="174"/>
      <x v="137"/>
      <x v="1450"/>
      <x v="260"/>
    </i>
    <i r="1">
      <x v="179"/>
      <x v="131"/>
      <x v="1446"/>
      <x v="256"/>
    </i>
    <i r="1">
      <x v="184"/>
      <x v="135"/>
      <x v="1448"/>
      <x v="258"/>
    </i>
    <i r="1">
      <x v="186"/>
      <x v="131"/>
      <x v="1447"/>
      <x v="257"/>
    </i>
    <i r="1">
      <x v="187"/>
      <x v="141"/>
      <x v="1129"/>
      <x v="13"/>
    </i>
    <i r="1">
      <x v="189"/>
      <x v="136"/>
      <x v="1449"/>
      <x v="259"/>
    </i>
    <i r="2">
      <x v="223"/>
      <x v="1457"/>
      <x v="262"/>
    </i>
    <i>
      <x v="172"/>
      <x v="155"/>
      <x v="134"/>
      <x v="1458"/>
      <x v="205"/>
    </i>
    <i>
      <x v="173"/>
      <x v="160"/>
      <x v="145"/>
      <x v="1459"/>
      <x v="264"/>
    </i>
    <i>
      <x v="174"/>
      <x v="155"/>
      <x v="134"/>
      <x v="1458"/>
      <x v="205"/>
    </i>
    <i r="1">
      <x v="183"/>
      <x v="190"/>
      <x v="1462"/>
      <x v="264"/>
    </i>
    <i r="1">
      <x v="187"/>
      <x v="136"/>
      <x v="1460"/>
      <x v="265"/>
    </i>
    <i r="1">
      <x v="191"/>
      <x v="183"/>
      <x v="1461"/>
      <x v="265"/>
    </i>
    <i>
      <x v="175"/>
      <x v="167"/>
      <x v="187"/>
      <x v="1463"/>
      <x v="266"/>
    </i>
    <i r="1">
      <x v="188"/>
      <x v="217"/>
      <x v="1464"/>
      <x v="266"/>
    </i>
    <i>
      <x v="176"/>
      <x v="102"/>
      <x v="233"/>
      <x v="1471"/>
      <x v="271"/>
    </i>
    <i r="1">
      <x v="134"/>
      <x v="141"/>
      <x v="1466"/>
      <x v="268"/>
    </i>
    <i r="1">
      <x v="165"/>
      <x v="173"/>
      <x v="1468"/>
      <x v="269"/>
    </i>
    <i r="1">
      <x v="172"/>
      <x v="179"/>
      <x v="1469"/>
      <x v="267"/>
    </i>
    <i r="1">
      <x v="187"/>
      <x v="136"/>
      <x v="1465"/>
      <x v="267"/>
    </i>
    <i r="1">
      <x v="190"/>
      <x v="142"/>
      <x v="1467"/>
      <x v="267"/>
    </i>
    <i r="2">
      <x v="189"/>
      <x v="1470"/>
      <x v="270"/>
    </i>
    <i>
      <x v="177"/>
      <x v="57"/>
      <x v="221"/>
      <x v="1472"/>
      <x v="272"/>
    </i>
    <i>
      <x v="178"/>
      <x v="105"/>
      <x v="202"/>
      <x v="1053"/>
      <x v="7"/>
    </i>
    <i r="1">
      <x v="175"/>
      <x v="223"/>
      <x v="1054"/>
      <x v="8"/>
    </i>
    <i>
      <x v="179"/>
      <x v="105"/>
      <x v="167"/>
      <x v="1055"/>
      <x v="7"/>
    </i>
    <i r="1">
      <x v="187"/>
      <x v="124"/>
      <x v="1052"/>
      <x v="7"/>
    </i>
    <i>
      <x v="180"/>
      <x v="162"/>
      <x v="164"/>
      <x v="1473"/>
      <x v="273"/>
    </i>
    <i>
      <x v="181"/>
      <x v="162"/>
      <x v="164"/>
      <x v="1473"/>
      <x v="273"/>
    </i>
    <i>
      <x v="182"/>
      <x v="185"/>
      <x v="141"/>
      <x v="1474"/>
      <x v="274"/>
    </i>
    <i>
      <x v="183"/>
      <x v="125"/>
      <x v="112"/>
      <x v="1475"/>
      <x v="275"/>
    </i>
    <i r="1">
      <x v="185"/>
      <x v="141"/>
      <x v="1474"/>
      <x v="274"/>
    </i>
    <i r="1">
      <x v="189"/>
      <x v="194"/>
      <x v="1476"/>
      <x v="274"/>
    </i>
    <i r="2">
      <x v="200"/>
      <x v="1477"/>
      <x v="274"/>
    </i>
    <i r="2">
      <x v="209"/>
      <x v="1478"/>
      <x v="274"/>
    </i>
    <i r="2">
      <x v="216"/>
      <x v="1479"/>
      <x v="274"/>
    </i>
    <i>
      <x v="184"/>
      <x v="7"/>
      <x v="130"/>
      <x v="1480"/>
      <x v="13"/>
    </i>
    <i>
      <x v="185"/>
      <x v="166"/>
      <x v="152"/>
      <x v="1481"/>
      <x v="276"/>
    </i>
    <i>
      <x v="186"/>
      <x v="148"/>
      <x v="163"/>
      <x v="1482"/>
      <x v="277"/>
    </i>
    <i r="1">
      <x v="154"/>
      <x v="172"/>
      <x v="1483"/>
      <x v="277"/>
    </i>
    <i>
      <x v="187"/>
      <x v="181"/>
      <x v="131"/>
      <x v="1484"/>
      <x v="167"/>
    </i>
    <i>
      <x v="188"/>
      <x v="128"/>
      <x v="208"/>
      <x v="1485"/>
      <x v="4"/>
    </i>
    <i>
      <x v="189"/>
      <x v="103"/>
      <x v="222"/>
      <x v="1492"/>
      <x v="282"/>
    </i>
    <i r="1">
      <x v="159"/>
      <x v="142"/>
      <x v="1488"/>
      <x v="145"/>
    </i>
    <i r="1">
      <x v="166"/>
      <x v="176"/>
      <x v="1157"/>
      <x v="13"/>
    </i>
    <i r="1">
      <x v="172"/>
      <x v="152"/>
      <x v="1489"/>
      <x v="280"/>
    </i>
    <i r="1">
      <x v="173"/>
      <x v="127"/>
      <x v="1486"/>
      <x v="278"/>
    </i>
    <i r="1">
      <x v="174"/>
      <x v="155"/>
      <x v="1490"/>
      <x v="145"/>
    </i>
    <i r="1">
      <x v="178"/>
      <x v="160"/>
      <x v="1491"/>
      <x v="281"/>
    </i>
    <i r="1">
      <x v="187"/>
      <x v="141"/>
      <x v="1129"/>
      <x v="13"/>
    </i>
    <i r="1">
      <x v="189"/>
      <x v="131"/>
      <x v="1487"/>
      <x v="279"/>
    </i>
    <i>
      <x v="190"/>
      <x v="121"/>
      <x v="207"/>
      <x v="1493"/>
      <x v="283"/>
    </i>
    <i r="1">
      <x v="123"/>
      <x v="208"/>
      <x v="1494"/>
      <x v="4"/>
    </i>
    <i>
      <x v="191"/>
      <x v="77"/>
      <x v="113"/>
      <x v="1495"/>
      <x v="277"/>
    </i>
    <i>
      <x v="192"/>
      <x v="92"/>
      <x v="177"/>
      <x v="1497"/>
      <x v="131"/>
    </i>
    <i r="1">
      <x v="148"/>
      <x v="205"/>
      <x v="1498"/>
      <x v="142"/>
    </i>
    <i r="1">
      <x v="177"/>
      <x v="141"/>
      <x v="1496"/>
      <x v="284"/>
    </i>
    <i>
      <x v="193"/>
      <x v="92"/>
      <x v="177"/>
      <x v="1497"/>
      <x v="131"/>
    </i>
    <i r="1">
      <x v="153"/>
      <x v="131"/>
      <x v="1196"/>
      <x v="13"/>
    </i>
    <i r="1">
      <x v="167"/>
      <x v="154"/>
      <x v="1273"/>
      <x v="158"/>
    </i>
    <i r="1">
      <x v="169"/>
      <x v="219"/>
      <x v="1500"/>
      <x v="131"/>
    </i>
    <i r="1">
      <x v="187"/>
      <x v="151"/>
      <x v="1499"/>
      <x v="285"/>
    </i>
    <i>
      <x v="194"/>
      <x v="183"/>
      <x v="127"/>
      <x v="1501"/>
      <x v="38"/>
    </i>
    <i>
      <x v="195"/>
      <x v="103"/>
      <x v="158"/>
      <x v="1502"/>
      <x v="286"/>
    </i>
    <i>
      <x v="196"/>
      <x v="103"/>
      <x v="158"/>
      <x v="1502"/>
      <x v="286"/>
    </i>
    <i t="grand">
      <x/>
    </i>
  </rowItems>
  <colFields count="2">
    <field x="-2"/>
    <field x="17"/>
  </colFields>
  <colItems count="147">
    <i>
      <x/>
      <x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7"/>
    </i>
    <i r="1">
      <x v="68"/>
    </i>
    <i r="1">
      <x v="69"/>
    </i>
    <i r="1">
      <x v="70"/>
    </i>
    <i r="1">
      <x v="71"/>
    </i>
    <i i="1">
      <x v="1"/>
      <x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r="1" i="1">
      <x v="32"/>
    </i>
    <i r="1" i="1">
      <x v="33"/>
    </i>
    <i r="1" i="1">
      <x v="34"/>
    </i>
    <i r="1" i="1">
      <x v="35"/>
    </i>
    <i r="1" i="1">
      <x v="36"/>
    </i>
    <i r="1" i="1">
      <x v="37"/>
    </i>
    <i r="1" i="1">
      <x v="38"/>
    </i>
    <i r="1" i="1">
      <x v="39"/>
    </i>
    <i r="1" i="1">
      <x v="40"/>
    </i>
    <i r="1" i="1">
      <x v="41"/>
    </i>
    <i r="1" i="1">
      <x v="42"/>
    </i>
    <i r="1" i="1">
      <x v="43"/>
    </i>
    <i r="1" i="1">
      <x v="44"/>
    </i>
    <i r="1" i="1">
      <x v="45"/>
    </i>
    <i r="1" i="1">
      <x v="46"/>
    </i>
    <i r="1" i="1">
      <x v="47"/>
    </i>
    <i r="1" i="1">
      <x v="48"/>
    </i>
    <i r="1" i="1">
      <x v="49"/>
    </i>
    <i r="1" i="1">
      <x v="51"/>
    </i>
    <i r="1" i="1">
      <x v="52"/>
    </i>
    <i r="1" i="1">
      <x v="53"/>
    </i>
    <i r="1" i="1">
      <x v="54"/>
    </i>
    <i r="1" i="1">
      <x v="55"/>
    </i>
    <i r="1" i="1">
      <x v="56"/>
    </i>
    <i r="1" i="1">
      <x v="57"/>
    </i>
    <i r="1" i="1">
      <x v="58"/>
    </i>
    <i r="1" i="1">
      <x v="59"/>
    </i>
    <i r="1" i="1">
      <x v="60"/>
    </i>
    <i r="1" i="1">
      <x v="61"/>
    </i>
    <i r="1" i="1">
      <x v="62"/>
    </i>
    <i r="1" i="1">
      <x v="64"/>
    </i>
    <i r="1" i="1">
      <x v="65"/>
    </i>
    <i r="1" i="1">
      <x v="67"/>
    </i>
    <i r="1" i="1">
      <x v="68"/>
    </i>
    <i r="1" i="1">
      <x v="69"/>
    </i>
    <i r="1" i="1">
      <x v="70"/>
    </i>
    <i r="1" i="1">
      <x v="71"/>
    </i>
    <i i="2">
      <x v="2"/>
      <x/>
    </i>
    <i r="1" i="2">
      <x v="22"/>
    </i>
    <i r="1" i="2">
      <x v="23"/>
    </i>
    <i r="1" i="2">
      <x v="24"/>
    </i>
    <i r="1" i="2">
      <x v="25"/>
    </i>
    <i r="1" i="2">
      <x v="26"/>
    </i>
    <i r="1" i="2">
      <x v="27"/>
    </i>
    <i r="1" i="2">
      <x v="28"/>
    </i>
    <i r="1" i="2">
      <x v="29"/>
    </i>
    <i r="1" i="2">
      <x v="30"/>
    </i>
    <i r="1" i="2">
      <x v="31"/>
    </i>
    <i r="1" i="2">
      <x v="32"/>
    </i>
    <i r="1" i="2">
      <x v="33"/>
    </i>
    <i r="1" i="2">
      <x v="34"/>
    </i>
    <i r="1" i="2">
      <x v="35"/>
    </i>
    <i r="1" i="2">
      <x v="36"/>
    </i>
    <i r="1" i="2">
      <x v="37"/>
    </i>
    <i r="1" i="2">
      <x v="38"/>
    </i>
    <i r="1" i="2">
      <x v="39"/>
    </i>
    <i r="1" i="2">
      <x v="40"/>
    </i>
    <i r="1" i="2">
      <x v="41"/>
    </i>
    <i r="1" i="2">
      <x v="42"/>
    </i>
    <i r="1" i="2">
      <x v="43"/>
    </i>
    <i r="1" i="2">
      <x v="44"/>
    </i>
    <i r="1" i="2">
      <x v="45"/>
    </i>
    <i r="1" i="2">
      <x v="46"/>
    </i>
    <i r="1" i="2">
      <x v="47"/>
    </i>
    <i r="1" i="2">
      <x v="48"/>
    </i>
    <i r="1" i="2">
      <x v="49"/>
    </i>
    <i r="1" i="2">
      <x v="51"/>
    </i>
    <i r="1" i="2">
      <x v="52"/>
    </i>
    <i r="1" i="2">
      <x v="53"/>
    </i>
    <i r="1" i="2">
      <x v="54"/>
    </i>
    <i r="1" i="2">
      <x v="55"/>
    </i>
    <i r="1" i="2">
      <x v="56"/>
    </i>
    <i r="1" i="2">
      <x v="57"/>
    </i>
    <i r="1" i="2">
      <x v="58"/>
    </i>
    <i r="1" i="2">
      <x v="59"/>
    </i>
    <i r="1" i="2">
      <x v="60"/>
    </i>
    <i r="1" i="2">
      <x v="61"/>
    </i>
    <i r="1" i="2">
      <x v="62"/>
    </i>
    <i r="1" i="2">
      <x v="64"/>
    </i>
    <i r="1" i="2">
      <x v="65"/>
    </i>
    <i r="1" i="2">
      <x v="67"/>
    </i>
    <i r="1" i="2">
      <x v="68"/>
    </i>
    <i r="1" i="2">
      <x v="69"/>
    </i>
    <i r="1" i="2">
      <x v="70"/>
    </i>
    <i r="1" i="2">
      <x v="71"/>
    </i>
    <i t="grand">
      <x/>
    </i>
    <i t="grand" i="1">
      <x/>
    </i>
    <i t="grand" i="2">
      <x/>
    </i>
  </colItems>
  <pageFields count="1">
    <pageField fld="19" hier="-1"/>
  </pageFields>
  <dataFields count="3">
    <dataField name="Sum of Value$" fld="14" baseField="0" baseItem="0"/>
    <dataField name="Sum of Qty Remaining" fld="11" baseField="0" baseItem="0"/>
    <dataField name="Max of Days Late" fld="24" subtotal="max" baseField="5" baseItem="25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125E08-B8A6-4B76-907F-EAA6DEC03334}" name="Table1" displayName="Table1" ref="A4:K25" totalsRowCount="1" dataDxfId="334" dataCellStyle="Currency">
  <autoFilter ref="A4:K24" xr:uid="{F1E5920F-8400-47F7-8E7E-363656DE14BB}"/>
  <tableColumns count="11">
    <tableColumn id="1" xr3:uid="{32AC771C-DC2F-420F-98AA-7788DA00ACDE}" name="SO Date" totalsRowFunction="custom" dataDxfId="333" totalsRowDxfId="332">
      <calculatedColumnFormula>P5</calculatedColumnFormula>
      <totalsRowFormula>P49</totalsRowFormula>
    </tableColumn>
    <tableColumn id="2" xr3:uid="{12B0987B-C5F4-4F66-803F-DEADD014A61C}" name="Ship By" totalsRowFunction="custom" dataDxfId="331" totalsRowDxfId="330">
      <calculatedColumnFormula>Q5</calculatedColumnFormula>
      <totalsRowFormula>Q49</totalsRowFormula>
    </tableColumn>
    <tableColumn id="3" xr3:uid="{017CCE29-B51B-45C3-A93F-B26A42938431}" name="Item ID" totalsRowFunction="custom" totalsRowDxfId="329">
      <calculatedColumnFormula>R5</calculatedColumnFormula>
      <totalsRowFormula>R49</totalsRowFormula>
    </tableColumn>
    <tableColumn id="4" xr3:uid="{B51B7B5D-8D35-484C-8089-3014702A23E2}" name="SO No" totalsRowFunction="custom" dataDxfId="328" totalsRowDxfId="327">
      <calculatedColumnFormula>S5</calculatedColumnFormula>
      <totalsRowFormula>S49</totalsRowFormula>
    </tableColumn>
    <tableColumn id="5" xr3:uid="{B6522946-25E7-454A-949C-E2426B759E7D}" name="Customer Name" totalsRowFunction="custom" dataDxfId="326" totalsRowDxfId="325">
      <calculatedColumnFormula>T5</calculatedColumnFormula>
      <totalsRowFormula>T49</totalsRowFormula>
    </tableColumn>
    <tableColumn id="6" xr3:uid="{D34E3ECD-2394-42D3-A8CA-6C5B91D38589}" name="LATE $$" totalsRowFunction="custom" dataDxfId="324" totalsRowDxfId="323" dataCellStyle="Currency" totalsRowCellStyle="Currency">
      <calculatedColumnFormula>U5</calculatedColumnFormula>
      <totalsRowFormula>U49</totalsRowFormula>
    </tableColumn>
    <tableColumn id="7" xr3:uid="{F922590C-16E2-41BA-8DF4-C9B01C3AE89C}" name="LATE Qty" totalsRowFunction="custom" dataDxfId="322" totalsRowDxfId="321" dataCellStyle="Currency" totalsRowCellStyle="Currency">
      <calculatedColumnFormula>V5</calculatedColumnFormula>
      <totalsRowFormula>V49</totalsRowFormula>
    </tableColumn>
    <tableColumn id="8" xr3:uid="{10D21C3E-808A-4EB7-A03E-1DAB8DDB7A0D}" name="This Week" totalsRowFunction="custom" dataDxfId="320" totalsRowDxfId="319" dataCellStyle="Currency" totalsRowCellStyle="Currency">
      <calculatedColumnFormula>W5</calculatedColumnFormula>
      <totalsRowFormula>W49</totalsRowFormula>
    </tableColumn>
    <tableColumn id="9" xr3:uid="{4E319B26-E96F-4F55-BCA9-6A284E387888}" name="Next Week" totalsRowFunction="custom" dataDxfId="318" totalsRowDxfId="317" dataCellStyle="Currency" totalsRowCellStyle="Currency">
      <calculatedColumnFormula>X5</calculatedColumnFormula>
      <totalsRowFormula>X49</totalsRowFormula>
    </tableColumn>
    <tableColumn id="10" xr3:uid="{67733821-12D3-4016-BFAD-10981D45BCAE}" name="2 Weeks Out" totalsRowFunction="custom" dataDxfId="316" totalsRowDxfId="315" dataCellStyle="Currency" totalsRowCellStyle="Currency">
      <calculatedColumnFormula>Y5</calculatedColumnFormula>
      <totalsRowFormula>Y49</totalsRowFormula>
    </tableColumn>
    <tableColumn id="11" xr3:uid="{583CD64A-4421-418D-9240-A7D5095AC0EF}" name="Total" totalsRowFunction="custom" dataDxfId="314" totalsRowDxfId="313" dataCellStyle="Currency" totalsRowCellStyle="Currency">
      <calculatedColumnFormula>Z5</calculatedColumnFormula>
      <totalsRowFormula>Z49</totalsRow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214B61-2C08-4E3B-8A2D-F3C0D4284AF2}" name="Table2" displayName="Table2" ref="A58:K76" totalsRowShown="0" dataDxfId="312" dataCellStyle="Currency">
  <autoFilter ref="A58:K76" xr:uid="{30CB0D4C-0D89-4414-BC11-DF9F4B18430C}"/>
  <tableColumns count="11">
    <tableColumn id="1" xr3:uid="{320A94BB-5421-4E76-801D-3266EBAF1D43}" name="SO Date" dataDxfId="311">
      <calculatedColumnFormula>'Sort by LATE $$'!AK5</calculatedColumnFormula>
    </tableColumn>
    <tableColumn id="2" xr3:uid="{475AACEA-A8CF-40EA-808C-5ED577433C2C}" name="Ship By" dataDxfId="310">
      <calculatedColumnFormula>'Sort by LATE $$'!AL5</calculatedColumnFormula>
    </tableColumn>
    <tableColumn id="3" xr3:uid="{D6ADC9A2-9938-4529-891E-9AD476695014}" name="Item ID">
      <calculatedColumnFormula>'Sort by LATE $$'!AM5</calculatedColumnFormula>
    </tableColumn>
    <tableColumn id="4" xr3:uid="{21F638E4-4679-4895-BDA1-D0C135F44D31}" name="SO No" dataDxfId="309">
      <calculatedColumnFormula>'Sort by LATE $$'!AN5</calculatedColumnFormula>
    </tableColumn>
    <tableColumn id="5" xr3:uid="{A69A29FF-4D6C-4C33-9131-B9C9DC5EBBBD}" name="Customer Name" dataDxfId="308">
      <calculatedColumnFormula>'Sort by LATE $$'!AO5</calculatedColumnFormula>
    </tableColumn>
    <tableColumn id="6" xr3:uid="{028FAAEB-79DA-4F7B-9AE2-44F32C7F49D5}" name="LATE $$" dataDxfId="307" dataCellStyle="Currency">
      <calculatedColumnFormula>'Sort by LATE $$'!AP5</calculatedColumnFormula>
    </tableColumn>
    <tableColumn id="7" xr3:uid="{011874B0-546D-4DB6-AB24-6FE618091E32}" name="LATE Qty" dataDxfId="306" dataCellStyle="Currency">
      <calculatedColumnFormula>'Sort by LATE $$'!AS5</calculatedColumnFormula>
    </tableColumn>
    <tableColumn id="8" xr3:uid="{930DA9F8-D97C-4C26-A146-552CE496335E}" name="This Week" dataDxfId="305" dataCellStyle="Currency">
      <calculatedColumnFormula>'Sort by LATE $$'!AT5</calculatedColumnFormula>
    </tableColumn>
    <tableColumn id="9" xr3:uid="{6E93AE28-9BF8-4035-939F-137E1DBE6ACA}" name="Next Week" dataDxfId="304" dataCellStyle="Currency">
      <calculatedColumnFormula>'Sort by LATE $$'!AU5</calculatedColumnFormula>
    </tableColumn>
    <tableColumn id="10" xr3:uid="{6F54F61B-CE2E-470F-89A6-D00FF9DE1B24}" name="2 Weeks Out" dataDxfId="303" dataCellStyle="Currency">
      <calculatedColumnFormula>'Sort by LATE $$'!AV5</calculatedColumnFormula>
    </tableColumn>
    <tableColumn id="11" xr3:uid="{7FEC04A8-23A6-4AF1-869F-09330E365743}" name="Total" dataDxfId="302">
      <calculatedColumnFormula>SUM(G59:J59)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21E254-D334-42E5-86CF-050BF19BC5A1}" name="Table3" displayName="Table3" ref="A81:J99" totalsRowShown="0" headerRowDxfId="301">
  <autoFilter ref="A81:J99" xr:uid="{C15FCAFD-D204-4B9E-83E3-BC87F2DAC19C}"/>
  <tableColumns count="10">
    <tableColumn id="1" xr3:uid="{0DB322A5-61CF-4B11-846F-D16F9AC57937}" name="SO Date" dataDxfId="300">
      <calculatedColumnFormula>'Sort by LATE Qty-High'!AC3</calculatedColumnFormula>
    </tableColumn>
    <tableColumn id="2" xr3:uid="{335F1D71-7E27-468C-BA8E-F56C29D73956}" name="Ship By" dataDxfId="299">
      <calculatedColumnFormula>'Sort by LATE Qty-High'!AD3</calculatedColumnFormula>
    </tableColumn>
    <tableColumn id="3" xr3:uid="{91D59053-8EC9-4370-AA1F-364330D16FA2}" name="Item ID">
      <calculatedColumnFormula>'Sort by LATE Qty-High'!AE3</calculatedColumnFormula>
    </tableColumn>
    <tableColumn id="4" xr3:uid="{1EB0A281-C94B-4840-9891-9158C633A92E}" name="SO No" dataDxfId="298">
      <calculatedColumnFormula>'Sort by LATE Qty-High'!AF3</calculatedColumnFormula>
    </tableColumn>
    <tableColumn id="5" xr3:uid="{AA3781AA-45D8-4F48-A243-CFDC6B0D3711}" name="Customer Name">
      <calculatedColumnFormula>'Sort by LATE Qty-High'!AG3</calculatedColumnFormula>
    </tableColumn>
    <tableColumn id="6" xr3:uid="{CF127220-FDCF-4AF9-8CAC-A26A198F2002}" name="LATE Qty" dataDxfId="297">
      <calculatedColumnFormula>'Sort by LATE Qty-High'!AH3</calculatedColumnFormula>
    </tableColumn>
    <tableColumn id="7" xr3:uid="{CDCA85FD-BE9A-42B3-8F68-57F1AAC85192}" name="This Week" dataDxfId="296">
      <calculatedColumnFormula>'Sort by LATE Qty-High'!AK3</calculatedColumnFormula>
    </tableColumn>
    <tableColumn id="8" xr3:uid="{A3529E69-33A8-4F7A-A842-257920497280}" name="Next Week" dataDxfId="295">
      <calculatedColumnFormula>'Sort by LATE Qty-High'!AL3</calculatedColumnFormula>
    </tableColumn>
    <tableColumn id="9" xr3:uid="{2188950A-D941-4949-9FF3-CA5584253ED6}" name="2 Weeks Out" dataDxfId="294">
      <calculatedColumnFormula>'Sort by LATE Qty-High'!AM3</calculatedColumnFormula>
    </tableColumn>
    <tableColumn id="10" xr3:uid="{ECC89EDF-3825-4EFA-905F-DBEA0FB1C8B7}" name="Total" dataDxfId="293">
      <calculatedColumnFormula>SUM(F82:I82)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B514E6-3FFF-4074-B6D0-05C04A16528D}" name="Table4" displayName="Table4" ref="A103:M236" totalsRowShown="0">
  <autoFilter ref="A103:M236" xr:uid="{2B5B6F6C-52D1-4BFE-A3A1-C9429C647972}"/>
  <sortState ref="A104:M236">
    <sortCondition ref="C103:C236"/>
  </sortState>
  <tableColumns count="13">
    <tableColumn id="1" xr3:uid="{0E951449-D9FD-41DA-92F9-D5BCDADA1F71}" name="SO Date" dataDxfId="292"/>
    <tableColumn id="2" xr3:uid="{2EBA5E10-8191-4CA5-84ED-99F21198B44C}" name="Ship By" dataDxfId="291"/>
    <tableColumn id="3" xr3:uid="{7FC858F2-31FB-461B-8747-73D3473C5476}" name="Item ID" dataDxfId="290"/>
    <tableColumn id="4" xr3:uid="{3E58B4CC-F1BD-4866-9FD8-A95D75DEECC6}" name="SO No" dataDxfId="289"/>
    <tableColumn id="5" xr3:uid="{8A49F664-C0DA-412E-81EA-62E4C0DE0891}" name="Customer Name" dataDxfId="288"/>
    <tableColumn id="6" xr3:uid="{13CE9C30-3A35-41E4-B018-B0E583FA495F}" name="LATE batteries" dataDxfId="287"/>
    <tableColumn id="7" xr3:uid="{FE9C54E0-DF42-428C-A110-3AA1F8B4685B}" name="This Week" dataDxfId="286"/>
    <tableColumn id="8" xr3:uid="{6053E5D5-67F6-4939-A7B0-F31433D17D67}" name="Next Week" dataDxfId="285"/>
    <tableColumn id="9" xr3:uid="{8481DF17-2DC3-49E0-90E7-D5F6103E3077}" name="2 Weeks Out" dataDxfId="284"/>
    <tableColumn id="13" xr3:uid="{E3CFF907-A87B-439F-97F6-38F71F7A3E57}" name="3 Weeks Out" dataDxfId="283"/>
    <tableColumn id="10" xr3:uid="{D9480824-F252-474F-9F0D-D82647885F26}" name="Total" dataDxfId="282">
      <calculatedColumnFormula>SUM(F104:J104)</calculatedColumnFormula>
    </tableColumn>
    <tableColumn id="11" xr3:uid="{EC80AC23-F6E6-40D2-A34F-06A9C56D8961}" name="on Hand" dataDxfId="281">
      <calculatedColumnFormula>VLOOKUP(Table4[[#This Row],[Item ID]],'Finished Goods on Hand'!$A$5:$D$5119,4,FALSE)</calculatedColumnFormula>
    </tableColumn>
    <tableColumn id="12" xr3:uid="{B11E1AA6-D953-41E6-B9D9-6F27F6183206}" name="Fillable?" dataDxfId="280">
      <calculatedColumnFormula>Table4[[#This Row],[on Hand]]-Table4[[#This Row],[Total]]</calculatedColumnFormula>
    </tableColumn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BF9ABE-5E5E-4334-9BA0-0A798164DC09}" name="Table5" displayName="Table5" ref="A29:K53" totalsRowShown="0">
  <autoFilter ref="A29:K53" xr:uid="{3960A26A-5C62-4847-B2D1-F2F8EE6EF60A}"/>
  <tableColumns count="11">
    <tableColumn id="1" xr3:uid="{EDCD8373-4FD6-4F99-98BC-BBFE154C2BA4}" name="SO Date" dataDxfId="279">
      <calculatedColumnFormula>'Sort by Ship Days Late'!AC3</calculatedColumnFormula>
    </tableColumn>
    <tableColumn id="2" xr3:uid="{A3120726-ED37-4BCD-9FF7-EDCD8BAE981B}" name="Ship By" dataDxfId="278">
      <calculatedColumnFormula>'Sort by Ship Days Late'!AD3</calculatedColumnFormula>
    </tableColumn>
    <tableColumn id="3" xr3:uid="{B21F3CF4-AA9E-49CE-833F-374AEB6D9DC3}" name="Item ID">
      <calculatedColumnFormula>'Sort by Ship Days Late'!AE3</calculatedColumnFormula>
    </tableColumn>
    <tableColumn id="4" xr3:uid="{797B863E-F6EB-4E2E-94C6-ED7CF5847D43}" name="SO No">
      <calculatedColumnFormula>'Sort by Ship Days Late'!AF3</calculatedColumnFormula>
    </tableColumn>
    <tableColumn id="5" xr3:uid="{8BD82727-3F51-4A8F-8B98-0A2D114BC326}" name="Customer Name">
      <calculatedColumnFormula>'Sort by Ship Days Late'!AG3</calculatedColumnFormula>
    </tableColumn>
    <tableColumn id="6" xr3:uid="{C52B9561-B0BE-4E56-B44D-C74973BDC670}" name="Days Late">
      <calculatedColumnFormula>'Sort by Ship Days Late'!AH3</calculatedColumnFormula>
    </tableColumn>
    <tableColumn id="7" xr3:uid="{15C3DAEA-2410-421D-BF56-A1D16FC18B8E}" name="LATE Qty">
      <calculatedColumnFormula>'Sort by Ship Days Late'!AI3</calculatedColumnFormula>
    </tableColumn>
    <tableColumn id="8" xr3:uid="{136C9C3C-6952-496A-A835-DF7079AC1BE5}" name="This Week">
      <calculatedColumnFormula>'Sort by Ship Days Late'!AJ3</calculatedColumnFormula>
    </tableColumn>
    <tableColumn id="9" xr3:uid="{17127BF2-8D90-4B43-9D85-9038522FB6C9}" name="Next Week">
      <calculatedColumnFormula>'Sort by Ship Days Late'!AK3</calculatedColumnFormula>
    </tableColumn>
    <tableColumn id="10" xr3:uid="{C90D6E5E-8E54-4855-A02B-FA1E44C9188B}" name="2 Weeks Out">
      <calculatedColumnFormula>'Sort by Ship Days Late'!AL3</calculatedColumnFormula>
    </tableColumn>
    <tableColumn id="11" xr3:uid="{8F725434-EF9C-4323-87D4-6AC836A0F7F5}" name="Total" dataDxfId="277">
      <calculatedColumnFormula>SUM(G30:J30)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0116C-BFBE-49FC-BFBC-F16A5ACB63D9}">
  <dimension ref="A1:AB1888"/>
  <sheetViews>
    <sheetView tabSelected="1" zoomScaleNormal="100" workbookViewId="0">
      <pane xSplit="1" ySplit="1" topLeftCell="B206" activePane="bottomRight" state="frozen"/>
      <selection pane="topRight" activeCell="B1" sqref="B1"/>
      <selection pane="bottomLeft" activeCell="A2" sqref="A2"/>
      <selection pane="bottomRight" activeCell="M215" sqref="M215"/>
    </sheetView>
  </sheetViews>
  <sheetFormatPr defaultRowHeight="15" x14ac:dyDescent="0.25"/>
  <cols>
    <col min="1" max="2" width="11.7109375" style="2" customWidth="1"/>
    <col min="3" max="4" width="7.7109375" style="3" customWidth="1"/>
    <col min="5" max="6" width="21.7109375" style="2" customWidth="1"/>
    <col min="7" max="8" width="18.7109375" style="2" customWidth="1"/>
    <col min="9" max="9" width="38.5703125" style="2" bestFit="1" customWidth="1"/>
    <col min="10" max="11" width="10.7109375" style="4" customWidth="1"/>
    <col min="12" max="12" width="12.7109375" style="4" customWidth="1"/>
    <col min="13" max="13" width="13.7109375" style="4" customWidth="1"/>
    <col min="14" max="14" width="16.28515625" style="4" customWidth="1"/>
    <col min="15" max="15" width="13.7109375" style="4" customWidth="1"/>
    <col min="16" max="16" width="9.140625" style="1"/>
    <col min="17" max="17" width="8.85546875" style="1"/>
    <col min="21" max="24" width="8.7109375" style="79"/>
    <col min="29" max="29" width="12.85546875" customWidth="1"/>
    <col min="30" max="30" width="11.7109375" customWidth="1"/>
  </cols>
  <sheetData>
    <row r="1" spans="1:28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5" t="s">
        <v>266</v>
      </c>
      <c r="O1" s="5" t="s">
        <v>193</v>
      </c>
      <c r="P1" s="6" t="s">
        <v>194</v>
      </c>
      <c r="Q1" s="42" t="s">
        <v>398</v>
      </c>
      <c r="R1" s="7" t="s">
        <v>195</v>
      </c>
      <c r="S1" s="7" t="s">
        <v>196</v>
      </c>
      <c r="T1" s="7" t="s">
        <v>197</v>
      </c>
      <c r="U1" s="7" t="s">
        <v>1292</v>
      </c>
      <c r="V1" s="7" t="s">
        <v>1291</v>
      </c>
      <c r="W1" s="7" t="s">
        <v>1294</v>
      </c>
      <c r="X1" s="7" t="s">
        <v>1295</v>
      </c>
      <c r="Y1" s="7" t="s">
        <v>237</v>
      </c>
      <c r="Z1" s="7" t="s">
        <v>238</v>
      </c>
      <c r="AA1" s="7"/>
      <c r="AB1" s="7"/>
    </row>
    <row r="2" spans="1:28" x14ac:dyDescent="0.25">
      <c r="A2" s="25" t="s">
        <v>186</v>
      </c>
      <c r="B2" s="25" t="s">
        <v>13</v>
      </c>
      <c r="C2" s="26">
        <v>43021</v>
      </c>
      <c r="D2" s="26">
        <v>43560</v>
      </c>
      <c r="E2" s="25" t="s">
        <v>76</v>
      </c>
      <c r="F2" s="25" t="s">
        <v>76</v>
      </c>
      <c r="G2" s="25" t="s">
        <v>1569</v>
      </c>
      <c r="H2" s="25" t="s">
        <v>17</v>
      </c>
      <c r="I2" s="25" t="s">
        <v>1765</v>
      </c>
      <c r="J2" s="27">
        <v>60</v>
      </c>
      <c r="K2" s="27">
        <v>0</v>
      </c>
      <c r="L2" s="27">
        <f t="shared" ref="L2:L65" si="0">IF((J2-K2)&gt;0, J2-K2, 0)</f>
        <v>60</v>
      </c>
      <c r="M2" s="93">
        <v>0.7142774435827679</v>
      </c>
      <c r="N2" s="4" t="str">
        <f>A2&amp;G2&amp;J2</f>
        <v>44032NCD345A29-REV1.560</v>
      </c>
      <c r="O2" s="4">
        <f>M2*L2</f>
        <v>42.856646614966074</v>
      </c>
      <c r="P2" s="8">
        <f t="shared" ref="P2:P9" si="1">VALUE(IF(RIGHT(I2,1)="]",MID(I2,LEN(I2)-8,8),D2))</f>
        <v>43397</v>
      </c>
      <c r="Q2" s="8">
        <f>VLOOKUP(P2,'Lookup Tables'!$A$3:$B$121,1,TRUE)</f>
        <v>43394</v>
      </c>
      <c r="R2" s="9">
        <f>VLOOKUP(P2,'Lookup Tables'!$A$3:$B$121,2,TRUE)</f>
        <v>43394</v>
      </c>
      <c r="S2" s="10">
        <f>VLOOKUP(P2,'Lookup Tables'!$D$3:$E$25,2,TRUE)</f>
        <v>43374</v>
      </c>
      <c r="T2" s="24" t="str">
        <f>IF(LEFT(G2,2)="PH",VLOOKUP(LEFT(G2,3),'Lookup Tables'!$G$3:$H$37,2,FALSE),IF(ISNA(VLOOKUP(LEFT(G2,2),'Lookup Tables'!$G$3:$H$37,2,FALSE)),"Other",VLOOKUP(LEFT(G2,2),'Lookup Tables'!$G$3:$H$37,2,FALSE)))</f>
        <v>Battery</v>
      </c>
      <c r="U2" s="79" t="str">
        <f>LEFT(G2,3)</f>
        <v>NCD</v>
      </c>
      <c r="V2" s="79" t="str">
        <f>IF(T2="Battery",IF(LEFT(U2,1)="L",VALUE(MID(U2,2,2)),MID(U2,2,1)),"n/a")</f>
        <v>C</v>
      </c>
      <c r="W2" s="79">
        <f>VLOOKUP(V2,'Lookup Tables'!$K$3:$L$21,2,FALSE)</f>
        <v>3</v>
      </c>
      <c r="X2" s="79">
        <f>W2*L2</f>
        <v>180</v>
      </c>
      <c r="Y2" s="12">
        <f ca="1">IF(R2="LATE",TODAY()-P2,0)</f>
        <v>0</v>
      </c>
      <c r="Z2">
        <f ca="1">Y2*L2</f>
        <v>0</v>
      </c>
      <c r="AA2" s="80"/>
    </row>
    <row r="3" spans="1:28" x14ac:dyDescent="0.25">
      <c r="A3" s="25" t="s">
        <v>186</v>
      </c>
      <c r="B3" s="25" t="s">
        <v>13</v>
      </c>
      <c r="C3" s="26">
        <v>43021</v>
      </c>
      <c r="D3" s="26">
        <v>43560</v>
      </c>
      <c r="E3" s="25" t="s">
        <v>76</v>
      </c>
      <c r="F3" s="25" t="s">
        <v>76</v>
      </c>
      <c r="G3" s="25" t="s">
        <v>1569</v>
      </c>
      <c r="H3" s="25" t="s">
        <v>17</v>
      </c>
      <c r="I3" s="25" t="s">
        <v>1766</v>
      </c>
      <c r="J3" s="27">
        <v>60</v>
      </c>
      <c r="K3" s="27">
        <v>0</v>
      </c>
      <c r="L3" s="27">
        <f t="shared" si="0"/>
        <v>60</v>
      </c>
      <c r="M3" s="93">
        <v>0.7142774435827679</v>
      </c>
      <c r="N3" s="4" t="str">
        <f t="shared" ref="N3:N9" si="2">A3&amp;G3&amp;J3</f>
        <v>44032NCD345A29-REV1.560</v>
      </c>
      <c r="O3" s="4">
        <f t="shared" ref="O3:O9" si="3">M3*L3</f>
        <v>42.856646614966074</v>
      </c>
      <c r="P3" s="8">
        <f t="shared" si="1"/>
        <v>43487</v>
      </c>
      <c r="Q3" s="8">
        <f>VLOOKUP(P3,'Lookup Tables'!$A$3:$B$121,1,TRUE)</f>
        <v>43485</v>
      </c>
      <c r="R3" s="9">
        <f>VLOOKUP(P3,'Lookup Tables'!$A$3:$B$121,2,TRUE)</f>
        <v>43485</v>
      </c>
      <c r="S3" s="10">
        <f>VLOOKUP(P3,'Lookup Tables'!$D$3:$E$25,2,TRUE)</f>
        <v>43466</v>
      </c>
      <c r="T3" s="24" t="str">
        <f>IF(LEFT(G3,2)="PH",VLOOKUP(LEFT(G3,3),'Lookup Tables'!$G$3:$H$37,2,FALSE),IF(ISNA(VLOOKUP(LEFT(G3,2),'Lookup Tables'!$G$3:$H$37,2,FALSE)),"Other",VLOOKUP(LEFT(G3,2),'Lookup Tables'!$G$3:$H$37,2,FALSE)))</f>
        <v>Battery</v>
      </c>
      <c r="U3" s="79" t="str">
        <f t="shared" ref="U3:U66" si="4">LEFT(G3,3)</f>
        <v>NCD</v>
      </c>
      <c r="V3" s="79" t="str">
        <f t="shared" ref="V3:V66" si="5">IF(T3="Battery",IF(LEFT(U3,1)="L",VALUE(MID(U3,2,2)),MID(U3,2,1)),"n/a")</f>
        <v>C</v>
      </c>
      <c r="W3" s="79">
        <f>VLOOKUP(V3,'Lookup Tables'!$K$3:$L$21,2,FALSE)</f>
        <v>3</v>
      </c>
      <c r="X3" s="79">
        <f t="shared" ref="X3:X66" si="6">W3*L3</f>
        <v>180</v>
      </c>
      <c r="Y3" s="12">
        <f ca="1">IF(R3="LATE",TODAY()-P3,0)</f>
        <v>0</v>
      </c>
      <c r="Z3">
        <f ca="1">Y3*L3</f>
        <v>0</v>
      </c>
      <c r="AA3" s="80"/>
      <c r="AB3" s="93"/>
    </row>
    <row r="4" spans="1:28" x14ac:dyDescent="0.25">
      <c r="A4" s="25" t="s">
        <v>186</v>
      </c>
      <c r="B4" s="25" t="s">
        <v>13</v>
      </c>
      <c r="C4" s="26">
        <v>43021</v>
      </c>
      <c r="D4" s="26">
        <v>43560</v>
      </c>
      <c r="E4" s="25" t="s">
        <v>76</v>
      </c>
      <c r="F4" s="25" t="s">
        <v>76</v>
      </c>
      <c r="G4" s="25" t="s">
        <v>1569</v>
      </c>
      <c r="H4" s="25" t="s">
        <v>17</v>
      </c>
      <c r="I4" s="25" t="s">
        <v>1767</v>
      </c>
      <c r="J4" s="27">
        <v>114</v>
      </c>
      <c r="K4" s="27">
        <v>0</v>
      </c>
      <c r="L4" s="27">
        <f t="shared" si="0"/>
        <v>114</v>
      </c>
      <c r="M4" s="93">
        <v>0.7142774435827679</v>
      </c>
      <c r="N4" s="4" t="str">
        <f t="shared" si="2"/>
        <v>44032NCD345A29-REV1.5114</v>
      </c>
      <c r="O4" s="4">
        <f t="shared" si="3"/>
        <v>81.427628568435537</v>
      </c>
      <c r="P4" s="8">
        <f t="shared" si="1"/>
        <v>43546</v>
      </c>
      <c r="Q4" s="8">
        <f>VLOOKUP(P4,'Lookup Tables'!$A$3:$B$121,1,TRUE)</f>
        <v>43541</v>
      </c>
      <c r="R4" s="9">
        <f>VLOOKUP(P4,'Lookup Tables'!$A$3:$B$121,2,TRUE)</f>
        <v>43541</v>
      </c>
      <c r="S4" s="10">
        <f>VLOOKUP(P4,'Lookup Tables'!$D$3:$E$25,2,TRUE)</f>
        <v>43525</v>
      </c>
      <c r="T4" s="24" t="str">
        <f>IF(LEFT(G4,2)="PH",VLOOKUP(LEFT(G4,3),'Lookup Tables'!$G$3:$H$37,2,FALSE),IF(ISNA(VLOOKUP(LEFT(G4,2),'Lookup Tables'!$G$3:$H$37,2,FALSE)),"Other",VLOOKUP(LEFT(G4,2),'Lookup Tables'!$G$3:$H$37,2,FALSE)))</f>
        <v>Battery</v>
      </c>
      <c r="U4" s="79" t="str">
        <f t="shared" si="4"/>
        <v>NCD</v>
      </c>
      <c r="V4" s="79" t="str">
        <f t="shared" si="5"/>
        <v>C</v>
      </c>
      <c r="W4" s="79">
        <f>VLOOKUP(V4,'Lookup Tables'!$K$3:$L$21,2,FALSE)</f>
        <v>3</v>
      </c>
      <c r="X4" s="79">
        <f t="shared" si="6"/>
        <v>342</v>
      </c>
      <c r="Y4" s="12">
        <f ca="1">IF(R4="LATE",TODAY()-P4,0)</f>
        <v>0</v>
      </c>
      <c r="Z4">
        <f ca="1">Y4*L4</f>
        <v>0</v>
      </c>
      <c r="AA4" s="80"/>
      <c r="AB4" s="93"/>
    </row>
    <row r="5" spans="1:28" x14ac:dyDescent="0.25">
      <c r="A5" s="25" t="s">
        <v>804</v>
      </c>
      <c r="B5" s="25" t="s">
        <v>13</v>
      </c>
      <c r="C5" s="26">
        <v>43329</v>
      </c>
      <c r="D5" s="26">
        <v>43430</v>
      </c>
      <c r="E5" s="25" t="s">
        <v>76</v>
      </c>
      <c r="F5" s="25" t="s">
        <v>76</v>
      </c>
      <c r="G5" s="25" t="s">
        <v>1570</v>
      </c>
      <c r="H5" s="25" t="s">
        <v>17</v>
      </c>
      <c r="I5" s="25" t="s">
        <v>1768</v>
      </c>
      <c r="J5" s="27">
        <v>73</v>
      </c>
      <c r="K5" s="27">
        <v>0</v>
      </c>
      <c r="L5" s="27">
        <f t="shared" si="0"/>
        <v>73</v>
      </c>
      <c r="M5" s="93">
        <v>0.63930105969586337</v>
      </c>
      <c r="N5" s="4" t="str">
        <f t="shared" si="2"/>
        <v>46844NCD347A29-REV1.773</v>
      </c>
      <c r="O5" s="4">
        <f t="shared" si="3"/>
        <v>46.668977357798028</v>
      </c>
      <c r="P5" s="8">
        <f t="shared" si="1"/>
        <v>43430</v>
      </c>
      <c r="Q5" s="8">
        <f>VLOOKUP(P5,'Lookup Tables'!$A$3:$B$121,1,TRUE)</f>
        <v>43429</v>
      </c>
      <c r="R5" s="9">
        <f>VLOOKUP(P5,'Lookup Tables'!$A$3:$B$121,2,TRUE)</f>
        <v>43429</v>
      </c>
      <c r="S5" s="10">
        <f>VLOOKUP(P5,'Lookup Tables'!$D$3:$E$25,2,TRUE)</f>
        <v>43405</v>
      </c>
      <c r="T5" s="24" t="str">
        <f>IF(LEFT(G5,2)="PH",VLOOKUP(LEFT(G5,3),'Lookup Tables'!$G$3:$H$37,2,FALSE),IF(ISNA(VLOOKUP(LEFT(G5,2),'Lookup Tables'!$G$3:$H$37,2,FALSE)),"Other",VLOOKUP(LEFT(G5,2),'Lookup Tables'!$G$3:$H$37,2,FALSE)))</f>
        <v>Battery</v>
      </c>
      <c r="U5" s="79" t="str">
        <f t="shared" si="4"/>
        <v>NCD</v>
      </c>
      <c r="V5" s="79" t="str">
        <f t="shared" si="5"/>
        <v>C</v>
      </c>
      <c r="W5" s="79">
        <f>VLOOKUP(V5,'Lookup Tables'!$K$3:$L$21,2,FALSE)</f>
        <v>3</v>
      </c>
      <c r="X5" s="79">
        <f t="shared" si="6"/>
        <v>219</v>
      </c>
      <c r="Y5" s="12">
        <f ca="1">IF(R5="LATE",TODAY()-P5,0)</f>
        <v>0</v>
      </c>
      <c r="Z5">
        <f ca="1">Y5*L5</f>
        <v>0</v>
      </c>
      <c r="AA5" s="80"/>
      <c r="AB5" s="93"/>
    </row>
    <row r="6" spans="1:28" x14ac:dyDescent="0.25">
      <c r="A6" s="25" t="s">
        <v>786</v>
      </c>
      <c r="B6" s="25" t="s">
        <v>13</v>
      </c>
      <c r="C6" s="26">
        <v>43327</v>
      </c>
      <c r="D6" s="26">
        <v>43444</v>
      </c>
      <c r="E6" s="25" t="s">
        <v>76</v>
      </c>
      <c r="F6" s="25" t="s">
        <v>76</v>
      </c>
      <c r="G6" s="25" t="s">
        <v>1570</v>
      </c>
      <c r="H6" s="25" t="s">
        <v>17</v>
      </c>
      <c r="I6" s="25" t="s">
        <v>1769</v>
      </c>
      <c r="J6" s="27">
        <v>300</v>
      </c>
      <c r="K6" s="27">
        <v>0</v>
      </c>
      <c r="L6" s="27">
        <f t="shared" si="0"/>
        <v>300</v>
      </c>
      <c r="M6" s="93">
        <v>0.59453360718086701</v>
      </c>
      <c r="N6" s="4" t="str">
        <f t="shared" si="2"/>
        <v>46826NCD347A29-REV1.7300</v>
      </c>
      <c r="O6" s="4">
        <f t="shared" si="3"/>
        <v>178.36008215426011</v>
      </c>
      <c r="P6" s="8">
        <f t="shared" si="1"/>
        <v>43444</v>
      </c>
      <c r="Q6" s="8">
        <f>VLOOKUP(P6,'Lookup Tables'!$A$3:$B$121,1,TRUE)</f>
        <v>43443</v>
      </c>
      <c r="R6" s="9">
        <f>VLOOKUP(P6,'Lookup Tables'!$A$3:$B$121,2,TRUE)</f>
        <v>43443</v>
      </c>
      <c r="S6" s="10">
        <f>VLOOKUP(P6,'Lookup Tables'!$D$3:$E$25,2,TRUE)</f>
        <v>43435</v>
      </c>
      <c r="T6" s="24" t="str">
        <f>IF(LEFT(G6,2)="PH",VLOOKUP(LEFT(G6,3),'Lookup Tables'!$G$3:$H$37,2,FALSE),IF(ISNA(VLOOKUP(LEFT(G6,2),'Lookup Tables'!$G$3:$H$37,2,FALSE)),"Other",VLOOKUP(LEFT(G6,2),'Lookup Tables'!$G$3:$H$37,2,FALSE)))</f>
        <v>Battery</v>
      </c>
      <c r="U6" s="79" t="str">
        <f t="shared" si="4"/>
        <v>NCD</v>
      </c>
      <c r="V6" s="79" t="str">
        <f t="shared" si="5"/>
        <v>C</v>
      </c>
      <c r="W6" s="79">
        <f>VLOOKUP(V6,'Lookup Tables'!$K$3:$L$21,2,FALSE)</f>
        <v>3</v>
      </c>
      <c r="X6" s="79">
        <f t="shared" si="6"/>
        <v>900</v>
      </c>
      <c r="Y6" s="12">
        <f ca="1">IF(R6="LATE",TODAY()-P6,0)</f>
        <v>0</v>
      </c>
      <c r="Z6">
        <f ca="1">Y6*L6</f>
        <v>0</v>
      </c>
      <c r="AA6" s="80"/>
      <c r="AB6" s="93"/>
    </row>
    <row r="7" spans="1:28" x14ac:dyDescent="0.25">
      <c r="A7" s="25" t="s">
        <v>130</v>
      </c>
      <c r="B7" s="25" t="s">
        <v>13</v>
      </c>
      <c r="C7" s="26">
        <v>43123</v>
      </c>
      <c r="D7" s="26">
        <v>43369</v>
      </c>
      <c r="E7" s="25" t="s">
        <v>76</v>
      </c>
      <c r="F7" s="25" t="s">
        <v>76</v>
      </c>
      <c r="G7" s="25" t="s">
        <v>1571</v>
      </c>
      <c r="H7" s="25" t="s">
        <v>17</v>
      </c>
      <c r="I7" s="25" t="s">
        <v>1770</v>
      </c>
      <c r="J7" s="27">
        <v>678</v>
      </c>
      <c r="K7" s="27">
        <v>0</v>
      </c>
      <c r="L7" s="27">
        <f t="shared" si="0"/>
        <v>678</v>
      </c>
      <c r="M7" s="93">
        <v>0.63538845713865832</v>
      </c>
      <c r="N7" s="4" t="str">
        <f t="shared" si="2"/>
        <v>44920NCD355A29-REV2.5678</v>
      </c>
      <c r="O7" s="4">
        <f t="shared" si="3"/>
        <v>430.79337394001033</v>
      </c>
      <c r="P7" s="8">
        <f t="shared" si="1"/>
        <v>43565</v>
      </c>
      <c r="Q7" s="8">
        <f>VLOOKUP(P7,'Lookup Tables'!$A$3:$B$121,1,TRUE)</f>
        <v>43562</v>
      </c>
      <c r="R7" s="9">
        <f>VLOOKUP(P7,'Lookup Tables'!$A$3:$B$121,2,TRUE)</f>
        <v>43562</v>
      </c>
      <c r="S7" s="10">
        <f>VLOOKUP(P7,'Lookup Tables'!$D$3:$E$25,2,TRUE)</f>
        <v>43556</v>
      </c>
      <c r="T7" s="24" t="str">
        <f>IF(LEFT(G7,2)="PH",VLOOKUP(LEFT(G7,3),'Lookup Tables'!$G$3:$H$37,2,FALSE),IF(ISNA(VLOOKUP(LEFT(G7,2),'Lookup Tables'!$G$3:$H$37,2,FALSE)),"Other",VLOOKUP(LEFT(G7,2),'Lookup Tables'!$G$3:$H$37,2,FALSE)))</f>
        <v>Battery</v>
      </c>
      <c r="U7" s="79" t="str">
        <f t="shared" si="4"/>
        <v>NCD</v>
      </c>
      <c r="V7" s="79" t="str">
        <f t="shared" si="5"/>
        <v>C</v>
      </c>
      <c r="W7" s="79">
        <f>VLOOKUP(V7,'Lookup Tables'!$K$3:$L$21,2,FALSE)</f>
        <v>3</v>
      </c>
      <c r="X7" s="79">
        <f t="shared" si="6"/>
        <v>2034</v>
      </c>
      <c r="Y7" s="12">
        <f ca="1">IF(R7="LATE",TODAY()-P7,0)</f>
        <v>0</v>
      </c>
      <c r="Z7">
        <f ca="1">Y7*L7</f>
        <v>0</v>
      </c>
      <c r="AA7" s="80"/>
      <c r="AB7" s="93"/>
    </row>
    <row r="8" spans="1:28" x14ac:dyDescent="0.25">
      <c r="A8" s="25" t="s">
        <v>130</v>
      </c>
      <c r="B8" s="25" t="s">
        <v>13</v>
      </c>
      <c r="C8" s="26">
        <v>43123</v>
      </c>
      <c r="D8" s="26">
        <v>43369</v>
      </c>
      <c r="E8" s="25" t="s">
        <v>76</v>
      </c>
      <c r="F8" s="25" t="s">
        <v>76</v>
      </c>
      <c r="G8" s="25" t="s">
        <v>1571</v>
      </c>
      <c r="H8" s="25" t="s">
        <v>17</v>
      </c>
      <c r="I8" s="25" t="s">
        <v>1771</v>
      </c>
      <c r="J8" s="27">
        <v>679</v>
      </c>
      <c r="K8" s="27">
        <v>0</v>
      </c>
      <c r="L8" s="27">
        <f t="shared" si="0"/>
        <v>679</v>
      </c>
      <c r="M8" s="93">
        <v>0.63538845713865832</v>
      </c>
      <c r="N8" s="4" t="str">
        <f t="shared" si="2"/>
        <v>44920NCD355A29-REV2.5679</v>
      </c>
      <c r="O8" s="4">
        <f t="shared" si="3"/>
        <v>431.428762397149</v>
      </c>
      <c r="P8" s="8">
        <f t="shared" si="1"/>
        <v>43579</v>
      </c>
      <c r="Q8" s="8">
        <f>VLOOKUP(P8,'Lookup Tables'!$A$3:$B$121,1,TRUE)</f>
        <v>43576</v>
      </c>
      <c r="R8" s="9">
        <f>VLOOKUP(P8,'Lookup Tables'!$A$3:$B$121,2,TRUE)</f>
        <v>43576</v>
      </c>
      <c r="S8" s="10">
        <f>VLOOKUP(P8,'Lookup Tables'!$D$3:$E$25,2,TRUE)</f>
        <v>43556</v>
      </c>
      <c r="T8" s="24" t="str">
        <f>IF(LEFT(G8,2)="PH",VLOOKUP(LEFT(G8,3),'Lookup Tables'!$G$3:$H$37,2,FALSE),IF(ISNA(VLOOKUP(LEFT(G8,2),'Lookup Tables'!$G$3:$H$37,2,FALSE)),"Other",VLOOKUP(LEFT(G8,2),'Lookup Tables'!$G$3:$H$37,2,FALSE)))</f>
        <v>Battery</v>
      </c>
      <c r="U8" s="79" t="str">
        <f t="shared" si="4"/>
        <v>NCD</v>
      </c>
      <c r="V8" s="79" t="str">
        <f t="shared" si="5"/>
        <v>C</v>
      </c>
      <c r="W8" s="79">
        <f>VLOOKUP(V8,'Lookup Tables'!$K$3:$L$21,2,FALSE)</f>
        <v>3</v>
      </c>
      <c r="X8" s="79">
        <f t="shared" si="6"/>
        <v>2037</v>
      </c>
      <c r="Y8" s="12">
        <f ca="1">IF(R8="LATE",TODAY()-P8,0)</f>
        <v>0</v>
      </c>
      <c r="Z8">
        <f ca="1">Y8*L8</f>
        <v>0</v>
      </c>
      <c r="AA8" s="80"/>
      <c r="AB8" s="93"/>
    </row>
    <row r="9" spans="1:28" x14ac:dyDescent="0.25">
      <c r="A9" s="25" t="s">
        <v>149</v>
      </c>
      <c r="B9" s="25" t="s">
        <v>13</v>
      </c>
      <c r="C9" s="26">
        <v>43192</v>
      </c>
      <c r="D9" s="26">
        <v>43403</v>
      </c>
      <c r="E9" s="25" t="s">
        <v>76</v>
      </c>
      <c r="F9" s="25" t="s">
        <v>76</v>
      </c>
      <c r="G9" s="25" t="s">
        <v>1571</v>
      </c>
      <c r="H9" s="25" t="s">
        <v>17</v>
      </c>
      <c r="I9" s="25" t="s">
        <v>1772</v>
      </c>
      <c r="J9" s="27">
        <v>300</v>
      </c>
      <c r="K9" s="27">
        <v>0</v>
      </c>
      <c r="L9" s="27">
        <f t="shared" si="0"/>
        <v>300</v>
      </c>
      <c r="M9" s="93">
        <v>0.60417862743816297</v>
      </c>
      <c r="N9" s="4" t="str">
        <f t="shared" si="2"/>
        <v>45589NCD355A29-REV2.5300</v>
      </c>
      <c r="O9" s="4">
        <f t="shared" si="3"/>
        <v>181.2535882314489</v>
      </c>
      <c r="P9" s="8">
        <f t="shared" si="1"/>
        <v>43374</v>
      </c>
      <c r="Q9" s="8">
        <f>VLOOKUP(P9,'Lookup Tables'!$A$3:$B$121,1,TRUE)</f>
        <v>43373</v>
      </c>
      <c r="R9" s="9">
        <f>VLOOKUP(P9,'Lookup Tables'!$A$3:$B$121,2,TRUE)</f>
        <v>43373</v>
      </c>
      <c r="S9" s="10">
        <f>VLOOKUP(P9,'Lookup Tables'!$D$3:$E$25,2,TRUE)</f>
        <v>43374</v>
      </c>
      <c r="T9" s="24" t="str">
        <f>IF(LEFT(G9,2)="PH",VLOOKUP(LEFT(G9,3),'Lookup Tables'!$G$3:$H$37,2,FALSE),IF(ISNA(VLOOKUP(LEFT(G9,2),'Lookup Tables'!$G$3:$H$37,2,FALSE)),"Other",VLOOKUP(LEFT(G9,2),'Lookup Tables'!$G$3:$H$37,2,FALSE)))</f>
        <v>Battery</v>
      </c>
      <c r="U9" s="79" t="str">
        <f t="shared" si="4"/>
        <v>NCD</v>
      </c>
      <c r="V9" s="79" t="str">
        <f t="shared" si="5"/>
        <v>C</v>
      </c>
      <c r="W9" s="79">
        <f>VLOOKUP(V9,'Lookup Tables'!$K$3:$L$21,2,FALSE)</f>
        <v>3</v>
      </c>
      <c r="X9" s="79">
        <f t="shared" si="6"/>
        <v>900</v>
      </c>
      <c r="Y9" s="12">
        <f ca="1">IF(R9="LATE",TODAY()-P9,0)</f>
        <v>0</v>
      </c>
      <c r="Z9">
        <f ca="1">Y9*L9</f>
        <v>0</v>
      </c>
      <c r="AA9" s="80"/>
      <c r="AB9" s="93"/>
    </row>
    <row r="10" spans="1:28" x14ac:dyDescent="0.25">
      <c r="A10" s="25" t="s">
        <v>149</v>
      </c>
      <c r="B10" s="25" t="s">
        <v>13</v>
      </c>
      <c r="C10" s="26">
        <v>43192</v>
      </c>
      <c r="D10" s="26">
        <v>43403</v>
      </c>
      <c r="E10" s="25" t="s">
        <v>76</v>
      </c>
      <c r="F10" s="25" t="s">
        <v>76</v>
      </c>
      <c r="G10" s="25" t="s">
        <v>1571</v>
      </c>
      <c r="H10" s="25" t="s">
        <v>17</v>
      </c>
      <c r="I10" s="25" t="s">
        <v>1773</v>
      </c>
      <c r="J10" s="27">
        <v>700</v>
      </c>
      <c r="K10" s="27">
        <v>0</v>
      </c>
      <c r="L10" s="27">
        <f t="shared" si="0"/>
        <v>700</v>
      </c>
      <c r="M10" s="93">
        <v>0.60417862743816297</v>
      </c>
      <c r="N10" s="4" t="str">
        <f t="shared" ref="N10:N73" si="7">A10&amp;G10&amp;J10</f>
        <v>45589NCD355A29-REV2.5700</v>
      </c>
      <c r="O10" s="4">
        <f t="shared" ref="O10:O73" si="8">M10*L10</f>
        <v>422.92503920671408</v>
      </c>
      <c r="P10" s="8">
        <f t="shared" ref="P10:P73" si="9">VALUE(IF(RIGHT(I10,1)="]",MID(I10,LEN(I10)-8,8),D10))</f>
        <v>43388</v>
      </c>
      <c r="Q10" s="8">
        <f>VLOOKUP(P10,'Lookup Tables'!$A$3:$B$121,1,TRUE)</f>
        <v>43387</v>
      </c>
      <c r="R10" s="9">
        <f>VLOOKUP(P10,'Lookup Tables'!$A$3:$B$121,2,TRUE)</f>
        <v>43387</v>
      </c>
      <c r="S10" s="10">
        <f>VLOOKUP(P10,'Lookup Tables'!$D$3:$E$25,2,TRUE)</f>
        <v>43374</v>
      </c>
      <c r="T10" s="24" t="str">
        <f>IF(LEFT(G10,2)="PH",VLOOKUP(LEFT(G10,3),'Lookup Tables'!$G$3:$H$37,2,FALSE),IF(ISNA(VLOOKUP(LEFT(G10,2),'Lookup Tables'!$G$3:$H$37,2,FALSE)),"Other",VLOOKUP(LEFT(G10,2),'Lookup Tables'!$G$3:$H$37,2,FALSE)))</f>
        <v>Battery</v>
      </c>
      <c r="U10" s="79" t="str">
        <f t="shared" si="4"/>
        <v>NCD</v>
      </c>
      <c r="V10" s="79" t="str">
        <f t="shared" si="5"/>
        <v>C</v>
      </c>
      <c r="W10" s="79">
        <f>VLOOKUP(V10,'Lookup Tables'!$K$3:$L$21,2,FALSE)</f>
        <v>3</v>
      </c>
      <c r="X10" s="79">
        <f t="shared" si="6"/>
        <v>2100</v>
      </c>
      <c r="Y10" s="12">
        <f ca="1">IF(R10="LATE",TODAY()-P10,0)</f>
        <v>0</v>
      </c>
      <c r="Z10">
        <f ca="1">Y10*L10</f>
        <v>0</v>
      </c>
      <c r="AA10" s="80"/>
      <c r="AB10" s="93"/>
    </row>
    <row r="11" spans="1:28" x14ac:dyDescent="0.25">
      <c r="A11" s="25" t="s">
        <v>149</v>
      </c>
      <c r="B11" s="25" t="s">
        <v>13</v>
      </c>
      <c r="C11" s="26">
        <v>43192</v>
      </c>
      <c r="D11" s="26">
        <v>43403</v>
      </c>
      <c r="E11" s="25" t="s">
        <v>76</v>
      </c>
      <c r="F11" s="25" t="s">
        <v>76</v>
      </c>
      <c r="G11" s="25" t="s">
        <v>1571</v>
      </c>
      <c r="H11" s="25" t="s">
        <v>17</v>
      </c>
      <c r="I11" s="25" t="s">
        <v>1774</v>
      </c>
      <c r="J11" s="27">
        <v>800</v>
      </c>
      <c r="K11" s="27">
        <v>0</v>
      </c>
      <c r="L11" s="27">
        <f t="shared" si="0"/>
        <v>800</v>
      </c>
      <c r="M11" s="93">
        <v>0.60417862743816297</v>
      </c>
      <c r="N11" s="4" t="str">
        <f t="shared" si="7"/>
        <v>45589NCD355A29-REV2.5800</v>
      </c>
      <c r="O11" s="4">
        <f t="shared" si="8"/>
        <v>483.3429019505304</v>
      </c>
      <c r="P11" s="8">
        <f t="shared" si="9"/>
        <v>43572</v>
      </c>
      <c r="Q11" s="8">
        <f>VLOOKUP(P11,'Lookup Tables'!$A$3:$B$121,1,TRUE)</f>
        <v>43569</v>
      </c>
      <c r="R11" s="9">
        <f>VLOOKUP(P11,'Lookup Tables'!$A$3:$B$121,2,TRUE)</f>
        <v>43569</v>
      </c>
      <c r="S11" s="10">
        <f>VLOOKUP(P11,'Lookup Tables'!$D$3:$E$25,2,TRUE)</f>
        <v>43556</v>
      </c>
      <c r="T11" s="24" t="str">
        <f>IF(LEFT(G11,2)="PH",VLOOKUP(LEFT(G11,3),'Lookup Tables'!$G$3:$H$37,2,FALSE),IF(ISNA(VLOOKUP(LEFT(G11,2),'Lookup Tables'!$G$3:$H$37,2,FALSE)),"Other",VLOOKUP(LEFT(G11,2),'Lookup Tables'!$G$3:$H$37,2,FALSE)))</f>
        <v>Battery</v>
      </c>
      <c r="U11" s="79" t="str">
        <f t="shared" si="4"/>
        <v>NCD</v>
      </c>
      <c r="V11" s="79" t="str">
        <f t="shared" si="5"/>
        <v>C</v>
      </c>
      <c r="W11" s="79">
        <f>VLOOKUP(V11,'Lookup Tables'!$K$3:$L$21,2,FALSE)</f>
        <v>3</v>
      </c>
      <c r="X11" s="79">
        <f t="shared" si="6"/>
        <v>2400</v>
      </c>
      <c r="Y11" s="12">
        <f ca="1">IF(R11="LATE",TODAY()-P11,0)</f>
        <v>0</v>
      </c>
      <c r="Z11">
        <f ca="1">Y11*L11</f>
        <v>0</v>
      </c>
      <c r="AA11" s="80"/>
      <c r="AB11" s="93"/>
    </row>
    <row r="12" spans="1:28" x14ac:dyDescent="0.25">
      <c r="A12" s="25" t="s">
        <v>149</v>
      </c>
      <c r="B12" s="25" t="s">
        <v>13</v>
      </c>
      <c r="C12" s="26">
        <v>43192</v>
      </c>
      <c r="D12" s="26">
        <v>43403</v>
      </c>
      <c r="E12" s="25" t="s">
        <v>76</v>
      </c>
      <c r="F12" s="25" t="s">
        <v>76</v>
      </c>
      <c r="G12" s="25" t="s">
        <v>1571</v>
      </c>
      <c r="H12" s="25" t="s">
        <v>17</v>
      </c>
      <c r="I12" s="25" t="s">
        <v>1775</v>
      </c>
      <c r="J12" s="27">
        <v>800</v>
      </c>
      <c r="K12" s="27">
        <v>0</v>
      </c>
      <c r="L12" s="27">
        <f t="shared" si="0"/>
        <v>800</v>
      </c>
      <c r="M12" s="93">
        <v>0.60417862743816297</v>
      </c>
      <c r="N12" s="4" t="str">
        <f t="shared" si="7"/>
        <v>45589NCD355A29-REV2.5800</v>
      </c>
      <c r="O12" s="4">
        <f t="shared" si="8"/>
        <v>483.3429019505304</v>
      </c>
      <c r="P12" s="8">
        <f t="shared" si="9"/>
        <v>43586</v>
      </c>
      <c r="Q12" s="8">
        <f>VLOOKUP(P12,'Lookup Tables'!$A$3:$B$121,1,TRUE)</f>
        <v>43583</v>
      </c>
      <c r="R12" s="9">
        <f>VLOOKUP(P12,'Lookup Tables'!$A$3:$B$121,2,TRUE)</f>
        <v>43583</v>
      </c>
      <c r="S12" s="10">
        <f>VLOOKUP(P12,'Lookup Tables'!$D$3:$E$25,2,TRUE)</f>
        <v>43586</v>
      </c>
      <c r="T12" s="24" t="str">
        <f>IF(LEFT(G12,2)="PH",VLOOKUP(LEFT(G12,3),'Lookup Tables'!$G$3:$H$37,2,FALSE),IF(ISNA(VLOOKUP(LEFT(G12,2),'Lookup Tables'!$G$3:$H$37,2,FALSE)),"Other",VLOOKUP(LEFT(G12,2),'Lookup Tables'!$G$3:$H$37,2,FALSE)))</f>
        <v>Battery</v>
      </c>
      <c r="U12" s="79" t="str">
        <f t="shared" si="4"/>
        <v>NCD</v>
      </c>
      <c r="V12" s="79" t="str">
        <f t="shared" si="5"/>
        <v>C</v>
      </c>
      <c r="W12" s="79">
        <f>VLOOKUP(V12,'Lookup Tables'!$K$3:$L$21,2,FALSE)</f>
        <v>3</v>
      </c>
      <c r="X12" s="79">
        <f t="shared" si="6"/>
        <v>2400</v>
      </c>
      <c r="Y12" s="12">
        <f ca="1">IF(R12="LATE",TODAY()-P12,0)</f>
        <v>0</v>
      </c>
      <c r="Z12">
        <f ca="1">Y12*L12</f>
        <v>0</v>
      </c>
      <c r="AA12" s="80"/>
      <c r="AB12" s="93"/>
    </row>
    <row r="13" spans="1:28" x14ac:dyDescent="0.25">
      <c r="A13" s="25" t="s">
        <v>149</v>
      </c>
      <c r="B13" s="25" t="s">
        <v>13</v>
      </c>
      <c r="C13" s="26">
        <v>43192</v>
      </c>
      <c r="D13" s="26">
        <v>43403</v>
      </c>
      <c r="E13" s="25" t="s">
        <v>76</v>
      </c>
      <c r="F13" s="25" t="s">
        <v>76</v>
      </c>
      <c r="G13" s="25" t="s">
        <v>1571</v>
      </c>
      <c r="H13" s="25" t="s">
        <v>17</v>
      </c>
      <c r="I13" s="25" t="s">
        <v>1776</v>
      </c>
      <c r="J13" s="27">
        <v>800</v>
      </c>
      <c r="K13" s="27">
        <v>0</v>
      </c>
      <c r="L13" s="27">
        <f t="shared" si="0"/>
        <v>800</v>
      </c>
      <c r="M13" s="93">
        <v>0.60417862743816297</v>
      </c>
      <c r="N13" s="4" t="str">
        <f t="shared" si="7"/>
        <v>45589NCD355A29-REV2.5800</v>
      </c>
      <c r="O13" s="4">
        <f t="shared" si="8"/>
        <v>483.3429019505304</v>
      </c>
      <c r="P13" s="8">
        <f t="shared" si="9"/>
        <v>43607</v>
      </c>
      <c r="Q13" s="8">
        <f>VLOOKUP(P13,'Lookup Tables'!$A$3:$B$121,1,TRUE)</f>
        <v>43604</v>
      </c>
      <c r="R13" s="9">
        <f>VLOOKUP(P13,'Lookup Tables'!$A$3:$B$121,2,TRUE)</f>
        <v>43604</v>
      </c>
      <c r="S13" s="10">
        <f>VLOOKUP(P13,'Lookup Tables'!$D$3:$E$25,2,TRUE)</f>
        <v>43586</v>
      </c>
      <c r="T13" s="24" t="str">
        <f>IF(LEFT(G13,2)="PH",VLOOKUP(LEFT(G13,3),'Lookup Tables'!$G$3:$H$37,2,FALSE),IF(ISNA(VLOOKUP(LEFT(G13,2),'Lookup Tables'!$G$3:$H$37,2,FALSE)),"Other",VLOOKUP(LEFT(G13,2),'Lookup Tables'!$G$3:$H$37,2,FALSE)))</f>
        <v>Battery</v>
      </c>
      <c r="U13" s="79" t="str">
        <f t="shared" si="4"/>
        <v>NCD</v>
      </c>
      <c r="V13" s="79" t="str">
        <f t="shared" si="5"/>
        <v>C</v>
      </c>
      <c r="W13" s="79">
        <f>VLOOKUP(V13,'Lookup Tables'!$K$3:$L$21,2,FALSE)</f>
        <v>3</v>
      </c>
      <c r="X13" s="79">
        <f t="shared" si="6"/>
        <v>2400</v>
      </c>
      <c r="Y13" s="12">
        <f ca="1">IF(R13="LATE",TODAY()-P13,0)</f>
        <v>0</v>
      </c>
      <c r="Z13">
        <f ca="1">Y13*L13</f>
        <v>0</v>
      </c>
      <c r="AA13" s="80"/>
      <c r="AB13" s="93"/>
    </row>
    <row r="14" spans="1:28" x14ac:dyDescent="0.25">
      <c r="A14" s="25" t="s">
        <v>149</v>
      </c>
      <c r="B14" s="25" t="s">
        <v>13</v>
      </c>
      <c r="C14" s="26">
        <v>43192</v>
      </c>
      <c r="D14" s="26">
        <v>43403</v>
      </c>
      <c r="E14" s="25" t="s">
        <v>76</v>
      </c>
      <c r="F14" s="25" t="s">
        <v>76</v>
      </c>
      <c r="G14" s="25" t="s">
        <v>1571</v>
      </c>
      <c r="H14" s="25" t="s">
        <v>17</v>
      </c>
      <c r="I14" s="25" t="s">
        <v>1777</v>
      </c>
      <c r="J14" s="27">
        <v>800</v>
      </c>
      <c r="K14" s="27">
        <v>0</v>
      </c>
      <c r="L14" s="27">
        <f t="shared" si="0"/>
        <v>800</v>
      </c>
      <c r="M14" s="93">
        <v>0.60417862743816297</v>
      </c>
      <c r="N14" s="4" t="str">
        <f t="shared" si="7"/>
        <v>45589NCD355A29-REV2.5800</v>
      </c>
      <c r="O14" s="4">
        <f t="shared" si="8"/>
        <v>483.3429019505304</v>
      </c>
      <c r="P14" s="8">
        <f t="shared" si="9"/>
        <v>43621</v>
      </c>
      <c r="Q14" s="8">
        <f>VLOOKUP(P14,'Lookup Tables'!$A$3:$B$121,1,TRUE)</f>
        <v>43618</v>
      </c>
      <c r="R14" s="9">
        <f>VLOOKUP(P14,'Lookup Tables'!$A$3:$B$121,2,TRUE)</f>
        <v>43618</v>
      </c>
      <c r="S14" s="10">
        <f>VLOOKUP(P14,'Lookup Tables'!$D$3:$E$25,2,TRUE)</f>
        <v>43617</v>
      </c>
      <c r="T14" s="24" t="str">
        <f>IF(LEFT(G14,2)="PH",VLOOKUP(LEFT(G14,3),'Lookup Tables'!$G$3:$H$37,2,FALSE),IF(ISNA(VLOOKUP(LEFT(G14,2),'Lookup Tables'!$G$3:$H$37,2,FALSE)),"Other",VLOOKUP(LEFT(G14,2),'Lookup Tables'!$G$3:$H$37,2,FALSE)))</f>
        <v>Battery</v>
      </c>
      <c r="U14" s="79" t="str">
        <f t="shared" si="4"/>
        <v>NCD</v>
      </c>
      <c r="V14" s="79" t="str">
        <f t="shared" si="5"/>
        <v>C</v>
      </c>
      <c r="W14" s="79">
        <f>VLOOKUP(V14,'Lookup Tables'!$K$3:$L$21,2,FALSE)</f>
        <v>3</v>
      </c>
      <c r="X14" s="79">
        <f t="shared" si="6"/>
        <v>2400</v>
      </c>
      <c r="Y14" s="12">
        <f ca="1">IF(R14="LATE",TODAY()-P14,0)</f>
        <v>0</v>
      </c>
      <c r="Z14">
        <f ca="1">Y14*L14</f>
        <v>0</v>
      </c>
      <c r="AA14" s="80"/>
      <c r="AB14" s="93"/>
    </row>
    <row r="15" spans="1:28" x14ac:dyDescent="0.25">
      <c r="A15" s="25" t="s">
        <v>149</v>
      </c>
      <c r="B15" s="25" t="s">
        <v>13</v>
      </c>
      <c r="C15" s="26">
        <v>43192</v>
      </c>
      <c r="D15" s="26">
        <v>43403</v>
      </c>
      <c r="E15" s="25" t="s">
        <v>76</v>
      </c>
      <c r="F15" s="25" t="s">
        <v>76</v>
      </c>
      <c r="G15" s="25" t="s">
        <v>1571</v>
      </c>
      <c r="H15" s="25" t="s">
        <v>17</v>
      </c>
      <c r="I15" s="25" t="s">
        <v>1778</v>
      </c>
      <c r="J15" s="27">
        <v>800</v>
      </c>
      <c r="K15" s="27">
        <v>0</v>
      </c>
      <c r="L15" s="27">
        <f t="shared" si="0"/>
        <v>800</v>
      </c>
      <c r="M15" s="93">
        <v>0.60417862743816297</v>
      </c>
      <c r="N15" s="4" t="str">
        <f t="shared" si="7"/>
        <v>45589NCD355A29-REV2.5800</v>
      </c>
      <c r="O15" s="4">
        <f t="shared" si="8"/>
        <v>483.3429019505304</v>
      </c>
      <c r="P15" s="8">
        <f t="shared" si="9"/>
        <v>43635</v>
      </c>
      <c r="Q15" s="8">
        <f>VLOOKUP(P15,'Lookup Tables'!$A$3:$B$121,1,TRUE)</f>
        <v>43632</v>
      </c>
      <c r="R15" s="9">
        <f>VLOOKUP(P15,'Lookup Tables'!$A$3:$B$121,2,TRUE)</f>
        <v>43632</v>
      </c>
      <c r="S15" s="10">
        <f>VLOOKUP(P15,'Lookup Tables'!$D$3:$E$25,2,TRUE)</f>
        <v>43617</v>
      </c>
      <c r="T15" s="24" t="str">
        <f>IF(LEFT(G15,2)="PH",VLOOKUP(LEFT(G15,3),'Lookup Tables'!$G$3:$H$37,2,FALSE),IF(ISNA(VLOOKUP(LEFT(G15,2),'Lookup Tables'!$G$3:$H$37,2,FALSE)),"Other",VLOOKUP(LEFT(G15,2),'Lookup Tables'!$G$3:$H$37,2,FALSE)))</f>
        <v>Battery</v>
      </c>
      <c r="U15" s="79" t="str">
        <f t="shared" si="4"/>
        <v>NCD</v>
      </c>
      <c r="V15" s="79" t="str">
        <f t="shared" si="5"/>
        <v>C</v>
      </c>
      <c r="W15" s="79">
        <f>VLOOKUP(V15,'Lookup Tables'!$K$3:$L$21,2,FALSE)</f>
        <v>3</v>
      </c>
      <c r="X15" s="79">
        <f t="shared" si="6"/>
        <v>2400</v>
      </c>
      <c r="Y15" s="12">
        <f ca="1">IF(R15="LATE",TODAY()-P15,0)</f>
        <v>0</v>
      </c>
      <c r="Z15">
        <f ca="1">Y15*L15</f>
        <v>0</v>
      </c>
      <c r="AA15" s="80"/>
      <c r="AB15" s="93"/>
    </row>
    <row r="16" spans="1:28" x14ac:dyDescent="0.25">
      <c r="A16" s="25" t="s">
        <v>149</v>
      </c>
      <c r="B16" s="25" t="s">
        <v>13</v>
      </c>
      <c r="C16" s="26">
        <v>43192</v>
      </c>
      <c r="D16" s="26">
        <v>43403</v>
      </c>
      <c r="E16" s="25" t="s">
        <v>76</v>
      </c>
      <c r="F16" s="25" t="s">
        <v>76</v>
      </c>
      <c r="G16" s="25" t="s">
        <v>1571</v>
      </c>
      <c r="H16" s="25" t="s">
        <v>17</v>
      </c>
      <c r="I16" s="25" t="s">
        <v>1779</v>
      </c>
      <c r="J16" s="27">
        <v>800</v>
      </c>
      <c r="K16" s="27">
        <v>0</v>
      </c>
      <c r="L16" s="27">
        <f t="shared" si="0"/>
        <v>800</v>
      </c>
      <c r="M16" s="93">
        <v>0.60417862743816297</v>
      </c>
      <c r="N16" s="4" t="str">
        <f t="shared" si="7"/>
        <v>45589NCD355A29-REV2.5800</v>
      </c>
      <c r="O16" s="4">
        <f t="shared" si="8"/>
        <v>483.3429019505304</v>
      </c>
      <c r="P16" s="8">
        <f t="shared" si="9"/>
        <v>43649</v>
      </c>
      <c r="Q16" s="8">
        <f>VLOOKUP(P16,'Lookup Tables'!$A$3:$B$121,1,TRUE)</f>
        <v>43646</v>
      </c>
      <c r="R16" s="9">
        <f>VLOOKUP(P16,'Lookup Tables'!$A$3:$B$121,2,TRUE)</f>
        <v>43646</v>
      </c>
      <c r="S16" s="10">
        <f>VLOOKUP(P16,'Lookup Tables'!$D$3:$E$25,2,TRUE)</f>
        <v>43647</v>
      </c>
      <c r="T16" s="24" t="str">
        <f>IF(LEFT(G16,2)="PH",VLOOKUP(LEFT(G16,3),'Lookup Tables'!$G$3:$H$37,2,FALSE),IF(ISNA(VLOOKUP(LEFT(G16,2),'Lookup Tables'!$G$3:$H$37,2,FALSE)),"Other",VLOOKUP(LEFT(G16,2),'Lookup Tables'!$G$3:$H$37,2,FALSE)))</f>
        <v>Battery</v>
      </c>
      <c r="U16" s="79" t="str">
        <f t="shared" si="4"/>
        <v>NCD</v>
      </c>
      <c r="V16" s="79" t="str">
        <f t="shared" si="5"/>
        <v>C</v>
      </c>
      <c r="W16" s="79">
        <f>VLOOKUP(V16,'Lookup Tables'!$K$3:$L$21,2,FALSE)</f>
        <v>3</v>
      </c>
      <c r="X16" s="79">
        <f t="shared" si="6"/>
        <v>2400</v>
      </c>
      <c r="Y16" s="12">
        <f ca="1">IF(R16="LATE",TODAY()-P16,0)</f>
        <v>0</v>
      </c>
      <c r="Z16">
        <f ca="1">Y16*L16</f>
        <v>0</v>
      </c>
      <c r="AA16" s="80"/>
      <c r="AB16" s="93"/>
    </row>
    <row r="17" spans="1:28" x14ac:dyDescent="0.25">
      <c r="A17" s="25" t="s">
        <v>149</v>
      </c>
      <c r="B17" s="25" t="s">
        <v>13</v>
      </c>
      <c r="C17" s="26">
        <v>43192</v>
      </c>
      <c r="D17" s="26">
        <v>43403</v>
      </c>
      <c r="E17" s="25" t="s">
        <v>76</v>
      </c>
      <c r="F17" s="25" t="s">
        <v>76</v>
      </c>
      <c r="G17" s="25" t="s">
        <v>1571</v>
      </c>
      <c r="H17" s="25" t="s">
        <v>17</v>
      </c>
      <c r="I17" s="25" t="s">
        <v>1780</v>
      </c>
      <c r="J17" s="27">
        <v>800</v>
      </c>
      <c r="K17" s="27">
        <v>0</v>
      </c>
      <c r="L17" s="27">
        <f t="shared" si="0"/>
        <v>800</v>
      </c>
      <c r="M17" s="93">
        <v>0.60417862743816297</v>
      </c>
      <c r="N17" s="4" t="str">
        <f t="shared" si="7"/>
        <v>45589NCD355A29-REV2.5800</v>
      </c>
      <c r="O17" s="4">
        <f t="shared" si="8"/>
        <v>483.3429019505304</v>
      </c>
      <c r="P17" s="8">
        <f t="shared" si="9"/>
        <v>43670</v>
      </c>
      <c r="Q17" s="8">
        <f>VLOOKUP(P17,'Lookup Tables'!$A$3:$B$121,1,TRUE)</f>
        <v>43667</v>
      </c>
      <c r="R17" s="9">
        <f>VLOOKUP(P17,'Lookup Tables'!$A$3:$B$121,2,TRUE)</f>
        <v>43667</v>
      </c>
      <c r="S17" s="10">
        <f>VLOOKUP(P17,'Lookup Tables'!$D$3:$E$25,2,TRUE)</f>
        <v>43647</v>
      </c>
      <c r="T17" s="24" t="str">
        <f>IF(LEFT(G17,2)="PH",VLOOKUP(LEFT(G17,3),'Lookup Tables'!$G$3:$H$37,2,FALSE),IF(ISNA(VLOOKUP(LEFT(G17,2),'Lookup Tables'!$G$3:$H$37,2,FALSE)),"Other",VLOOKUP(LEFT(G17,2),'Lookup Tables'!$G$3:$H$37,2,FALSE)))</f>
        <v>Battery</v>
      </c>
      <c r="U17" s="79" t="str">
        <f t="shared" si="4"/>
        <v>NCD</v>
      </c>
      <c r="V17" s="79" t="str">
        <f t="shared" si="5"/>
        <v>C</v>
      </c>
      <c r="W17" s="79">
        <f>VLOOKUP(V17,'Lookup Tables'!$K$3:$L$21,2,FALSE)</f>
        <v>3</v>
      </c>
      <c r="X17" s="79">
        <f t="shared" si="6"/>
        <v>2400</v>
      </c>
      <c r="Y17" s="12">
        <f ca="1">IF(R17="LATE",TODAY()-P17,0)</f>
        <v>0</v>
      </c>
      <c r="Z17">
        <f ca="1">Y17*L17</f>
        <v>0</v>
      </c>
      <c r="AA17" s="80"/>
      <c r="AB17" s="93"/>
    </row>
    <row r="18" spans="1:28" x14ac:dyDescent="0.25">
      <c r="A18" s="25" t="s">
        <v>149</v>
      </c>
      <c r="B18" s="25" t="s">
        <v>13</v>
      </c>
      <c r="C18" s="26">
        <v>43192</v>
      </c>
      <c r="D18" s="26">
        <v>43403</v>
      </c>
      <c r="E18" s="25" t="s">
        <v>76</v>
      </c>
      <c r="F18" s="25" t="s">
        <v>76</v>
      </c>
      <c r="G18" s="25" t="s">
        <v>1571</v>
      </c>
      <c r="H18" s="25" t="s">
        <v>17</v>
      </c>
      <c r="I18" s="25" t="s">
        <v>1781</v>
      </c>
      <c r="J18" s="27">
        <v>800</v>
      </c>
      <c r="K18" s="27">
        <v>0</v>
      </c>
      <c r="L18" s="27">
        <f t="shared" si="0"/>
        <v>800</v>
      </c>
      <c r="M18" s="93">
        <v>0.60417862743816297</v>
      </c>
      <c r="N18" s="4" t="str">
        <f t="shared" si="7"/>
        <v>45589NCD355A29-REV2.5800</v>
      </c>
      <c r="O18" s="4">
        <f t="shared" si="8"/>
        <v>483.3429019505304</v>
      </c>
      <c r="P18" s="8">
        <f t="shared" si="9"/>
        <v>43684</v>
      </c>
      <c r="Q18" s="8">
        <f>VLOOKUP(P18,'Lookup Tables'!$A$3:$B$121,1,TRUE)</f>
        <v>43681</v>
      </c>
      <c r="R18" s="9">
        <f>VLOOKUP(P18,'Lookup Tables'!$A$3:$B$121,2,TRUE)</f>
        <v>43681</v>
      </c>
      <c r="S18" s="10">
        <f>VLOOKUP(P18,'Lookup Tables'!$D$3:$E$25,2,TRUE)</f>
        <v>43678</v>
      </c>
      <c r="T18" s="24" t="str">
        <f>IF(LEFT(G18,2)="PH",VLOOKUP(LEFT(G18,3),'Lookup Tables'!$G$3:$H$37,2,FALSE),IF(ISNA(VLOOKUP(LEFT(G18,2),'Lookup Tables'!$G$3:$H$37,2,FALSE)),"Other",VLOOKUP(LEFT(G18,2),'Lookup Tables'!$G$3:$H$37,2,FALSE)))</f>
        <v>Battery</v>
      </c>
      <c r="U18" s="79" t="str">
        <f t="shared" si="4"/>
        <v>NCD</v>
      </c>
      <c r="V18" s="79" t="str">
        <f t="shared" si="5"/>
        <v>C</v>
      </c>
      <c r="W18" s="79">
        <f>VLOOKUP(V18,'Lookup Tables'!$K$3:$L$21,2,FALSE)</f>
        <v>3</v>
      </c>
      <c r="X18" s="79">
        <f t="shared" si="6"/>
        <v>2400</v>
      </c>
      <c r="Y18" s="12">
        <f ca="1">IF(R18="LATE",TODAY()-P18,0)</f>
        <v>0</v>
      </c>
      <c r="Z18">
        <f ca="1">Y18*L18</f>
        <v>0</v>
      </c>
      <c r="AA18" s="80"/>
      <c r="AB18" s="93"/>
    </row>
    <row r="19" spans="1:28" x14ac:dyDescent="0.25">
      <c r="A19" s="25" t="s">
        <v>149</v>
      </c>
      <c r="B19" s="25" t="s">
        <v>13</v>
      </c>
      <c r="C19" s="26">
        <v>43192</v>
      </c>
      <c r="D19" s="26">
        <v>43403</v>
      </c>
      <c r="E19" s="25" t="s">
        <v>76</v>
      </c>
      <c r="F19" s="25" t="s">
        <v>76</v>
      </c>
      <c r="G19" s="25" t="s">
        <v>1571</v>
      </c>
      <c r="H19" s="25" t="s">
        <v>17</v>
      </c>
      <c r="I19" s="25" t="s">
        <v>1782</v>
      </c>
      <c r="J19" s="27">
        <v>800</v>
      </c>
      <c r="K19" s="27">
        <v>0</v>
      </c>
      <c r="L19" s="27">
        <f t="shared" si="0"/>
        <v>800</v>
      </c>
      <c r="M19" s="93">
        <v>0.60417862743816297</v>
      </c>
      <c r="N19" s="4" t="str">
        <f t="shared" si="7"/>
        <v>45589NCD355A29-REV2.5800</v>
      </c>
      <c r="O19" s="4">
        <f t="shared" si="8"/>
        <v>483.3429019505304</v>
      </c>
      <c r="P19" s="8">
        <f t="shared" si="9"/>
        <v>43698</v>
      </c>
      <c r="Q19" s="8">
        <f>VLOOKUP(P19,'Lookup Tables'!$A$3:$B$121,1,TRUE)</f>
        <v>43695</v>
      </c>
      <c r="R19" s="9">
        <f>VLOOKUP(P19,'Lookup Tables'!$A$3:$B$121,2,TRUE)</f>
        <v>43695</v>
      </c>
      <c r="S19" s="10">
        <f>VLOOKUP(P19,'Lookup Tables'!$D$3:$E$25,2,TRUE)</f>
        <v>43678</v>
      </c>
      <c r="T19" s="24" t="str">
        <f>IF(LEFT(G19,2)="PH",VLOOKUP(LEFT(G19,3),'Lookup Tables'!$G$3:$H$37,2,FALSE),IF(ISNA(VLOOKUP(LEFT(G19,2),'Lookup Tables'!$G$3:$H$37,2,FALSE)),"Other",VLOOKUP(LEFT(G19,2),'Lookup Tables'!$G$3:$H$37,2,FALSE)))</f>
        <v>Battery</v>
      </c>
      <c r="U19" s="79" t="str">
        <f t="shared" si="4"/>
        <v>NCD</v>
      </c>
      <c r="V19" s="79" t="str">
        <f t="shared" si="5"/>
        <v>C</v>
      </c>
      <c r="W19" s="79">
        <f>VLOOKUP(V19,'Lookup Tables'!$K$3:$L$21,2,FALSE)</f>
        <v>3</v>
      </c>
      <c r="X19" s="79">
        <f t="shared" si="6"/>
        <v>2400</v>
      </c>
      <c r="Y19" s="12">
        <f ca="1">IF(R19="LATE",TODAY()-P19,0)</f>
        <v>0</v>
      </c>
      <c r="Z19">
        <f ca="1">Y19*L19</f>
        <v>0</v>
      </c>
      <c r="AA19" s="80"/>
      <c r="AB19" s="93"/>
    </row>
    <row r="20" spans="1:28" x14ac:dyDescent="0.25">
      <c r="A20" s="25" t="s">
        <v>149</v>
      </c>
      <c r="B20" s="25" t="s">
        <v>13</v>
      </c>
      <c r="C20" s="26">
        <v>43192</v>
      </c>
      <c r="D20" s="26">
        <v>43403</v>
      </c>
      <c r="E20" s="25" t="s">
        <v>76</v>
      </c>
      <c r="F20" s="25" t="s">
        <v>76</v>
      </c>
      <c r="G20" s="25" t="s">
        <v>1571</v>
      </c>
      <c r="H20" s="25" t="s">
        <v>17</v>
      </c>
      <c r="I20" s="25" t="s">
        <v>1783</v>
      </c>
      <c r="J20" s="27">
        <v>800</v>
      </c>
      <c r="K20" s="27">
        <v>0</v>
      </c>
      <c r="L20" s="27">
        <f t="shared" si="0"/>
        <v>800</v>
      </c>
      <c r="M20" s="93">
        <v>0.60417862743816297</v>
      </c>
      <c r="N20" s="4" t="str">
        <f t="shared" si="7"/>
        <v>45589NCD355A29-REV2.5800</v>
      </c>
      <c r="O20" s="4">
        <f t="shared" si="8"/>
        <v>483.3429019505304</v>
      </c>
      <c r="P20" s="8">
        <f t="shared" si="9"/>
        <v>43712</v>
      </c>
      <c r="Q20" s="8">
        <f>VLOOKUP(P20,'Lookup Tables'!$A$3:$B$121,1,TRUE)</f>
        <v>43709</v>
      </c>
      <c r="R20" s="9">
        <f>VLOOKUP(P20,'Lookup Tables'!$A$3:$B$121,2,TRUE)</f>
        <v>43709</v>
      </c>
      <c r="S20" s="10">
        <f>VLOOKUP(P20,'Lookup Tables'!$D$3:$E$25,2,TRUE)</f>
        <v>43709</v>
      </c>
      <c r="T20" s="24" t="str">
        <f>IF(LEFT(G20,2)="PH",VLOOKUP(LEFT(G20,3),'Lookup Tables'!$G$3:$H$37,2,FALSE),IF(ISNA(VLOOKUP(LEFT(G20,2),'Lookup Tables'!$G$3:$H$37,2,FALSE)),"Other",VLOOKUP(LEFT(G20,2),'Lookup Tables'!$G$3:$H$37,2,FALSE)))</f>
        <v>Battery</v>
      </c>
      <c r="U20" s="79" t="str">
        <f t="shared" si="4"/>
        <v>NCD</v>
      </c>
      <c r="V20" s="79" t="str">
        <f t="shared" si="5"/>
        <v>C</v>
      </c>
      <c r="W20" s="79">
        <f>VLOOKUP(V20,'Lookup Tables'!$K$3:$L$21,2,FALSE)</f>
        <v>3</v>
      </c>
      <c r="X20" s="79">
        <f t="shared" si="6"/>
        <v>2400</v>
      </c>
      <c r="Y20" s="12">
        <f ca="1">IF(R20="LATE",TODAY()-P20,0)</f>
        <v>0</v>
      </c>
      <c r="Z20">
        <f ca="1">Y20*L20</f>
        <v>0</v>
      </c>
      <c r="AA20" s="80"/>
      <c r="AB20" s="93"/>
    </row>
    <row r="21" spans="1:28" x14ac:dyDescent="0.25">
      <c r="A21" s="25" t="s">
        <v>149</v>
      </c>
      <c r="B21" s="25" t="s">
        <v>13</v>
      </c>
      <c r="C21" s="26">
        <v>43192</v>
      </c>
      <c r="D21" s="26">
        <v>43403</v>
      </c>
      <c r="E21" s="25" t="s">
        <v>76</v>
      </c>
      <c r="F21" s="25" t="s">
        <v>76</v>
      </c>
      <c r="G21" s="25" t="s">
        <v>1571</v>
      </c>
      <c r="H21" s="25" t="s">
        <v>17</v>
      </c>
      <c r="I21" s="25" t="s">
        <v>1784</v>
      </c>
      <c r="J21" s="27">
        <v>800</v>
      </c>
      <c r="K21" s="27">
        <v>0</v>
      </c>
      <c r="L21" s="27">
        <f t="shared" si="0"/>
        <v>800</v>
      </c>
      <c r="M21" s="93">
        <v>0.60417862743816297</v>
      </c>
      <c r="N21" s="4" t="str">
        <f t="shared" si="7"/>
        <v>45589NCD355A29-REV2.5800</v>
      </c>
      <c r="O21" s="4">
        <f t="shared" si="8"/>
        <v>483.3429019505304</v>
      </c>
      <c r="P21" s="8">
        <f t="shared" si="9"/>
        <v>43726</v>
      </c>
      <c r="Q21" s="8">
        <f>VLOOKUP(P21,'Lookup Tables'!$A$3:$B$121,1,TRUE)</f>
        <v>43723</v>
      </c>
      <c r="R21" s="9">
        <f>VLOOKUP(P21,'Lookup Tables'!$A$3:$B$121,2,TRUE)</f>
        <v>43723</v>
      </c>
      <c r="S21" s="10">
        <f>VLOOKUP(P21,'Lookup Tables'!$D$3:$E$25,2,TRUE)</f>
        <v>43709</v>
      </c>
      <c r="T21" s="24" t="str">
        <f>IF(LEFT(G21,2)="PH",VLOOKUP(LEFT(G21,3),'Lookup Tables'!$G$3:$H$37,2,FALSE),IF(ISNA(VLOOKUP(LEFT(G21,2),'Lookup Tables'!$G$3:$H$37,2,FALSE)),"Other",VLOOKUP(LEFT(G21,2),'Lookup Tables'!$G$3:$H$37,2,FALSE)))</f>
        <v>Battery</v>
      </c>
      <c r="U21" s="79" t="str">
        <f t="shared" si="4"/>
        <v>NCD</v>
      </c>
      <c r="V21" s="79" t="str">
        <f t="shared" si="5"/>
        <v>C</v>
      </c>
      <c r="W21" s="79">
        <f>VLOOKUP(V21,'Lookup Tables'!$K$3:$L$21,2,FALSE)</f>
        <v>3</v>
      </c>
      <c r="X21" s="79">
        <f t="shared" si="6"/>
        <v>2400</v>
      </c>
      <c r="Y21" s="12">
        <f ca="1">IF(R21="LATE",TODAY()-P21,0)</f>
        <v>0</v>
      </c>
      <c r="Z21">
        <f ca="1">Y21*L21</f>
        <v>0</v>
      </c>
      <c r="AA21" s="80"/>
      <c r="AB21" s="93"/>
    </row>
    <row r="22" spans="1:28" x14ac:dyDescent="0.25">
      <c r="A22" s="25" t="s">
        <v>149</v>
      </c>
      <c r="B22" s="25" t="s">
        <v>13</v>
      </c>
      <c r="C22" s="26">
        <v>43192</v>
      </c>
      <c r="D22" s="26">
        <v>43403</v>
      </c>
      <c r="E22" s="25" t="s">
        <v>76</v>
      </c>
      <c r="F22" s="25" t="s">
        <v>76</v>
      </c>
      <c r="G22" s="25" t="s">
        <v>1571</v>
      </c>
      <c r="H22" s="25" t="s">
        <v>17</v>
      </c>
      <c r="I22" s="25" t="s">
        <v>1785</v>
      </c>
      <c r="J22" s="27">
        <v>800</v>
      </c>
      <c r="K22" s="27">
        <v>0</v>
      </c>
      <c r="L22" s="27">
        <f t="shared" si="0"/>
        <v>800</v>
      </c>
      <c r="M22" s="93">
        <v>0.60417862743816297</v>
      </c>
      <c r="N22" s="4" t="str">
        <f t="shared" si="7"/>
        <v>45589NCD355A29-REV2.5800</v>
      </c>
      <c r="O22" s="4">
        <f t="shared" si="8"/>
        <v>483.3429019505304</v>
      </c>
      <c r="P22" s="8">
        <f t="shared" si="9"/>
        <v>43740</v>
      </c>
      <c r="Q22" s="8">
        <f>VLOOKUP(P22,'Lookup Tables'!$A$3:$B$121,1,TRUE)</f>
        <v>43737</v>
      </c>
      <c r="R22" s="9">
        <f>VLOOKUP(P22,'Lookup Tables'!$A$3:$B$121,2,TRUE)</f>
        <v>43737</v>
      </c>
      <c r="S22" s="10">
        <f>VLOOKUP(P22,'Lookup Tables'!$D$3:$E$25,2,TRUE)</f>
        <v>43739</v>
      </c>
      <c r="T22" s="24" t="str">
        <f>IF(LEFT(G22,2)="PH",VLOOKUP(LEFT(G22,3),'Lookup Tables'!$G$3:$H$37,2,FALSE),IF(ISNA(VLOOKUP(LEFT(G22,2),'Lookup Tables'!$G$3:$H$37,2,FALSE)),"Other",VLOOKUP(LEFT(G22,2),'Lookup Tables'!$G$3:$H$37,2,FALSE)))</f>
        <v>Battery</v>
      </c>
      <c r="U22" s="79" t="str">
        <f t="shared" si="4"/>
        <v>NCD</v>
      </c>
      <c r="V22" s="79" t="str">
        <f t="shared" si="5"/>
        <v>C</v>
      </c>
      <c r="W22" s="79">
        <f>VLOOKUP(V22,'Lookup Tables'!$K$3:$L$21,2,FALSE)</f>
        <v>3</v>
      </c>
      <c r="X22" s="79">
        <f t="shared" si="6"/>
        <v>2400</v>
      </c>
      <c r="Y22" s="12">
        <f ca="1">IF(R22="LATE",TODAY()-P22,0)</f>
        <v>0</v>
      </c>
      <c r="Z22">
        <f ca="1">Y22*L22</f>
        <v>0</v>
      </c>
      <c r="AA22" s="80"/>
      <c r="AB22" s="93"/>
    </row>
    <row r="23" spans="1:28" x14ac:dyDescent="0.25">
      <c r="A23" s="25" t="s">
        <v>149</v>
      </c>
      <c r="B23" s="25" t="s">
        <v>13</v>
      </c>
      <c r="C23" s="26">
        <v>43192</v>
      </c>
      <c r="D23" s="26">
        <v>43403</v>
      </c>
      <c r="E23" s="25" t="s">
        <v>76</v>
      </c>
      <c r="F23" s="25" t="s">
        <v>76</v>
      </c>
      <c r="G23" s="25" t="s">
        <v>1571</v>
      </c>
      <c r="H23" s="25" t="s">
        <v>17</v>
      </c>
      <c r="I23" s="25" t="s">
        <v>1786</v>
      </c>
      <c r="J23" s="27">
        <v>698</v>
      </c>
      <c r="K23" s="27">
        <v>0</v>
      </c>
      <c r="L23" s="27">
        <f t="shared" si="0"/>
        <v>698</v>
      </c>
      <c r="M23" s="93">
        <v>0.60417862743816297</v>
      </c>
      <c r="N23" s="4" t="str">
        <f t="shared" si="7"/>
        <v>45589NCD355A29-REV2.5698</v>
      </c>
      <c r="O23" s="4">
        <f t="shared" si="8"/>
        <v>421.71668195183776</v>
      </c>
      <c r="P23" s="8">
        <f t="shared" si="9"/>
        <v>43761</v>
      </c>
      <c r="Q23" s="8">
        <f>VLOOKUP(P23,'Lookup Tables'!$A$3:$B$121,1,TRUE)</f>
        <v>43758</v>
      </c>
      <c r="R23" s="9">
        <f>VLOOKUP(P23,'Lookup Tables'!$A$3:$B$121,2,TRUE)</f>
        <v>43758</v>
      </c>
      <c r="S23" s="10">
        <f>VLOOKUP(P23,'Lookup Tables'!$D$3:$E$25,2,TRUE)</f>
        <v>43739</v>
      </c>
      <c r="T23" s="24" t="str">
        <f>IF(LEFT(G23,2)="PH",VLOOKUP(LEFT(G23,3),'Lookup Tables'!$G$3:$H$37,2,FALSE),IF(ISNA(VLOOKUP(LEFT(G23,2),'Lookup Tables'!$G$3:$H$37,2,FALSE)),"Other",VLOOKUP(LEFT(G23,2),'Lookup Tables'!$G$3:$H$37,2,FALSE)))</f>
        <v>Battery</v>
      </c>
      <c r="U23" s="79" t="str">
        <f t="shared" si="4"/>
        <v>NCD</v>
      </c>
      <c r="V23" s="79" t="str">
        <f t="shared" si="5"/>
        <v>C</v>
      </c>
      <c r="W23" s="79">
        <f>VLOOKUP(V23,'Lookup Tables'!$K$3:$L$21,2,FALSE)</f>
        <v>3</v>
      </c>
      <c r="X23" s="79">
        <f t="shared" si="6"/>
        <v>2094</v>
      </c>
      <c r="Y23" s="12">
        <f ca="1">IF(R23="LATE",TODAY()-P23,0)</f>
        <v>0</v>
      </c>
      <c r="Z23">
        <f ca="1">Y23*L23</f>
        <v>0</v>
      </c>
      <c r="AA23" s="80"/>
      <c r="AB23" s="93"/>
    </row>
    <row r="24" spans="1:28" x14ac:dyDescent="0.25">
      <c r="A24" s="25" t="s">
        <v>108</v>
      </c>
      <c r="B24" s="25" t="s">
        <v>13</v>
      </c>
      <c r="C24" s="26">
        <v>42736</v>
      </c>
      <c r="D24" s="26">
        <v>43313</v>
      </c>
      <c r="E24" s="25" t="s">
        <v>109</v>
      </c>
      <c r="F24" s="25" t="s">
        <v>109</v>
      </c>
      <c r="G24" s="25" t="s">
        <v>1572</v>
      </c>
      <c r="H24" s="25" t="s">
        <v>17</v>
      </c>
      <c r="I24" s="25" t="s">
        <v>1787</v>
      </c>
      <c r="J24" s="27">
        <v>1461</v>
      </c>
      <c r="K24" s="27">
        <v>0</v>
      </c>
      <c r="L24" s="27">
        <f t="shared" si="0"/>
        <v>1461</v>
      </c>
      <c r="M24" s="93">
        <v>0.61955606539554997</v>
      </c>
      <c r="N24" s="4" t="str">
        <f t="shared" si="7"/>
        <v>38856NCD428A29-REV1.31461</v>
      </c>
      <c r="O24" s="4">
        <f t="shared" si="8"/>
        <v>905.17141154289845</v>
      </c>
      <c r="P24" s="8">
        <f t="shared" si="9"/>
        <v>43390</v>
      </c>
      <c r="Q24" s="8">
        <f>VLOOKUP(P24,'Lookup Tables'!$A$3:$B$121,1,TRUE)</f>
        <v>43387</v>
      </c>
      <c r="R24" s="9">
        <f>VLOOKUP(P24,'Lookup Tables'!$A$3:$B$121,2,TRUE)</f>
        <v>43387</v>
      </c>
      <c r="S24" s="10">
        <f>VLOOKUP(P24,'Lookup Tables'!$D$3:$E$25,2,TRUE)</f>
        <v>43374</v>
      </c>
      <c r="T24" s="24" t="str">
        <f>IF(LEFT(G24,2)="PH",VLOOKUP(LEFT(G24,3),'Lookup Tables'!$G$3:$H$37,2,FALSE),IF(ISNA(VLOOKUP(LEFT(G24,2),'Lookup Tables'!$G$3:$H$37,2,FALSE)),"Other",VLOOKUP(LEFT(G24,2),'Lookup Tables'!$G$3:$H$37,2,FALSE)))</f>
        <v>Battery</v>
      </c>
      <c r="U24" s="79" t="str">
        <f t="shared" si="4"/>
        <v>NCD</v>
      </c>
      <c r="V24" s="79" t="str">
        <f t="shared" si="5"/>
        <v>C</v>
      </c>
      <c r="W24" s="79">
        <f>VLOOKUP(V24,'Lookup Tables'!$K$3:$L$21,2,FALSE)</f>
        <v>3</v>
      </c>
      <c r="X24" s="79">
        <f t="shared" si="6"/>
        <v>4383</v>
      </c>
      <c r="Y24" s="12">
        <f ca="1">IF(R24="LATE",TODAY()-P24,0)</f>
        <v>0</v>
      </c>
      <c r="Z24">
        <f ca="1">Y24*L24</f>
        <v>0</v>
      </c>
      <c r="AA24" s="80"/>
      <c r="AB24" s="93"/>
    </row>
    <row r="25" spans="1:28" x14ac:dyDescent="0.25">
      <c r="A25" s="25" t="s">
        <v>108</v>
      </c>
      <c r="B25" s="25" t="s">
        <v>13</v>
      </c>
      <c r="C25" s="26">
        <v>42736</v>
      </c>
      <c r="D25" s="26">
        <v>43313</v>
      </c>
      <c r="E25" s="25" t="s">
        <v>109</v>
      </c>
      <c r="F25" s="25" t="s">
        <v>109</v>
      </c>
      <c r="G25" s="25" t="s">
        <v>1572</v>
      </c>
      <c r="H25" s="25" t="s">
        <v>17</v>
      </c>
      <c r="I25" s="25" t="s">
        <v>1788</v>
      </c>
      <c r="J25" s="27">
        <v>1296</v>
      </c>
      <c r="K25" s="27">
        <v>0</v>
      </c>
      <c r="L25" s="27">
        <f t="shared" si="0"/>
        <v>1296</v>
      </c>
      <c r="M25" s="93">
        <v>0.61955606539554997</v>
      </c>
      <c r="N25" s="4" t="str">
        <f t="shared" si="7"/>
        <v>38856NCD428A29-REV1.31296</v>
      </c>
      <c r="O25" s="4">
        <f t="shared" si="8"/>
        <v>802.94466075263279</v>
      </c>
      <c r="P25" s="8">
        <f t="shared" si="9"/>
        <v>43474</v>
      </c>
      <c r="Q25" s="8">
        <f>VLOOKUP(P25,'Lookup Tables'!$A$3:$B$121,1,TRUE)</f>
        <v>43471</v>
      </c>
      <c r="R25" s="9">
        <f>VLOOKUP(P25,'Lookup Tables'!$A$3:$B$121,2,TRUE)</f>
        <v>43471</v>
      </c>
      <c r="S25" s="10">
        <f>VLOOKUP(P25,'Lookup Tables'!$D$3:$E$25,2,TRUE)</f>
        <v>43466</v>
      </c>
      <c r="T25" s="24" t="str">
        <f>IF(LEFT(G25,2)="PH",VLOOKUP(LEFT(G25,3),'Lookup Tables'!$G$3:$H$37,2,FALSE),IF(ISNA(VLOOKUP(LEFT(G25,2),'Lookup Tables'!$G$3:$H$37,2,FALSE)),"Other",VLOOKUP(LEFT(G25,2),'Lookup Tables'!$G$3:$H$37,2,FALSE)))</f>
        <v>Battery</v>
      </c>
      <c r="U25" s="79" t="str">
        <f t="shared" si="4"/>
        <v>NCD</v>
      </c>
      <c r="V25" s="79" t="str">
        <f t="shared" si="5"/>
        <v>C</v>
      </c>
      <c r="W25" s="79">
        <f>VLOOKUP(V25,'Lookup Tables'!$K$3:$L$21,2,FALSE)</f>
        <v>3</v>
      </c>
      <c r="X25" s="79">
        <f t="shared" si="6"/>
        <v>3888</v>
      </c>
      <c r="Y25" s="12">
        <f ca="1">IF(R25="LATE",TODAY()-P25,0)</f>
        <v>0</v>
      </c>
      <c r="Z25">
        <f ca="1">Y25*L25</f>
        <v>0</v>
      </c>
      <c r="AA25" s="80"/>
      <c r="AB25" s="93"/>
    </row>
    <row r="26" spans="1:28" x14ac:dyDescent="0.25">
      <c r="A26" s="25" t="s">
        <v>528</v>
      </c>
      <c r="B26" s="25" t="s">
        <v>13</v>
      </c>
      <c r="C26" s="26">
        <v>43312</v>
      </c>
      <c r="D26" s="26">
        <v>43332</v>
      </c>
      <c r="E26" s="25" t="s">
        <v>42</v>
      </c>
      <c r="F26" s="25" t="s">
        <v>42</v>
      </c>
      <c r="G26" s="25" t="s">
        <v>1573</v>
      </c>
      <c r="H26" s="25" t="s">
        <v>43</v>
      </c>
      <c r="I26" s="25" t="s">
        <v>1789</v>
      </c>
      <c r="J26" s="27">
        <v>8</v>
      </c>
      <c r="K26" s="27">
        <v>0</v>
      </c>
      <c r="L26" s="27">
        <f t="shared" si="0"/>
        <v>8</v>
      </c>
      <c r="M26" s="93">
        <v>0</v>
      </c>
      <c r="N26" s="4" t="str">
        <f t="shared" si="7"/>
        <v>46689NFD459A35 REV0.18</v>
      </c>
      <c r="O26" s="4">
        <f t="shared" si="8"/>
        <v>0</v>
      </c>
      <c r="P26" s="8">
        <f t="shared" si="9"/>
        <v>43332</v>
      </c>
      <c r="Q26" s="8">
        <f>VLOOKUP(P26,'Lookup Tables'!$A$3:$B$121,1,TRUE)</f>
        <v>43331</v>
      </c>
      <c r="R26" s="9" t="str">
        <f>VLOOKUP(P26,'Lookup Tables'!$A$3:$B$121,2,TRUE)</f>
        <v>LATE</v>
      </c>
      <c r="S26" s="10" t="str">
        <f>VLOOKUP(P26,'Lookup Tables'!$D$3:$E$25,2,TRUE)</f>
        <v>LATE</v>
      </c>
      <c r="T26" s="24" t="str">
        <f>IF(LEFT(G26,2)="PH",VLOOKUP(LEFT(G26,3),'Lookup Tables'!$G$3:$H$37,2,FALSE),IF(ISNA(VLOOKUP(LEFT(G26,2),'Lookup Tables'!$G$3:$H$37,2,FALSE)),"Other",VLOOKUP(LEFT(G26,2),'Lookup Tables'!$G$3:$H$37,2,FALSE)))</f>
        <v>Battery</v>
      </c>
      <c r="U26" s="79" t="str">
        <f t="shared" si="4"/>
        <v>NFD</v>
      </c>
      <c r="V26" s="79" t="str">
        <f t="shared" si="5"/>
        <v>F</v>
      </c>
      <c r="W26" s="79">
        <f>VLOOKUP(V26,'Lookup Tables'!$K$3:$L$21,2,FALSE)</f>
        <v>6</v>
      </c>
      <c r="X26" s="79">
        <f t="shared" si="6"/>
        <v>48</v>
      </c>
      <c r="Y26" s="12">
        <f ca="1">IF(R26="LATE",TODAY()-P26,0)</f>
        <v>25</v>
      </c>
      <c r="Z26">
        <f ca="1">Y26*L26</f>
        <v>200</v>
      </c>
      <c r="AA26" s="80"/>
      <c r="AB26" s="93"/>
    </row>
    <row r="27" spans="1:28" x14ac:dyDescent="0.25">
      <c r="A27" s="25" t="s">
        <v>528</v>
      </c>
      <c r="B27" s="25" t="s">
        <v>13</v>
      </c>
      <c r="C27" s="26">
        <v>43312</v>
      </c>
      <c r="D27" s="26">
        <v>43332</v>
      </c>
      <c r="E27" s="25" t="s">
        <v>42</v>
      </c>
      <c r="F27" s="25" t="s">
        <v>42</v>
      </c>
      <c r="G27" s="25" t="s">
        <v>1573</v>
      </c>
      <c r="H27" s="25" t="s">
        <v>43</v>
      </c>
      <c r="I27" s="25" t="s">
        <v>1790</v>
      </c>
      <c r="J27" s="27">
        <v>40</v>
      </c>
      <c r="K27" s="27">
        <v>0</v>
      </c>
      <c r="L27" s="27">
        <f t="shared" si="0"/>
        <v>40</v>
      </c>
      <c r="M27" s="93">
        <v>0</v>
      </c>
      <c r="N27" s="4" t="str">
        <f t="shared" si="7"/>
        <v>46689NFD459A35 REV0.140</v>
      </c>
      <c r="O27" s="4">
        <f t="shared" si="8"/>
        <v>0</v>
      </c>
      <c r="P27" s="8">
        <f t="shared" si="9"/>
        <v>43332</v>
      </c>
      <c r="Q27" s="8">
        <f>VLOOKUP(P27,'Lookup Tables'!$A$3:$B$121,1,TRUE)</f>
        <v>43331</v>
      </c>
      <c r="R27" s="9" t="str">
        <f>VLOOKUP(P27,'Lookup Tables'!$A$3:$B$121,2,TRUE)</f>
        <v>LATE</v>
      </c>
      <c r="S27" s="10" t="str">
        <f>VLOOKUP(P27,'Lookup Tables'!$D$3:$E$25,2,TRUE)</f>
        <v>LATE</v>
      </c>
      <c r="T27" s="24" t="str">
        <f>IF(LEFT(G27,2)="PH",VLOOKUP(LEFT(G27,3),'Lookup Tables'!$G$3:$H$37,2,FALSE),IF(ISNA(VLOOKUP(LEFT(G27,2),'Lookup Tables'!$G$3:$H$37,2,FALSE)),"Other",VLOOKUP(LEFT(G27,2),'Lookup Tables'!$G$3:$H$37,2,FALSE)))</f>
        <v>Battery</v>
      </c>
      <c r="U27" s="79" t="str">
        <f t="shared" si="4"/>
        <v>NFD</v>
      </c>
      <c r="V27" s="79" t="str">
        <f t="shared" si="5"/>
        <v>F</v>
      </c>
      <c r="W27" s="79">
        <f>VLOOKUP(V27,'Lookup Tables'!$K$3:$L$21,2,FALSE)</f>
        <v>6</v>
      </c>
      <c r="X27" s="79">
        <f t="shared" si="6"/>
        <v>240</v>
      </c>
      <c r="Y27" s="12">
        <f ca="1">IF(R27="LATE",TODAY()-P27,0)</f>
        <v>25</v>
      </c>
      <c r="Z27">
        <f ca="1">Y27*L27</f>
        <v>1000</v>
      </c>
      <c r="AA27" s="80"/>
      <c r="AB27" s="93"/>
    </row>
    <row r="28" spans="1:28" x14ac:dyDescent="0.25">
      <c r="A28" s="25" t="s">
        <v>528</v>
      </c>
      <c r="B28" s="25" t="s">
        <v>13</v>
      </c>
      <c r="C28" s="26">
        <v>43312</v>
      </c>
      <c r="D28" s="26">
        <v>43332</v>
      </c>
      <c r="E28" s="25" t="s">
        <v>42</v>
      </c>
      <c r="F28" s="25" t="s">
        <v>42</v>
      </c>
      <c r="G28" s="25" t="s">
        <v>1573</v>
      </c>
      <c r="H28" s="25" t="s">
        <v>43</v>
      </c>
      <c r="I28" s="25" t="s">
        <v>1791</v>
      </c>
      <c r="J28" s="27">
        <v>5</v>
      </c>
      <c r="K28" s="27">
        <v>0</v>
      </c>
      <c r="L28" s="27">
        <f t="shared" si="0"/>
        <v>5</v>
      </c>
      <c r="M28" s="93">
        <v>0</v>
      </c>
      <c r="N28" s="4" t="str">
        <f t="shared" si="7"/>
        <v>46689NFD459A35 REV0.15</v>
      </c>
      <c r="O28" s="4">
        <f t="shared" si="8"/>
        <v>0</v>
      </c>
      <c r="P28" s="8">
        <f t="shared" si="9"/>
        <v>43332</v>
      </c>
      <c r="Q28" s="8">
        <f>VLOOKUP(P28,'Lookup Tables'!$A$3:$B$121,1,TRUE)</f>
        <v>43331</v>
      </c>
      <c r="R28" s="9" t="str">
        <f>VLOOKUP(P28,'Lookup Tables'!$A$3:$B$121,2,TRUE)</f>
        <v>LATE</v>
      </c>
      <c r="S28" s="10" t="str">
        <f>VLOOKUP(P28,'Lookup Tables'!$D$3:$E$25,2,TRUE)</f>
        <v>LATE</v>
      </c>
      <c r="T28" s="24" t="str">
        <f>IF(LEFT(G28,2)="PH",VLOOKUP(LEFT(G28,3),'Lookup Tables'!$G$3:$H$37,2,FALSE),IF(ISNA(VLOOKUP(LEFT(G28,2),'Lookup Tables'!$G$3:$H$37,2,FALSE)),"Other",VLOOKUP(LEFT(G28,2),'Lookup Tables'!$G$3:$H$37,2,FALSE)))</f>
        <v>Battery</v>
      </c>
      <c r="U28" s="79" t="str">
        <f t="shared" si="4"/>
        <v>NFD</v>
      </c>
      <c r="V28" s="79" t="str">
        <f t="shared" si="5"/>
        <v>F</v>
      </c>
      <c r="W28" s="79">
        <f>VLOOKUP(V28,'Lookup Tables'!$K$3:$L$21,2,FALSE)</f>
        <v>6</v>
      </c>
      <c r="X28" s="79">
        <f t="shared" si="6"/>
        <v>30</v>
      </c>
      <c r="Y28" s="12">
        <f ca="1">IF(R28="LATE",TODAY()-P28,0)</f>
        <v>25</v>
      </c>
      <c r="Z28">
        <f ca="1">Y28*L28</f>
        <v>125</v>
      </c>
      <c r="AA28" s="80"/>
      <c r="AB28" s="93"/>
    </row>
    <row r="29" spans="1:28" x14ac:dyDescent="0.25">
      <c r="A29" s="25" t="s">
        <v>803</v>
      </c>
      <c r="B29" s="25" t="s">
        <v>13</v>
      </c>
      <c r="C29" s="26">
        <v>43329</v>
      </c>
      <c r="D29" s="26">
        <v>43367</v>
      </c>
      <c r="E29" s="25" t="s">
        <v>110</v>
      </c>
      <c r="F29" s="25" t="s">
        <v>110</v>
      </c>
      <c r="G29" s="25" t="s">
        <v>1573</v>
      </c>
      <c r="H29" s="25" t="s">
        <v>43</v>
      </c>
      <c r="I29" s="25" t="s">
        <v>1792</v>
      </c>
      <c r="J29" s="27">
        <v>20</v>
      </c>
      <c r="K29" s="27">
        <v>0</v>
      </c>
      <c r="L29" s="27">
        <f t="shared" si="0"/>
        <v>20</v>
      </c>
      <c r="M29" s="93">
        <v>1.5468428714531279</v>
      </c>
      <c r="N29" s="4" t="str">
        <f t="shared" si="7"/>
        <v>46848NFD459A35 REV0.120</v>
      </c>
      <c r="O29" s="4">
        <f t="shared" si="8"/>
        <v>30.93685742906256</v>
      </c>
      <c r="P29" s="8">
        <f t="shared" si="9"/>
        <v>43367</v>
      </c>
      <c r="Q29" s="8">
        <f>VLOOKUP(P29,'Lookup Tables'!$A$3:$B$121,1,TRUE)</f>
        <v>43366</v>
      </c>
      <c r="R29" s="9">
        <f>VLOOKUP(P29,'Lookup Tables'!$A$3:$B$121,2,TRUE)</f>
        <v>43366</v>
      </c>
      <c r="S29" s="10">
        <f>VLOOKUP(P29,'Lookup Tables'!$D$3:$E$25,2,TRUE)</f>
        <v>43344</v>
      </c>
      <c r="T29" s="24" t="str">
        <f>IF(LEFT(G29,2)="PH",VLOOKUP(LEFT(G29,3),'Lookup Tables'!$G$3:$H$37,2,FALSE),IF(ISNA(VLOOKUP(LEFT(G29,2),'Lookup Tables'!$G$3:$H$37,2,FALSE)),"Other",VLOOKUP(LEFT(G29,2),'Lookup Tables'!$G$3:$H$37,2,FALSE)))</f>
        <v>Battery</v>
      </c>
      <c r="U29" s="79" t="str">
        <f t="shared" si="4"/>
        <v>NFD</v>
      </c>
      <c r="V29" s="79" t="str">
        <f t="shared" si="5"/>
        <v>F</v>
      </c>
      <c r="W29" s="79">
        <f>VLOOKUP(V29,'Lookup Tables'!$K$3:$L$21,2,FALSE)</f>
        <v>6</v>
      </c>
      <c r="X29" s="79">
        <f t="shared" si="6"/>
        <v>120</v>
      </c>
      <c r="Y29" s="12">
        <f ca="1">IF(R29="LATE",TODAY()-P29,0)</f>
        <v>0</v>
      </c>
      <c r="Z29">
        <f ca="1">Y29*L29</f>
        <v>0</v>
      </c>
      <c r="AA29" s="80"/>
      <c r="AB29" s="93"/>
    </row>
    <row r="30" spans="1:28" x14ac:dyDescent="0.25">
      <c r="A30" s="25" t="s">
        <v>1562</v>
      </c>
      <c r="B30" s="25" t="s">
        <v>13</v>
      </c>
      <c r="C30" s="26">
        <v>43354</v>
      </c>
      <c r="D30" s="26">
        <v>43381</v>
      </c>
      <c r="E30" s="25" t="s">
        <v>1563</v>
      </c>
      <c r="F30" s="25" t="s">
        <v>1563</v>
      </c>
      <c r="G30" s="25" t="s">
        <v>1574</v>
      </c>
      <c r="H30" s="25" t="s">
        <v>17</v>
      </c>
      <c r="I30" s="25" t="s">
        <v>1793</v>
      </c>
      <c r="J30" s="27">
        <v>1</v>
      </c>
      <c r="K30" s="27">
        <v>0</v>
      </c>
      <c r="L30" s="27">
        <f t="shared" si="0"/>
        <v>1</v>
      </c>
      <c r="M30" s="93">
        <v>1.3443884368070569</v>
      </c>
      <c r="N30" s="4" t="str">
        <f t="shared" si="7"/>
        <v>47036NHD185A431</v>
      </c>
      <c r="O30" s="4">
        <f t="shared" si="8"/>
        <v>1.3443884368070569</v>
      </c>
      <c r="P30" s="8">
        <f t="shared" si="9"/>
        <v>43381</v>
      </c>
      <c r="Q30" s="8">
        <f>VLOOKUP(P30,'Lookup Tables'!$A$3:$B$121,1,TRUE)</f>
        <v>43380</v>
      </c>
      <c r="R30" s="9">
        <f>VLOOKUP(P30,'Lookup Tables'!$A$3:$B$121,2,TRUE)</f>
        <v>43380</v>
      </c>
      <c r="S30" s="10">
        <f>VLOOKUP(P30,'Lookup Tables'!$D$3:$E$25,2,TRUE)</f>
        <v>43374</v>
      </c>
      <c r="T30" s="24" t="str">
        <f>IF(LEFT(G30,2)="PH",VLOOKUP(LEFT(G30,3),'Lookup Tables'!$G$3:$H$37,2,FALSE),IF(ISNA(VLOOKUP(LEFT(G30,2),'Lookup Tables'!$G$3:$H$37,2,FALSE)),"Other",VLOOKUP(LEFT(G30,2),'Lookup Tables'!$G$3:$H$37,2,FALSE)))</f>
        <v>Battery</v>
      </c>
      <c r="U30" s="79" t="str">
        <f t="shared" si="4"/>
        <v>NHD</v>
      </c>
      <c r="V30" s="79" t="str">
        <f t="shared" si="5"/>
        <v>H</v>
      </c>
      <c r="W30" s="79">
        <f>VLOOKUP(V30,'Lookup Tables'!$K$3:$L$21,2,FALSE)</f>
        <v>8</v>
      </c>
      <c r="X30" s="79">
        <f t="shared" si="6"/>
        <v>8</v>
      </c>
      <c r="Y30" s="12">
        <f ca="1">IF(R30="LATE",TODAY()-P30,0)</f>
        <v>0</v>
      </c>
      <c r="Z30">
        <f ca="1">Y30*L30</f>
        <v>0</v>
      </c>
      <c r="AA30" s="80"/>
      <c r="AB30" s="93"/>
    </row>
    <row r="31" spans="1:28" x14ac:dyDescent="0.25">
      <c r="A31" s="25" t="s">
        <v>104</v>
      </c>
      <c r="B31" s="25" t="s">
        <v>13</v>
      </c>
      <c r="C31" s="26">
        <v>43186</v>
      </c>
      <c r="D31" s="26">
        <v>43307</v>
      </c>
      <c r="E31" s="25" t="s">
        <v>14</v>
      </c>
      <c r="F31" s="25" t="s">
        <v>14</v>
      </c>
      <c r="G31" s="25" t="s">
        <v>1575</v>
      </c>
      <c r="H31" s="25" t="s">
        <v>17</v>
      </c>
      <c r="I31" s="25" t="s">
        <v>1794</v>
      </c>
      <c r="J31" s="27">
        <v>1000</v>
      </c>
      <c r="K31" s="27">
        <v>330</v>
      </c>
      <c r="L31" s="27">
        <f t="shared" si="0"/>
        <v>670</v>
      </c>
      <c r="M31" s="93">
        <v>0.90972558992872787</v>
      </c>
      <c r="N31" s="4" t="str">
        <f t="shared" si="7"/>
        <v>45552NHD379B34 REV1.01000</v>
      </c>
      <c r="O31" s="4">
        <f t="shared" si="8"/>
        <v>609.51614525224772</v>
      </c>
      <c r="P31" s="8">
        <f t="shared" si="9"/>
        <v>43336</v>
      </c>
      <c r="Q31" s="8">
        <f>VLOOKUP(P31,'Lookup Tables'!$A$3:$B$121,1,TRUE)</f>
        <v>43331</v>
      </c>
      <c r="R31" s="9" t="str">
        <f>VLOOKUP(P31,'Lookup Tables'!$A$3:$B$121,2,TRUE)</f>
        <v>LATE</v>
      </c>
      <c r="S31" s="10" t="str">
        <f>VLOOKUP(P31,'Lookup Tables'!$D$3:$E$25,2,TRUE)</f>
        <v>LATE</v>
      </c>
      <c r="T31" s="24" t="str">
        <f>IF(LEFT(G31,2)="PH",VLOOKUP(LEFT(G31,3),'Lookup Tables'!$G$3:$H$37,2,FALSE),IF(ISNA(VLOOKUP(LEFT(G31,2),'Lookup Tables'!$G$3:$H$37,2,FALSE)),"Other",VLOOKUP(LEFT(G31,2),'Lookup Tables'!$G$3:$H$37,2,FALSE)))</f>
        <v>Battery</v>
      </c>
      <c r="U31" s="79" t="str">
        <f t="shared" si="4"/>
        <v>NHD</v>
      </c>
      <c r="V31" s="79" t="str">
        <f t="shared" si="5"/>
        <v>H</v>
      </c>
      <c r="W31" s="79">
        <f>VLOOKUP(V31,'Lookup Tables'!$K$3:$L$21,2,FALSE)</f>
        <v>8</v>
      </c>
      <c r="X31" s="79">
        <f t="shared" si="6"/>
        <v>5360</v>
      </c>
      <c r="Y31" s="12">
        <f ca="1">IF(R31="LATE",TODAY()-P31,0)</f>
        <v>21</v>
      </c>
      <c r="Z31">
        <f ca="1">Y31*L31</f>
        <v>14070</v>
      </c>
      <c r="AA31" s="80"/>
      <c r="AB31" s="93"/>
    </row>
    <row r="32" spans="1:28" x14ac:dyDescent="0.25">
      <c r="A32" s="25" t="s">
        <v>175</v>
      </c>
      <c r="B32" s="25" t="s">
        <v>13</v>
      </c>
      <c r="C32" s="26">
        <v>43224</v>
      </c>
      <c r="D32" s="26">
        <v>43502</v>
      </c>
      <c r="E32" s="25" t="s">
        <v>14</v>
      </c>
      <c r="F32" s="25" t="s">
        <v>14</v>
      </c>
      <c r="G32" s="25" t="s">
        <v>1575</v>
      </c>
      <c r="H32" s="25" t="s">
        <v>17</v>
      </c>
      <c r="I32" s="25" t="s">
        <v>1795</v>
      </c>
      <c r="J32" s="27">
        <v>1700</v>
      </c>
      <c r="K32" s="27">
        <v>0</v>
      </c>
      <c r="L32" s="27">
        <f t="shared" si="0"/>
        <v>1700</v>
      </c>
      <c r="M32" s="93">
        <v>0.90972558992872787</v>
      </c>
      <c r="N32" s="4" t="str">
        <f t="shared" si="7"/>
        <v>45940NHD379B34 REV1.01700</v>
      </c>
      <c r="O32" s="4">
        <f t="shared" si="8"/>
        <v>1546.5335028788375</v>
      </c>
      <c r="P32" s="8">
        <f t="shared" si="9"/>
        <v>43350</v>
      </c>
      <c r="Q32" s="8">
        <f>VLOOKUP(P32,'Lookup Tables'!$A$3:$B$121,1,TRUE)</f>
        <v>43345</v>
      </c>
      <c r="R32" s="9" t="str">
        <f>VLOOKUP(P32,'Lookup Tables'!$A$3:$B$121,2,TRUE)</f>
        <v>LATE</v>
      </c>
      <c r="S32" s="10">
        <f>VLOOKUP(P32,'Lookup Tables'!$D$3:$E$25,2,TRUE)</f>
        <v>43344</v>
      </c>
      <c r="T32" s="24" t="str">
        <f>IF(LEFT(G32,2)="PH",VLOOKUP(LEFT(G32,3),'Lookup Tables'!$G$3:$H$37,2,FALSE),IF(ISNA(VLOOKUP(LEFT(G32,2),'Lookup Tables'!$G$3:$H$37,2,FALSE)),"Other",VLOOKUP(LEFT(G32,2),'Lookup Tables'!$G$3:$H$37,2,FALSE)))</f>
        <v>Battery</v>
      </c>
      <c r="U32" s="79" t="str">
        <f t="shared" si="4"/>
        <v>NHD</v>
      </c>
      <c r="V32" s="79" t="str">
        <f t="shared" si="5"/>
        <v>H</v>
      </c>
      <c r="W32" s="79">
        <f>VLOOKUP(V32,'Lookup Tables'!$K$3:$L$21,2,FALSE)</f>
        <v>8</v>
      </c>
      <c r="X32" s="79">
        <f t="shared" si="6"/>
        <v>13600</v>
      </c>
      <c r="Y32" s="12">
        <f ca="1">IF(R32="LATE",TODAY()-P32,0)</f>
        <v>7</v>
      </c>
      <c r="Z32">
        <f ca="1">Y32*L32</f>
        <v>11900</v>
      </c>
      <c r="AA32" s="80"/>
      <c r="AB32" s="93"/>
    </row>
    <row r="33" spans="1:28" x14ac:dyDescent="0.25">
      <c r="A33" s="25" t="s">
        <v>175</v>
      </c>
      <c r="B33" s="25" t="s">
        <v>13</v>
      </c>
      <c r="C33" s="26">
        <v>43224</v>
      </c>
      <c r="D33" s="26">
        <v>43502</v>
      </c>
      <c r="E33" s="25" t="s">
        <v>14</v>
      </c>
      <c r="F33" s="25" t="s">
        <v>14</v>
      </c>
      <c r="G33" s="25" t="s">
        <v>1575</v>
      </c>
      <c r="H33" s="25" t="s">
        <v>17</v>
      </c>
      <c r="I33" s="25" t="s">
        <v>1796</v>
      </c>
      <c r="J33" s="27">
        <v>1440</v>
      </c>
      <c r="K33" s="27">
        <v>0</v>
      </c>
      <c r="L33" s="27">
        <f t="shared" si="0"/>
        <v>1440</v>
      </c>
      <c r="M33" s="93">
        <v>0.90972558992872787</v>
      </c>
      <c r="N33" s="4" t="str">
        <f t="shared" si="7"/>
        <v>45940NHD379B34 REV1.01440</v>
      </c>
      <c r="O33" s="4">
        <f t="shared" si="8"/>
        <v>1310.0048494973682</v>
      </c>
      <c r="P33" s="8">
        <f t="shared" si="9"/>
        <v>43357</v>
      </c>
      <c r="Q33" s="8">
        <f>VLOOKUP(P33,'Lookup Tables'!$A$3:$B$121,1,TRUE)</f>
        <v>43352</v>
      </c>
      <c r="R33" s="9">
        <f>VLOOKUP(P33,'Lookup Tables'!$A$3:$B$121,2,TRUE)</f>
        <v>43352</v>
      </c>
      <c r="S33" s="10">
        <f>VLOOKUP(P33,'Lookup Tables'!$D$3:$E$25,2,TRUE)</f>
        <v>43344</v>
      </c>
      <c r="T33" s="24" t="str">
        <f>IF(LEFT(G33,2)="PH",VLOOKUP(LEFT(G33,3),'Lookup Tables'!$G$3:$H$37,2,FALSE),IF(ISNA(VLOOKUP(LEFT(G33,2),'Lookup Tables'!$G$3:$H$37,2,FALSE)),"Other",VLOOKUP(LEFT(G33,2),'Lookup Tables'!$G$3:$H$37,2,FALSE)))</f>
        <v>Battery</v>
      </c>
      <c r="U33" s="79" t="str">
        <f t="shared" si="4"/>
        <v>NHD</v>
      </c>
      <c r="V33" s="79" t="str">
        <f t="shared" si="5"/>
        <v>H</v>
      </c>
      <c r="W33" s="79">
        <f>VLOOKUP(V33,'Lookup Tables'!$K$3:$L$21,2,FALSE)</f>
        <v>8</v>
      </c>
      <c r="X33" s="79">
        <f t="shared" si="6"/>
        <v>11520</v>
      </c>
      <c r="Y33" s="12">
        <f ca="1">IF(R33="LATE",TODAY()-P33,0)</f>
        <v>0</v>
      </c>
      <c r="Z33">
        <f ca="1">Y33*L33</f>
        <v>0</v>
      </c>
      <c r="AA33" s="80"/>
      <c r="AB33" s="93"/>
    </row>
    <row r="34" spans="1:28" x14ac:dyDescent="0.25">
      <c r="A34" s="25" t="s">
        <v>175</v>
      </c>
      <c r="B34" s="25" t="s">
        <v>13</v>
      </c>
      <c r="C34" s="26">
        <v>43224</v>
      </c>
      <c r="D34" s="26">
        <v>43502</v>
      </c>
      <c r="E34" s="25" t="s">
        <v>14</v>
      </c>
      <c r="F34" s="25" t="s">
        <v>14</v>
      </c>
      <c r="G34" s="25" t="s">
        <v>1575</v>
      </c>
      <c r="H34" s="25" t="s">
        <v>17</v>
      </c>
      <c r="I34" s="25" t="s">
        <v>1797</v>
      </c>
      <c r="J34" s="27">
        <v>1440</v>
      </c>
      <c r="K34" s="27">
        <v>0</v>
      </c>
      <c r="L34" s="27">
        <f t="shared" si="0"/>
        <v>1440</v>
      </c>
      <c r="M34" s="93">
        <v>0.90972558992872787</v>
      </c>
      <c r="N34" s="4" t="str">
        <f t="shared" si="7"/>
        <v>45940NHD379B34 REV1.01440</v>
      </c>
      <c r="O34" s="4">
        <f t="shared" si="8"/>
        <v>1310.0048494973682</v>
      </c>
      <c r="P34" s="8">
        <f t="shared" si="9"/>
        <v>43364</v>
      </c>
      <c r="Q34" s="8">
        <f>VLOOKUP(P34,'Lookup Tables'!$A$3:$B$121,1,TRUE)</f>
        <v>43359</v>
      </c>
      <c r="R34" s="9">
        <f>VLOOKUP(P34,'Lookup Tables'!$A$3:$B$121,2,TRUE)</f>
        <v>43359</v>
      </c>
      <c r="S34" s="10">
        <f>VLOOKUP(P34,'Lookup Tables'!$D$3:$E$25,2,TRUE)</f>
        <v>43344</v>
      </c>
      <c r="T34" s="24" t="str">
        <f>IF(LEFT(G34,2)="PH",VLOOKUP(LEFT(G34,3),'Lookup Tables'!$G$3:$H$37,2,FALSE),IF(ISNA(VLOOKUP(LEFT(G34,2),'Lookup Tables'!$G$3:$H$37,2,FALSE)),"Other",VLOOKUP(LEFT(G34,2),'Lookup Tables'!$G$3:$H$37,2,FALSE)))</f>
        <v>Battery</v>
      </c>
      <c r="U34" s="79" t="str">
        <f t="shared" si="4"/>
        <v>NHD</v>
      </c>
      <c r="V34" s="79" t="str">
        <f t="shared" si="5"/>
        <v>H</v>
      </c>
      <c r="W34" s="79">
        <f>VLOOKUP(V34,'Lookup Tables'!$K$3:$L$21,2,FALSE)</f>
        <v>8</v>
      </c>
      <c r="X34" s="79">
        <f t="shared" si="6"/>
        <v>11520</v>
      </c>
      <c r="Y34" s="12">
        <f ca="1">IF(R34="LATE",TODAY()-P34,0)</f>
        <v>0</v>
      </c>
      <c r="Z34">
        <f ca="1">Y34*L34</f>
        <v>0</v>
      </c>
      <c r="AA34" s="80"/>
      <c r="AB34" s="93"/>
    </row>
    <row r="35" spans="1:28" x14ac:dyDescent="0.25">
      <c r="A35" s="25" t="s">
        <v>175</v>
      </c>
      <c r="B35" s="25" t="s">
        <v>13</v>
      </c>
      <c r="C35" s="26">
        <v>43224</v>
      </c>
      <c r="D35" s="26">
        <v>43502</v>
      </c>
      <c r="E35" s="25" t="s">
        <v>14</v>
      </c>
      <c r="F35" s="25" t="s">
        <v>14</v>
      </c>
      <c r="G35" s="25" t="s">
        <v>1575</v>
      </c>
      <c r="H35" s="25" t="s">
        <v>17</v>
      </c>
      <c r="I35" s="25" t="s">
        <v>1798</v>
      </c>
      <c r="J35" s="27">
        <v>1440</v>
      </c>
      <c r="K35" s="27">
        <v>0</v>
      </c>
      <c r="L35" s="27">
        <f t="shared" si="0"/>
        <v>1440</v>
      </c>
      <c r="M35" s="93">
        <v>0.90972558992872787</v>
      </c>
      <c r="N35" s="4" t="str">
        <f t="shared" si="7"/>
        <v>45940NHD379B34 REV1.01440</v>
      </c>
      <c r="O35" s="4">
        <f t="shared" si="8"/>
        <v>1310.0048494973682</v>
      </c>
      <c r="P35" s="8">
        <f t="shared" si="9"/>
        <v>43371</v>
      </c>
      <c r="Q35" s="8">
        <f>VLOOKUP(P35,'Lookup Tables'!$A$3:$B$121,1,TRUE)</f>
        <v>43366</v>
      </c>
      <c r="R35" s="9">
        <f>VLOOKUP(P35,'Lookup Tables'!$A$3:$B$121,2,TRUE)</f>
        <v>43366</v>
      </c>
      <c r="S35" s="10">
        <f>VLOOKUP(P35,'Lookup Tables'!$D$3:$E$25,2,TRUE)</f>
        <v>43344</v>
      </c>
      <c r="T35" s="24" t="str">
        <f>IF(LEFT(G35,2)="PH",VLOOKUP(LEFT(G35,3),'Lookup Tables'!$G$3:$H$37,2,FALSE),IF(ISNA(VLOOKUP(LEFT(G35,2),'Lookup Tables'!$G$3:$H$37,2,FALSE)),"Other",VLOOKUP(LEFT(G35,2),'Lookup Tables'!$G$3:$H$37,2,FALSE)))</f>
        <v>Battery</v>
      </c>
      <c r="U35" s="79" t="str">
        <f t="shared" si="4"/>
        <v>NHD</v>
      </c>
      <c r="V35" s="79" t="str">
        <f t="shared" si="5"/>
        <v>H</v>
      </c>
      <c r="W35" s="79">
        <f>VLOOKUP(V35,'Lookup Tables'!$K$3:$L$21,2,FALSE)</f>
        <v>8</v>
      </c>
      <c r="X35" s="79">
        <f t="shared" si="6"/>
        <v>11520</v>
      </c>
      <c r="Y35" s="12">
        <f ca="1">IF(R35="LATE",TODAY()-P35,0)</f>
        <v>0</v>
      </c>
      <c r="Z35">
        <f ca="1">Y35*L35</f>
        <v>0</v>
      </c>
      <c r="AA35" s="80"/>
      <c r="AB35" s="93"/>
    </row>
    <row r="36" spans="1:28" x14ac:dyDescent="0.25">
      <c r="A36" s="25" t="s">
        <v>175</v>
      </c>
      <c r="B36" s="25" t="s">
        <v>13</v>
      </c>
      <c r="C36" s="26">
        <v>43224</v>
      </c>
      <c r="D36" s="26">
        <v>43502</v>
      </c>
      <c r="E36" s="25" t="s">
        <v>14</v>
      </c>
      <c r="F36" s="25" t="s">
        <v>14</v>
      </c>
      <c r="G36" s="25" t="s">
        <v>1575</v>
      </c>
      <c r="H36" s="25" t="s">
        <v>17</v>
      </c>
      <c r="I36" s="25" t="s">
        <v>1799</v>
      </c>
      <c r="J36" s="27">
        <v>1440</v>
      </c>
      <c r="K36" s="27">
        <v>0</v>
      </c>
      <c r="L36" s="27">
        <f t="shared" si="0"/>
        <v>1440</v>
      </c>
      <c r="M36" s="93">
        <v>0.90972558992872787</v>
      </c>
      <c r="N36" s="4" t="str">
        <f t="shared" si="7"/>
        <v>45940NHD379B34 REV1.01440</v>
      </c>
      <c r="O36" s="4">
        <f t="shared" si="8"/>
        <v>1310.0048494973682</v>
      </c>
      <c r="P36" s="8">
        <f t="shared" si="9"/>
        <v>43378</v>
      </c>
      <c r="Q36" s="8">
        <f>VLOOKUP(P36,'Lookup Tables'!$A$3:$B$121,1,TRUE)</f>
        <v>43373</v>
      </c>
      <c r="R36" s="9">
        <f>VLOOKUP(P36,'Lookup Tables'!$A$3:$B$121,2,TRUE)</f>
        <v>43373</v>
      </c>
      <c r="S36" s="10">
        <f>VLOOKUP(P36,'Lookup Tables'!$D$3:$E$25,2,TRUE)</f>
        <v>43374</v>
      </c>
      <c r="T36" s="24" t="str">
        <f>IF(LEFT(G36,2)="PH",VLOOKUP(LEFT(G36,3),'Lookup Tables'!$G$3:$H$37,2,FALSE),IF(ISNA(VLOOKUP(LEFT(G36,2),'Lookup Tables'!$G$3:$H$37,2,FALSE)),"Other",VLOOKUP(LEFT(G36,2),'Lookup Tables'!$G$3:$H$37,2,FALSE)))</f>
        <v>Battery</v>
      </c>
      <c r="U36" s="79" t="str">
        <f t="shared" si="4"/>
        <v>NHD</v>
      </c>
      <c r="V36" s="79" t="str">
        <f t="shared" si="5"/>
        <v>H</v>
      </c>
      <c r="W36" s="79">
        <f>VLOOKUP(V36,'Lookup Tables'!$K$3:$L$21,2,FALSE)</f>
        <v>8</v>
      </c>
      <c r="X36" s="79">
        <f t="shared" si="6"/>
        <v>11520</v>
      </c>
      <c r="Y36" s="12">
        <f ca="1">IF(R36="LATE",TODAY()-P36,0)</f>
        <v>0</v>
      </c>
      <c r="Z36">
        <f ca="1">Y36*L36</f>
        <v>0</v>
      </c>
      <c r="AA36" s="80"/>
      <c r="AB36" s="93"/>
    </row>
    <row r="37" spans="1:28" x14ac:dyDescent="0.25">
      <c r="A37" s="25" t="s">
        <v>175</v>
      </c>
      <c r="B37" s="25" t="s">
        <v>13</v>
      </c>
      <c r="C37" s="26">
        <v>43224</v>
      </c>
      <c r="D37" s="26">
        <v>43502</v>
      </c>
      <c r="E37" s="25" t="s">
        <v>14</v>
      </c>
      <c r="F37" s="25" t="s">
        <v>14</v>
      </c>
      <c r="G37" s="25" t="s">
        <v>1575</v>
      </c>
      <c r="H37" s="25" t="s">
        <v>17</v>
      </c>
      <c r="I37" s="25" t="s">
        <v>1800</v>
      </c>
      <c r="J37" s="27">
        <v>1440</v>
      </c>
      <c r="K37" s="27">
        <v>0</v>
      </c>
      <c r="L37" s="27">
        <f t="shared" si="0"/>
        <v>1440</v>
      </c>
      <c r="M37" s="93">
        <v>0.90972558992872787</v>
      </c>
      <c r="N37" s="4" t="str">
        <f t="shared" si="7"/>
        <v>45940NHD379B34 REV1.01440</v>
      </c>
      <c r="O37" s="4">
        <f t="shared" si="8"/>
        <v>1310.0048494973682</v>
      </c>
      <c r="P37" s="8">
        <f t="shared" si="9"/>
        <v>43385</v>
      </c>
      <c r="Q37" s="8">
        <f>VLOOKUP(P37,'Lookup Tables'!$A$3:$B$121,1,TRUE)</f>
        <v>43380</v>
      </c>
      <c r="R37" s="9">
        <f>VLOOKUP(P37,'Lookup Tables'!$A$3:$B$121,2,TRUE)</f>
        <v>43380</v>
      </c>
      <c r="S37" s="10">
        <f>VLOOKUP(P37,'Lookup Tables'!$D$3:$E$25,2,TRUE)</f>
        <v>43374</v>
      </c>
      <c r="T37" s="24" t="str">
        <f>IF(LEFT(G37,2)="PH",VLOOKUP(LEFT(G37,3),'Lookup Tables'!$G$3:$H$37,2,FALSE),IF(ISNA(VLOOKUP(LEFT(G37,2),'Lookup Tables'!$G$3:$H$37,2,FALSE)),"Other",VLOOKUP(LEFT(G37,2),'Lookup Tables'!$G$3:$H$37,2,FALSE)))</f>
        <v>Battery</v>
      </c>
      <c r="U37" s="79" t="str">
        <f t="shared" si="4"/>
        <v>NHD</v>
      </c>
      <c r="V37" s="79" t="str">
        <f t="shared" si="5"/>
        <v>H</v>
      </c>
      <c r="W37" s="79">
        <f>VLOOKUP(V37,'Lookup Tables'!$K$3:$L$21,2,FALSE)</f>
        <v>8</v>
      </c>
      <c r="X37" s="79">
        <f t="shared" si="6"/>
        <v>11520</v>
      </c>
      <c r="Y37" s="12">
        <f ca="1">IF(R37="LATE",TODAY()-P37,0)</f>
        <v>0</v>
      </c>
      <c r="Z37">
        <f ca="1">Y37*L37</f>
        <v>0</v>
      </c>
      <c r="AA37" s="80"/>
      <c r="AB37" s="93"/>
    </row>
    <row r="38" spans="1:28" x14ac:dyDescent="0.25">
      <c r="A38" s="25" t="s">
        <v>175</v>
      </c>
      <c r="B38" s="25" t="s">
        <v>13</v>
      </c>
      <c r="C38" s="26">
        <v>43224</v>
      </c>
      <c r="D38" s="26">
        <v>43502</v>
      </c>
      <c r="E38" s="25" t="s">
        <v>14</v>
      </c>
      <c r="F38" s="25" t="s">
        <v>14</v>
      </c>
      <c r="G38" s="25" t="s">
        <v>1575</v>
      </c>
      <c r="H38" s="25" t="s">
        <v>17</v>
      </c>
      <c r="I38" s="25" t="s">
        <v>1801</v>
      </c>
      <c r="J38" s="27">
        <v>1440</v>
      </c>
      <c r="K38" s="27">
        <v>0</v>
      </c>
      <c r="L38" s="27">
        <f t="shared" si="0"/>
        <v>1440</v>
      </c>
      <c r="M38" s="93">
        <v>0.90972558992872787</v>
      </c>
      <c r="N38" s="4" t="str">
        <f t="shared" si="7"/>
        <v>45940NHD379B34 REV1.01440</v>
      </c>
      <c r="O38" s="4">
        <f t="shared" si="8"/>
        <v>1310.0048494973682</v>
      </c>
      <c r="P38" s="8">
        <f t="shared" si="9"/>
        <v>43392</v>
      </c>
      <c r="Q38" s="8">
        <f>VLOOKUP(P38,'Lookup Tables'!$A$3:$B$121,1,TRUE)</f>
        <v>43387</v>
      </c>
      <c r="R38" s="9">
        <f>VLOOKUP(P38,'Lookup Tables'!$A$3:$B$121,2,TRUE)</f>
        <v>43387</v>
      </c>
      <c r="S38" s="10">
        <f>VLOOKUP(P38,'Lookup Tables'!$D$3:$E$25,2,TRUE)</f>
        <v>43374</v>
      </c>
      <c r="T38" s="24" t="str">
        <f>IF(LEFT(G38,2)="PH",VLOOKUP(LEFT(G38,3),'Lookup Tables'!$G$3:$H$37,2,FALSE),IF(ISNA(VLOOKUP(LEFT(G38,2),'Lookup Tables'!$G$3:$H$37,2,FALSE)),"Other",VLOOKUP(LEFT(G38,2),'Lookup Tables'!$G$3:$H$37,2,FALSE)))</f>
        <v>Battery</v>
      </c>
      <c r="U38" s="79" t="str">
        <f t="shared" si="4"/>
        <v>NHD</v>
      </c>
      <c r="V38" s="79" t="str">
        <f t="shared" si="5"/>
        <v>H</v>
      </c>
      <c r="W38" s="79">
        <f>VLOOKUP(V38,'Lookup Tables'!$K$3:$L$21,2,FALSE)</f>
        <v>8</v>
      </c>
      <c r="X38" s="79">
        <f t="shared" si="6"/>
        <v>11520</v>
      </c>
      <c r="Y38" s="12">
        <f ca="1">IF(R38="LATE",TODAY()-P38,0)</f>
        <v>0</v>
      </c>
      <c r="Z38">
        <f ca="1">Y38*L38</f>
        <v>0</v>
      </c>
      <c r="AA38" s="80"/>
      <c r="AB38" s="93"/>
    </row>
    <row r="39" spans="1:28" x14ac:dyDescent="0.25">
      <c r="A39" s="25" t="s">
        <v>175</v>
      </c>
      <c r="B39" s="25" t="s">
        <v>13</v>
      </c>
      <c r="C39" s="26">
        <v>43224</v>
      </c>
      <c r="D39" s="26">
        <v>43502</v>
      </c>
      <c r="E39" s="25" t="s">
        <v>14</v>
      </c>
      <c r="F39" s="25" t="s">
        <v>14</v>
      </c>
      <c r="G39" s="25" t="s">
        <v>1575</v>
      </c>
      <c r="H39" s="25" t="s">
        <v>17</v>
      </c>
      <c r="I39" s="25" t="s">
        <v>1802</v>
      </c>
      <c r="J39" s="27">
        <v>1440</v>
      </c>
      <c r="K39" s="27">
        <v>0</v>
      </c>
      <c r="L39" s="27">
        <f t="shared" si="0"/>
        <v>1440</v>
      </c>
      <c r="M39" s="93">
        <v>0.90972558992872787</v>
      </c>
      <c r="N39" s="4" t="str">
        <f t="shared" si="7"/>
        <v>45940NHD379B34 REV1.01440</v>
      </c>
      <c r="O39" s="4">
        <f t="shared" si="8"/>
        <v>1310.0048494973682</v>
      </c>
      <c r="P39" s="8">
        <f t="shared" si="9"/>
        <v>43399</v>
      </c>
      <c r="Q39" s="8">
        <f>VLOOKUP(P39,'Lookup Tables'!$A$3:$B$121,1,TRUE)</f>
        <v>43394</v>
      </c>
      <c r="R39" s="9">
        <f>VLOOKUP(P39,'Lookup Tables'!$A$3:$B$121,2,TRUE)</f>
        <v>43394</v>
      </c>
      <c r="S39" s="10">
        <f>VLOOKUP(P39,'Lookup Tables'!$D$3:$E$25,2,TRUE)</f>
        <v>43374</v>
      </c>
      <c r="T39" s="24" t="str">
        <f>IF(LEFT(G39,2)="PH",VLOOKUP(LEFT(G39,3),'Lookup Tables'!$G$3:$H$37,2,FALSE),IF(ISNA(VLOOKUP(LEFT(G39,2),'Lookup Tables'!$G$3:$H$37,2,FALSE)),"Other",VLOOKUP(LEFT(G39,2),'Lookup Tables'!$G$3:$H$37,2,FALSE)))</f>
        <v>Battery</v>
      </c>
      <c r="U39" s="79" t="str">
        <f t="shared" si="4"/>
        <v>NHD</v>
      </c>
      <c r="V39" s="79" t="str">
        <f t="shared" si="5"/>
        <v>H</v>
      </c>
      <c r="W39" s="79">
        <f>VLOOKUP(V39,'Lookup Tables'!$K$3:$L$21,2,FALSE)</f>
        <v>8</v>
      </c>
      <c r="X39" s="79">
        <f t="shared" si="6"/>
        <v>11520</v>
      </c>
      <c r="Y39" s="12">
        <f ca="1">IF(R39="LATE",TODAY()-P39,0)</f>
        <v>0</v>
      </c>
      <c r="Z39">
        <f ca="1">Y39*L39</f>
        <v>0</v>
      </c>
      <c r="AA39" s="80"/>
      <c r="AB39" s="93"/>
    </row>
    <row r="40" spans="1:28" x14ac:dyDescent="0.25">
      <c r="A40" s="25" t="s">
        <v>175</v>
      </c>
      <c r="B40" s="25" t="s">
        <v>13</v>
      </c>
      <c r="C40" s="26">
        <v>43224</v>
      </c>
      <c r="D40" s="26">
        <v>43502</v>
      </c>
      <c r="E40" s="25" t="s">
        <v>14</v>
      </c>
      <c r="F40" s="25" t="s">
        <v>14</v>
      </c>
      <c r="G40" s="25" t="s">
        <v>1575</v>
      </c>
      <c r="H40" s="25" t="s">
        <v>17</v>
      </c>
      <c r="I40" s="25" t="s">
        <v>1803</v>
      </c>
      <c r="J40" s="27">
        <v>1440</v>
      </c>
      <c r="K40" s="27">
        <v>0</v>
      </c>
      <c r="L40" s="27">
        <f t="shared" si="0"/>
        <v>1440</v>
      </c>
      <c r="M40" s="93">
        <v>0.90972558992872787</v>
      </c>
      <c r="N40" s="4" t="str">
        <f t="shared" si="7"/>
        <v>45940NHD379B34 REV1.01440</v>
      </c>
      <c r="O40" s="4">
        <f t="shared" si="8"/>
        <v>1310.0048494973682</v>
      </c>
      <c r="P40" s="8">
        <f t="shared" si="9"/>
        <v>43406</v>
      </c>
      <c r="Q40" s="8">
        <f>VLOOKUP(P40,'Lookup Tables'!$A$3:$B$121,1,TRUE)</f>
        <v>43401</v>
      </c>
      <c r="R40" s="9">
        <f>VLOOKUP(P40,'Lookup Tables'!$A$3:$B$121,2,TRUE)</f>
        <v>43401</v>
      </c>
      <c r="S40" s="10">
        <f>VLOOKUP(P40,'Lookup Tables'!$D$3:$E$25,2,TRUE)</f>
        <v>43405</v>
      </c>
      <c r="T40" s="24" t="str">
        <f>IF(LEFT(G40,2)="PH",VLOOKUP(LEFT(G40,3),'Lookup Tables'!$G$3:$H$37,2,FALSE),IF(ISNA(VLOOKUP(LEFT(G40,2),'Lookup Tables'!$G$3:$H$37,2,FALSE)),"Other",VLOOKUP(LEFT(G40,2),'Lookup Tables'!$G$3:$H$37,2,FALSE)))</f>
        <v>Battery</v>
      </c>
      <c r="U40" s="79" t="str">
        <f t="shared" si="4"/>
        <v>NHD</v>
      </c>
      <c r="V40" s="79" t="str">
        <f t="shared" si="5"/>
        <v>H</v>
      </c>
      <c r="W40" s="79">
        <f>VLOOKUP(V40,'Lookup Tables'!$K$3:$L$21,2,FALSE)</f>
        <v>8</v>
      </c>
      <c r="X40" s="79">
        <f t="shared" si="6"/>
        <v>11520</v>
      </c>
      <c r="Y40" s="12">
        <f ca="1">IF(R40="LATE",TODAY()-P40,0)</f>
        <v>0</v>
      </c>
      <c r="Z40">
        <f ca="1">Y40*L40</f>
        <v>0</v>
      </c>
      <c r="AA40" s="80"/>
      <c r="AB40" s="93"/>
    </row>
    <row r="41" spans="1:28" x14ac:dyDescent="0.25">
      <c r="A41" s="25" t="s">
        <v>795</v>
      </c>
      <c r="B41" s="25" t="s">
        <v>13</v>
      </c>
      <c r="C41" s="26">
        <v>43328</v>
      </c>
      <c r="D41" s="26">
        <v>43553</v>
      </c>
      <c r="E41" s="25" t="s">
        <v>1223</v>
      </c>
      <c r="F41" s="25" t="s">
        <v>1223</v>
      </c>
      <c r="G41" s="25" t="s">
        <v>1575</v>
      </c>
      <c r="H41" s="25" t="s">
        <v>17</v>
      </c>
      <c r="I41" s="25" t="s">
        <v>1796</v>
      </c>
      <c r="J41" s="27">
        <v>260</v>
      </c>
      <c r="K41" s="27">
        <v>0</v>
      </c>
      <c r="L41" s="27">
        <f t="shared" si="0"/>
        <v>260</v>
      </c>
      <c r="M41" s="93">
        <v>0.9485786432293446</v>
      </c>
      <c r="N41" s="4" t="str">
        <f t="shared" si="7"/>
        <v>46832NHD379B34 REV1.0260</v>
      </c>
      <c r="O41" s="4">
        <f t="shared" si="8"/>
        <v>246.6304472396296</v>
      </c>
      <c r="P41" s="8">
        <f t="shared" si="9"/>
        <v>43357</v>
      </c>
      <c r="Q41" s="8">
        <f>VLOOKUP(P41,'Lookup Tables'!$A$3:$B$121,1,TRUE)</f>
        <v>43352</v>
      </c>
      <c r="R41" s="9">
        <f>VLOOKUP(P41,'Lookup Tables'!$A$3:$B$121,2,TRUE)</f>
        <v>43352</v>
      </c>
      <c r="S41" s="10">
        <f>VLOOKUP(P41,'Lookup Tables'!$D$3:$E$25,2,TRUE)</f>
        <v>43344</v>
      </c>
      <c r="T41" s="24" t="str">
        <f>IF(LEFT(G41,2)="PH",VLOOKUP(LEFT(G41,3),'Lookup Tables'!$G$3:$H$37,2,FALSE),IF(ISNA(VLOOKUP(LEFT(G41,2),'Lookup Tables'!$G$3:$H$37,2,FALSE)),"Other",VLOOKUP(LEFT(G41,2),'Lookup Tables'!$G$3:$H$37,2,FALSE)))</f>
        <v>Battery</v>
      </c>
      <c r="U41" s="79" t="str">
        <f t="shared" si="4"/>
        <v>NHD</v>
      </c>
      <c r="V41" s="79" t="str">
        <f t="shared" si="5"/>
        <v>H</v>
      </c>
      <c r="W41" s="79">
        <f>VLOOKUP(V41,'Lookup Tables'!$K$3:$L$21,2,FALSE)</f>
        <v>8</v>
      </c>
      <c r="X41" s="79">
        <f t="shared" si="6"/>
        <v>2080</v>
      </c>
      <c r="Y41" s="12">
        <f ca="1">IF(R41="LATE",TODAY()-P41,0)</f>
        <v>0</v>
      </c>
      <c r="Z41">
        <f ca="1">Y41*L41</f>
        <v>0</v>
      </c>
      <c r="AA41" s="80"/>
      <c r="AB41" s="93"/>
    </row>
    <row r="42" spans="1:28" x14ac:dyDescent="0.25">
      <c r="A42" s="25" t="s">
        <v>795</v>
      </c>
      <c r="B42" s="25" t="s">
        <v>13</v>
      </c>
      <c r="C42" s="26">
        <v>43328</v>
      </c>
      <c r="D42" s="26">
        <v>43553</v>
      </c>
      <c r="E42" s="25" t="s">
        <v>1223</v>
      </c>
      <c r="F42" s="25" t="s">
        <v>1223</v>
      </c>
      <c r="G42" s="25" t="s">
        <v>1575</v>
      </c>
      <c r="H42" s="25" t="s">
        <v>17</v>
      </c>
      <c r="I42" s="25" t="s">
        <v>1797</v>
      </c>
      <c r="J42" s="27">
        <v>260</v>
      </c>
      <c r="K42" s="27">
        <v>0</v>
      </c>
      <c r="L42" s="27">
        <f t="shared" si="0"/>
        <v>260</v>
      </c>
      <c r="M42" s="93">
        <v>0.9485786432293446</v>
      </c>
      <c r="N42" s="4" t="str">
        <f t="shared" si="7"/>
        <v>46832NHD379B34 REV1.0260</v>
      </c>
      <c r="O42" s="4">
        <f t="shared" si="8"/>
        <v>246.6304472396296</v>
      </c>
      <c r="P42" s="8">
        <f t="shared" si="9"/>
        <v>43364</v>
      </c>
      <c r="Q42" s="8">
        <f>VLOOKUP(P42,'Lookup Tables'!$A$3:$B$121,1,TRUE)</f>
        <v>43359</v>
      </c>
      <c r="R42" s="9">
        <f>VLOOKUP(P42,'Lookup Tables'!$A$3:$B$121,2,TRUE)</f>
        <v>43359</v>
      </c>
      <c r="S42" s="10">
        <f>VLOOKUP(P42,'Lookup Tables'!$D$3:$E$25,2,TRUE)</f>
        <v>43344</v>
      </c>
      <c r="T42" s="24" t="str">
        <f>IF(LEFT(G42,2)="PH",VLOOKUP(LEFT(G42,3),'Lookup Tables'!$G$3:$H$37,2,FALSE),IF(ISNA(VLOOKUP(LEFT(G42,2),'Lookup Tables'!$G$3:$H$37,2,FALSE)),"Other",VLOOKUP(LEFT(G42,2),'Lookup Tables'!$G$3:$H$37,2,FALSE)))</f>
        <v>Battery</v>
      </c>
      <c r="U42" s="79" t="str">
        <f t="shared" si="4"/>
        <v>NHD</v>
      </c>
      <c r="V42" s="79" t="str">
        <f t="shared" si="5"/>
        <v>H</v>
      </c>
      <c r="W42" s="79">
        <f>VLOOKUP(V42,'Lookup Tables'!$K$3:$L$21,2,FALSE)</f>
        <v>8</v>
      </c>
      <c r="X42" s="79">
        <f t="shared" si="6"/>
        <v>2080</v>
      </c>
      <c r="Y42" s="12">
        <f ca="1">IF(R42="LATE",TODAY()-P42,0)</f>
        <v>0</v>
      </c>
      <c r="Z42">
        <f ca="1">Y42*L42</f>
        <v>0</v>
      </c>
      <c r="AA42" s="80"/>
      <c r="AB42" s="93"/>
    </row>
    <row r="43" spans="1:28" x14ac:dyDescent="0.25">
      <c r="A43" s="25" t="s">
        <v>795</v>
      </c>
      <c r="B43" s="25" t="s">
        <v>13</v>
      </c>
      <c r="C43" s="26">
        <v>43328</v>
      </c>
      <c r="D43" s="26">
        <v>43553</v>
      </c>
      <c r="E43" s="25" t="s">
        <v>1223</v>
      </c>
      <c r="F43" s="25" t="s">
        <v>1223</v>
      </c>
      <c r="G43" s="25" t="s">
        <v>1575</v>
      </c>
      <c r="H43" s="25" t="s">
        <v>17</v>
      </c>
      <c r="I43" s="25" t="s">
        <v>1798</v>
      </c>
      <c r="J43" s="27">
        <v>260</v>
      </c>
      <c r="K43" s="27">
        <v>0</v>
      </c>
      <c r="L43" s="27">
        <f t="shared" si="0"/>
        <v>260</v>
      </c>
      <c r="M43" s="93">
        <v>0.9485786432293446</v>
      </c>
      <c r="N43" s="4" t="str">
        <f t="shared" si="7"/>
        <v>46832NHD379B34 REV1.0260</v>
      </c>
      <c r="O43" s="4">
        <f t="shared" si="8"/>
        <v>246.6304472396296</v>
      </c>
      <c r="P43" s="8">
        <f t="shared" si="9"/>
        <v>43371</v>
      </c>
      <c r="Q43" s="8">
        <f>VLOOKUP(P43,'Lookup Tables'!$A$3:$B$121,1,TRUE)</f>
        <v>43366</v>
      </c>
      <c r="R43" s="9">
        <f>VLOOKUP(P43,'Lookup Tables'!$A$3:$B$121,2,TRUE)</f>
        <v>43366</v>
      </c>
      <c r="S43" s="10">
        <f>VLOOKUP(P43,'Lookup Tables'!$D$3:$E$25,2,TRUE)</f>
        <v>43344</v>
      </c>
      <c r="T43" s="24" t="str">
        <f>IF(LEFT(G43,2)="PH",VLOOKUP(LEFT(G43,3),'Lookup Tables'!$G$3:$H$37,2,FALSE),IF(ISNA(VLOOKUP(LEFT(G43,2),'Lookup Tables'!$G$3:$H$37,2,FALSE)),"Other",VLOOKUP(LEFT(G43,2),'Lookup Tables'!$G$3:$H$37,2,FALSE)))</f>
        <v>Battery</v>
      </c>
      <c r="U43" s="79" t="str">
        <f t="shared" si="4"/>
        <v>NHD</v>
      </c>
      <c r="V43" s="79" t="str">
        <f t="shared" si="5"/>
        <v>H</v>
      </c>
      <c r="W43" s="79">
        <f>VLOOKUP(V43,'Lookup Tables'!$K$3:$L$21,2,FALSE)</f>
        <v>8</v>
      </c>
      <c r="X43" s="79">
        <f t="shared" si="6"/>
        <v>2080</v>
      </c>
      <c r="Y43" s="12">
        <f ca="1">IF(R43="LATE",TODAY()-P43,0)</f>
        <v>0</v>
      </c>
      <c r="Z43">
        <f ca="1">Y43*L43</f>
        <v>0</v>
      </c>
      <c r="AA43" s="80"/>
      <c r="AB43" s="93"/>
    </row>
    <row r="44" spans="1:28" x14ac:dyDescent="0.25">
      <c r="A44" s="25" t="s">
        <v>795</v>
      </c>
      <c r="B44" s="25" t="s">
        <v>13</v>
      </c>
      <c r="C44" s="26">
        <v>43328</v>
      </c>
      <c r="D44" s="26">
        <v>43553</v>
      </c>
      <c r="E44" s="25" t="s">
        <v>1223</v>
      </c>
      <c r="F44" s="25" t="s">
        <v>1223</v>
      </c>
      <c r="G44" s="25" t="s">
        <v>1575</v>
      </c>
      <c r="H44" s="25" t="s">
        <v>17</v>
      </c>
      <c r="I44" s="25" t="s">
        <v>1799</v>
      </c>
      <c r="J44" s="27">
        <v>260</v>
      </c>
      <c r="K44" s="27">
        <v>0</v>
      </c>
      <c r="L44" s="27">
        <f t="shared" si="0"/>
        <v>260</v>
      </c>
      <c r="M44" s="93">
        <v>0.9485786432293446</v>
      </c>
      <c r="N44" s="4" t="str">
        <f t="shared" si="7"/>
        <v>46832NHD379B34 REV1.0260</v>
      </c>
      <c r="O44" s="4">
        <f t="shared" si="8"/>
        <v>246.6304472396296</v>
      </c>
      <c r="P44" s="8">
        <f t="shared" si="9"/>
        <v>43378</v>
      </c>
      <c r="Q44" s="8">
        <f>VLOOKUP(P44,'Lookup Tables'!$A$3:$B$121,1,TRUE)</f>
        <v>43373</v>
      </c>
      <c r="R44" s="9">
        <f>VLOOKUP(P44,'Lookup Tables'!$A$3:$B$121,2,TRUE)</f>
        <v>43373</v>
      </c>
      <c r="S44" s="10">
        <f>VLOOKUP(P44,'Lookup Tables'!$D$3:$E$25,2,TRUE)</f>
        <v>43374</v>
      </c>
      <c r="T44" s="24" t="str">
        <f>IF(LEFT(G44,2)="PH",VLOOKUP(LEFT(G44,3),'Lookup Tables'!$G$3:$H$37,2,FALSE),IF(ISNA(VLOOKUP(LEFT(G44,2),'Lookup Tables'!$G$3:$H$37,2,FALSE)),"Other",VLOOKUP(LEFT(G44,2),'Lookup Tables'!$G$3:$H$37,2,FALSE)))</f>
        <v>Battery</v>
      </c>
      <c r="U44" s="79" t="str">
        <f t="shared" si="4"/>
        <v>NHD</v>
      </c>
      <c r="V44" s="79" t="str">
        <f t="shared" si="5"/>
        <v>H</v>
      </c>
      <c r="W44" s="79">
        <f>VLOOKUP(V44,'Lookup Tables'!$K$3:$L$21,2,FALSE)</f>
        <v>8</v>
      </c>
      <c r="X44" s="79">
        <f t="shared" si="6"/>
        <v>2080</v>
      </c>
      <c r="Y44" s="12">
        <f ca="1">IF(R44="LATE",TODAY()-P44,0)</f>
        <v>0</v>
      </c>
      <c r="Z44">
        <f ca="1">Y44*L44</f>
        <v>0</v>
      </c>
      <c r="AA44" s="80"/>
      <c r="AB44" s="93"/>
    </row>
    <row r="45" spans="1:28" x14ac:dyDescent="0.25">
      <c r="A45" s="25" t="s">
        <v>795</v>
      </c>
      <c r="B45" s="25" t="s">
        <v>13</v>
      </c>
      <c r="C45" s="26">
        <v>43328</v>
      </c>
      <c r="D45" s="26">
        <v>43553</v>
      </c>
      <c r="E45" s="25" t="s">
        <v>1223</v>
      </c>
      <c r="F45" s="25" t="s">
        <v>1223</v>
      </c>
      <c r="G45" s="25" t="s">
        <v>1575</v>
      </c>
      <c r="H45" s="25" t="s">
        <v>17</v>
      </c>
      <c r="I45" s="25" t="s">
        <v>1800</v>
      </c>
      <c r="J45" s="27">
        <v>260</v>
      </c>
      <c r="K45" s="27">
        <v>0</v>
      </c>
      <c r="L45" s="27">
        <f t="shared" si="0"/>
        <v>260</v>
      </c>
      <c r="M45" s="93">
        <v>0.9485786432293446</v>
      </c>
      <c r="N45" s="4" t="str">
        <f t="shared" si="7"/>
        <v>46832NHD379B34 REV1.0260</v>
      </c>
      <c r="O45" s="4">
        <f t="shared" si="8"/>
        <v>246.6304472396296</v>
      </c>
      <c r="P45" s="8">
        <f t="shared" si="9"/>
        <v>43385</v>
      </c>
      <c r="Q45" s="8">
        <f>VLOOKUP(P45,'Lookup Tables'!$A$3:$B$121,1,TRUE)</f>
        <v>43380</v>
      </c>
      <c r="R45" s="9">
        <f>VLOOKUP(P45,'Lookup Tables'!$A$3:$B$121,2,TRUE)</f>
        <v>43380</v>
      </c>
      <c r="S45" s="10">
        <f>VLOOKUP(P45,'Lookup Tables'!$D$3:$E$25,2,TRUE)</f>
        <v>43374</v>
      </c>
      <c r="T45" s="24" t="str">
        <f>IF(LEFT(G45,2)="PH",VLOOKUP(LEFT(G45,3),'Lookup Tables'!$G$3:$H$37,2,FALSE),IF(ISNA(VLOOKUP(LEFT(G45,2),'Lookup Tables'!$G$3:$H$37,2,FALSE)),"Other",VLOOKUP(LEFT(G45,2),'Lookup Tables'!$G$3:$H$37,2,FALSE)))</f>
        <v>Battery</v>
      </c>
      <c r="U45" s="79" t="str">
        <f t="shared" si="4"/>
        <v>NHD</v>
      </c>
      <c r="V45" s="79" t="str">
        <f t="shared" si="5"/>
        <v>H</v>
      </c>
      <c r="W45" s="79">
        <f>VLOOKUP(V45,'Lookup Tables'!$K$3:$L$21,2,FALSE)</f>
        <v>8</v>
      </c>
      <c r="X45" s="79">
        <f t="shared" si="6"/>
        <v>2080</v>
      </c>
      <c r="Y45" s="12">
        <f ca="1">IF(R45="LATE",TODAY()-P45,0)</f>
        <v>0</v>
      </c>
      <c r="Z45">
        <f ca="1">Y45*L45</f>
        <v>0</v>
      </c>
      <c r="AA45" s="80"/>
      <c r="AB45" s="93"/>
    </row>
    <row r="46" spans="1:28" x14ac:dyDescent="0.25">
      <c r="A46" s="25" t="s">
        <v>795</v>
      </c>
      <c r="B46" s="25" t="s">
        <v>13</v>
      </c>
      <c r="C46" s="26">
        <v>43328</v>
      </c>
      <c r="D46" s="26">
        <v>43553</v>
      </c>
      <c r="E46" s="25" t="s">
        <v>1223</v>
      </c>
      <c r="F46" s="25" t="s">
        <v>1223</v>
      </c>
      <c r="G46" s="25" t="s">
        <v>1575</v>
      </c>
      <c r="H46" s="25" t="s">
        <v>17</v>
      </c>
      <c r="I46" s="25" t="s">
        <v>1801</v>
      </c>
      <c r="J46" s="27">
        <v>260</v>
      </c>
      <c r="K46" s="27">
        <v>0</v>
      </c>
      <c r="L46" s="27">
        <f t="shared" si="0"/>
        <v>260</v>
      </c>
      <c r="M46" s="93">
        <v>0.9485786432293446</v>
      </c>
      <c r="N46" s="4" t="str">
        <f t="shared" si="7"/>
        <v>46832NHD379B34 REV1.0260</v>
      </c>
      <c r="O46" s="4">
        <f t="shared" si="8"/>
        <v>246.6304472396296</v>
      </c>
      <c r="P46" s="8">
        <f t="shared" si="9"/>
        <v>43392</v>
      </c>
      <c r="Q46" s="8">
        <f>VLOOKUP(P46,'Lookup Tables'!$A$3:$B$121,1,TRUE)</f>
        <v>43387</v>
      </c>
      <c r="R46" s="9">
        <f>VLOOKUP(P46,'Lookup Tables'!$A$3:$B$121,2,TRUE)</f>
        <v>43387</v>
      </c>
      <c r="S46" s="10">
        <f>VLOOKUP(P46,'Lookup Tables'!$D$3:$E$25,2,TRUE)</f>
        <v>43374</v>
      </c>
      <c r="T46" s="24" t="str">
        <f>IF(LEFT(G46,2)="PH",VLOOKUP(LEFT(G46,3),'Lookup Tables'!$G$3:$H$37,2,FALSE),IF(ISNA(VLOOKUP(LEFT(G46,2),'Lookup Tables'!$G$3:$H$37,2,FALSE)),"Other",VLOOKUP(LEFT(G46,2),'Lookup Tables'!$G$3:$H$37,2,FALSE)))</f>
        <v>Battery</v>
      </c>
      <c r="U46" s="79" t="str">
        <f t="shared" si="4"/>
        <v>NHD</v>
      </c>
      <c r="V46" s="79" t="str">
        <f t="shared" si="5"/>
        <v>H</v>
      </c>
      <c r="W46" s="79">
        <f>VLOOKUP(V46,'Lookup Tables'!$K$3:$L$21,2,FALSE)</f>
        <v>8</v>
      </c>
      <c r="X46" s="79">
        <f t="shared" si="6"/>
        <v>2080</v>
      </c>
      <c r="Y46" s="12">
        <f ca="1">IF(R46="LATE",TODAY()-P46,0)</f>
        <v>0</v>
      </c>
      <c r="Z46">
        <f ca="1">Y46*L46</f>
        <v>0</v>
      </c>
      <c r="AA46" s="80"/>
      <c r="AB46" s="93"/>
    </row>
    <row r="47" spans="1:28" x14ac:dyDescent="0.25">
      <c r="A47" s="25" t="s">
        <v>795</v>
      </c>
      <c r="B47" s="25" t="s">
        <v>13</v>
      </c>
      <c r="C47" s="26">
        <v>43328</v>
      </c>
      <c r="D47" s="26">
        <v>43553</v>
      </c>
      <c r="E47" s="25" t="s">
        <v>1223</v>
      </c>
      <c r="F47" s="25" t="s">
        <v>1223</v>
      </c>
      <c r="G47" s="25" t="s">
        <v>1575</v>
      </c>
      <c r="H47" s="25" t="s">
        <v>17</v>
      </c>
      <c r="I47" s="25" t="s">
        <v>1802</v>
      </c>
      <c r="J47" s="27">
        <v>260</v>
      </c>
      <c r="K47" s="27">
        <v>0</v>
      </c>
      <c r="L47" s="27">
        <f t="shared" si="0"/>
        <v>260</v>
      </c>
      <c r="M47" s="93">
        <v>0.9485786432293446</v>
      </c>
      <c r="N47" s="4" t="str">
        <f t="shared" si="7"/>
        <v>46832NHD379B34 REV1.0260</v>
      </c>
      <c r="O47" s="4">
        <f t="shared" si="8"/>
        <v>246.6304472396296</v>
      </c>
      <c r="P47" s="8">
        <f t="shared" si="9"/>
        <v>43399</v>
      </c>
      <c r="Q47" s="8">
        <f>VLOOKUP(P47,'Lookup Tables'!$A$3:$B$121,1,TRUE)</f>
        <v>43394</v>
      </c>
      <c r="R47" s="9">
        <f>VLOOKUP(P47,'Lookup Tables'!$A$3:$B$121,2,TRUE)</f>
        <v>43394</v>
      </c>
      <c r="S47" s="10">
        <f>VLOOKUP(P47,'Lookup Tables'!$D$3:$E$25,2,TRUE)</f>
        <v>43374</v>
      </c>
      <c r="T47" s="24" t="str">
        <f>IF(LEFT(G47,2)="PH",VLOOKUP(LEFT(G47,3),'Lookup Tables'!$G$3:$H$37,2,FALSE),IF(ISNA(VLOOKUP(LEFT(G47,2),'Lookup Tables'!$G$3:$H$37,2,FALSE)),"Other",VLOOKUP(LEFT(G47,2),'Lookup Tables'!$G$3:$H$37,2,FALSE)))</f>
        <v>Battery</v>
      </c>
      <c r="U47" s="79" t="str">
        <f t="shared" si="4"/>
        <v>NHD</v>
      </c>
      <c r="V47" s="79" t="str">
        <f t="shared" si="5"/>
        <v>H</v>
      </c>
      <c r="W47" s="79">
        <f>VLOOKUP(V47,'Lookup Tables'!$K$3:$L$21,2,FALSE)</f>
        <v>8</v>
      </c>
      <c r="X47" s="79">
        <f t="shared" si="6"/>
        <v>2080</v>
      </c>
      <c r="Y47" s="12">
        <f ca="1">IF(R47="LATE",TODAY()-P47,0)</f>
        <v>0</v>
      </c>
      <c r="Z47">
        <f ca="1">Y47*L47</f>
        <v>0</v>
      </c>
      <c r="AA47" s="80"/>
      <c r="AB47" s="93"/>
    </row>
    <row r="48" spans="1:28" x14ac:dyDescent="0.25">
      <c r="A48" s="25" t="s">
        <v>795</v>
      </c>
      <c r="B48" s="25" t="s">
        <v>13</v>
      </c>
      <c r="C48" s="26">
        <v>43328</v>
      </c>
      <c r="D48" s="26">
        <v>43553</v>
      </c>
      <c r="E48" s="25" t="s">
        <v>1223</v>
      </c>
      <c r="F48" s="25" t="s">
        <v>1223</v>
      </c>
      <c r="G48" s="25" t="s">
        <v>1575</v>
      </c>
      <c r="H48" s="25" t="s">
        <v>17</v>
      </c>
      <c r="I48" s="25" t="s">
        <v>1803</v>
      </c>
      <c r="J48" s="27">
        <v>260</v>
      </c>
      <c r="K48" s="27">
        <v>0</v>
      </c>
      <c r="L48" s="27">
        <f t="shared" si="0"/>
        <v>260</v>
      </c>
      <c r="M48" s="93">
        <v>0.9485786432293446</v>
      </c>
      <c r="N48" s="4" t="str">
        <f t="shared" si="7"/>
        <v>46832NHD379B34 REV1.0260</v>
      </c>
      <c r="O48" s="4">
        <f t="shared" si="8"/>
        <v>246.6304472396296</v>
      </c>
      <c r="P48" s="8">
        <f t="shared" si="9"/>
        <v>43406</v>
      </c>
      <c r="Q48" s="8">
        <f>VLOOKUP(P48,'Lookup Tables'!$A$3:$B$121,1,TRUE)</f>
        <v>43401</v>
      </c>
      <c r="R48" s="9">
        <f>VLOOKUP(P48,'Lookup Tables'!$A$3:$B$121,2,TRUE)</f>
        <v>43401</v>
      </c>
      <c r="S48" s="10">
        <f>VLOOKUP(P48,'Lookup Tables'!$D$3:$E$25,2,TRUE)</f>
        <v>43405</v>
      </c>
      <c r="T48" s="24" t="str">
        <f>IF(LEFT(G48,2)="PH",VLOOKUP(LEFT(G48,3),'Lookup Tables'!$G$3:$H$37,2,FALSE),IF(ISNA(VLOOKUP(LEFT(G48,2),'Lookup Tables'!$G$3:$H$37,2,FALSE)),"Other",VLOOKUP(LEFT(G48,2),'Lookup Tables'!$G$3:$H$37,2,FALSE)))</f>
        <v>Battery</v>
      </c>
      <c r="U48" s="79" t="str">
        <f t="shared" si="4"/>
        <v>NHD</v>
      </c>
      <c r="V48" s="79" t="str">
        <f t="shared" si="5"/>
        <v>H</v>
      </c>
      <c r="W48" s="79">
        <f>VLOOKUP(V48,'Lookup Tables'!$K$3:$L$21,2,FALSE)</f>
        <v>8</v>
      </c>
      <c r="X48" s="79">
        <f t="shared" si="6"/>
        <v>2080</v>
      </c>
      <c r="Y48" s="12">
        <f ca="1">IF(R48="LATE",TODAY()-P48,0)</f>
        <v>0</v>
      </c>
      <c r="Z48">
        <f ca="1">Y48*L48</f>
        <v>0</v>
      </c>
      <c r="AA48" s="80"/>
      <c r="AB48" s="93"/>
    </row>
    <row r="49" spans="1:28" x14ac:dyDescent="0.25">
      <c r="A49" s="25" t="s">
        <v>795</v>
      </c>
      <c r="B49" s="25" t="s">
        <v>13</v>
      </c>
      <c r="C49" s="26">
        <v>43328</v>
      </c>
      <c r="D49" s="26">
        <v>43553</v>
      </c>
      <c r="E49" s="25" t="s">
        <v>1223</v>
      </c>
      <c r="F49" s="25" t="s">
        <v>1223</v>
      </c>
      <c r="G49" s="25" t="s">
        <v>1575</v>
      </c>
      <c r="H49" s="25" t="s">
        <v>17</v>
      </c>
      <c r="I49" s="25" t="s">
        <v>1804</v>
      </c>
      <c r="J49" s="27">
        <v>260</v>
      </c>
      <c r="K49" s="27">
        <v>0</v>
      </c>
      <c r="L49" s="27">
        <f t="shared" si="0"/>
        <v>260</v>
      </c>
      <c r="M49" s="93">
        <v>0.9485786432293446</v>
      </c>
      <c r="N49" s="4" t="str">
        <f t="shared" si="7"/>
        <v>46832NHD379B34 REV1.0260</v>
      </c>
      <c r="O49" s="4">
        <f t="shared" si="8"/>
        <v>246.6304472396296</v>
      </c>
      <c r="P49" s="8">
        <f t="shared" si="9"/>
        <v>43413</v>
      </c>
      <c r="Q49" s="8">
        <f>VLOOKUP(P49,'Lookup Tables'!$A$3:$B$121,1,TRUE)</f>
        <v>43408</v>
      </c>
      <c r="R49" s="9">
        <f>VLOOKUP(P49,'Lookup Tables'!$A$3:$B$121,2,TRUE)</f>
        <v>43408</v>
      </c>
      <c r="S49" s="10">
        <f>VLOOKUP(P49,'Lookup Tables'!$D$3:$E$25,2,TRUE)</f>
        <v>43405</v>
      </c>
      <c r="T49" s="24" t="str">
        <f>IF(LEFT(G49,2)="PH",VLOOKUP(LEFT(G49,3),'Lookup Tables'!$G$3:$H$37,2,FALSE),IF(ISNA(VLOOKUP(LEFT(G49,2),'Lookup Tables'!$G$3:$H$37,2,FALSE)),"Other",VLOOKUP(LEFT(G49,2),'Lookup Tables'!$G$3:$H$37,2,FALSE)))</f>
        <v>Battery</v>
      </c>
      <c r="U49" s="79" t="str">
        <f t="shared" si="4"/>
        <v>NHD</v>
      </c>
      <c r="V49" s="79" t="str">
        <f t="shared" si="5"/>
        <v>H</v>
      </c>
      <c r="W49" s="79">
        <f>VLOOKUP(V49,'Lookup Tables'!$K$3:$L$21,2,FALSE)</f>
        <v>8</v>
      </c>
      <c r="X49" s="79">
        <f t="shared" si="6"/>
        <v>2080</v>
      </c>
      <c r="Y49" s="12">
        <f ca="1">IF(R49="LATE",TODAY()-P49,0)</f>
        <v>0</v>
      </c>
      <c r="Z49">
        <f ca="1">Y49*L49</f>
        <v>0</v>
      </c>
      <c r="AA49" s="80"/>
      <c r="AB49" s="93"/>
    </row>
    <row r="50" spans="1:28" x14ac:dyDescent="0.25">
      <c r="A50" s="25" t="s">
        <v>795</v>
      </c>
      <c r="B50" s="25" t="s">
        <v>13</v>
      </c>
      <c r="C50" s="26">
        <v>43328</v>
      </c>
      <c r="D50" s="26">
        <v>43553</v>
      </c>
      <c r="E50" s="25" t="s">
        <v>1223</v>
      </c>
      <c r="F50" s="25" t="s">
        <v>1223</v>
      </c>
      <c r="G50" s="25" t="s">
        <v>1575</v>
      </c>
      <c r="H50" s="25" t="s">
        <v>17</v>
      </c>
      <c r="I50" s="25" t="s">
        <v>1805</v>
      </c>
      <c r="J50" s="27">
        <v>260</v>
      </c>
      <c r="K50" s="27">
        <v>0</v>
      </c>
      <c r="L50" s="27">
        <f t="shared" si="0"/>
        <v>260</v>
      </c>
      <c r="M50" s="93">
        <v>0.9485786432293446</v>
      </c>
      <c r="N50" s="4" t="str">
        <f t="shared" si="7"/>
        <v>46832NHD379B34 REV1.0260</v>
      </c>
      <c r="O50" s="4">
        <f t="shared" si="8"/>
        <v>246.6304472396296</v>
      </c>
      <c r="P50" s="8">
        <f t="shared" si="9"/>
        <v>43420</v>
      </c>
      <c r="Q50" s="8">
        <f>VLOOKUP(P50,'Lookup Tables'!$A$3:$B$121,1,TRUE)</f>
        <v>43415</v>
      </c>
      <c r="R50" s="9">
        <f>VLOOKUP(P50,'Lookup Tables'!$A$3:$B$121,2,TRUE)</f>
        <v>43415</v>
      </c>
      <c r="S50" s="10">
        <f>VLOOKUP(P50,'Lookup Tables'!$D$3:$E$25,2,TRUE)</f>
        <v>43405</v>
      </c>
      <c r="T50" s="24" t="str">
        <f>IF(LEFT(G50,2)="PH",VLOOKUP(LEFT(G50,3),'Lookup Tables'!$G$3:$H$37,2,FALSE),IF(ISNA(VLOOKUP(LEFT(G50,2),'Lookup Tables'!$G$3:$H$37,2,FALSE)),"Other",VLOOKUP(LEFT(G50,2),'Lookup Tables'!$G$3:$H$37,2,FALSE)))</f>
        <v>Battery</v>
      </c>
      <c r="U50" s="79" t="str">
        <f t="shared" si="4"/>
        <v>NHD</v>
      </c>
      <c r="V50" s="79" t="str">
        <f t="shared" si="5"/>
        <v>H</v>
      </c>
      <c r="W50" s="79">
        <f>VLOOKUP(V50,'Lookup Tables'!$K$3:$L$21,2,FALSE)</f>
        <v>8</v>
      </c>
      <c r="X50" s="79">
        <f t="shared" si="6"/>
        <v>2080</v>
      </c>
      <c r="Y50" s="12">
        <f ca="1">IF(R50="LATE",TODAY()-P50,0)</f>
        <v>0</v>
      </c>
      <c r="Z50">
        <f ca="1">Y50*L50</f>
        <v>0</v>
      </c>
      <c r="AA50" s="80"/>
      <c r="AB50" s="93"/>
    </row>
    <row r="51" spans="1:28" x14ac:dyDescent="0.25">
      <c r="A51" s="25" t="s">
        <v>795</v>
      </c>
      <c r="B51" s="25" t="s">
        <v>13</v>
      </c>
      <c r="C51" s="26">
        <v>43328</v>
      </c>
      <c r="D51" s="26">
        <v>43553</v>
      </c>
      <c r="E51" s="25" t="s">
        <v>1223</v>
      </c>
      <c r="F51" s="25" t="s">
        <v>1223</v>
      </c>
      <c r="G51" s="25" t="s">
        <v>1575</v>
      </c>
      <c r="H51" s="25" t="s">
        <v>17</v>
      </c>
      <c r="I51" s="25" t="s">
        <v>1806</v>
      </c>
      <c r="J51" s="27">
        <v>260</v>
      </c>
      <c r="K51" s="27">
        <v>0</v>
      </c>
      <c r="L51" s="27">
        <f t="shared" si="0"/>
        <v>260</v>
      </c>
      <c r="M51" s="93">
        <v>0.9485786432293446</v>
      </c>
      <c r="N51" s="4" t="str">
        <f t="shared" si="7"/>
        <v>46832NHD379B34 REV1.0260</v>
      </c>
      <c r="O51" s="4">
        <f t="shared" si="8"/>
        <v>246.6304472396296</v>
      </c>
      <c r="P51" s="8">
        <f t="shared" si="9"/>
        <v>43434</v>
      </c>
      <c r="Q51" s="8">
        <f>VLOOKUP(P51,'Lookup Tables'!$A$3:$B$121,1,TRUE)</f>
        <v>43429</v>
      </c>
      <c r="R51" s="9">
        <f>VLOOKUP(P51,'Lookup Tables'!$A$3:$B$121,2,TRUE)</f>
        <v>43429</v>
      </c>
      <c r="S51" s="10">
        <f>VLOOKUP(P51,'Lookup Tables'!$D$3:$E$25,2,TRUE)</f>
        <v>43405</v>
      </c>
      <c r="T51" s="24" t="str">
        <f>IF(LEFT(G51,2)="PH",VLOOKUP(LEFT(G51,3),'Lookup Tables'!$G$3:$H$37,2,FALSE),IF(ISNA(VLOOKUP(LEFT(G51,2),'Lookup Tables'!$G$3:$H$37,2,FALSE)),"Other",VLOOKUP(LEFT(G51,2),'Lookup Tables'!$G$3:$H$37,2,FALSE)))</f>
        <v>Battery</v>
      </c>
      <c r="U51" s="79" t="str">
        <f t="shared" si="4"/>
        <v>NHD</v>
      </c>
      <c r="V51" s="79" t="str">
        <f t="shared" si="5"/>
        <v>H</v>
      </c>
      <c r="W51" s="79">
        <f>VLOOKUP(V51,'Lookup Tables'!$K$3:$L$21,2,FALSE)</f>
        <v>8</v>
      </c>
      <c r="X51" s="79">
        <f t="shared" si="6"/>
        <v>2080</v>
      </c>
      <c r="Y51" s="12">
        <f ca="1">IF(R51="LATE",TODAY()-P51,0)</f>
        <v>0</v>
      </c>
      <c r="Z51">
        <f ca="1">Y51*L51</f>
        <v>0</v>
      </c>
      <c r="AA51" s="80"/>
      <c r="AB51" s="93"/>
    </row>
    <row r="52" spans="1:28" x14ac:dyDescent="0.25">
      <c r="A52" s="25" t="s">
        <v>795</v>
      </c>
      <c r="B52" s="25" t="s">
        <v>13</v>
      </c>
      <c r="C52" s="26">
        <v>43328</v>
      </c>
      <c r="D52" s="26">
        <v>43553</v>
      </c>
      <c r="E52" s="25" t="s">
        <v>1223</v>
      </c>
      <c r="F52" s="25" t="s">
        <v>1223</v>
      </c>
      <c r="G52" s="25" t="s">
        <v>1575</v>
      </c>
      <c r="H52" s="25" t="s">
        <v>17</v>
      </c>
      <c r="I52" s="25" t="s">
        <v>1807</v>
      </c>
      <c r="J52" s="27">
        <v>260</v>
      </c>
      <c r="K52" s="27">
        <v>0</v>
      </c>
      <c r="L52" s="27">
        <f t="shared" si="0"/>
        <v>260</v>
      </c>
      <c r="M52" s="93">
        <v>0.9485786432293446</v>
      </c>
      <c r="N52" s="4" t="str">
        <f t="shared" si="7"/>
        <v>46832NHD379B34 REV1.0260</v>
      </c>
      <c r="O52" s="4">
        <f t="shared" si="8"/>
        <v>246.6304472396296</v>
      </c>
      <c r="P52" s="8">
        <f t="shared" si="9"/>
        <v>43441</v>
      </c>
      <c r="Q52" s="8">
        <f>VLOOKUP(P52,'Lookup Tables'!$A$3:$B$121,1,TRUE)</f>
        <v>43436</v>
      </c>
      <c r="R52" s="9">
        <f>VLOOKUP(P52,'Lookup Tables'!$A$3:$B$121,2,TRUE)</f>
        <v>43436</v>
      </c>
      <c r="S52" s="10">
        <f>VLOOKUP(P52,'Lookup Tables'!$D$3:$E$25,2,TRUE)</f>
        <v>43435</v>
      </c>
      <c r="T52" s="24" t="str">
        <f>IF(LEFT(G52,2)="PH",VLOOKUP(LEFT(G52,3),'Lookup Tables'!$G$3:$H$37,2,FALSE),IF(ISNA(VLOOKUP(LEFT(G52,2),'Lookup Tables'!$G$3:$H$37,2,FALSE)),"Other",VLOOKUP(LEFT(G52,2),'Lookup Tables'!$G$3:$H$37,2,FALSE)))</f>
        <v>Battery</v>
      </c>
      <c r="U52" s="79" t="str">
        <f t="shared" si="4"/>
        <v>NHD</v>
      </c>
      <c r="V52" s="79" t="str">
        <f t="shared" si="5"/>
        <v>H</v>
      </c>
      <c r="W52" s="79">
        <f>VLOOKUP(V52,'Lookup Tables'!$K$3:$L$21,2,FALSE)</f>
        <v>8</v>
      </c>
      <c r="X52" s="79">
        <f t="shared" si="6"/>
        <v>2080</v>
      </c>
      <c r="Y52" s="12">
        <f ca="1">IF(R52="LATE",TODAY()-P52,0)</f>
        <v>0</v>
      </c>
      <c r="Z52">
        <f ca="1">Y52*L52</f>
        <v>0</v>
      </c>
      <c r="AA52" s="80"/>
      <c r="AB52" s="93"/>
    </row>
    <row r="53" spans="1:28" x14ac:dyDescent="0.25">
      <c r="A53" s="25" t="s">
        <v>795</v>
      </c>
      <c r="B53" s="25" t="s">
        <v>13</v>
      </c>
      <c r="C53" s="26">
        <v>43328</v>
      </c>
      <c r="D53" s="26">
        <v>43553</v>
      </c>
      <c r="E53" s="25" t="s">
        <v>1223</v>
      </c>
      <c r="F53" s="25" t="s">
        <v>1223</v>
      </c>
      <c r="G53" s="25" t="s">
        <v>1575</v>
      </c>
      <c r="H53" s="25" t="s">
        <v>17</v>
      </c>
      <c r="I53" s="25" t="s">
        <v>1807</v>
      </c>
      <c r="J53" s="27">
        <v>260</v>
      </c>
      <c r="K53" s="27">
        <v>0</v>
      </c>
      <c r="L53" s="27">
        <f t="shared" si="0"/>
        <v>260</v>
      </c>
      <c r="M53" s="93">
        <v>0.9485786432293446</v>
      </c>
      <c r="N53" s="4" t="str">
        <f t="shared" si="7"/>
        <v>46832NHD379B34 REV1.0260</v>
      </c>
      <c r="O53" s="4">
        <f t="shared" si="8"/>
        <v>246.6304472396296</v>
      </c>
      <c r="P53" s="8">
        <f t="shared" si="9"/>
        <v>43441</v>
      </c>
      <c r="Q53" s="8">
        <f>VLOOKUP(P53,'Lookup Tables'!$A$3:$B$121,1,TRUE)</f>
        <v>43436</v>
      </c>
      <c r="R53" s="9">
        <f>VLOOKUP(P53,'Lookup Tables'!$A$3:$B$121,2,TRUE)</f>
        <v>43436</v>
      </c>
      <c r="S53" s="10">
        <f>VLOOKUP(P53,'Lookup Tables'!$D$3:$E$25,2,TRUE)</f>
        <v>43435</v>
      </c>
      <c r="T53" s="24" t="str">
        <f>IF(LEFT(G53,2)="PH",VLOOKUP(LEFT(G53,3),'Lookup Tables'!$G$3:$H$37,2,FALSE),IF(ISNA(VLOOKUP(LEFT(G53,2),'Lookup Tables'!$G$3:$H$37,2,FALSE)),"Other",VLOOKUP(LEFT(G53,2),'Lookup Tables'!$G$3:$H$37,2,FALSE)))</f>
        <v>Battery</v>
      </c>
      <c r="U53" s="79" t="str">
        <f t="shared" si="4"/>
        <v>NHD</v>
      </c>
      <c r="V53" s="79" t="str">
        <f t="shared" si="5"/>
        <v>H</v>
      </c>
      <c r="W53" s="79">
        <f>VLOOKUP(V53,'Lookup Tables'!$K$3:$L$21,2,FALSE)</f>
        <v>8</v>
      </c>
      <c r="X53" s="79">
        <f t="shared" si="6"/>
        <v>2080</v>
      </c>
      <c r="Y53" s="12">
        <f ca="1">IF(R53="LATE",TODAY()-P53,0)</f>
        <v>0</v>
      </c>
      <c r="Z53">
        <f ca="1">Y53*L53</f>
        <v>0</v>
      </c>
      <c r="AA53" s="80"/>
      <c r="AB53" s="93"/>
    </row>
    <row r="54" spans="1:28" x14ac:dyDescent="0.25">
      <c r="A54" s="25" t="s">
        <v>795</v>
      </c>
      <c r="B54" s="25" t="s">
        <v>13</v>
      </c>
      <c r="C54" s="26">
        <v>43328</v>
      </c>
      <c r="D54" s="26">
        <v>43553</v>
      </c>
      <c r="E54" s="25" t="s">
        <v>1223</v>
      </c>
      <c r="F54" s="25" t="s">
        <v>1223</v>
      </c>
      <c r="G54" s="25" t="s">
        <v>1575</v>
      </c>
      <c r="H54" s="25" t="s">
        <v>17</v>
      </c>
      <c r="I54" s="25" t="s">
        <v>1808</v>
      </c>
      <c r="J54" s="27">
        <v>260</v>
      </c>
      <c r="K54" s="27">
        <v>0</v>
      </c>
      <c r="L54" s="27">
        <f t="shared" si="0"/>
        <v>260</v>
      </c>
      <c r="M54" s="93">
        <v>0.9485786432293446</v>
      </c>
      <c r="N54" s="4" t="str">
        <f t="shared" si="7"/>
        <v>46832NHD379B34 REV1.0260</v>
      </c>
      <c r="O54" s="4">
        <f t="shared" si="8"/>
        <v>246.6304472396296</v>
      </c>
      <c r="P54" s="8">
        <f t="shared" si="9"/>
        <v>43448</v>
      </c>
      <c r="Q54" s="8">
        <f>VLOOKUP(P54,'Lookup Tables'!$A$3:$B$121,1,TRUE)</f>
        <v>43443</v>
      </c>
      <c r="R54" s="9">
        <f>VLOOKUP(P54,'Lookup Tables'!$A$3:$B$121,2,TRUE)</f>
        <v>43443</v>
      </c>
      <c r="S54" s="10">
        <f>VLOOKUP(P54,'Lookup Tables'!$D$3:$E$25,2,TRUE)</f>
        <v>43435</v>
      </c>
      <c r="T54" s="24" t="str">
        <f>IF(LEFT(G54,2)="PH",VLOOKUP(LEFT(G54,3),'Lookup Tables'!$G$3:$H$37,2,FALSE),IF(ISNA(VLOOKUP(LEFT(G54,2),'Lookup Tables'!$G$3:$H$37,2,FALSE)),"Other",VLOOKUP(LEFT(G54,2),'Lookup Tables'!$G$3:$H$37,2,FALSE)))</f>
        <v>Battery</v>
      </c>
      <c r="U54" s="79" t="str">
        <f t="shared" si="4"/>
        <v>NHD</v>
      </c>
      <c r="V54" s="79" t="str">
        <f t="shared" si="5"/>
        <v>H</v>
      </c>
      <c r="W54" s="79">
        <f>VLOOKUP(V54,'Lookup Tables'!$K$3:$L$21,2,FALSE)</f>
        <v>8</v>
      </c>
      <c r="X54" s="79">
        <f t="shared" si="6"/>
        <v>2080</v>
      </c>
      <c r="Y54" s="12">
        <f ca="1">IF(R54="LATE",TODAY()-P54,0)</f>
        <v>0</v>
      </c>
      <c r="Z54">
        <f ca="1">Y54*L54</f>
        <v>0</v>
      </c>
      <c r="AA54" s="80"/>
      <c r="AB54" s="93"/>
    </row>
    <row r="55" spans="1:28" x14ac:dyDescent="0.25">
      <c r="A55" s="25" t="s">
        <v>795</v>
      </c>
      <c r="B55" s="25" t="s">
        <v>13</v>
      </c>
      <c r="C55" s="26">
        <v>43328</v>
      </c>
      <c r="D55" s="26">
        <v>43553</v>
      </c>
      <c r="E55" s="25" t="s">
        <v>1223</v>
      </c>
      <c r="F55" s="25" t="s">
        <v>1223</v>
      </c>
      <c r="G55" s="25" t="s">
        <v>1575</v>
      </c>
      <c r="H55" s="25" t="s">
        <v>17</v>
      </c>
      <c r="I55" s="25" t="s">
        <v>1809</v>
      </c>
      <c r="J55" s="27">
        <v>260</v>
      </c>
      <c r="K55" s="27">
        <v>0</v>
      </c>
      <c r="L55" s="27">
        <f t="shared" si="0"/>
        <v>260</v>
      </c>
      <c r="M55" s="93">
        <v>0.9485786432293446</v>
      </c>
      <c r="N55" s="4" t="str">
        <f t="shared" si="7"/>
        <v>46832NHD379B34 REV1.0260</v>
      </c>
      <c r="O55" s="4">
        <f t="shared" si="8"/>
        <v>246.6304472396296</v>
      </c>
      <c r="P55" s="8">
        <f t="shared" si="9"/>
        <v>43455</v>
      </c>
      <c r="Q55" s="8">
        <f>VLOOKUP(P55,'Lookup Tables'!$A$3:$B$121,1,TRUE)</f>
        <v>43450</v>
      </c>
      <c r="R55" s="9">
        <f>VLOOKUP(P55,'Lookup Tables'!$A$3:$B$121,2,TRUE)</f>
        <v>43450</v>
      </c>
      <c r="S55" s="10">
        <f>VLOOKUP(P55,'Lookup Tables'!$D$3:$E$25,2,TRUE)</f>
        <v>43435</v>
      </c>
      <c r="T55" s="24" t="str">
        <f>IF(LEFT(G55,2)="PH",VLOOKUP(LEFT(G55,3),'Lookup Tables'!$G$3:$H$37,2,FALSE),IF(ISNA(VLOOKUP(LEFT(G55,2),'Lookup Tables'!$G$3:$H$37,2,FALSE)),"Other",VLOOKUP(LEFT(G55,2),'Lookup Tables'!$G$3:$H$37,2,FALSE)))</f>
        <v>Battery</v>
      </c>
      <c r="U55" s="79" t="str">
        <f t="shared" si="4"/>
        <v>NHD</v>
      </c>
      <c r="V55" s="79" t="str">
        <f t="shared" si="5"/>
        <v>H</v>
      </c>
      <c r="W55" s="79">
        <f>VLOOKUP(V55,'Lookup Tables'!$K$3:$L$21,2,FALSE)</f>
        <v>8</v>
      </c>
      <c r="X55" s="79">
        <f t="shared" si="6"/>
        <v>2080</v>
      </c>
      <c r="Y55" s="12">
        <f ca="1">IF(R55="LATE",TODAY()-P55,0)</f>
        <v>0</v>
      </c>
      <c r="Z55">
        <f ca="1">Y55*L55</f>
        <v>0</v>
      </c>
      <c r="AA55" s="80"/>
      <c r="AB55" s="93"/>
    </row>
    <row r="56" spans="1:28" x14ac:dyDescent="0.25">
      <c r="A56" s="25" t="s">
        <v>795</v>
      </c>
      <c r="B56" s="25" t="s">
        <v>13</v>
      </c>
      <c r="C56" s="26">
        <v>43328</v>
      </c>
      <c r="D56" s="26">
        <v>43553</v>
      </c>
      <c r="E56" s="25" t="s">
        <v>1223</v>
      </c>
      <c r="F56" s="25" t="s">
        <v>1223</v>
      </c>
      <c r="G56" s="25" t="s">
        <v>1575</v>
      </c>
      <c r="H56" s="25" t="s">
        <v>17</v>
      </c>
      <c r="I56" s="25" t="s">
        <v>1810</v>
      </c>
      <c r="J56" s="27">
        <v>260</v>
      </c>
      <c r="K56" s="27">
        <v>0</v>
      </c>
      <c r="L56" s="27">
        <f t="shared" si="0"/>
        <v>260</v>
      </c>
      <c r="M56" s="93">
        <v>0.9485786432293446</v>
      </c>
      <c r="N56" s="4" t="str">
        <f t="shared" si="7"/>
        <v>46832NHD379B34 REV1.0260</v>
      </c>
      <c r="O56" s="4">
        <f t="shared" si="8"/>
        <v>246.6304472396296</v>
      </c>
      <c r="P56" s="8">
        <f t="shared" si="9"/>
        <v>43466</v>
      </c>
      <c r="Q56" s="8">
        <f>VLOOKUP(P56,'Lookup Tables'!$A$3:$B$121,1,TRUE)</f>
        <v>43464</v>
      </c>
      <c r="R56" s="9">
        <f>VLOOKUP(P56,'Lookup Tables'!$A$3:$B$121,2,TRUE)</f>
        <v>43464</v>
      </c>
      <c r="S56" s="10">
        <f>VLOOKUP(P56,'Lookup Tables'!$D$3:$E$25,2,TRUE)</f>
        <v>43466</v>
      </c>
      <c r="T56" s="24" t="str">
        <f>IF(LEFT(G56,2)="PH",VLOOKUP(LEFT(G56,3),'Lookup Tables'!$G$3:$H$37,2,FALSE),IF(ISNA(VLOOKUP(LEFT(G56,2),'Lookup Tables'!$G$3:$H$37,2,FALSE)),"Other",VLOOKUP(LEFT(G56,2),'Lookup Tables'!$G$3:$H$37,2,FALSE)))</f>
        <v>Battery</v>
      </c>
      <c r="U56" s="79" t="str">
        <f t="shared" si="4"/>
        <v>NHD</v>
      </c>
      <c r="V56" s="79" t="str">
        <f t="shared" si="5"/>
        <v>H</v>
      </c>
      <c r="W56" s="79">
        <f>VLOOKUP(V56,'Lookup Tables'!$K$3:$L$21,2,FALSE)</f>
        <v>8</v>
      </c>
      <c r="X56" s="79">
        <f t="shared" si="6"/>
        <v>2080</v>
      </c>
      <c r="Y56" s="12">
        <f ca="1">IF(R56="LATE",TODAY()-P56,0)</f>
        <v>0</v>
      </c>
      <c r="Z56">
        <f ca="1">Y56*L56</f>
        <v>0</v>
      </c>
      <c r="AA56" s="80"/>
      <c r="AB56" s="93"/>
    </row>
    <row r="57" spans="1:28" x14ac:dyDescent="0.25">
      <c r="A57" s="25" t="s">
        <v>795</v>
      </c>
      <c r="B57" s="25" t="s">
        <v>13</v>
      </c>
      <c r="C57" s="26">
        <v>43328</v>
      </c>
      <c r="D57" s="26">
        <v>43553</v>
      </c>
      <c r="E57" s="25" t="s">
        <v>1223</v>
      </c>
      <c r="F57" s="25" t="s">
        <v>1223</v>
      </c>
      <c r="G57" s="25" t="s">
        <v>1575</v>
      </c>
      <c r="H57" s="25" t="s">
        <v>17</v>
      </c>
      <c r="I57" s="25" t="s">
        <v>1811</v>
      </c>
      <c r="J57" s="27">
        <v>260</v>
      </c>
      <c r="K57" s="27">
        <v>0</v>
      </c>
      <c r="L57" s="27">
        <f t="shared" si="0"/>
        <v>260</v>
      </c>
      <c r="M57" s="93">
        <v>0.9485786432293446</v>
      </c>
      <c r="N57" s="4" t="str">
        <f t="shared" si="7"/>
        <v>46832NHD379B34 REV1.0260</v>
      </c>
      <c r="O57" s="4">
        <f t="shared" si="8"/>
        <v>246.6304472396296</v>
      </c>
      <c r="P57" s="8">
        <f t="shared" si="9"/>
        <v>43472</v>
      </c>
      <c r="Q57" s="8">
        <f>VLOOKUP(P57,'Lookup Tables'!$A$3:$B$121,1,TRUE)</f>
        <v>43471</v>
      </c>
      <c r="R57" s="9">
        <f>VLOOKUP(P57,'Lookup Tables'!$A$3:$B$121,2,TRUE)</f>
        <v>43471</v>
      </c>
      <c r="S57" s="10">
        <f>VLOOKUP(P57,'Lookup Tables'!$D$3:$E$25,2,TRUE)</f>
        <v>43466</v>
      </c>
      <c r="T57" s="24" t="str">
        <f>IF(LEFT(G57,2)="PH",VLOOKUP(LEFT(G57,3),'Lookup Tables'!$G$3:$H$37,2,FALSE),IF(ISNA(VLOOKUP(LEFT(G57,2),'Lookup Tables'!$G$3:$H$37,2,FALSE)),"Other",VLOOKUP(LEFT(G57,2),'Lookup Tables'!$G$3:$H$37,2,FALSE)))</f>
        <v>Battery</v>
      </c>
      <c r="U57" s="79" t="str">
        <f t="shared" si="4"/>
        <v>NHD</v>
      </c>
      <c r="V57" s="79" t="str">
        <f t="shared" si="5"/>
        <v>H</v>
      </c>
      <c r="W57" s="79">
        <f>VLOOKUP(V57,'Lookup Tables'!$K$3:$L$21,2,FALSE)</f>
        <v>8</v>
      </c>
      <c r="X57" s="79">
        <f t="shared" si="6"/>
        <v>2080</v>
      </c>
      <c r="Y57" s="12">
        <f ca="1">IF(R57="LATE",TODAY()-P57,0)</f>
        <v>0</v>
      </c>
      <c r="Z57">
        <f ca="1">Y57*L57</f>
        <v>0</v>
      </c>
      <c r="AA57" s="80"/>
      <c r="AB57" s="93"/>
    </row>
    <row r="58" spans="1:28" x14ac:dyDescent="0.25">
      <c r="A58" s="25" t="s">
        <v>795</v>
      </c>
      <c r="B58" s="25" t="s">
        <v>13</v>
      </c>
      <c r="C58" s="26">
        <v>43328</v>
      </c>
      <c r="D58" s="26">
        <v>43553</v>
      </c>
      <c r="E58" s="25" t="s">
        <v>1223</v>
      </c>
      <c r="F58" s="25" t="s">
        <v>1223</v>
      </c>
      <c r="G58" s="25" t="s">
        <v>1575</v>
      </c>
      <c r="H58" s="25" t="s">
        <v>17</v>
      </c>
      <c r="I58" s="25" t="s">
        <v>1811</v>
      </c>
      <c r="J58" s="27">
        <v>260</v>
      </c>
      <c r="K58" s="27">
        <v>0</v>
      </c>
      <c r="L58" s="27">
        <f t="shared" si="0"/>
        <v>260</v>
      </c>
      <c r="M58" s="93">
        <v>0.9485786432293446</v>
      </c>
      <c r="N58" s="4" t="str">
        <f t="shared" si="7"/>
        <v>46832NHD379B34 REV1.0260</v>
      </c>
      <c r="O58" s="4">
        <f t="shared" si="8"/>
        <v>246.6304472396296</v>
      </c>
      <c r="P58" s="8">
        <f t="shared" si="9"/>
        <v>43472</v>
      </c>
      <c r="Q58" s="8">
        <f>VLOOKUP(P58,'Lookup Tables'!$A$3:$B$121,1,TRUE)</f>
        <v>43471</v>
      </c>
      <c r="R58" s="9">
        <f>VLOOKUP(P58,'Lookup Tables'!$A$3:$B$121,2,TRUE)</f>
        <v>43471</v>
      </c>
      <c r="S58" s="10">
        <f>VLOOKUP(P58,'Lookup Tables'!$D$3:$E$25,2,TRUE)</f>
        <v>43466</v>
      </c>
      <c r="T58" s="24" t="str">
        <f>IF(LEFT(G58,2)="PH",VLOOKUP(LEFT(G58,3),'Lookup Tables'!$G$3:$H$37,2,FALSE),IF(ISNA(VLOOKUP(LEFT(G58,2),'Lookup Tables'!$G$3:$H$37,2,FALSE)),"Other",VLOOKUP(LEFT(G58,2),'Lookup Tables'!$G$3:$H$37,2,FALSE)))</f>
        <v>Battery</v>
      </c>
      <c r="U58" s="79" t="str">
        <f t="shared" si="4"/>
        <v>NHD</v>
      </c>
      <c r="V58" s="79" t="str">
        <f t="shared" si="5"/>
        <v>H</v>
      </c>
      <c r="W58" s="79">
        <f>VLOOKUP(V58,'Lookup Tables'!$K$3:$L$21,2,FALSE)</f>
        <v>8</v>
      </c>
      <c r="X58" s="79">
        <f t="shared" si="6"/>
        <v>2080</v>
      </c>
      <c r="Y58" s="12">
        <f ca="1">IF(R58="LATE",TODAY()-P58,0)</f>
        <v>0</v>
      </c>
      <c r="Z58">
        <f ca="1">Y58*L58</f>
        <v>0</v>
      </c>
      <c r="AA58" s="80"/>
      <c r="AB58" s="93"/>
    </row>
    <row r="59" spans="1:28" x14ac:dyDescent="0.25">
      <c r="A59" s="25" t="s">
        <v>795</v>
      </c>
      <c r="B59" s="25" t="s">
        <v>13</v>
      </c>
      <c r="C59" s="26">
        <v>43328</v>
      </c>
      <c r="D59" s="26">
        <v>43553</v>
      </c>
      <c r="E59" s="25" t="s">
        <v>1223</v>
      </c>
      <c r="F59" s="25" t="s">
        <v>1223</v>
      </c>
      <c r="G59" s="25" t="s">
        <v>1575</v>
      </c>
      <c r="H59" s="25" t="s">
        <v>17</v>
      </c>
      <c r="I59" s="25" t="s">
        <v>1812</v>
      </c>
      <c r="J59" s="27">
        <v>260</v>
      </c>
      <c r="K59" s="27">
        <v>0</v>
      </c>
      <c r="L59" s="27">
        <f t="shared" si="0"/>
        <v>260</v>
      </c>
      <c r="M59" s="93">
        <v>0.9485786432293446</v>
      </c>
      <c r="N59" s="4" t="str">
        <f t="shared" si="7"/>
        <v>46832NHD379B34 REV1.0260</v>
      </c>
      <c r="O59" s="4">
        <f t="shared" si="8"/>
        <v>246.6304472396296</v>
      </c>
      <c r="P59" s="8">
        <f t="shared" si="9"/>
        <v>43479</v>
      </c>
      <c r="Q59" s="8">
        <f>VLOOKUP(P59,'Lookup Tables'!$A$3:$B$121,1,TRUE)</f>
        <v>43478</v>
      </c>
      <c r="R59" s="9">
        <f>VLOOKUP(P59,'Lookup Tables'!$A$3:$B$121,2,TRUE)</f>
        <v>43478</v>
      </c>
      <c r="S59" s="10">
        <f>VLOOKUP(P59,'Lookup Tables'!$D$3:$E$25,2,TRUE)</f>
        <v>43466</v>
      </c>
      <c r="T59" s="24" t="str">
        <f>IF(LEFT(G59,2)="PH",VLOOKUP(LEFT(G59,3),'Lookup Tables'!$G$3:$H$37,2,FALSE),IF(ISNA(VLOOKUP(LEFT(G59,2),'Lookup Tables'!$G$3:$H$37,2,FALSE)),"Other",VLOOKUP(LEFT(G59,2),'Lookup Tables'!$G$3:$H$37,2,FALSE)))</f>
        <v>Battery</v>
      </c>
      <c r="U59" s="79" t="str">
        <f t="shared" si="4"/>
        <v>NHD</v>
      </c>
      <c r="V59" s="79" t="str">
        <f t="shared" si="5"/>
        <v>H</v>
      </c>
      <c r="W59" s="79">
        <f>VLOOKUP(V59,'Lookup Tables'!$K$3:$L$21,2,FALSE)</f>
        <v>8</v>
      </c>
      <c r="X59" s="79">
        <f t="shared" si="6"/>
        <v>2080</v>
      </c>
      <c r="Y59" s="12">
        <f ca="1">IF(R59="LATE",TODAY()-P59,0)</f>
        <v>0</v>
      </c>
      <c r="Z59">
        <f ca="1">Y59*L59</f>
        <v>0</v>
      </c>
      <c r="AA59" s="80"/>
      <c r="AB59" s="93"/>
    </row>
    <row r="60" spans="1:28" x14ac:dyDescent="0.25">
      <c r="A60" s="25" t="s">
        <v>795</v>
      </c>
      <c r="B60" s="25" t="s">
        <v>13</v>
      </c>
      <c r="C60" s="26">
        <v>43328</v>
      </c>
      <c r="D60" s="26">
        <v>43553</v>
      </c>
      <c r="E60" s="25" t="s">
        <v>1223</v>
      </c>
      <c r="F60" s="25" t="s">
        <v>1223</v>
      </c>
      <c r="G60" s="25" t="s">
        <v>1575</v>
      </c>
      <c r="H60" s="25" t="s">
        <v>17</v>
      </c>
      <c r="I60" s="25" t="s">
        <v>1812</v>
      </c>
      <c r="J60" s="27">
        <v>260</v>
      </c>
      <c r="K60" s="27">
        <v>0</v>
      </c>
      <c r="L60" s="27">
        <f t="shared" si="0"/>
        <v>260</v>
      </c>
      <c r="M60" s="93">
        <v>0.9485786432293446</v>
      </c>
      <c r="N60" s="4" t="str">
        <f t="shared" si="7"/>
        <v>46832NHD379B34 REV1.0260</v>
      </c>
      <c r="O60" s="4">
        <f t="shared" si="8"/>
        <v>246.6304472396296</v>
      </c>
      <c r="P60" s="8">
        <f t="shared" si="9"/>
        <v>43479</v>
      </c>
      <c r="Q60" s="8">
        <f>VLOOKUP(P60,'Lookup Tables'!$A$3:$B$121,1,TRUE)</f>
        <v>43478</v>
      </c>
      <c r="R60" s="9">
        <f>VLOOKUP(P60,'Lookup Tables'!$A$3:$B$121,2,TRUE)</f>
        <v>43478</v>
      </c>
      <c r="S60" s="10">
        <f>VLOOKUP(P60,'Lookup Tables'!$D$3:$E$25,2,TRUE)</f>
        <v>43466</v>
      </c>
      <c r="T60" s="24" t="str">
        <f>IF(LEFT(G60,2)="PH",VLOOKUP(LEFT(G60,3),'Lookup Tables'!$G$3:$H$37,2,FALSE),IF(ISNA(VLOOKUP(LEFT(G60,2),'Lookup Tables'!$G$3:$H$37,2,FALSE)),"Other",VLOOKUP(LEFT(G60,2),'Lookup Tables'!$G$3:$H$37,2,FALSE)))</f>
        <v>Battery</v>
      </c>
      <c r="U60" s="79" t="str">
        <f t="shared" si="4"/>
        <v>NHD</v>
      </c>
      <c r="V60" s="79" t="str">
        <f t="shared" si="5"/>
        <v>H</v>
      </c>
      <c r="W60" s="79">
        <f>VLOOKUP(V60,'Lookup Tables'!$K$3:$L$21,2,FALSE)</f>
        <v>8</v>
      </c>
      <c r="X60" s="79">
        <f t="shared" si="6"/>
        <v>2080</v>
      </c>
      <c r="Y60" s="12">
        <f ca="1">IF(R60="LATE",TODAY()-P60,0)</f>
        <v>0</v>
      </c>
      <c r="Z60">
        <f ca="1">Y60*L60</f>
        <v>0</v>
      </c>
      <c r="AA60" s="80"/>
      <c r="AB60" s="93"/>
    </row>
    <row r="61" spans="1:28" x14ac:dyDescent="0.25">
      <c r="A61" s="25" t="s">
        <v>795</v>
      </c>
      <c r="B61" s="25" t="s">
        <v>13</v>
      </c>
      <c r="C61" s="26">
        <v>43328</v>
      </c>
      <c r="D61" s="26">
        <v>43553</v>
      </c>
      <c r="E61" s="25" t="s">
        <v>1223</v>
      </c>
      <c r="F61" s="25" t="s">
        <v>1223</v>
      </c>
      <c r="G61" s="25" t="s">
        <v>1575</v>
      </c>
      <c r="H61" s="25" t="s">
        <v>17</v>
      </c>
      <c r="I61" s="25" t="s">
        <v>1813</v>
      </c>
      <c r="J61" s="27">
        <v>260</v>
      </c>
      <c r="K61" s="27">
        <v>0</v>
      </c>
      <c r="L61" s="27">
        <f t="shared" si="0"/>
        <v>260</v>
      </c>
      <c r="M61" s="93">
        <v>0.9485786432293446</v>
      </c>
      <c r="N61" s="4" t="str">
        <f t="shared" si="7"/>
        <v>46832NHD379B34 REV1.0260</v>
      </c>
      <c r="O61" s="4">
        <f t="shared" si="8"/>
        <v>246.6304472396296</v>
      </c>
      <c r="P61" s="8">
        <f t="shared" si="9"/>
        <v>43486</v>
      </c>
      <c r="Q61" s="8">
        <f>VLOOKUP(P61,'Lookup Tables'!$A$3:$B$121,1,TRUE)</f>
        <v>43485</v>
      </c>
      <c r="R61" s="9">
        <f>VLOOKUP(P61,'Lookup Tables'!$A$3:$B$121,2,TRUE)</f>
        <v>43485</v>
      </c>
      <c r="S61" s="10">
        <f>VLOOKUP(P61,'Lookup Tables'!$D$3:$E$25,2,TRUE)</f>
        <v>43466</v>
      </c>
      <c r="T61" s="24" t="str">
        <f>IF(LEFT(G61,2)="PH",VLOOKUP(LEFT(G61,3),'Lookup Tables'!$G$3:$H$37,2,FALSE),IF(ISNA(VLOOKUP(LEFT(G61,2),'Lookup Tables'!$G$3:$H$37,2,FALSE)),"Other",VLOOKUP(LEFT(G61,2),'Lookup Tables'!$G$3:$H$37,2,FALSE)))</f>
        <v>Battery</v>
      </c>
      <c r="U61" s="79" t="str">
        <f t="shared" si="4"/>
        <v>NHD</v>
      </c>
      <c r="V61" s="79" t="str">
        <f t="shared" si="5"/>
        <v>H</v>
      </c>
      <c r="W61" s="79">
        <f>VLOOKUP(V61,'Lookup Tables'!$K$3:$L$21,2,FALSE)</f>
        <v>8</v>
      </c>
      <c r="X61" s="79">
        <f t="shared" si="6"/>
        <v>2080</v>
      </c>
      <c r="Y61" s="12">
        <f ca="1">IF(R61="LATE",TODAY()-P61,0)</f>
        <v>0</v>
      </c>
      <c r="Z61">
        <f ca="1">Y61*L61</f>
        <v>0</v>
      </c>
      <c r="AA61" s="80"/>
      <c r="AB61" s="93"/>
    </row>
    <row r="62" spans="1:28" x14ac:dyDescent="0.25">
      <c r="A62" s="25" t="s">
        <v>795</v>
      </c>
      <c r="B62" s="25" t="s">
        <v>13</v>
      </c>
      <c r="C62" s="26">
        <v>43328</v>
      </c>
      <c r="D62" s="26">
        <v>43553</v>
      </c>
      <c r="E62" s="25" t="s">
        <v>1223</v>
      </c>
      <c r="F62" s="25" t="s">
        <v>1223</v>
      </c>
      <c r="G62" s="25" t="s">
        <v>1575</v>
      </c>
      <c r="H62" s="25" t="s">
        <v>17</v>
      </c>
      <c r="I62" s="25" t="s">
        <v>1814</v>
      </c>
      <c r="J62" s="27">
        <v>260</v>
      </c>
      <c r="K62" s="27">
        <v>0</v>
      </c>
      <c r="L62" s="27">
        <f t="shared" si="0"/>
        <v>260</v>
      </c>
      <c r="M62" s="93">
        <v>0.9485786432293446</v>
      </c>
      <c r="N62" s="4" t="str">
        <f t="shared" si="7"/>
        <v>46832NHD379B34 REV1.0260</v>
      </c>
      <c r="O62" s="4">
        <f t="shared" si="8"/>
        <v>246.6304472396296</v>
      </c>
      <c r="P62" s="8">
        <f t="shared" si="9"/>
        <v>43493</v>
      </c>
      <c r="Q62" s="8">
        <f>VLOOKUP(P62,'Lookup Tables'!$A$3:$B$121,1,TRUE)</f>
        <v>43492</v>
      </c>
      <c r="R62" s="9">
        <f>VLOOKUP(P62,'Lookup Tables'!$A$3:$B$121,2,TRUE)</f>
        <v>43492</v>
      </c>
      <c r="S62" s="10">
        <f>VLOOKUP(P62,'Lookup Tables'!$D$3:$E$25,2,TRUE)</f>
        <v>43466</v>
      </c>
      <c r="T62" s="24" t="str">
        <f>IF(LEFT(G62,2)="PH",VLOOKUP(LEFT(G62,3),'Lookup Tables'!$G$3:$H$37,2,FALSE),IF(ISNA(VLOOKUP(LEFT(G62,2),'Lookup Tables'!$G$3:$H$37,2,FALSE)),"Other",VLOOKUP(LEFT(G62,2),'Lookup Tables'!$G$3:$H$37,2,FALSE)))</f>
        <v>Battery</v>
      </c>
      <c r="U62" s="79" t="str">
        <f t="shared" si="4"/>
        <v>NHD</v>
      </c>
      <c r="V62" s="79" t="str">
        <f t="shared" si="5"/>
        <v>H</v>
      </c>
      <c r="W62" s="79">
        <f>VLOOKUP(V62,'Lookup Tables'!$K$3:$L$21,2,FALSE)</f>
        <v>8</v>
      </c>
      <c r="X62" s="79">
        <f t="shared" si="6"/>
        <v>2080</v>
      </c>
      <c r="Y62" s="12">
        <f ca="1">IF(R62="LATE",TODAY()-P62,0)</f>
        <v>0</v>
      </c>
      <c r="Z62">
        <f ca="1">Y62*L62</f>
        <v>0</v>
      </c>
      <c r="AA62" s="80"/>
      <c r="AB62" s="93"/>
    </row>
    <row r="63" spans="1:28" x14ac:dyDescent="0.25">
      <c r="A63" s="25" t="s">
        <v>795</v>
      </c>
      <c r="B63" s="25" t="s">
        <v>13</v>
      </c>
      <c r="C63" s="26">
        <v>43328</v>
      </c>
      <c r="D63" s="26">
        <v>43553</v>
      </c>
      <c r="E63" s="25" t="s">
        <v>1223</v>
      </c>
      <c r="F63" s="25" t="s">
        <v>1223</v>
      </c>
      <c r="G63" s="25" t="s">
        <v>1575</v>
      </c>
      <c r="H63" s="25" t="s">
        <v>17</v>
      </c>
      <c r="I63" s="25" t="s">
        <v>1815</v>
      </c>
      <c r="J63" s="27">
        <v>260</v>
      </c>
      <c r="K63" s="27">
        <v>0</v>
      </c>
      <c r="L63" s="27">
        <f t="shared" si="0"/>
        <v>260</v>
      </c>
      <c r="M63" s="93">
        <v>0.9485786432293446</v>
      </c>
      <c r="N63" s="4" t="str">
        <f t="shared" si="7"/>
        <v>46832NHD379B34 REV1.0260</v>
      </c>
      <c r="O63" s="4">
        <f t="shared" si="8"/>
        <v>246.6304472396296</v>
      </c>
      <c r="P63" s="8">
        <f t="shared" si="9"/>
        <v>43497</v>
      </c>
      <c r="Q63" s="8">
        <f>VLOOKUP(P63,'Lookup Tables'!$A$3:$B$121,1,TRUE)</f>
        <v>43492</v>
      </c>
      <c r="R63" s="9">
        <f>VLOOKUP(P63,'Lookup Tables'!$A$3:$B$121,2,TRUE)</f>
        <v>43492</v>
      </c>
      <c r="S63" s="10">
        <f>VLOOKUP(P63,'Lookup Tables'!$D$3:$E$25,2,TRUE)</f>
        <v>43497</v>
      </c>
      <c r="T63" s="24" t="str">
        <f>IF(LEFT(G63,2)="PH",VLOOKUP(LEFT(G63,3),'Lookup Tables'!$G$3:$H$37,2,FALSE),IF(ISNA(VLOOKUP(LEFT(G63,2),'Lookup Tables'!$G$3:$H$37,2,FALSE)),"Other",VLOOKUP(LEFT(G63,2),'Lookup Tables'!$G$3:$H$37,2,FALSE)))</f>
        <v>Battery</v>
      </c>
      <c r="U63" s="79" t="str">
        <f t="shared" si="4"/>
        <v>NHD</v>
      </c>
      <c r="V63" s="79" t="str">
        <f t="shared" si="5"/>
        <v>H</v>
      </c>
      <c r="W63" s="79">
        <f>VLOOKUP(V63,'Lookup Tables'!$K$3:$L$21,2,FALSE)</f>
        <v>8</v>
      </c>
      <c r="X63" s="79">
        <f t="shared" si="6"/>
        <v>2080</v>
      </c>
      <c r="Y63" s="12">
        <f ca="1">IF(R63="LATE",TODAY()-P63,0)</f>
        <v>0</v>
      </c>
      <c r="Z63">
        <f ca="1">Y63*L63</f>
        <v>0</v>
      </c>
      <c r="AA63" s="80"/>
      <c r="AB63" s="93"/>
    </row>
    <row r="64" spans="1:28" x14ac:dyDescent="0.25">
      <c r="A64" s="25" t="s">
        <v>795</v>
      </c>
      <c r="B64" s="25" t="s">
        <v>13</v>
      </c>
      <c r="C64" s="26">
        <v>43328</v>
      </c>
      <c r="D64" s="26">
        <v>43553</v>
      </c>
      <c r="E64" s="25" t="s">
        <v>1223</v>
      </c>
      <c r="F64" s="25" t="s">
        <v>1223</v>
      </c>
      <c r="G64" s="25" t="s">
        <v>1575</v>
      </c>
      <c r="H64" s="25" t="s">
        <v>17</v>
      </c>
      <c r="I64" s="25" t="s">
        <v>1815</v>
      </c>
      <c r="J64" s="27">
        <v>260</v>
      </c>
      <c r="K64" s="27">
        <v>0</v>
      </c>
      <c r="L64" s="27">
        <f t="shared" si="0"/>
        <v>260</v>
      </c>
      <c r="M64" s="93">
        <v>0.9485786432293446</v>
      </c>
      <c r="N64" s="4" t="str">
        <f t="shared" si="7"/>
        <v>46832NHD379B34 REV1.0260</v>
      </c>
      <c r="O64" s="4">
        <f t="shared" si="8"/>
        <v>246.6304472396296</v>
      </c>
      <c r="P64" s="8">
        <f t="shared" si="9"/>
        <v>43497</v>
      </c>
      <c r="Q64" s="8">
        <f>VLOOKUP(P64,'Lookup Tables'!$A$3:$B$121,1,TRUE)</f>
        <v>43492</v>
      </c>
      <c r="R64" s="9">
        <f>VLOOKUP(P64,'Lookup Tables'!$A$3:$B$121,2,TRUE)</f>
        <v>43492</v>
      </c>
      <c r="S64" s="10">
        <f>VLOOKUP(P64,'Lookup Tables'!$D$3:$E$25,2,TRUE)</f>
        <v>43497</v>
      </c>
      <c r="T64" s="24" t="str">
        <f>IF(LEFT(G64,2)="PH",VLOOKUP(LEFT(G64,3),'Lookup Tables'!$G$3:$H$37,2,FALSE),IF(ISNA(VLOOKUP(LEFT(G64,2),'Lookup Tables'!$G$3:$H$37,2,FALSE)),"Other",VLOOKUP(LEFT(G64,2),'Lookup Tables'!$G$3:$H$37,2,FALSE)))</f>
        <v>Battery</v>
      </c>
      <c r="U64" s="79" t="str">
        <f t="shared" si="4"/>
        <v>NHD</v>
      </c>
      <c r="V64" s="79" t="str">
        <f t="shared" si="5"/>
        <v>H</v>
      </c>
      <c r="W64" s="79">
        <f>VLOOKUP(V64,'Lookup Tables'!$K$3:$L$21,2,FALSE)</f>
        <v>8</v>
      </c>
      <c r="X64" s="79">
        <f t="shared" si="6"/>
        <v>2080</v>
      </c>
      <c r="Y64" s="12">
        <f ca="1">IF(R64="LATE",TODAY()-P64,0)</f>
        <v>0</v>
      </c>
      <c r="Z64">
        <f ca="1">Y64*L64</f>
        <v>0</v>
      </c>
      <c r="AA64" s="80"/>
      <c r="AB64" s="93"/>
    </row>
    <row r="65" spans="1:28" x14ac:dyDescent="0.25">
      <c r="A65" s="25" t="s">
        <v>795</v>
      </c>
      <c r="B65" s="25" t="s">
        <v>13</v>
      </c>
      <c r="C65" s="26">
        <v>43328</v>
      </c>
      <c r="D65" s="26">
        <v>43553</v>
      </c>
      <c r="E65" s="25" t="s">
        <v>1223</v>
      </c>
      <c r="F65" s="25" t="s">
        <v>1223</v>
      </c>
      <c r="G65" s="25" t="s">
        <v>1575</v>
      </c>
      <c r="H65" s="25" t="s">
        <v>17</v>
      </c>
      <c r="I65" s="25" t="s">
        <v>1816</v>
      </c>
      <c r="J65" s="27">
        <v>260</v>
      </c>
      <c r="K65" s="27">
        <v>0</v>
      </c>
      <c r="L65" s="27">
        <f t="shared" si="0"/>
        <v>260</v>
      </c>
      <c r="M65" s="93">
        <v>0.9485786432293446</v>
      </c>
      <c r="N65" s="4" t="str">
        <f t="shared" si="7"/>
        <v>46832NHD379B34 REV1.0260</v>
      </c>
      <c r="O65" s="4">
        <f t="shared" si="8"/>
        <v>246.6304472396296</v>
      </c>
      <c r="P65" s="8">
        <f t="shared" si="9"/>
        <v>43504</v>
      </c>
      <c r="Q65" s="8">
        <f>VLOOKUP(P65,'Lookup Tables'!$A$3:$B$121,1,TRUE)</f>
        <v>43499</v>
      </c>
      <c r="R65" s="9">
        <f>VLOOKUP(P65,'Lookup Tables'!$A$3:$B$121,2,TRUE)</f>
        <v>43499</v>
      </c>
      <c r="S65" s="10">
        <f>VLOOKUP(P65,'Lookup Tables'!$D$3:$E$25,2,TRUE)</f>
        <v>43497</v>
      </c>
      <c r="T65" s="24" t="str">
        <f>IF(LEFT(G65,2)="PH",VLOOKUP(LEFT(G65,3),'Lookup Tables'!$G$3:$H$37,2,FALSE),IF(ISNA(VLOOKUP(LEFT(G65,2),'Lookup Tables'!$G$3:$H$37,2,FALSE)),"Other",VLOOKUP(LEFT(G65,2),'Lookup Tables'!$G$3:$H$37,2,FALSE)))</f>
        <v>Battery</v>
      </c>
      <c r="U65" s="79" t="str">
        <f t="shared" si="4"/>
        <v>NHD</v>
      </c>
      <c r="V65" s="79" t="str">
        <f t="shared" si="5"/>
        <v>H</v>
      </c>
      <c r="W65" s="79">
        <f>VLOOKUP(V65,'Lookup Tables'!$K$3:$L$21,2,FALSE)</f>
        <v>8</v>
      </c>
      <c r="X65" s="79">
        <f t="shared" si="6"/>
        <v>2080</v>
      </c>
      <c r="Y65" s="12">
        <f ca="1">IF(R65="LATE",TODAY()-P65,0)</f>
        <v>0</v>
      </c>
      <c r="Z65">
        <f ca="1">Y65*L65</f>
        <v>0</v>
      </c>
      <c r="AA65" s="80"/>
      <c r="AB65" s="93"/>
    </row>
    <row r="66" spans="1:28" x14ac:dyDescent="0.25">
      <c r="A66" s="25" t="s">
        <v>795</v>
      </c>
      <c r="B66" s="25" t="s">
        <v>13</v>
      </c>
      <c r="C66" s="26">
        <v>43328</v>
      </c>
      <c r="D66" s="26">
        <v>43553</v>
      </c>
      <c r="E66" s="25" t="s">
        <v>1223</v>
      </c>
      <c r="F66" s="25" t="s">
        <v>1223</v>
      </c>
      <c r="G66" s="25" t="s">
        <v>1575</v>
      </c>
      <c r="H66" s="25" t="s">
        <v>17</v>
      </c>
      <c r="I66" s="25" t="s">
        <v>1816</v>
      </c>
      <c r="J66" s="27">
        <v>260</v>
      </c>
      <c r="K66" s="27">
        <v>0</v>
      </c>
      <c r="L66" s="27">
        <f t="shared" ref="L66:L129" si="10">IF((J66-K66)&gt;0, J66-K66, 0)</f>
        <v>260</v>
      </c>
      <c r="M66" s="93">
        <v>0.9485786432293446</v>
      </c>
      <c r="N66" s="4" t="str">
        <f t="shared" si="7"/>
        <v>46832NHD379B34 REV1.0260</v>
      </c>
      <c r="O66" s="4">
        <f t="shared" si="8"/>
        <v>246.6304472396296</v>
      </c>
      <c r="P66" s="8">
        <f t="shared" si="9"/>
        <v>43504</v>
      </c>
      <c r="Q66" s="8">
        <f>VLOOKUP(P66,'Lookup Tables'!$A$3:$B$121,1,TRUE)</f>
        <v>43499</v>
      </c>
      <c r="R66" s="9">
        <f>VLOOKUP(P66,'Lookup Tables'!$A$3:$B$121,2,TRUE)</f>
        <v>43499</v>
      </c>
      <c r="S66" s="10">
        <f>VLOOKUP(P66,'Lookup Tables'!$D$3:$E$25,2,TRUE)</f>
        <v>43497</v>
      </c>
      <c r="T66" s="24" t="str">
        <f>IF(LEFT(G66,2)="PH",VLOOKUP(LEFT(G66,3),'Lookup Tables'!$G$3:$H$37,2,FALSE),IF(ISNA(VLOOKUP(LEFT(G66,2),'Lookup Tables'!$G$3:$H$37,2,FALSE)),"Other",VLOOKUP(LEFT(G66,2),'Lookup Tables'!$G$3:$H$37,2,FALSE)))</f>
        <v>Battery</v>
      </c>
      <c r="U66" s="79" t="str">
        <f t="shared" si="4"/>
        <v>NHD</v>
      </c>
      <c r="V66" s="79" t="str">
        <f t="shared" si="5"/>
        <v>H</v>
      </c>
      <c r="W66" s="79">
        <f>VLOOKUP(V66,'Lookup Tables'!$K$3:$L$21,2,FALSE)</f>
        <v>8</v>
      </c>
      <c r="X66" s="79">
        <f t="shared" si="6"/>
        <v>2080</v>
      </c>
      <c r="Y66" s="12">
        <f ca="1">IF(R66="LATE",TODAY()-P66,0)</f>
        <v>0</v>
      </c>
      <c r="Z66">
        <f ca="1">Y66*L66</f>
        <v>0</v>
      </c>
      <c r="AA66" s="80"/>
      <c r="AB66" s="93"/>
    </row>
    <row r="67" spans="1:28" x14ac:dyDescent="0.25">
      <c r="A67" s="25" t="s">
        <v>795</v>
      </c>
      <c r="B67" s="25" t="s">
        <v>13</v>
      </c>
      <c r="C67" s="26">
        <v>43328</v>
      </c>
      <c r="D67" s="26">
        <v>43553</v>
      </c>
      <c r="E67" s="25" t="s">
        <v>1223</v>
      </c>
      <c r="F67" s="25" t="s">
        <v>1223</v>
      </c>
      <c r="G67" s="25" t="s">
        <v>1575</v>
      </c>
      <c r="H67" s="25" t="s">
        <v>17</v>
      </c>
      <c r="I67" s="25" t="s">
        <v>1817</v>
      </c>
      <c r="J67" s="27">
        <v>260</v>
      </c>
      <c r="K67" s="27">
        <v>0</v>
      </c>
      <c r="L67" s="27">
        <f t="shared" si="10"/>
        <v>260</v>
      </c>
      <c r="M67" s="93">
        <v>0.9485786432293446</v>
      </c>
      <c r="N67" s="4" t="str">
        <f t="shared" si="7"/>
        <v>46832NHD379B34 REV1.0260</v>
      </c>
      <c r="O67" s="4">
        <f t="shared" si="8"/>
        <v>246.6304472396296</v>
      </c>
      <c r="P67" s="8">
        <f t="shared" si="9"/>
        <v>43511</v>
      </c>
      <c r="Q67" s="8">
        <f>VLOOKUP(P67,'Lookup Tables'!$A$3:$B$121,1,TRUE)</f>
        <v>43506</v>
      </c>
      <c r="R67" s="9">
        <f>VLOOKUP(P67,'Lookup Tables'!$A$3:$B$121,2,TRUE)</f>
        <v>43506</v>
      </c>
      <c r="S67" s="10">
        <f>VLOOKUP(P67,'Lookup Tables'!$D$3:$E$25,2,TRUE)</f>
        <v>43497</v>
      </c>
      <c r="T67" s="24" t="str">
        <f>IF(LEFT(G67,2)="PH",VLOOKUP(LEFT(G67,3),'Lookup Tables'!$G$3:$H$37,2,FALSE),IF(ISNA(VLOOKUP(LEFT(G67,2),'Lookup Tables'!$G$3:$H$37,2,FALSE)),"Other",VLOOKUP(LEFT(G67,2),'Lookup Tables'!$G$3:$H$37,2,FALSE)))</f>
        <v>Battery</v>
      </c>
      <c r="U67" s="79" t="str">
        <f t="shared" ref="U67:U130" si="11">LEFT(G67,3)</f>
        <v>NHD</v>
      </c>
      <c r="V67" s="79" t="str">
        <f t="shared" ref="V67:V130" si="12">IF(T67="Battery",IF(LEFT(U67,1)="L",VALUE(MID(U67,2,2)),MID(U67,2,1)),"n/a")</f>
        <v>H</v>
      </c>
      <c r="W67" s="79">
        <f>VLOOKUP(V67,'Lookup Tables'!$K$3:$L$21,2,FALSE)</f>
        <v>8</v>
      </c>
      <c r="X67" s="79">
        <f t="shared" ref="X67:X130" si="13">W67*L67</f>
        <v>2080</v>
      </c>
      <c r="Y67" s="12">
        <f ca="1">IF(R67="LATE",TODAY()-P67,0)</f>
        <v>0</v>
      </c>
      <c r="Z67">
        <f ca="1">Y67*L67</f>
        <v>0</v>
      </c>
      <c r="AA67" s="80"/>
      <c r="AB67" s="93"/>
    </row>
    <row r="68" spans="1:28" x14ac:dyDescent="0.25">
      <c r="A68" s="25" t="s">
        <v>795</v>
      </c>
      <c r="B68" s="25" t="s">
        <v>13</v>
      </c>
      <c r="C68" s="26">
        <v>43328</v>
      </c>
      <c r="D68" s="26">
        <v>43553</v>
      </c>
      <c r="E68" s="25" t="s">
        <v>1223</v>
      </c>
      <c r="F68" s="25" t="s">
        <v>1223</v>
      </c>
      <c r="G68" s="25" t="s">
        <v>1575</v>
      </c>
      <c r="H68" s="25" t="s">
        <v>17</v>
      </c>
      <c r="I68" s="25" t="s">
        <v>1817</v>
      </c>
      <c r="J68" s="27">
        <v>260</v>
      </c>
      <c r="K68" s="27">
        <v>0</v>
      </c>
      <c r="L68" s="27">
        <f t="shared" si="10"/>
        <v>260</v>
      </c>
      <c r="M68" s="93">
        <v>0.9485786432293446</v>
      </c>
      <c r="N68" s="4" t="str">
        <f t="shared" si="7"/>
        <v>46832NHD379B34 REV1.0260</v>
      </c>
      <c r="O68" s="4">
        <f t="shared" si="8"/>
        <v>246.6304472396296</v>
      </c>
      <c r="P68" s="8">
        <f t="shared" si="9"/>
        <v>43511</v>
      </c>
      <c r="Q68" s="8">
        <f>VLOOKUP(P68,'Lookup Tables'!$A$3:$B$121,1,TRUE)</f>
        <v>43506</v>
      </c>
      <c r="R68" s="9">
        <f>VLOOKUP(P68,'Lookup Tables'!$A$3:$B$121,2,TRUE)</f>
        <v>43506</v>
      </c>
      <c r="S68" s="10">
        <f>VLOOKUP(P68,'Lookup Tables'!$D$3:$E$25,2,TRUE)</f>
        <v>43497</v>
      </c>
      <c r="T68" s="24" t="str">
        <f>IF(LEFT(G68,2)="PH",VLOOKUP(LEFT(G68,3),'Lookup Tables'!$G$3:$H$37,2,FALSE),IF(ISNA(VLOOKUP(LEFT(G68,2),'Lookup Tables'!$G$3:$H$37,2,FALSE)),"Other",VLOOKUP(LEFT(G68,2),'Lookup Tables'!$G$3:$H$37,2,FALSE)))</f>
        <v>Battery</v>
      </c>
      <c r="U68" s="79" t="str">
        <f t="shared" si="11"/>
        <v>NHD</v>
      </c>
      <c r="V68" s="79" t="str">
        <f t="shared" si="12"/>
        <v>H</v>
      </c>
      <c r="W68" s="79">
        <f>VLOOKUP(V68,'Lookup Tables'!$K$3:$L$21,2,FALSE)</f>
        <v>8</v>
      </c>
      <c r="X68" s="79">
        <f t="shared" si="13"/>
        <v>2080</v>
      </c>
      <c r="Y68" s="12">
        <f ca="1">IF(R68="LATE",TODAY()-P68,0)</f>
        <v>0</v>
      </c>
      <c r="Z68">
        <f ca="1">Y68*L68</f>
        <v>0</v>
      </c>
      <c r="AA68" s="80"/>
      <c r="AB68" s="93"/>
    </row>
    <row r="69" spans="1:28" x14ac:dyDescent="0.25">
      <c r="A69" s="25" t="s">
        <v>795</v>
      </c>
      <c r="B69" s="25" t="s">
        <v>13</v>
      </c>
      <c r="C69" s="26">
        <v>43328</v>
      </c>
      <c r="D69" s="26">
        <v>43553</v>
      </c>
      <c r="E69" s="25" t="s">
        <v>1223</v>
      </c>
      <c r="F69" s="25" t="s">
        <v>1223</v>
      </c>
      <c r="G69" s="25" t="s">
        <v>1575</v>
      </c>
      <c r="H69" s="25" t="s">
        <v>17</v>
      </c>
      <c r="I69" s="25" t="s">
        <v>1818</v>
      </c>
      <c r="J69" s="27">
        <v>260</v>
      </c>
      <c r="K69" s="27">
        <v>0</v>
      </c>
      <c r="L69" s="27">
        <f t="shared" si="10"/>
        <v>260</v>
      </c>
      <c r="M69" s="93">
        <v>0.9485786432293446</v>
      </c>
      <c r="N69" s="4" t="str">
        <f t="shared" si="7"/>
        <v>46832NHD379B34 REV1.0260</v>
      </c>
      <c r="O69" s="4">
        <f t="shared" si="8"/>
        <v>246.6304472396296</v>
      </c>
      <c r="P69" s="8">
        <f t="shared" si="9"/>
        <v>43518</v>
      </c>
      <c r="Q69" s="8">
        <f>VLOOKUP(P69,'Lookup Tables'!$A$3:$B$121,1,TRUE)</f>
        <v>43513</v>
      </c>
      <c r="R69" s="9">
        <f>VLOOKUP(P69,'Lookup Tables'!$A$3:$B$121,2,TRUE)</f>
        <v>43513</v>
      </c>
      <c r="S69" s="10">
        <f>VLOOKUP(P69,'Lookup Tables'!$D$3:$E$25,2,TRUE)</f>
        <v>43497</v>
      </c>
      <c r="T69" s="24" t="str">
        <f>IF(LEFT(G69,2)="PH",VLOOKUP(LEFT(G69,3),'Lookup Tables'!$G$3:$H$37,2,FALSE),IF(ISNA(VLOOKUP(LEFT(G69,2),'Lookup Tables'!$G$3:$H$37,2,FALSE)),"Other",VLOOKUP(LEFT(G69,2),'Lookup Tables'!$G$3:$H$37,2,FALSE)))</f>
        <v>Battery</v>
      </c>
      <c r="U69" s="79" t="str">
        <f t="shared" si="11"/>
        <v>NHD</v>
      </c>
      <c r="V69" s="79" t="str">
        <f t="shared" si="12"/>
        <v>H</v>
      </c>
      <c r="W69" s="79">
        <f>VLOOKUP(V69,'Lookup Tables'!$K$3:$L$21,2,FALSE)</f>
        <v>8</v>
      </c>
      <c r="X69" s="79">
        <f t="shared" si="13"/>
        <v>2080</v>
      </c>
      <c r="Y69" s="12">
        <f ca="1">IF(R69="LATE",TODAY()-P69,0)</f>
        <v>0</v>
      </c>
      <c r="Z69">
        <f ca="1">Y69*L69</f>
        <v>0</v>
      </c>
      <c r="AA69" s="80"/>
      <c r="AB69" s="93"/>
    </row>
    <row r="70" spans="1:28" x14ac:dyDescent="0.25">
      <c r="A70" s="25" t="s">
        <v>795</v>
      </c>
      <c r="B70" s="25" t="s">
        <v>13</v>
      </c>
      <c r="C70" s="26">
        <v>43328</v>
      </c>
      <c r="D70" s="26">
        <v>43553</v>
      </c>
      <c r="E70" s="25" t="s">
        <v>1223</v>
      </c>
      <c r="F70" s="25" t="s">
        <v>1223</v>
      </c>
      <c r="G70" s="25" t="s">
        <v>1575</v>
      </c>
      <c r="H70" s="25" t="s">
        <v>17</v>
      </c>
      <c r="I70" s="25" t="s">
        <v>1818</v>
      </c>
      <c r="J70" s="27">
        <v>260</v>
      </c>
      <c r="K70" s="27">
        <v>0</v>
      </c>
      <c r="L70" s="27">
        <f t="shared" si="10"/>
        <v>260</v>
      </c>
      <c r="M70" s="93">
        <v>0.9485786432293446</v>
      </c>
      <c r="N70" s="4" t="str">
        <f t="shared" si="7"/>
        <v>46832NHD379B34 REV1.0260</v>
      </c>
      <c r="O70" s="4">
        <f t="shared" si="8"/>
        <v>246.6304472396296</v>
      </c>
      <c r="P70" s="8">
        <f t="shared" si="9"/>
        <v>43518</v>
      </c>
      <c r="Q70" s="8">
        <f>VLOOKUP(P70,'Lookup Tables'!$A$3:$B$121,1,TRUE)</f>
        <v>43513</v>
      </c>
      <c r="R70" s="9">
        <f>VLOOKUP(P70,'Lookup Tables'!$A$3:$B$121,2,TRUE)</f>
        <v>43513</v>
      </c>
      <c r="S70" s="10">
        <f>VLOOKUP(P70,'Lookup Tables'!$D$3:$E$25,2,TRUE)</f>
        <v>43497</v>
      </c>
      <c r="T70" s="24" t="str">
        <f>IF(LEFT(G70,2)="PH",VLOOKUP(LEFT(G70,3),'Lookup Tables'!$G$3:$H$37,2,FALSE),IF(ISNA(VLOOKUP(LEFT(G70,2),'Lookup Tables'!$G$3:$H$37,2,FALSE)),"Other",VLOOKUP(LEFT(G70,2),'Lookup Tables'!$G$3:$H$37,2,FALSE)))</f>
        <v>Battery</v>
      </c>
      <c r="U70" s="79" t="str">
        <f t="shared" si="11"/>
        <v>NHD</v>
      </c>
      <c r="V70" s="79" t="str">
        <f t="shared" si="12"/>
        <v>H</v>
      </c>
      <c r="W70" s="79">
        <f>VLOOKUP(V70,'Lookup Tables'!$K$3:$L$21,2,FALSE)</f>
        <v>8</v>
      </c>
      <c r="X70" s="79">
        <f t="shared" si="13"/>
        <v>2080</v>
      </c>
      <c r="Y70" s="12">
        <f ca="1">IF(R70="LATE",TODAY()-P70,0)</f>
        <v>0</v>
      </c>
      <c r="Z70">
        <f ca="1">Y70*L70</f>
        <v>0</v>
      </c>
      <c r="AA70" s="80"/>
      <c r="AB70" s="93"/>
    </row>
    <row r="71" spans="1:28" x14ac:dyDescent="0.25">
      <c r="A71" s="25" t="s">
        <v>795</v>
      </c>
      <c r="B71" s="25" t="s">
        <v>13</v>
      </c>
      <c r="C71" s="26">
        <v>43328</v>
      </c>
      <c r="D71" s="26">
        <v>43553</v>
      </c>
      <c r="E71" s="25" t="s">
        <v>1223</v>
      </c>
      <c r="F71" s="25" t="s">
        <v>1223</v>
      </c>
      <c r="G71" s="25" t="s">
        <v>1575</v>
      </c>
      <c r="H71" s="25" t="s">
        <v>17</v>
      </c>
      <c r="I71" s="25" t="s">
        <v>1819</v>
      </c>
      <c r="J71" s="27">
        <v>260</v>
      </c>
      <c r="K71" s="27">
        <v>0</v>
      </c>
      <c r="L71" s="27">
        <f t="shared" si="10"/>
        <v>260</v>
      </c>
      <c r="M71" s="93">
        <v>0.9485786432293446</v>
      </c>
      <c r="N71" s="4" t="str">
        <f t="shared" si="7"/>
        <v>46832NHD379B34 REV1.0260</v>
      </c>
      <c r="O71" s="4">
        <f t="shared" si="8"/>
        <v>246.6304472396296</v>
      </c>
      <c r="P71" s="8">
        <f t="shared" si="9"/>
        <v>43525</v>
      </c>
      <c r="Q71" s="8">
        <f>VLOOKUP(P71,'Lookup Tables'!$A$3:$B$121,1,TRUE)</f>
        <v>43520</v>
      </c>
      <c r="R71" s="9">
        <f>VLOOKUP(P71,'Lookup Tables'!$A$3:$B$121,2,TRUE)</f>
        <v>43520</v>
      </c>
      <c r="S71" s="10">
        <f>VLOOKUP(P71,'Lookup Tables'!$D$3:$E$25,2,TRUE)</f>
        <v>43525</v>
      </c>
      <c r="T71" s="24" t="str">
        <f>IF(LEFT(G71,2)="PH",VLOOKUP(LEFT(G71,3),'Lookup Tables'!$G$3:$H$37,2,FALSE),IF(ISNA(VLOOKUP(LEFT(G71,2),'Lookup Tables'!$G$3:$H$37,2,FALSE)),"Other",VLOOKUP(LEFT(G71,2),'Lookup Tables'!$G$3:$H$37,2,FALSE)))</f>
        <v>Battery</v>
      </c>
      <c r="U71" s="79" t="str">
        <f t="shared" si="11"/>
        <v>NHD</v>
      </c>
      <c r="V71" s="79" t="str">
        <f t="shared" si="12"/>
        <v>H</v>
      </c>
      <c r="W71" s="79">
        <f>VLOOKUP(V71,'Lookup Tables'!$K$3:$L$21,2,FALSE)</f>
        <v>8</v>
      </c>
      <c r="X71" s="79">
        <f t="shared" si="13"/>
        <v>2080</v>
      </c>
      <c r="Y71" s="12">
        <f ca="1">IF(R71="LATE",TODAY()-P71,0)</f>
        <v>0</v>
      </c>
      <c r="Z71">
        <f ca="1">Y71*L71</f>
        <v>0</v>
      </c>
      <c r="AA71" s="80"/>
      <c r="AB71" s="93"/>
    </row>
    <row r="72" spans="1:28" x14ac:dyDescent="0.25">
      <c r="A72" s="25" t="s">
        <v>795</v>
      </c>
      <c r="B72" s="25" t="s">
        <v>13</v>
      </c>
      <c r="C72" s="26">
        <v>43328</v>
      </c>
      <c r="D72" s="26">
        <v>43553</v>
      </c>
      <c r="E72" s="25" t="s">
        <v>1223</v>
      </c>
      <c r="F72" s="25" t="s">
        <v>1223</v>
      </c>
      <c r="G72" s="25" t="s">
        <v>1575</v>
      </c>
      <c r="H72" s="25" t="s">
        <v>17</v>
      </c>
      <c r="I72" s="25" t="s">
        <v>1819</v>
      </c>
      <c r="J72" s="27">
        <v>260</v>
      </c>
      <c r="K72" s="27">
        <v>0</v>
      </c>
      <c r="L72" s="27">
        <f t="shared" si="10"/>
        <v>260</v>
      </c>
      <c r="M72" s="93">
        <v>0.9485786432293446</v>
      </c>
      <c r="N72" s="4" t="str">
        <f t="shared" si="7"/>
        <v>46832NHD379B34 REV1.0260</v>
      </c>
      <c r="O72" s="4">
        <f t="shared" si="8"/>
        <v>246.6304472396296</v>
      </c>
      <c r="P72" s="8">
        <f t="shared" si="9"/>
        <v>43525</v>
      </c>
      <c r="Q72" s="8">
        <f>VLOOKUP(P72,'Lookup Tables'!$A$3:$B$121,1,TRUE)</f>
        <v>43520</v>
      </c>
      <c r="R72" s="9">
        <f>VLOOKUP(P72,'Lookup Tables'!$A$3:$B$121,2,TRUE)</f>
        <v>43520</v>
      </c>
      <c r="S72" s="10">
        <f>VLOOKUP(P72,'Lookup Tables'!$D$3:$E$25,2,TRUE)</f>
        <v>43525</v>
      </c>
      <c r="T72" s="24" t="str">
        <f>IF(LEFT(G72,2)="PH",VLOOKUP(LEFT(G72,3),'Lookup Tables'!$G$3:$H$37,2,FALSE),IF(ISNA(VLOOKUP(LEFT(G72,2),'Lookup Tables'!$G$3:$H$37,2,FALSE)),"Other",VLOOKUP(LEFT(G72,2),'Lookup Tables'!$G$3:$H$37,2,FALSE)))</f>
        <v>Battery</v>
      </c>
      <c r="U72" s="79" t="str">
        <f t="shared" si="11"/>
        <v>NHD</v>
      </c>
      <c r="V72" s="79" t="str">
        <f t="shared" si="12"/>
        <v>H</v>
      </c>
      <c r="W72" s="79">
        <f>VLOOKUP(V72,'Lookup Tables'!$K$3:$L$21,2,FALSE)</f>
        <v>8</v>
      </c>
      <c r="X72" s="79">
        <f t="shared" si="13"/>
        <v>2080</v>
      </c>
      <c r="Y72" s="12">
        <f ca="1">IF(R72="LATE",TODAY()-P72,0)</f>
        <v>0</v>
      </c>
      <c r="Z72">
        <f ca="1">Y72*L72</f>
        <v>0</v>
      </c>
      <c r="AA72" s="80"/>
      <c r="AB72" s="93"/>
    </row>
    <row r="73" spans="1:28" x14ac:dyDescent="0.25">
      <c r="A73" s="25" t="s">
        <v>795</v>
      </c>
      <c r="B73" s="25" t="s">
        <v>13</v>
      </c>
      <c r="C73" s="26">
        <v>43328</v>
      </c>
      <c r="D73" s="26">
        <v>43553</v>
      </c>
      <c r="E73" s="25" t="s">
        <v>1223</v>
      </c>
      <c r="F73" s="25" t="s">
        <v>1223</v>
      </c>
      <c r="G73" s="25" t="s">
        <v>1575</v>
      </c>
      <c r="H73" s="25" t="s">
        <v>17</v>
      </c>
      <c r="I73" s="25" t="s">
        <v>1820</v>
      </c>
      <c r="J73" s="27">
        <v>260</v>
      </c>
      <c r="K73" s="27">
        <v>0</v>
      </c>
      <c r="L73" s="27">
        <f t="shared" si="10"/>
        <v>260</v>
      </c>
      <c r="M73" s="93">
        <v>0.9485786432293446</v>
      </c>
      <c r="N73" s="4" t="str">
        <f t="shared" si="7"/>
        <v>46832NHD379B34 REV1.0260</v>
      </c>
      <c r="O73" s="4">
        <f t="shared" si="8"/>
        <v>246.6304472396296</v>
      </c>
      <c r="P73" s="8">
        <f t="shared" si="9"/>
        <v>43532</v>
      </c>
      <c r="Q73" s="8">
        <f>VLOOKUP(P73,'Lookup Tables'!$A$3:$B$121,1,TRUE)</f>
        <v>43527</v>
      </c>
      <c r="R73" s="9">
        <f>VLOOKUP(P73,'Lookup Tables'!$A$3:$B$121,2,TRUE)</f>
        <v>43527</v>
      </c>
      <c r="S73" s="10">
        <f>VLOOKUP(P73,'Lookup Tables'!$D$3:$E$25,2,TRUE)</f>
        <v>43525</v>
      </c>
      <c r="T73" s="24" t="str">
        <f>IF(LEFT(G73,2)="PH",VLOOKUP(LEFT(G73,3),'Lookup Tables'!$G$3:$H$37,2,FALSE),IF(ISNA(VLOOKUP(LEFT(G73,2),'Lookup Tables'!$G$3:$H$37,2,FALSE)),"Other",VLOOKUP(LEFT(G73,2),'Lookup Tables'!$G$3:$H$37,2,FALSE)))</f>
        <v>Battery</v>
      </c>
      <c r="U73" s="79" t="str">
        <f t="shared" si="11"/>
        <v>NHD</v>
      </c>
      <c r="V73" s="79" t="str">
        <f t="shared" si="12"/>
        <v>H</v>
      </c>
      <c r="W73" s="79">
        <f>VLOOKUP(V73,'Lookup Tables'!$K$3:$L$21,2,FALSE)</f>
        <v>8</v>
      </c>
      <c r="X73" s="79">
        <f t="shared" si="13"/>
        <v>2080</v>
      </c>
      <c r="Y73" s="12">
        <f ca="1">IF(R73="LATE",TODAY()-P73,0)</f>
        <v>0</v>
      </c>
      <c r="Z73">
        <f ca="1">Y73*L73</f>
        <v>0</v>
      </c>
      <c r="AA73" s="80"/>
      <c r="AB73" s="93"/>
    </row>
    <row r="74" spans="1:28" x14ac:dyDescent="0.25">
      <c r="A74" s="25" t="s">
        <v>795</v>
      </c>
      <c r="B74" s="25" t="s">
        <v>13</v>
      </c>
      <c r="C74" s="26">
        <v>43328</v>
      </c>
      <c r="D74" s="26">
        <v>43553</v>
      </c>
      <c r="E74" s="25" t="s">
        <v>1223</v>
      </c>
      <c r="F74" s="25" t="s">
        <v>1223</v>
      </c>
      <c r="G74" s="25" t="s">
        <v>1575</v>
      </c>
      <c r="H74" s="25" t="s">
        <v>17</v>
      </c>
      <c r="I74" s="25" t="s">
        <v>1820</v>
      </c>
      <c r="J74" s="27">
        <v>260</v>
      </c>
      <c r="K74" s="27">
        <v>0</v>
      </c>
      <c r="L74" s="27">
        <f t="shared" si="10"/>
        <v>260</v>
      </c>
      <c r="M74" s="93">
        <v>0.9485786432293446</v>
      </c>
      <c r="N74" s="4" t="str">
        <f t="shared" ref="N74:N137" si="14">A74&amp;G74&amp;J74</f>
        <v>46832NHD379B34 REV1.0260</v>
      </c>
      <c r="O74" s="4">
        <f t="shared" ref="O74:O137" si="15">M74*L74</f>
        <v>246.6304472396296</v>
      </c>
      <c r="P74" s="8">
        <f t="shared" ref="P74:P137" si="16">VALUE(IF(RIGHT(I74,1)="]",MID(I74,LEN(I74)-8,8),D74))</f>
        <v>43532</v>
      </c>
      <c r="Q74" s="8">
        <f>VLOOKUP(P74,'Lookup Tables'!$A$3:$B$121,1,TRUE)</f>
        <v>43527</v>
      </c>
      <c r="R74" s="9">
        <f>VLOOKUP(P74,'Lookup Tables'!$A$3:$B$121,2,TRUE)</f>
        <v>43527</v>
      </c>
      <c r="S74" s="10">
        <f>VLOOKUP(P74,'Lookup Tables'!$D$3:$E$25,2,TRUE)</f>
        <v>43525</v>
      </c>
      <c r="T74" s="24" t="str">
        <f>IF(LEFT(G74,2)="PH",VLOOKUP(LEFT(G74,3),'Lookup Tables'!$G$3:$H$37,2,FALSE),IF(ISNA(VLOOKUP(LEFT(G74,2),'Lookup Tables'!$G$3:$H$37,2,FALSE)),"Other",VLOOKUP(LEFT(G74,2),'Lookup Tables'!$G$3:$H$37,2,FALSE)))</f>
        <v>Battery</v>
      </c>
      <c r="U74" s="79" t="str">
        <f t="shared" si="11"/>
        <v>NHD</v>
      </c>
      <c r="V74" s="79" t="str">
        <f t="shared" si="12"/>
        <v>H</v>
      </c>
      <c r="W74" s="79">
        <f>VLOOKUP(V74,'Lookup Tables'!$K$3:$L$21,2,FALSE)</f>
        <v>8</v>
      </c>
      <c r="X74" s="79">
        <f t="shared" si="13"/>
        <v>2080</v>
      </c>
      <c r="Y74" s="12">
        <f ca="1">IF(R74="LATE",TODAY()-P74,0)</f>
        <v>0</v>
      </c>
      <c r="Z74">
        <f ca="1">Y74*L74</f>
        <v>0</v>
      </c>
      <c r="AA74" s="80"/>
      <c r="AB74" s="93"/>
    </row>
    <row r="75" spans="1:28" x14ac:dyDescent="0.25">
      <c r="A75" s="25" t="s">
        <v>795</v>
      </c>
      <c r="B75" s="25" t="s">
        <v>13</v>
      </c>
      <c r="C75" s="26">
        <v>43328</v>
      </c>
      <c r="D75" s="26">
        <v>43553</v>
      </c>
      <c r="E75" s="25" t="s">
        <v>1223</v>
      </c>
      <c r="F75" s="25" t="s">
        <v>1223</v>
      </c>
      <c r="G75" s="25" t="s">
        <v>1575</v>
      </c>
      <c r="H75" s="25" t="s">
        <v>17</v>
      </c>
      <c r="I75" s="25" t="s">
        <v>1821</v>
      </c>
      <c r="J75" s="27">
        <v>260</v>
      </c>
      <c r="K75" s="27">
        <v>0</v>
      </c>
      <c r="L75" s="27">
        <f t="shared" si="10"/>
        <v>260</v>
      </c>
      <c r="M75" s="93">
        <v>0.9485786432293446</v>
      </c>
      <c r="N75" s="4" t="str">
        <f t="shared" si="14"/>
        <v>46832NHD379B34 REV1.0260</v>
      </c>
      <c r="O75" s="4">
        <f t="shared" si="15"/>
        <v>246.6304472396296</v>
      </c>
      <c r="P75" s="8">
        <f t="shared" si="16"/>
        <v>43539</v>
      </c>
      <c r="Q75" s="8">
        <f>VLOOKUP(P75,'Lookup Tables'!$A$3:$B$121,1,TRUE)</f>
        <v>43534</v>
      </c>
      <c r="R75" s="9">
        <f>VLOOKUP(P75,'Lookup Tables'!$A$3:$B$121,2,TRUE)</f>
        <v>43534</v>
      </c>
      <c r="S75" s="10">
        <f>VLOOKUP(P75,'Lookup Tables'!$D$3:$E$25,2,TRUE)</f>
        <v>43525</v>
      </c>
      <c r="T75" s="24" t="str">
        <f>IF(LEFT(G75,2)="PH",VLOOKUP(LEFT(G75,3),'Lookup Tables'!$G$3:$H$37,2,FALSE),IF(ISNA(VLOOKUP(LEFT(G75,2),'Lookup Tables'!$G$3:$H$37,2,FALSE)),"Other",VLOOKUP(LEFT(G75,2),'Lookup Tables'!$G$3:$H$37,2,FALSE)))</f>
        <v>Battery</v>
      </c>
      <c r="U75" s="79" t="str">
        <f t="shared" si="11"/>
        <v>NHD</v>
      </c>
      <c r="V75" s="79" t="str">
        <f t="shared" si="12"/>
        <v>H</v>
      </c>
      <c r="W75" s="79">
        <f>VLOOKUP(V75,'Lookup Tables'!$K$3:$L$21,2,FALSE)</f>
        <v>8</v>
      </c>
      <c r="X75" s="79">
        <f t="shared" si="13"/>
        <v>2080</v>
      </c>
      <c r="Y75" s="12">
        <f ca="1">IF(R75="LATE",TODAY()-P75,0)</f>
        <v>0</v>
      </c>
      <c r="Z75">
        <f ca="1">Y75*L75</f>
        <v>0</v>
      </c>
      <c r="AA75" s="80"/>
      <c r="AB75" s="93"/>
    </row>
    <row r="76" spans="1:28" x14ac:dyDescent="0.25">
      <c r="A76" s="25" t="s">
        <v>795</v>
      </c>
      <c r="B76" s="25" t="s">
        <v>13</v>
      </c>
      <c r="C76" s="26">
        <v>43328</v>
      </c>
      <c r="D76" s="26">
        <v>43553</v>
      </c>
      <c r="E76" s="25" t="s">
        <v>1223</v>
      </c>
      <c r="F76" s="25" t="s">
        <v>1223</v>
      </c>
      <c r="G76" s="25" t="s">
        <v>1575</v>
      </c>
      <c r="H76" s="25" t="s">
        <v>17</v>
      </c>
      <c r="I76" s="25" t="s">
        <v>1821</v>
      </c>
      <c r="J76" s="27">
        <v>260</v>
      </c>
      <c r="K76" s="27">
        <v>0</v>
      </c>
      <c r="L76" s="27">
        <f t="shared" si="10"/>
        <v>260</v>
      </c>
      <c r="M76" s="93">
        <v>0.9485786432293446</v>
      </c>
      <c r="N76" s="4" t="str">
        <f t="shared" si="14"/>
        <v>46832NHD379B34 REV1.0260</v>
      </c>
      <c r="O76" s="4">
        <f t="shared" si="15"/>
        <v>246.6304472396296</v>
      </c>
      <c r="P76" s="8">
        <f t="shared" si="16"/>
        <v>43539</v>
      </c>
      <c r="Q76" s="8">
        <f>VLOOKUP(P76,'Lookup Tables'!$A$3:$B$121,1,TRUE)</f>
        <v>43534</v>
      </c>
      <c r="R76" s="9">
        <f>VLOOKUP(P76,'Lookup Tables'!$A$3:$B$121,2,TRUE)</f>
        <v>43534</v>
      </c>
      <c r="S76" s="10">
        <f>VLOOKUP(P76,'Lookup Tables'!$D$3:$E$25,2,TRUE)</f>
        <v>43525</v>
      </c>
      <c r="T76" s="24" t="str">
        <f>IF(LEFT(G76,2)="PH",VLOOKUP(LEFT(G76,3),'Lookup Tables'!$G$3:$H$37,2,FALSE),IF(ISNA(VLOOKUP(LEFT(G76,2),'Lookup Tables'!$G$3:$H$37,2,FALSE)),"Other",VLOOKUP(LEFT(G76,2),'Lookup Tables'!$G$3:$H$37,2,FALSE)))</f>
        <v>Battery</v>
      </c>
      <c r="U76" s="79" t="str">
        <f t="shared" si="11"/>
        <v>NHD</v>
      </c>
      <c r="V76" s="79" t="str">
        <f t="shared" si="12"/>
        <v>H</v>
      </c>
      <c r="W76" s="79">
        <f>VLOOKUP(V76,'Lookup Tables'!$K$3:$L$21,2,FALSE)</f>
        <v>8</v>
      </c>
      <c r="X76" s="79">
        <f t="shared" si="13"/>
        <v>2080</v>
      </c>
      <c r="Y76" s="12">
        <f ca="1">IF(R76="LATE",TODAY()-P76,0)</f>
        <v>0</v>
      </c>
      <c r="Z76">
        <f ca="1">Y76*L76</f>
        <v>0</v>
      </c>
      <c r="AA76" s="80"/>
      <c r="AB76" s="93"/>
    </row>
    <row r="77" spans="1:28" x14ac:dyDescent="0.25">
      <c r="A77" s="25" t="s">
        <v>795</v>
      </c>
      <c r="B77" s="25" t="s">
        <v>13</v>
      </c>
      <c r="C77" s="26">
        <v>43328</v>
      </c>
      <c r="D77" s="26">
        <v>43553</v>
      </c>
      <c r="E77" s="25" t="s">
        <v>1223</v>
      </c>
      <c r="F77" s="25" t="s">
        <v>1223</v>
      </c>
      <c r="G77" s="25" t="s">
        <v>1575</v>
      </c>
      <c r="H77" s="25" t="s">
        <v>17</v>
      </c>
      <c r="I77" s="25" t="s">
        <v>1822</v>
      </c>
      <c r="J77" s="27">
        <v>260</v>
      </c>
      <c r="K77" s="27">
        <v>0</v>
      </c>
      <c r="L77" s="27">
        <f t="shared" si="10"/>
        <v>260</v>
      </c>
      <c r="M77" s="93">
        <v>0.9485786432293446</v>
      </c>
      <c r="N77" s="4" t="str">
        <f t="shared" si="14"/>
        <v>46832NHD379B34 REV1.0260</v>
      </c>
      <c r="O77" s="4">
        <f t="shared" si="15"/>
        <v>246.6304472396296</v>
      </c>
      <c r="P77" s="8">
        <f t="shared" si="16"/>
        <v>43546</v>
      </c>
      <c r="Q77" s="8">
        <f>VLOOKUP(P77,'Lookup Tables'!$A$3:$B$121,1,TRUE)</f>
        <v>43541</v>
      </c>
      <c r="R77" s="9">
        <f>VLOOKUP(P77,'Lookup Tables'!$A$3:$B$121,2,TRUE)</f>
        <v>43541</v>
      </c>
      <c r="S77" s="10">
        <f>VLOOKUP(P77,'Lookup Tables'!$D$3:$E$25,2,TRUE)</f>
        <v>43525</v>
      </c>
      <c r="T77" s="24" t="str">
        <f>IF(LEFT(G77,2)="PH",VLOOKUP(LEFT(G77,3),'Lookup Tables'!$G$3:$H$37,2,FALSE),IF(ISNA(VLOOKUP(LEFT(G77,2),'Lookup Tables'!$G$3:$H$37,2,FALSE)),"Other",VLOOKUP(LEFT(G77,2),'Lookup Tables'!$G$3:$H$37,2,FALSE)))</f>
        <v>Battery</v>
      </c>
      <c r="U77" s="79" t="str">
        <f t="shared" si="11"/>
        <v>NHD</v>
      </c>
      <c r="V77" s="79" t="str">
        <f t="shared" si="12"/>
        <v>H</v>
      </c>
      <c r="W77" s="79">
        <f>VLOOKUP(V77,'Lookup Tables'!$K$3:$L$21,2,FALSE)</f>
        <v>8</v>
      </c>
      <c r="X77" s="79">
        <f t="shared" si="13"/>
        <v>2080</v>
      </c>
      <c r="Y77" s="12">
        <f ca="1">IF(R77="LATE",TODAY()-P77,0)</f>
        <v>0</v>
      </c>
      <c r="Z77">
        <f ca="1">Y77*L77</f>
        <v>0</v>
      </c>
      <c r="AA77" s="80"/>
      <c r="AB77" s="93"/>
    </row>
    <row r="78" spans="1:28" x14ac:dyDescent="0.25">
      <c r="A78" s="25" t="s">
        <v>795</v>
      </c>
      <c r="B78" s="25" t="s">
        <v>13</v>
      </c>
      <c r="C78" s="26">
        <v>43328</v>
      </c>
      <c r="D78" s="26">
        <v>43553</v>
      </c>
      <c r="E78" s="25" t="s">
        <v>1223</v>
      </c>
      <c r="F78" s="25" t="s">
        <v>1223</v>
      </c>
      <c r="G78" s="25" t="s">
        <v>1575</v>
      </c>
      <c r="H78" s="25" t="s">
        <v>17</v>
      </c>
      <c r="I78" s="25" t="s">
        <v>1822</v>
      </c>
      <c r="J78" s="27">
        <v>260</v>
      </c>
      <c r="K78" s="27">
        <v>0</v>
      </c>
      <c r="L78" s="27">
        <f t="shared" si="10"/>
        <v>260</v>
      </c>
      <c r="M78" s="93">
        <v>0.9485786432293446</v>
      </c>
      <c r="N78" s="4" t="str">
        <f t="shared" si="14"/>
        <v>46832NHD379B34 REV1.0260</v>
      </c>
      <c r="O78" s="4">
        <f t="shared" si="15"/>
        <v>246.6304472396296</v>
      </c>
      <c r="P78" s="8">
        <f t="shared" si="16"/>
        <v>43546</v>
      </c>
      <c r="Q78" s="8">
        <f>VLOOKUP(P78,'Lookup Tables'!$A$3:$B$121,1,TRUE)</f>
        <v>43541</v>
      </c>
      <c r="R78" s="9">
        <f>VLOOKUP(P78,'Lookup Tables'!$A$3:$B$121,2,TRUE)</f>
        <v>43541</v>
      </c>
      <c r="S78" s="10">
        <f>VLOOKUP(P78,'Lookup Tables'!$D$3:$E$25,2,TRUE)</f>
        <v>43525</v>
      </c>
      <c r="T78" s="24" t="str">
        <f>IF(LEFT(G78,2)="PH",VLOOKUP(LEFT(G78,3),'Lookup Tables'!$G$3:$H$37,2,FALSE),IF(ISNA(VLOOKUP(LEFT(G78,2),'Lookup Tables'!$G$3:$H$37,2,FALSE)),"Other",VLOOKUP(LEFT(G78,2),'Lookup Tables'!$G$3:$H$37,2,FALSE)))</f>
        <v>Battery</v>
      </c>
      <c r="U78" s="79" t="str">
        <f t="shared" si="11"/>
        <v>NHD</v>
      </c>
      <c r="V78" s="79" t="str">
        <f t="shared" si="12"/>
        <v>H</v>
      </c>
      <c r="W78" s="79">
        <f>VLOOKUP(V78,'Lookup Tables'!$K$3:$L$21,2,FALSE)</f>
        <v>8</v>
      </c>
      <c r="X78" s="79">
        <f t="shared" si="13"/>
        <v>2080</v>
      </c>
      <c r="Y78" s="12">
        <f ca="1">IF(R78="LATE",TODAY()-P78,0)</f>
        <v>0</v>
      </c>
      <c r="Z78">
        <f ca="1">Y78*L78</f>
        <v>0</v>
      </c>
      <c r="AA78" s="80"/>
      <c r="AB78" s="93"/>
    </row>
    <row r="79" spans="1:28" x14ac:dyDescent="0.25">
      <c r="A79" s="25" t="s">
        <v>1225</v>
      </c>
      <c r="B79" s="25" t="s">
        <v>13</v>
      </c>
      <c r="C79" s="26">
        <v>43348</v>
      </c>
      <c r="D79" s="26">
        <v>43355</v>
      </c>
      <c r="E79" s="25" t="s">
        <v>14</v>
      </c>
      <c r="F79" s="25" t="s">
        <v>14</v>
      </c>
      <c r="G79" s="25" t="s">
        <v>1576</v>
      </c>
      <c r="H79" s="25" t="s">
        <v>17</v>
      </c>
      <c r="I79" s="25" t="s">
        <v>1823</v>
      </c>
      <c r="J79" s="27">
        <v>18</v>
      </c>
      <c r="K79" s="27">
        <v>0</v>
      </c>
      <c r="L79" s="27">
        <f t="shared" si="10"/>
        <v>18</v>
      </c>
      <c r="M79" s="93">
        <v>1.1988942161333185</v>
      </c>
      <c r="N79" s="4" t="str">
        <f t="shared" si="14"/>
        <v>46958NHD379B34 REV1.118</v>
      </c>
      <c r="O79" s="4">
        <f t="shared" si="15"/>
        <v>21.580095890399733</v>
      </c>
      <c r="P79" s="8">
        <f t="shared" si="16"/>
        <v>43355</v>
      </c>
      <c r="Q79" s="8">
        <f>VLOOKUP(P79,'Lookup Tables'!$A$3:$B$121,1,TRUE)</f>
        <v>43352</v>
      </c>
      <c r="R79" s="9">
        <f>VLOOKUP(P79,'Lookup Tables'!$A$3:$B$121,2,TRUE)</f>
        <v>43352</v>
      </c>
      <c r="S79" s="10">
        <f>VLOOKUP(P79,'Lookup Tables'!$D$3:$E$25,2,TRUE)</f>
        <v>43344</v>
      </c>
      <c r="T79" s="24" t="str">
        <f>IF(LEFT(G79,2)="PH",VLOOKUP(LEFT(G79,3),'Lookup Tables'!$G$3:$H$37,2,FALSE),IF(ISNA(VLOOKUP(LEFT(G79,2),'Lookup Tables'!$G$3:$H$37,2,FALSE)),"Other",VLOOKUP(LEFT(G79,2),'Lookup Tables'!$G$3:$H$37,2,FALSE)))</f>
        <v>Battery</v>
      </c>
      <c r="U79" s="79" t="str">
        <f t="shared" si="11"/>
        <v>NHD</v>
      </c>
      <c r="V79" s="79" t="str">
        <f t="shared" si="12"/>
        <v>H</v>
      </c>
      <c r="W79" s="79">
        <f>VLOOKUP(V79,'Lookup Tables'!$K$3:$L$21,2,FALSE)</f>
        <v>8</v>
      </c>
      <c r="X79" s="79">
        <f t="shared" si="13"/>
        <v>144</v>
      </c>
      <c r="Y79" s="12">
        <f ca="1">IF(R79="LATE",TODAY()-P79,0)</f>
        <v>0</v>
      </c>
      <c r="Z79">
        <f ca="1">Y79*L79</f>
        <v>0</v>
      </c>
      <c r="AA79" s="80"/>
      <c r="AB79" s="93"/>
    </row>
    <row r="80" spans="1:28" x14ac:dyDescent="0.25">
      <c r="A80" s="25" t="s">
        <v>175</v>
      </c>
      <c r="B80" s="25" t="s">
        <v>13</v>
      </c>
      <c r="C80" s="26">
        <v>43224</v>
      </c>
      <c r="D80" s="26">
        <v>43502</v>
      </c>
      <c r="E80" s="25" t="s">
        <v>14</v>
      </c>
      <c r="F80" s="25" t="s">
        <v>14</v>
      </c>
      <c r="G80" s="25" t="s">
        <v>1576</v>
      </c>
      <c r="H80" s="25" t="s">
        <v>17</v>
      </c>
      <c r="I80" s="25" t="s">
        <v>1824</v>
      </c>
      <c r="J80" s="27">
        <v>1440</v>
      </c>
      <c r="K80" s="27">
        <v>0</v>
      </c>
      <c r="L80" s="27">
        <f t="shared" si="10"/>
        <v>1440</v>
      </c>
      <c r="M80" s="93">
        <v>0.90972558992872787</v>
      </c>
      <c r="N80" s="4" t="str">
        <f t="shared" si="14"/>
        <v>45940NHD379B34 REV1.11440</v>
      </c>
      <c r="O80" s="4">
        <f t="shared" si="15"/>
        <v>1310.0048494973682</v>
      </c>
      <c r="P80" s="8">
        <f t="shared" si="16"/>
        <v>43413</v>
      </c>
      <c r="Q80" s="8">
        <f>VLOOKUP(P80,'Lookup Tables'!$A$3:$B$121,1,TRUE)</f>
        <v>43408</v>
      </c>
      <c r="R80" s="9">
        <f>VLOOKUP(P80,'Lookup Tables'!$A$3:$B$121,2,TRUE)</f>
        <v>43408</v>
      </c>
      <c r="S80" s="10">
        <f>VLOOKUP(P80,'Lookup Tables'!$D$3:$E$25,2,TRUE)</f>
        <v>43405</v>
      </c>
      <c r="T80" s="24" t="str">
        <f>IF(LEFT(G80,2)="PH",VLOOKUP(LEFT(G80,3),'Lookup Tables'!$G$3:$H$37,2,FALSE),IF(ISNA(VLOOKUP(LEFT(G80,2),'Lookup Tables'!$G$3:$H$37,2,FALSE)),"Other",VLOOKUP(LEFT(G80,2),'Lookup Tables'!$G$3:$H$37,2,FALSE)))</f>
        <v>Battery</v>
      </c>
      <c r="U80" s="79" t="str">
        <f t="shared" si="11"/>
        <v>NHD</v>
      </c>
      <c r="V80" s="79" t="str">
        <f t="shared" si="12"/>
        <v>H</v>
      </c>
      <c r="W80" s="79">
        <f>VLOOKUP(V80,'Lookup Tables'!$K$3:$L$21,2,FALSE)</f>
        <v>8</v>
      </c>
      <c r="X80" s="79">
        <f t="shared" si="13"/>
        <v>11520</v>
      </c>
      <c r="Y80" s="12">
        <f ca="1">IF(R80="LATE",TODAY()-P80,0)</f>
        <v>0</v>
      </c>
      <c r="Z80">
        <f ca="1">Y80*L80</f>
        <v>0</v>
      </c>
      <c r="AA80" s="80"/>
      <c r="AB80" s="93"/>
    </row>
    <row r="81" spans="1:28" x14ac:dyDescent="0.25">
      <c r="A81" s="25" t="s">
        <v>175</v>
      </c>
      <c r="B81" s="25" t="s">
        <v>13</v>
      </c>
      <c r="C81" s="26">
        <v>43224</v>
      </c>
      <c r="D81" s="26">
        <v>43502</v>
      </c>
      <c r="E81" s="25" t="s">
        <v>14</v>
      </c>
      <c r="F81" s="25" t="s">
        <v>14</v>
      </c>
      <c r="G81" s="25" t="s">
        <v>1576</v>
      </c>
      <c r="H81" s="25" t="s">
        <v>17</v>
      </c>
      <c r="I81" s="25" t="s">
        <v>1825</v>
      </c>
      <c r="J81" s="27">
        <v>1440</v>
      </c>
      <c r="K81" s="27">
        <v>0</v>
      </c>
      <c r="L81" s="27">
        <f t="shared" si="10"/>
        <v>1440</v>
      </c>
      <c r="M81" s="93">
        <v>0.90972558992872787</v>
      </c>
      <c r="N81" s="4" t="str">
        <f t="shared" si="14"/>
        <v>45940NHD379B34 REV1.11440</v>
      </c>
      <c r="O81" s="4">
        <f t="shared" si="15"/>
        <v>1310.0048494973682</v>
      </c>
      <c r="P81" s="8">
        <f t="shared" si="16"/>
        <v>43420</v>
      </c>
      <c r="Q81" s="8">
        <f>VLOOKUP(P81,'Lookup Tables'!$A$3:$B$121,1,TRUE)</f>
        <v>43415</v>
      </c>
      <c r="R81" s="9">
        <f>VLOOKUP(P81,'Lookup Tables'!$A$3:$B$121,2,TRUE)</f>
        <v>43415</v>
      </c>
      <c r="S81" s="10">
        <f>VLOOKUP(P81,'Lookup Tables'!$D$3:$E$25,2,TRUE)</f>
        <v>43405</v>
      </c>
      <c r="T81" s="24" t="str">
        <f>IF(LEFT(G81,2)="PH",VLOOKUP(LEFT(G81,3),'Lookup Tables'!$G$3:$H$37,2,FALSE),IF(ISNA(VLOOKUP(LEFT(G81,2),'Lookup Tables'!$G$3:$H$37,2,FALSE)),"Other",VLOOKUP(LEFT(G81,2),'Lookup Tables'!$G$3:$H$37,2,FALSE)))</f>
        <v>Battery</v>
      </c>
      <c r="U81" s="79" t="str">
        <f t="shared" si="11"/>
        <v>NHD</v>
      </c>
      <c r="V81" s="79" t="str">
        <f t="shared" si="12"/>
        <v>H</v>
      </c>
      <c r="W81" s="79">
        <f>VLOOKUP(V81,'Lookup Tables'!$K$3:$L$21,2,FALSE)</f>
        <v>8</v>
      </c>
      <c r="X81" s="79">
        <f t="shared" si="13"/>
        <v>11520</v>
      </c>
      <c r="Y81" s="12">
        <f ca="1">IF(R81="LATE",TODAY()-P81,0)</f>
        <v>0</v>
      </c>
      <c r="Z81">
        <f ca="1">Y81*L81</f>
        <v>0</v>
      </c>
      <c r="AA81" s="80"/>
      <c r="AB81" s="93"/>
    </row>
    <row r="82" spans="1:28" x14ac:dyDescent="0.25">
      <c r="A82" s="25" t="s">
        <v>175</v>
      </c>
      <c r="B82" s="25" t="s">
        <v>13</v>
      </c>
      <c r="C82" s="26">
        <v>43224</v>
      </c>
      <c r="D82" s="26">
        <v>43502</v>
      </c>
      <c r="E82" s="25" t="s">
        <v>14</v>
      </c>
      <c r="F82" s="25" t="s">
        <v>14</v>
      </c>
      <c r="G82" s="25" t="s">
        <v>1576</v>
      </c>
      <c r="H82" s="25" t="s">
        <v>17</v>
      </c>
      <c r="I82" s="25" t="s">
        <v>1826</v>
      </c>
      <c r="J82" s="27">
        <v>1440</v>
      </c>
      <c r="K82" s="27">
        <v>0</v>
      </c>
      <c r="L82" s="27">
        <f t="shared" si="10"/>
        <v>1440</v>
      </c>
      <c r="M82" s="93">
        <v>0.90972558992872787</v>
      </c>
      <c r="N82" s="4" t="str">
        <f t="shared" si="14"/>
        <v>45940NHD379B34 REV1.11440</v>
      </c>
      <c r="O82" s="4">
        <f t="shared" si="15"/>
        <v>1310.0048494973682</v>
      </c>
      <c r="P82" s="8">
        <f t="shared" si="16"/>
        <v>43434</v>
      </c>
      <c r="Q82" s="8">
        <f>VLOOKUP(P82,'Lookup Tables'!$A$3:$B$121,1,TRUE)</f>
        <v>43429</v>
      </c>
      <c r="R82" s="9">
        <f>VLOOKUP(P82,'Lookup Tables'!$A$3:$B$121,2,TRUE)</f>
        <v>43429</v>
      </c>
      <c r="S82" s="10">
        <f>VLOOKUP(P82,'Lookup Tables'!$D$3:$E$25,2,TRUE)</f>
        <v>43405</v>
      </c>
      <c r="T82" s="24" t="str">
        <f>IF(LEFT(G82,2)="PH",VLOOKUP(LEFT(G82,3),'Lookup Tables'!$G$3:$H$37,2,FALSE),IF(ISNA(VLOOKUP(LEFT(G82,2),'Lookup Tables'!$G$3:$H$37,2,FALSE)),"Other",VLOOKUP(LEFT(G82,2),'Lookup Tables'!$G$3:$H$37,2,FALSE)))</f>
        <v>Battery</v>
      </c>
      <c r="U82" s="79" t="str">
        <f t="shared" si="11"/>
        <v>NHD</v>
      </c>
      <c r="V82" s="79" t="str">
        <f t="shared" si="12"/>
        <v>H</v>
      </c>
      <c r="W82" s="79">
        <f>VLOOKUP(V82,'Lookup Tables'!$K$3:$L$21,2,FALSE)</f>
        <v>8</v>
      </c>
      <c r="X82" s="79">
        <f t="shared" si="13"/>
        <v>11520</v>
      </c>
      <c r="Y82" s="12">
        <f ca="1">IF(R82="LATE",TODAY()-P82,0)</f>
        <v>0</v>
      </c>
      <c r="Z82">
        <f ca="1">Y82*L82</f>
        <v>0</v>
      </c>
      <c r="AA82" s="80"/>
      <c r="AB82" s="93"/>
    </row>
    <row r="83" spans="1:28" x14ac:dyDescent="0.25">
      <c r="A83" s="25" t="s">
        <v>175</v>
      </c>
      <c r="B83" s="25" t="s">
        <v>13</v>
      </c>
      <c r="C83" s="26">
        <v>43224</v>
      </c>
      <c r="D83" s="26">
        <v>43502</v>
      </c>
      <c r="E83" s="25" t="s">
        <v>14</v>
      </c>
      <c r="F83" s="25" t="s">
        <v>14</v>
      </c>
      <c r="G83" s="25" t="s">
        <v>1576</v>
      </c>
      <c r="H83" s="25" t="s">
        <v>17</v>
      </c>
      <c r="I83" s="25" t="s">
        <v>1827</v>
      </c>
      <c r="J83" s="27">
        <v>1440</v>
      </c>
      <c r="K83" s="27">
        <v>0</v>
      </c>
      <c r="L83" s="27">
        <f t="shared" si="10"/>
        <v>1440</v>
      </c>
      <c r="M83" s="93">
        <v>0.90972558992872787</v>
      </c>
      <c r="N83" s="4" t="str">
        <f t="shared" si="14"/>
        <v>45940NHD379B34 REV1.11440</v>
      </c>
      <c r="O83" s="4">
        <f t="shared" si="15"/>
        <v>1310.0048494973682</v>
      </c>
      <c r="P83" s="8">
        <f t="shared" si="16"/>
        <v>43441</v>
      </c>
      <c r="Q83" s="8">
        <f>VLOOKUP(P83,'Lookup Tables'!$A$3:$B$121,1,TRUE)</f>
        <v>43436</v>
      </c>
      <c r="R83" s="9">
        <f>VLOOKUP(P83,'Lookup Tables'!$A$3:$B$121,2,TRUE)</f>
        <v>43436</v>
      </c>
      <c r="S83" s="10">
        <f>VLOOKUP(P83,'Lookup Tables'!$D$3:$E$25,2,TRUE)</f>
        <v>43435</v>
      </c>
      <c r="T83" s="24" t="str">
        <f>IF(LEFT(G83,2)="PH",VLOOKUP(LEFT(G83,3),'Lookup Tables'!$G$3:$H$37,2,FALSE),IF(ISNA(VLOOKUP(LEFT(G83,2),'Lookup Tables'!$G$3:$H$37,2,FALSE)),"Other",VLOOKUP(LEFT(G83,2),'Lookup Tables'!$G$3:$H$37,2,FALSE)))</f>
        <v>Battery</v>
      </c>
      <c r="U83" s="79" t="str">
        <f t="shared" si="11"/>
        <v>NHD</v>
      </c>
      <c r="V83" s="79" t="str">
        <f t="shared" si="12"/>
        <v>H</v>
      </c>
      <c r="W83" s="79">
        <f>VLOOKUP(V83,'Lookup Tables'!$K$3:$L$21,2,FALSE)</f>
        <v>8</v>
      </c>
      <c r="X83" s="79">
        <f t="shared" si="13"/>
        <v>11520</v>
      </c>
      <c r="Y83" s="12">
        <f ca="1">IF(R83="LATE",TODAY()-P83,0)</f>
        <v>0</v>
      </c>
      <c r="Z83">
        <f ca="1">Y83*L83</f>
        <v>0</v>
      </c>
      <c r="AA83" s="80"/>
      <c r="AB83" s="93"/>
    </row>
    <row r="84" spans="1:28" x14ac:dyDescent="0.25">
      <c r="A84" s="25" t="s">
        <v>175</v>
      </c>
      <c r="B84" s="25" t="s">
        <v>13</v>
      </c>
      <c r="C84" s="26">
        <v>43224</v>
      </c>
      <c r="D84" s="26">
        <v>43502</v>
      </c>
      <c r="E84" s="25" t="s">
        <v>14</v>
      </c>
      <c r="F84" s="25" t="s">
        <v>14</v>
      </c>
      <c r="G84" s="25" t="s">
        <v>1576</v>
      </c>
      <c r="H84" s="25" t="s">
        <v>17</v>
      </c>
      <c r="I84" s="25" t="s">
        <v>1828</v>
      </c>
      <c r="J84" s="27">
        <v>1440</v>
      </c>
      <c r="K84" s="27">
        <v>0</v>
      </c>
      <c r="L84" s="27">
        <f t="shared" si="10"/>
        <v>1440</v>
      </c>
      <c r="M84" s="93">
        <v>0.90972558992872787</v>
      </c>
      <c r="N84" s="4" t="str">
        <f t="shared" si="14"/>
        <v>45940NHD379B34 REV1.11440</v>
      </c>
      <c r="O84" s="4">
        <f t="shared" si="15"/>
        <v>1310.0048494973682</v>
      </c>
      <c r="P84" s="8">
        <f t="shared" si="16"/>
        <v>43448</v>
      </c>
      <c r="Q84" s="8">
        <f>VLOOKUP(P84,'Lookup Tables'!$A$3:$B$121,1,TRUE)</f>
        <v>43443</v>
      </c>
      <c r="R84" s="9">
        <f>VLOOKUP(P84,'Lookup Tables'!$A$3:$B$121,2,TRUE)</f>
        <v>43443</v>
      </c>
      <c r="S84" s="10">
        <f>VLOOKUP(P84,'Lookup Tables'!$D$3:$E$25,2,TRUE)</f>
        <v>43435</v>
      </c>
      <c r="T84" s="24" t="str">
        <f>IF(LEFT(G84,2)="PH",VLOOKUP(LEFT(G84,3),'Lookup Tables'!$G$3:$H$37,2,FALSE),IF(ISNA(VLOOKUP(LEFT(G84,2),'Lookup Tables'!$G$3:$H$37,2,FALSE)),"Other",VLOOKUP(LEFT(G84,2),'Lookup Tables'!$G$3:$H$37,2,FALSE)))</f>
        <v>Battery</v>
      </c>
      <c r="U84" s="79" t="str">
        <f t="shared" si="11"/>
        <v>NHD</v>
      </c>
      <c r="V84" s="79" t="str">
        <f t="shared" si="12"/>
        <v>H</v>
      </c>
      <c r="W84" s="79">
        <f>VLOOKUP(V84,'Lookup Tables'!$K$3:$L$21,2,FALSE)</f>
        <v>8</v>
      </c>
      <c r="X84" s="79">
        <f t="shared" si="13"/>
        <v>11520</v>
      </c>
      <c r="Y84" s="12">
        <f ca="1">IF(R84="LATE",TODAY()-P84,0)</f>
        <v>0</v>
      </c>
      <c r="Z84">
        <f ca="1">Y84*L84</f>
        <v>0</v>
      </c>
      <c r="AA84" s="80"/>
      <c r="AB84" s="93"/>
    </row>
    <row r="85" spans="1:28" x14ac:dyDescent="0.25">
      <c r="A85" s="25" t="s">
        <v>175</v>
      </c>
      <c r="B85" s="25" t="s">
        <v>13</v>
      </c>
      <c r="C85" s="26">
        <v>43224</v>
      </c>
      <c r="D85" s="26">
        <v>43502</v>
      </c>
      <c r="E85" s="25" t="s">
        <v>14</v>
      </c>
      <c r="F85" s="25" t="s">
        <v>14</v>
      </c>
      <c r="G85" s="25" t="s">
        <v>1576</v>
      </c>
      <c r="H85" s="25" t="s">
        <v>17</v>
      </c>
      <c r="I85" s="25" t="s">
        <v>1829</v>
      </c>
      <c r="J85" s="27">
        <v>1440</v>
      </c>
      <c r="K85" s="27">
        <v>0</v>
      </c>
      <c r="L85" s="27">
        <f t="shared" si="10"/>
        <v>1440</v>
      </c>
      <c r="M85" s="93">
        <v>0.90972558992872787</v>
      </c>
      <c r="N85" s="4" t="str">
        <f t="shared" si="14"/>
        <v>45940NHD379B34 REV1.11440</v>
      </c>
      <c r="O85" s="4">
        <f t="shared" si="15"/>
        <v>1310.0048494973682</v>
      </c>
      <c r="P85" s="8">
        <f t="shared" si="16"/>
        <v>43455</v>
      </c>
      <c r="Q85" s="8">
        <f>VLOOKUP(P85,'Lookup Tables'!$A$3:$B$121,1,TRUE)</f>
        <v>43450</v>
      </c>
      <c r="R85" s="9">
        <f>VLOOKUP(P85,'Lookup Tables'!$A$3:$B$121,2,TRUE)</f>
        <v>43450</v>
      </c>
      <c r="S85" s="10">
        <f>VLOOKUP(P85,'Lookup Tables'!$D$3:$E$25,2,TRUE)</f>
        <v>43435</v>
      </c>
      <c r="T85" s="24" t="str">
        <f>IF(LEFT(G85,2)="PH",VLOOKUP(LEFT(G85,3),'Lookup Tables'!$G$3:$H$37,2,FALSE),IF(ISNA(VLOOKUP(LEFT(G85,2),'Lookup Tables'!$G$3:$H$37,2,FALSE)),"Other",VLOOKUP(LEFT(G85,2),'Lookup Tables'!$G$3:$H$37,2,FALSE)))</f>
        <v>Battery</v>
      </c>
      <c r="U85" s="79" t="str">
        <f t="shared" si="11"/>
        <v>NHD</v>
      </c>
      <c r="V85" s="79" t="str">
        <f t="shared" si="12"/>
        <v>H</v>
      </c>
      <c r="W85" s="79">
        <f>VLOOKUP(V85,'Lookup Tables'!$K$3:$L$21,2,FALSE)</f>
        <v>8</v>
      </c>
      <c r="X85" s="79">
        <f t="shared" si="13"/>
        <v>11520</v>
      </c>
      <c r="Y85" s="12">
        <f ca="1">IF(R85="LATE",TODAY()-P85,0)</f>
        <v>0</v>
      </c>
      <c r="Z85">
        <f ca="1">Y85*L85</f>
        <v>0</v>
      </c>
      <c r="AA85" s="80"/>
      <c r="AB85" s="93"/>
    </row>
    <row r="86" spans="1:28" x14ac:dyDescent="0.25">
      <c r="A86" s="25" t="s">
        <v>175</v>
      </c>
      <c r="B86" s="25" t="s">
        <v>13</v>
      </c>
      <c r="C86" s="26">
        <v>43224</v>
      </c>
      <c r="D86" s="26">
        <v>43502</v>
      </c>
      <c r="E86" s="25" t="s">
        <v>14</v>
      </c>
      <c r="F86" s="25" t="s">
        <v>14</v>
      </c>
      <c r="G86" s="25" t="s">
        <v>1576</v>
      </c>
      <c r="H86" s="25" t="s">
        <v>17</v>
      </c>
      <c r="I86" s="25" t="s">
        <v>1830</v>
      </c>
      <c r="J86" s="27">
        <v>1700</v>
      </c>
      <c r="K86" s="27">
        <v>0</v>
      </c>
      <c r="L86" s="27">
        <f t="shared" si="10"/>
        <v>1700</v>
      </c>
      <c r="M86" s="93">
        <v>0.90972558992872787</v>
      </c>
      <c r="N86" s="4" t="str">
        <f t="shared" si="14"/>
        <v>45940NHD379B34 REV1.11700</v>
      </c>
      <c r="O86" s="4">
        <f t="shared" si="15"/>
        <v>1546.5335028788375</v>
      </c>
      <c r="P86" s="8">
        <f t="shared" si="16"/>
        <v>43476</v>
      </c>
      <c r="Q86" s="8">
        <f>VLOOKUP(P86,'Lookup Tables'!$A$3:$B$121,1,TRUE)</f>
        <v>43471</v>
      </c>
      <c r="R86" s="9">
        <f>VLOOKUP(P86,'Lookup Tables'!$A$3:$B$121,2,TRUE)</f>
        <v>43471</v>
      </c>
      <c r="S86" s="10">
        <f>VLOOKUP(P86,'Lookup Tables'!$D$3:$E$25,2,TRUE)</f>
        <v>43466</v>
      </c>
      <c r="T86" s="24" t="str">
        <f>IF(LEFT(G86,2)="PH",VLOOKUP(LEFT(G86,3),'Lookup Tables'!$G$3:$H$37,2,FALSE),IF(ISNA(VLOOKUP(LEFT(G86,2),'Lookup Tables'!$G$3:$H$37,2,FALSE)),"Other",VLOOKUP(LEFT(G86,2),'Lookup Tables'!$G$3:$H$37,2,FALSE)))</f>
        <v>Battery</v>
      </c>
      <c r="U86" s="79" t="str">
        <f t="shared" si="11"/>
        <v>NHD</v>
      </c>
      <c r="V86" s="79" t="str">
        <f t="shared" si="12"/>
        <v>H</v>
      </c>
      <c r="W86" s="79">
        <f>VLOOKUP(V86,'Lookup Tables'!$K$3:$L$21,2,FALSE)</f>
        <v>8</v>
      </c>
      <c r="X86" s="79">
        <f t="shared" si="13"/>
        <v>13600</v>
      </c>
      <c r="Y86" s="12">
        <f ca="1">IF(R86="LATE",TODAY()-P86,0)</f>
        <v>0</v>
      </c>
      <c r="Z86">
        <f ca="1">Y86*L86</f>
        <v>0</v>
      </c>
      <c r="AA86" s="80"/>
      <c r="AB86" s="93"/>
    </row>
    <row r="87" spans="1:28" x14ac:dyDescent="0.25">
      <c r="A87" s="25" t="s">
        <v>175</v>
      </c>
      <c r="B87" s="25" t="s">
        <v>13</v>
      </c>
      <c r="C87" s="26">
        <v>43224</v>
      </c>
      <c r="D87" s="26">
        <v>43502</v>
      </c>
      <c r="E87" s="25" t="s">
        <v>14</v>
      </c>
      <c r="F87" s="25" t="s">
        <v>14</v>
      </c>
      <c r="G87" s="25" t="s">
        <v>1576</v>
      </c>
      <c r="H87" s="25" t="s">
        <v>17</v>
      </c>
      <c r="I87" s="25" t="s">
        <v>1831</v>
      </c>
      <c r="J87" s="27">
        <v>1700</v>
      </c>
      <c r="K87" s="27">
        <v>0</v>
      </c>
      <c r="L87" s="27">
        <f t="shared" si="10"/>
        <v>1700</v>
      </c>
      <c r="M87" s="93">
        <v>0.90972558992872787</v>
      </c>
      <c r="N87" s="4" t="str">
        <f t="shared" si="14"/>
        <v>45940NHD379B34 REV1.11700</v>
      </c>
      <c r="O87" s="4">
        <f t="shared" si="15"/>
        <v>1546.5335028788375</v>
      </c>
      <c r="P87" s="8">
        <f t="shared" si="16"/>
        <v>43483</v>
      </c>
      <c r="Q87" s="8">
        <f>VLOOKUP(P87,'Lookup Tables'!$A$3:$B$121,1,TRUE)</f>
        <v>43478</v>
      </c>
      <c r="R87" s="9">
        <f>VLOOKUP(P87,'Lookup Tables'!$A$3:$B$121,2,TRUE)</f>
        <v>43478</v>
      </c>
      <c r="S87" s="10">
        <f>VLOOKUP(P87,'Lookup Tables'!$D$3:$E$25,2,TRUE)</f>
        <v>43466</v>
      </c>
      <c r="T87" s="24" t="str">
        <f>IF(LEFT(G87,2)="PH",VLOOKUP(LEFT(G87,3),'Lookup Tables'!$G$3:$H$37,2,FALSE),IF(ISNA(VLOOKUP(LEFT(G87,2),'Lookup Tables'!$G$3:$H$37,2,FALSE)),"Other",VLOOKUP(LEFT(G87,2),'Lookup Tables'!$G$3:$H$37,2,FALSE)))</f>
        <v>Battery</v>
      </c>
      <c r="U87" s="79" t="str">
        <f t="shared" si="11"/>
        <v>NHD</v>
      </c>
      <c r="V87" s="79" t="str">
        <f t="shared" si="12"/>
        <v>H</v>
      </c>
      <c r="W87" s="79">
        <f>VLOOKUP(V87,'Lookup Tables'!$K$3:$L$21,2,FALSE)</f>
        <v>8</v>
      </c>
      <c r="X87" s="79">
        <f t="shared" si="13"/>
        <v>13600</v>
      </c>
      <c r="Y87" s="12">
        <f ca="1">IF(R87="LATE",TODAY()-P87,0)</f>
        <v>0</v>
      </c>
      <c r="Z87">
        <f ca="1">Y87*L87</f>
        <v>0</v>
      </c>
      <c r="AA87" s="80"/>
      <c r="AB87" s="93"/>
    </row>
    <row r="88" spans="1:28" x14ac:dyDescent="0.25">
      <c r="A88" s="25" t="s">
        <v>175</v>
      </c>
      <c r="B88" s="25" t="s">
        <v>13</v>
      </c>
      <c r="C88" s="26">
        <v>43224</v>
      </c>
      <c r="D88" s="26">
        <v>43502</v>
      </c>
      <c r="E88" s="25" t="s">
        <v>14</v>
      </c>
      <c r="F88" s="25" t="s">
        <v>14</v>
      </c>
      <c r="G88" s="25" t="s">
        <v>1576</v>
      </c>
      <c r="H88" s="25" t="s">
        <v>17</v>
      </c>
      <c r="I88" s="25" t="s">
        <v>1832</v>
      </c>
      <c r="J88" s="27">
        <v>1700</v>
      </c>
      <c r="K88" s="27">
        <v>0</v>
      </c>
      <c r="L88" s="27">
        <f t="shared" si="10"/>
        <v>1700</v>
      </c>
      <c r="M88" s="93">
        <v>0.90972558992872787</v>
      </c>
      <c r="N88" s="4" t="str">
        <f t="shared" si="14"/>
        <v>45940NHD379B34 REV1.11700</v>
      </c>
      <c r="O88" s="4">
        <f t="shared" si="15"/>
        <v>1546.5335028788375</v>
      </c>
      <c r="P88" s="8">
        <f t="shared" si="16"/>
        <v>43490</v>
      </c>
      <c r="Q88" s="8">
        <f>VLOOKUP(P88,'Lookup Tables'!$A$3:$B$121,1,TRUE)</f>
        <v>43485</v>
      </c>
      <c r="R88" s="9">
        <f>VLOOKUP(P88,'Lookup Tables'!$A$3:$B$121,2,TRUE)</f>
        <v>43485</v>
      </c>
      <c r="S88" s="10">
        <f>VLOOKUP(P88,'Lookup Tables'!$D$3:$E$25,2,TRUE)</f>
        <v>43466</v>
      </c>
      <c r="T88" s="24" t="str">
        <f>IF(LEFT(G88,2)="PH",VLOOKUP(LEFT(G88,3),'Lookup Tables'!$G$3:$H$37,2,FALSE),IF(ISNA(VLOOKUP(LEFT(G88,2),'Lookup Tables'!$G$3:$H$37,2,FALSE)),"Other",VLOOKUP(LEFT(G88,2),'Lookup Tables'!$G$3:$H$37,2,FALSE)))</f>
        <v>Battery</v>
      </c>
      <c r="U88" s="79" t="str">
        <f t="shared" si="11"/>
        <v>NHD</v>
      </c>
      <c r="V88" s="79" t="str">
        <f t="shared" si="12"/>
        <v>H</v>
      </c>
      <c r="W88" s="79">
        <f>VLOOKUP(V88,'Lookup Tables'!$K$3:$L$21,2,FALSE)</f>
        <v>8</v>
      </c>
      <c r="X88" s="79">
        <f t="shared" si="13"/>
        <v>13600</v>
      </c>
      <c r="Y88" s="12">
        <f ca="1">IF(R88="LATE",TODAY()-P88,0)</f>
        <v>0</v>
      </c>
      <c r="Z88">
        <f ca="1">Y88*L88</f>
        <v>0</v>
      </c>
      <c r="AA88" s="80"/>
      <c r="AB88" s="93"/>
    </row>
    <row r="89" spans="1:28" x14ac:dyDescent="0.25">
      <c r="A89" s="25" t="s">
        <v>175</v>
      </c>
      <c r="B89" s="25" t="s">
        <v>13</v>
      </c>
      <c r="C89" s="26">
        <v>43224</v>
      </c>
      <c r="D89" s="26">
        <v>43502</v>
      </c>
      <c r="E89" s="25" t="s">
        <v>14</v>
      </c>
      <c r="F89" s="25" t="s">
        <v>14</v>
      </c>
      <c r="G89" s="25" t="s">
        <v>1576</v>
      </c>
      <c r="H89" s="25" t="s">
        <v>17</v>
      </c>
      <c r="I89" s="25" t="s">
        <v>1833</v>
      </c>
      <c r="J89" s="27">
        <v>1700</v>
      </c>
      <c r="K89" s="27">
        <v>0</v>
      </c>
      <c r="L89" s="27">
        <f t="shared" si="10"/>
        <v>1700</v>
      </c>
      <c r="M89" s="93">
        <v>0.90972558992872787</v>
      </c>
      <c r="N89" s="4" t="str">
        <f t="shared" si="14"/>
        <v>45940NHD379B34 REV1.11700</v>
      </c>
      <c r="O89" s="4">
        <f t="shared" si="15"/>
        <v>1546.5335028788375</v>
      </c>
      <c r="P89" s="8">
        <f t="shared" si="16"/>
        <v>43497</v>
      </c>
      <c r="Q89" s="8">
        <f>VLOOKUP(P89,'Lookup Tables'!$A$3:$B$121,1,TRUE)</f>
        <v>43492</v>
      </c>
      <c r="R89" s="9">
        <f>VLOOKUP(P89,'Lookup Tables'!$A$3:$B$121,2,TRUE)</f>
        <v>43492</v>
      </c>
      <c r="S89" s="10">
        <f>VLOOKUP(P89,'Lookup Tables'!$D$3:$E$25,2,TRUE)</f>
        <v>43497</v>
      </c>
      <c r="T89" s="24" t="str">
        <f>IF(LEFT(G89,2)="PH",VLOOKUP(LEFT(G89,3),'Lookup Tables'!$G$3:$H$37,2,FALSE),IF(ISNA(VLOOKUP(LEFT(G89,2),'Lookup Tables'!$G$3:$H$37,2,FALSE)),"Other",VLOOKUP(LEFT(G89,2),'Lookup Tables'!$G$3:$H$37,2,FALSE)))</f>
        <v>Battery</v>
      </c>
      <c r="U89" s="79" t="str">
        <f t="shared" si="11"/>
        <v>NHD</v>
      </c>
      <c r="V89" s="79" t="str">
        <f t="shared" si="12"/>
        <v>H</v>
      </c>
      <c r="W89" s="79">
        <f>VLOOKUP(V89,'Lookup Tables'!$K$3:$L$21,2,FALSE)</f>
        <v>8</v>
      </c>
      <c r="X89" s="79">
        <f t="shared" si="13"/>
        <v>13600</v>
      </c>
      <c r="Y89" s="12">
        <f ca="1">IF(R89="LATE",TODAY()-P89,0)</f>
        <v>0</v>
      </c>
      <c r="Z89">
        <f ca="1">Y89*L89</f>
        <v>0</v>
      </c>
      <c r="AA89" s="80"/>
      <c r="AB89" s="93"/>
    </row>
    <row r="90" spans="1:28" x14ac:dyDescent="0.25">
      <c r="A90" s="25" t="s">
        <v>175</v>
      </c>
      <c r="B90" s="25" t="s">
        <v>13</v>
      </c>
      <c r="C90" s="26">
        <v>43224</v>
      </c>
      <c r="D90" s="26">
        <v>43502</v>
      </c>
      <c r="E90" s="25" t="s">
        <v>14</v>
      </c>
      <c r="F90" s="25" t="s">
        <v>14</v>
      </c>
      <c r="G90" s="25" t="s">
        <v>1576</v>
      </c>
      <c r="H90" s="25" t="s">
        <v>17</v>
      </c>
      <c r="I90" s="25" t="s">
        <v>1834</v>
      </c>
      <c r="J90" s="27">
        <v>1700</v>
      </c>
      <c r="K90" s="27">
        <v>0</v>
      </c>
      <c r="L90" s="27">
        <f t="shared" si="10"/>
        <v>1700</v>
      </c>
      <c r="M90" s="93">
        <v>0.90972558992872787</v>
      </c>
      <c r="N90" s="4" t="str">
        <f t="shared" si="14"/>
        <v>45940NHD379B34 REV1.11700</v>
      </c>
      <c r="O90" s="4">
        <f t="shared" si="15"/>
        <v>1546.5335028788375</v>
      </c>
      <c r="P90" s="8">
        <f t="shared" si="16"/>
        <v>43504</v>
      </c>
      <c r="Q90" s="8">
        <f>VLOOKUP(P90,'Lookup Tables'!$A$3:$B$121,1,TRUE)</f>
        <v>43499</v>
      </c>
      <c r="R90" s="9">
        <f>VLOOKUP(P90,'Lookup Tables'!$A$3:$B$121,2,TRUE)</f>
        <v>43499</v>
      </c>
      <c r="S90" s="10">
        <f>VLOOKUP(P90,'Lookup Tables'!$D$3:$E$25,2,TRUE)</f>
        <v>43497</v>
      </c>
      <c r="T90" s="24" t="str">
        <f>IF(LEFT(G90,2)="PH",VLOOKUP(LEFT(G90,3),'Lookup Tables'!$G$3:$H$37,2,FALSE),IF(ISNA(VLOOKUP(LEFT(G90,2),'Lookup Tables'!$G$3:$H$37,2,FALSE)),"Other",VLOOKUP(LEFT(G90,2),'Lookup Tables'!$G$3:$H$37,2,FALSE)))</f>
        <v>Battery</v>
      </c>
      <c r="U90" s="79" t="str">
        <f t="shared" si="11"/>
        <v>NHD</v>
      </c>
      <c r="V90" s="79" t="str">
        <f t="shared" si="12"/>
        <v>H</v>
      </c>
      <c r="W90" s="79">
        <f>VLOOKUP(V90,'Lookup Tables'!$K$3:$L$21,2,FALSE)</f>
        <v>8</v>
      </c>
      <c r="X90" s="79">
        <f t="shared" si="13"/>
        <v>13600</v>
      </c>
      <c r="Y90" s="12">
        <f ca="1">IF(R90="LATE",TODAY()-P90,0)</f>
        <v>0</v>
      </c>
      <c r="Z90">
        <f ca="1">Y90*L90</f>
        <v>0</v>
      </c>
      <c r="AA90" s="80"/>
      <c r="AB90" s="93"/>
    </row>
    <row r="91" spans="1:28" x14ac:dyDescent="0.25">
      <c r="A91" s="25" t="s">
        <v>167</v>
      </c>
      <c r="B91" s="25" t="s">
        <v>13</v>
      </c>
      <c r="C91" s="26">
        <v>43223</v>
      </c>
      <c r="D91" s="26">
        <v>43482</v>
      </c>
      <c r="E91" s="25" t="s">
        <v>14</v>
      </c>
      <c r="F91" s="25" t="s">
        <v>14</v>
      </c>
      <c r="G91" s="25" t="s">
        <v>1577</v>
      </c>
      <c r="H91" s="25" t="s">
        <v>17</v>
      </c>
      <c r="I91" s="25" t="s">
        <v>1835</v>
      </c>
      <c r="J91" s="27">
        <v>110</v>
      </c>
      <c r="K91" s="27">
        <v>0</v>
      </c>
      <c r="L91" s="27">
        <f t="shared" si="10"/>
        <v>110</v>
      </c>
      <c r="M91" s="93">
        <v>1.6197264679257135</v>
      </c>
      <c r="N91" s="4" t="str">
        <f t="shared" si="14"/>
        <v>45923NPD378B34 REV1.0110</v>
      </c>
      <c r="O91" s="4">
        <f t="shared" si="15"/>
        <v>178.1699114718285</v>
      </c>
      <c r="P91" s="8">
        <f t="shared" si="16"/>
        <v>43385</v>
      </c>
      <c r="Q91" s="8">
        <f>VLOOKUP(P91,'Lookup Tables'!$A$3:$B$121,1,TRUE)</f>
        <v>43380</v>
      </c>
      <c r="R91" s="9">
        <f>VLOOKUP(P91,'Lookup Tables'!$A$3:$B$121,2,TRUE)</f>
        <v>43380</v>
      </c>
      <c r="S91" s="10">
        <f>VLOOKUP(P91,'Lookup Tables'!$D$3:$E$25,2,TRUE)</f>
        <v>43374</v>
      </c>
      <c r="T91" s="24" t="str">
        <f>IF(LEFT(G91,2)="PH",VLOOKUP(LEFT(G91,3),'Lookup Tables'!$G$3:$H$37,2,FALSE),IF(ISNA(VLOOKUP(LEFT(G91,2),'Lookup Tables'!$G$3:$H$37,2,FALSE)),"Other",VLOOKUP(LEFT(G91,2),'Lookup Tables'!$G$3:$H$37,2,FALSE)))</f>
        <v>Battery</v>
      </c>
      <c r="U91" s="79" t="str">
        <f t="shared" si="11"/>
        <v>NPD</v>
      </c>
      <c r="V91" s="79" t="str">
        <f t="shared" si="12"/>
        <v>P</v>
      </c>
      <c r="W91" s="79" t="e">
        <f>VLOOKUP(V91,'Lookup Tables'!$K$3:$L$21,2,FALSE)</f>
        <v>#N/A</v>
      </c>
      <c r="X91" s="79" t="e">
        <f t="shared" si="13"/>
        <v>#N/A</v>
      </c>
      <c r="Y91" s="12">
        <f ca="1">IF(R91="LATE",TODAY()-P91,0)</f>
        <v>0</v>
      </c>
      <c r="Z91">
        <f ca="1">Y91*L91</f>
        <v>0</v>
      </c>
      <c r="AA91" s="80"/>
      <c r="AB91" s="93"/>
    </row>
    <row r="92" spans="1:28" x14ac:dyDescent="0.25">
      <c r="A92" s="25" t="s">
        <v>167</v>
      </c>
      <c r="B92" s="25" t="s">
        <v>13</v>
      </c>
      <c r="C92" s="26">
        <v>43223</v>
      </c>
      <c r="D92" s="26">
        <v>43482</v>
      </c>
      <c r="E92" s="25" t="s">
        <v>14</v>
      </c>
      <c r="F92" s="25" t="s">
        <v>14</v>
      </c>
      <c r="G92" s="25" t="s">
        <v>1577</v>
      </c>
      <c r="H92" s="25" t="s">
        <v>17</v>
      </c>
      <c r="I92" s="25" t="s">
        <v>1836</v>
      </c>
      <c r="J92" s="27">
        <v>170</v>
      </c>
      <c r="K92" s="27">
        <v>0</v>
      </c>
      <c r="L92" s="27">
        <f t="shared" si="10"/>
        <v>170</v>
      </c>
      <c r="M92" s="93">
        <v>1.6197264679257135</v>
      </c>
      <c r="N92" s="4" t="str">
        <f t="shared" si="14"/>
        <v>45923NPD378B34 REV1.0170</v>
      </c>
      <c r="O92" s="4">
        <f t="shared" si="15"/>
        <v>275.35349954737131</v>
      </c>
      <c r="P92" s="8">
        <f t="shared" si="16"/>
        <v>43392</v>
      </c>
      <c r="Q92" s="8">
        <f>VLOOKUP(P92,'Lookup Tables'!$A$3:$B$121,1,TRUE)</f>
        <v>43387</v>
      </c>
      <c r="R92" s="9">
        <f>VLOOKUP(P92,'Lookup Tables'!$A$3:$B$121,2,TRUE)</f>
        <v>43387</v>
      </c>
      <c r="S92" s="10">
        <f>VLOOKUP(P92,'Lookup Tables'!$D$3:$E$25,2,TRUE)</f>
        <v>43374</v>
      </c>
      <c r="T92" s="24" t="str">
        <f>IF(LEFT(G92,2)="PH",VLOOKUP(LEFT(G92,3),'Lookup Tables'!$G$3:$H$37,2,FALSE),IF(ISNA(VLOOKUP(LEFT(G92,2),'Lookup Tables'!$G$3:$H$37,2,FALSE)),"Other",VLOOKUP(LEFT(G92,2),'Lookup Tables'!$G$3:$H$37,2,FALSE)))</f>
        <v>Battery</v>
      </c>
      <c r="U92" s="79" t="str">
        <f t="shared" si="11"/>
        <v>NPD</v>
      </c>
      <c r="V92" s="79" t="str">
        <f t="shared" si="12"/>
        <v>P</v>
      </c>
      <c r="W92" s="79" t="e">
        <f>VLOOKUP(V92,'Lookup Tables'!$K$3:$L$21,2,FALSE)</f>
        <v>#N/A</v>
      </c>
      <c r="X92" s="79" t="e">
        <f t="shared" si="13"/>
        <v>#N/A</v>
      </c>
      <c r="Y92" s="12">
        <f ca="1">IF(R92="LATE",TODAY()-P92,0)</f>
        <v>0</v>
      </c>
      <c r="Z92">
        <f ca="1">Y92*L92</f>
        <v>0</v>
      </c>
      <c r="AA92" s="80"/>
      <c r="AB92" s="93"/>
    </row>
    <row r="93" spans="1:28" x14ac:dyDescent="0.25">
      <c r="A93" s="25" t="s">
        <v>167</v>
      </c>
      <c r="B93" s="25" t="s">
        <v>13</v>
      </c>
      <c r="C93" s="26">
        <v>43223</v>
      </c>
      <c r="D93" s="26">
        <v>43482</v>
      </c>
      <c r="E93" s="25" t="s">
        <v>14</v>
      </c>
      <c r="F93" s="25" t="s">
        <v>14</v>
      </c>
      <c r="G93" s="25" t="s">
        <v>1577</v>
      </c>
      <c r="H93" s="25" t="s">
        <v>17</v>
      </c>
      <c r="I93" s="25" t="s">
        <v>1836</v>
      </c>
      <c r="J93" s="27">
        <v>110</v>
      </c>
      <c r="K93" s="27">
        <v>0</v>
      </c>
      <c r="L93" s="27">
        <f t="shared" si="10"/>
        <v>110</v>
      </c>
      <c r="M93" s="93">
        <v>1.6197264679257135</v>
      </c>
      <c r="N93" s="4" t="str">
        <f t="shared" si="14"/>
        <v>45923NPD378B34 REV1.0110</v>
      </c>
      <c r="O93" s="4">
        <f t="shared" si="15"/>
        <v>178.1699114718285</v>
      </c>
      <c r="P93" s="8">
        <f t="shared" si="16"/>
        <v>43392</v>
      </c>
      <c r="Q93" s="8">
        <f>VLOOKUP(P93,'Lookup Tables'!$A$3:$B$121,1,TRUE)</f>
        <v>43387</v>
      </c>
      <c r="R93" s="9">
        <f>VLOOKUP(P93,'Lookup Tables'!$A$3:$B$121,2,TRUE)</f>
        <v>43387</v>
      </c>
      <c r="S93" s="10">
        <f>VLOOKUP(P93,'Lookup Tables'!$D$3:$E$25,2,TRUE)</f>
        <v>43374</v>
      </c>
      <c r="T93" s="24" t="str">
        <f>IF(LEFT(G93,2)="PH",VLOOKUP(LEFT(G93,3),'Lookup Tables'!$G$3:$H$37,2,FALSE),IF(ISNA(VLOOKUP(LEFT(G93,2),'Lookup Tables'!$G$3:$H$37,2,FALSE)),"Other",VLOOKUP(LEFT(G93,2),'Lookup Tables'!$G$3:$H$37,2,FALSE)))</f>
        <v>Battery</v>
      </c>
      <c r="U93" s="79" t="str">
        <f t="shared" si="11"/>
        <v>NPD</v>
      </c>
      <c r="V93" s="79" t="str">
        <f t="shared" si="12"/>
        <v>P</v>
      </c>
      <c r="W93" s="79" t="e">
        <f>VLOOKUP(V93,'Lookup Tables'!$K$3:$L$21,2,FALSE)</f>
        <v>#N/A</v>
      </c>
      <c r="X93" s="79" t="e">
        <f t="shared" si="13"/>
        <v>#N/A</v>
      </c>
      <c r="Y93" s="12">
        <f ca="1">IF(R93="LATE",TODAY()-P93,0)</f>
        <v>0</v>
      </c>
      <c r="Z93">
        <f ca="1">Y93*L93</f>
        <v>0</v>
      </c>
      <c r="AA93" s="80"/>
      <c r="AB93" s="93"/>
    </row>
    <row r="94" spans="1:28" x14ac:dyDescent="0.25">
      <c r="A94" s="25" t="s">
        <v>167</v>
      </c>
      <c r="B94" s="25" t="s">
        <v>13</v>
      </c>
      <c r="C94" s="26">
        <v>43223</v>
      </c>
      <c r="D94" s="26">
        <v>43482</v>
      </c>
      <c r="E94" s="25" t="s">
        <v>14</v>
      </c>
      <c r="F94" s="25" t="s">
        <v>14</v>
      </c>
      <c r="G94" s="25" t="s">
        <v>1577</v>
      </c>
      <c r="H94" s="25" t="s">
        <v>17</v>
      </c>
      <c r="I94" s="25" t="s">
        <v>1836</v>
      </c>
      <c r="J94" s="27">
        <v>110</v>
      </c>
      <c r="K94" s="27">
        <v>0</v>
      </c>
      <c r="L94" s="27">
        <f t="shared" si="10"/>
        <v>110</v>
      </c>
      <c r="M94" s="93">
        <v>1.6197264679257135</v>
      </c>
      <c r="N94" s="4" t="str">
        <f t="shared" si="14"/>
        <v>45923NPD378B34 REV1.0110</v>
      </c>
      <c r="O94" s="4">
        <f t="shared" si="15"/>
        <v>178.1699114718285</v>
      </c>
      <c r="P94" s="8">
        <f t="shared" si="16"/>
        <v>43392</v>
      </c>
      <c r="Q94" s="8">
        <f>VLOOKUP(P94,'Lookup Tables'!$A$3:$B$121,1,TRUE)</f>
        <v>43387</v>
      </c>
      <c r="R94" s="9">
        <f>VLOOKUP(P94,'Lookup Tables'!$A$3:$B$121,2,TRUE)</f>
        <v>43387</v>
      </c>
      <c r="S94" s="10">
        <f>VLOOKUP(P94,'Lookup Tables'!$D$3:$E$25,2,TRUE)</f>
        <v>43374</v>
      </c>
      <c r="T94" s="24" t="str">
        <f>IF(LEFT(G94,2)="PH",VLOOKUP(LEFT(G94,3),'Lookup Tables'!$G$3:$H$37,2,FALSE),IF(ISNA(VLOOKUP(LEFT(G94,2),'Lookup Tables'!$G$3:$H$37,2,FALSE)),"Other",VLOOKUP(LEFT(G94,2),'Lookup Tables'!$G$3:$H$37,2,FALSE)))</f>
        <v>Battery</v>
      </c>
      <c r="U94" s="79" t="str">
        <f t="shared" si="11"/>
        <v>NPD</v>
      </c>
      <c r="V94" s="79" t="str">
        <f t="shared" si="12"/>
        <v>P</v>
      </c>
      <c r="W94" s="79" t="e">
        <f>VLOOKUP(V94,'Lookup Tables'!$K$3:$L$21,2,FALSE)</f>
        <v>#N/A</v>
      </c>
      <c r="X94" s="79" t="e">
        <f t="shared" si="13"/>
        <v>#N/A</v>
      </c>
      <c r="Y94" s="12">
        <f ca="1">IF(R94="LATE",TODAY()-P94,0)</f>
        <v>0</v>
      </c>
      <c r="Z94">
        <f ca="1">Y94*L94</f>
        <v>0</v>
      </c>
      <c r="AA94" s="80"/>
      <c r="AB94" s="93"/>
    </row>
    <row r="95" spans="1:28" x14ac:dyDescent="0.25">
      <c r="A95" s="25" t="s">
        <v>167</v>
      </c>
      <c r="B95" s="25" t="s">
        <v>13</v>
      </c>
      <c r="C95" s="26">
        <v>43223</v>
      </c>
      <c r="D95" s="26">
        <v>43482</v>
      </c>
      <c r="E95" s="25" t="s">
        <v>14</v>
      </c>
      <c r="F95" s="25" t="s">
        <v>14</v>
      </c>
      <c r="G95" s="25" t="s">
        <v>1577</v>
      </c>
      <c r="H95" s="25" t="s">
        <v>17</v>
      </c>
      <c r="I95" s="25" t="s">
        <v>1836</v>
      </c>
      <c r="J95" s="27">
        <v>110</v>
      </c>
      <c r="K95" s="27">
        <v>0</v>
      </c>
      <c r="L95" s="27">
        <f t="shared" si="10"/>
        <v>110</v>
      </c>
      <c r="M95" s="93">
        <v>1.6197264679257135</v>
      </c>
      <c r="N95" s="4" t="str">
        <f t="shared" si="14"/>
        <v>45923NPD378B34 REV1.0110</v>
      </c>
      <c r="O95" s="4">
        <f t="shared" si="15"/>
        <v>178.1699114718285</v>
      </c>
      <c r="P95" s="8">
        <f t="shared" si="16"/>
        <v>43392</v>
      </c>
      <c r="Q95" s="8">
        <f>VLOOKUP(P95,'Lookup Tables'!$A$3:$B$121,1,TRUE)</f>
        <v>43387</v>
      </c>
      <c r="R95" s="9">
        <f>VLOOKUP(P95,'Lookup Tables'!$A$3:$B$121,2,TRUE)</f>
        <v>43387</v>
      </c>
      <c r="S95" s="10">
        <f>VLOOKUP(P95,'Lookup Tables'!$D$3:$E$25,2,TRUE)</f>
        <v>43374</v>
      </c>
      <c r="T95" s="24" t="str">
        <f>IF(LEFT(G95,2)="PH",VLOOKUP(LEFT(G95,3),'Lookup Tables'!$G$3:$H$37,2,FALSE),IF(ISNA(VLOOKUP(LEFT(G95,2),'Lookup Tables'!$G$3:$H$37,2,FALSE)),"Other",VLOOKUP(LEFT(G95,2),'Lookup Tables'!$G$3:$H$37,2,FALSE)))</f>
        <v>Battery</v>
      </c>
      <c r="U95" s="79" t="str">
        <f t="shared" si="11"/>
        <v>NPD</v>
      </c>
      <c r="V95" s="79" t="str">
        <f t="shared" si="12"/>
        <v>P</v>
      </c>
      <c r="W95" s="79" t="e">
        <f>VLOOKUP(V95,'Lookup Tables'!$K$3:$L$21,2,FALSE)</f>
        <v>#N/A</v>
      </c>
      <c r="X95" s="79" t="e">
        <f t="shared" si="13"/>
        <v>#N/A</v>
      </c>
      <c r="Y95" s="12">
        <f ca="1">IF(R95="LATE",TODAY()-P95,0)</f>
        <v>0</v>
      </c>
      <c r="Z95">
        <f ca="1">Y95*L95</f>
        <v>0</v>
      </c>
      <c r="AA95" s="80"/>
      <c r="AB95" s="93"/>
    </row>
    <row r="96" spans="1:28" x14ac:dyDescent="0.25">
      <c r="A96" s="25" t="s">
        <v>167</v>
      </c>
      <c r="B96" s="25" t="s">
        <v>13</v>
      </c>
      <c r="C96" s="26">
        <v>43223</v>
      </c>
      <c r="D96" s="26">
        <v>43482</v>
      </c>
      <c r="E96" s="25" t="s">
        <v>14</v>
      </c>
      <c r="F96" s="25" t="s">
        <v>14</v>
      </c>
      <c r="G96" s="25" t="s">
        <v>1577</v>
      </c>
      <c r="H96" s="25" t="s">
        <v>17</v>
      </c>
      <c r="I96" s="25" t="s">
        <v>1837</v>
      </c>
      <c r="J96" s="27">
        <v>170</v>
      </c>
      <c r="K96" s="27">
        <v>0</v>
      </c>
      <c r="L96" s="27">
        <f t="shared" si="10"/>
        <v>170</v>
      </c>
      <c r="M96" s="93">
        <v>1.6197264679257135</v>
      </c>
      <c r="N96" s="4" t="str">
        <f t="shared" si="14"/>
        <v>45923NPD378B34 REV1.0170</v>
      </c>
      <c r="O96" s="4">
        <f t="shared" si="15"/>
        <v>275.35349954737131</v>
      </c>
      <c r="P96" s="8">
        <f t="shared" si="16"/>
        <v>43399</v>
      </c>
      <c r="Q96" s="8">
        <f>VLOOKUP(P96,'Lookup Tables'!$A$3:$B$121,1,TRUE)</f>
        <v>43394</v>
      </c>
      <c r="R96" s="9">
        <f>VLOOKUP(P96,'Lookup Tables'!$A$3:$B$121,2,TRUE)</f>
        <v>43394</v>
      </c>
      <c r="S96" s="10">
        <f>VLOOKUP(P96,'Lookup Tables'!$D$3:$E$25,2,TRUE)</f>
        <v>43374</v>
      </c>
      <c r="T96" s="24" t="str">
        <f>IF(LEFT(G96,2)="PH",VLOOKUP(LEFT(G96,3),'Lookup Tables'!$G$3:$H$37,2,FALSE),IF(ISNA(VLOOKUP(LEFT(G96,2),'Lookup Tables'!$G$3:$H$37,2,FALSE)),"Other",VLOOKUP(LEFT(G96,2),'Lookup Tables'!$G$3:$H$37,2,FALSE)))</f>
        <v>Battery</v>
      </c>
      <c r="U96" s="79" t="str">
        <f t="shared" si="11"/>
        <v>NPD</v>
      </c>
      <c r="V96" s="79" t="str">
        <f t="shared" si="12"/>
        <v>P</v>
      </c>
      <c r="W96" s="79" t="e">
        <f>VLOOKUP(V96,'Lookup Tables'!$K$3:$L$21,2,FALSE)</f>
        <v>#N/A</v>
      </c>
      <c r="X96" s="79" t="e">
        <f t="shared" si="13"/>
        <v>#N/A</v>
      </c>
      <c r="Y96" s="12">
        <f ca="1">IF(R96="LATE",TODAY()-P96,0)</f>
        <v>0</v>
      </c>
      <c r="Z96">
        <f ca="1">Y96*L96</f>
        <v>0</v>
      </c>
      <c r="AA96" s="80"/>
      <c r="AB96" s="93"/>
    </row>
    <row r="97" spans="1:28" x14ac:dyDescent="0.25">
      <c r="A97" s="25" t="s">
        <v>167</v>
      </c>
      <c r="B97" s="25" t="s">
        <v>13</v>
      </c>
      <c r="C97" s="26">
        <v>43223</v>
      </c>
      <c r="D97" s="26">
        <v>43482</v>
      </c>
      <c r="E97" s="25" t="s">
        <v>14</v>
      </c>
      <c r="F97" s="25" t="s">
        <v>14</v>
      </c>
      <c r="G97" s="25" t="s">
        <v>1577</v>
      </c>
      <c r="H97" s="25" t="s">
        <v>17</v>
      </c>
      <c r="I97" s="25" t="s">
        <v>1837</v>
      </c>
      <c r="J97" s="27">
        <v>110</v>
      </c>
      <c r="K97" s="27">
        <v>0</v>
      </c>
      <c r="L97" s="27">
        <f t="shared" si="10"/>
        <v>110</v>
      </c>
      <c r="M97" s="93">
        <v>1.6197264679257135</v>
      </c>
      <c r="N97" s="4" t="str">
        <f t="shared" si="14"/>
        <v>45923NPD378B34 REV1.0110</v>
      </c>
      <c r="O97" s="4">
        <f t="shared" si="15"/>
        <v>178.1699114718285</v>
      </c>
      <c r="P97" s="8">
        <f t="shared" si="16"/>
        <v>43399</v>
      </c>
      <c r="Q97" s="8">
        <f>VLOOKUP(P97,'Lookup Tables'!$A$3:$B$121,1,TRUE)</f>
        <v>43394</v>
      </c>
      <c r="R97" s="9">
        <f>VLOOKUP(P97,'Lookup Tables'!$A$3:$B$121,2,TRUE)</f>
        <v>43394</v>
      </c>
      <c r="S97" s="10">
        <f>VLOOKUP(P97,'Lookup Tables'!$D$3:$E$25,2,TRUE)</f>
        <v>43374</v>
      </c>
      <c r="T97" s="24" t="str">
        <f>IF(LEFT(G97,2)="PH",VLOOKUP(LEFT(G97,3),'Lookup Tables'!$G$3:$H$37,2,FALSE),IF(ISNA(VLOOKUP(LEFT(G97,2),'Lookup Tables'!$G$3:$H$37,2,FALSE)),"Other",VLOOKUP(LEFT(G97,2),'Lookup Tables'!$G$3:$H$37,2,FALSE)))</f>
        <v>Battery</v>
      </c>
      <c r="U97" s="79" t="str">
        <f t="shared" si="11"/>
        <v>NPD</v>
      </c>
      <c r="V97" s="79" t="str">
        <f t="shared" si="12"/>
        <v>P</v>
      </c>
      <c r="W97" s="79" t="e">
        <f>VLOOKUP(V97,'Lookup Tables'!$K$3:$L$21,2,FALSE)</f>
        <v>#N/A</v>
      </c>
      <c r="X97" s="79" t="e">
        <f t="shared" si="13"/>
        <v>#N/A</v>
      </c>
      <c r="Y97" s="12">
        <f ca="1">IF(R97="LATE",TODAY()-P97,0)</f>
        <v>0</v>
      </c>
      <c r="Z97">
        <f ca="1">Y97*L97</f>
        <v>0</v>
      </c>
      <c r="AA97" s="80"/>
      <c r="AB97" s="93"/>
    </row>
    <row r="98" spans="1:28" x14ac:dyDescent="0.25">
      <c r="A98" s="25" t="s">
        <v>167</v>
      </c>
      <c r="B98" s="25" t="s">
        <v>13</v>
      </c>
      <c r="C98" s="26">
        <v>43223</v>
      </c>
      <c r="D98" s="26">
        <v>43482</v>
      </c>
      <c r="E98" s="25" t="s">
        <v>14</v>
      </c>
      <c r="F98" s="25" t="s">
        <v>14</v>
      </c>
      <c r="G98" s="25" t="s">
        <v>1577</v>
      </c>
      <c r="H98" s="25" t="s">
        <v>17</v>
      </c>
      <c r="I98" s="25" t="s">
        <v>1837</v>
      </c>
      <c r="J98" s="27">
        <v>110</v>
      </c>
      <c r="K98" s="27">
        <v>0</v>
      </c>
      <c r="L98" s="27">
        <f t="shared" si="10"/>
        <v>110</v>
      </c>
      <c r="M98" s="93">
        <v>1.6197264679257135</v>
      </c>
      <c r="N98" s="4" t="str">
        <f t="shared" si="14"/>
        <v>45923NPD378B34 REV1.0110</v>
      </c>
      <c r="O98" s="4">
        <f t="shared" si="15"/>
        <v>178.1699114718285</v>
      </c>
      <c r="P98" s="8">
        <f t="shared" si="16"/>
        <v>43399</v>
      </c>
      <c r="Q98" s="8">
        <f>VLOOKUP(P98,'Lookup Tables'!$A$3:$B$121,1,TRUE)</f>
        <v>43394</v>
      </c>
      <c r="R98" s="9">
        <f>VLOOKUP(P98,'Lookup Tables'!$A$3:$B$121,2,TRUE)</f>
        <v>43394</v>
      </c>
      <c r="S98" s="10">
        <f>VLOOKUP(P98,'Lookup Tables'!$D$3:$E$25,2,TRUE)</f>
        <v>43374</v>
      </c>
      <c r="T98" s="24" t="str">
        <f>IF(LEFT(G98,2)="PH",VLOOKUP(LEFT(G98,3),'Lookup Tables'!$G$3:$H$37,2,FALSE),IF(ISNA(VLOOKUP(LEFT(G98,2),'Lookup Tables'!$G$3:$H$37,2,FALSE)),"Other",VLOOKUP(LEFT(G98,2),'Lookup Tables'!$G$3:$H$37,2,FALSE)))</f>
        <v>Battery</v>
      </c>
      <c r="U98" s="79" t="str">
        <f t="shared" si="11"/>
        <v>NPD</v>
      </c>
      <c r="V98" s="79" t="str">
        <f t="shared" si="12"/>
        <v>P</v>
      </c>
      <c r="W98" s="79" t="e">
        <f>VLOOKUP(V98,'Lookup Tables'!$K$3:$L$21,2,FALSE)</f>
        <v>#N/A</v>
      </c>
      <c r="X98" s="79" t="e">
        <f t="shared" si="13"/>
        <v>#N/A</v>
      </c>
      <c r="Y98" s="12">
        <f ca="1">IF(R98="LATE",TODAY()-P98,0)</f>
        <v>0</v>
      </c>
      <c r="Z98">
        <f ca="1">Y98*L98</f>
        <v>0</v>
      </c>
      <c r="AA98" s="80"/>
      <c r="AB98" s="93"/>
    </row>
    <row r="99" spans="1:28" x14ac:dyDescent="0.25">
      <c r="A99" s="25" t="s">
        <v>167</v>
      </c>
      <c r="B99" s="25" t="s">
        <v>13</v>
      </c>
      <c r="C99" s="26">
        <v>43223</v>
      </c>
      <c r="D99" s="26">
        <v>43482</v>
      </c>
      <c r="E99" s="25" t="s">
        <v>14</v>
      </c>
      <c r="F99" s="25" t="s">
        <v>14</v>
      </c>
      <c r="G99" s="25" t="s">
        <v>1577</v>
      </c>
      <c r="H99" s="25" t="s">
        <v>17</v>
      </c>
      <c r="I99" s="25" t="s">
        <v>1837</v>
      </c>
      <c r="J99" s="27">
        <v>110</v>
      </c>
      <c r="K99" s="27">
        <v>0</v>
      </c>
      <c r="L99" s="27">
        <f t="shared" si="10"/>
        <v>110</v>
      </c>
      <c r="M99" s="93">
        <v>1.6197264679257135</v>
      </c>
      <c r="N99" s="4" t="str">
        <f t="shared" si="14"/>
        <v>45923NPD378B34 REV1.0110</v>
      </c>
      <c r="O99" s="4">
        <f t="shared" si="15"/>
        <v>178.1699114718285</v>
      </c>
      <c r="P99" s="8">
        <f t="shared" si="16"/>
        <v>43399</v>
      </c>
      <c r="Q99" s="8">
        <f>VLOOKUP(P99,'Lookup Tables'!$A$3:$B$121,1,TRUE)</f>
        <v>43394</v>
      </c>
      <c r="R99" s="9">
        <f>VLOOKUP(P99,'Lookup Tables'!$A$3:$B$121,2,TRUE)</f>
        <v>43394</v>
      </c>
      <c r="S99" s="10">
        <f>VLOOKUP(P99,'Lookup Tables'!$D$3:$E$25,2,TRUE)</f>
        <v>43374</v>
      </c>
      <c r="T99" s="24" t="str">
        <f>IF(LEFT(G99,2)="PH",VLOOKUP(LEFT(G99,3),'Lookup Tables'!$G$3:$H$37,2,FALSE),IF(ISNA(VLOOKUP(LEFT(G99,2),'Lookup Tables'!$G$3:$H$37,2,FALSE)),"Other",VLOOKUP(LEFT(G99,2),'Lookup Tables'!$G$3:$H$37,2,FALSE)))</f>
        <v>Battery</v>
      </c>
      <c r="U99" s="79" t="str">
        <f t="shared" si="11"/>
        <v>NPD</v>
      </c>
      <c r="V99" s="79" t="str">
        <f t="shared" si="12"/>
        <v>P</v>
      </c>
      <c r="W99" s="79" t="e">
        <f>VLOOKUP(V99,'Lookup Tables'!$K$3:$L$21,2,FALSE)</f>
        <v>#N/A</v>
      </c>
      <c r="X99" s="79" t="e">
        <f t="shared" si="13"/>
        <v>#N/A</v>
      </c>
      <c r="Y99" s="12">
        <f ca="1">IF(R99="LATE",TODAY()-P99,0)</f>
        <v>0</v>
      </c>
      <c r="Z99">
        <f ca="1">Y99*L99</f>
        <v>0</v>
      </c>
      <c r="AA99" s="80"/>
      <c r="AB99" s="93"/>
    </row>
    <row r="100" spans="1:28" x14ac:dyDescent="0.25">
      <c r="A100" s="25" t="s">
        <v>167</v>
      </c>
      <c r="B100" s="25" t="s">
        <v>13</v>
      </c>
      <c r="C100" s="26">
        <v>43223</v>
      </c>
      <c r="D100" s="26">
        <v>43482</v>
      </c>
      <c r="E100" s="25" t="s">
        <v>14</v>
      </c>
      <c r="F100" s="25" t="s">
        <v>14</v>
      </c>
      <c r="G100" s="25" t="s">
        <v>1577</v>
      </c>
      <c r="H100" s="25" t="s">
        <v>17</v>
      </c>
      <c r="I100" s="25" t="s">
        <v>1838</v>
      </c>
      <c r="J100" s="27">
        <v>170</v>
      </c>
      <c r="K100" s="27">
        <v>0</v>
      </c>
      <c r="L100" s="27">
        <f t="shared" si="10"/>
        <v>170</v>
      </c>
      <c r="M100" s="93">
        <v>1.6197264679257135</v>
      </c>
      <c r="N100" s="4" t="str">
        <f t="shared" si="14"/>
        <v>45923NPD378B34 REV1.0170</v>
      </c>
      <c r="O100" s="4">
        <f t="shared" si="15"/>
        <v>275.35349954737131</v>
      </c>
      <c r="P100" s="8">
        <f t="shared" si="16"/>
        <v>43406</v>
      </c>
      <c r="Q100" s="8">
        <f>VLOOKUP(P100,'Lookup Tables'!$A$3:$B$121,1,TRUE)</f>
        <v>43401</v>
      </c>
      <c r="R100" s="9">
        <f>VLOOKUP(P100,'Lookup Tables'!$A$3:$B$121,2,TRUE)</f>
        <v>43401</v>
      </c>
      <c r="S100" s="10">
        <f>VLOOKUP(P100,'Lookup Tables'!$D$3:$E$25,2,TRUE)</f>
        <v>43405</v>
      </c>
      <c r="T100" s="24" t="str">
        <f>IF(LEFT(G100,2)="PH",VLOOKUP(LEFT(G100,3),'Lookup Tables'!$G$3:$H$37,2,FALSE),IF(ISNA(VLOOKUP(LEFT(G100,2),'Lookup Tables'!$G$3:$H$37,2,FALSE)),"Other",VLOOKUP(LEFT(G100,2),'Lookup Tables'!$G$3:$H$37,2,FALSE)))</f>
        <v>Battery</v>
      </c>
      <c r="U100" s="79" t="str">
        <f t="shared" si="11"/>
        <v>NPD</v>
      </c>
      <c r="V100" s="79" t="str">
        <f t="shared" si="12"/>
        <v>P</v>
      </c>
      <c r="W100" s="79" t="e">
        <f>VLOOKUP(V100,'Lookup Tables'!$K$3:$L$21,2,FALSE)</f>
        <v>#N/A</v>
      </c>
      <c r="X100" s="79" t="e">
        <f t="shared" si="13"/>
        <v>#N/A</v>
      </c>
      <c r="Y100" s="12">
        <f ca="1">IF(R100="LATE",TODAY()-P100,0)</f>
        <v>0</v>
      </c>
      <c r="Z100">
        <f ca="1">Y100*L100</f>
        <v>0</v>
      </c>
      <c r="AA100" s="80"/>
      <c r="AB100" s="93"/>
    </row>
    <row r="101" spans="1:28" x14ac:dyDescent="0.25">
      <c r="A101" s="25" t="s">
        <v>167</v>
      </c>
      <c r="B101" s="25" t="s">
        <v>13</v>
      </c>
      <c r="C101" s="26">
        <v>43223</v>
      </c>
      <c r="D101" s="26">
        <v>43482</v>
      </c>
      <c r="E101" s="25" t="s">
        <v>14</v>
      </c>
      <c r="F101" s="25" t="s">
        <v>14</v>
      </c>
      <c r="G101" s="25" t="s">
        <v>1577</v>
      </c>
      <c r="H101" s="25" t="s">
        <v>17</v>
      </c>
      <c r="I101" s="25" t="s">
        <v>1838</v>
      </c>
      <c r="J101" s="27">
        <v>110</v>
      </c>
      <c r="K101" s="27">
        <v>0</v>
      </c>
      <c r="L101" s="27">
        <f t="shared" si="10"/>
        <v>110</v>
      </c>
      <c r="M101" s="93">
        <v>1.6197264679257135</v>
      </c>
      <c r="N101" s="4" t="str">
        <f t="shared" si="14"/>
        <v>45923NPD378B34 REV1.0110</v>
      </c>
      <c r="O101" s="4">
        <f t="shared" si="15"/>
        <v>178.1699114718285</v>
      </c>
      <c r="P101" s="8">
        <f t="shared" si="16"/>
        <v>43406</v>
      </c>
      <c r="Q101" s="8">
        <f>VLOOKUP(P101,'Lookup Tables'!$A$3:$B$121,1,TRUE)</f>
        <v>43401</v>
      </c>
      <c r="R101" s="9">
        <f>VLOOKUP(P101,'Lookup Tables'!$A$3:$B$121,2,TRUE)</f>
        <v>43401</v>
      </c>
      <c r="S101" s="10">
        <f>VLOOKUP(P101,'Lookup Tables'!$D$3:$E$25,2,TRUE)</f>
        <v>43405</v>
      </c>
      <c r="T101" s="24" t="str">
        <f>IF(LEFT(G101,2)="PH",VLOOKUP(LEFT(G101,3),'Lookup Tables'!$G$3:$H$37,2,FALSE),IF(ISNA(VLOOKUP(LEFT(G101,2),'Lookup Tables'!$G$3:$H$37,2,FALSE)),"Other",VLOOKUP(LEFT(G101,2),'Lookup Tables'!$G$3:$H$37,2,FALSE)))</f>
        <v>Battery</v>
      </c>
      <c r="U101" s="79" t="str">
        <f t="shared" si="11"/>
        <v>NPD</v>
      </c>
      <c r="V101" s="79" t="str">
        <f t="shared" si="12"/>
        <v>P</v>
      </c>
      <c r="W101" s="79" t="e">
        <f>VLOOKUP(V101,'Lookup Tables'!$K$3:$L$21,2,FALSE)</f>
        <v>#N/A</v>
      </c>
      <c r="X101" s="79" t="e">
        <f t="shared" si="13"/>
        <v>#N/A</v>
      </c>
      <c r="Y101" s="12">
        <f ca="1">IF(R101="LATE",TODAY()-P101,0)</f>
        <v>0</v>
      </c>
      <c r="Z101">
        <f ca="1">Y101*L101</f>
        <v>0</v>
      </c>
      <c r="AA101" s="80"/>
      <c r="AB101" s="93"/>
    </row>
    <row r="102" spans="1:28" x14ac:dyDescent="0.25">
      <c r="A102" s="25" t="s">
        <v>167</v>
      </c>
      <c r="B102" s="25" t="s">
        <v>13</v>
      </c>
      <c r="C102" s="26">
        <v>43223</v>
      </c>
      <c r="D102" s="26">
        <v>43482</v>
      </c>
      <c r="E102" s="25" t="s">
        <v>14</v>
      </c>
      <c r="F102" s="25" t="s">
        <v>14</v>
      </c>
      <c r="G102" s="25" t="s">
        <v>1577</v>
      </c>
      <c r="H102" s="25" t="s">
        <v>17</v>
      </c>
      <c r="I102" s="25" t="s">
        <v>1838</v>
      </c>
      <c r="J102" s="27">
        <v>110</v>
      </c>
      <c r="K102" s="27">
        <v>0</v>
      </c>
      <c r="L102" s="27">
        <f t="shared" si="10"/>
        <v>110</v>
      </c>
      <c r="M102" s="93">
        <v>1.6197264679257135</v>
      </c>
      <c r="N102" s="4" t="str">
        <f t="shared" si="14"/>
        <v>45923NPD378B34 REV1.0110</v>
      </c>
      <c r="O102" s="4">
        <f t="shared" si="15"/>
        <v>178.1699114718285</v>
      </c>
      <c r="P102" s="8">
        <f t="shared" si="16"/>
        <v>43406</v>
      </c>
      <c r="Q102" s="8">
        <f>VLOOKUP(P102,'Lookup Tables'!$A$3:$B$121,1,TRUE)</f>
        <v>43401</v>
      </c>
      <c r="R102" s="9">
        <f>VLOOKUP(P102,'Lookup Tables'!$A$3:$B$121,2,TRUE)</f>
        <v>43401</v>
      </c>
      <c r="S102" s="10">
        <f>VLOOKUP(P102,'Lookup Tables'!$D$3:$E$25,2,TRUE)</f>
        <v>43405</v>
      </c>
      <c r="T102" s="24" t="str">
        <f>IF(LEFT(G102,2)="PH",VLOOKUP(LEFT(G102,3),'Lookup Tables'!$G$3:$H$37,2,FALSE),IF(ISNA(VLOOKUP(LEFT(G102,2),'Lookup Tables'!$G$3:$H$37,2,FALSE)),"Other",VLOOKUP(LEFT(G102,2),'Lookup Tables'!$G$3:$H$37,2,FALSE)))</f>
        <v>Battery</v>
      </c>
      <c r="U102" s="79" t="str">
        <f t="shared" si="11"/>
        <v>NPD</v>
      </c>
      <c r="V102" s="79" t="str">
        <f t="shared" si="12"/>
        <v>P</v>
      </c>
      <c r="W102" s="79" t="e">
        <f>VLOOKUP(V102,'Lookup Tables'!$K$3:$L$21,2,FALSE)</f>
        <v>#N/A</v>
      </c>
      <c r="X102" s="79" t="e">
        <f t="shared" si="13"/>
        <v>#N/A</v>
      </c>
      <c r="Y102" s="12">
        <f ca="1">IF(R102="LATE",TODAY()-P102,0)</f>
        <v>0</v>
      </c>
      <c r="Z102">
        <f ca="1">Y102*L102</f>
        <v>0</v>
      </c>
      <c r="AA102" s="80"/>
      <c r="AB102" s="93"/>
    </row>
    <row r="103" spans="1:28" x14ac:dyDescent="0.25">
      <c r="A103" s="25" t="s">
        <v>167</v>
      </c>
      <c r="B103" s="25" t="s">
        <v>13</v>
      </c>
      <c r="C103" s="26">
        <v>43223</v>
      </c>
      <c r="D103" s="26">
        <v>43482</v>
      </c>
      <c r="E103" s="25" t="s">
        <v>14</v>
      </c>
      <c r="F103" s="25" t="s">
        <v>14</v>
      </c>
      <c r="G103" s="25" t="s">
        <v>1577</v>
      </c>
      <c r="H103" s="25" t="s">
        <v>17</v>
      </c>
      <c r="I103" s="25" t="s">
        <v>1838</v>
      </c>
      <c r="J103" s="27">
        <v>110</v>
      </c>
      <c r="K103" s="27">
        <v>0</v>
      </c>
      <c r="L103" s="27">
        <f t="shared" si="10"/>
        <v>110</v>
      </c>
      <c r="M103" s="93">
        <v>1.6197264679257135</v>
      </c>
      <c r="N103" s="4" t="str">
        <f t="shared" si="14"/>
        <v>45923NPD378B34 REV1.0110</v>
      </c>
      <c r="O103" s="4">
        <f t="shared" si="15"/>
        <v>178.1699114718285</v>
      </c>
      <c r="P103" s="8">
        <f t="shared" si="16"/>
        <v>43406</v>
      </c>
      <c r="Q103" s="8">
        <f>VLOOKUP(P103,'Lookup Tables'!$A$3:$B$121,1,TRUE)</f>
        <v>43401</v>
      </c>
      <c r="R103" s="9">
        <f>VLOOKUP(P103,'Lookup Tables'!$A$3:$B$121,2,TRUE)</f>
        <v>43401</v>
      </c>
      <c r="S103" s="10">
        <f>VLOOKUP(P103,'Lookup Tables'!$D$3:$E$25,2,TRUE)</f>
        <v>43405</v>
      </c>
      <c r="T103" s="24" t="str">
        <f>IF(LEFT(G103,2)="PH",VLOOKUP(LEFT(G103,3),'Lookup Tables'!$G$3:$H$37,2,FALSE),IF(ISNA(VLOOKUP(LEFT(G103,2),'Lookup Tables'!$G$3:$H$37,2,FALSE)),"Other",VLOOKUP(LEFT(G103,2),'Lookup Tables'!$G$3:$H$37,2,FALSE)))</f>
        <v>Battery</v>
      </c>
      <c r="U103" s="79" t="str">
        <f t="shared" si="11"/>
        <v>NPD</v>
      </c>
      <c r="V103" s="79" t="str">
        <f t="shared" si="12"/>
        <v>P</v>
      </c>
      <c r="W103" s="79" t="e">
        <f>VLOOKUP(V103,'Lookup Tables'!$K$3:$L$21,2,FALSE)</f>
        <v>#N/A</v>
      </c>
      <c r="X103" s="79" t="e">
        <f t="shared" si="13"/>
        <v>#N/A</v>
      </c>
      <c r="Y103" s="12">
        <f ca="1">IF(R103="LATE",TODAY()-P103,0)</f>
        <v>0</v>
      </c>
      <c r="Z103">
        <f ca="1">Y103*L103</f>
        <v>0</v>
      </c>
      <c r="AA103" s="80"/>
      <c r="AB103" s="93"/>
    </row>
    <row r="104" spans="1:28" x14ac:dyDescent="0.25">
      <c r="A104" s="25" t="s">
        <v>167</v>
      </c>
      <c r="B104" s="25" t="s">
        <v>13</v>
      </c>
      <c r="C104" s="26">
        <v>43223</v>
      </c>
      <c r="D104" s="26">
        <v>43482</v>
      </c>
      <c r="E104" s="25" t="s">
        <v>14</v>
      </c>
      <c r="F104" s="25" t="s">
        <v>14</v>
      </c>
      <c r="G104" s="25" t="s">
        <v>1577</v>
      </c>
      <c r="H104" s="25" t="s">
        <v>17</v>
      </c>
      <c r="I104" s="25" t="s">
        <v>1839</v>
      </c>
      <c r="J104" s="27">
        <v>110</v>
      </c>
      <c r="K104" s="27">
        <v>0</v>
      </c>
      <c r="L104" s="27">
        <f t="shared" si="10"/>
        <v>110</v>
      </c>
      <c r="M104" s="93">
        <v>1.6197264679257135</v>
      </c>
      <c r="N104" s="4" t="str">
        <f t="shared" si="14"/>
        <v>45923NPD378B34 REV1.0110</v>
      </c>
      <c r="O104" s="4">
        <f t="shared" si="15"/>
        <v>178.1699114718285</v>
      </c>
      <c r="P104" s="8">
        <f t="shared" si="16"/>
        <v>43413</v>
      </c>
      <c r="Q104" s="8">
        <f>VLOOKUP(P104,'Lookup Tables'!$A$3:$B$121,1,TRUE)</f>
        <v>43408</v>
      </c>
      <c r="R104" s="9">
        <f>VLOOKUP(P104,'Lookup Tables'!$A$3:$B$121,2,TRUE)</f>
        <v>43408</v>
      </c>
      <c r="S104" s="10">
        <f>VLOOKUP(P104,'Lookup Tables'!$D$3:$E$25,2,TRUE)</f>
        <v>43405</v>
      </c>
      <c r="T104" s="24" t="str">
        <f>IF(LEFT(G104,2)="PH",VLOOKUP(LEFT(G104,3),'Lookup Tables'!$G$3:$H$37,2,FALSE),IF(ISNA(VLOOKUP(LEFT(G104,2),'Lookup Tables'!$G$3:$H$37,2,FALSE)),"Other",VLOOKUP(LEFT(G104,2),'Lookup Tables'!$G$3:$H$37,2,FALSE)))</f>
        <v>Battery</v>
      </c>
      <c r="U104" s="79" t="str">
        <f t="shared" si="11"/>
        <v>NPD</v>
      </c>
      <c r="V104" s="79" t="str">
        <f t="shared" si="12"/>
        <v>P</v>
      </c>
      <c r="W104" s="79" t="e">
        <f>VLOOKUP(V104,'Lookup Tables'!$K$3:$L$21,2,FALSE)</f>
        <v>#N/A</v>
      </c>
      <c r="X104" s="79" t="e">
        <f t="shared" si="13"/>
        <v>#N/A</v>
      </c>
      <c r="Y104" s="12">
        <f ca="1">IF(R104="LATE",TODAY()-P104,0)</f>
        <v>0</v>
      </c>
      <c r="Z104">
        <f ca="1">Y104*L104</f>
        <v>0</v>
      </c>
      <c r="AA104" s="80"/>
      <c r="AB104" s="93"/>
    </row>
    <row r="105" spans="1:28" x14ac:dyDescent="0.25">
      <c r="A105" s="25" t="s">
        <v>167</v>
      </c>
      <c r="B105" s="25" t="s">
        <v>13</v>
      </c>
      <c r="C105" s="26">
        <v>43223</v>
      </c>
      <c r="D105" s="26">
        <v>43482</v>
      </c>
      <c r="E105" s="25" t="s">
        <v>14</v>
      </c>
      <c r="F105" s="25" t="s">
        <v>14</v>
      </c>
      <c r="G105" s="25" t="s">
        <v>1577</v>
      </c>
      <c r="H105" s="25" t="s">
        <v>17</v>
      </c>
      <c r="I105" s="25" t="s">
        <v>1839</v>
      </c>
      <c r="J105" s="27">
        <v>170</v>
      </c>
      <c r="K105" s="27">
        <v>0</v>
      </c>
      <c r="L105" s="27">
        <f t="shared" si="10"/>
        <v>170</v>
      </c>
      <c r="M105" s="93">
        <v>1.6197264679257135</v>
      </c>
      <c r="N105" s="4" t="str">
        <f t="shared" si="14"/>
        <v>45923NPD378B34 REV1.0170</v>
      </c>
      <c r="O105" s="4">
        <f t="shared" si="15"/>
        <v>275.35349954737131</v>
      </c>
      <c r="P105" s="8">
        <f t="shared" si="16"/>
        <v>43413</v>
      </c>
      <c r="Q105" s="8">
        <f>VLOOKUP(P105,'Lookup Tables'!$A$3:$B$121,1,TRUE)</f>
        <v>43408</v>
      </c>
      <c r="R105" s="9">
        <f>VLOOKUP(P105,'Lookup Tables'!$A$3:$B$121,2,TRUE)</f>
        <v>43408</v>
      </c>
      <c r="S105" s="10">
        <f>VLOOKUP(P105,'Lookup Tables'!$D$3:$E$25,2,TRUE)</f>
        <v>43405</v>
      </c>
      <c r="T105" t="str">
        <f>IF(LEFT(G105,2)="PH",VLOOKUP(LEFT(G105,3),'Lookup Tables'!$G$3:$H$37,2,FALSE),IF(ISNA(VLOOKUP(LEFT(G105,2),'Lookup Tables'!$G$3:$H$37,2,FALSE)),"Other",VLOOKUP(LEFT(G105,2),'Lookup Tables'!$G$3:$H$37,2,FALSE)))</f>
        <v>Battery</v>
      </c>
      <c r="U105" s="79" t="str">
        <f t="shared" si="11"/>
        <v>NPD</v>
      </c>
      <c r="V105" s="79" t="str">
        <f t="shared" si="12"/>
        <v>P</v>
      </c>
      <c r="W105" s="79" t="e">
        <f>VLOOKUP(V105,'Lookup Tables'!$K$3:$L$21,2,FALSE)</f>
        <v>#N/A</v>
      </c>
      <c r="X105" s="79" t="e">
        <f t="shared" si="13"/>
        <v>#N/A</v>
      </c>
      <c r="Y105" s="12">
        <f ca="1">IF(R105="LATE",TODAY()-P105,0)</f>
        <v>0</v>
      </c>
      <c r="Z105">
        <f ca="1">Y105*L105</f>
        <v>0</v>
      </c>
      <c r="AA105" s="80"/>
      <c r="AB105" s="93"/>
    </row>
    <row r="106" spans="1:28" x14ac:dyDescent="0.25">
      <c r="A106" s="25" t="s">
        <v>167</v>
      </c>
      <c r="B106" s="25" t="s">
        <v>13</v>
      </c>
      <c r="C106" s="26">
        <v>43223</v>
      </c>
      <c r="D106" s="26">
        <v>43482</v>
      </c>
      <c r="E106" s="25" t="s">
        <v>14</v>
      </c>
      <c r="F106" s="25" t="s">
        <v>14</v>
      </c>
      <c r="G106" s="25" t="s">
        <v>1577</v>
      </c>
      <c r="H106" s="25" t="s">
        <v>17</v>
      </c>
      <c r="I106" s="25" t="s">
        <v>1839</v>
      </c>
      <c r="J106" s="27">
        <v>110</v>
      </c>
      <c r="K106" s="27">
        <v>0</v>
      </c>
      <c r="L106" s="27">
        <f t="shared" si="10"/>
        <v>110</v>
      </c>
      <c r="M106" s="93">
        <v>1.6197264679257135</v>
      </c>
      <c r="N106" s="4" t="str">
        <f t="shared" si="14"/>
        <v>45923NPD378B34 REV1.0110</v>
      </c>
      <c r="O106" s="4">
        <f t="shared" si="15"/>
        <v>178.1699114718285</v>
      </c>
      <c r="P106" s="8">
        <f t="shared" si="16"/>
        <v>43413</v>
      </c>
      <c r="Q106" s="8">
        <f>VLOOKUP(P106,'Lookup Tables'!$A$3:$B$121,1,TRUE)</f>
        <v>43408</v>
      </c>
      <c r="R106" s="9">
        <f>VLOOKUP(P106,'Lookup Tables'!$A$3:$B$121,2,TRUE)</f>
        <v>43408</v>
      </c>
      <c r="S106" s="10">
        <f>VLOOKUP(P106,'Lookup Tables'!$D$3:$E$25,2,TRUE)</f>
        <v>43405</v>
      </c>
      <c r="T106" s="24" t="str">
        <f>IF(LEFT(G106,2)="PH",VLOOKUP(LEFT(G106,3),'Lookup Tables'!$G$3:$H$37,2,FALSE),IF(ISNA(VLOOKUP(LEFT(G106,2),'Lookup Tables'!$G$3:$H$37,2,FALSE)),"Other",VLOOKUP(LEFT(G106,2),'Lookup Tables'!$G$3:$H$37,2,FALSE)))</f>
        <v>Battery</v>
      </c>
      <c r="U106" s="79" t="str">
        <f t="shared" si="11"/>
        <v>NPD</v>
      </c>
      <c r="V106" s="79" t="str">
        <f t="shared" si="12"/>
        <v>P</v>
      </c>
      <c r="W106" s="79" t="e">
        <f>VLOOKUP(V106,'Lookup Tables'!$K$3:$L$21,2,FALSE)</f>
        <v>#N/A</v>
      </c>
      <c r="X106" s="79" t="e">
        <f t="shared" si="13"/>
        <v>#N/A</v>
      </c>
      <c r="Y106" s="12">
        <f ca="1">IF(R106="LATE",TODAY()-P106,0)</f>
        <v>0</v>
      </c>
      <c r="Z106">
        <f ca="1">Y106*L106</f>
        <v>0</v>
      </c>
      <c r="AA106" s="80"/>
      <c r="AB106" s="93"/>
    </row>
    <row r="107" spans="1:28" x14ac:dyDescent="0.25">
      <c r="A107" s="25" t="s">
        <v>167</v>
      </c>
      <c r="B107" s="25" t="s">
        <v>13</v>
      </c>
      <c r="C107" s="26">
        <v>43223</v>
      </c>
      <c r="D107" s="26">
        <v>43482</v>
      </c>
      <c r="E107" s="25" t="s">
        <v>14</v>
      </c>
      <c r="F107" s="25" t="s">
        <v>14</v>
      </c>
      <c r="G107" s="25" t="s">
        <v>1577</v>
      </c>
      <c r="H107" s="25" t="s">
        <v>17</v>
      </c>
      <c r="I107" s="25" t="s">
        <v>1840</v>
      </c>
      <c r="J107" s="27">
        <v>170</v>
      </c>
      <c r="K107" s="27">
        <v>0</v>
      </c>
      <c r="L107" s="27">
        <f t="shared" si="10"/>
        <v>170</v>
      </c>
      <c r="M107" s="93">
        <v>1.6197264679257135</v>
      </c>
      <c r="N107" s="4" t="str">
        <f t="shared" si="14"/>
        <v>45923NPD378B34 REV1.0170</v>
      </c>
      <c r="O107" s="4">
        <f t="shared" si="15"/>
        <v>275.35349954737131</v>
      </c>
      <c r="P107" s="8">
        <f t="shared" si="16"/>
        <v>43420</v>
      </c>
      <c r="Q107" s="8">
        <f>VLOOKUP(P107,'Lookup Tables'!$A$3:$B$121,1,TRUE)</f>
        <v>43415</v>
      </c>
      <c r="R107" s="9">
        <f>VLOOKUP(P107,'Lookup Tables'!$A$3:$B$121,2,TRUE)</f>
        <v>43415</v>
      </c>
      <c r="S107" s="10">
        <f>VLOOKUP(P107,'Lookup Tables'!$D$3:$E$25,2,TRUE)</f>
        <v>43405</v>
      </c>
      <c r="T107" s="24" t="str">
        <f>IF(LEFT(G107,2)="PH",VLOOKUP(LEFT(G107,3),'Lookup Tables'!$G$3:$H$37,2,FALSE),IF(ISNA(VLOOKUP(LEFT(G107,2),'Lookup Tables'!$G$3:$H$37,2,FALSE)),"Other",VLOOKUP(LEFT(G107,2),'Lookup Tables'!$G$3:$H$37,2,FALSE)))</f>
        <v>Battery</v>
      </c>
      <c r="U107" s="79" t="str">
        <f t="shared" si="11"/>
        <v>NPD</v>
      </c>
      <c r="V107" s="79" t="str">
        <f t="shared" si="12"/>
        <v>P</v>
      </c>
      <c r="W107" s="79" t="e">
        <f>VLOOKUP(V107,'Lookup Tables'!$K$3:$L$21,2,FALSE)</f>
        <v>#N/A</v>
      </c>
      <c r="X107" s="79" t="e">
        <f t="shared" si="13"/>
        <v>#N/A</v>
      </c>
      <c r="Y107" s="12">
        <f ca="1">IF(R107="LATE",TODAY()-P107,0)</f>
        <v>0</v>
      </c>
      <c r="Z107">
        <f ca="1">Y107*L107</f>
        <v>0</v>
      </c>
      <c r="AA107" s="80"/>
      <c r="AB107" s="93"/>
    </row>
    <row r="108" spans="1:28" x14ac:dyDescent="0.25">
      <c r="A108" s="25" t="s">
        <v>167</v>
      </c>
      <c r="B108" s="25" t="s">
        <v>13</v>
      </c>
      <c r="C108" s="26">
        <v>43223</v>
      </c>
      <c r="D108" s="26">
        <v>43482</v>
      </c>
      <c r="E108" s="25" t="s">
        <v>14</v>
      </c>
      <c r="F108" s="25" t="s">
        <v>14</v>
      </c>
      <c r="G108" s="25" t="s">
        <v>1577</v>
      </c>
      <c r="H108" s="25" t="s">
        <v>17</v>
      </c>
      <c r="I108" s="25" t="s">
        <v>1840</v>
      </c>
      <c r="J108" s="27">
        <v>110</v>
      </c>
      <c r="K108" s="27">
        <v>0</v>
      </c>
      <c r="L108" s="27">
        <f t="shared" si="10"/>
        <v>110</v>
      </c>
      <c r="M108" s="93">
        <v>1.6197264679257135</v>
      </c>
      <c r="N108" s="4" t="str">
        <f t="shared" si="14"/>
        <v>45923NPD378B34 REV1.0110</v>
      </c>
      <c r="O108" s="4">
        <f t="shared" si="15"/>
        <v>178.1699114718285</v>
      </c>
      <c r="P108" s="8">
        <f t="shared" si="16"/>
        <v>43420</v>
      </c>
      <c r="Q108" s="8">
        <f>VLOOKUP(P108,'Lookup Tables'!$A$3:$B$121,1,TRUE)</f>
        <v>43415</v>
      </c>
      <c r="R108" s="9">
        <f>VLOOKUP(P108,'Lookup Tables'!$A$3:$B$121,2,TRUE)</f>
        <v>43415</v>
      </c>
      <c r="S108" s="10">
        <f>VLOOKUP(P108,'Lookup Tables'!$D$3:$E$25,2,TRUE)</f>
        <v>43405</v>
      </c>
      <c r="T108" s="24" t="str">
        <f>IF(LEFT(G108,2)="PH",VLOOKUP(LEFT(G108,3),'Lookup Tables'!$G$3:$H$37,2,FALSE),IF(ISNA(VLOOKUP(LEFT(G108,2),'Lookup Tables'!$G$3:$H$37,2,FALSE)),"Other",VLOOKUP(LEFT(G108,2),'Lookup Tables'!$G$3:$H$37,2,FALSE)))</f>
        <v>Battery</v>
      </c>
      <c r="U108" s="79" t="str">
        <f t="shared" si="11"/>
        <v>NPD</v>
      </c>
      <c r="V108" s="79" t="str">
        <f t="shared" si="12"/>
        <v>P</v>
      </c>
      <c r="W108" s="79" t="e">
        <f>VLOOKUP(V108,'Lookup Tables'!$K$3:$L$21,2,FALSE)</f>
        <v>#N/A</v>
      </c>
      <c r="X108" s="79" t="e">
        <f t="shared" si="13"/>
        <v>#N/A</v>
      </c>
      <c r="Y108" s="12">
        <f ca="1">IF(R108="LATE",TODAY()-P108,0)</f>
        <v>0</v>
      </c>
      <c r="Z108">
        <f ca="1">Y108*L108</f>
        <v>0</v>
      </c>
      <c r="AA108" s="80"/>
      <c r="AB108" s="93"/>
    </row>
    <row r="109" spans="1:28" x14ac:dyDescent="0.25">
      <c r="A109" s="25" t="s">
        <v>167</v>
      </c>
      <c r="B109" s="25" t="s">
        <v>13</v>
      </c>
      <c r="C109" s="26">
        <v>43223</v>
      </c>
      <c r="D109" s="26">
        <v>43482</v>
      </c>
      <c r="E109" s="25" t="s">
        <v>14</v>
      </c>
      <c r="F109" s="25" t="s">
        <v>14</v>
      </c>
      <c r="G109" s="25" t="s">
        <v>1577</v>
      </c>
      <c r="H109" s="25" t="s">
        <v>17</v>
      </c>
      <c r="I109" s="25" t="s">
        <v>1840</v>
      </c>
      <c r="J109" s="27">
        <v>110</v>
      </c>
      <c r="K109" s="27">
        <v>0</v>
      </c>
      <c r="L109" s="27">
        <f t="shared" si="10"/>
        <v>110</v>
      </c>
      <c r="M109" s="93">
        <v>1.6197264679257135</v>
      </c>
      <c r="N109" s="4" t="str">
        <f t="shared" si="14"/>
        <v>45923NPD378B34 REV1.0110</v>
      </c>
      <c r="O109" s="4">
        <f t="shared" si="15"/>
        <v>178.1699114718285</v>
      </c>
      <c r="P109" s="8">
        <f t="shared" si="16"/>
        <v>43420</v>
      </c>
      <c r="Q109" s="8">
        <f>VLOOKUP(P109,'Lookup Tables'!$A$3:$B$121,1,TRUE)</f>
        <v>43415</v>
      </c>
      <c r="R109" s="9">
        <f>VLOOKUP(P109,'Lookup Tables'!$A$3:$B$121,2,TRUE)</f>
        <v>43415</v>
      </c>
      <c r="S109" s="10">
        <f>VLOOKUP(P109,'Lookup Tables'!$D$3:$E$25,2,TRUE)</f>
        <v>43405</v>
      </c>
      <c r="T109" s="24" t="str">
        <f>IF(LEFT(G109,2)="PH",VLOOKUP(LEFT(G109,3),'Lookup Tables'!$G$3:$H$37,2,FALSE),IF(ISNA(VLOOKUP(LEFT(G109,2),'Lookup Tables'!$G$3:$H$37,2,FALSE)),"Other",VLOOKUP(LEFT(G109,2),'Lookup Tables'!$G$3:$H$37,2,FALSE)))</f>
        <v>Battery</v>
      </c>
      <c r="U109" s="79" t="str">
        <f t="shared" si="11"/>
        <v>NPD</v>
      </c>
      <c r="V109" s="79" t="str">
        <f t="shared" si="12"/>
        <v>P</v>
      </c>
      <c r="W109" s="79" t="e">
        <f>VLOOKUP(V109,'Lookup Tables'!$K$3:$L$21,2,FALSE)</f>
        <v>#N/A</v>
      </c>
      <c r="X109" s="79" t="e">
        <f t="shared" si="13"/>
        <v>#N/A</v>
      </c>
      <c r="Y109" s="12">
        <f ca="1">IF(R109="LATE",TODAY()-P109,0)</f>
        <v>0</v>
      </c>
      <c r="Z109">
        <f ca="1">Y109*L109</f>
        <v>0</v>
      </c>
      <c r="AA109" s="80"/>
      <c r="AB109" s="93"/>
    </row>
    <row r="110" spans="1:28" x14ac:dyDescent="0.25">
      <c r="A110" s="25" t="s">
        <v>167</v>
      </c>
      <c r="B110" s="25" t="s">
        <v>13</v>
      </c>
      <c r="C110" s="26">
        <v>43223</v>
      </c>
      <c r="D110" s="26">
        <v>43482</v>
      </c>
      <c r="E110" s="25" t="s">
        <v>14</v>
      </c>
      <c r="F110" s="25" t="s">
        <v>14</v>
      </c>
      <c r="G110" s="25" t="s">
        <v>1577</v>
      </c>
      <c r="H110" s="25" t="s">
        <v>17</v>
      </c>
      <c r="I110" s="25" t="s">
        <v>1840</v>
      </c>
      <c r="J110" s="27">
        <v>110</v>
      </c>
      <c r="K110" s="27">
        <v>0</v>
      </c>
      <c r="L110" s="27">
        <f t="shared" si="10"/>
        <v>110</v>
      </c>
      <c r="M110" s="93">
        <v>1.6197264679257135</v>
      </c>
      <c r="N110" s="4" t="str">
        <f t="shared" si="14"/>
        <v>45923NPD378B34 REV1.0110</v>
      </c>
      <c r="O110" s="4">
        <f t="shared" si="15"/>
        <v>178.1699114718285</v>
      </c>
      <c r="P110" s="8">
        <f t="shared" si="16"/>
        <v>43420</v>
      </c>
      <c r="Q110" s="8">
        <f>VLOOKUP(P110,'Lookup Tables'!$A$3:$B$121,1,TRUE)</f>
        <v>43415</v>
      </c>
      <c r="R110" s="9">
        <f>VLOOKUP(P110,'Lookup Tables'!$A$3:$B$121,2,TRUE)</f>
        <v>43415</v>
      </c>
      <c r="S110" s="10">
        <f>VLOOKUP(P110,'Lookup Tables'!$D$3:$E$25,2,TRUE)</f>
        <v>43405</v>
      </c>
      <c r="T110" s="24" t="str">
        <f>IF(LEFT(G110,2)="PH",VLOOKUP(LEFT(G110,3),'Lookup Tables'!$G$3:$H$37,2,FALSE),IF(ISNA(VLOOKUP(LEFT(G110,2),'Lookup Tables'!$G$3:$H$37,2,FALSE)),"Other",VLOOKUP(LEFT(G110,2),'Lookup Tables'!$G$3:$H$37,2,FALSE)))</f>
        <v>Battery</v>
      </c>
      <c r="U110" s="79" t="str">
        <f t="shared" si="11"/>
        <v>NPD</v>
      </c>
      <c r="V110" s="79" t="str">
        <f t="shared" si="12"/>
        <v>P</v>
      </c>
      <c r="W110" s="79" t="e">
        <f>VLOOKUP(V110,'Lookup Tables'!$K$3:$L$21,2,FALSE)</f>
        <v>#N/A</v>
      </c>
      <c r="X110" s="79" t="e">
        <f t="shared" si="13"/>
        <v>#N/A</v>
      </c>
      <c r="Y110" s="12">
        <f ca="1">IF(R110="LATE",TODAY()-P110,0)</f>
        <v>0</v>
      </c>
      <c r="Z110">
        <f ca="1">Y110*L110</f>
        <v>0</v>
      </c>
      <c r="AA110" s="80"/>
      <c r="AB110" s="93"/>
    </row>
    <row r="111" spans="1:28" x14ac:dyDescent="0.25">
      <c r="A111" s="25" t="s">
        <v>167</v>
      </c>
      <c r="B111" s="25" t="s">
        <v>13</v>
      </c>
      <c r="C111" s="26">
        <v>43223</v>
      </c>
      <c r="D111" s="26">
        <v>43482</v>
      </c>
      <c r="E111" s="25" t="s">
        <v>14</v>
      </c>
      <c r="F111" s="25" t="s">
        <v>14</v>
      </c>
      <c r="G111" s="25" t="s">
        <v>1577</v>
      </c>
      <c r="H111" s="25" t="s">
        <v>17</v>
      </c>
      <c r="I111" s="25" t="s">
        <v>1841</v>
      </c>
      <c r="J111" s="27">
        <v>170</v>
      </c>
      <c r="K111" s="27">
        <v>0</v>
      </c>
      <c r="L111" s="27">
        <f t="shared" si="10"/>
        <v>170</v>
      </c>
      <c r="M111" s="93">
        <v>1.6197264679257135</v>
      </c>
      <c r="N111" s="4" t="str">
        <f t="shared" si="14"/>
        <v>45923NPD378B34 REV1.0170</v>
      </c>
      <c r="O111" s="4">
        <f t="shared" si="15"/>
        <v>275.35349954737131</v>
      </c>
      <c r="P111" s="8">
        <f t="shared" si="16"/>
        <v>43434</v>
      </c>
      <c r="Q111" s="8">
        <f>VLOOKUP(P111,'Lookup Tables'!$A$3:$B$121,1,TRUE)</f>
        <v>43429</v>
      </c>
      <c r="R111" s="9">
        <f>VLOOKUP(P111,'Lookup Tables'!$A$3:$B$121,2,TRUE)</f>
        <v>43429</v>
      </c>
      <c r="S111" s="10">
        <f>VLOOKUP(P111,'Lookup Tables'!$D$3:$E$25,2,TRUE)</f>
        <v>43405</v>
      </c>
      <c r="T111" s="24" t="str">
        <f>IF(LEFT(G111,2)="PH",VLOOKUP(LEFT(G111,3),'Lookup Tables'!$G$3:$H$37,2,FALSE),IF(ISNA(VLOOKUP(LEFT(G111,2),'Lookup Tables'!$G$3:$H$37,2,FALSE)),"Other",VLOOKUP(LEFT(G111,2),'Lookup Tables'!$G$3:$H$37,2,FALSE)))</f>
        <v>Battery</v>
      </c>
      <c r="U111" s="79" t="str">
        <f t="shared" si="11"/>
        <v>NPD</v>
      </c>
      <c r="V111" s="79" t="str">
        <f t="shared" si="12"/>
        <v>P</v>
      </c>
      <c r="W111" s="79" t="e">
        <f>VLOOKUP(V111,'Lookup Tables'!$K$3:$L$21,2,FALSE)</f>
        <v>#N/A</v>
      </c>
      <c r="X111" s="79" t="e">
        <f t="shared" si="13"/>
        <v>#N/A</v>
      </c>
      <c r="Y111" s="12">
        <f ca="1">IF(R111="LATE",TODAY()-P111,0)</f>
        <v>0</v>
      </c>
      <c r="Z111">
        <f ca="1">Y111*L111</f>
        <v>0</v>
      </c>
      <c r="AA111" s="80"/>
      <c r="AB111" s="93"/>
    </row>
    <row r="112" spans="1:28" x14ac:dyDescent="0.25">
      <c r="A112" s="25" t="s">
        <v>167</v>
      </c>
      <c r="B112" s="25" t="s">
        <v>13</v>
      </c>
      <c r="C112" s="26">
        <v>43223</v>
      </c>
      <c r="D112" s="26">
        <v>43482</v>
      </c>
      <c r="E112" s="25" t="s">
        <v>14</v>
      </c>
      <c r="F112" s="25" t="s">
        <v>14</v>
      </c>
      <c r="G112" s="25" t="s">
        <v>1577</v>
      </c>
      <c r="H112" s="25" t="s">
        <v>17</v>
      </c>
      <c r="I112" s="25" t="s">
        <v>1841</v>
      </c>
      <c r="J112" s="27">
        <v>110</v>
      </c>
      <c r="K112" s="27">
        <v>0</v>
      </c>
      <c r="L112" s="27">
        <f t="shared" si="10"/>
        <v>110</v>
      </c>
      <c r="M112" s="93">
        <v>1.6197264679257135</v>
      </c>
      <c r="N112" s="4" t="str">
        <f t="shared" si="14"/>
        <v>45923NPD378B34 REV1.0110</v>
      </c>
      <c r="O112" s="4">
        <f t="shared" si="15"/>
        <v>178.1699114718285</v>
      </c>
      <c r="P112" s="8">
        <f t="shared" si="16"/>
        <v>43434</v>
      </c>
      <c r="Q112" s="8">
        <f>VLOOKUP(P112,'Lookup Tables'!$A$3:$B$121,1,TRUE)</f>
        <v>43429</v>
      </c>
      <c r="R112" s="9">
        <f>VLOOKUP(P112,'Lookup Tables'!$A$3:$B$121,2,TRUE)</f>
        <v>43429</v>
      </c>
      <c r="S112" s="10">
        <f>VLOOKUP(P112,'Lookup Tables'!$D$3:$E$25,2,TRUE)</f>
        <v>43405</v>
      </c>
      <c r="T112" s="24" t="str">
        <f>IF(LEFT(G112,2)="PH",VLOOKUP(LEFT(G112,3),'Lookup Tables'!$G$3:$H$37,2,FALSE),IF(ISNA(VLOOKUP(LEFT(G112,2),'Lookup Tables'!$G$3:$H$37,2,FALSE)),"Other",VLOOKUP(LEFT(G112,2),'Lookup Tables'!$G$3:$H$37,2,FALSE)))</f>
        <v>Battery</v>
      </c>
      <c r="U112" s="79" t="str">
        <f t="shared" si="11"/>
        <v>NPD</v>
      </c>
      <c r="V112" s="79" t="str">
        <f t="shared" si="12"/>
        <v>P</v>
      </c>
      <c r="W112" s="79" t="e">
        <f>VLOOKUP(V112,'Lookup Tables'!$K$3:$L$21,2,FALSE)</f>
        <v>#N/A</v>
      </c>
      <c r="X112" s="79" t="e">
        <f t="shared" si="13"/>
        <v>#N/A</v>
      </c>
      <c r="Y112" s="12">
        <f ca="1">IF(R112="LATE",TODAY()-P112,0)</f>
        <v>0</v>
      </c>
      <c r="Z112">
        <f ca="1">Y112*L112</f>
        <v>0</v>
      </c>
      <c r="AA112" s="80"/>
      <c r="AB112" s="93"/>
    </row>
    <row r="113" spans="1:28" x14ac:dyDescent="0.25">
      <c r="A113" s="25" t="s">
        <v>796</v>
      </c>
      <c r="B113" s="25" t="s">
        <v>13</v>
      </c>
      <c r="C113" s="26">
        <v>43328</v>
      </c>
      <c r="D113" s="26">
        <v>43553</v>
      </c>
      <c r="E113" s="25" t="s">
        <v>1223</v>
      </c>
      <c r="F113" s="25" t="s">
        <v>1223</v>
      </c>
      <c r="G113" s="25" t="s">
        <v>1577</v>
      </c>
      <c r="H113" s="25" t="s">
        <v>17</v>
      </c>
      <c r="I113" s="25" t="s">
        <v>1842</v>
      </c>
      <c r="J113" s="27">
        <v>40</v>
      </c>
      <c r="K113" s="27">
        <v>0</v>
      </c>
      <c r="L113" s="27">
        <f t="shared" si="10"/>
        <v>40</v>
      </c>
      <c r="M113" s="93">
        <v>1.6197264679257135</v>
      </c>
      <c r="N113" s="4" t="str">
        <f t="shared" si="14"/>
        <v>46833NPD378B34 REV1.040</v>
      </c>
      <c r="O113" s="4">
        <f t="shared" si="15"/>
        <v>64.789058717028539</v>
      </c>
      <c r="P113" s="8">
        <f t="shared" si="16"/>
        <v>43357</v>
      </c>
      <c r="Q113" s="8">
        <f>VLOOKUP(P113,'Lookup Tables'!$A$3:$B$121,1,TRUE)</f>
        <v>43352</v>
      </c>
      <c r="R113" s="9">
        <f>VLOOKUP(P113,'Lookup Tables'!$A$3:$B$121,2,TRUE)</f>
        <v>43352</v>
      </c>
      <c r="S113" s="10">
        <f>VLOOKUP(P113,'Lookup Tables'!$D$3:$E$25,2,TRUE)</f>
        <v>43344</v>
      </c>
      <c r="T113" s="24" t="str">
        <f>IF(LEFT(G113,2)="PH",VLOOKUP(LEFT(G113,3),'Lookup Tables'!$G$3:$H$37,2,FALSE),IF(ISNA(VLOOKUP(LEFT(G113,2),'Lookup Tables'!$G$3:$H$37,2,FALSE)),"Other",VLOOKUP(LEFT(G113,2),'Lookup Tables'!$G$3:$H$37,2,FALSE)))</f>
        <v>Battery</v>
      </c>
      <c r="U113" s="79" t="str">
        <f t="shared" si="11"/>
        <v>NPD</v>
      </c>
      <c r="V113" s="79" t="str">
        <f t="shared" si="12"/>
        <v>P</v>
      </c>
      <c r="W113" s="79" t="e">
        <f>VLOOKUP(V113,'Lookup Tables'!$K$3:$L$21,2,FALSE)</f>
        <v>#N/A</v>
      </c>
      <c r="X113" s="79" t="e">
        <f t="shared" si="13"/>
        <v>#N/A</v>
      </c>
      <c r="Y113" s="12">
        <f ca="1">IF(R113="LATE",TODAY()-P113,0)</f>
        <v>0</v>
      </c>
      <c r="Z113">
        <f ca="1">Y113*L113</f>
        <v>0</v>
      </c>
      <c r="AA113" s="80"/>
      <c r="AB113" s="93"/>
    </row>
    <row r="114" spans="1:28" x14ac:dyDescent="0.25">
      <c r="A114" s="25" t="s">
        <v>796</v>
      </c>
      <c r="B114" s="25" t="s">
        <v>13</v>
      </c>
      <c r="C114" s="26">
        <v>43328</v>
      </c>
      <c r="D114" s="26">
        <v>43553</v>
      </c>
      <c r="E114" s="25" t="s">
        <v>1223</v>
      </c>
      <c r="F114" s="25" t="s">
        <v>1223</v>
      </c>
      <c r="G114" s="25" t="s">
        <v>1577</v>
      </c>
      <c r="H114" s="25" t="s">
        <v>17</v>
      </c>
      <c r="I114" s="25" t="s">
        <v>1843</v>
      </c>
      <c r="J114" s="27">
        <v>40</v>
      </c>
      <c r="K114" s="27">
        <v>0</v>
      </c>
      <c r="L114" s="27">
        <f t="shared" si="10"/>
        <v>40</v>
      </c>
      <c r="M114" s="93">
        <v>1.6197264679257135</v>
      </c>
      <c r="N114" s="4" t="str">
        <f t="shared" si="14"/>
        <v>46833NPD378B34 REV1.040</v>
      </c>
      <c r="O114" s="4">
        <f t="shared" si="15"/>
        <v>64.789058717028539</v>
      </c>
      <c r="P114" s="8">
        <f t="shared" si="16"/>
        <v>43364</v>
      </c>
      <c r="Q114" s="8">
        <f>VLOOKUP(P114,'Lookup Tables'!$A$3:$B$121,1,TRUE)</f>
        <v>43359</v>
      </c>
      <c r="R114" s="9">
        <f>VLOOKUP(P114,'Lookup Tables'!$A$3:$B$121,2,TRUE)</f>
        <v>43359</v>
      </c>
      <c r="S114" s="10">
        <f>VLOOKUP(P114,'Lookup Tables'!$D$3:$E$25,2,TRUE)</f>
        <v>43344</v>
      </c>
      <c r="T114" s="24" t="str">
        <f>IF(LEFT(G114,2)="PH",VLOOKUP(LEFT(G114,3),'Lookup Tables'!$G$3:$H$37,2,FALSE),IF(ISNA(VLOOKUP(LEFT(G114,2),'Lookup Tables'!$G$3:$H$37,2,FALSE)),"Other",VLOOKUP(LEFT(G114,2),'Lookup Tables'!$G$3:$H$37,2,FALSE)))</f>
        <v>Battery</v>
      </c>
      <c r="U114" s="79" t="str">
        <f t="shared" si="11"/>
        <v>NPD</v>
      </c>
      <c r="V114" s="79" t="str">
        <f t="shared" si="12"/>
        <v>P</v>
      </c>
      <c r="W114" s="79" t="e">
        <f>VLOOKUP(V114,'Lookup Tables'!$K$3:$L$21,2,FALSE)</f>
        <v>#N/A</v>
      </c>
      <c r="X114" s="79" t="e">
        <f t="shared" si="13"/>
        <v>#N/A</v>
      </c>
      <c r="Y114" s="12">
        <f ca="1">IF(R114="LATE",TODAY()-P114,0)</f>
        <v>0</v>
      </c>
      <c r="Z114">
        <f ca="1">Y114*L114</f>
        <v>0</v>
      </c>
      <c r="AA114" s="80"/>
      <c r="AB114" s="93"/>
    </row>
    <row r="115" spans="1:28" x14ac:dyDescent="0.25">
      <c r="A115" s="25" t="s">
        <v>796</v>
      </c>
      <c r="B115" s="25" t="s">
        <v>13</v>
      </c>
      <c r="C115" s="26">
        <v>43328</v>
      </c>
      <c r="D115" s="26">
        <v>43553</v>
      </c>
      <c r="E115" s="25" t="s">
        <v>1223</v>
      </c>
      <c r="F115" s="25" t="s">
        <v>1223</v>
      </c>
      <c r="G115" s="25" t="s">
        <v>1577</v>
      </c>
      <c r="H115" s="25" t="s">
        <v>17</v>
      </c>
      <c r="I115" s="25" t="s">
        <v>1844</v>
      </c>
      <c r="J115" s="27">
        <v>40</v>
      </c>
      <c r="K115" s="27">
        <v>0</v>
      </c>
      <c r="L115" s="27">
        <f t="shared" si="10"/>
        <v>40</v>
      </c>
      <c r="M115" s="93">
        <v>1.6197264679257135</v>
      </c>
      <c r="N115" s="4" t="str">
        <f t="shared" si="14"/>
        <v>46833NPD378B34 REV1.040</v>
      </c>
      <c r="O115" s="4">
        <f t="shared" si="15"/>
        <v>64.789058717028539</v>
      </c>
      <c r="P115" s="8">
        <f t="shared" si="16"/>
        <v>43371</v>
      </c>
      <c r="Q115" s="8">
        <f>VLOOKUP(P115,'Lookup Tables'!$A$3:$B$121,1,TRUE)</f>
        <v>43366</v>
      </c>
      <c r="R115" s="9">
        <f>VLOOKUP(P115,'Lookup Tables'!$A$3:$B$121,2,TRUE)</f>
        <v>43366</v>
      </c>
      <c r="S115" s="10">
        <f>VLOOKUP(P115,'Lookup Tables'!$D$3:$E$25,2,TRUE)</f>
        <v>43344</v>
      </c>
      <c r="T115" s="24" t="str">
        <f>IF(LEFT(G115,2)="PH",VLOOKUP(LEFT(G115,3),'Lookup Tables'!$G$3:$H$37,2,FALSE),IF(ISNA(VLOOKUP(LEFT(G115,2),'Lookup Tables'!$G$3:$H$37,2,FALSE)),"Other",VLOOKUP(LEFT(G115,2),'Lookup Tables'!$G$3:$H$37,2,FALSE)))</f>
        <v>Battery</v>
      </c>
      <c r="U115" s="79" t="str">
        <f t="shared" si="11"/>
        <v>NPD</v>
      </c>
      <c r="V115" s="79" t="str">
        <f t="shared" si="12"/>
        <v>P</v>
      </c>
      <c r="W115" s="79" t="e">
        <f>VLOOKUP(V115,'Lookup Tables'!$K$3:$L$21,2,FALSE)</f>
        <v>#N/A</v>
      </c>
      <c r="X115" s="79" t="e">
        <f t="shared" si="13"/>
        <v>#N/A</v>
      </c>
      <c r="Y115" s="12">
        <f ca="1">IF(R115="LATE",TODAY()-P115,0)</f>
        <v>0</v>
      </c>
      <c r="Z115">
        <f ca="1">Y115*L115</f>
        <v>0</v>
      </c>
      <c r="AA115" s="80"/>
      <c r="AB115" s="93"/>
    </row>
    <row r="116" spans="1:28" x14ac:dyDescent="0.25">
      <c r="A116" s="25" t="s">
        <v>796</v>
      </c>
      <c r="B116" s="25" t="s">
        <v>13</v>
      </c>
      <c r="C116" s="26">
        <v>43328</v>
      </c>
      <c r="D116" s="26">
        <v>43553</v>
      </c>
      <c r="E116" s="25" t="s">
        <v>1223</v>
      </c>
      <c r="F116" s="25" t="s">
        <v>1223</v>
      </c>
      <c r="G116" s="25" t="s">
        <v>1577</v>
      </c>
      <c r="H116" s="25" t="s">
        <v>17</v>
      </c>
      <c r="I116" s="25" t="s">
        <v>1845</v>
      </c>
      <c r="J116" s="27">
        <v>40</v>
      </c>
      <c r="K116" s="27">
        <v>0</v>
      </c>
      <c r="L116" s="27">
        <f t="shared" si="10"/>
        <v>40</v>
      </c>
      <c r="M116" s="93">
        <v>1.6197264679257135</v>
      </c>
      <c r="N116" s="4" t="str">
        <f t="shared" si="14"/>
        <v>46833NPD378B34 REV1.040</v>
      </c>
      <c r="O116" s="4">
        <f t="shared" si="15"/>
        <v>64.789058717028539</v>
      </c>
      <c r="P116" s="8">
        <f t="shared" si="16"/>
        <v>43378</v>
      </c>
      <c r="Q116" s="8">
        <f>VLOOKUP(P116,'Lookup Tables'!$A$3:$B$121,1,TRUE)</f>
        <v>43373</v>
      </c>
      <c r="R116" s="9">
        <f>VLOOKUP(P116,'Lookup Tables'!$A$3:$B$121,2,TRUE)</f>
        <v>43373</v>
      </c>
      <c r="S116" s="10">
        <f>VLOOKUP(P116,'Lookup Tables'!$D$3:$E$25,2,TRUE)</f>
        <v>43374</v>
      </c>
      <c r="T116" s="24" t="str">
        <f>IF(LEFT(G116,2)="PH",VLOOKUP(LEFT(G116,3),'Lookup Tables'!$G$3:$H$37,2,FALSE),IF(ISNA(VLOOKUP(LEFT(G116,2),'Lookup Tables'!$G$3:$H$37,2,FALSE)),"Other",VLOOKUP(LEFT(G116,2),'Lookup Tables'!$G$3:$H$37,2,FALSE)))</f>
        <v>Battery</v>
      </c>
      <c r="U116" s="79" t="str">
        <f t="shared" si="11"/>
        <v>NPD</v>
      </c>
      <c r="V116" s="79" t="str">
        <f t="shared" si="12"/>
        <v>P</v>
      </c>
      <c r="W116" s="79" t="e">
        <f>VLOOKUP(V116,'Lookup Tables'!$K$3:$L$21,2,FALSE)</f>
        <v>#N/A</v>
      </c>
      <c r="X116" s="79" t="e">
        <f t="shared" si="13"/>
        <v>#N/A</v>
      </c>
      <c r="Y116" s="12">
        <f ca="1">IF(R116="LATE",TODAY()-P116,0)</f>
        <v>0</v>
      </c>
      <c r="Z116">
        <f ca="1">Y116*L116</f>
        <v>0</v>
      </c>
      <c r="AA116" s="80"/>
      <c r="AB116" s="93"/>
    </row>
    <row r="117" spans="1:28" x14ac:dyDescent="0.25">
      <c r="A117" s="25" t="s">
        <v>796</v>
      </c>
      <c r="B117" s="25" t="s">
        <v>13</v>
      </c>
      <c r="C117" s="26">
        <v>43328</v>
      </c>
      <c r="D117" s="26">
        <v>43553</v>
      </c>
      <c r="E117" s="25" t="s">
        <v>1223</v>
      </c>
      <c r="F117" s="25" t="s">
        <v>1223</v>
      </c>
      <c r="G117" s="25" t="s">
        <v>1577</v>
      </c>
      <c r="H117" s="25" t="s">
        <v>17</v>
      </c>
      <c r="I117" s="25" t="s">
        <v>1835</v>
      </c>
      <c r="J117" s="27">
        <v>40</v>
      </c>
      <c r="K117" s="27">
        <v>0</v>
      </c>
      <c r="L117" s="27">
        <f t="shared" si="10"/>
        <v>40</v>
      </c>
      <c r="M117" s="93">
        <v>1.6197264679257135</v>
      </c>
      <c r="N117" s="4" t="str">
        <f t="shared" si="14"/>
        <v>46833NPD378B34 REV1.040</v>
      </c>
      <c r="O117" s="4">
        <f t="shared" si="15"/>
        <v>64.789058717028539</v>
      </c>
      <c r="P117" s="8">
        <f t="shared" si="16"/>
        <v>43385</v>
      </c>
      <c r="Q117" s="8">
        <f>VLOOKUP(P117,'Lookup Tables'!$A$3:$B$121,1,TRUE)</f>
        <v>43380</v>
      </c>
      <c r="R117" s="9">
        <f>VLOOKUP(P117,'Lookup Tables'!$A$3:$B$121,2,TRUE)</f>
        <v>43380</v>
      </c>
      <c r="S117" s="10">
        <f>VLOOKUP(P117,'Lookup Tables'!$D$3:$E$25,2,TRUE)</f>
        <v>43374</v>
      </c>
      <c r="T117" s="24" t="str">
        <f>IF(LEFT(G117,2)="PH",VLOOKUP(LEFT(G117,3),'Lookup Tables'!$G$3:$H$37,2,FALSE),IF(ISNA(VLOOKUP(LEFT(G117,2),'Lookup Tables'!$G$3:$H$37,2,FALSE)),"Other",VLOOKUP(LEFT(G117,2),'Lookup Tables'!$G$3:$H$37,2,FALSE)))</f>
        <v>Battery</v>
      </c>
      <c r="U117" s="79" t="str">
        <f t="shared" si="11"/>
        <v>NPD</v>
      </c>
      <c r="V117" s="79" t="str">
        <f t="shared" si="12"/>
        <v>P</v>
      </c>
      <c r="W117" s="79" t="e">
        <f>VLOOKUP(V117,'Lookup Tables'!$K$3:$L$21,2,FALSE)</f>
        <v>#N/A</v>
      </c>
      <c r="X117" s="79" t="e">
        <f t="shared" si="13"/>
        <v>#N/A</v>
      </c>
      <c r="Y117" s="12">
        <f ca="1">IF(R117="LATE",TODAY()-P117,0)</f>
        <v>0</v>
      </c>
      <c r="Z117">
        <f ca="1">Y117*L117</f>
        <v>0</v>
      </c>
      <c r="AA117" s="80"/>
      <c r="AB117" s="93"/>
    </row>
    <row r="118" spans="1:28" x14ac:dyDescent="0.25">
      <c r="A118" s="25" t="s">
        <v>796</v>
      </c>
      <c r="B118" s="25" t="s">
        <v>13</v>
      </c>
      <c r="C118" s="26">
        <v>43328</v>
      </c>
      <c r="D118" s="26">
        <v>43553</v>
      </c>
      <c r="E118" s="25" t="s">
        <v>1223</v>
      </c>
      <c r="F118" s="25" t="s">
        <v>1223</v>
      </c>
      <c r="G118" s="25" t="s">
        <v>1577</v>
      </c>
      <c r="H118" s="25" t="s">
        <v>17</v>
      </c>
      <c r="I118" s="25" t="s">
        <v>1836</v>
      </c>
      <c r="J118" s="27">
        <v>40</v>
      </c>
      <c r="K118" s="27">
        <v>0</v>
      </c>
      <c r="L118" s="27">
        <f t="shared" si="10"/>
        <v>40</v>
      </c>
      <c r="M118" s="93">
        <v>1.6197264679257135</v>
      </c>
      <c r="N118" s="4" t="str">
        <f t="shared" si="14"/>
        <v>46833NPD378B34 REV1.040</v>
      </c>
      <c r="O118" s="4">
        <f t="shared" si="15"/>
        <v>64.789058717028539</v>
      </c>
      <c r="P118" s="8">
        <f t="shared" si="16"/>
        <v>43392</v>
      </c>
      <c r="Q118" s="8">
        <f>VLOOKUP(P118,'Lookup Tables'!$A$3:$B$121,1,TRUE)</f>
        <v>43387</v>
      </c>
      <c r="R118" s="9">
        <f>VLOOKUP(P118,'Lookup Tables'!$A$3:$B$121,2,TRUE)</f>
        <v>43387</v>
      </c>
      <c r="S118" s="10">
        <f>VLOOKUP(P118,'Lookup Tables'!$D$3:$E$25,2,TRUE)</f>
        <v>43374</v>
      </c>
      <c r="T118" s="24" t="str">
        <f>IF(LEFT(G118,2)="PH",VLOOKUP(LEFT(G118,3),'Lookup Tables'!$G$3:$H$37,2,FALSE),IF(ISNA(VLOOKUP(LEFT(G118,2),'Lookup Tables'!$G$3:$H$37,2,FALSE)),"Other",VLOOKUP(LEFT(G118,2),'Lookup Tables'!$G$3:$H$37,2,FALSE)))</f>
        <v>Battery</v>
      </c>
      <c r="U118" s="79" t="str">
        <f t="shared" si="11"/>
        <v>NPD</v>
      </c>
      <c r="V118" s="79" t="str">
        <f t="shared" si="12"/>
        <v>P</v>
      </c>
      <c r="W118" s="79" t="e">
        <f>VLOOKUP(V118,'Lookup Tables'!$K$3:$L$21,2,FALSE)</f>
        <v>#N/A</v>
      </c>
      <c r="X118" s="79" t="e">
        <f t="shared" si="13"/>
        <v>#N/A</v>
      </c>
      <c r="Y118" s="12">
        <f ca="1">IF(R118="LATE",TODAY()-P118,0)</f>
        <v>0</v>
      </c>
      <c r="Z118">
        <f ca="1">Y118*L118</f>
        <v>0</v>
      </c>
      <c r="AA118" s="80"/>
      <c r="AB118" s="93"/>
    </row>
    <row r="119" spans="1:28" x14ac:dyDescent="0.25">
      <c r="A119" s="25" t="s">
        <v>796</v>
      </c>
      <c r="B119" s="25" t="s">
        <v>13</v>
      </c>
      <c r="C119" s="26">
        <v>43328</v>
      </c>
      <c r="D119" s="26">
        <v>43553</v>
      </c>
      <c r="E119" s="25" t="s">
        <v>1223</v>
      </c>
      <c r="F119" s="25" t="s">
        <v>1223</v>
      </c>
      <c r="G119" s="25" t="s">
        <v>1577</v>
      </c>
      <c r="H119" s="25" t="s">
        <v>17</v>
      </c>
      <c r="I119" s="25" t="s">
        <v>1837</v>
      </c>
      <c r="J119" s="27">
        <v>40</v>
      </c>
      <c r="K119" s="27">
        <v>0</v>
      </c>
      <c r="L119" s="27">
        <f t="shared" si="10"/>
        <v>40</v>
      </c>
      <c r="M119" s="93">
        <v>1.6197264679257135</v>
      </c>
      <c r="N119" s="4" t="str">
        <f t="shared" si="14"/>
        <v>46833NPD378B34 REV1.040</v>
      </c>
      <c r="O119" s="4">
        <f t="shared" si="15"/>
        <v>64.789058717028539</v>
      </c>
      <c r="P119" s="8">
        <f t="shared" si="16"/>
        <v>43399</v>
      </c>
      <c r="Q119" s="8">
        <f>VLOOKUP(P119,'Lookup Tables'!$A$3:$B$121,1,TRUE)</f>
        <v>43394</v>
      </c>
      <c r="R119" s="9">
        <f>VLOOKUP(P119,'Lookup Tables'!$A$3:$B$121,2,TRUE)</f>
        <v>43394</v>
      </c>
      <c r="S119" s="10">
        <f>VLOOKUP(P119,'Lookup Tables'!$D$3:$E$25,2,TRUE)</f>
        <v>43374</v>
      </c>
      <c r="T119" s="24" t="str">
        <f>IF(LEFT(G119,2)="PH",VLOOKUP(LEFT(G119,3),'Lookup Tables'!$G$3:$H$37,2,FALSE),IF(ISNA(VLOOKUP(LEFT(G119,2),'Lookup Tables'!$G$3:$H$37,2,FALSE)),"Other",VLOOKUP(LEFT(G119,2),'Lookup Tables'!$G$3:$H$37,2,FALSE)))</f>
        <v>Battery</v>
      </c>
      <c r="U119" s="79" t="str">
        <f t="shared" si="11"/>
        <v>NPD</v>
      </c>
      <c r="V119" s="79" t="str">
        <f t="shared" si="12"/>
        <v>P</v>
      </c>
      <c r="W119" s="79" t="e">
        <f>VLOOKUP(V119,'Lookup Tables'!$K$3:$L$21,2,FALSE)</f>
        <v>#N/A</v>
      </c>
      <c r="X119" s="79" t="e">
        <f t="shared" si="13"/>
        <v>#N/A</v>
      </c>
      <c r="Y119" s="12">
        <f ca="1">IF(R119="LATE",TODAY()-P119,0)</f>
        <v>0</v>
      </c>
      <c r="Z119">
        <f ca="1">Y119*L119</f>
        <v>0</v>
      </c>
      <c r="AA119" s="80"/>
      <c r="AB119" s="93"/>
    </row>
    <row r="120" spans="1:28" x14ac:dyDescent="0.25">
      <c r="A120" s="25" t="s">
        <v>796</v>
      </c>
      <c r="B120" s="25" t="s">
        <v>13</v>
      </c>
      <c r="C120" s="26">
        <v>43328</v>
      </c>
      <c r="D120" s="26">
        <v>43553</v>
      </c>
      <c r="E120" s="25" t="s">
        <v>1223</v>
      </c>
      <c r="F120" s="25" t="s">
        <v>1223</v>
      </c>
      <c r="G120" s="25" t="s">
        <v>1577</v>
      </c>
      <c r="H120" s="25" t="s">
        <v>17</v>
      </c>
      <c r="I120" s="25" t="s">
        <v>1838</v>
      </c>
      <c r="J120" s="27">
        <v>40</v>
      </c>
      <c r="K120" s="27">
        <v>0</v>
      </c>
      <c r="L120" s="27">
        <f t="shared" si="10"/>
        <v>40</v>
      </c>
      <c r="M120" s="93">
        <v>1.6197264679257135</v>
      </c>
      <c r="N120" s="4" t="str">
        <f t="shared" si="14"/>
        <v>46833NPD378B34 REV1.040</v>
      </c>
      <c r="O120" s="4">
        <f t="shared" si="15"/>
        <v>64.789058717028539</v>
      </c>
      <c r="P120" s="8">
        <f t="shared" si="16"/>
        <v>43406</v>
      </c>
      <c r="Q120" s="8">
        <f>VLOOKUP(P120,'Lookup Tables'!$A$3:$B$121,1,TRUE)</f>
        <v>43401</v>
      </c>
      <c r="R120" s="9">
        <f>VLOOKUP(P120,'Lookup Tables'!$A$3:$B$121,2,TRUE)</f>
        <v>43401</v>
      </c>
      <c r="S120" s="10">
        <f>VLOOKUP(P120,'Lookup Tables'!$D$3:$E$25,2,TRUE)</f>
        <v>43405</v>
      </c>
      <c r="T120" s="24" t="str">
        <f>IF(LEFT(G120,2)="PH",VLOOKUP(LEFT(G120,3),'Lookup Tables'!$G$3:$H$37,2,FALSE),IF(ISNA(VLOOKUP(LEFT(G120,2),'Lookup Tables'!$G$3:$H$37,2,FALSE)),"Other",VLOOKUP(LEFT(G120,2),'Lookup Tables'!$G$3:$H$37,2,FALSE)))</f>
        <v>Battery</v>
      </c>
      <c r="U120" s="79" t="str">
        <f t="shared" si="11"/>
        <v>NPD</v>
      </c>
      <c r="V120" s="79" t="str">
        <f t="shared" si="12"/>
        <v>P</v>
      </c>
      <c r="W120" s="79" t="e">
        <f>VLOOKUP(V120,'Lookup Tables'!$K$3:$L$21,2,FALSE)</f>
        <v>#N/A</v>
      </c>
      <c r="X120" s="79" t="e">
        <f t="shared" si="13"/>
        <v>#N/A</v>
      </c>
      <c r="Y120" s="12">
        <f ca="1">IF(R120="LATE",TODAY()-P120,0)</f>
        <v>0</v>
      </c>
      <c r="Z120">
        <f ca="1">Y120*L120</f>
        <v>0</v>
      </c>
      <c r="AA120" s="80"/>
      <c r="AB120" s="93"/>
    </row>
    <row r="121" spans="1:28" x14ac:dyDescent="0.25">
      <c r="A121" s="25" t="s">
        <v>796</v>
      </c>
      <c r="B121" s="25" t="s">
        <v>13</v>
      </c>
      <c r="C121" s="26">
        <v>43328</v>
      </c>
      <c r="D121" s="26">
        <v>43553</v>
      </c>
      <c r="E121" s="25" t="s">
        <v>1223</v>
      </c>
      <c r="F121" s="25" t="s">
        <v>1223</v>
      </c>
      <c r="G121" s="25" t="s">
        <v>1577</v>
      </c>
      <c r="H121" s="25" t="s">
        <v>17</v>
      </c>
      <c r="I121" s="25" t="s">
        <v>1839</v>
      </c>
      <c r="J121" s="27">
        <v>40</v>
      </c>
      <c r="K121" s="27">
        <v>0</v>
      </c>
      <c r="L121" s="27">
        <f t="shared" si="10"/>
        <v>40</v>
      </c>
      <c r="M121" s="93">
        <v>1.6197264679257135</v>
      </c>
      <c r="N121" s="4" t="str">
        <f t="shared" si="14"/>
        <v>46833NPD378B34 REV1.040</v>
      </c>
      <c r="O121" s="4">
        <f t="shared" si="15"/>
        <v>64.789058717028539</v>
      </c>
      <c r="P121" s="8">
        <f t="shared" si="16"/>
        <v>43413</v>
      </c>
      <c r="Q121" s="8">
        <f>VLOOKUP(P121,'Lookup Tables'!$A$3:$B$121,1,TRUE)</f>
        <v>43408</v>
      </c>
      <c r="R121" s="9">
        <f>VLOOKUP(P121,'Lookup Tables'!$A$3:$B$121,2,TRUE)</f>
        <v>43408</v>
      </c>
      <c r="S121" s="10">
        <f>VLOOKUP(P121,'Lookup Tables'!$D$3:$E$25,2,TRUE)</f>
        <v>43405</v>
      </c>
      <c r="T121" s="24" t="str">
        <f>IF(LEFT(G121,2)="PH",VLOOKUP(LEFT(G121,3),'Lookup Tables'!$G$3:$H$37,2,FALSE),IF(ISNA(VLOOKUP(LEFT(G121,2),'Lookup Tables'!$G$3:$H$37,2,FALSE)),"Other",VLOOKUP(LEFT(G121,2),'Lookup Tables'!$G$3:$H$37,2,FALSE)))</f>
        <v>Battery</v>
      </c>
      <c r="U121" s="79" t="str">
        <f t="shared" si="11"/>
        <v>NPD</v>
      </c>
      <c r="V121" s="79" t="str">
        <f t="shared" si="12"/>
        <v>P</v>
      </c>
      <c r="W121" s="79" t="e">
        <f>VLOOKUP(V121,'Lookup Tables'!$K$3:$L$21,2,FALSE)</f>
        <v>#N/A</v>
      </c>
      <c r="X121" s="79" t="e">
        <f t="shared" si="13"/>
        <v>#N/A</v>
      </c>
      <c r="Y121" s="12">
        <f ca="1">IF(R121="LATE",TODAY()-P121,0)</f>
        <v>0</v>
      </c>
      <c r="Z121">
        <f ca="1">Y121*L121</f>
        <v>0</v>
      </c>
      <c r="AA121" s="80"/>
      <c r="AB121" s="93"/>
    </row>
    <row r="122" spans="1:28" x14ac:dyDescent="0.25">
      <c r="A122" s="25" t="s">
        <v>796</v>
      </c>
      <c r="B122" s="25" t="s">
        <v>13</v>
      </c>
      <c r="C122" s="26">
        <v>43328</v>
      </c>
      <c r="D122" s="26">
        <v>43553</v>
      </c>
      <c r="E122" s="25" t="s">
        <v>1223</v>
      </c>
      <c r="F122" s="25" t="s">
        <v>1223</v>
      </c>
      <c r="G122" s="25" t="s">
        <v>1577</v>
      </c>
      <c r="H122" s="25" t="s">
        <v>17</v>
      </c>
      <c r="I122" s="25" t="s">
        <v>1840</v>
      </c>
      <c r="J122" s="27">
        <v>40</v>
      </c>
      <c r="K122" s="27">
        <v>0</v>
      </c>
      <c r="L122" s="27">
        <f t="shared" si="10"/>
        <v>40</v>
      </c>
      <c r="M122" s="93">
        <v>1.6197264679257135</v>
      </c>
      <c r="N122" s="4" t="str">
        <f t="shared" si="14"/>
        <v>46833NPD378B34 REV1.040</v>
      </c>
      <c r="O122" s="4">
        <f t="shared" si="15"/>
        <v>64.789058717028539</v>
      </c>
      <c r="P122" s="8">
        <f t="shared" si="16"/>
        <v>43420</v>
      </c>
      <c r="Q122" s="8">
        <f>VLOOKUP(P122,'Lookup Tables'!$A$3:$B$121,1,TRUE)</f>
        <v>43415</v>
      </c>
      <c r="R122" s="9">
        <f>VLOOKUP(P122,'Lookup Tables'!$A$3:$B$121,2,TRUE)</f>
        <v>43415</v>
      </c>
      <c r="S122" s="10">
        <f>VLOOKUP(P122,'Lookup Tables'!$D$3:$E$25,2,TRUE)</f>
        <v>43405</v>
      </c>
      <c r="T122" s="24" t="str">
        <f>IF(LEFT(G122,2)="PH",VLOOKUP(LEFT(G122,3),'Lookup Tables'!$G$3:$H$37,2,FALSE),IF(ISNA(VLOOKUP(LEFT(G122,2),'Lookup Tables'!$G$3:$H$37,2,FALSE)),"Other",VLOOKUP(LEFT(G122,2),'Lookup Tables'!$G$3:$H$37,2,FALSE)))</f>
        <v>Battery</v>
      </c>
      <c r="U122" s="79" t="str">
        <f t="shared" si="11"/>
        <v>NPD</v>
      </c>
      <c r="V122" s="79" t="str">
        <f t="shared" si="12"/>
        <v>P</v>
      </c>
      <c r="W122" s="79" t="e">
        <f>VLOOKUP(V122,'Lookup Tables'!$K$3:$L$21,2,FALSE)</f>
        <v>#N/A</v>
      </c>
      <c r="X122" s="79" t="e">
        <f t="shared" si="13"/>
        <v>#N/A</v>
      </c>
      <c r="Y122" s="12">
        <f ca="1">IF(R122="LATE",TODAY()-P122,0)</f>
        <v>0</v>
      </c>
      <c r="Z122">
        <f ca="1">Y122*L122</f>
        <v>0</v>
      </c>
      <c r="AA122" s="80"/>
      <c r="AB122" s="93"/>
    </row>
    <row r="123" spans="1:28" x14ac:dyDescent="0.25">
      <c r="A123" s="25" t="s">
        <v>796</v>
      </c>
      <c r="B123" s="25" t="s">
        <v>13</v>
      </c>
      <c r="C123" s="26">
        <v>43328</v>
      </c>
      <c r="D123" s="26">
        <v>43553</v>
      </c>
      <c r="E123" s="25" t="s">
        <v>1223</v>
      </c>
      <c r="F123" s="25" t="s">
        <v>1223</v>
      </c>
      <c r="G123" s="25" t="s">
        <v>1577</v>
      </c>
      <c r="H123" s="25" t="s">
        <v>17</v>
      </c>
      <c r="I123" s="25" t="s">
        <v>1841</v>
      </c>
      <c r="J123" s="27">
        <v>40</v>
      </c>
      <c r="K123" s="27">
        <v>0</v>
      </c>
      <c r="L123" s="27">
        <f t="shared" si="10"/>
        <v>40</v>
      </c>
      <c r="M123" s="93">
        <v>1.6197264679257135</v>
      </c>
      <c r="N123" s="4" t="str">
        <f t="shared" si="14"/>
        <v>46833NPD378B34 REV1.040</v>
      </c>
      <c r="O123" s="4">
        <f t="shared" si="15"/>
        <v>64.789058717028539</v>
      </c>
      <c r="P123" s="8">
        <f t="shared" si="16"/>
        <v>43434</v>
      </c>
      <c r="Q123" s="8">
        <f>VLOOKUP(P123,'Lookup Tables'!$A$3:$B$121,1,TRUE)</f>
        <v>43429</v>
      </c>
      <c r="R123" s="9">
        <f>VLOOKUP(P123,'Lookup Tables'!$A$3:$B$121,2,TRUE)</f>
        <v>43429</v>
      </c>
      <c r="S123" s="10">
        <f>VLOOKUP(P123,'Lookup Tables'!$D$3:$E$25,2,TRUE)</f>
        <v>43405</v>
      </c>
      <c r="T123" s="24" t="str">
        <f>IF(LEFT(G123,2)="PH",VLOOKUP(LEFT(G123,3),'Lookup Tables'!$G$3:$H$37,2,FALSE),IF(ISNA(VLOOKUP(LEFT(G123,2),'Lookup Tables'!$G$3:$H$37,2,FALSE)),"Other",VLOOKUP(LEFT(G123,2),'Lookup Tables'!$G$3:$H$37,2,FALSE)))</f>
        <v>Battery</v>
      </c>
      <c r="U123" s="79" t="str">
        <f t="shared" si="11"/>
        <v>NPD</v>
      </c>
      <c r="V123" s="79" t="str">
        <f t="shared" si="12"/>
        <v>P</v>
      </c>
      <c r="W123" s="79" t="e">
        <f>VLOOKUP(V123,'Lookup Tables'!$K$3:$L$21,2,FALSE)</f>
        <v>#N/A</v>
      </c>
      <c r="X123" s="79" t="e">
        <f t="shared" si="13"/>
        <v>#N/A</v>
      </c>
      <c r="Y123" s="12">
        <f ca="1">IF(R123="LATE",TODAY()-P123,0)</f>
        <v>0</v>
      </c>
      <c r="Z123">
        <f ca="1">Y123*L123</f>
        <v>0</v>
      </c>
      <c r="AA123" s="80"/>
      <c r="AB123" s="93"/>
    </row>
    <row r="124" spans="1:28" x14ac:dyDescent="0.25">
      <c r="A124" s="25" t="s">
        <v>796</v>
      </c>
      <c r="B124" s="25" t="s">
        <v>13</v>
      </c>
      <c r="C124" s="26">
        <v>43328</v>
      </c>
      <c r="D124" s="26">
        <v>43553</v>
      </c>
      <c r="E124" s="25" t="s">
        <v>1223</v>
      </c>
      <c r="F124" s="25" t="s">
        <v>1223</v>
      </c>
      <c r="G124" s="25" t="s">
        <v>1577</v>
      </c>
      <c r="H124" s="25" t="s">
        <v>17</v>
      </c>
      <c r="I124" s="25" t="s">
        <v>1846</v>
      </c>
      <c r="J124" s="27">
        <v>40</v>
      </c>
      <c r="K124" s="27">
        <v>0</v>
      </c>
      <c r="L124" s="27">
        <f t="shared" si="10"/>
        <v>40</v>
      </c>
      <c r="M124" s="93">
        <v>1.6197264679257135</v>
      </c>
      <c r="N124" s="4" t="str">
        <f t="shared" si="14"/>
        <v>46833NPD378B34 REV1.040</v>
      </c>
      <c r="O124" s="4">
        <f t="shared" si="15"/>
        <v>64.789058717028539</v>
      </c>
      <c r="P124" s="8">
        <f t="shared" si="16"/>
        <v>43441</v>
      </c>
      <c r="Q124" s="8">
        <f>VLOOKUP(P124,'Lookup Tables'!$A$3:$B$121,1,TRUE)</f>
        <v>43436</v>
      </c>
      <c r="R124" s="9">
        <f>VLOOKUP(P124,'Lookup Tables'!$A$3:$B$121,2,TRUE)</f>
        <v>43436</v>
      </c>
      <c r="S124" s="10">
        <f>VLOOKUP(P124,'Lookup Tables'!$D$3:$E$25,2,TRUE)</f>
        <v>43435</v>
      </c>
      <c r="T124" s="24" t="str">
        <f>IF(LEFT(G124,2)="PH",VLOOKUP(LEFT(G124,3),'Lookup Tables'!$G$3:$H$37,2,FALSE),IF(ISNA(VLOOKUP(LEFT(G124,2),'Lookup Tables'!$G$3:$H$37,2,FALSE)),"Other",VLOOKUP(LEFT(G124,2),'Lookup Tables'!$G$3:$H$37,2,FALSE)))</f>
        <v>Battery</v>
      </c>
      <c r="U124" s="79" t="str">
        <f t="shared" si="11"/>
        <v>NPD</v>
      </c>
      <c r="V124" s="79" t="str">
        <f t="shared" si="12"/>
        <v>P</v>
      </c>
      <c r="W124" s="79" t="e">
        <f>VLOOKUP(V124,'Lookup Tables'!$K$3:$L$21,2,FALSE)</f>
        <v>#N/A</v>
      </c>
      <c r="X124" s="79" t="e">
        <f t="shared" si="13"/>
        <v>#N/A</v>
      </c>
      <c r="Y124" s="12">
        <f ca="1">IF(R124="LATE",TODAY()-P124,0)</f>
        <v>0</v>
      </c>
      <c r="Z124">
        <f ca="1">Y124*L124</f>
        <v>0</v>
      </c>
      <c r="AA124" s="80"/>
      <c r="AB124" s="93"/>
    </row>
    <row r="125" spans="1:28" x14ac:dyDescent="0.25">
      <c r="A125" s="25" t="s">
        <v>796</v>
      </c>
      <c r="B125" s="25" t="s">
        <v>13</v>
      </c>
      <c r="C125" s="26">
        <v>43328</v>
      </c>
      <c r="D125" s="26">
        <v>43553</v>
      </c>
      <c r="E125" s="25" t="s">
        <v>1223</v>
      </c>
      <c r="F125" s="25" t="s">
        <v>1223</v>
      </c>
      <c r="G125" s="25" t="s">
        <v>1577</v>
      </c>
      <c r="H125" s="25" t="s">
        <v>17</v>
      </c>
      <c r="I125" s="25" t="s">
        <v>1846</v>
      </c>
      <c r="J125" s="27">
        <v>40</v>
      </c>
      <c r="K125" s="27">
        <v>0</v>
      </c>
      <c r="L125" s="27">
        <f t="shared" si="10"/>
        <v>40</v>
      </c>
      <c r="M125" s="93">
        <v>1.6197264679257135</v>
      </c>
      <c r="N125" s="4" t="str">
        <f t="shared" si="14"/>
        <v>46833NPD378B34 REV1.040</v>
      </c>
      <c r="O125" s="4">
        <f t="shared" si="15"/>
        <v>64.789058717028539</v>
      </c>
      <c r="P125" s="8">
        <f t="shared" si="16"/>
        <v>43441</v>
      </c>
      <c r="Q125" s="8">
        <f>VLOOKUP(P125,'Lookup Tables'!$A$3:$B$121,1,TRUE)</f>
        <v>43436</v>
      </c>
      <c r="R125" s="9">
        <f>VLOOKUP(P125,'Lookup Tables'!$A$3:$B$121,2,TRUE)</f>
        <v>43436</v>
      </c>
      <c r="S125" s="10">
        <f>VLOOKUP(P125,'Lookup Tables'!$D$3:$E$25,2,TRUE)</f>
        <v>43435</v>
      </c>
      <c r="T125" s="24" t="str">
        <f>IF(LEFT(G125,2)="PH",VLOOKUP(LEFT(G125,3),'Lookup Tables'!$G$3:$H$37,2,FALSE),IF(ISNA(VLOOKUP(LEFT(G125,2),'Lookup Tables'!$G$3:$H$37,2,FALSE)),"Other",VLOOKUP(LEFT(G125,2),'Lookup Tables'!$G$3:$H$37,2,FALSE)))</f>
        <v>Battery</v>
      </c>
      <c r="U125" s="79" t="str">
        <f t="shared" si="11"/>
        <v>NPD</v>
      </c>
      <c r="V125" s="79" t="str">
        <f t="shared" si="12"/>
        <v>P</v>
      </c>
      <c r="W125" s="79" t="e">
        <f>VLOOKUP(V125,'Lookup Tables'!$K$3:$L$21,2,FALSE)</f>
        <v>#N/A</v>
      </c>
      <c r="X125" s="79" t="e">
        <f t="shared" si="13"/>
        <v>#N/A</v>
      </c>
      <c r="Y125" s="12">
        <f ca="1">IF(R125="LATE",TODAY()-P125,0)</f>
        <v>0</v>
      </c>
      <c r="Z125">
        <f ca="1">Y125*L125</f>
        <v>0</v>
      </c>
      <c r="AA125" s="80"/>
      <c r="AB125" s="93"/>
    </row>
    <row r="126" spans="1:28" x14ac:dyDescent="0.25">
      <c r="A126" s="25" t="s">
        <v>796</v>
      </c>
      <c r="B126" s="25" t="s">
        <v>13</v>
      </c>
      <c r="C126" s="26">
        <v>43328</v>
      </c>
      <c r="D126" s="26">
        <v>43553</v>
      </c>
      <c r="E126" s="25" t="s">
        <v>1223</v>
      </c>
      <c r="F126" s="25" t="s">
        <v>1223</v>
      </c>
      <c r="G126" s="25" t="s">
        <v>1577</v>
      </c>
      <c r="H126" s="25" t="s">
        <v>17</v>
      </c>
      <c r="I126" s="25" t="s">
        <v>1847</v>
      </c>
      <c r="J126" s="27">
        <v>40</v>
      </c>
      <c r="K126" s="27">
        <v>0</v>
      </c>
      <c r="L126" s="27">
        <f t="shared" si="10"/>
        <v>40</v>
      </c>
      <c r="M126" s="93">
        <v>1.6197264679257135</v>
      </c>
      <c r="N126" s="4" t="str">
        <f t="shared" si="14"/>
        <v>46833NPD378B34 REV1.040</v>
      </c>
      <c r="O126" s="4">
        <f t="shared" si="15"/>
        <v>64.789058717028539</v>
      </c>
      <c r="P126" s="8">
        <f t="shared" si="16"/>
        <v>43448</v>
      </c>
      <c r="Q126" s="8">
        <f>VLOOKUP(P126,'Lookup Tables'!$A$3:$B$121,1,TRUE)</f>
        <v>43443</v>
      </c>
      <c r="R126" s="9">
        <f>VLOOKUP(P126,'Lookup Tables'!$A$3:$B$121,2,TRUE)</f>
        <v>43443</v>
      </c>
      <c r="S126" s="10">
        <f>VLOOKUP(P126,'Lookup Tables'!$D$3:$E$25,2,TRUE)</f>
        <v>43435</v>
      </c>
      <c r="T126" s="24" t="str">
        <f>IF(LEFT(G126,2)="PH",VLOOKUP(LEFT(G126,3),'Lookup Tables'!$G$3:$H$37,2,FALSE),IF(ISNA(VLOOKUP(LEFT(G126,2),'Lookup Tables'!$G$3:$H$37,2,FALSE)),"Other",VLOOKUP(LEFT(G126,2),'Lookup Tables'!$G$3:$H$37,2,FALSE)))</f>
        <v>Battery</v>
      </c>
      <c r="U126" s="79" t="str">
        <f t="shared" si="11"/>
        <v>NPD</v>
      </c>
      <c r="V126" s="79" t="str">
        <f t="shared" si="12"/>
        <v>P</v>
      </c>
      <c r="W126" s="79" t="e">
        <f>VLOOKUP(V126,'Lookup Tables'!$K$3:$L$21,2,FALSE)</f>
        <v>#N/A</v>
      </c>
      <c r="X126" s="79" t="e">
        <f t="shared" si="13"/>
        <v>#N/A</v>
      </c>
      <c r="Y126" s="12">
        <f ca="1">IF(R126="LATE",TODAY()-P126,0)</f>
        <v>0</v>
      </c>
      <c r="Z126">
        <f ca="1">Y126*L126</f>
        <v>0</v>
      </c>
      <c r="AA126" s="80"/>
      <c r="AB126" s="93"/>
    </row>
    <row r="127" spans="1:28" x14ac:dyDescent="0.25">
      <c r="A127" s="25" t="s">
        <v>796</v>
      </c>
      <c r="B127" s="25" t="s">
        <v>13</v>
      </c>
      <c r="C127" s="26">
        <v>43328</v>
      </c>
      <c r="D127" s="26">
        <v>43553</v>
      </c>
      <c r="E127" s="25" t="s">
        <v>1223</v>
      </c>
      <c r="F127" s="25" t="s">
        <v>1223</v>
      </c>
      <c r="G127" s="25" t="s">
        <v>1577</v>
      </c>
      <c r="H127" s="25" t="s">
        <v>17</v>
      </c>
      <c r="I127" s="25" t="s">
        <v>1848</v>
      </c>
      <c r="J127" s="27">
        <v>40</v>
      </c>
      <c r="K127" s="27">
        <v>0</v>
      </c>
      <c r="L127" s="27">
        <f t="shared" si="10"/>
        <v>40</v>
      </c>
      <c r="M127" s="93">
        <v>1.6197264679257135</v>
      </c>
      <c r="N127" s="4" t="str">
        <f t="shared" si="14"/>
        <v>46833NPD378B34 REV1.040</v>
      </c>
      <c r="O127" s="4">
        <f t="shared" si="15"/>
        <v>64.789058717028539</v>
      </c>
      <c r="P127" s="8">
        <f t="shared" si="16"/>
        <v>43455</v>
      </c>
      <c r="Q127" s="8">
        <f>VLOOKUP(P127,'Lookup Tables'!$A$3:$B$121,1,TRUE)</f>
        <v>43450</v>
      </c>
      <c r="R127" s="9">
        <f>VLOOKUP(P127,'Lookup Tables'!$A$3:$B$121,2,TRUE)</f>
        <v>43450</v>
      </c>
      <c r="S127" s="10">
        <f>VLOOKUP(P127,'Lookup Tables'!$D$3:$E$25,2,TRUE)</f>
        <v>43435</v>
      </c>
      <c r="T127" s="24" t="str">
        <f>IF(LEFT(G127,2)="PH",VLOOKUP(LEFT(G127,3),'Lookup Tables'!$G$3:$H$37,2,FALSE),IF(ISNA(VLOOKUP(LEFT(G127,2),'Lookup Tables'!$G$3:$H$37,2,FALSE)),"Other",VLOOKUP(LEFT(G127,2),'Lookup Tables'!$G$3:$H$37,2,FALSE)))</f>
        <v>Battery</v>
      </c>
      <c r="U127" s="79" t="str">
        <f t="shared" si="11"/>
        <v>NPD</v>
      </c>
      <c r="V127" s="79" t="str">
        <f t="shared" si="12"/>
        <v>P</v>
      </c>
      <c r="W127" s="79" t="e">
        <f>VLOOKUP(V127,'Lookup Tables'!$K$3:$L$21,2,FALSE)</f>
        <v>#N/A</v>
      </c>
      <c r="X127" s="79" t="e">
        <f t="shared" si="13"/>
        <v>#N/A</v>
      </c>
      <c r="Y127" s="12">
        <f ca="1">IF(R127="LATE",TODAY()-P127,0)</f>
        <v>0</v>
      </c>
      <c r="Z127">
        <f ca="1">Y127*L127</f>
        <v>0</v>
      </c>
      <c r="AA127" s="80"/>
      <c r="AB127" s="93"/>
    </row>
    <row r="128" spans="1:28" x14ac:dyDescent="0.25">
      <c r="A128" s="25" t="s">
        <v>796</v>
      </c>
      <c r="B128" s="25" t="s">
        <v>13</v>
      </c>
      <c r="C128" s="26">
        <v>43328</v>
      </c>
      <c r="D128" s="26">
        <v>43553</v>
      </c>
      <c r="E128" s="25" t="s">
        <v>1223</v>
      </c>
      <c r="F128" s="25" t="s">
        <v>1223</v>
      </c>
      <c r="G128" s="25" t="s">
        <v>1577</v>
      </c>
      <c r="H128" s="25" t="s">
        <v>17</v>
      </c>
      <c r="I128" s="25" t="s">
        <v>1849</v>
      </c>
      <c r="J128" s="27">
        <v>40</v>
      </c>
      <c r="K128" s="27">
        <v>0</v>
      </c>
      <c r="L128" s="27">
        <f t="shared" si="10"/>
        <v>40</v>
      </c>
      <c r="M128" s="93">
        <v>1.6197264679257135</v>
      </c>
      <c r="N128" s="4" t="str">
        <f t="shared" si="14"/>
        <v>46833NPD378B34 REV1.040</v>
      </c>
      <c r="O128" s="4">
        <f t="shared" si="15"/>
        <v>64.789058717028539</v>
      </c>
      <c r="P128" s="8">
        <f t="shared" si="16"/>
        <v>43466</v>
      </c>
      <c r="Q128" s="8">
        <f>VLOOKUP(P128,'Lookup Tables'!$A$3:$B$121,1,TRUE)</f>
        <v>43464</v>
      </c>
      <c r="R128" s="9">
        <f>VLOOKUP(P128,'Lookup Tables'!$A$3:$B$121,2,TRUE)</f>
        <v>43464</v>
      </c>
      <c r="S128" s="10">
        <f>VLOOKUP(P128,'Lookup Tables'!$D$3:$E$25,2,TRUE)</f>
        <v>43466</v>
      </c>
      <c r="T128" s="24" t="str">
        <f>IF(LEFT(G128,2)="PH",VLOOKUP(LEFT(G128,3),'Lookup Tables'!$G$3:$H$37,2,FALSE),IF(ISNA(VLOOKUP(LEFT(G128,2),'Lookup Tables'!$G$3:$H$37,2,FALSE)),"Other",VLOOKUP(LEFT(G128,2),'Lookup Tables'!$G$3:$H$37,2,FALSE)))</f>
        <v>Battery</v>
      </c>
      <c r="U128" s="79" t="str">
        <f t="shared" si="11"/>
        <v>NPD</v>
      </c>
      <c r="V128" s="79" t="str">
        <f t="shared" si="12"/>
        <v>P</v>
      </c>
      <c r="W128" s="79" t="e">
        <f>VLOOKUP(V128,'Lookup Tables'!$K$3:$L$21,2,FALSE)</f>
        <v>#N/A</v>
      </c>
      <c r="X128" s="79" t="e">
        <f t="shared" si="13"/>
        <v>#N/A</v>
      </c>
      <c r="Y128" s="12">
        <f ca="1">IF(R128="LATE",TODAY()-P128,0)</f>
        <v>0</v>
      </c>
      <c r="Z128">
        <f ca="1">Y128*L128</f>
        <v>0</v>
      </c>
      <c r="AA128" s="80"/>
      <c r="AB128" s="93"/>
    </row>
    <row r="129" spans="1:28" x14ac:dyDescent="0.25">
      <c r="A129" s="25" t="s">
        <v>796</v>
      </c>
      <c r="B129" s="25" t="s">
        <v>13</v>
      </c>
      <c r="C129" s="26">
        <v>43328</v>
      </c>
      <c r="D129" s="26">
        <v>43553</v>
      </c>
      <c r="E129" s="25" t="s">
        <v>1223</v>
      </c>
      <c r="F129" s="25" t="s">
        <v>1223</v>
      </c>
      <c r="G129" s="25" t="s">
        <v>1577</v>
      </c>
      <c r="H129" s="25" t="s">
        <v>17</v>
      </c>
      <c r="I129" s="25" t="s">
        <v>1850</v>
      </c>
      <c r="J129" s="27">
        <v>40</v>
      </c>
      <c r="K129" s="27">
        <v>0</v>
      </c>
      <c r="L129" s="27">
        <f t="shared" si="10"/>
        <v>40</v>
      </c>
      <c r="M129" s="93">
        <v>1.6197264679257135</v>
      </c>
      <c r="N129" s="4" t="str">
        <f t="shared" si="14"/>
        <v>46833NPD378B34 REV1.040</v>
      </c>
      <c r="O129" s="4">
        <f t="shared" si="15"/>
        <v>64.789058717028539</v>
      </c>
      <c r="P129" s="8">
        <f t="shared" si="16"/>
        <v>43472</v>
      </c>
      <c r="Q129" s="8">
        <f>VLOOKUP(P129,'Lookup Tables'!$A$3:$B$121,1,TRUE)</f>
        <v>43471</v>
      </c>
      <c r="R129" s="9">
        <f>VLOOKUP(P129,'Lookup Tables'!$A$3:$B$121,2,TRUE)</f>
        <v>43471</v>
      </c>
      <c r="S129" s="10">
        <f>VLOOKUP(P129,'Lookup Tables'!$D$3:$E$25,2,TRUE)</f>
        <v>43466</v>
      </c>
      <c r="T129" s="24" t="str">
        <f>IF(LEFT(G129,2)="PH",VLOOKUP(LEFT(G129,3),'Lookup Tables'!$G$3:$H$37,2,FALSE),IF(ISNA(VLOOKUP(LEFT(G129,2),'Lookup Tables'!$G$3:$H$37,2,FALSE)),"Other",VLOOKUP(LEFT(G129,2),'Lookup Tables'!$G$3:$H$37,2,FALSE)))</f>
        <v>Battery</v>
      </c>
      <c r="U129" s="79" t="str">
        <f t="shared" si="11"/>
        <v>NPD</v>
      </c>
      <c r="V129" s="79" t="str">
        <f t="shared" si="12"/>
        <v>P</v>
      </c>
      <c r="W129" s="79" t="e">
        <f>VLOOKUP(V129,'Lookup Tables'!$K$3:$L$21,2,FALSE)</f>
        <v>#N/A</v>
      </c>
      <c r="X129" s="79" t="e">
        <f t="shared" si="13"/>
        <v>#N/A</v>
      </c>
      <c r="Y129" s="12">
        <f ca="1">IF(R129="LATE",TODAY()-P129,0)</f>
        <v>0</v>
      </c>
      <c r="Z129">
        <f ca="1">Y129*L129</f>
        <v>0</v>
      </c>
      <c r="AA129" s="80"/>
      <c r="AB129" s="93"/>
    </row>
    <row r="130" spans="1:28" x14ac:dyDescent="0.25">
      <c r="A130" s="25" t="s">
        <v>796</v>
      </c>
      <c r="B130" s="25" t="s">
        <v>13</v>
      </c>
      <c r="C130" s="26">
        <v>43328</v>
      </c>
      <c r="D130" s="26">
        <v>43553</v>
      </c>
      <c r="E130" s="25" t="s">
        <v>1223</v>
      </c>
      <c r="F130" s="25" t="s">
        <v>1223</v>
      </c>
      <c r="G130" s="25" t="s">
        <v>1577</v>
      </c>
      <c r="H130" s="25" t="s">
        <v>17</v>
      </c>
      <c r="I130" s="25" t="s">
        <v>1850</v>
      </c>
      <c r="J130" s="27">
        <v>40</v>
      </c>
      <c r="K130" s="27">
        <v>0</v>
      </c>
      <c r="L130" s="27">
        <f t="shared" ref="L130:L193" si="17">IF((J130-K130)&gt;0, J130-K130, 0)</f>
        <v>40</v>
      </c>
      <c r="M130" s="93">
        <v>1.6197264679257135</v>
      </c>
      <c r="N130" s="4" t="str">
        <f t="shared" si="14"/>
        <v>46833NPD378B34 REV1.040</v>
      </c>
      <c r="O130" s="4">
        <f t="shared" si="15"/>
        <v>64.789058717028539</v>
      </c>
      <c r="P130" s="8">
        <f t="shared" si="16"/>
        <v>43472</v>
      </c>
      <c r="Q130" s="8">
        <f>VLOOKUP(P130,'Lookup Tables'!$A$3:$B$121,1,TRUE)</f>
        <v>43471</v>
      </c>
      <c r="R130" s="9">
        <f>VLOOKUP(P130,'Lookup Tables'!$A$3:$B$121,2,TRUE)</f>
        <v>43471</v>
      </c>
      <c r="S130" s="10">
        <f>VLOOKUP(P130,'Lookup Tables'!$D$3:$E$25,2,TRUE)</f>
        <v>43466</v>
      </c>
      <c r="T130" s="24" t="str">
        <f>IF(LEFT(G130,2)="PH",VLOOKUP(LEFT(G130,3),'Lookup Tables'!$G$3:$H$37,2,FALSE),IF(ISNA(VLOOKUP(LEFT(G130,2),'Lookup Tables'!$G$3:$H$37,2,FALSE)),"Other",VLOOKUP(LEFT(G130,2),'Lookup Tables'!$G$3:$H$37,2,FALSE)))</f>
        <v>Battery</v>
      </c>
      <c r="U130" s="79" t="str">
        <f t="shared" si="11"/>
        <v>NPD</v>
      </c>
      <c r="V130" s="79" t="str">
        <f t="shared" si="12"/>
        <v>P</v>
      </c>
      <c r="W130" s="79" t="e">
        <f>VLOOKUP(V130,'Lookup Tables'!$K$3:$L$21,2,FALSE)</f>
        <v>#N/A</v>
      </c>
      <c r="X130" s="79" t="e">
        <f t="shared" si="13"/>
        <v>#N/A</v>
      </c>
      <c r="Y130" s="12">
        <f ca="1">IF(R130="LATE",TODAY()-P130,0)</f>
        <v>0</v>
      </c>
      <c r="Z130">
        <f ca="1">Y130*L130</f>
        <v>0</v>
      </c>
      <c r="AA130" s="80"/>
      <c r="AB130" s="93"/>
    </row>
    <row r="131" spans="1:28" x14ac:dyDescent="0.25">
      <c r="A131" s="25" t="s">
        <v>796</v>
      </c>
      <c r="B131" s="25" t="s">
        <v>13</v>
      </c>
      <c r="C131" s="26">
        <v>43328</v>
      </c>
      <c r="D131" s="26">
        <v>43553</v>
      </c>
      <c r="E131" s="25" t="s">
        <v>1223</v>
      </c>
      <c r="F131" s="25" t="s">
        <v>1223</v>
      </c>
      <c r="G131" s="25" t="s">
        <v>1577</v>
      </c>
      <c r="H131" s="25" t="s">
        <v>17</v>
      </c>
      <c r="I131" s="25" t="s">
        <v>1851</v>
      </c>
      <c r="J131" s="27">
        <v>40</v>
      </c>
      <c r="K131" s="27">
        <v>0</v>
      </c>
      <c r="L131" s="27">
        <f t="shared" si="17"/>
        <v>40</v>
      </c>
      <c r="M131" s="93">
        <v>1.6197264679257135</v>
      </c>
      <c r="N131" s="4" t="str">
        <f t="shared" si="14"/>
        <v>46833NPD378B34 REV1.040</v>
      </c>
      <c r="O131" s="4">
        <f t="shared" si="15"/>
        <v>64.789058717028539</v>
      </c>
      <c r="P131" s="8">
        <f t="shared" si="16"/>
        <v>43479</v>
      </c>
      <c r="Q131" s="8">
        <f>VLOOKUP(P131,'Lookup Tables'!$A$3:$B$121,1,TRUE)</f>
        <v>43478</v>
      </c>
      <c r="R131" s="9">
        <f>VLOOKUP(P131,'Lookup Tables'!$A$3:$B$121,2,TRUE)</f>
        <v>43478</v>
      </c>
      <c r="S131" s="10">
        <f>VLOOKUP(P131,'Lookup Tables'!$D$3:$E$25,2,TRUE)</f>
        <v>43466</v>
      </c>
      <c r="T131" s="24" t="str">
        <f>IF(LEFT(G131,2)="PH",VLOOKUP(LEFT(G131,3),'Lookup Tables'!$G$3:$H$37,2,FALSE),IF(ISNA(VLOOKUP(LEFT(G131,2),'Lookup Tables'!$G$3:$H$37,2,FALSE)),"Other",VLOOKUP(LEFT(G131,2),'Lookup Tables'!$G$3:$H$37,2,FALSE)))</f>
        <v>Battery</v>
      </c>
      <c r="U131" s="79" t="str">
        <f t="shared" ref="U131:U194" si="18">LEFT(G131,3)</f>
        <v>NPD</v>
      </c>
      <c r="V131" s="79" t="str">
        <f t="shared" ref="V131:V194" si="19">IF(T131="Battery",IF(LEFT(U131,1)="L",VALUE(MID(U131,2,2)),MID(U131,2,1)),"n/a")</f>
        <v>P</v>
      </c>
      <c r="W131" s="79" t="e">
        <f>VLOOKUP(V131,'Lookup Tables'!$K$3:$L$21,2,FALSE)</f>
        <v>#N/A</v>
      </c>
      <c r="X131" s="79" t="e">
        <f t="shared" ref="X131:X194" si="20">W131*L131</f>
        <v>#N/A</v>
      </c>
      <c r="Y131" s="12">
        <f ca="1">IF(R131="LATE",TODAY()-P131,0)</f>
        <v>0</v>
      </c>
      <c r="Z131">
        <f ca="1">Y131*L131</f>
        <v>0</v>
      </c>
      <c r="AA131" s="80"/>
      <c r="AB131" s="93"/>
    </row>
    <row r="132" spans="1:28" x14ac:dyDescent="0.25">
      <c r="A132" s="25" t="s">
        <v>796</v>
      </c>
      <c r="B132" s="25" t="s">
        <v>13</v>
      </c>
      <c r="C132" s="26">
        <v>43328</v>
      </c>
      <c r="D132" s="26">
        <v>43553</v>
      </c>
      <c r="E132" s="25" t="s">
        <v>1223</v>
      </c>
      <c r="F132" s="25" t="s">
        <v>1223</v>
      </c>
      <c r="G132" s="25" t="s">
        <v>1577</v>
      </c>
      <c r="H132" s="25" t="s">
        <v>17</v>
      </c>
      <c r="I132" s="25" t="s">
        <v>1851</v>
      </c>
      <c r="J132" s="27">
        <v>40</v>
      </c>
      <c r="K132" s="27">
        <v>0</v>
      </c>
      <c r="L132" s="27">
        <f t="shared" si="17"/>
        <v>40</v>
      </c>
      <c r="M132" s="93">
        <v>1.6197264679257135</v>
      </c>
      <c r="N132" s="4" t="str">
        <f t="shared" si="14"/>
        <v>46833NPD378B34 REV1.040</v>
      </c>
      <c r="O132" s="4">
        <f t="shared" si="15"/>
        <v>64.789058717028539</v>
      </c>
      <c r="P132" s="8">
        <f t="shared" si="16"/>
        <v>43479</v>
      </c>
      <c r="Q132" s="8">
        <f>VLOOKUP(P132,'Lookup Tables'!$A$3:$B$121,1,TRUE)</f>
        <v>43478</v>
      </c>
      <c r="R132" s="9">
        <f>VLOOKUP(P132,'Lookup Tables'!$A$3:$B$121,2,TRUE)</f>
        <v>43478</v>
      </c>
      <c r="S132" s="10">
        <f>VLOOKUP(P132,'Lookup Tables'!$D$3:$E$25,2,TRUE)</f>
        <v>43466</v>
      </c>
      <c r="T132" s="24" t="str">
        <f>IF(LEFT(G132,2)="PH",VLOOKUP(LEFT(G132,3),'Lookup Tables'!$G$3:$H$37,2,FALSE),IF(ISNA(VLOOKUP(LEFT(G132,2),'Lookup Tables'!$G$3:$H$37,2,FALSE)),"Other",VLOOKUP(LEFT(G132,2),'Lookup Tables'!$G$3:$H$37,2,FALSE)))</f>
        <v>Battery</v>
      </c>
      <c r="U132" s="79" t="str">
        <f t="shared" si="18"/>
        <v>NPD</v>
      </c>
      <c r="V132" s="79" t="str">
        <f t="shared" si="19"/>
        <v>P</v>
      </c>
      <c r="W132" s="79" t="e">
        <f>VLOOKUP(V132,'Lookup Tables'!$K$3:$L$21,2,FALSE)</f>
        <v>#N/A</v>
      </c>
      <c r="X132" s="79" t="e">
        <f t="shared" si="20"/>
        <v>#N/A</v>
      </c>
      <c r="Y132" s="12">
        <f ca="1">IF(R132="LATE",TODAY()-P132,0)</f>
        <v>0</v>
      </c>
      <c r="Z132">
        <f ca="1">Y132*L132</f>
        <v>0</v>
      </c>
      <c r="AA132" s="80"/>
      <c r="AB132" s="93"/>
    </row>
    <row r="133" spans="1:28" x14ac:dyDescent="0.25">
      <c r="A133" s="25" t="s">
        <v>796</v>
      </c>
      <c r="B133" s="25" t="s">
        <v>13</v>
      </c>
      <c r="C133" s="26">
        <v>43328</v>
      </c>
      <c r="D133" s="26">
        <v>43553</v>
      </c>
      <c r="E133" s="25" t="s">
        <v>1223</v>
      </c>
      <c r="F133" s="25" t="s">
        <v>1223</v>
      </c>
      <c r="G133" s="25" t="s">
        <v>1577</v>
      </c>
      <c r="H133" s="25" t="s">
        <v>17</v>
      </c>
      <c r="I133" s="25" t="s">
        <v>1852</v>
      </c>
      <c r="J133" s="27">
        <v>40</v>
      </c>
      <c r="K133" s="27">
        <v>0</v>
      </c>
      <c r="L133" s="27">
        <f t="shared" si="17"/>
        <v>40</v>
      </c>
      <c r="M133" s="93">
        <v>1.6197264679257135</v>
      </c>
      <c r="N133" s="4" t="str">
        <f t="shared" si="14"/>
        <v>46833NPD378B34 REV1.040</v>
      </c>
      <c r="O133" s="4">
        <f t="shared" si="15"/>
        <v>64.789058717028539</v>
      </c>
      <c r="P133" s="8">
        <f t="shared" si="16"/>
        <v>43486</v>
      </c>
      <c r="Q133" s="8">
        <f>VLOOKUP(P133,'Lookup Tables'!$A$3:$B$121,1,TRUE)</f>
        <v>43485</v>
      </c>
      <c r="R133" s="9">
        <f>VLOOKUP(P133,'Lookup Tables'!$A$3:$B$121,2,TRUE)</f>
        <v>43485</v>
      </c>
      <c r="S133" s="10">
        <f>VLOOKUP(P133,'Lookup Tables'!$D$3:$E$25,2,TRUE)</f>
        <v>43466</v>
      </c>
      <c r="T133" s="24" t="str">
        <f>IF(LEFT(G133,2)="PH",VLOOKUP(LEFT(G133,3),'Lookup Tables'!$G$3:$H$37,2,FALSE),IF(ISNA(VLOOKUP(LEFT(G133,2),'Lookup Tables'!$G$3:$H$37,2,FALSE)),"Other",VLOOKUP(LEFT(G133,2),'Lookup Tables'!$G$3:$H$37,2,FALSE)))</f>
        <v>Battery</v>
      </c>
      <c r="U133" s="79" t="str">
        <f t="shared" si="18"/>
        <v>NPD</v>
      </c>
      <c r="V133" s="79" t="str">
        <f t="shared" si="19"/>
        <v>P</v>
      </c>
      <c r="W133" s="79" t="e">
        <f>VLOOKUP(V133,'Lookup Tables'!$K$3:$L$21,2,FALSE)</f>
        <v>#N/A</v>
      </c>
      <c r="X133" s="79" t="e">
        <f t="shared" si="20"/>
        <v>#N/A</v>
      </c>
      <c r="Y133" s="12">
        <f ca="1">IF(R133="LATE",TODAY()-P133,0)</f>
        <v>0</v>
      </c>
      <c r="Z133">
        <f ca="1">Y133*L133</f>
        <v>0</v>
      </c>
      <c r="AA133" s="80"/>
      <c r="AB133" s="93"/>
    </row>
    <row r="134" spans="1:28" x14ac:dyDescent="0.25">
      <c r="A134" s="25" t="s">
        <v>796</v>
      </c>
      <c r="B134" s="25" t="s">
        <v>13</v>
      </c>
      <c r="C134" s="26">
        <v>43328</v>
      </c>
      <c r="D134" s="26">
        <v>43553</v>
      </c>
      <c r="E134" s="25" t="s">
        <v>1223</v>
      </c>
      <c r="F134" s="25" t="s">
        <v>1223</v>
      </c>
      <c r="G134" s="25" t="s">
        <v>1577</v>
      </c>
      <c r="H134" s="25" t="s">
        <v>17</v>
      </c>
      <c r="I134" s="25" t="s">
        <v>1852</v>
      </c>
      <c r="J134" s="27">
        <v>40</v>
      </c>
      <c r="K134" s="27">
        <v>0</v>
      </c>
      <c r="L134" s="27">
        <f t="shared" si="17"/>
        <v>40</v>
      </c>
      <c r="M134" s="93">
        <v>1.6197264679257135</v>
      </c>
      <c r="N134" s="4" t="str">
        <f t="shared" si="14"/>
        <v>46833NPD378B34 REV1.040</v>
      </c>
      <c r="O134" s="4">
        <f t="shared" si="15"/>
        <v>64.789058717028539</v>
      </c>
      <c r="P134" s="8">
        <f t="shared" si="16"/>
        <v>43486</v>
      </c>
      <c r="Q134" s="8">
        <f>VLOOKUP(P134,'Lookup Tables'!$A$3:$B$121,1,TRUE)</f>
        <v>43485</v>
      </c>
      <c r="R134" s="9">
        <f>VLOOKUP(P134,'Lookup Tables'!$A$3:$B$121,2,TRUE)</f>
        <v>43485</v>
      </c>
      <c r="S134" s="10">
        <f>VLOOKUP(P134,'Lookup Tables'!$D$3:$E$25,2,TRUE)</f>
        <v>43466</v>
      </c>
      <c r="T134" s="24" t="str">
        <f>IF(LEFT(G134,2)="PH",VLOOKUP(LEFT(G134,3),'Lookup Tables'!$G$3:$H$37,2,FALSE),IF(ISNA(VLOOKUP(LEFT(G134,2),'Lookup Tables'!$G$3:$H$37,2,FALSE)),"Other",VLOOKUP(LEFT(G134,2),'Lookup Tables'!$G$3:$H$37,2,FALSE)))</f>
        <v>Battery</v>
      </c>
      <c r="U134" s="79" t="str">
        <f t="shared" si="18"/>
        <v>NPD</v>
      </c>
      <c r="V134" s="79" t="str">
        <f t="shared" si="19"/>
        <v>P</v>
      </c>
      <c r="W134" s="79" t="e">
        <f>VLOOKUP(V134,'Lookup Tables'!$K$3:$L$21,2,FALSE)</f>
        <v>#N/A</v>
      </c>
      <c r="X134" s="79" t="e">
        <f t="shared" si="20"/>
        <v>#N/A</v>
      </c>
      <c r="Y134" s="12">
        <f ca="1">IF(R134="LATE",TODAY()-P134,0)</f>
        <v>0</v>
      </c>
      <c r="Z134">
        <f ca="1">Y134*L134</f>
        <v>0</v>
      </c>
      <c r="AA134" s="80"/>
      <c r="AB134" s="93"/>
    </row>
    <row r="135" spans="1:28" x14ac:dyDescent="0.25">
      <c r="A135" s="25" t="s">
        <v>796</v>
      </c>
      <c r="B135" s="25" t="s">
        <v>13</v>
      </c>
      <c r="C135" s="26">
        <v>43328</v>
      </c>
      <c r="D135" s="26">
        <v>43553</v>
      </c>
      <c r="E135" s="25" t="s">
        <v>1223</v>
      </c>
      <c r="F135" s="25" t="s">
        <v>1223</v>
      </c>
      <c r="G135" s="25" t="s">
        <v>1577</v>
      </c>
      <c r="H135" s="25" t="s">
        <v>17</v>
      </c>
      <c r="I135" s="25" t="s">
        <v>1853</v>
      </c>
      <c r="J135" s="27">
        <v>40</v>
      </c>
      <c r="K135" s="27">
        <v>0</v>
      </c>
      <c r="L135" s="27">
        <f t="shared" si="17"/>
        <v>40</v>
      </c>
      <c r="M135" s="93">
        <v>1.6197264679257135</v>
      </c>
      <c r="N135" s="4" t="str">
        <f t="shared" si="14"/>
        <v>46833NPD378B34 REV1.040</v>
      </c>
      <c r="O135" s="4">
        <f t="shared" si="15"/>
        <v>64.789058717028539</v>
      </c>
      <c r="P135" s="8">
        <f t="shared" si="16"/>
        <v>43497</v>
      </c>
      <c r="Q135" s="8">
        <f>VLOOKUP(P135,'Lookup Tables'!$A$3:$B$121,1,TRUE)</f>
        <v>43492</v>
      </c>
      <c r="R135" s="9">
        <f>VLOOKUP(P135,'Lookup Tables'!$A$3:$B$121,2,TRUE)</f>
        <v>43492</v>
      </c>
      <c r="S135" s="10">
        <f>VLOOKUP(P135,'Lookup Tables'!$D$3:$E$25,2,TRUE)</f>
        <v>43497</v>
      </c>
      <c r="T135" s="24" t="str">
        <f>IF(LEFT(G135,2)="PH",VLOOKUP(LEFT(G135,3),'Lookup Tables'!$G$3:$H$37,2,FALSE),IF(ISNA(VLOOKUP(LEFT(G135,2),'Lookup Tables'!$G$3:$H$37,2,FALSE)),"Other",VLOOKUP(LEFT(G135,2),'Lookup Tables'!$G$3:$H$37,2,FALSE)))</f>
        <v>Battery</v>
      </c>
      <c r="U135" s="79" t="str">
        <f t="shared" si="18"/>
        <v>NPD</v>
      </c>
      <c r="V135" s="79" t="str">
        <f t="shared" si="19"/>
        <v>P</v>
      </c>
      <c r="W135" s="79" t="e">
        <f>VLOOKUP(V135,'Lookup Tables'!$K$3:$L$21,2,FALSE)</f>
        <v>#N/A</v>
      </c>
      <c r="X135" s="79" t="e">
        <f t="shared" si="20"/>
        <v>#N/A</v>
      </c>
      <c r="Y135" s="12">
        <f ca="1">IF(R135="LATE",TODAY()-P135,0)</f>
        <v>0</v>
      </c>
      <c r="Z135">
        <f ca="1">Y135*L135</f>
        <v>0</v>
      </c>
      <c r="AA135" s="80"/>
      <c r="AB135" s="93"/>
    </row>
    <row r="136" spans="1:28" x14ac:dyDescent="0.25">
      <c r="A136" s="25" t="s">
        <v>796</v>
      </c>
      <c r="B136" s="25" t="s">
        <v>13</v>
      </c>
      <c r="C136" s="26">
        <v>43328</v>
      </c>
      <c r="D136" s="26">
        <v>43553</v>
      </c>
      <c r="E136" s="25" t="s">
        <v>1223</v>
      </c>
      <c r="F136" s="25" t="s">
        <v>1223</v>
      </c>
      <c r="G136" s="25" t="s">
        <v>1577</v>
      </c>
      <c r="H136" s="25" t="s">
        <v>17</v>
      </c>
      <c r="I136" s="25" t="s">
        <v>1853</v>
      </c>
      <c r="J136" s="27">
        <v>40</v>
      </c>
      <c r="K136" s="27">
        <v>0</v>
      </c>
      <c r="L136" s="27">
        <f t="shared" si="17"/>
        <v>40</v>
      </c>
      <c r="M136" s="93">
        <v>1.6197264679257135</v>
      </c>
      <c r="N136" s="4" t="str">
        <f t="shared" si="14"/>
        <v>46833NPD378B34 REV1.040</v>
      </c>
      <c r="O136" s="4">
        <f t="shared" si="15"/>
        <v>64.789058717028539</v>
      </c>
      <c r="P136" s="8">
        <f t="shared" si="16"/>
        <v>43497</v>
      </c>
      <c r="Q136" s="8">
        <f>VLOOKUP(P136,'Lookup Tables'!$A$3:$B$121,1,TRUE)</f>
        <v>43492</v>
      </c>
      <c r="R136" s="9">
        <f>VLOOKUP(P136,'Lookup Tables'!$A$3:$B$121,2,TRUE)</f>
        <v>43492</v>
      </c>
      <c r="S136" s="10">
        <f>VLOOKUP(P136,'Lookup Tables'!$D$3:$E$25,2,TRUE)</f>
        <v>43497</v>
      </c>
      <c r="T136" s="24" t="str">
        <f>IF(LEFT(G136,2)="PH",VLOOKUP(LEFT(G136,3),'Lookup Tables'!$G$3:$H$37,2,FALSE),IF(ISNA(VLOOKUP(LEFT(G136,2),'Lookup Tables'!$G$3:$H$37,2,FALSE)),"Other",VLOOKUP(LEFT(G136,2),'Lookup Tables'!$G$3:$H$37,2,FALSE)))</f>
        <v>Battery</v>
      </c>
      <c r="U136" s="79" t="str">
        <f t="shared" si="18"/>
        <v>NPD</v>
      </c>
      <c r="V136" s="79" t="str">
        <f t="shared" si="19"/>
        <v>P</v>
      </c>
      <c r="W136" s="79" t="e">
        <f>VLOOKUP(V136,'Lookup Tables'!$K$3:$L$21,2,FALSE)</f>
        <v>#N/A</v>
      </c>
      <c r="X136" s="79" t="e">
        <f t="shared" si="20"/>
        <v>#N/A</v>
      </c>
      <c r="Y136" s="12">
        <f ca="1">IF(R136="LATE",TODAY()-P136,0)</f>
        <v>0</v>
      </c>
      <c r="Z136">
        <f ca="1">Y136*L136</f>
        <v>0</v>
      </c>
      <c r="AA136" s="80"/>
      <c r="AB136" s="93"/>
    </row>
    <row r="137" spans="1:28" x14ac:dyDescent="0.25">
      <c r="A137" s="25" t="s">
        <v>796</v>
      </c>
      <c r="B137" s="25" t="s">
        <v>13</v>
      </c>
      <c r="C137" s="26">
        <v>43328</v>
      </c>
      <c r="D137" s="26">
        <v>43553</v>
      </c>
      <c r="E137" s="25" t="s">
        <v>1223</v>
      </c>
      <c r="F137" s="25" t="s">
        <v>1223</v>
      </c>
      <c r="G137" s="25" t="s">
        <v>1577</v>
      </c>
      <c r="H137" s="25" t="s">
        <v>17</v>
      </c>
      <c r="I137" s="25" t="s">
        <v>1854</v>
      </c>
      <c r="J137" s="27">
        <v>40</v>
      </c>
      <c r="K137" s="27">
        <v>0</v>
      </c>
      <c r="L137" s="27">
        <f t="shared" si="17"/>
        <v>40</v>
      </c>
      <c r="M137" s="93">
        <v>1.6197264679257135</v>
      </c>
      <c r="N137" s="4" t="str">
        <f t="shared" si="14"/>
        <v>46833NPD378B34 REV1.040</v>
      </c>
      <c r="O137" s="4">
        <f t="shared" si="15"/>
        <v>64.789058717028539</v>
      </c>
      <c r="P137" s="8">
        <f t="shared" si="16"/>
        <v>43504</v>
      </c>
      <c r="Q137" s="8">
        <f>VLOOKUP(P137,'Lookup Tables'!$A$3:$B$121,1,TRUE)</f>
        <v>43499</v>
      </c>
      <c r="R137" s="9">
        <f>VLOOKUP(P137,'Lookup Tables'!$A$3:$B$121,2,TRUE)</f>
        <v>43499</v>
      </c>
      <c r="S137" s="10">
        <f>VLOOKUP(P137,'Lookup Tables'!$D$3:$E$25,2,TRUE)</f>
        <v>43497</v>
      </c>
      <c r="T137" s="24" t="str">
        <f>IF(LEFT(G137,2)="PH",VLOOKUP(LEFT(G137,3),'Lookup Tables'!$G$3:$H$37,2,FALSE),IF(ISNA(VLOOKUP(LEFT(G137,2),'Lookup Tables'!$G$3:$H$37,2,FALSE)),"Other",VLOOKUP(LEFT(G137,2),'Lookup Tables'!$G$3:$H$37,2,FALSE)))</f>
        <v>Battery</v>
      </c>
      <c r="U137" s="79" t="str">
        <f t="shared" si="18"/>
        <v>NPD</v>
      </c>
      <c r="V137" s="79" t="str">
        <f t="shared" si="19"/>
        <v>P</v>
      </c>
      <c r="W137" s="79" t="e">
        <f>VLOOKUP(V137,'Lookup Tables'!$K$3:$L$21,2,FALSE)</f>
        <v>#N/A</v>
      </c>
      <c r="X137" s="79" t="e">
        <f t="shared" si="20"/>
        <v>#N/A</v>
      </c>
      <c r="Y137" s="12">
        <f ca="1">IF(R137="LATE",TODAY()-P137,0)</f>
        <v>0</v>
      </c>
      <c r="Z137">
        <f ca="1">Y137*L137</f>
        <v>0</v>
      </c>
      <c r="AA137" s="80"/>
      <c r="AB137" s="93"/>
    </row>
    <row r="138" spans="1:28" x14ac:dyDescent="0.25">
      <c r="A138" s="25" t="s">
        <v>796</v>
      </c>
      <c r="B138" s="25" t="s">
        <v>13</v>
      </c>
      <c r="C138" s="26">
        <v>43328</v>
      </c>
      <c r="D138" s="26">
        <v>43553</v>
      </c>
      <c r="E138" s="25" t="s">
        <v>1223</v>
      </c>
      <c r="F138" s="25" t="s">
        <v>1223</v>
      </c>
      <c r="G138" s="25" t="s">
        <v>1577</v>
      </c>
      <c r="H138" s="25" t="s">
        <v>17</v>
      </c>
      <c r="I138" s="25" t="s">
        <v>1854</v>
      </c>
      <c r="J138" s="27">
        <v>40</v>
      </c>
      <c r="K138" s="27">
        <v>0</v>
      </c>
      <c r="L138" s="27">
        <f t="shared" si="17"/>
        <v>40</v>
      </c>
      <c r="M138" s="93">
        <v>1.6197264679257135</v>
      </c>
      <c r="N138" s="4" t="str">
        <f t="shared" ref="N138:N201" si="21">A138&amp;G138&amp;J138</f>
        <v>46833NPD378B34 REV1.040</v>
      </c>
      <c r="O138" s="4">
        <f t="shared" ref="O138:O201" si="22">M138*L138</f>
        <v>64.789058717028539</v>
      </c>
      <c r="P138" s="8">
        <f t="shared" ref="P138:P201" si="23">VALUE(IF(RIGHT(I138,1)="]",MID(I138,LEN(I138)-8,8),D138))</f>
        <v>43504</v>
      </c>
      <c r="Q138" s="8">
        <f>VLOOKUP(P138,'Lookup Tables'!$A$3:$B$121,1,TRUE)</f>
        <v>43499</v>
      </c>
      <c r="R138" s="9">
        <f>VLOOKUP(P138,'Lookup Tables'!$A$3:$B$121,2,TRUE)</f>
        <v>43499</v>
      </c>
      <c r="S138" s="10">
        <f>VLOOKUP(P138,'Lookup Tables'!$D$3:$E$25,2,TRUE)</f>
        <v>43497</v>
      </c>
      <c r="T138" s="24" t="str">
        <f>IF(LEFT(G138,2)="PH",VLOOKUP(LEFT(G138,3),'Lookup Tables'!$G$3:$H$37,2,FALSE),IF(ISNA(VLOOKUP(LEFT(G138,2),'Lookup Tables'!$G$3:$H$37,2,FALSE)),"Other",VLOOKUP(LEFT(G138,2),'Lookup Tables'!$G$3:$H$37,2,FALSE)))</f>
        <v>Battery</v>
      </c>
      <c r="U138" s="79" t="str">
        <f t="shared" si="18"/>
        <v>NPD</v>
      </c>
      <c r="V138" s="79" t="str">
        <f t="shared" si="19"/>
        <v>P</v>
      </c>
      <c r="W138" s="79" t="e">
        <f>VLOOKUP(V138,'Lookup Tables'!$K$3:$L$21,2,FALSE)</f>
        <v>#N/A</v>
      </c>
      <c r="X138" s="79" t="e">
        <f t="shared" si="20"/>
        <v>#N/A</v>
      </c>
      <c r="Y138" s="12">
        <f ca="1">IF(R138="LATE",TODAY()-P138,0)</f>
        <v>0</v>
      </c>
      <c r="Z138">
        <f ca="1">Y138*L138</f>
        <v>0</v>
      </c>
      <c r="AA138" s="80"/>
      <c r="AB138" s="93"/>
    </row>
    <row r="139" spans="1:28" x14ac:dyDescent="0.25">
      <c r="A139" s="25" t="s">
        <v>796</v>
      </c>
      <c r="B139" s="25" t="s">
        <v>13</v>
      </c>
      <c r="C139" s="26">
        <v>43328</v>
      </c>
      <c r="D139" s="26">
        <v>43553</v>
      </c>
      <c r="E139" s="25" t="s">
        <v>1223</v>
      </c>
      <c r="F139" s="25" t="s">
        <v>1223</v>
      </c>
      <c r="G139" s="25" t="s">
        <v>1577</v>
      </c>
      <c r="H139" s="25" t="s">
        <v>17</v>
      </c>
      <c r="I139" s="25" t="s">
        <v>1855</v>
      </c>
      <c r="J139" s="27">
        <v>40</v>
      </c>
      <c r="K139" s="27">
        <v>0</v>
      </c>
      <c r="L139" s="27">
        <f t="shared" si="17"/>
        <v>40</v>
      </c>
      <c r="M139" s="93">
        <v>1.6197264679257135</v>
      </c>
      <c r="N139" s="4" t="str">
        <f t="shared" si="21"/>
        <v>46833NPD378B34 REV1.040</v>
      </c>
      <c r="O139" s="4">
        <f t="shared" si="22"/>
        <v>64.789058717028539</v>
      </c>
      <c r="P139" s="8">
        <f t="shared" si="23"/>
        <v>43511</v>
      </c>
      <c r="Q139" s="8">
        <f>VLOOKUP(P139,'Lookup Tables'!$A$3:$B$121,1,TRUE)</f>
        <v>43506</v>
      </c>
      <c r="R139" s="9">
        <f>VLOOKUP(P139,'Lookup Tables'!$A$3:$B$121,2,TRUE)</f>
        <v>43506</v>
      </c>
      <c r="S139" s="10">
        <f>VLOOKUP(P139,'Lookup Tables'!$D$3:$E$25,2,TRUE)</f>
        <v>43497</v>
      </c>
      <c r="T139" s="24" t="str">
        <f>IF(LEFT(G139,2)="PH",VLOOKUP(LEFT(G139,3),'Lookup Tables'!$G$3:$H$37,2,FALSE),IF(ISNA(VLOOKUP(LEFT(G139,2),'Lookup Tables'!$G$3:$H$37,2,FALSE)),"Other",VLOOKUP(LEFT(G139,2),'Lookup Tables'!$G$3:$H$37,2,FALSE)))</f>
        <v>Battery</v>
      </c>
      <c r="U139" s="79" t="str">
        <f t="shared" si="18"/>
        <v>NPD</v>
      </c>
      <c r="V139" s="79" t="str">
        <f t="shared" si="19"/>
        <v>P</v>
      </c>
      <c r="W139" s="79" t="e">
        <f>VLOOKUP(V139,'Lookup Tables'!$K$3:$L$21,2,FALSE)</f>
        <v>#N/A</v>
      </c>
      <c r="X139" s="79" t="e">
        <f t="shared" si="20"/>
        <v>#N/A</v>
      </c>
      <c r="Y139" s="12">
        <f ca="1">IF(R139="LATE",TODAY()-P139,0)</f>
        <v>0</v>
      </c>
      <c r="Z139">
        <f ca="1">Y139*L139</f>
        <v>0</v>
      </c>
      <c r="AA139" s="80"/>
      <c r="AB139" s="93"/>
    </row>
    <row r="140" spans="1:28" x14ac:dyDescent="0.25">
      <c r="A140" s="25" t="s">
        <v>796</v>
      </c>
      <c r="B140" s="25" t="s">
        <v>13</v>
      </c>
      <c r="C140" s="26">
        <v>43328</v>
      </c>
      <c r="D140" s="26">
        <v>43553</v>
      </c>
      <c r="E140" s="25" t="s">
        <v>1223</v>
      </c>
      <c r="F140" s="25" t="s">
        <v>1223</v>
      </c>
      <c r="G140" s="25" t="s">
        <v>1577</v>
      </c>
      <c r="H140" s="25" t="s">
        <v>17</v>
      </c>
      <c r="I140" s="25" t="s">
        <v>1855</v>
      </c>
      <c r="J140" s="27">
        <v>40</v>
      </c>
      <c r="K140" s="27">
        <v>0</v>
      </c>
      <c r="L140" s="27">
        <f t="shared" si="17"/>
        <v>40</v>
      </c>
      <c r="M140" s="93">
        <v>1.6197264679257135</v>
      </c>
      <c r="N140" s="4" t="str">
        <f t="shared" si="21"/>
        <v>46833NPD378B34 REV1.040</v>
      </c>
      <c r="O140" s="4">
        <f t="shared" si="22"/>
        <v>64.789058717028539</v>
      </c>
      <c r="P140" s="8">
        <f t="shared" si="23"/>
        <v>43511</v>
      </c>
      <c r="Q140" s="8">
        <f>VLOOKUP(P140,'Lookup Tables'!$A$3:$B$121,1,TRUE)</f>
        <v>43506</v>
      </c>
      <c r="R140" s="9">
        <f>VLOOKUP(P140,'Lookup Tables'!$A$3:$B$121,2,TRUE)</f>
        <v>43506</v>
      </c>
      <c r="S140" s="10">
        <f>VLOOKUP(P140,'Lookup Tables'!$D$3:$E$25,2,TRUE)</f>
        <v>43497</v>
      </c>
      <c r="T140" s="24" t="str">
        <f>IF(LEFT(G140,2)="PH",VLOOKUP(LEFT(G140,3),'Lookup Tables'!$G$3:$H$37,2,FALSE),IF(ISNA(VLOOKUP(LEFT(G140,2),'Lookup Tables'!$G$3:$H$37,2,FALSE)),"Other",VLOOKUP(LEFT(G140,2),'Lookup Tables'!$G$3:$H$37,2,FALSE)))</f>
        <v>Battery</v>
      </c>
      <c r="U140" s="79" t="str">
        <f t="shared" si="18"/>
        <v>NPD</v>
      </c>
      <c r="V140" s="79" t="str">
        <f t="shared" si="19"/>
        <v>P</v>
      </c>
      <c r="W140" s="79" t="e">
        <f>VLOOKUP(V140,'Lookup Tables'!$K$3:$L$21,2,FALSE)</f>
        <v>#N/A</v>
      </c>
      <c r="X140" s="79" t="e">
        <f t="shared" si="20"/>
        <v>#N/A</v>
      </c>
      <c r="Y140" s="12">
        <f ca="1">IF(R140="LATE",TODAY()-P140,0)</f>
        <v>0</v>
      </c>
      <c r="Z140">
        <f ca="1">Y140*L140</f>
        <v>0</v>
      </c>
      <c r="AA140" s="80"/>
      <c r="AB140" s="93"/>
    </row>
    <row r="141" spans="1:28" x14ac:dyDescent="0.25">
      <c r="A141" s="25" t="s">
        <v>796</v>
      </c>
      <c r="B141" s="25" t="s">
        <v>13</v>
      </c>
      <c r="C141" s="26">
        <v>43328</v>
      </c>
      <c r="D141" s="26">
        <v>43553</v>
      </c>
      <c r="E141" s="25" t="s">
        <v>1223</v>
      </c>
      <c r="F141" s="25" t="s">
        <v>1223</v>
      </c>
      <c r="G141" s="25" t="s">
        <v>1577</v>
      </c>
      <c r="H141" s="25" t="s">
        <v>17</v>
      </c>
      <c r="I141" s="25" t="s">
        <v>1856</v>
      </c>
      <c r="J141" s="27">
        <v>40</v>
      </c>
      <c r="K141" s="27">
        <v>0</v>
      </c>
      <c r="L141" s="27">
        <f t="shared" si="17"/>
        <v>40</v>
      </c>
      <c r="M141" s="93">
        <v>1.6197264679257135</v>
      </c>
      <c r="N141" s="4" t="str">
        <f t="shared" si="21"/>
        <v>46833NPD378B34 REV1.040</v>
      </c>
      <c r="O141" s="4">
        <f t="shared" si="22"/>
        <v>64.789058717028539</v>
      </c>
      <c r="P141" s="8">
        <f t="shared" si="23"/>
        <v>43518</v>
      </c>
      <c r="Q141" s="8">
        <f>VLOOKUP(P141,'Lookup Tables'!$A$3:$B$121,1,TRUE)</f>
        <v>43513</v>
      </c>
      <c r="R141" s="9">
        <f>VLOOKUP(P141,'Lookup Tables'!$A$3:$B$121,2,TRUE)</f>
        <v>43513</v>
      </c>
      <c r="S141" s="10">
        <f>VLOOKUP(P141,'Lookup Tables'!$D$3:$E$25,2,TRUE)</f>
        <v>43497</v>
      </c>
      <c r="T141" s="24" t="str">
        <f>IF(LEFT(G141,2)="PH",VLOOKUP(LEFT(G141,3),'Lookup Tables'!$G$3:$H$37,2,FALSE),IF(ISNA(VLOOKUP(LEFT(G141,2),'Lookup Tables'!$G$3:$H$37,2,FALSE)),"Other",VLOOKUP(LEFT(G141,2),'Lookup Tables'!$G$3:$H$37,2,FALSE)))</f>
        <v>Battery</v>
      </c>
      <c r="U141" s="79" t="str">
        <f t="shared" si="18"/>
        <v>NPD</v>
      </c>
      <c r="V141" s="79" t="str">
        <f t="shared" si="19"/>
        <v>P</v>
      </c>
      <c r="W141" s="79" t="e">
        <f>VLOOKUP(V141,'Lookup Tables'!$K$3:$L$21,2,FALSE)</f>
        <v>#N/A</v>
      </c>
      <c r="X141" s="79" t="e">
        <f t="shared" si="20"/>
        <v>#N/A</v>
      </c>
      <c r="Y141" s="12">
        <f ca="1">IF(R141="LATE",TODAY()-P141,0)</f>
        <v>0</v>
      </c>
      <c r="Z141">
        <f ca="1">Y141*L141</f>
        <v>0</v>
      </c>
      <c r="AA141" s="80"/>
      <c r="AB141" s="93"/>
    </row>
    <row r="142" spans="1:28" x14ac:dyDescent="0.25">
      <c r="A142" s="25" t="s">
        <v>796</v>
      </c>
      <c r="B142" s="25" t="s">
        <v>13</v>
      </c>
      <c r="C142" s="26">
        <v>43328</v>
      </c>
      <c r="D142" s="26">
        <v>43553</v>
      </c>
      <c r="E142" s="25" t="s">
        <v>1223</v>
      </c>
      <c r="F142" s="25" t="s">
        <v>1223</v>
      </c>
      <c r="G142" s="25" t="s">
        <v>1577</v>
      </c>
      <c r="H142" s="25" t="s">
        <v>17</v>
      </c>
      <c r="I142" s="25" t="s">
        <v>1856</v>
      </c>
      <c r="J142" s="27">
        <v>40</v>
      </c>
      <c r="K142" s="27">
        <v>0</v>
      </c>
      <c r="L142" s="27">
        <f t="shared" si="17"/>
        <v>40</v>
      </c>
      <c r="M142" s="93">
        <v>1.6197264679257135</v>
      </c>
      <c r="N142" s="4" t="str">
        <f t="shared" si="21"/>
        <v>46833NPD378B34 REV1.040</v>
      </c>
      <c r="O142" s="4">
        <f t="shared" si="22"/>
        <v>64.789058717028539</v>
      </c>
      <c r="P142" s="8">
        <f t="shared" si="23"/>
        <v>43518</v>
      </c>
      <c r="Q142" s="8">
        <f>VLOOKUP(P142,'Lookup Tables'!$A$3:$B$121,1,TRUE)</f>
        <v>43513</v>
      </c>
      <c r="R142" s="9">
        <f>VLOOKUP(P142,'Lookup Tables'!$A$3:$B$121,2,TRUE)</f>
        <v>43513</v>
      </c>
      <c r="S142" s="10">
        <f>VLOOKUP(P142,'Lookup Tables'!$D$3:$E$25,2,TRUE)</f>
        <v>43497</v>
      </c>
      <c r="T142" s="24" t="str">
        <f>IF(LEFT(G142,2)="PH",VLOOKUP(LEFT(G142,3),'Lookup Tables'!$G$3:$H$37,2,FALSE),IF(ISNA(VLOOKUP(LEFT(G142,2),'Lookup Tables'!$G$3:$H$37,2,FALSE)),"Other",VLOOKUP(LEFT(G142,2),'Lookup Tables'!$G$3:$H$37,2,FALSE)))</f>
        <v>Battery</v>
      </c>
      <c r="U142" s="79" t="str">
        <f t="shared" si="18"/>
        <v>NPD</v>
      </c>
      <c r="V142" s="79" t="str">
        <f t="shared" si="19"/>
        <v>P</v>
      </c>
      <c r="W142" s="79" t="e">
        <f>VLOOKUP(V142,'Lookup Tables'!$K$3:$L$21,2,FALSE)</f>
        <v>#N/A</v>
      </c>
      <c r="X142" s="79" t="e">
        <f t="shared" si="20"/>
        <v>#N/A</v>
      </c>
      <c r="Y142" s="12">
        <f ca="1">IF(R142="LATE",TODAY()-P142,0)</f>
        <v>0</v>
      </c>
      <c r="Z142">
        <f ca="1">Y142*L142</f>
        <v>0</v>
      </c>
      <c r="AA142" s="80"/>
      <c r="AB142" s="93"/>
    </row>
    <row r="143" spans="1:28" x14ac:dyDescent="0.25">
      <c r="A143" s="25" t="s">
        <v>796</v>
      </c>
      <c r="B143" s="25" t="s">
        <v>13</v>
      </c>
      <c r="C143" s="26">
        <v>43328</v>
      </c>
      <c r="D143" s="26">
        <v>43553</v>
      </c>
      <c r="E143" s="25" t="s">
        <v>1223</v>
      </c>
      <c r="F143" s="25" t="s">
        <v>1223</v>
      </c>
      <c r="G143" s="25" t="s">
        <v>1577</v>
      </c>
      <c r="H143" s="25" t="s">
        <v>17</v>
      </c>
      <c r="I143" s="25" t="s">
        <v>1857</v>
      </c>
      <c r="J143" s="27">
        <v>40</v>
      </c>
      <c r="K143" s="27">
        <v>0</v>
      </c>
      <c r="L143" s="27">
        <f t="shared" si="17"/>
        <v>40</v>
      </c>
      <c r="M143" s="93">
        <v>1.6197264679257135</v>
      </c>
      <c r="N143" s="4" t="str">
        <f t="shared" si="21"/>
        <v>46833NPD378B34 REV1.040</v>
      </c>
      <c r="O143" s="4">
        <f t="shared" si="22"/>
        <v>64.789058717028539</v>
      </c>
      <c r="P143" s="8">
        <f t="shared" si="23"/>
        <v>43525</v>
      </c>
      <c r="Q143" s="8">
        <f>VLOOKUP(P143,'Lookup Tables'!$A$3:$B$121,1,TRUE)</f>
        <v>43520</v>
      </c>
      <c r="R143" s="9">
        <f>VLOOKUP(P143,'Lookup Tables'!$A$3:$B$121,2,TRUE)</f>
        <v>43520</v>
      </c>
      <c r="S143" s="10">
        <f>VLOOKUP(P143,'Lookup Tables'!$D$3:$E$25,2,TRUE)</f>
        <v>43525</v>
      </c>
      <c r="T143" s="24" t="str">
        <f>IF(LEFT(G143,2)="PH",VLOOKUP(LEFT(G143,3),'Lookup Tables'!$G$3:$H$37,2,FALSE),IF(ISNA(VLOOKUP(LEFT(G143,2),'Lookup Tables'!$G$3:$H$37,2,FALSE)),"Other",VLOOKUP(LEFT(G143,2),'Lookup Tables'!$G$3:$H$37,2,FALSE)))</f>
        <v>Battery</v>
      </c>
      <c r="U143" s="79" t="str">
        <f t="shared" si="18"/>
        <v>NPD</v>
      </c>
      <c r="V143" s="79" t="str">
        <f t="shared" si="19"/>
        <v>P</v>
      </c>
      <c r="W143" s="79" t="e">
        <f>VLOOKUP(V143,'Lookup Tables'!$K$3:$L$21,2,FALSE)</f>
        <v>#N/A</v>
      </c>
      <c r="X143" s="79" t="e">
        <f t="shared" si="20"/>
        <v>#N/A</v>
      </c>
      <c r="Y143" s="12">
        <f ca="1">IF(R143="LATE",TODAY()-P143,0)</f>
        <v>0</v>
      </c>
      <c r="Z143">
        <f ca="1">Y143*L143</f>
        <v>0</v>
      </c>
      <c r="AA143" s="80"/>
      <c r="AB143" s="93"/>
    </row>
    <row r="144" spans="1:28" x14ac:dyDescent="0.25">
      <c r="A144" s="25" t="s">
        <v>796</v>
      </c>
      <c r="B144" s="25" t="s">
        <v>13</v>
      </c>
      <c r="C144" s="26">
        <v>43328</v>
      </c>
      <c r="D144" s="26">
        <v>43553</v>
      </c>
      <c r="E144" s="25" t="s">
        <v>1223</v>
      </c>
      <c r="F144" s="25" t="s">
        <v>1223</v>
      </c>
      <c r="G144" s="25" t="s">
        <v>1577</v>
      </c>
      <c r="H144" s="25" t="s">
        <v>17</v>
      </c>
      <c r="I144" s="25" t="s">
        <v>1857</v>
      </c>
      <c r="J144" s="27">
        <v>40</v>
      </c>
      <c r="K144" s="27">
        <v>0</v>
      </c>
      <c r="L144" s="27">
        <f t="shared" si="17"/>
        <v>40</v>
      </c>
      <c r="M144" s="93">
        <v>1.6197264679257135</v>
      </c>
      <c r="N144" s="4" t="str">
        <f t="shared" si="21"/>
        <v>46833NPD378B34 REV1.040</v>
      </c>
      <c r="O144" s="4">
        <f t="shared" si="22"/>
        <v>64.789058717028539</v>
      </c>
      <c r="P144" s="8">
        <f t="shared" si="23"/>
        <v>43525</v>
      </c>
      <c r="Q144" s="8">
        <f>VLOOKUP(P144,'Lookup Tables'!$A$3:$B$121,1,TRUE)</f>
        <v>43520</v>
      </c>
      <c r="R144" s="9">
        <f>VLOOKUP(P144,'Lookup Tables'!$A$3:$B$121,2,TRUE)</f>
        <v>43520</v>
      </c>
      <c r="S144" s="10">
        <f>VLOOKUP(P144,'Lookup Tables'!$D$3:$E$25,2,TRUE)</f>
        <v>43525</v>
      </c>
      <c r="T144" s="24" t="str">
        <f>IF(LEFT(G144,2)="PH",VLOOKUP(LEFT(G144,3),'Lookup Tables'!$G$3:$H$37,2,FALSE),IF(ISNA(VLOOKUP(LEFT(G144,2),'Lookup Tables'!$G$3:$H$37,2,FALSE)),"Other",VLOOKUP(LEFT(G144,2),'Lookup Tables'!$G$3:$H$37,2,FALSE)))</f>
        <v>Battery</v>
      </c>
      <c r="U144" s="79" t="str">
        <f t="shared" si="18"/>
        <v>NPD</v>
      </c>
      <c r="V144" s="79" t="str">
        <f t="shared" si="19"/>
        <v>P</v>
      </c>
      <c r="W144" s="79" t="e">
        <f>VLOOKUP(V144,'Lookup Tables'!$K$3:$L$21,2,FALSE)</f>
        <v>#N/A</v>
      </c>
      <c r="X144" s="79" t="e">
        <f t="shared" si="20"/>
        <v>#N/A</v>
      </c>
      <c r="Y144" s="12">
        <f ca="1">IF(R144="LATE",TODAY()-P144,0)</f>
        <v>0</v>
      </c>
      <c r="Z144">
        <f ca="1">Y144*L144</f>
        <v>0</v>
      </c>
      <c r="AA144" s="80"/>
      <c r="AB144" s="93"/>
    </row>
    <row r="145" spans="1:28" x14ac:dyDescent="0.25">
      <c r="A145" s="25" t="s">
        <v>796</v>
      </c>
      <c r="B145" s="25" t="s">
        <v>13</v>
      </c>
      <c r="C145" s="26">
        <v>43328</v>
      </c>
      <c r="D145" s="26">
        <v>43553</v>
      </c>
      <c r="E145" s="25" t="s">
        <v>1223</v>
      </c>
      <c r="F145" s="25" t="s">
        <v>1223</v>
      </c>
      <c r="G145" s="25" t="s">
        <v>1577</v>
      </c>
      <c r="H145" s="25" t="s">
        <v>17</v>
      </c>
      <c r="I145" s="25" t="s">
        <v>1858</v>
      </c>
      <c r="J145" s="27">
        <v>40</v>
      </c>
      <c r="K145" s="27">
        <v>0</v>
      </c>
      <c r="L145" s="27">
        <f t="shared" si="17"/>
        <v>40</v>
      </c>
      <c r="M145" s="93">
        <v>1.6197264679257135</v>
      </c>
      <c r="N145" s="4" t="str">
        <f t="shared" si="21"/>
        <v>46833NPD378B34 REV1.040</v>
      </c>
      <c r="O145" s="4">
        <f t="shared" si="22"/>
        <v>64.789058717028539</v>
      </c>
      <c r="P145" s="8">
        <f t="shared" si="23"/>
        <v>43532</v>
      </c>
      <c r="Q145" s="8">
        <f>VLOOKUP(P145,'Lookup Tables'!$A$3:$B$121,1,TRUE)</f>
        <v>43527</v>
      </c>
      <c r="R145" s="9">
        <f>VLOOKUP(P145,'Lookup Tables'!$A$3:$B$121,2,TRUE)</f>
        <v>43527</v>
      </c>
      <c r="S145" s="10">
        <f>VLOOKUP(P145,'Lookup Tables'!$D$3:$E$25,2,TRUE)</f>
        <v>43525</v>
      </c>
      <c r="T145" s="24" t="str">
        <f>IF(LEFT(G145,2)="PH",VLOOKUP(LEFT(G145,3),'Lookup Tables'!$G$3:$H$37,2,FALSE),IF(ISNA(VLOOKUP(LEFT(G145,2),'Lookup Tables'!$G$3:$H$37,2,FALSE)),"Other",VLOOKUP(LEFT(G145,2),'Lookup Tables'!$G$3:$H$37,2,FALSE)))</f>
        <v>Battery</v>
      </c>
      <c r="U145" s="79" t="str">
        <f t="shared" si="18"/>
        <v>NPD</v>
      </c>
      <c r="V145" s="79" t="str">
        <f t="shared" si="19"/>
        <v>P</v>
      </c>
      <c r="W145" s="79" t="e">
        <f>VLOOKUP(V145,'Lookup Tables'!$K$3:$L$21,2,FALSE)</f>
        <v>#N/A</v>
      </c>
      <c r="X145" s="79" t="e">
        <f t="shared" si="20"/>
        <v>#N/A</v>
      </c>
      <c r="Y145" s="12">
        <f ca="1">IF(R145="LATE",TODAY()-P145,0)</f>
        <v>0</v>
      </c>
      <c r="Z145">
        <f ca="1">Y145*L145</f>
        <v>0</v>
      </c>
      <c r="AA145" s="80"/>
      <c r="AB145" s="93"/>
    </row>
    <row r="146" spans="1:28" x14ac:dyDescent="0.25">
      <c r="A146" s="25" t="s">
        <v>796</v>
      </c>
      <c r="B146" s="25" t="s">
        <v>13</v>
      </c>
      <c r="C146" s="26">
        <v>43328</v>
      </c>
      <c r="D146" s="26">
        <v>43553</v>
      </c>
      <c r="E146" s="25" t="s">
        <v>1223</v>
      </c>
      <c r="F146" s="25" t="s">
        <v>1223</v>
      </c>
      <c r="G146" s="25" t="s">
        <v>1577</v>
      </c>
      <c r="H146" s="25" t="s">
        <v>17</v>
      </c>
      <c r="I146" s="25" t="s">
        <v>1858</v>
      </c>
      <c r="J146" s="27">
        <v>40</v>
      </c>
      <c r="K146" s="27">
        <v>0</v>
      </c>
      <c r="L146" s="27">
        <f t="shared" si="17"/>
        <v>40</v>
      </c>
      <c r="M146" s="93">
        <v>1.6197264679257135</v>
      </c>
      <c r="N146" s="4" t="str">
        <f t="shared" si="21"/>
        <v>46833NPD378B34 REV1.040</v>
      </c>
      <c r="O146" s="4">
        <f t="shared" si="22"/>
        <v>64.789058717028539</v>
      </c>
      <c r="P146" s="8">
        <f t="shared" si="23"/>
        <v>43532</v>
      </c>
      <c r="Q146" s="8">
        <f>VLOOKUP(P146,'Lookup Tables'!$A$3:$B$121,1,TRUE)</f>
        <v>43527</v>
      </c>
      <c r="R146" s="9">
        <f>VLOOKUP(P146,'Lookup Tables'!$A$3:$B$121,2,TRUE)</f>
        <v>43527</v>
      </c>
      <c r="S146" s="10">
        <f>VLOOKUP(P146,'Lookup Tables'!$D$3:$E$25,2,TRUE)</f>
        <v>43525</v>
      </c>
      <c r="T146" s="24" t="str">
        <f>IF(LEFT(G146,2)="PH",VLOOKUP(LEFT(G146,3),'Lookup Tables'!$G$3:$H$37,2,FALSE),IF(ISNA(VLOOKUP(LEFT(G146,2),'Lookup Tables'!$G$3:$H$37,2,FALSE)),"Other",VLOOKUP(LEFT(G146,2),'Lookup Tables'!$G$3:$H$37,2,FALSE)))</f>
        <v>Battery</v>
      </c>
      <c r="U146" s="79" t="str">
        <f t="shared" si="18"/>
        <v>NPD</v>
      </c>
      <c r="V146" s="79" t="str">
        <f t="shared" si="19"/>
        <v>P</v>
      </c>
      <c r="W146" s="79" t="e">
        <f>VLOOKUP(V146,'Lookup Tables'!$K$3:$L$21,2,FALSE)</f>
        <v>#N/A</v>
      </c>
      <c r="X146" s="79" t="e">
        <f t="shared" si="20"/>
        <v>#N/A</v>
      </c>
      <c r="Y146" s="12">
        <f ca="1">IF(R146="LATE",TODAY()-P146,0)</f>
        <v>0</v>
      </c>
      <c r="Z146">
        <f ca="1">Y146*L146</f>
        <v>0</v>
      </c>
      <c r="AA146" s="80"/>
      <c r="AB146" s="93"/>
    </row>
    <row r="147" spans="1:28" x14ac:dyDescent="0.25">
      <c r="A147" s="25" t="s">
        <v>796</v>
      </c>
      <c r="B147" s="25" t="s">
        <v>13</v>
      </c>
      <c r="C147" s="26">
        <v>43328</v>
      </c>
      <c r="D147" s="26">
        <v>43553</v>
      </c>
      <c r="E147" s="25" t="s">
        <v>1223</v>
      </c>
      <c r="F147" s="25" t="s">
        <v>1223</v>
      </c>
      <c r="G147" s="25" t="s">
        <v>1577</v>
      </c>
      <c r="H147" s="25" t="s">
        <v>17</v>
      </c>
      <c r="I147" s="25" t="s">
        <v>1859</v>
      </c>
      <c r="J147" s="27">
        <v>40</v>
      </c>
      <c r="K147" s="27">
        <v>0</v>
      </c>
      <c r="L147" s="27">
        <f t="shared" si="17"/>
        <v>40</v>
      </c>
      <c r="M147" s="93">
        <v>1.6197264679257135</v>
      </c>
      <c r="N147" s="4" t="str">
        <f t="shared" si="21"/>
        <v>46833NPD378B34 REV1.040</v>
      </c>
      <c r="O147" s="4">
        <f t="shared" si="22"/>
        <v>64.789058717028539</v>
      </c>
      <c r="P147" s="8">
        <f t="shared" si="23"/>
        <v>43539</v>
      </c>
      <c r="Q147" s="8">
        <f>VLOOKUP(P147,'Lookup Tables'!$A$3:$B$121,1,TRUE)</f>
        <v>43534</v>
      </c>
      <c r="R147" s="9">
        <f>VLOOKUP(P147,'Lookup Tables'!$A$3:$B$121,2,TRUE)</f>
        <v>43534</v>
      </c>
      <c r="S147" s="10">
        <f>VLOOKUP(P147,'Lookup Tables'!$D$3:$E$25,2,TRUE)</f>
        <v>43525</v>
      </c>
      <c r="T147" s="24" t="str">
        <f>IF(LEFT(G147,2)="PH",VLOOKUP(LEFT(G147,3),'Lookup Tables'!$G$3:$H$37,2,FALSE),IF(ISNA(VLOOKUP(LEFT(G147,2),'Lookup Tables'!$G$3:$H$37,2,FALSE)),"Other",VLOOKUP(LEFT(G147,2),'Lookup Tables'!$G$3:$H$37,2,FALSE)))</f>
        <v>Battery</v>
      </c>
      <c r="U147" s="79" t="str">
        <f t="shared" si="18"/>
        <v>NPD</v>
      </c>
      <c r="V147" s="79" t="str">
        <f t="shared" si="19"/>
        <v>P</v>
      </c>
      <c r="W147" s="79" t="e">
        <f>VLOOKUP(V147,'Lookup Tables'!$K$3:$L$21,2,FALSE)</f>
        <v>#N/A</v>
      </c>
      <c r="X147" s="79" t="e">
        <f t="shared" si="20"/>
        <v>#N/A</v>
      </c>
      <c r="Y147" s="12">
        <f ca="1">IF(R147="LATE",TODAY()-P147,0)</f>
        <v>0</v>
      </c>
      <c r="Z147">
        <f ca="1">Y147*L147</f>
        <v>0</v>
      </c>
      <c r="AA147" s="80"/>
      <c r="AB147" s="93"/>
    </row>
    <row r="148" spans="1:28" x14ac:dyDescent="0.25">
      <c r="A148" s="25" t="s">
        <v>796</v>
      </c>
      <c r="B148" s="25" t="s">
        <v>13</v>
      </c>
      <c r="C148" s="26">
        <v>43328</v>
      </c>
      <c r="D148" s="26">
        <v>43553</v>
      </c>
      <c r="E148" s="25" t="s">
        <v>1223</v>
      </c>
      <c r="F148" s="25" t="s">
        <v>1223</v>
      </c>
      <c r="G148" s="25" t="s">
        <v>1577</v>
      </c>
      <c r="H148" s="25" t="s">
        <v>17</v>
      </c>
      <c r="I148" s="25" t="s">
        <v>1859</v>
      </c>
      <c r="J148" s="27">
        <v>40</v>
      </c>
      <c r="K148" s="27">
        <v>0</v>
      </c>
      <c r="L148" s="27">
        <f t="shared" si="17"/>
        <v>40</v>
      </c>
      <c r="M148" s="93">
        <v>1.6197264679257135</v>
      </c>
      <c r="N148" s="4" t="str">
        <f t="shared" si="21"/>
        <v>46833NPD378B34 REV1.040</v>
      </c>
      <c r="O148" s="4">
        <f t="shared" si="22"/>
        <v>64.789058717028539</v>
      </c>
      <c r="P148" s="8">
        <f t="shared" si="23"/>
        <v>43539</v>
      </c>
      <c r="Q148" s="8">
        <f>VLOOKUP(P148,'Lookup Tables'!$A$3:$B$121,1,TRUE)</f>
        <v>43534</v>
      </c>
      <c r="R148" s="9">
        <f>VLOOKUP(P148,'Lookup Tables'!$A$3:$B$121,2,TRUE)</f>
        <v>43534</v>
      </c>
      <c r="S148" s="10">
        <f>VLOOKUP(P148,'Lookup Tables'!$D$3:$E$25,2,TRUE)</f>
        <v>43525</v>
      </c>
      <c r="T148" s="24" t="str">
        <f>IF(LEFT(G148,2)="PH",VLOOKUP(LEFT(G148,3),'Lookup Tables'!$G$3:$H$37,2,FALSE),IF(ISNA(VLOOKUP(LEFT(G148,2),'Lookup Tables'!$G$3:$H$37,2,FALSE)),"Other",VLOOKUP(LEFT(G148,2),'Lookup Tables'!$G$3:$H$37,2,FALSE)))</f>
        <v>Battery</v>
      </c>
      <c r="U148" s="79" t="str">
        <f t="shared" si="18"/>
        <v>NPD</v>
      </c>
      <c r="V148" s="79" t="str">
        <f t="shared" si="19"/>
        <v>P</v>
      </c>
      <c r="W148" s="79" t="e">
        <f>VLOOKUP(V148,'Lookup Tables'!$K$3:$L$21,2,FALSE)</f>
        <v>#N/A</v>
      </c>
      <c r="X148" s="79" t="e">
        <f t="shared" si="20"/>
        <v>#N/A</v>
      </c>
      <c r="Y148" s="12">
        <f ca="1">IF(R148="LATE",TODAY()-P148,0)</f>
        <v>0</v>
      </c>
      <c r="Z148">
        <f ca="1">Y148*L148</f>
        <v>0</v>
      </c>
      <c r="AA148" s="80"/>
      <c r="AB148" s="93"/>
    </row>
    <row r="149" spans="1:28" x14ac:dyDescent="0.25">
      <c r="A149" s="25" t="s">
        <v>796</v>
      </c>
      <c r="B149" s="25" t="s">
        <v>13</v>
      </c>
      <c r="C149" s="26">
        <v>43328</v>
      </c>
      <c r="D149" s="26">
        <v>43553</v>
      </c>
      <c r="E149" s="25" t="s">
        <v>1223</v>
      </c>
      <c r="F149" s="25" t="s">
        <v>1223</v>
      </c>
      <c r="G149" s="25" t="s">
        <v>1577</v>
      </c>
      <c r="H149" s="25" t="s">
        <v>17</v>
      </c>
      <c r="I149" s="25" t="s">
        <v>1860</v>
      </c>
      <c r="J149" s="27">
        <v>40</v>
      </c>
      <c r="K149" s="27">
        <v>0</v>
      </c>
      <c r="L149" s="27">
        <f t="shared" si="17"/>
        <v>40</v>
      </c>
      <c r="M149" s="93">
        <v>1.6197264679257135</v>
      </c>
      <c r="N149" s="4" t="str">
        <f t="shared" si="21"/>
        <v>46833NPD378B34 REV1.040</v>
      </c>
      <c r="O149" s="4">
        <f t="shared" si="22"/>
        <v>64.789058717028539</v>
      </c>
      <c r="P149" s="8">
        <f t="shared" si="23"/>
        <v>43546</v>
      </c>
      <c r="Q149" s="8">
        <f>VLOOKUP(P149,'Lookup Tables'!$A$3:$B$121,1,TRUE)</f>
        <v>43541</v>
      </c>
      <c r="R149" s="9">
        <f>VLOOKUP(P149,'Lookup Tables'!$A$3:$B$121,2,TRUE)</f>
        <v>43541</v>
      </c>
      <c r="S149" s="10">
        <f>VLOOKUP(P149,'Lookup Tables'!$D$3:$E$25,2,TRUE)</f>
        <v>43525</v>
      </c>
      <c r="T149" s="24" t="str">
        <f>IF(LEFT(G149,2)="PH",VLOOKUP(LEFT(G149,3),'Lookup Tables'!$G$3:$H$37,2,FALSE),IF(ISNA(VLOOKUP(LEFT(G149,2),'Lookup Tables'!$G$3:$H$37,2,FALSE)),"Other",VLOOKUP(LEFT(G149,2),'Lookup Tables'!$G$3:$H$37,2,FALSE)))</f>
        <v>Battery</v>
      </c>
      <c r="U149" s="79" t="str">
        <f t="shared" si="18"/>
        <v>NPD</v>
      </c>
      <c r="V149" s="79" t="str">
        <f t="shared" si="19"/>
        <v>P</v>
      </c>
      <c r="W149" s="79" t="e">
        <f>VLOOKUP(V149,'Lookup Tables'!$K$3:$L$21,2,FALSE)</f>
        <v>#N/A</v>
      </c>
      <c r="X149" s="79" t="e">
        <f t="shared" si="20"/>
        <v>#N/A</v>
      </c>
      <c r="Y149" s="12">
        <f ca="1">IF(R149="LATE",TODAY()-P149,0)</f>
        <v>0</v>
      </c>
      <c r="Z149">
        <f ca="1">Y149*L149</f>
        <v>0</v>
      </c>
      <c r="AA149" s="80"/>
      <c r="AB149" s="93"/>
    </row>
    <row r="150" spans="1:28" x14ac:dyDescent="0.25">
      <c r="A150" s="25" t="s">
        <v>796</v>
      </c>
      <c r="B150" s="25" t="s">
        <v>13</v>
      </c>
      <c r="C150" s="26">
        <v>43328</v>
      </c>
      <c r="D150" s="26">
        <v>43553</v>
      </c>
      <c r="E150" s="25" t="s">
        <v>1223</v>
      </c>
      <c r="F150" s="25" t="s">
        <v>1223</v>
      </c>
      <c r="G150" s="25" t="s">
        <v>1577</v>
      </c>
      <c r="H150" s="25" t="s">
        <v>17</v>
      </c>
      <c r="I150" s="25" t="s">
        <v>1860</v>
      </c>
      <c r="J150" s="27">
        <v>40</v>
      </c>
      <c r="K150" s="27">
        <v>0</v>
      </c>
      <c r="L150" s="27">
        <f t="shared" si="17"/>
        <v>40</v>
      </c>
      <c r="M150" s="93">
        <v>1.6197264679257135</v>
      </c>
      <c r="N150" s="4" t="str">
        <f t="shared" si="21"/>
        <v>46833NPD378B34 REV1.040</v>
      </c>
      <c r="O150" s="4">
        <f t="shared" si="22"/>
        <v>64.789058717028539</v>
      </c>
      <c r="P150" s="8">
        <f t="shared" si="23"/>
        <v>43546</v>
      </c>
      <c r="Q150" s="8">
        <f>VLOOKUP(P150,'Lookup Tables'!$A$3:$B$121,1,TRUE)</f>
        <v>43541</v>
      </c>
      <c r="R150" s="9">
        <f>VLOOKUP(P150,'Lookup Tables'!$A$3:$B$121,2,TRUE)</f>
        <v>43541</v>
      </c>
      <c r="S150" s="10">
        <f>VLOOKUP(P150,'Lookup Tables'!$D$3:$E$25,2,TRUE)</f>
        <v>43525</v>
      </c>
      <c r="T150" s="24" t="str">
        <f>IF(LEFT(G150,2)="PH",VLOOKUP(LEFT(G150,3),'Lookup Tables'!$G$3:$H$37,2,FALSE),IF(ISNA(VLOOKUP(LEFT(G150,2),'Lookup Tables'!$G$3:$H$37,2,FALSE)),"Other",VLOOKUP(LEFT(G150,2),'Lookup Tables'!$G$3:$H$37,2,FALSE)))</f>
        <v>Battery</v>
      </c>
      <c r="U150" s="79" t="str">
        <f t="shared" si="18"/>
        <v>NPD</v>
      </c>
      <c r="V150" s="79" t="str">
        <f t="shared" si="19"/>
        <v>P</v>
      </c>
      <c r="W150" s="79" t="e">
        <f>VLOOKUP(V150,'Lookup Tables'!$K$3:$L$21,2,FALSE)</f>
        <v>#N/A</v>
      </c>
      <c r="X150" s="79" t="e">
        <f t="shared" si="20"/>
        <v>#N/A</v>
      </c>
      <c r="Y150" s="12">
        <f ca="1">IF(R150="LATE",TODAY()-P150,0)</f>
        <v>0</v>
      </c>
      <c r="Z150">
        <f ca="1">Y150*L150</f>
        <v>0</v>
      </c>
      <c r="AA150" s="80"/>
      <c r="AB150" s="93"/>
    </row>
    <row r="151" spans="1:28" x14ac:dyDescent="0.25">
      <c r="A151" s="25" t="s">
        <v>1225</v>
      </c>
      <c r="B151" s="25" t="s">
        <v>13</v>
      </c>
      <c r="C151" s="26">
        <v>43348</v>
      </c>
      <c r="D151" s="26">
        <v>43355</v>
      </c>
      <c r="E151" s="25" t="s">
        <v>14</v>
      </c>
      <c r="F151" s="25" t="s">
        <v>14</v>
      </c>
      <c r="G151" s="25" t="s">
        <v>1578</v>
      </c>
      <c r="H151" s="25" t="s">
        <v>17</v>
      </c>
      <c r="I151" s="25" t="s">
        <v>1861</v>
      </c>
      <c r="J151" s="27">
        <v>18</v>
      </c>
      <c r="K151" s="27">
        <v>0</v>
      </c>
      <c r="L151" s="27">
        <f t="shared" si="17"/>
        <v>18</v>
      </c>
      <c r="M151" s="93">
        <v>1.8630357525295762</v>
      </c>
      <c r="N151" s="4" t="str">
        <f t="shared" si="21"/>
        <v>46958NPD378B34 REV1.118</v>
      </c>
      <c r="O151" s="4">
        <f t="shared" si="22"/>
        <v>33.534643545532369</v>
      </c>
      <c r="P151" s="8">
        <f t="shared" si="23"/>
        <v>43355</v>
      </c>
      <c r="Q151" s="8">
        <f>VLOOKUP(P151,'Lookup Tables'!$A$3:$B$121,1,TRUE)</f>
        <v>43352</v>
      </c>
      <c r="R151" s="9">
        <f>VLOOKUP(P151,'Lookup Tables'!$A$3:$B$121,2,TRUE)</f>
        <v>43352</v>
      </c>
      <c r="S151" s="10">
        <f>VLOOKUP(P151,'Lookup Tables'!$D$3:$E$25,2,TRUE)</f>
        <v>43344</v>
      </c>
      <c r="T151" s="24" t="str">
        <f>IF(LEFT(G151,2)="PH",VLOOKUP(LEFT(G151,3),'Lookup Tables'!$G$3:$H$37,2,FALSE),IF(ISNA(VLOOKUP(LEFT(G151,2),'Lookup Tables'!$G$3:$H$37,2,FALSE)),"Other",VLOOKUP(LEFT(G151,2),'Lookup Tables'!$G$3:$H$37,2,FALSE)))</f>
        <v>Battery</v>
      </c>
      <c r="U151" s="79" t="str">
        <f t="shared" si="18"/>
        <v>NPD</v>
      </c>
      <c r="V151" s="79" t="str">
        <f t="shared" si="19"/>
        <v>P</v>
      </c>
      <c r="W151" s="79" t="e">
        <f>VLOOKUP(V151,'Lookup Tables'!$K$3:$L$21,2,FALSE)</f>
        <v>#N/A</v>
      </c>
      <c r="X151" s="79" t="e">
        <f t="shared" si="20"/>
        <v>#N/A</v>
      </c>
      <c r="Y151" s="12">
        <f ca="1">IF(R151="LATE",TODAY()-P151,0)</f>
        <v>0</v>
      </c>
      <c r="Z151">
        <f ca="1">Y151*L151</f>
        <v>0</v>
      </c>
      <c r="AA151" s="80"/>
      <c r="AB151" s="93"/>
    </row>
    <row r="152" spans="1:28" x14ac:dyDescent="0.25">
      <c r="A152" s="25" t="s">
        <v>147</v>
      </c>
      <c r="B152" s="25" t="s">
        <v>13</v>
      </c>
      <c r="C152" s="26">
        <v>43223</v>
      </c>
      <c r="D152" s="26">
        <v>43419</v>
      </c>
      <c r="E152" s="25" t="s">
        <v>14</v>
      </c>
      <c r="F152" s="25" t="s">
        <v>14</v>
      </c>
      <c r="G152" s="25" t="s">
        <v>1578</v>
      </c>
      <c r="H152" s="25" t="s">
        <v>17</v>
      </c>
      <c r="I152" s="25" t="s">
        <v>1862</v>
      </c>
      <c r="J152" s="27">
        <v>90</v>
      </c>
      <c r="K152" s="27">
        <v>0</v>
      </c>
      <c r="L152" s="27">
        <f t="shared" si="17"/>
        <v>90</v>
      </c>
      <c r="M152" s="93">
        <v>1.6197264679257135</v>
      </c>
      <c r="N152" s="4" t="str">
        <f t="shared" si="21"/>
        <v>45922NPD378B34 REV1.190</v>
      </c>
      <c r="O152" s="4">
        <f t="shared" si="22"/>
        <v>145.77538211331421</v>
      </c>
      <c r="P152" s="8">
        <f t="shared" si="23"/>
        <v>43355</v>
      </c>
      <c r="Q152" s="8">
        <f>VLOOKUP(P152,'Lookup Tables'!$A$3:$B$121,1,TRUE)</f>
        <v>43352</v>
      </c>
      <c r="R152" s="9">
        <f>VLOOKUP(P152,'Lookup Tables'!$A$3:$B$121,2,TRUE)</f>
        <v>43352</v>
      </c>
      <c r="S152" s="10">
        <f>VLOOKUP(P152,'Lookup Tables'!$D$3:$E$25,2,TRUE)</f>
        <v>43344</v>
      </c>
      <c r="T152" s="24" t="str">
        <f>IF(LEFT(G152,2)="PH",VLOOKUP(LEFT(G152,3),'Lookup Tables'!$G$3:$H$37,2,FALSE),IF(ISNA(VLOOKUP(LEFT(G152,2),'Lookup Tables'!$G$3:$H$37,2,FALSE)),"Other",VLOOKUP(LEFT(G152,2),'Lookup Tables'!$G$3:$H$37,2,FALSE)))</f>
        <v>Battery</v>
      </c>
      <c r="U152" s="79" t="str">
        <f t="shared" si="18"/>
        <v>NPD</v>
      </c>
      <c r="V152" s="79" t="str">
        <f t="shared" si="19"/>
        <v>P</v>
      </c>
      <c r="W152" s="79" t="e">
        <f>VLOOKUP(V152,'Lookup Tables'!$K$3:$L$21,2,FALSE)</f>
        <v>#N/A</v>
      </c>
      <c r="X152" s="79" t="e">
        <f t="shared" si="20"/>
        <v>#N/A</v>
      </c>
      <c r="Y152" s="12">
        <f ca="1">IF(R152="LATE",TODAY()-P152,0)</f>
        <v>0</v>
      </c>
      <c r="Z152">
        <f ca="1">Y152*L152</f>
        <v>0</v>
      </c>
      <c r="AA152" s="80"/>
      <c r="AB152" s="93"/>
    </row>
    <row r="153" spans="1:28" x14ac:dyDescent="0.25">
      <c r="A153" s="25" t="s">
        <v>147</v>
      </c>
      <c r="B153" s="25" t="s">
        <v>13</v>
      </c>
      <c r="C153" s="26">
        <v>43223</v>
      </c>
      <c r="D153" s="26">
        <v>43419</v>
      </c>
      <c r="E153" s="25" t="s">
        <v>14</v>
      </c>
      <c r="F153" s="25" t="s">
        <v>14</v>
      </c>
      <c r="G153" s="25" t="s">
        <v>1578</v>
      </c>
      <c r="H153" s="25" t="s">
        <v>17</v>
      </c>
      <c r="I153" s="25" t="s">
        <v>1862</v>
      </c>
      <c r="J153" s="27">
        <v>110</v>
      </c>
      <c r="K153" s="27">
        <v>0</v>
      </c>
      <c r="L153" s="27">
        <f t="shared" si="17"/>
        <v>110</v>
      </c>
      <c r="M153" s="93">
        <v>1.6197264679257135</v>
      </c>
      <c r="N153" s="4" t="str">
        <f t="shared" si="21"/>
        <v>45922NPD378B34 REV1.1110</v>
      </c>
      <c r="O153" s="4">
        <f t="shared" si="22"/>
        <v>178.1699114718285</v>
      </c>
      <c r="P153" s="8">
        <f t="shared" si="23"/>
        <v>43355</v>
      </c>
      <c r="Q153" s="8">
        <f>VLOOKUP(P153,'Lookup Tables'!$A$3:$B$121,1,TRUE)</f>
        <v>43352</v>
      </c>
      <c r="R153" s="9">
        <f>VLOOKUP(P153,'Lookup Tables'!$A$3:$B$121,2,TRUE)</f>
        <v>43352</v>
      </c>
      <c r="S153" s="10">
        <f>VLOOKUP(P153,'Lookup Tables'!$D$3:$E$25,2,TRUE)</f>
        <v>43344</v>
      </c>
      <c r="T153" s="24" t="str">
        <f>IF(LEFT(G153,2)="PH",VLOOKUP(LEFT(G153,3),'Lookup Tables'!$G$3:$H$37,2,FALSE),IF(ISNA(VLOOKUP(LEFT(G153,2),'Lookup Tables'!$G$3:$H$37,2,FALSE)),"Other",VLOOKUP(LEFT(G153,2),'Lookup Tables'!$G$3:$H$37,2,FALSE)))</f>
        <v>Battery</v>
      </c>
      <c r="U153" s="79" t="str">
        <f t="shared" si="18"/>
        <v>NPD</v>
      </c>
      <c r="V153" s="79" t="str">
        <f t="shared" si="19"/>
        <v>P</v>
      </c>
      <c r="W153" s="79" t="e">
        <f>VLOOKUP(V153,'Lookup Tables'!$K$3:$L$21,2,FALSE)</f>
        <v>#N/A</v>
      </c>
      <c r="X153" s="79" t="e">
        <f t="shared" si="20"/>
        <v>#N/A</v>
      </c>
      <c r="Y153" s="12">
        <f ca="1">IF(R153="LATE",TODAY()-P153,0)</f>
        <v>0</v>
      </c>
      <c r="Z153">
        <f ca="1">Y153*L153</f>
        <v>0</v>
      </c>
      <c r="AA153" s="80"/>
      <c r="AB153" s="93"/>
    </row>
    <row r="154" spans="1:28" x14ac:dyDescent="0.25">
      <c r="A154" s="25" t="s">
        <v>147</v>
      </c>
      <c r="B154" s="25" t="s">
        <v>13</v>
      </c>
      <c r="C154" s="26">
        <v>43223</v>
      </c>
      <c r="D154" s="26">
        <v>43419</v>
      </c>
      <c r="E154" s="25" t="s">
        <v>14</v>
      </c>
      <c r="F154" s="25" t="s">
        <v>14</v>
      </c>
      <c r="G154" s="25" t="s">
        <v>1578</v>
      </c>
      <c r="H154" s="25" t="s">
        <v>17</v>
      </c>
      <c r="I154" s="25" t="s">
        <v>1862</v>
      </c>
      <c r="J154" s="27">
        <v>110</v>
      </c>
      <c r="K154" s="27">
        <v>0</v>
      </c>
      <c r="L154" s="27">
        <f t="shared" si="17"/>
        <v>110</v>
      </c>
      <c r="M154" s="93">
        <v>1.6197264679257135</v>
      </c>
      <c r="N154" s="4" t="str">
        <f t="shared" si="21"/>
        <v>45922NPD378B34 REV1.1110</v>
      </c>
      <c r="O154" s="4">
        <f t="shared" si="22"/>
        <v>178.1699114718285</v>
      </c>
      <c r="P154" s="8">
        <f t="shared" si="23"/>
        <v>43355</v>
      </c>
      <c r="Q154" s="8">
        <f>VLOOKUP(P154,'Lookup Tables'!$A$3:$B$121,1,TRUE)</f>
        <v>43352</v>
      </c>
      <c r="R154" s="9">
        <f>VLOOKUP(P154,'Lookup Tables'!$A$3:$B$121,2,TRUE)</f>
        <v>43352</v>
      </c>
      <c r="S154" s="10">
        <f>VLOOKUP(P154,'Lookup Tables'!$D$3:$E$25,2,TRUE)</f>
        <v>43344</v>
      </c>
      <c r="T154" s="24" t="str">
        <f>IF(LEFT(G154,2)="PH",VLOOKUP(LEFT(G154,3),'Lookup Tables'!$G$3:$H$37,2,FALSE),IF(ISNA(VLOOKUP(LEFT(G154,2),'Lookup Tables'!$G$3:$H$37,2,FALSE)),"Other",VLOOKUP(LEFT(G154,2),'Lookup Tables'!$G$3:$H$37,2,FALSE)))</f>
        <v>Battery</v>
      </c>
      <c r="U154" s="79" t="str">
        <f t="shared" si="18"/>
        <v>NPD</v>
      </c>
      <c r="V154" s="79" t="str">
        <f t="shared" si="19"/>
        <v>P</v>
      </c>
      <c r="W154" s="79" t="e">
        <f>VLOOKUP(V154,'Lookup Tables'!$K$3:$L$21,2,FALSE)</f>
        <v>#N/A</v>
      </c>
      <c r="X154" s="79" t="e">
        <f t="shared" si="20"/>
        <v>#N/A</v>
      </c>
      <c r="Y154" s="12">
        <f ca="1">IF(R154="LATE",TODAY()-P154,0)</f>
        <v>0</v>
      </c>
      <c r="Z154">
        <f ca="1">Y154*L154</f>
        <v>0</v>
      </c>
      <c r="AA154" s="80"/>
      <c r="AB154" s="93"/>
    </row>
    <row r="155" spans="1:28" x14ac:dyDescent="0.25">
      <c r="A155" s="25" t="s">
        <v>147</v>
      </c>
      <c r="B155" s="25" t="s">
        <v>13</v>
      </c>
      <c r="C155" s="26">
        <v>43223</v>
      </c>
      <c r="D155" s="26">
        <v>43419</v>
      </c>
      <c r="E155" s="25" t="s">
        <v>14</v>
      </c>
      <c r="F155" s="25" t="s">
        <v>14</v>
      </c>
      <c r="G155" s="25" t="s">
        <v>1578</v>
      </c>
      <c r="H155" s="25" t="s">
        <v>17</v>
      </c>
      <c r="I155" s="25" t="s">
        <v>1862</v>
      </c>
      <c r="J155" s="27">
        <v>110</v>
      </c>
      <c r="K155" s="27">
        <v>0</v>
      </c>
      <c r="L155" s="27">
        <f t="shared" si="17"/>
        <v>110</v>
      </c>
      <c r="M155" s="93">
        <v>1.6197264679257135</v>
      </c>
      <c r="N155" s="4" t="str">
        <f t="shared" si="21"/>
        <v>45922NPD378B34 REV1.1110</v>
      </c>
      <c r="O155" s="4">
        <f t="shared" si="22"/>
        <v>178.1699114718285</v>
      </c>
      <c r="P155" s="8">
        <f t="shared" si="23"/>
        <v>43355</v>
      </c>
      <c r="Q155" s="8">
        <f>VLOOKUP(P155,'Lookup Tables'!$A$3:$B$121,1,TRUE)</f>
        <v>43352</v>
      </c>
      <c r="R155" s="9">
        <f>VLOOKUP(P155,'Lookup Tables'!$A$3:$B$121,2,TRUE)</f>
        <v>43352</v>
      </c>
      <c r="S155" s="10">
        <f>VLOOKUP(P155,'Lookup Tables'!$D$3:$E$25,2,TRUE)</f>
        <v>43344</v>
      </c>
      <c r="T155" s="24" t="str">
        <f>IF(LEFT(G155,2)="PH",VLOOKUP(LEFT(G155,3),'Lookup Tables'!$G$3:$H$37,2,FALSE),IF(ISNA(VLOOKUP(LEFT(G155,2),'Lookup Tables'!$G$3:$H$37,2,FALSE)),"Other",VLOOKUP(LEFT(G155,2),'Lookup Tables'!$G$3:$H$37,2,FALSE)))</f>
        <v>Battery</v>
      </c>
      <c r="U155" s="79" t="str">
        <f t="shared" si="18"/>
        <v>NPD</v>
      </c>
      <c r="V155" s="79" t="str">
        <f t="shared" si="19"/>
        <v>P</v>
      </c>
      <c r="W155" s="79" t="e">
        <f>VLOOKUP(V155,'Lookup Tables'!$K$3:$L$21,2,FALSE)</f>
        <v>#N/A</v>
      </c>
      <c r="X155" s="79" t="e">
        <f t="shared" si="20"/>
        <v>#N/A</v>
      </c>
      <c r="Y155" s="12">
        <f ca="1">IF(R155="LATE",TODAY()-P155,0)</f>
        <v>0</v>
      </c>
      <c r="Z155">
        <f ca="1">Y155*L155</f>
        <v>0</v>
      </c>
      <c r="AA155" s="80"/>
      <c r="AB155" s="93"/>
    </row>
    <row r="156" spans="1:28" x14ac:dyDescent="0.25">
      <c r="A156" s="25" t="s">
        <v>147</v>
      </c>
      <c r="B156" s="25" t="s">
        <v>13</v>
      </c>
      <c r="C156" s="26">
        <v>43223</v>
      </c>
      <c r="D156" s="26">
        <v>43419</v>
      </c>
      <c r="E156" s="25" t="s">
        <v>14</v>
      </c>
      <c r="F156" s="25" t="s">
        <v>14</v>
      </c>
      <c r="G156" s="25" t="s">
        <v>1578</v>
      </c>
      <c r="H156" s="25" t="s">
        <v>17</v>
      </c>
      <c r="I156" s="25" t="s">
        <v>1863</v>
      </c>
      <c r="J156" s="27">
        <v>170</v>
      </c>
      <c r="K156" s="27">
        <v>0</v>
      </c>
      <c r="L156" s="27">
        <f t="shared" si="17"/>
        <v>170</v>
      </c>
      <c r="M156" s="93">
        <v>1.6197264679257135</v>
      </c>
      <c r="N156" s="4" t="str">
        <f t="shared" si="21"/>
        <v>45922NPD378B34 REV1.1170</v>
      </c>
      <c r="O156" s="4">
        <f t="shared" si="22"/>
        <v>275.35349954737131</v>
      </c>
      <c r="P156" s="8">
        <f t="shared" si="23"/>
        <v>43360</v>
      </c>
      <c r="Q156" s="8">
        <f>VLOOKUP(P156,'Lookup Tables'!$A$3:$B$121,1,TRUE)</f>
        <v>43359</v>
      </c>
      <c r="R156" s="9">
        <f>VLOOKUP(P156,'Lookup Tables'!$A$3:$B$121,2,TRUE)</f>
        <v>43359</v>
      </c>
      <c r="S156" s="10">
        <f>VLOOKUP(P156,'Lookup Tables'!$D$3:$E$25,2,TRUE)</f>
        <v>43344</v>
      </c>
      <c r="T156" s="24" t="str">
        <f>IF(LEFT(G156,2)="PH",VLOOKUP(LEFT(G156,3),'Lookup Tables'!$G$3:$H$37,2,FALSE),IF(ISNA(VLOOKUP(LEFT(G156,2),'Lookup Tables'!$G$3:$H$37,2,FALSE)),"Other",VLOOKUP(LEFT(G156,2),'Lookup Tables'!$G$3:$H$37,2,FALSE)))</f>
        <v>Battery</v>
      </c>
      <c r="U156" s="79" t="str">
        <f t="shared" si="18"/>
        <v>NPD</v>
      </c>
      <c r="V156" s="79" t="str">
        <f t="shared" si="19"/>
        <v>P</v>
      </c>
      <c r="W156" s="79" t="e">
        <f>VLOOKUP(V156,'Lookup Tables'!$K$3:$L$21,2,FALSE)</f>
        <v>#N/A</v>
      </c>
      <c r="X156" s="79" t="e">
        <f t="shared" si="20"/>
        <v>#N/A</v>
      </c>
      <c r="Y156" s="12">
        <f ca="1">IF(R156="LATE",TODAY()-P156,0)</f>
        <v>0</v>
      </c>
      <c r="Z156">
        <f ca="1">Y156*L156</f>
        <v>0</v>
      </c>
      <c r="AA156" s="80"/>
      <c r="AB156" s="93"/>
    </row>
    <row r="157" spans="1:28" x14ac:dyDescent="0.25">
      <c r="A157" s="25" t="s">
        <v>147</v>
      </c>
      <c r="B157" s="25" t="s">
        <v>13</v>
      </c>
      <c r="C157" s="26">
        <v>43223</v>
      </c>
      <c r="D157" s="26">
        <v>43419</v>
      </c>
      <c r="E157" s="25" t="s">
        <v>14</v>
      </c>
      <c r="F157" s="25" t="s">
        <v>14</v>
      </c>
      <c r="G157" s="25" t="s">
        <v>1578</v>
      </c>
      <c r="H157" s="25" t="s">
        <v>17</v>
      </c>
      <c r="I157" s="25" t="s">
        <v>1863</v>
      </c>
      <c r="J157" s="27">
        <v>110</v>
      </c>
      <c r="K157" s="27">
        <v>0</v>
      </c>
      <c r="L157" s="27">
        <f t="shared" si="17"/>
        <v>110</v>
      </c>
      <c r="M157" s="93">
        <v>1.6197264679257135</v>
      </c>
      <c r="N157" s="4" t="str">
        <f t="shared" si="21"/>
        <v>45922NPD378B34 REV1.1110</v>
      </c>
      <c r="O157" s="4">
        <f t="shared" si="22"/>
        <v>178.1699114718285</v>
      </c>
      <c r="P157" s="8">
        <f t="shared" si="23"/>
        <v>43360</v>
      </c>
      <c r="Q157" s="8">
        <f>VLOOKUP(P157,'Lookup Tables'!$A$3:$B$121,1,TRUE)</f>
        <v>43359</v>
      </c>
      <c r="R157" s="9">
        <f>VLOOKUP(P157,'Lookup Tables'!$A$3:$B$121,2,TRUE)</f>
        <v>43359</v>
      </c>
      <c r="S157" s="10">
        <f>VLOOKUP(P157,'Lookup Tables'!$D$3:$E$25,2,TRUE)</f>
        <v>43344</v>
      </c>
      <c r="T157" s="24" t="str">
        <f>IF(LEFT(G157,2)="PH",VLOOKUP(LEFT(G157,3),'Lookup Tables'!$G$3:$H$37,2,FALSE),IF(ISNA(VLOOKUP(LEFT(G157,2),'Lookup Tables'!$G$3:$H$37,2,FALSE)),"Other",VLOOKUP(LEFT(G157,2),'Lookup Tables'!$G$3:$H$37,2,FALSE)))</f>
        <v>Battery</v>
      </c>
      <c r="U157" s="79" t="str">
        <f t="shared" si="18"/>
        <v>NPD</v>
      </c>
      <c r="V157" s="79" t="str">
        <f t="shared" si="19"/>
        <v>P</v>
      </c>
      <c r="W157" s="79" t="e">
        <f>VLOOKUP(V157,'Lookup Tables'!$K$3:$L$21,2,FALSE)</f>
        <v>#N/A</v>
      </c>
      <c r="X157" s="79" t="e">
        <f t="shared" si="20"/>
        <v>#N/A</v>
      </c>
      <c r="Y157" s="12">
        <f ca="1">IF(R157="LATE",TODAY()-P157,0)</f>
        <v>0</v>
      </c>
      <c r="Z157">
        <f ca="1">Y157*L157</f>
        <v>0</v>
      </c>
      <c r="AA157" s="80"/>
      <c r="AB157" s="93"/>
    </row>
    <row r="158" spans="1:28" x14ac:dyDescent="0.25">
      <c r="A158" s="25" t="s">
        <v>147</v>
      </c>
      <c r="B158" s="25" t="s">
        <v>13</v>
      </c>
      <c r="C158" s="26">
        <v>43223</v>
      </c>
      <c r="D158" s="26">
        <v>43419</v>
      </c>
      <c r="E158" s="25" t="s">
        <v>14</v>
      </c>
      <c r="F158" s="25" t="s">
        <v>14</v>
      </c>
      <c r="G158" s="25" t="s">
        <v>1578</v>
      </c>
      <c r="H158" s="25" t="s">
        <v>17</v>
      </c>
      <c r="I158" s="25" t="s">
        <v>1863</v>
      </c>
      <c r="J158" s="27">
        <v>110</v>
      </c>
      <c r="K158" s="27">
        <v>0</v>
      </c>
      <c r="L158" s="27">
        <f t="shared" si="17"/>
        <v>110</v>
      </c>
      <c r="M158" s="93">
        <v>1.6197264679257135</v>
      </c>
      <c r="N158" s="4" t="str">
        <f t="shared" si="21"/>
        <v>45922NPD378B34 REV1.1110</v>
      </c>
      <c r="O158" s="4">
        <f t="shared" si="22"/>
        <v>178.1699114718285</v>
      </c>
      <c r="P158" s="8">
        <f t="shared" si="23"/>
        <v>43360</v>
      </c>
      <c r="Q158" s="8">
        <f>VLOOKUP(P158,'Lookup Tables'!$A$3:$B$121,1,TRUE)</f>
        <v>43359</v>
      </c>
      <c r="R158" s="9">
        <f>VLOOKUP(P158,'Lookup Tables'!$A$3:$B$121,2,TRUE)</f>
        <v>43359</v>
      </c>
      <c r="S158" s="10">
        <f>VLOOKUP(P158,'Lookup Tables'!$D$3:$E$25,2,TRUE)</f>
        <v>43344</v>
      </c>
      <c r="T158" s="24" t="str">
        <f>IF(LEFT(G158,2)="PH",VLOOKUP(LEFT(G158,3),'Lookup Tables'!$G$3:$H$37,2,FALSE),IF(ISNA(VLOOKUP(LEFT(G158,2),'Lookup Tables'!$G$3:$H$37,2,FALSE)),"Other",VLOOKUP(LEFT(G158,2),'Lookup Tables'!$G$3:$H$37,2,FALSE)))</f>
        <v>Battery</v>
      </c>
      <c r="U158" s="79" t="str">
        <f t="shared" si="18"/>
        <v>NPD</v>
      </c>
      <c r="V158" s="79" t="str">
        <f t="shared" si="19"/>
        <v>P</v>
      </c>
      <c r="W158" s="79" t="e">
        <f>VLOOKUP(V158,'Lookup Tables'!$K$3:$L$21,2,FALSE)</f>
        <v>#N/A</v>
      </c>
      <c r="X158" s="79" t="e">
        <f t="shared" si="20"/>
        <v>#N/A</v>
      </c>
      <c r="Y158" s="12">
        <f ca="1">IF(R158="LATE",TODAY()-P158,0)</f>
        <v>0</v>
      </c>
      <c r="Z158">
        <f ca="1">Y158*L158</f>
        <v>0</v>
      </c>
      <c r="AA158" s="80"/>
      <c r="AB158" s="93"/>
    </row>
    <row r="159" spans="1:28" x14ac:dyDescent="0.25">
      <c r="A159" s="25" t="s">
        <v>147</v>
      </c>
      <c r="B159" s="25" t="s">
        <v>13</v>
      </c>
      <c r="C159" s="26">
        <v>43223</v>
      </c>
      <c r="D159" s="26">
        <v>43419</v>
      </c>
      <c r="E159" s="25" t="s">
        <v>14</v>
      </c>
      <c r="F159" s="25" t="s">
        <v>14</v>
      </c>
      <c r="G159" s="25" t="s">
        <v>1578</v>
      </c>
      <c r="H159" s="25" t="s">
        <v>17</v>
      </c>
      <c r="I159" s="25" t="s">
        <v>1863</v>
      </c>
      <c r="J159" s="27">
        <v>110</v>
      </c>
      <c r="K159" s="27">
        <v>0</v>
      </c>
      <c r="L159" s="27">
        <f t="shared" si="17"/>
        <v>110</v>
      </c>
      <c r="M159" s="93">
        <v>1.6197264679257135</v>
      </c>
      <c r="N159" s="4" t="str">
        <f t="shared" si="21"/>
        <v>45922NPD378B34 REV1.1110</v>
      </c>
      <c r="O159" s="4">
        <f t="shared" si="22"/>
        <v>178.1699114718285</v>
      </c>
      <c r="P159" s="8">
        <f t="shared" si="23"/>
        <v>43360</v>
      </c>
      <c r="Q159" s="8">
        <f>VLOOKUP(P159,'Lookup Tables'!$A$3:$B$121,1,TRUE)</f>
        <v>43359</v>
      </c>
      <c r="R159" s="9">
        <f>VLOOKUP(P159,'Lookup Tables'!$A$3:$B$121,2,TRUE)</f>
        <v>43359</v>
      </c>
      <c r="S159" s="10">
        <f>VLOOKUP(P159,'Lookup Tables'!$D$3:$E$25,2,TRUE)</f>
        <v>43344</v>
      </c>
      <c r="T159" s="24" t="str">
        <f>IF(LEFT(G159,2)="PH",VLOOKUP(LEFT(G159,3),'Lookup Tables'!$G$3:$H$37,2,FALSE),IF(ISNA(VLOOKUP(LEFT(G159,2),'Lookup Tables'!$G$3:$H$37,2,FALSE)),"Other",VLOOKUP(LEFT(G159,2),'Lookup Tables'!$G$3:$H$37,2,FALSE)))</f>
        <v>Battery</v>
      </c>
      <c r="U159" s="79" t="str">
        <f t="shared" si="18"/>
        <v>NPD</v>
      </c>
      <c r="V159" s="79" t="str">
        <f t="shared" si="19"/>
        <v>P</v>
      </c>
      <c r="W159" s="79" t="e">
        <f>VLOOKUP(V159,'Lookup Tables'!$K$3:$L$21,2,FALSE)</f>
        <v>#N/A</v>
      </c>
      <c r="X159" s="79" t="e">
        <f t="shared" si="20"/>
        <v>#N/A</v>
      </c>
      <c r="Y159" s="12">
        <f ca="1">IF(R159="LATE",TODAY()-P159,0)</f>
        <v>0</v>
      </c>
      <c r="Z159">
        <f ca="1">Y159*L159</f>
        <v>0</v>
      </c>
      <c r="AA159" s="80"/>
      <c r="AB159" s="93"/>
    </row>
    <row r="160" spans="1:28" x14ac:dyDescent="0.25">
      <c r="A160" s="25" t="s">
        <v>147</v>
      </c>
      <c r="B160" s="25" t="s">
        <v>13</v>
      </c>
      <c r="C160" s="26">
        <v>43223</v>
      </c>
      <c r="D160" s="26">
        <v>43419</v>
      </c>
      <c r="E160" s="25" t="s">
        <v>14</v>
      </c>
      <c r="F160" s="25" t="s">
        <v>14</v>
      </c>
      <c r="G160" s="25" t="s">
        <v>1578</v>
      </c>
      <c r="H160" s="25" t="s">
        <v>17</v>
      </c>
      <c r="I160" s="25" t="s">
        <v>1864</v>
      </c>
      <c r="J160" s="27">
        <v>170</v>
      </c>
      <c r="K160" s="27">
        <v>0</v>
      </c>
      <c r="L160" s="27">
        <f t="shared" si="17"/>
        <v>170</v>
      </c>
      <c r="M160" s="93">
        <v>1.6197264679257135</v>
      </c>
      <c r="N160" s="4" t="str">
        <f t="shared" si="21"/>
        <v>45922NPD378B34 REV1.1170</v>
      </c>
      <c r="O160" s="4">
        <f t="shared" si="22"/>
        <v>275.35349954737131</v>
      </c>
      <c r="P160" s="8">
        <f t="shared" si="23"/>
        <v>43367</v>
      </c>
      <c r="Q160" s="8">
        <f>VLOOKUP(P160,'Lookup Tables'!$A$3:$B$121,1,TRUE)</f>
        <v>43366</v>
      </c>
      <c r="R160" s="9">
        <f>VLOOKUP(P160,'Lookup Tables'!$A$3:$B$121,2,TRUE)</f>
        <v>43366</v>
      </c>
      <c r="S160" s="10">
        <f>VLOOKUP(P160,'Lookup Tables'!$D$3:$E$25,2,TRUE)</f>
        <v>43344</v>
      </c>
      <c r="T160" s="24" t="str">
        <f>IF(LEFT(G160,2)="PH",VLOOKUP(LEFT(G160,3),'Lookup Tables'!$G$3:$H$37,2,FALSE),IF(ISNA(VLOOKUP(LEFT(G160,2),'Lookup Tables'!$G$3:$H$37,2,FALSE)),"Other",VLOOKUP(LEFT(G160,2),'Lookup Tables'!$G$3:$H$37,2,FALSE)))</f>
        <v>Battery</v>
      </c>
      <c r="U160" s="79" t="str">
        <f t="shared" si="18"/>
        <v>NPD</v>
      </c>
      <c r="V160" s="79" t="str">
        <f t="shared" si="19"/>
        <v>P</v>
      </c>
      <c r="W160" s="79" t="e">
        <f>VLOOKUP(V160,'Lookup Tables'!$K$3:$L$21,2,FALSE)</f>
        <v>#N/A</v>
      </c>
      <c r="X160" s="79" t="e">
        <f t="shared" si="20"/>
        <v>#N/A</v>
      </c>
      <c r="Y160" s="12">
        <f ca="1">IF(R160="LATE",TODAY()-P160,0)</f>
        <v>0</v>
      </c>
      <c r="Z160">
        <f ca="1">Y160*L160</f>
        <v>0</v>
      </c>
      <c r="AA160" s="80"/>
      <c r="AB160" s="93"/>
    </row>
    <row r="161" spans="1:28" x14ac:dyDescent="0.25">
      <c r="A161" s="25" t="s">
        <v>147</v>
      </c>
      <c r="B161" s="25" t="s">
        <v>13</v>
      </c>
      <c r="C161" s="26">
        <v>43223</v>
      </c>
      <c r="D161" s="26">
        <v>43419</v>
      </c>
      <c r="E161" s="25" t="s">
        <v>14</v>
      </c>
      <c r="F161" s="25" t="s">
        <v>14</v>
      </c>
      <c r="G161" s="25" t="s">
        <v>1578</v>
      </c>
      <c r="H161" s="25" t="s">
        <v>17</v>
      </c>
      <c r="I161" s="25" t="s">
        <v>1864</v>
      </c>
      <c r="J161" s="27">
        <v>110</v>
      </c>
      <c r="K161" s="27">
        <v>0</v>
      </c>
      <c r="L161" s="27">
        <f t="shared" si="17"/>
        <v>110</v>
      </c>
      <c r="M161" s="93">
        <v>1.6197264679257135</v>
      </c>
      <c r="N161" s="4" t="str">
        <f t="shared" si="21"/>
        <v>45922NPD378B34 REV1.1110</v>
      </c>
      <c r="O161" s="4">
        <f t="shared" si="22"/>
        <v>178.1699114718285</v>
      </c>
      <c r="P161" s="8">
        <f t="shared" si="23"/>
        <v>43367</v>
      </c>
      <c r="Q161" s="8">
        <f>VLOOKUP(P161,'Lookup Tables'!$A$3:$B$121,1,TRUE)</f>
        <v>43366</v>
      </c>
      <c r="R161" s="9">
        <f>VLOOKUP(P161,'Lookup Tables'!$A$3:$B$121,2,TRUE)</f>
        <v>43366</v>
      </c>
      <c r="S161" s="10">
        <f>VLOOKUP(P161,'Lookup Tables'!$D$3:$E$25,2,TRUE)</f>
        <v>43344</v>
      </c>
      <c r="T161" s="24" t="str">
        <f>IF(LEFT(G161,2)="PH",VLOOKUP(LEFT(G161,3),'Lookup Tables'!$G$3:$H$37,2,FALSE),IF(ISNA(VLOOKUP(LEFT(G161,2),'Lookup Tables'!$G$3:$H$37,2,FALSE)),"Other",VLOOKUP(LEFT(G161,2),'Lookup Tables'!$G$3:$H$37,2,FALSE)))</f>
        <v>Battery</v>
      </c>
      <c r="U161" s="79" t="str">
        <f t="shared" si="18"/>
        <v>NPD</v>
      </c>
      <c r="V161" s="79" t="str">
        <f t="shared" si="19"/>
        <v>P</v>
      </c>
      <c r="W161" s="79" t="e">
        <f>VLOOKUP(V161,'Lookup Tables'!$K$3:$L$21,2,FALSE)</f>
        <v>#N/A</v>
      </c>
      <c r="X161" s="79" t="e">
        <f t="shared" si="20"/>
        <v>#N/A</v>
      </c>
      <c r="Y161" s="12">
        <f ca="1">IF(R161="LATE",TODAY()-P161,0)</f>
        <v>0</v>
      </c>
      <c r="Z161">
        <f ca="1">Y161*L161</f>
        <v>0</v>
      </c>
      <c r="AA161" s="80"/>
      <c r="AB161" s="93"/>
    </row>
    <row r="162" spans="1:28" x14ac:dyDescent="0.25">
      <c r="A162" s="25" t="s">
        <v>147</v>
      </c>
      <c r="B162" s="25" t="s">
        <v>13</v>
      </c>
      <c r="C162" s="26">
        <v>43223</v>
      </c>
      <c r="D162" s="26">
        <v>43419</v>
      </c>
      <c r="E162" s="25" t="s">
        <v>14</v>
      </c>
      <c r="F162" s="25" t="s">
        <v>14</v>
      </c>
      <c r="G162" s="25" t="s">
        <v>1578</v>
      </c>
      <c r="H162" s="25" t="s">
        <v>17</v>
      </c>
      <c r="I162" s="25" t="s">
        <v>1864</v>
      </c>
      <c r="J162" s="27">
        <v>110</v>
      </c>
      <c r="K162" s="27">
        <v>0</v>
      </c>
      <c r="L162" s="27">
        <f t="shared" si="17"/>
        <v>110</v>
      </c>
      <c r="M162" s="93">
        <v>1.6197264679257135</v>
      </c>
      <c r="N162" s="4" t="str">
        <f t="shared" si="21"/>
        <v>45922NPD378B34 REV1.1110</v>
      </c>
      <c r="O162" s="4">
        <f t="shared" si="22"/>
        <v>178.1699114718285</v>
      </c>
      <c r="P162" s="8">
        <f t="shared" si="23"/>
        <v>43367</v>
      </c>
      <c r="Q162" s="8">
        <f>VLOOKUP(P162,'Lookup Tables'!$A$3:$B$121,1,TRUE)</f>
        <v>43366</v>
      </c>
      <c r="R162" s="9">
        <f>VLOOKUP(P162,'Lookup Tables'!$A$3:$B$121,2,TRUE)</f>
        <v>43366</v>
      </c>
      <c r="S162" s="10">
        <f>VLOOKUP(P162,'Lookup Tables'!$D$3:$E$25,2,TRUE)</f>
        <v>43344</v>
      </c>
      <c r="T162" s="24" t="str">
        <f>IF(LEFT(G162,2)="PH",VLOOKUP(LEFT(G162,3),'Lookup Tables'!$G$3:$H$37,2,FALSE),IF(ISNA(VLOOKUP(LEFT(G162,2),'Lookup Tables'!$G$3:$H$37,2,FALSE)),"Other",VLOOKUP(LEFT(G162,2),'Lookup Tables'!$G$3:$H$37,2,FALSE)))</f>
        <v>Battery</v>
      </c>
      <c r="U162" s="79" t="str">
        <f t="shared" si="18"/>
        <v>NPD</v>
      </c>
      <c r="V162" s="79" t="str">
        <f t="shared" si="19"/>
        <v>P</v>
      </c>
      <c r="W162" s="79" t="e">
        <f>VLOOKUP(V162,'Lookup Tables'!$K$3:$L$21,2,FALSE)</f>
        <v>#N/A</v>
      </c>
      <c r="X162" s="79" t="e">
        <f t="shared" si="20"/>
        <v>#N/A</v>
      </c>
      <c r="Y162" s="12">
        <f ca="1">IF(R162="LATE",TODAY()-P162,0)</f>
        <v>0</v>
      </c>
      <c r="Z162">
        <f ca="1">Y162*L162</f>
        <v>0</v>
      </c>
      <c r="AA162" s="80"/>
      <c r="AB162" s="93"/>
    </row>
    <row r="163" spans="1:28" x14ac:dyDescent="0.25">
      <c r="A163" s="25" t="s">
        <v>147</v>
      </c>
      <c r="B163" s="25" t="s">
        <v>13</v>
      </c>
      <c r="C163" s="26">
        <v>43223</v>
      </c>
      <c r="D163" s="26">
        <v>43419</v>
      </c>
      <c r="E163" s="25" t="s">
        <v>14</v>
      </c>
      <c r="F163" s="25" t="s">
        <v>14</v>
      </c>
      <c r="G163" s="25" t="s">
        <v>1578</v>
      </c>
      <c r="H163" s="25" t="s">
        <v>17</v>
      </c>
      <c r="I163" s="25" t="s">
        <v>1864</v>
      </c>
      <c r="J163" s="27">
        <v>110</v>
      </c>
      <c r="K163" s="27">
        <v>0</v>
      </c>
      <c r="L163" s="27">
        <f t="shared" si="17"/>
        <v>110</v>
      </c>
      <c r="M163" s="93">
        <v>1.6197264679257135</v>
      </c>
      <c r="N163" s="4" t="str">
        <f t="shared" si="21"/>
        <v>45922NPD378B34 REV1.1110</v>
      </c>
      <c r="O163" s="4">
        <f t="shared" si="22"/>
        <v>178.1699114718285</v>
      </c>
      <c r="P163" s="8">
        <f t="shared" si="23"/>
        <v>43367</v>
      </c>
      <c r="Q163" s="8">
        <f>VLOOKUP(P163,'Lookup Tables'!$A$3:$B$121,1,TRUE)</f>
        <v>43366</v>
      </c>
      <c r="R163" s="9">
        <f>VLOOKUP(P163,'Lookup Tables'!$A$3:$B$121,2,TRUE)</f>
        <v>43366</v>
      </c>
      <c r="S163" s="10">
        <f>VLOOKUP(P163,'Lookup Tables'!$D$3:$E$25,2,TRUE)</f>
        <v>43344</v>
      </c>
      <c r="T163" s="24" t="str">
        <f>IF(LEFT(G163,2)="PH",VLOOKUP(LEFT(G163,3),'Lookup Tables'!$G$3:$H$37,2,FALSE),IF(ISNA(VLOOKUP(LEFT(G163,2),'Lookup Tables'!$G$3:$H$37,2,FALSE)),"Other",VLOOKUP(LEFT(G163,2),'Lookup Tables'!$G$3:$H$37,2,FALSE)))</f>
        <v>Battery</v>
      </c>
      <c r="U163" s="79" t="str">
        <f t="shared" si="18"/>
        <v>NPD</v>
      </c>
      <c r="V163" s="79" t="str">
        <f t="shared" si="19"/>
        <v>P</v>
      </c>
      <c r="W163" s="79" t="e">
        <f>VLOOKUP(V163,'Lookup Tables'!$K$3:$L$21,2,FALSE)</f>
        <v>#N/A</v>
      </c>
      <c r="X163" s="79" t="e">
        <f t="shared" si="20"/>
        <v>#N/A</v>
      </c>
      <c r="Y163" s="12">
        <f ca="1">IF(R163="LATE",TODAY()-P163,0)</f>
        <v>0</v>
      </c>
      <c r="Z163">
        <f ca="1">Y163*L163</f>
        <v>0</v>
      </c>
      <c r="AA163" s="80"/>
      <c r="AB163" s="93"/>
    </row>
    <row r="164" spans="1:28" x14ac:dyDescent="0.25">
      <c r="A164" s="25" t="s">
        <v>147</v>
      </c>
      <c r="B164" s="25" t="s">
        <v>13</v>
      </c>
      <c r="C164" s="26">
        <v>43223</v>
      </c>
      <c r="D164" s="26">
        <v>43419</v>
      </c>
      <c r="E164" s="25" t="s">
        <v>14</v>
      </c>
      <c r="F164" s="25" t="s">
        <v>14</v>
      </c>
      <c r="G164" s="25" t="s">
        <v>1578</v>
      </c>
      <c r="H164" s="25" t="s">
        <v>17</v>
      </c>
      <c r="I164" s="25" t="s">
        <v>1865</v>
      </c>
      <c r="J164" s="27">
        <v>170</v>
      </c>
      <c r="K164" s="27">
        <v>0</v>
      </c>
      <c r="L164" s="27">
        <f t="shared" si="17"/>
        <v>170</v>
      </c>
      <c r="M164" s="93">
        <v>1.6197264679257135</v>
      </c>
      <c r="N164" s="4" t="str">
        <f t="shared" si="21"/>
        <v>45922NPD378B34 REV1.1170</v>
      </c>
      <c r="O164" s="4">
        <f t="shared" si="22"/>
        <v>275.35349954737131</v>
      </c>
      <c r="P164" s="8">
        <f t="shared" si="23"/>
        <v>43374</v>
      </c>
      <c r="Q164" s="8">
        <f>VLOOKUP(P164,'Lookup Tables'!$A$3:$B$121,1,TRUE)</f>
        <v>43373</v>
      </c>
      <c r="R164" s="9">
        <f>VLOOKUP(P164,'Lookup Tables'!$A$3:$B$121,2,TRUE)</f>
        <v>43373</v>
      </c>
      <c r="S164" s="10">
        <f>VLOOKUP(P164,'Lookup Tables'!$D$3:$E$25,2,TRUE)</f>
        <v>43374</v>
      </c>
      <c r="T164" s="24" t="str">
        <f>IF(LEFT(G164,2)="PH",VLOOKUP(LEFT(G164,3),'Lookup Tables'!$G$3:$H$37,2,FALSE),IF(ISNA(VLOOKUP(LEFT(G164,2),'Lookup Tables'!$G$3:$H$37,2,FALSE)),"Other",VLOOKUP(LEFT(G164,2),'Lookup Tables'!$G$3:$H$37,2,FALSE)))</f>
        <v>Battery</v>
      </c>
      <c r="U164" s="79" t="str">
        <f t="shared" si="18"/>
        <v>NPD</v>
      </c>
      <c r="V164" s="79" t="str">
        <f t="shared" si="19"/>
        <v>P</v>
      </c>
      <c r="W164" s="79" t="e">
        <f>VLOOKUP(V164,'Lookup Tables'!$K$3:$L$21,2,FALSE)</f>
        <v>#N/A</v>
      </c>
      <c r="X164" s="79" t="e">
        <f t="shared" si="20"/>
        <v>#N/A</v>
      </c>
      <c r="Y164" s="12">
        <f ca="1">IF(R164="LATE",TODAY()-P164,0)</f>
        <v>0</v>
      </c>
      <c r="Z164">
        <f ca="1">Y164*L164</f>
        <v>0</v>
      </c>
      <c r="AA164" s="80"/>
      <c r="AB164" s="93"/>
    </row>
    <row r="165" spans="1:28" x14ac:dyDescent="0.25">
      <c r="A165" s="25" t="s">
        <v>147</v>
      </c>
      <c r="B165" s="25" t="s">
        <v>13</v>
      </c>
      <c r="C165" s="26">
        <v>43223</v>
      </c>
      <c r="D165" s="26">
        <v>43419</v>
      </c>
      <c r="E165" s="25" t="s">
        <v>14</v>
      </c>
      <c r="F165" s="25" t="s">
        <v>14</v>
      </c>
      <c r="G165" s="25" t="s">
        <v>1578</v>
      </c>
      <c r="H165" s="25" t="s">
        <v>17</v>
      </c>
      <c r="I165" s="25" t="s">
        <v>1865</v>
      </c>
      <c r="J165" s="27">
        <v>110</v>
      </c>
      <c r="K165" s="27">
        <v>0</v>
      </c>
      <c r="L165" s="27">
        <f t="shared" si="17"/>
        <v>110</v>
      </c>
      <c r="M165" s="93">
        <v>1.6197264679257135</v>
      </c>
      <c r="N165" s="4" t="str">
        <f t="shared" si="21"/>
        <v>45922NPD378B34 REV1.1110</v>
      </c>
      <c r="O165" s="4">
        <f t="shared" si="22"/>
        <v>178.1699114718285</v>
      </c>
      <c r="P165" s="8">
        <f t="shared" si="23"/>
        <v>43374</v>
      </c>
      <c r="Q165" s="8">
        <f>VLOOKUP(P165,'Lookup Tables'!$A$3:$B$121,1,TRUE)</f>
        <v>43373</v>
      </c>
      <c r="R165" s="9">
        <f>VLOOKUP(P165,'Lookup Tables'!$A$3:$B$121,2,TRUE)</f>
        <v>43373</v>
      </c>
      <c r="S165" s="10">
        <f>VLOOKUP(P165,'Lookup Tables'!$D$3:$E$25,2,TRUE)</f>
        <v>43374</v>
      </c>
      <c r="T165" s="24" t="str">
        <f>IF(LEFT(G165,2)="PH",VLOOKUP(LEFT(G165,3),'Lookup Tables'!$G$3:$H$37,2,FALSE),IF(ISNA(VLOOKUP(LEFT(G165,2),'Lookup Tables'!$G$3:$H$37,2,FALSE)),"Other",VLOOKUP(LEFT(G165,2),'Lookup Tables'!$G$3:$H$37,2,FALSE)))</f>
        <v>Battery</v>
      </c>
      <c r="U165" s="79" t="str">
        <f t="shared" si="18"/>
        <v>NPD</v>
      </c>
      <c r="V165" s="79" t="str">
        <f t="shared" si="19"/>
        <v>P</v>
      </c>
      <c r="W165" s="79" t="e">
        <f>VLOOKUP(V165,'Lookup Tables'!$K$3:$L$21,2,FALSE)</f>
        <v>#N/A</v>
      </c>
      <c r="X165" s="79" t="e">
        <f t="shared" si="20"/>
        <v>#N/A</v>
      </c>
      <c r="Y165" s="12">
        <f ca="1">IF(R165="LATE",TODAY()-P165,0)</f>
        <v>0</v>
      </c>
      <c r="Z165">
        <f ca="1">Y165*L165</f>
        <v>0</v>
      </c>
      <c r="AA165" s="80"/>
      <c r="AB165" s="93"/>
    </row>
    <row r="166" spans="1:28" x14ac:dyDescent="0.25">
      <c r="A166" s="25" t="s">
        <v>147</v>
      </c>
      <c r="B166" s="25" t="s">
        <v>13</v>
      </c>
      <c r="C166" s="26">
        <v>43223</v>
      </c>
      <c r="D166" s="26">
        <v>43419</v>
      </c>
      <c r="E166" s="25" t="s">
        <v>14</v>
      </c>
      <c r="F166" s="25" t="s">
        <v>14</v>
      </c>
      <c r="G166" s="25" t="s">
        <v>1578</v>
      </c>
      <c r="H166" s="25" t="s">
        <v>17</v>
      </c>
      <c r="I166" s="25" t="s">
        <v>1865</v>
      </c>
      <c r="J166" s="27">
        <v>110</v>
      </c>
      <c r="K166" s="27">
        <v>0</v>
      </c>
      <c r="L166" s="27">
        <f t="shared" si="17"/>
        <v>110</v>
      </c>
      <c r="M166" s="93">
        <v>1.6197264679257135</v>
      </c>
      <c r="N166" s="4" t="str">
        <f t="shared" si="21"/>
        <v>45922NPD378B34 REV1.1110</v>
      </c>
      <c r="O166" s="4">
        <f t="shared" si="22"/>
        <v>178.1699114718285</v>
      </c>
      <c r="P166" s="8">
        <f t="shared" si="23"/>
        <v>43374</v>
      </c>
      <c r="Q166" s="8">
        <f>VLOOKUP(P166,'Lookup Tables'!$A$3:$B$121,1,TRUE)</f>
        <v>43373</v>
      </c>
      <c r="R166" s="9">
        <f>VLOOKUP(P166,'Lookup Tables'!$A$3:$B$121,2,TRUE)</f>
        <v>43373</v>
      </c>
      <c r="S166" s="10">
        <f>VLOOKUP(P166,'Lookup Tables'!$D$3:$E$25,2,TRUE)</f>
        <v>43374</v>
      </c>
      <c r="T166" s="24" t="str">
        <f>IF(LEFT(G166,2)="PH",VLOOKUP(LEFT(G166,3),'Lookup Tables'!$G$3:$H$37,2,FALSE),IF(ISNA(VLOOKUP(LEFT(G166,2),'Lookup Tables'!$G$3:$H$37,2,FALSE)),"Other",VLOOKUP(LEFT(G166,2),'Lookup Tables'!$G$3:$H$37,2,FALSE)))</f>
        <v>Battery</v>
      </c>
      <c r="U166" s="79" t="str">
        <f t="shared" si="18"/>
        <v>NPD</v>
      </c>
      <c r="V166" s="79" t="str">
        <f t="shared" si="19"/>
        <v>P</v>
      </c>
      <c r="W166" s="79" t="e">
        <f>VLOOKUP(V166,'Lookup Tables'!$K$3:$L$21,2,FALSE)</f>
        <v>#N/A</v>
      </c>
      <c r="X166" s="79" t="e">
        <f t="shared" si="20"/>
        <v>#N/A</v>
      </c>
      <c r="Y166" s="12">
        <f ca="1">IF(R166="LATE",TODAY()-P166,0)</f>
        <v>0</v>
      </c>
      <c r="Z166">
        <f ca="1">Y166*L166</f>
        <v>0</v>
      </c>
      <c r="AA166" s="80"/>
      <c r="AB166" s="93"/>
    </row>
    <row r="167" spans="1:28" x14ac:dyDescent="0.25">
      <c r="A167" s="25" t="s">
        <v>147</v>
      </c>
      <c r="B167" s="25" t="s">
        <v>13</v>
      </c>
      <c r="C167" s="26">
        <v>43223</v>
      </c>
      <c r="D167" s="26">
        <v>43419</v>
      </c>
      <c r="E167" s="25" t="s">
        <v>14</v>
      </c>
      <c r="F167" s="25" t="s">
        <v>14</v>
      </c>
      <c r="G167" s="25" t="s">
        <v>1578</v>
      </c>
      <c r="H167" s="25" t="s">
        <v>17</v>
      </c>
      <c r="I167" s="25" t="s">
        <v>1865</v>
      </c>
      <c r="J167" s="27">
        <v>110</v>
      </c>
      <c r="K167" s="27">
        <v>0</v>
      </c>
      <c r="L167" s="27">
        <f t="shared" si="17"/>
        <v>110</v>
      </c>
      <c r="M167" s="93">
        <v>1.6197264679257135</v>
      </c>
      <c r="N167" s="4" t="str">
        <f t="shared" si="21"/>
        <v>45922NPD378B34 REV1.1110</v>
      </c>
      <c r="O167" s="4">
        <f t="shared" si="22"/>
        <v>178.1699114718285</v>
      </c>
      <c r="P167" s="8">
        <f t="shared" si="23"/>
        <v>43374</v>
      </c>
      <c r="Q167" s="8">
        <f>VLOOKUP(P167,'Lookup Tables'!$A$3:$B$121,1,TRUE)</f>
        <v>43373</v>
      </c>
      <c r="R167" s="9">
        <f>VLOOKUP(P167,'Lookup Tables'!$A$3:$B$121,2,TRUE)</f>
        <v>43373</v>
      </c>
      <c r="S167" s="10">
        <f>VLOOKUP(P167,'Lookup Tables'!$D$3:$E$25,2,TRUE)</f>
        <v>43374</v>
      </c>
      <c r="T167" s="24" t="str">
        <f>IF(LEFT(G167,2)="PH",VLOOKUP(LEFT(G167,3),'Lookup Tables'!$G$3:$H$37,2,FALSE),IF(ISNA(VLOOKUP(LEFT(G167,2),'Lookup Tables'!$G$3:$H$37,2,FALSE)),"Other",VLOOKUP(LEFT(G167,2),'Lookup Tables'!$G$3:$H$37,2,FALSE)))</f>
        <v>Battery</v>
      </c>
      <c r="U167" s="79" t="str">
        <f t="shared" si="18"/>
        <v>NPD</v>
      </c>
      <c r="V167" s="79" t="str">
        <f t="shared" si="19"/>
        <v>P</v>
      </c>
      <c r="W167" s="79" t="e">
        <f>VLOOKUP(V167,'Lookup Tables'!$K$3:$L$21,2,FALSE)</f>
        <v>#N/A</v>
      </c>
      <c r="X167" s="79" t="e">
        <f t="shared" si="20"/>
        <v>#N/A</v>
      </c>
      <c r="Y167" s="12">
        <f ca="1">IF(R167="LATE",TODAY()-P167,0)</f>
        <v>0</v>
      </c>
      <c r="Z167">
        <f ca="1">Y167*L167</f>
        <v>0</v>
      </c>
      <c r="AA167" s="80"/>
      <c r="AB167" s="93"/>
    </row>
    <row r="168" spans="1:28" x14ac:dyDescent="0.25">
      <c r="A168" s="25" t="s">
        <v>147</v>
      </c>
      <c r="B168" s="25" t="s">
        <v>13</v>
      </c>
      <c r="C168" s="26">
        <v>43223</v>
      </c>
      <c r="D168" s="26">
        <v>43419</v>
      </c>
      <c r="E168" s="25" t="s">
        <v>14</v>
      </c>
      <c r="F168" s="25" t="s">
        <v>14</v>
      </c>
      <c r="G168" s="25" t="s">
        <v>1578</v>
      </c>
      <c r="H168" s="25" t="s">
        <v>17</v>
      </c>
      <c r="I168" s="25" t="s">
        <v>1866</v>
      </c>
      <c r="J168" s="27">
        <v>170</v>
      </c>
      <c r="K168" s="27">
        <v>0</v>
      </c>
      <c r="L168" s="27">
        <f t="shared" si="17"/>
        <v>170</v>
      </c>
      <c r="M168" s="93">
        <v>1.6197264679257135</v>
      </c>
      <c r="N168" s="4" t="str">
        <f t="shared" si="21"/>
        <v>45922NPD378B34 REV1.1170</v>
      </c>
      <c r="O168" s="4">
        <f t="shared" si="22"/>
        <v>275.35349954737131</v>
      </c>
      <c r="P168" s="8">
        <f t="shared" si="23"/>
        <v>43381</v>
      </c>
      <c r="Q168" s="8">
        <f>VLOOKUP(P168,'Lookup Tables'!$A$3:$B$121,1,TRUE)</f>
        <v>43380</v>
      </c>
      <c r="R168" s="9">
        <f>VLOOKUP(P168,'Lookup Tables'!$A$3:$B$121,2,TRUE)</f>
        <v>43380</v>
      </c>
      <c r="S168" s="10">
        <f>VLOOKUP(P168,'Lookup Tables'!$D$3:$E$25,2,TRUE)</f>
        <v>43374</v>
      </c>
      <c r="T168" s="24" t="str">
        <f>IF(LEFT(G168,2)="PH",VLOOKUP(LEFT(G168,3),'Lookup Tables'!$G$3:$H$37,2,FALSE),IF(ISNA(VLOOKUP(LEFT(G168,2),'Lookup Tables'!$G$3:$H$37,2,FALSE)),"Other",VLOOKUP(LEFT(G168,2),'Lookup Tables'!$G$3:$H$37,2,FALSE)))</f>
        <v>Battery</v>
      </c>
      <c r="U168" s="79" t="str">
        <f t="shared" si="18"/>
        <v>NPD</v>
      </c>
      <c r="V168" s="79" t="str">
        <f t="shared" si="19"/>
        <v>P</v>
      </c>
      <c r="W168" s="79" t="e">
        <f>VLOOKUP(V168,'Lookup Tables'!$K$3:$L$21,2,FALSE)</f>
        <v>#N/A</v>
      </c>
      <c r="X168" s="79" t="e">
        <f t="shared" si="20"/>
        <v>#N/A</v>
      </c>
      <c r="Y168" s="12">
        <f ca="1">IF(R168="LATE",TODAY()-P168,0)</f>
        <v>0</v>
      </c>
      <c r="Z168">
        <f ca="1">Y168*L168</f>
        <v>0</v>
      </c>
      <c r="AA168" s="80"/>
      <c r="AB168" s="93"/>
    </row>
    <row r="169" spans="1:28" x14ac:dyDescent="0.25">
      <c r="A169" s="25" t="s">
        <v>147</v>
      </c>
      <c r="B169" s="25" t="s">
        <v>13</v>
      </c>
      <c r="C169" s="26">
        <v>43223</v>
      </c>
      <c r="D169" s="26">
        <v>43419</v>
      </c>
      <c r="E169" s="25" t="s">
        <v>14</v>
      </c>
      <c r="F169" s="25" t="s">
        <v>14</v>
      </c>
      <c r="G169" s="25" t="s">
        <v>1578</v>
      </c>
      <c r="H169" s="25" t="s">
        <v>17</v>
      </c>
      <c r="I169" s="25" t="s">
        <v>1866</v>
      </c>
      <c r="J169" s="27">
        <v>110</v>
      </c>
      <c r="K169" s="27">
        <v>0</v>
      </c>
      <c r="L169" s="27">
        <f t="shared" si="17"/>
        <v>110</v>
      </c>
      <c r="M169" s="93">
        <v>1.6197264679257135</v>
      </c>
      <c r="N169" s="4" t="str">
        <f t="shared" si="21"/>
        <v>45922NPD378B34 REV1.1110</v>
      </c>
      <c r="O169" s="4">
        <f t="shared" si="22"/>
        <v>178.1699114718285</v>
      </c>
      <c r="P169" s="8">
        <f t="shared" si="23"/>
        <v>43381</v>
      </c>
      <c r="Q169" s="8">
        <f>VLOOKUP(P169,'Lookup Tables'!$A$3:$B$121,1,TRUE)</f>
        <v>43380</v>
      </c>
      <c r="R169" s="9">
        <f>VLOOKUP(P169,'Lookup Tables'!$A$3:$B$121,2,TRUE)</f>
        <v>43380</v>
      </c>
      <c r="S169" s="10">
        <f>VLOOKUP(P169,'Lookup Tables'!$D$3:$E$25,2,TRUE)</f>
        <v>43374</v>
      </c>
      <c r="T169" s="24" t="str">
        <f>IF(LEFT(G169,2)="PH",VLOOKUP(LEFT(G169,3),'Lookup Tables'!$G$3:$H$37,2,FALSE),IF(ISNA(VLOOKUP(LEFT(G169,2),'Lookup Tables'!$G$3:$H$37,2,FALSE)),"Other",VLOOKUP(LEFT(G169,2),'Lookup Tables'!$G$3:$H$37,2,FALSE)))</f>
        <v>Battery</v>
      </c>
      <c r="U169" s="79" t="str">
        <f t="shared" si="18"/>
        <v>NPD</v>
      </c>
      <c r="V169" s="79" t="str">
        <f t="shared" si="19"/>
        <v>P</v>
      </c>
      <c r="W169" s="79" t="e">
        <f>VLOOKUP(V169,'Lookup Tables'!$K$3:$L$21,2,FALSE)</f>
        <v>#N/A</v>
      </c>
      <c r="X169" s="79" t="e">
        <f t="shared" si="20"/>
        <v>#N/A</v>
      </c>
      <c r="Y169" s="12">
        <f ca="1">IF(R169="LATE",TODAY()-P169,0)</f>
        <v>0</v>
      </c>
      <c r="Z169">
        <f ca="1">Y169*L169</f>
        <v>0</v>
      </c>
      <c r="AA169" s="80"/>
      <c r="AB169" s="93"/>
    </row>
    <row r="170" spans="1:28" x14ac:dyDescent="0.25">
      <c r="A170" s="25" t="s">
        <v>512</v>
      </c>
      <c r="B170" s="25" t="s">
        <v>13</v>
      </c>
      <c r="C170" s="26">
        <v>43308</v>
      </c>
      <c r="D170" s="26">
        <v>43423</v>
      </c>
      <c r="E170" s="25" t="s">
        <v>64</v>
      </c>
      <c r="F170" s="25" t="s">
        <v>64</v>
      </c>
      <c r="G170" s="25" t="s">
        <v>1579</v>
      </c>
      <c r="H170" s="25" t="s">
        <v>17</v>
      </c>
      <c r="I170" s="25" t="s">
        <v>1867</v>
      </c>
      <c r="J170" s="27">
        <v>30</v>
      </c>
      <c r="K170" s="27">
        <v>0</v>
      </c>
      <c r="L170" s="27">
        <f t="shared" si="17"/>
        <v>30</v>
      </c>
      <c r="M170" s="93">
        <v>0.60654438712391479</v>
      </c>
      <c r="N170" s="4" t="str">
        <f t="shared" si="21"/>
        <v>46672NB2037ak31 Rev1.130</v>
      </c>
      <c r="O170" s="4">
        <f t="shared" si="22"/>
        <v>18.196331613717444</v>
      </c>
      <c r="P170" s="8">
        <f t="shared" si="23"/>
        <v>43423</v>
      </c>
      <c r="Q170" s="8">
        <f>VLOOKUP(P170,'Lookup Tables'!$A$3:$B$121,1,TRUE)</f>
        <v>43422</v>
      </c>
      <c r="R170" s="9">
        <f>VLOOKUP(P170,'Lookup Tables'!$A$3:$B$121,2,TRUE)</f>
        <v>43422</v>
      </c>
      <c r="S170" s="10">
        <f>VLOOKUP(P170,'Lookup Tables'!$D$3:$E$25,2,TRUE)</f>
        <v>43405</v>
      </c>
      <c r="T170" s="24" t="str">
        <f>IF(LEFT(G170,2)="PH",VLOOKUP(LEFT(G170,3),'Lookup Tables'!$G$3:$H$37,2,FALSE),IF(ISNA(VLOOKUP(LEFT(G170,2),'Lookup Tables'!$G$3:$H$37,2,FALSE)),"Other",VLOOKUP(LEFT(G170,2),'Lookup Tables'!$G$3:$H$37,2,FALSE)))</f>
        <v>Battery</v>
      </c>
      <c r="U170" s="79" t="str">
        <f t="shared" si="18"/>
        <v>NB2</v>
      </c>
      <c r="V170" s="79" t="str">
        <f t="shared" si="19"/>
        <v>B</v>
      </c>
      <c r="W170" s="79">
        <f>VLOOKUP(V170,'Lookup Tables'!$K$3:$L$21,2,FALSE)</f>
        <v>2</v>
      </c>
      <c r="X170" s="79">
        <f t="shared" si="20"/>
        <v>60</v>
      </c>
      <c r="Y170" s="12">
        <f ca="1">IF(R170="LATE",TODAY()-P170,0)</f>
        <v>0</v>
      </c>
      <c r="Z170">
        <f ca="1">Y170*L170</f>
        <v>0</v>
      </c>
      <c r="AA170" s="80"/>
      <c r="AB170" s="93"/>
    </row>
    <row r="171" spans="1:28" x14ac:dyDescent="0.25">
      <c r="A171" s="25" t="s">
        <v>444</v>
      </c>
      <c r="B171" s="25" t="s">
        <v>13</v>
      </c>
      <c r="C171" s="26">
        <v>43299</v>
      </c>
      <c r="D171" s="26">
        <v>43418</v>
      </c>
      <c r="E171" s="25" t="s">
        <v>106</v>
      </c>
      <c r="F171" s="25" t="s">
        <v>106</v>
      </c>
      <c r="G171" s="25" t="s">
        <v>1580</v>
      </c>
      <c r="H171" s="25" t="s">
        <v>17</v>
      </c>
      <c r="I171" s="25" t="s">
        <v>1868</v>
      </c>
      <c r="J171" s="27">
        <v>360</v>
      </c>
      <c r="K171" s="27">
        <v>0</v>
      </c>
      <c r="L171" s="27">
        <f t="shared" si="17"/>
        <v>360</v>
      </c>
      <c r="M171" s="93">
        <v>0.48015822545047981</v>
      </c>
      <c r="N171" s="4" t="str">
        <f t="shared" si="21"/>
        <v>46582NB2037al29 Rev1.4360</v>
      </c>
      <c r="O171" s="4">
        <f t="shared" si="22"/>
        <v>172.85696116217272</v>
      </c>
      <c r="P171" s="8">
        <f t="shared" si="23"/>
        <v>43383</v>
      </c>
      <c r="Q171" s="8">
        <f>VLOOKUP(P171,'Lookup Tables'!$A$3:$B$121,1,TRUE)</f>
        <v>43380</v>
      </c>
      <c r="R171" s="9">
        <f>VLOOKUP(P171,'Lookup Tables'!$A$3:$B$121,2,TRUE)</f>
        <v>43380</v>
      </c>
      <c r="S171" s="10">
        <f>VLOOKUP(P171,'Lookup Tables'!$D$3:$E$25,2,TRUE)</f>
        <v>43374</v>
      </c>
      <c r="T171" s="24" t="str">
        <f>IF(LEFT(G171,2)="PH",VLOOKUP(LEFT(G171,3),'Lookup Tables'!$G$3:$H$37,2,FALSE),IF(ISNA(VLOOKUP(LEFT(G171,2),'Lookup Tables'!$G$3:$H$37,2,FALSE)),"Other",VLOOKUP(LEFT(G171,2),'Lookup Tables'!$G$3:$H$37,2,FALSE)))</f>
        <v>Battery</v>
      </c>
      <c r="U171" s="79" t="str">
        <f t="shared" si="18"/>
        <v>NB2</v>
      </c>
      <c r="V171" s="79" t="str">
        <f t="shared" si="19"/>
        <v>B</v>
      </c>
      <c r="W171" s="79">
        <f>VLOOKUP(V171,'Lookup Tables'!$K$3:$L$21,2,FALSE)</f>
        <v>2</v>
      </c>
      <c r="X171" s="79">
        <f t="shared" si="20"/>
        <v>720</v>
      </c>
      <c r="Y171" s="12">
        <f ca="1">IF(R171="LATE",TODAY()-P171,0)</f>
        <v>0</v>
      </c>
      <c r="Z171">
        <f ca="1">Y171*L171</f>
        <v>0</v>
      </c>
      <c r="AA171" s="80"/>
      <c r="AB171" s="93"/>
    </row>
    <row r="172" spans="1:28" x14ac:dyDescent="0.25">
      <c r="A172" s="25" t="s">
        <v>444</v>
      </c>
      <c r="B172" s="25" t="s">
        <v>13</v>
      </c>
      <c r="C172" s="26">
        <v>43299</v>
      </c>
      <c r="D172" s="26">
        <v>43418</v>
      </c>
      <c r="E172" s="25" t="s">
        <v>106</v>
      </c>
      <c r="F172" s="25" t="s">
        <v>106</v>
      </c>
      <c r="G172" s="25" t="s">
        <v>1580</v>
      </c>
      <c r="H172" s="25" t="s">
        <v>17</v>
      </c>
      <c r="I172" s="25" t="s">
        <v>1869</v>
      </c>
      <c r="J172" s="27">
        <v>360</v>
      </c>
      <c r="K172" s="27">
        <v>0</v>
      </c>
      <c r="L172" s="27">
        <f t="shared" si="17"/>
        <v>360</v>
      </c>
      <c r="M172" s="93">
        <v>0.48015822545047981</v>
      </c>
      <c r="N172" s="4" t="str">
        <f t="shared" si="21"/>
        <v>46582NB2037al29 Rev1.4360</v>
      </c>
      <c r="O172" s="4">
        <f t="shared" si="22"/>
        <v>172.85696116217272</v>
      </c>
      <c r="P172" s="8">
        <f t="shared" si="23"/>
        <v>43417</v>
      </c>
      <c r="Q172" s="8">
        <f>VLOOKUP(P172,'Lookup Tables'!$A$3:$B$121,1,TRUE)</f>
        <v>43415</v>
      </c>
      <c r="R172" s="9">
        <f>VLOOKUP(P172,'Lookup Tables'!$A$3:$B$121,2,TRUE)</f>
        <v>43415</v>
      </c>
      <c r="S172" s="10">
        <f>VLOOKUP(P172,'Lookup Tables'!$D$3:$E$25,2,TRUE)</f>
        <v>43405</v>
      </c>
      <c r="T172" s="24" t="str">
        <f>IF(LEFT(G172,2)="PH",VLOOKUP(LEFT(G172,3),'Lookup Tables'!$G$3:$H$37,2,FALSE),IF(ISNA(VLOOKUP(LEFT(G172,2),'Lookup Tables'!$G$3:$H$37,2,FALSE)),"Other",VLOOKUP(LEFT(G172,2),'Lookup Tables'!$G$3:$H$37,2,FALSE)))</f>
        <v>Battery</v>
      </c>
      <c r="U172" s="79" t="str">
        <f t="shared" si="18"/>
        <v>NB2</v>
      </c>
      <c r="V172" s="79" t="str">
        <f t="shared" si="19"/>
        <v>B</v>
      </c>
      <c r="W172" s="79">
        <f>VLOOKUP(V172,'Lookup Tables'!$K$3:$L$21,2,FALSE)</f>
        <v>2</v>
      </c>
      <c r="X172" s="79">
        <f t="shared" si="20"/>
        <v>720</v>
      </c>
      <c r="Y172" s="12">
        <f ca="1">IF(R172="LATE",TODAY()-P172,0)</f>
        <v>0</v>
      </c>
      <c r="Z172">
        <f ca="1">Y172*L172</f>
        <v>0</v>
      </c>
      <c r="AA172" s="80"/>
      <c r="AB172" s="93"/>
    </row>
    <row r="173" spans="1:28" x14ac:dyDescent="0.25">
      <c r="A173" s="25" t="s">
        <v>444</v>
      </c>
      <c r="B173" s="25" t="s">
        <v>13</v>
      </c>
      <c r="C173" s="26">
        <v>43299</v>
      </c>
      <c r="D173" s="26">
        <v>43418</v>
      </c>
      <c r="E173" s="25" t="s">
        <v>106</v>
      </c>
      <c r="F173" s="25" t="s">
        <v>106</v>
      </c>
      <c r="G173" s="25" t="s">
        <v>1580</v>
      </c>
      <c r="H173" s="25" t="s">
        <v>17</v>
      </c>
      <c r="I173" s="25" t="s">
        <v>1870</v>
      </c>
      <c r="J173" s="27">
        <v>280</v>
      </c>
      <c r="K173" s="27">
        <v>0</v>
      </c>
      <c r="L173" s="27">
        <f t="shared" si="17"/>
        <v>280</v>
      </c>
      <c r="M173" s="93">
        <v>0.48015822545047981</v>
      </c>
      <c r="N173" s="4" t="str">
        <f t="shared" si="21"/>
        <v>46582NB2037al29 Rev1.4280</v>
      </c>
      <c r="O173" s="4">
        <f t="shared" si="22"/>
        <v>134.44430312613434</v>
      </c>
      <c r="P173" s="8">
        <f t="shared" si="23"/>
        <v>43438</v>
      </c>
      <c r="Q173" s="8">
        <f>VLOOKUP(P173,'Lookup Tables'!$A$3:$B$121,1,TRUE)</f>
        <v>43436</v>
      </c>
      <c r="R173" s="9">
        <f>VLOOKUP(P173,'Lookup Tables'!$A$3:$B$121,2,TRUE)</f>
        <v>43436</v>
      </c>
      <c r="S173" s="10">
        <f>VLOOKUP(P173,'Lookup Tables'!$D$3:$E$25,2,TRUE)</f>
        <v>43435</v>
      </c>
      <c r="T173" s="24" t="str">
        <f>IF(LEFT(G173,2)="PH",VLOOKUP(LEFT(G173,3),'Lookup Tables'!$G$3:$H$37,2,FALSE),IF(ISNA(VLOOKUP(LEFT(G173,2),'Lookup Tables'!$G$3:$H$37,2,FALSE)),"Other",VLOOKUP(LEFT(G173,2),'Lookup Tables'!$G$3:$H$37,2,FALSE)))</f>
        <v>Battery</v>
      </c>
      <c r="U173" s="79" t="str">
        <f t="shared" si="18"/>
        <v>NB2</v>
      </c>
      <c r="V173" s="79" t="str">
        <f t="shared" si="19"/>
        <v>B</v>
      </c>
      <c r="W173" s="79">
        <f>VLOOKUP(V173,'Lookup Tables'!$K$3:$L$21,2,FALSE)</f>
        <v>2</v>
      </c>
      <c r="X173" s="79">
        <f t="shared" si="20"/>
        <v>560</v>
      </c>
      <c r="Y173" s="12">
        <f ca="1">IF(R173="LATE",TODAY()-P173,0)</f>
        <v>0</v>
      </c>
      <c r="Z173">
        <f ca="1">Y173*L173</f>
        <v>0</v>
      </c>
      <c r="AA173" s="80"/>
      <c r="AB173" s="93"/>
    </row>
    <row r="174" spans="1:28" x14ac:dyDescent="0.25">
      <c r="A174" s="25" t="s">
        <v>1222</v>
      </c>
      <c r="B174" s="25" t="s">
        <v>13</v>
      </c>
      <c r="C174" s="26">
        <v>43343</v>
      </c>
      <c r="D174" s="26">
        <v>43409</v>
      </c>
      <c r="E174" s="25" t="s">
        <v>436</v>
      </c>
      <c r="F174" s="25" t="s">
        <v>436</v>
      </c>
      <c r="G174" s="25" t="s">
        <v>1581</v>
      </c>
      <c r="H174" s="25" t="s">
        <v>17</v>
      </c>
      <c r="I174" s="25" t="s">
        <v>1871</v>
      </c>
      <c r="J174" s="27">
        <v>30</v>
      </c>
      <c r="K174" s="27">
        <v>0</v>
      </c>
      <c r="L174" s="27">
        <f t="shared" si="17"/>
        <v>30</v>
      </c>
      <c r="M174" s="93">
        <v>0.54439769999435672</v>
      </c>
      <c r="N174" s="4" t="str">
        <f t="shared" si="21"/>
        <v>46939NB2037av31 Rev1.030</v>
      </c>
      <c r="O174" s="4">
        <f t="shared" si="22"/>
        <v>16.331930999830703</v>
      </c>
      <c r="P174" s="8">
        <f t="shared" si="23"/>
        <v>43369</v>
      </c>
      <c r="Q174" s="8">
        <f>VLOOKUP(P174,'Lookup Tables'!$A$3:$B$121,1,TRUE)</f>
        <v>43366</v>
      </c>
      <c r="R174" s="9">
        <f>VLOOKUP(P174,'Lookup Tables'!$A$3:$B$121,2,TRUE)</f>
        <v>43366</v>
      </c>
      <c r="S174" s="10">
        <f>VLOOKUP(P174,'Lookup Tables'!$D$3:$E$25,2,TRUE)</f>
        <v>43344</v>
      </c>
      <c r="T174" s="24" t="str">
        <f>IF(LEFT(G174,2)="PH",VLOOKUP(LEFT(G174,3),'Lookup Tables'!$G$3:$H$37,2,FALSE),IF(ISNA(VLOOKUP(LEFT(G174,2),'Lookup Tables'!$G$3:$H$37,2,FALSE)),"Other",VLOOKUP(LEFT(G174,2),'Lookup Tables'!$G$3:$H$37,2,FALSE)))</f>
        <v>Battery</v>
      </c>
      <c r="U174" s="79" t="str">
        <f t="shared" si="18"/>
        <v>NB2</v>
      </c>
      <c r="V174" s="79" t="str">
        <f t="shared" si="19"/>
        <v>B</v>
      </c>
      <c r="W174" s="79">
        <f>VLOOKUP(V174,'Lookup Tables'!$K$3:$L$21,2,FALSE)</f>
        <v>2</v>
      </c>
      <c r="X174" s="79">
        <f t="shared" si="20"/>
        <v>60</v>
      </c>
      <c r="Y174" s="12">
        <f ca="1">IF(R174="LATE",TODAY()-P174,0)</f>
        <v>0</v>
      </c>
      <c r="Z174">
        <f ca="1">Y174*L174</f>
        <v>0</v>
      </c>
      <c r="AA174" s="80"/>
      <c r="AB174" s="93"/>
    </row>
    <row r="175" spans="1:28" x14ac:dyDescent="0.25">
      <c r="A175" s="25" t="s">
        <v>1222</v>
      </c>
      <c r="B175" s="25" t="s">
        <v>13</v>
      </c>
      <c r="C175" s="26">
        <v>43343</v>
      </c>
      <c r="D175" s="26">
        <v>43409</v>
      </c>
      <c r="E175" s="25" t="s">
        <v>436</v>
      </c>
      <c r="F175" s="25" t="s">
        <v>436</v>
      </c>
      <c r="G175" s="25" t="s">
        <v>1581</v>
      </c>
      <c r="H175" s="25" t="s">
        <v>17</v>
      </c>
      <c r="I175" s="25" t="s">
        <v>1872</v>
      </c>
      <c r="J175" s="27">
        <v>45</v>
      </c>
      <c r="K175" s="27">
        <v>0</v>
      </c>
      <c r="L175" s="27">
        <f t="shared" si="17"/>
        <v>45</v>
      </c>
      <c r="M175" s="93">
        <v>0.54439769999435672</v>
      </c>
      <c r="N175" s="4" t="str">
        <f t="shared" si="21"/>
        <v>46939NB2037av31 Rev1.045</v>
      </c>
      <c r="O175" s="4">
        <f t="shared" si="22"/>
        <v>24.497896499746052</v>
      </c>
      <c r="P175" s="8">
        <f t="shared" si="23"/>
        <v>43395</v>
      </c>
      <c r="Q175" s="8">
        <f>VLOOKUP(P175,'Lookup Tables'!$A$3:$B$121,1,TRUE)</f>
        <v>43394</v>
      </c>
      <c r="R175" s="9">
        <f>VLOOKUP(P175,'Lookup Tables'!$A$3:$B$121,2,TRUE)</f>
        <v>43394</v>
      </c>
      <c r="S175" s="10">
        <f>VLOOKUP(P175,'Lookup Tables'!$D$3:$E$25,2,TRUE)</f>
        <v>43374</v>
      </c>
      <c r="T175" s="24" t="str">
        <f>IF(LEFT(G175,2)="PH",VLOOKUP(LEFT(G175,3),'Lookup Tables'!$G$3:$H$37,2,FALSE),IF(ISNA(VLOOKUP(LEFT(G175,2),'Lookup Tables'!$G$3:$H$37,2,FALSE)),"Other",VLOOKUP(LEFT(G175,2),'Lookup Tables'!$G$3:$H$37,2,FALSE)))</f>
        <v>Battery</v>
      </c>
      <c r="U175" s="79" t="str">
        <f t="shared" si="18"/>
        <v>NB2</v>
      </c>
      <c r="V175" s="79" t="str">
        <f t="shared" si="19"/>
        <v>B</v>
      </c>
      <c r="W175" s="79">
        <f>VLOOKUP(V175,'Lookup Tables'!$K$3:$L$21,2,FALSE)</f>
        <v>2</v>
      </c>
      <c r="X175" s="79">
        <f t="shared" si="20"/>
        <v>90</v>
      </c>
      <c r="Y175" s="12">
        <f ca="1">IF(R175="LATE",TODAY()-P175,0)</f>
        <v>0</v>
      </c>
      <c r="Z175">
        <f ca="1">Y175*L175</f>
        <v>0</v>
      </c>
      <c r="AA175" s="80"/>
      <c r="AB175" s="93"/>
    </row>
    <row r="176" spans="1:28" x14ac:dyDescent="0.25">
      <c r="A176" s="25" t="s">
        <v>355</v>
      </c>
      <c r="B176" s="25" t="s">
        <v>13</v>
      </c>
      <c r="C176" s="26">
        <v>43278</v>
      </c>
      <c r="D176" s="26">
        <v>43392</v>
      </c>
      <c r="E176" s="25" t="s">
        <v>94</v>
      </c>
      <c r="F176" s="25" t="s">
        <v>94</v>
      </c>
      <c r="G176" s="25" t="s">
        <v>1582</v>
      </c>
      <c r="H176" s="25" t="s">
        <v>17</v>
      </c>
      <c r="I176" s="25" t="s">
        <v>1873</v>
      </c>
      <c r="J176" s="27">
        <v>100</v>
      </c>
      <c r="K176" s="27">
        <v>0</v>
      </c>
      <c r="L176" s="27">
        <f t="shared" si="17"/>
        <v>100</v>
      </c>
      <c r="M176" s="93">
        <v>0.49872033990791731</v>
      </c>
      <c r="N176" s="4" t="str">
        <f t="shared" si="21"/>
        <v>46404NB2037bf29 Rev1.4100</v>
      </c>
      <c r="O176" s="4">
        <f t="shared" si="22"/>
        <v>49.872033990791728</v>
      </c>
      <c r="P176" s="8">
        <f t="shared" si="23"/>
        <v>43390</v>
      </c>
      <c r="Q176" s="8">
        <f>VLOOKUP(P176,'Lookup Tables'!$A$3:$B$121,1,TRUE)</f>
        <v>43387</v>
      </c>
      <c r="R176" s="9">
        <f>VLOOKUP(P176,'Lookup Tables'!$A$3:$B$121,2,TRUE)</f>
        <v>43387</v>
      </c>
      <c r="S176" s="10">
        <f>VLOOKUP(P176,'Lookup Tables'!$D$3:$E$25,2,TRUE)</f>
        <v>43374</v>
      </c>
      <c r="T176" s="24" t="str">
        <f>IF(LEFT(G176,2)="PH",VLOOKUP(LEFT(G176,3),'Lookup Tables'!$G$3:$H$37,2,FALSE),IF(ISNA(VLOOKUP(LEFT(G176,2),'Lookup Tables'!$G$3:$H$37,2,FALSE)),"Other",VLOOKUP(LEFT(G176,2),'Lookup Tables'!$G$3:$H$37,2,FALSE)))</f>
        <v>Battery</v>
      </c>
      <c r="U176" s="79" t="str">
        <f t="shared" si="18"/>
        <v>NB2</v>
      </c>
      <c r="V176" s="79" t="str">
        <f t="shared" si="19"/>
        <v>B</v>
      </c>
      <c r="W176" s="79">
        <f>VLOOKUP(V176,'Lookup Tables'!$K$3:$L$21,2,FALSE)</f>
        <v>2</v>
      </c>
      <c r="X176" s="79">
        <f t="shared" si="20"/>
        <v>200</v>
      </c>
      <c r="Y176" s="12">
        <f ca="1">IF(R176="LATE",TODAY()-P176,0)</f>
        <v>0</v>
      </c>
      <c r="Z176">
        <f ca="1">Y176*L176</f>
        <v>0</v>
      </c>
      <c r="AA176" s="80"/>
      <c r="AB176" s="93"/>
    </row>
    <row r="177" spans="1:28" x14ac:dyDescent="0.25">
      <c r="A177" s="25" t="s">
        <v>164</v>
      </c>
      <c r="B177" s="25" t="s">
        <v>13</v>
      </c>
      <c r="C177" s="26">
        <v>43174</v>
      </c>
      <c r="D177" s="26">
        <v>43437</v>
      </c>
      <c r="E177" s="25" t="s">
        <v>51</v>
      </c>
      <c r="F177" s="25" t="s">
        <v>51</v>
      </c>
      <c r="G177" s="25" t="s">
        <v>1582</v>
      </c>
      <c r="H177" s="25" t="s">
        <v>17</v>
      </c>
      <c r="I177" s="25" t="s">
        <v>1874</v>
      </c>
      <c r="J177" s="27">
        <v>12</v>
      </c>
      <c r="K177" s="27">
        <v>0</v>
      </c>
      <c r="L177" s="27">
        <f t="shared" si="17"/>
        <v>12</v>
      </c>
      <c r="M177" s="93">
        <v>0.55176795132304512</v>
      </c>
      <c r="N177" s="4" t="str">
        <f t="shared" si="21"/>
        <v>45435NB2037bf29 Rev1.412</v>
      </c>
      <c r="O177" s="4">
        <f t="shared" si="22"/>
        <v>6.6212154158765415</v>
      </c>
      <c r="P177" s="8">
        <f t="shared" si="23"/>
        <v>43430</v>
      </c>
      <c r="Q177" s="8">
        <f>VLOOKUP(P177,'Lookup Tables'!$A$3:$B$121,1,TRUE)</f>
        <v>43429</v>
      </c>
      <c r="R177" s="9">
        <f>VLOOKUP(P177,'Lookup Tables'!$A$3:$B$121,2,TRUE)</f>
        <v>43429</v>
      </c>
      <c r="S177" s="10">
        <f>VLOOKUP(P177,'Lookup Tables'!$D$3:$E$25,2,TRUE)</f>
        <v>43405</v>
      </c>
      <c r="T177" s="24" t="str">
        <f>IF(LEFT(G177,2)="PH",VLOOKUP(LEFT(G177,3),'Lookup Tables'!$G$3:$H$37,2,FALSE),IF(ISNA(VLOOKUP(LEFT(G177,2),'Lookup Tables'!$G$3:$H$37,2,FALSE)),"Other",VLOOKUP(LEFT(G177,2),'Lookup Tables'!$G$3:$H$37,2,FALSE)))</f>
        <v>Battery</v>
      </c>
      <c r="U177" s="79" t="str">
        <f t="shared" si="18"/>
        <v>NB2</v>
      </c>
      <c r="V177" s="79" t="str">
        <f t="shared" si="19"/>
        <v>B</v>
      </c>
      <c r="W177" s="79">
        <f>VLOOKUP(V177,'Lookup Tables'!$K$3:$L$21,2,FALSE)</f>
        <v>2</v>
      </c>
      <c r="X177" s="79">
        <f t="shared" si="20"/>
        <v>24</v>
      </c>
      <c r="Y177" s="12">
        <f ca="1">IF(R177="LATE",TODAY()-P177,0)</f>
        <v>0</v>
      </c>
      <c r="Z177">
        <f ca="1">Y177*L177</f>
        <v>0</v>
      </c>
      <c r="AA177" s="80"/>
      <c r="AB177" s="93"/>
    </row>
    <row r="178" spans="1:28" x14ac:dyDescent="0.25">
      <c r="A178" s="25" t="s">
        <v>322</v>
      </c>
      <c r="B178" s="25" t="s">
        <v>13</v>
      </c>
      <c r="C178" s="26">
        <v>43271</v>
      </c>
      <c r="D178" s="26">
        <v>43350</v>
      </c>
      <c r="E178" s="25" t="s">
        <v>65</v>
      </c>
      <c r="F178" s="25" t="s">
        <v>65</v>
      </c>
      <c r="G178" s="25" t="s">
        <v>1583</v>
      </c>
      <c r="H178" s="25" t="s">
        <v>17</v>
      </c>
      <c r="I178" s="25" t="s">
        <v>1875</v>
      </c>
      <c r="J178" s="27">
        <v>22</v>
      </c>
      <c r="K178" s="27">
        <v>0</v>
      </c>
      <c r="L178" s="27">
        <f t="shared" si="17"/>
        <v>22</v>
      </c>
      <c r="M178" s="93">
        <v>0.64758121859599482</v>
      </c>
      <c r="N178" s="4" t="str">
        <f t="shared" si="21"/>
        <v>46329NB2037bf34 Rev1.422</v>
      </c>
      <c r="O178" s="4">
        <f t="shared" si="22"/>
        <v>14.246786809111885</v>
      </c>
      <c r="P178" s="8">
        <f t="shared" si="23"/>
        <v>43348</v>
      </c>
      <c r="Q178" s="8">
        <f>VLOOKUP(P178,'Lookup Tables'!$A$3:$B$121,1,TRUE)</f>
        <v>43345</v>
      </c>
      <c r="R178" s="9" t="str">
        <f>VLOOKUP(P178,'Lookup Tables'!$A$3:$B$121,2,TRUE)</f>
        <v>LATE</v>
      </c>
      <c r="S178" s="10">
        <f>VLOOKUP(P178,'Lookup Tables'!$D$3:$E$25,2,TRUE)</f>
        <v>43344</v>
      </c>
      <c r="T178" s="24" t="str">
        <f>IF(LEFT(G178,2)="PH",VLOOKUP(LEFT(G178,3),'Lookup Tables'!$G$3:$H$37,2,FALSE),IF(ISNA(VLOOKUP(LEFT(G178,2),'Lookup Tables'!$G$3:$H$37,2,FALSE)),"Other",VLOOKUP(LEFT(G178,2),'Lookup Tables'!$G$3:$H$37,2,FALSE)))</f>
        <v>Battery</v>
      </c>
      <c r="U178" s="79" t="str">
        <f t="shared" si="18"/>
        <v>NB2</v>
      </c>
      <c r="V178" s="79" t="str">
        <f t="shared" si="19"/>
        <v>B</v>
      </c>
      <c r="W178" s="79">
        <f>VLOOKUP(V178,'Lookup Tables'!$K$3:$L$21,2,FALSE)</f>
        <v>2</v>
      </c>
      <c r="X178" s="79">
        <f t="shared" si="20"/>
        <v>44</v>
      </c>
      <c r="Y178" s="12">
        <f ca="1">IF(R178="LATE",TODAY()-P178,0)</f>
        <v>9</v>
      </c>
      <c r="Z178">
        <f ca="1">Y178*L178</f>
        <v>198</v>
      </c>
      <c r="AA178" s="80"/>
      <c r="AB178" s="93"/>
    </row>
    <row r="179" spans="1:28" x14ac:dyDescent="0.25">
      <c r="A179" s="25" t="s">
        <v>1102</v>
      </c>
      <c r="B179" s="25" t="s">
        <v>13</v>
      </c>
      <c r="C179" s="26">
        <v>43335</v>
      </c>
      <c r="D179" s="26">
        <v>43368</v>
      </c>
      <c r="E179" s="25" t="s">
        <v>1118</v>
      </c>
      <c r="F179" s="25" t="s">
        <v>1118</v>
      </c>
      <c r="G179" s="25" t="s">
        <v>1583</v>
      </c>
      <c r="H179" s="25" t="s">
        <v>17</v>
      </c>
      <c r="I179" s="25" t="s">
        <v>1876</v>
      </c>
      <c r="J179" s="27">
        <v>2</v>
      </c>
      <c r="K179" s="27">
        <v>0</v>
      </c>
      <c r="L179" s="27">
        <f t="shared" si="17"/>
        <v>2</v>
      </c>
      <c r="M179" s="93">
        <v>0.83866180859902828</v>
      </c>
      <c r="N179" s="4" t="str">
        <f t="shared" si="21"/>
        <v>46884NB2037bf34 Rev1.42</v>
      </c>
      <c r="O179" s="4">
        <f t="shared" si="22"/>
        <v>1.6773236171980566</v>
      </c>
      <c r="P179" s="8">
        <f t="shared" si="23"/>
        <v>43368</v>
      </c>
      <c r="Q179" s="8">
        <f>VLOOKUP(P179,'Lookup Tables'!$A$3:$B$121,1,TRUE)</f>
        <v>43366</v>
      </c>
      <c r="R179" s="9">
        <f>VLOOKUP(P179,'Lookup Tables'!$A$3:$B$121,2,TRUE)</f>
        <v>43366</v>
      </c>
      <c r="S179" s="10">
        <f>VLOOKUP(P179,'Lookup Tables'!$D$3:$E$25,2,TRUE)</f>
        <v>43344</v>
      </c>
      <c r="T179" s="24" t="str">
        <f>IF(LEFT(G179,2)="PH",VLOOKUP(LEFT(G179,3),'Lookup Tables'!$G$3:$H$37,2,FALSE),IF(ISNA(VLOOKUP(LEFT(G179,2),'Lookup Tables'!$G$3:$H$37,2,FALSE)),"Other",VLOOKUP(LEFT(G179,2),'Lookup Tables'!$G$3:$H$37,2,FALSE)))</f>
        <v>Battery</v>
      </c>
      <c r="U179" s="79" t="str">
        <f t="shared" si="18"/>
        <v>NB2</v>
      </c>
      <c r="V179" s="79" t="str">
        <f t="shared" si="19"/>
        <v>B</v>
      </c>
      <c r="W179" s="79">
        <f>VLOOKUP(V179,'Lookup Tables'!$K$3:$L$21,2,FALSE)</f>
        <v>2</v>
      </c>
      <c r="X179" s="79">
        <f t="shared" si="20"/>
        <v>4</v>
      </c>
      <c r="Y179" s="12">
        <f ca="1">IF(R179="LATE",TODAY()-P179,0)</f>
        <v>0</v>
      </c>
      <c r="Z179">
        <f ca="1">Y179*L179</f>
        <v>0</v>
      </c>
      <c r="AA179" s="80"/>
      <c r="AB179" s="93"/>
    </row>
    <row r="180" spans="1:28" x14ac:dyDescent="0.25">
      <c r="A180" s="25" t="s">
        <v>1308</v>
      </c>
      <c r="B180" s="25" t="s">
        <v>13</v>
      </c>
      <c r="C180" s="26">
        <v>43350</v>
      </c>
      <c r="D180" s="26">
        <v>43403</v>
      </c>
      <c r="E180" s="25" t="s">
        <v>26</v>
      </c>
      <c r="F180" s="25" t="s">
        <v>26</v>
      </c>
      <c r="G180" s="25" t="s">
        <v>1583</v>
      </c>
      <c r="H180" s="25" t="s">
        <v>17</v>
      </c>
      <c r="I180" s="25" t="s">
        <v>1876</v>
      </c>
      <c r="J180" s="27">
        <v>8</v>
      </c>
      <c r="K180" s="27">
        <v>2</v>
      </c>
      <c r="L180" s="27">
        <f t="shared" si="17"/>
        <v>6</v>
      </c>
      <c r="M180" s="93">
        <v>0.83866180859902828</v>
      </c>
      <c r="N180" s="4" t="str">
        <f t="shared" si="21"/>
        <v>46995NB2037bf34 Rev1.48</v>
      </c>
      <c r="O180" s="4">
        <f t="shared" si="22"/>
        <v>5.0319708515941697</v>
      </c>
      <c r="P180" s="8">
        <f t="shared" si="23"/>
        <v>43403</v>
      </c>
      <c r="Q180" s="8">
        <f>VLOOKUP(P180,'Lookup Tables'!$A$3:$B$121,1,TRUE)</f>
        <v>43401</v>
      </c>
      <c r="R180" s="9">
        <f>VLOOKUP(P180,'Lookup Tables'!$A$3:$B$121,2,TRUE)</f>
        <v>43401</v>
      </c>
      <c r="S180" s="10">
        <f>VLOOKUP(P180,'Lookup Tables'!$D$3:$E$25,2,TRUE)</f>
        <v>43374</v>
      </c>
      <c r="T180" s="24" t="str">
        <f>IF(LEFT(G180,2)="PH",VLOOKUP(LEFT(G180,3),'Lookup Tables'!$G$3:$H$37,2,FALSE),IF(ISNA(VLOOKUP(LEFT(G180,2),'Lookup Tables'!$G$3:$H$37,2,FALSE)),"Other",VLOOKUP(LEFT(G180,2),'Lookup Tables'!$G$3:$H$37,2,FALSE)))</f>
        <v>Battery</v>
      </c>
      <c r="U180" s="79" t="str">
        <f t="shared" si="18"/>
        <v>NB2</v>
      </c>
      <c r="V180" s="79" t="str">
        <f t="shared" si="19"/>
        <v>B</v>
      </c>
      <c r="W180" s="79">
        <f>VLOOKUP(V180,'Lookup Tables'!$K$3:$L$21,2,FALSE)</f>
        <v>2</v>
      </c>
      <c r="X180" s="79">
        <f t="shared" si="20"/>
        <v>12</v>
      </c>
      <c r="Y180" s="12">
        <f ca="1">IF(R180="LATE",TODAY()-P180,0)</f>
        <v>0</v>
      </c>
      <c r="Z180">
        <f ca="1">Y180*L180</f>
        <v>0</v>
      </c>
      <c r="AA180" s="80"/>
      <c r="AB180" s="93"/>
    </row>
    <row r="181" spans="1:28" x14ac:dyDescent="0.25">
      <c r="A181" s="25" t="s">
        <v>574</v>
      </c>
      <c r="B181" s="25" t="s">
        <v>13</v>
      </c>
      <c r="C181" s="26">
        <v>43315</v>
      </c>
      <c r="D181" s="26">
        <v>43432</v>
      </c>
      <c r="E181" s="25" t="s">
        <v>301</v>
      </c>
      <c r="F181" s="25" t="s">
        <v>301</v>
      </c>
      <c r="G181" s="25" t="s">
        <v>1583</v>
      </c>
      <c r="H181" s="25" t="s">
        <v>17</v>
      </c>
      <c r="I181" s="25" t="s">
        <v>1876</v>
      </c>
      <c r="J181" s="27">
        <v>10</v>
      </c>
      <c r="K181" s="27">
        <v>0</v>
      </c>
      <c r="L181" s="27">
        <f t="shared" si="17"/>
        <v>10</v>
      </c>
      <c r="M181" s="93">
        <v>0.83866180859902828</v>
      </c>
      <c r="N181" s="4" t="str">
        <f t="shared" si="21"/>
        <v>46744NB2037bf34 Rev1.410</v>
      </c>
      <c r="O181" s="4">
        <f t="shared" si="22"/>
        <v>8.3866180859902819</v>
      </c>
      <c r="P181" s="8">
        <f t="shared" si="23"/>
        <v>43432</v>
      </c>
      <c r="Q181" s="8">
        <f>VLOOKUP(P181,'Lookup Tables'!$A$3:$B$121,1,TRUE)</f>
        <v>43429</v>
      </c>
      <c r="R181" s="9">
        <f>VLOOKUP(P181,'Lookup Tables'!$A$3:$B$121,2,TRUE)</f>
        <v>43429</v>
      </c>
      <c r="S181" s="10">
        <f>VLOOKUP(P181,'Lookup Tables'!$D$3:$E$25,2,TRUE)</f>
        <v>43405</v>
      </c>
      <c r="T181" s="24" t="str">
        <f>IF(LEFT(G181,2)="PH",VLOOKUP(LEFT(G181,3),'Lookup Tables'!$G$3:$H$37,2,FALSE),IF(ISNA(VLOOKUP(LEFT(G181,2),'Lookup Tables'!$G$3:$H$37,2,FALSE)),"Other",VLOOKUP(LEFT(G181,2),'Lookup Tables'!$G$3:$H$37,2,FALSE)))</f>
        <v>Battery</v>
      </c>
      <c r="U181" s="79" t="str">
        <f t="shared" si="18"/>
        <v>NB2</v>
      </c>
      <c r="V181" s="79" t="str">
        <f t="shared" si="19"/>
        <v>B</v>
      </c>
      <c r="W181" s="79">
        <f>VLOOKUP(V181,'Lookup Tables'!$K$3:$L$21,2,FALSE)</f>
        <v>2</v>
      </c>
      <c r="X181" s="79">
        <f t="shared" si="20"/>
        <v>20</v>
      </c>
      <c r="Y181" s="12">
        <f ca="1">IF(R181="LATE",TODAY()-P181,0)</f>
        <v>0</v>
      </c>
      <c r="Z181">
        <f ca="1">Y181*L181</f>
        <v>0</v>
      </c>
      <c r="AA181" s="80"/>
      <c r="AB181" s="93"/>
    </row>
    <row r="182" spans="1:28" x14ac:dyDescent="0.25">
      <c r="A182" s="25" t="s">
        <v>1341</v>
      </c>
      <c r="B182" s="25" t="s">
        <v>13</v>
      </c>
      <c r="C182" s="26">
        <v>43353</v>
      </c>
      <c r="D182" s="26">
        <v>43472</v>
      </c>
      <c r="E182" s="25" t="s">
        <v>65</v>
      </c>
      <c r="F182" s="25" t="s">
        <v>65</v>
      </c>
      <c r="G182" s="25" t="s">
        <v>1583</v>
      </c>
      <c r="H182" s="25" t="s">
        <v>17</v>
      </c>
      <c r="I182" s="25" t="s">
        <v>1876</v>
      </c>
      <c r="J182" s="27">
        <v>180</v>
      </c>
      <c r="K182" s="27">
        <v>0</v>
      </c>
      <c r="L182" s="27">
        <f t="shared" si="17"/>
        <v>180</v>
      </c>
      <c r="M182" s="93">
        <v>0.51018517530809937</v>
      </c>
      <c r="N182" s="4" t="str">
        <f t="shared" si="21"/>
        <v>47014NB2037bf34 Rev1.4180</v>
      </c>
      <c r="O182" s="4">
        <f t="shared" si="22"/>
        <v>91.833331555457889</v>
      </c>
      <c r="P182" s="8">
        <f t="shared" si="23"/>
        <v>43472</v>
      </c>
      <c r="Q182" s="8">
        <f>VLOOKUP(P182,'Lookup Tables'!$A$3:$B$121,1,TRUE)</f>
        <v>43471</v>
      </c>
      <c r="R182" s="9">
        <f>VLOOKUP(P182,'Lookup Tables'!$A$3:$B$121,2,TRUE)</f>
        <v>43471</v>
      </c>
      <c r="S182" s="10">
        <f>VLOOKUP(P182,'Lookup Tables'!$D$3:$E$25,2,TRUE)</f>
        <v>43466</v>
      </c>
      <c r="T182" s="24" t="str">
        <f>IF(LEFT(G182,2)="PH",VLOOKUP(LEFT(G182,3),'Lookup Tables'!$G$3:$H$37,2,FALSE),IF(ISNA(VLOOKUP(LEFT(G182,2),'Lookup Tables'!$G$3:$H$37,2,FALSE)),"Other",VLOOKUP(LEFT(G182,2),'Lookup Tables'!$G$3:$H$37,2,FALSE)))</f>
        <v>Battery</v>
      </c>
      <c r="U182" s="79" t="str">
        <f t="shared" si="18"/>
        <v>NB2</v>
      </c>
      <c r="V182" s="79" t="str">
        <f t="shared" si="19"/>
        <v>B</v>
      </c>
      <c r="W182" s="79">
        <f>VLOOKUP(V182,'Lookup Tables'!$K$3:$L$21,2,FALSE)</f>
        <v>2</v>
      </c>
      <c r="X182" s="79">
        <f t="shared" si="20"/>
        <v>360</v>
      </c>
      <c r="Y182" s="12">
        <f ca="1">IF(R182="LATE",TODAY()-P182,0)</f>
        <v>0</v>
      </c>
      <c r="Z182">
        <f ca="1">Y182*L182</f>
        <v>0</v>
      </c>
      <c r="AA182" s="80"/>
      <c r="AB182" s="93"/>
    </row>
    <row r="183" spans="1:28" x14ac:dyDescent="0.25">
      <c r="A183" s="25" t="s">
        <v>362</v>
      </c>
      <c r="B183" s="25" t="s">
        <v>13</v>
      </c>
      <c r="C183" s="26">
        <v>43278</v>
      </c>
      <c r="D183" s="26">
        <v>43371</v>
      </c>
      <c r="E183" s="25" t="s">
        <v>254</v>
      </c>
      <c r="F183" s="25" t="s">
        <v>254</v>
      </c>
      <c r="G183" s="25" t="s">
        <v>1584</v>
      </c>
      <c r="H183" s="25" t="s">
        <v>17</v>
      </c>
      <c r="I183" s="25" t="s">
        <v>1877</v>
      </c>
      <c r="J183" s="27">
        <v>50</v>
      </c>
      <c r="K183" s="27">
        <v>0</v>
      </c>
      <c r="L183" s="27">
        <f t="shared" si="17"/>
        <v>50</v>
      </c>
      <c r="M183" s="93">
        <v>0.55795532280885773</v>
      </c>
      <c r="N183" s="4" t="str">
        <f t="shared" si="21"/>
        <v>46400NB2037bh31 Rev2.450</v>
      </c>
      <c r="O183" s="4">
        <f t="shared" si="22"/>
        <v>27.897766140442886</v>
      </c>
      <c r="P183" s="8">
        <f t="shared" si="23"/>
        <v>43353</v>
      </c>
      <c r="Q183" s="8">
        <f>VLOOKUP(P183,'Lookup Tables'!$A$3:$B$121,1,TRUE)</f>
        <v>43352</v>
      </c>
      <c r="R183" s="9">
        <f>VLOOKUP(P183,'Lookup Tables'!$A$3:$B$121,2,TRUE)</f>
        <v>43352</v>
      </c>
      <c r="S183" s="10">
        <f>VLOOKUP(P183,'Lookup Tables'!$D$3:$E$25,2,TRUE)</f>
        <v>43344</v>
      </c>
      <c r="T183" s="24" t="str">
        <f>IF(LEFT(G183,2)="PH",VLOOKUP(LEFT(G183,3),'Lookup Tables'!$G$3:$H$37,2,FALSE),IF(ISNA(VLOOKUP(LEFT(G183,2),'Lookup Tables'!$G$3:$H$37,2,FALSE)),"Other",VLOOKUP(LEFT(G183,2),'Lookup Tables'!$G$3:$H$37,2,FALSE)))</f>
        <v>Battery</v>
      </c>
      <c r="U183" s="79" t="str">
        <f t="shared" si="18"/>
        <v>NB2</v>
      </c>
      <c r="V183" s="79" t="str">
        <f t="shared" si="19"/>
        <v>B</v>
      </c>
      <c r="W183" s="79">
        <f>VLOOKUP(V183,'Lookup Tables'!$K$3:$L$21,2,FALSE)</f>
        <v>2</v>
      </c>
      <c r="X183" s="79">
        <f t="shared" si="20"/>
        <v>100</v>
      </c>
      <c r="Y183" s="12">
        <f ca="1">IF(R183="LATE",TODAY()-P183,0)</f>
        <v>0</v>
      </c>
      <c r="Z183">
        <f ca="1">Y183*L183</f>
        <v>0</v>
      </c>
      <c r="AA183" s="80"/>
      <c r="AB183" s="93"/>
    </row>
    <row r="184" spans="1:28" x14ac:dyDescent="0.25">
      <c r="A184" s="25" t="s">
        <v>362</v>
      </c>
      <c r="B184" s="25" t="s">
        <v>13</v>
      </c>
      <c r="C184" s="26">
        <v>43278</v>
      </c>
      <c r="D184" s="26">
        <v>43371</v>
      </c>
      <c r="E184" s="25" t="s">
        <v>254</v>
      </c>
      <c r="F184" s="25" t="s">
        <v>254</v>
      </c>
      <c r="G184" s="25" t="s">
        <v>1584</v>
      </c>
      <c r="H184" s="25" t="s">
        <v>17</v>
      </c>
      <c r="I184" s="25" t="s">
        <v>1878</v>
      </c>
      <c r="J184" s="27">
        <v>58</v>
      </c>
      <c r="K184" s="27">
        <v>0</v>
      </c>
      <c r="L184" s="27">
        <f t="shared" si="17"/>
        <v>58</v>
      </c>
      <c r="M184" s="93">
        <v>0.55795532280885773</v>
      </c>
      <c r="N184" s="4" t="str">
        <f t="shared" si="21"/>
        <v>46400NB2037bh31 Rev2.458</v>
      </c>
      <c r="O184" s="4">
        <f t="shared" si="22"/>
        <v>32.361408722913751</v>
      </c>
      <c r="P184" s="8">
        <f t="shared" si="23"/>
        <v>43367</v>
      </c>
      <c r="Q184" s="8">
        <f>VLOOKUP(P184,'Lookup Tables'!$A$3:$B$121,1,TRUE)</f>
        <v>43366</v>
      </c>
      <c r="R184" s="9">
        <f>VLOOKUP(P184,'Lookup Tables'!$A$3:$B$121,2,TRUE)</f>
        <v>43366</v>
      </c>
      <c r="S184" s="10">
        <f>VLOOKUP(P184,'Lookup Tables'!$D$3:$E$25,2,TRUE)</f>
        <v>43344</v>
      </c>
      <c r="T184" s="24" t="str">
        <f>IF(LEFT(G184,2)="PH",VLOOKUP(LEFT(G184,3),'Lookup Tables'!$G$3:$H$37,2,FALSE),IF(ISNA(VLOOKUP(LEFT(G184,2),'Lookup Tables'!$G$3:$H$37,2,FALSE)),"Other",VLOOKUP(LEFT(G184,2),'Lookup Tables'!$G$3:$H$37,2,FALSE)))</f>
        <v>Battery</v>
      </c>
      <c r="U184" s="79" t="str">
        <f t="shared" si="18"/>
        <v>NB2</v>
      </c>
      <c r="V184" s="79" t="str">
        <f t="shared" si="19"/>
        <v>B</v>
      </c>
      <c r="W184" s="79">
        <f>VLOOKUP(V184,'Lookup Tables'!$K$3:$L$21,2,FALSE)</f>
        <v>2</v>
      </c>
      <c r="X184" s="79">
        <f t="shared" si="20"/>
        <v>116</v>
      </c>
      <c r="Y184" s="12">
        <f ca="1">IF(R184="LATE",TODAY()-P184,0)</f>
        <v>0</v>
      </c>
      <c r="Z184">
        <f ca="1">Y184*L184</f>
        <v>0</v>
      </c>
      <c r="AA184" s="80"/>
      <c r="AB184" s="93"/>
    </row>
    <row r="185" spans="1:28" x14ac:dyDescent="0.25">
      <c r="A185" s="25" t="s">
        <v>772</v>
      </c>
      <c r="B185" s="25" t="s">
        <v>13</v>
      </c>
      <c r="C185" s="26">
        <v>43325</v>
      </c>
      <c r="D185" s="26">
        <v>43404</v>
      </c>
      <c r="E185" s="25" t="s">
        <v>254</v>
      </c>
      <c r="F185" s="25" t="s">
        <v>254</v>
      </c>
      <c r="G185" s="25" t="s">
        <v>1584</v>
      </c>
      <c r="H185" s="25" t="s">
        <v>17</v>
      </c>
      <c r="I185" s="25" t="s">
        <v>1879</v>
      </c>
      <c r="J185" s="27">
        <v>58</v>
      </c>
      <c r="K185" s="27">
        <v>0</v>
      </c>
      <c r="L185" s="27">
        <f t="shared" si="17"/>
        <v>58</v>
      </c>
      <c r="M185" s="93">
        <v>0.55795532280885773</v>
      </c>
      <c r="N185" s="4" t="str">
        <f t="shared" si="21"/>
        <v>46804NB2037bh31 Rev2.458</v>
      </c>
      <c r="O185" s="4">
        <f t="shared" si="22"/>
        <v>32.361408722913751</v>
      </c>
      <c r="P185" s="8">
        <f t="shared" si="23"/>
        <v>43381</v>
      </c>
      <c r="Q185" s="8">
        <f>VLOOKUP(P185,'Lookup Tables'!$A$3:$B$121,1,TRUE)</f>
        <v>43380</v>
      </c>
      <c r="R185" s="9">
        <f>VLOOKUP(P185,'Lookup Tables'!$A$3:$B$121,2,TRUE)</f>
        <v>43380</v>
      </c>
      <c r="S185" s="10">
        <f>VLOOKUP(P185,'Lookup Tables'!$D$3:$E$25,2,TRUE)</f>
        <v>43374</v>
      </c>
      <c r="T185" s="24" t="str">
        <f>IF(LEFT(G185,2)="PH",VLOOKUP(LEFT(G185,3),'Lookup Tables'!$G$3:$H$37,2,FALSE),IF(ISNA(VLOOKUP(LEFT(G185,2),'Lookup Tables'!$G$3:$H$37,2,FALSE)),"Other",VLOOKUP(LEFT(G185,2),'Lookup Tables'!$G$3:$H$37,2,FALSE)))</f>
        <v>Battery</v>
      </c>
      <c r="U185" s="79" t="str">
        <f t="shared" si="18"/>
        <v>NB2</v>
      </c>
      <c r="V185" s="79" t="str">
        <f t="shared" si="19"/>
        <v>B</v>
      </c>
      <c r="W185" s="79">
        <f>VLOOKUP(V185,'Lookup Tables'!$K$3:$L$21,2,FALSE)</f>
        <v>2</v>
      </c>
      <c r="X185" s="79">
        <f t="shared" si="20"/>
        <v>116</v>
      </c>
      <c r="Y185" s="12">
        <f ca="1">IF(R185="LATE",TODAY()-P185,0)</f>
        <v>0</v>
      </c>
      <c r="Z185">
        <f ca="1">Y185*L185</f>
        <v>0</v>
      </c>
      <c r="AA185" s="80"/>
      <c r="AB185" s="93"/>
    </row>
    <row r="186" spans="1:28" x14ac:dyDescent="0.25">
      <c r="A186" s="25" t="s">
        <v>772</v>
      </c>
      <c r="B186" s="25" t="s">
        <v>13</v>
      </c>
      <c r="C186" s="26">
        <v>43325</v>
      </c>
      <c r="D186" s="26">
        <v>43404</v>
      </c>
      <c r="E186" s="25" t="s">
        <v>254</v>
      </c>
      <c r="F186" s="25" t="s">
        <v>254</v>
      </c>
      <c r="G186" s="25" t="s">
        <v>1584</v>
      </c>
      <c r="H186" s="25" t="s">
        <v>17</v>
      </c>
      <c r="I186" s="25" t="s">
        <v>1880</v>
      </c>
      <c r="J186" s="27">
        <v>50</v>
      </c>
      <c r="K186" s="27">
        <v>0</v>
      </c>
      <c r="L186" s="27">
        <f t="shared" si="17"/>
        <v>50</v>
      </c>
      <c r="M186" s="93">
        <v>0.55795532280885773</v>
      </c>
      <c r="N186" s="4" t="str">
        <f t="shared" si="21"/>
        <v>46804NB2037bh31 Rev2.450</v>
      </c>
      <c r="O186" s="4">
        <f t="shared" si="22"/>
        <v>27.897766140442886</v>
      </c>
      <c r="P186" s="8">
        <f t="shared" si="23"/>
        <v>43402</v>
      </c>
      <c r="Q186" s="8">
        <f>VLOOKUP(P186,'Lookup Tables'!$A$3:$B$121,1,TRUE)</f>
        <v>43401</v>
      </c>
      <c r="R186" s="9">
        <f>VLOOKUP(P186,'Lookup Tables'!$A$3:$B$121,2,TRUE)</f>
        <v>43401</v>
      </c>
      <c r="S186" s="10">
        <f>VLOOKUP(P186,'Lookup Tables'!$D$3:$E$25,2,TRUE)</f>
        <v>43374</v>
      </c>
      <c r="T186" s="24" t="str">
        <f>IF(LEFT(G186,2)="PH",VLOOKUP(LEFT(G186,3),'Lookup Tables'!$G$3:$H$37,2,FALSE),IF(ISNA(VLOOKUP(LEFT(G186,2),'Lookup Tables'!$G$3:$H$37,2,FALSE)),"Other",VLOOKUP(LEFT(G186,2),'Lookup Tables'!$G$3:$H$37,2,FALSE)))</f>
        <v>Battery</v>
      </c>
      <c r="U186" s="79" t="str">
        <f t="shared" si="18"/>
        <v>NB2</v>
      </c>
      <c r="V186" s="79" t="str">
        <f t="shared" si="19"/>
        <v>B</v>
      </c>
      <c r="W186" s="79">
        <f>VLOOKUP(V186,'Lookup Tables'!$K$3:$L$21,2,FALSE)</f>
        <v>2</v>
      </c>
      <c r="X186" s="79">
        <f t="shared" si="20"/>
        <v>100</v>
      </c>
      <c r="Y186" s="12">
        <f ca="1">IF(R186="LATE",TODAY()-P186,0)</f>
        <v>0</v>
      </c>
      <c r="Z186">
        <f ca="1">Y186*L186</f>
        <v>0</v>
      </c>
      <c r="AA186" s="80"/>
      <c r="AB186" s="93"/>
    </row>
    <row r="187" spans="1:28" x14ac:dyDescent="0.25">
      <c r="A187" s="25" t="s">
        <v>410</v>
      </c>
      <c r="B187" s="25" t="s">
        <v>13</v>
      </c>
      <c r="C187" s="26">
        <v>43291</v>
      </c>
      <c r="D187" s="26">
        <v>43416</v>
      </c>
      <c r="E187" s="25" t="s">
        <v>411</v>
      </c>
      <c r="F187" s="25" t="s">
        <v>411</v>
      </c>
      <c r="G187" s="25" t="s">
        <v>1584</v>
      </c>
      <c r="H187" s="25" t="s">
        <v>17</v>
      </c>
      <c r="I187" s="25" t="s">
        <v>1881</v>
      </c>
      <c r="J187" s="27">
        <v>50</v>
      </c>
      <c r="K187" s="27">
        <v>0</v>
      </c>
      <c r="L187" s="27">
        <f t="shared" si="17"/>
        <v>50</v>
      </c>
      <c r="M187" s="93">
        <v>0.51182300893669674</v>
      </c>
      <c r="N187" s="4" t="str">
        <f t="shared" si="21"/>
        <v>46504NB2037bh31 Rev2.450</v>
      </c>
      <c r="O187" s="4">
        <f t="shared" si="22"/>
        <v>25.591150446834838</v>
      </c>
      <c r="P187" s="8">
        <f t="shared" si="23"/>
        <v>43360</v>
      </c>
      <c r="Q187" s="8">
        <f>VLOOKUP(P187,'Lookup Tables'!$A$3:$B$121,1,TRUE)</f>
        <v>43359</v>
      </c>
      <c r="R187" s="9">
        <f>VLOOKUP(P187,'Lookup Tables'!$A$3:$B$121,2,TRUE)</f>
        <v>43359</v>
      </c>
      <c r="S187" s="10">
        <f>VLOOKUP(P187,'Lookup Tables'!$D$3:$E$25,2,TRUE)</f>
        <v>43344</v>
      </c>
      <c r="T187" s="24" t="str">
        <f>IF(LEFT(G187,2)="PH",VLOOKUP(LEFT(G187,3),'Lookup Tables'!$G$3:$H$37,2,FALSE),IF(ISNA(VLOOKUP(LEFT(G187,2),'Lookup Tables'!$G$3:$H$37,2,FALSE)),"Other",VLOOKUP(LEFT(G187,2),'Lookup Tables'!$G$3:$H$37,2,FALSE)))</f>
        <v>Battery</v>
      </c>
      <c r="U187" s="79" t="str">
        <f t="shared" si="18"/>
        <v>NB2</v>
      </c>
      <c r="V187" s="79" t="str">
        <f t="shared" si="19"/>
        <v>B</v>
      </c>
      <c r="W187" s="79">
        <f>VLOOKUP(V187,'Lookup Tables'!$K$3:$L$21,2,FALSE)</f>
        <v>2</v>
      </c>
      <c r="X187" s="79">
        <f t="shared" si="20"/>
        <v>100</v>
      </c>
      <c r="Y187" s="12">
        <f ca="1">IF(R187="LATE",TODAY()-P187,0)</f>
        <v>0</v>
      </c>
      <c r="Z187">
        <f ca="1">Y187*L187</f>
        <v>0</v>
      </c>
      <c r="AA187" s="80"/>
      <c r="AB187" s="93"/>
    </row>
    <row r="188" spans="1:28" x14ac:dyDescent="0.25">
      <c r="A188" s="25" t="s">
        <v>410</v>
      </c>
      <c r="B188" s="25" t="s">
        <v>13</v>
      </c>
      <c r="C188" s="26">
        <v>43291</v>
      </c>
      <c r="D188" s="26">
        <v>43416</v>
      </c>
      <c r="E188" s="25" t="s">
        <v>411</v>
      </c>
      <c r="F188" s="25" t="s">
        <v>411</v>
      </c>
      <c r="G188" s="25" t="s">
        <v>1584</v>
      </c>
      <c r="H188" s="25" t="s">
        <v>17</v>
      </c>
      <c r="I188" s="25" t="s">
        <v>1882</v>
      </c>
      <c r="J188" s="27">
        <v>50</v>
      </c>
      <c r="K188" s="27">
        <v>0</v>
      </c>
      <c r="L188" s="27">
        <f t="shared" si="17"/>
        <v>50</v>
      </c>
      <c r="M188" s="93">
        <v>0.51182300893669674</v>
      </c>
      <c r="N188" s="4" t="str">
        <f t="shared" si="21"/>
        <v>46504NB2037bh31 Rev2.450</v>
      </c>
      <c r="O188" s="4">
        <f t="shared" si="22"/>
        <v>25.591150446834838</v>
      </c>
      <c r="P188" s="8">
        <f t="shared" si="23"/>
        <v>43374</v>
      </c>
      <c r="Q188" s="8">
        <f>VLOOKUP(P188,'Lookup Tables'!$A$3:$B$121,1,TRUE)</f>
        <v>43373</v>
      </c>
      <c r="R188" s="9">
        <f>VLOOKUP(P188,'Lookup Tables'!$A$3:$B$121,2,TRUE)</f>
        <v>43373</v>
      </c>
      <c r="S188" s="10">
        <f>VLOOKUP(P188,'Lookup Tables'!$D$3:$E$25,2,TRUE)</f>
        <v>43374</v>
      </c>
      <c r="T188" s="24" t="str">
        <f>IF(LEFT(G188,2)="PH",VLOOKUP(LEFT(G188,3),'Lookup Tables'!$G$3:$H$37,2,FALSE),IF(ISNA(VLOOKUP(LEFT(G188,2),'Lookup Tables'!$G$3:$H$37,2,FALSE)),"Other",VLOOKUP(LEFT(G188,2),'Lookup Tables'!$G$3:$H$37,2,FALSE)))</f>
        <v>Battery</v>
      </c>
      <c r="U188" s="79" t="str">
        <f t="shared" si="18"/>
        <v>NB2</v>
      </c>
      <c r="V188" s="79" t="str">
        <f t="shared" si="19"/>
        <v>B</v>
      </c>
      <c r="W188" s="79">
        <f>VLOOKUP(V188,'Lookup Tables'!$K$3:$L$21,2,FALSE)</f>
        <v>2</v>
      </c>
      <c r="X188" s="79">
        <f t="shared" si="20"/>
        <v>100</v>
      </c>
      <c r="Y188" s="12">
        <f ca="1">IF(R188="LATE",TODAY()-P188,0)</f>
        <v>0</v>
      </c>
      <c r="Z188">
        <f ca="1">Y188*L188</f>
        <v>0</v>
      </c>
      <c r="AA188" s="80"/>
      <c r="AB188" s="93"/>
    </row>
    <row r="189" spans="1:28" x14ac:dyDescent="0.25">
      <c r="A189" s="25" t="s">
        <v>410</v>
      </c>
      <c r="B189" s="25" t="s">
        <v>13</v>
      </c>
      <c r="C189" s="26">
        <v>43291</v>
      </c>
      <c r="D189" s="26">
        <v>43416</v>
      </c>
      <c r="E189" s="25" t="s">
        <v>411</v>
      </c>
      <c r="F189" s="25" t="s">
        <v>411</v>
      </c>
      <c r="G189" s="25" t="s">
        <v>1584</v>
      </c>
      <c r="H189" s="25" t="s">
        <v>17</v>
      </c>
      <c r="I189" s="25" t="s">
        <v>1883</v>
      </c>
      <c r="J189" s="27">
        <v>50</v>
      </c>
      <c r="K189" s="27">
        <v>0</v>
      </c>
      <c r="L189" s="27">
        <f t="shared" si="17"/>
        <v>50</v>
      </c>
      <c r="M189" s="93">
        <v>0.51182300893669674</v>
      </c>
      <c r="N189" s="4" t="str">
        <f t="shared" si="21"/>
        <v>46504NB2037bh31 Rev2.450</v>
      </c>
      <c r="O189" s="4">
        <f t="shared" si="22"/>
        <v>25.591150446834838</v>
      </c>
      <c r="P189" s="8">
        <f t="shared" si="23"/>
        <v>43388</v>
      </c>
      <c r="Q189" s="8">
        <f>VLOOKUP(P189,'Lookup Tables'!$A$3:$B$121,1,TRUE)</f>
        <v>43387</v>
      </c>
      <c r="R189" s="9">
        <f>VLOOKUP(P189,'Lookup Tables'!$A$3:$B$121,2,TRUE)</f>
        <v>43387</v>
      </c>
      <c r="S189" s="10">
        <f>VLOOKUP(P189,'Lookup Tables'!$D$3:$E$25,2,TRUE)</f>
        <v>43374</v>
      </c>
      <c r="T189" s="24" t="str">
        <f>IF(LEFT(G189,2)="PH",VLOOKUP(LEFT(G189,3),'Lookup Tables'!$G$3:$H$37,2,FALSE),IF(ISNA(VLOOKUP(LEFT(G189,2),'Lookup Tables'!$G$3:$H$37,2,FALSE)),"Other",VLOOKUP(LEFT(G189,2),'Lookup Tables'!$G$3:$H$37,2,FALSE)))</f>
        <v>Battery</v>
      </c>
      <c r="U189" s="79" t="str">
        <f t="shared" si="18"/>
        <v>NB2</v>
      </c>
      <c r="V189" s="79" t="str">
        <f t="shared" si="19"/>
        <v>B</v>
      </c>
      <c r="W189" s="79">
        <f>VLOOKUP(V189,'Lookup Tables'!$K$3:$L$21,2,FALSE)</f>
        <v>2</v>
      </c>
      <c r="X189" s="79">
        <f t="shared" si="20"/>
        <v>100</v>
      </c>
      <c r="Y189" s="12">
        <f ca="1">IF(R189="LATE",TODAY()-P189,0)</f>
        <v>0</v>
      </c>
      <c r="Z189">
        <f ca="1">Y189*L189</f>
        <v>0</v>
      </c>
      <c r="AA189" s="80"/>
      <c r="AB189" s="93"/>
    </row>
    <row r="190" spans="1:28" x14ac:dyDescent="0.25">
      <c r="A190" s="25" t="s">
        <v>410</v>
      </c>
      <c r="B190" s="25" t="s">
        <v>13</v>
      </c>
      <c r="C190" s="26">
        <v>43291</v>
      </c>
      <c r="D190" s="26">
        <v>43416</v>
      </c>
      <c r="E190" s="25" t="s">
        <v>411</v>
      </c>
      <c r="F190" s="25" t="s">
        <v>411</v>
      </c>
      <c r="G190" s="25" t="s">
        <v>1584</v>
      </c>
      <c r="H190" s="25" t="s">
        <v>17</v>
      </c>
      <c r="I190" s="25" t="s">
        <v>1880</v>
      </c>
      <c r="J190" s="27">
        <v>50</v>
      </c>
      <c r="K190" s="27">
        <v>0</v>
      </c>
      <c r="L190" s="27">
        <f t="shared" si="17"/>
        <v>50</v>
      </c>
      <c r="M190" s="93">
        <v>0.51182300893669674</v>
      </c>
      <c r="N190" s="4" t="str">
        <f t="shared" si="21"/>
        <v>46504NB2037bh31 Rev2.450</v>
      </c>
      <c r="O190" s="4">
        <f t="shared" si="22"/>
        <v>25.591150446834838</v>
      </c>
      <c r="P190" s="8">
        <f t="shared" si="23"/>
        <v>43402</v>
      </c>
      <c r="Q190" s="8">
        <f>VLOOKUP(P190,'Lookup Tables'!$A$3:$B$121,1,TRUE)</f>
        <v>43401</v>
      </c>
      <c r="R190" s="9">
        <f>VLOOKUP(P190,'Lookup Tables'!$A$3:$B$121,2,TRUE)</f>
        <v>43401</v>
      </c>
      <c r="S190" s="10">
        <f>VLOOKUP(P190,'Lookup Tables'!$D$3:$E$25,2,TRUE)</f>
        <v>43374</v>
      </c>
      <c r="T190" s="24" t="str">
        <f>IF(LEFT(G190,2)="PH",VLOOKUP(LEFT(G190,3),'Lookup Tables'!$G$3:$H$37,2,FALSE),IF(ISNA(VLOOKUP(LEFT(G190,2),'Lookup Tables'!$G$3:$H$37,2,FALSE)),"Other",VLOOKUP(LEFT(G190,2),'Lookup Tables'!$G$3:$H$37,2,FALSE)))</f>
        <v>Battery</v>
      </c>
      <c r="U190" s="79" t="str">
        <f t="shared" si="18"/>
        <v>NB2</v>
      </c>
      <c r="V190" s="79" t="str">
        <f t="shared" si="19"/>
        <v>B</v>
      </c>
      <c r="W190" s="79">
        <f>VLOOKUP(V190,'Lookup Tables'!$K$3:$L$21,2,FALSE)</f>
        <v>2</v>
      </c>
      <c r="X190" s="79">
        <f t="shared" si="20"/>
        <v>100</v>
      </c>
      <c r="Y190" s="12">
        <f ca="1">IF(R190="LATE",TODAY()-P190,0)</f>
        <v>0</v>
      </c>
      <c r="Z190">
        <f ca="1">Y190*L190</f>
        <v>0</v>
      </c>
      <c r="AA190" s="80"/>
      <c r="AB190" s="93"/>
    </row>
    <row r="191" spans="1:28" x14ac:dyDescent="0.25">
      <c r="A191" s="25" t="s">
        <v>732</v>
      </c>
      <c r="B191" s="25" t="s">
        <v>13</v>
      </c>
      <c r="C191" s="26">
        <v>43320</v>
      </c>
      <c r="D191" s="26">
        <v>43432</v>
      </c>
      <c r="E191" s="25" t="s">
        <v>411</v>
      </c>
      <c r="F191" s="25" t="s">
        <v>411</v>
      </c>
      <c r="G191" s="25" t="s">
        <v>1584</v>
      </c>
      <c r="H191" s="25" t="s">
        <v>17</v>
      </c>
      <c r="I191" s="25" t="s">
        <v>1884</v>
      </c>
      <c r="J191" s="27">
        <v>50</v>
      </c>
      <c r="K191" s="27">
        <v>0</v>
      </c>
      <c r="L191" s="27">
        <f t="shared" si="17"/>
        <v>50</v>
      </c>
      <c r="M191" s="93">
        <v>0.51182300893669674</v>
      </c>
      <c r="N191" s="4" t="str">
        <f t="shared" si="21"/>
        <v>46771NB2037bh31 Rev2.450</v>
      </c>
      <c r="O191" s="4">
        <f t="shared" si="22"/>
        <v>25.591150446834838</v>
      </c>
      <c r="P191" s="8">
        <f t="shared" si="23"/>
        <v>43416</v>
      </c>
      <c r="Q191" s="8">
        <f>VLOOKUP(P191,'Lookup Tables'!$A$3:$B$121,1,TRUE)</f>
        <v>43415</v>
      </c>
      <c r="R191" s="9">
        <f>VLOOKUP(P191,'Lookup Tables'!$A$3:$B$121,2,TRUE)</f>
        <v>43415</v>
      </c>
      <c r="S191" s="10">
        <f>VLOOKUP(P191,'Lookup Tables'!$D$3:$E$25,2,TRUE)</f>
        <v>43405</v>
      </c>
      <c r="T191" s="24" t="str">
        <f>IF(LEFT(G191,2)="PH",VLOOKUP(LEFT(G191,3),'Lookup Tables'!$G$3:$H$37,2,FALSE),IF(ISNA(VLOOKUP(LEFT(G191,2),'Lookup Tables'!$G$3:$H$37,2,FALSE)),"Other",VLOOKUP(LEFT(G191,2),'Lookup Tables'!$G$3:$H$37,2,FALSE)))</f>
        <v>Battery</v>
      </c>
      <c r="U191" s="79" t="str">
        <f t="shared" si="18"/>
        <v>NB2</v>
      </c>
      <c r="V191" s="79" t="str">
        <f t="shared" si="19"/>
        <v>B</v>
      </c>
      <c r="W191" s="79">
        <f>VLOOKUP(V191,'Lookup Tables'!$K$3:$L$21,2,FALSE)</f>
        <v>2</v>
      </c>
      <c r="X191" s="79">
        <f t="shared" si="20"/>
        <v>100</v>
      </c>
      <c r="Y191" s="12">
        <f ca="1">IF(R191="LATE",TODAY()-P191,0)</f>
        <v>0</v>
      </c>
      <c r="Z191">
        <f ca="1">Y191*L191</f>
        <v>0</v>
      </c>
      <c r="AA191" s="80"/>
      <c r="AB191" s="93"/>
    </row>
    <row r="192" spans="1:28" x14ac:dyDescent="0.25">
      <c r="A192" s="25" t="s">
        <v>732</v>
      </c>
      <c r="B192" s="25" t="s">
        <v>13</v>
      </c>
      <c r="C192" s="26">
        <v>43320</v>
      </c>
      <c r="D192" s="26">
        <v>43432</v>
      </c>
      <c r="E192" s="25" t="s">
        <v>411</v>
      </c>
      <c r="F192" s="25" t="s">
        <v>411</v>
      </c>
      <c r="G192" s="25" t="s">
        <v>1584</v>
      </c>
      <c r="H192" s="25" t="s">
        <v>17</v>
      </c>
      <c r="I192" s="25" t="s">
        <v>1885</v>
      </c>
      <c r="J192" s="27">
        <v>200</v>
      </c>
      <c r="K192" s="27">
        <v>0</v>
      </c>
      <c r="L192" s="27">
        <f t="shared" si="17"/>
        <v>200</v>
      </c>
      <c r="M192" s="93">
        <v>0.51182300893669674</v>
      </c>
      <c r="N192" s="4" t="str">
        <f t="shared" si="21"/>
        <v>46771NB2037bh31 Rev2.4200</v>
      </c>
      <c r="O192" s="4">
        <f t="shared" si="22"/>
        <v>102.36460178733935</v>
      </c>
      <c r="P192" s="8">
        <f t="shared" si="23"/>
        <v>43432</v>
      </c>
      <c r="Q192" s="8">
        <f>VLOOKUP(P192,'Lookup Tables'!$A$3:$B$121,1,TRUE)</f>
        <v>43429</v>
      </c>
      <c r="R192" s="9">
        <f>VLOOKUP(P192,'Lookup Tables'!$A$3:$B$121,2,TRUE)</f>
        <v>43429</v>
      </c>
      <c r="S192" s="10">
        <f>VLOOKUP(P192,'Lookup Tables'!$D$3:$E$25,2,TRUE)</f>
        <v>43405</v>
      </c>
      <c r="T192" s="24" t="str">
        <f>IF(LEFT(G192,2)="PH",VLOOKUP(LEFT(G192,3),'Lookup Tables'!$G$3:$H$37,2,FALSE),IF(ISNA(VLOOKUP(LEFT(G192,2),'Lookup Tables'!$G$3:$H$37,2,FALSE)),"Other",VLOOKUP(LEFT(G192,2),'Lookup Tables'!$G$3:$H$37,2,FALSE)))</f>
        <v>Battery</v>
      </c>
      <c r="U192" s="79" t="str">
        <f t="shared" si="18"/>
        <v>NB2</v>
      </c>
      <c r="V192" s="79" t="str">
        <f t="shared" si="19"/>
        <v>B</v>
      </c>
      <c r="W192" s="79">
        <f>VLOOKUP(V192,'Lookup Tables'!$K$3:$L$21,2,FALSE)</f>
        <v>2</v>
      </c>
      <c r="X192" s="79">
        <f t="shared" si="20"/>
        <v>400</v>
      </c>
      <c r="Y192" s="12">
        <f ca="1">IF(R192="LATE",TODAY()-P192,0)</f>
        <v>0</v>
      </c>
      <c r="Z192">
        <f ca="1">Y192*L192</f>
        <v>0</v>
      </c>
      <c r="AA192" s="80"/>
      <c r="AB192" s="93"/>
    </row>
    <row r="193" spans="1:28" x14ac:dyDescent="0.25">
      <c r="A193" s="25" t="s">
        <v>774</v>
      </c>
      <c r="B193" s="25" t="s">
        <v>13</v>
      </c>
      <c r="C193" s="26">
        <v>43325</v>
      </c>
      <c r="D193" s="26">
        <v>43453</v>
      </c>
      <c r="E193" s="25" t="s">
        <v>254</v>
      </c>
      <c r="F193" s="25" t="s">
        <v>254</v>
      </c>
      <c r="G193" s="25" t="s">
        <v>1584</v>
      </c>
      <c r="H193" s="25" t="s">
        <v>17</v>
      </c>
      <c r="I193" s="25" t="s">
        <v>1886</v>
      </c>
      <c r="J193" s="27">
        <v>58</v>
      </c>
      <c r="K193" s="27">
        <v>0</v>
      </c>
      <c r="L193" s="27">
        <f t="shared" si="17"/>
        <v>58</v>
      </c>
      <c r="M193" s="93">
        <v>0.55795532280885773</v>
      </c>
      <c r="N193" s="4" t="str">
        <f t="shared" si="21"/>
        <v>46805NB2037bh31 Rev2.458</v>
      </c>
      <c r="O193" s="4">
        <f t="shared" si="22"/>
        <v>32.361408722913751</v>
      </c>
      <c r="P193" s="8">
        <f t="shared" si="23"/>
        <v>43430</v>
      </c>
      <c r="Q193" s="8">
        <f>VLOOKUP(P193,'Lookup Tables'!$A$3:$B$121,1,TRUE)</f>
        <v>43429</v>
      </c>
      <c r="R193" s="9">
        <f>VLOOKUP(P193,'Lookup Tables'!$A$3:$B$121,2,TRUE)</f>
        <v>43429</v>
      </c>
      <c r="S193" s="10">
        <f>VLOOKUP(P193,'Lookup Tables'!$D$3:$E$25,2,TRUE)</f>
        <v>43405</v>
      </c>
      <c r="T193" s="24" t="str">
        <f>IF(LEFT(G193,2)="PH",VLOOKUP(LEFT(G193,3),'Lookup Tables'!$G$3:$H$37,2,FALSE),IF(ISNA(VLOOKUP(LEFT(G193,2),'Lookup Tables'!$G$3:$H$37,2,FALSE)),"Other",VLOOKUP(LEFT(G193,2),'Lookup Tables'!$G$3:$H$37,2,FALSE)))</f>
        <v>Battery</v>
      </c>
      <c r="U193" s="79" t="str">
        <f t="shared" si="18"/>
        <v>NB2</v>
      </c>
      <c r="V193" s="79" t="str">
        <f t="shared" si="19"/>
        <v>B</v>
      </c>
      <c r="W193" s="79">
        <f>VLOOKUP(V193,'Lookup Tables'!$K$3:$L$21,2,FALSE)</f>
        <v>2</v>
      </c>
      <c r="X193" s="79">
        <f t="shared" si="20"/>
        <v>116</v>
      </c>
      <c r="Y193" s="12">
        <f ca="1">IF(R193="LATE",TODAY()-P193,0)</f>
        <v>0</v>
      </c>
      <c r="Z193">
        <f ca="1">Y193*L193</f>
        <v>0</v>
      </c>
      <c r="AA193" s="80"/>
      <c r="AB193" s="93"/>
    </row>
    <row r="194" spans="1:28" x14ac:dyDescent="0.25">
      <c r="A194" s="25" t="s">
        <v>774</v>
      </c>
      <c r="B194" s="25" t="s">
        <v>13</v>
      </c>
      <c r="C194" s="26">
        <v>43325</v>
      </c>
      <c r="D194" s="26">
        <v>43453</v>
      </c>
      <c r="E194" s="25" t="s">
        <v>254</v>
      </c>
      <c r="F194" s="25" t="s">
        <v>254</v>
      </c>
      <c r="G194" s="25" t="s">
        <v>1584</v>
      </c>
      <c r="H194" s="25" t="s">
        <v>17</v>
      </c>
      <c r="I194" s="25" t="s">
        <v>1887</v>
      </c>
      <c r="J194" s="27">
        <v>50</v>
      </c>
      <c r="K194" s="27">
        <v>0</v>
      </c>
      <c r="L194" s="27">
        <f t="shared" ref="L194:L257" si="24">IF((J194-K194)&gt;0, J194-K194, 0)</f>
        <v>50</v>
      </c>
      <c r="M194" s="93">
        <v>0.55795532280885773</v>
      </c>
      <c r="N194" s="4" t="str">
        <f t="shared" si="21"/>
        <v>46805NB2037bh31 Rev2.450</v>
      </c>
      <c r="O194" s="4">
        <f t="shared" si="22"/>
        <v>27.897766140442886</v>
      </c>
      <c r="P194" s="8">
        <f t="shared" si="23"/>
        <v>43444</v>
      </c>
      <c r="Q194" s="8">
        <f>VLOOKUP(P194,'Lookup Tables'!$A$3:$B$121,1,TRUE)</f>
        <v>43443</v>
      </c>
      <c r="R194" s="9">
        <f>VLOOKUP(P194,'Lookup Tables'!$A$3:$B$121,2,TRUE)</f>
        <v>43443</v>
      </c>
      <c r="S194" s="10">
        <f>VLOOKUP(P194,'Lookup Tables'!$D$3:$E$25,2,TRUE)</f>
        <v>43435</v>
      </c>
      <c r="T194" s="24" t="str">
        <f>IF(LEFT(G194,2)="PH",VLOOKUP(LEFT(G194,3),'Lookup Tables'!$G$3:$H$37,2,FALSE),IF(ISNA(VLOOKUP(LEFT(G194,2),'Lookup Tables'!$G$3:$H$37,2,FALSE)),"Other",VLOOKUP(LEFT(G194,2),'Lookup Tables'!$G$3:$H$37,2,FALSE)))</f>
        <v>Battery</v>
      </c>
      <c r="U194" s="79" t="str">
        <f t="shared" si="18"/>
        <v>NB2</v>
      </c>
      <c r="V194" s="79" t="str">
        <f t="shared" si="19"/>
        <v>B</v>
      </c>
      <c r="W194" s="79">
        <f>VLOOKUP(V194,'Lookup Tables'!$K$3:$L$21,2,FALSE)</f>
        <v>2</v>
      </c>
      <c r="X194" s="79">
        <f t="shared" si="20"/>
        <v>100</v>
      </c>
      <c r="Y194" s="12">
        <f ca="1">IF(R194="LATE",TODAY()-P194,0)</f>
        <v>0</v>
      </c>
      <c r="Z194">
        <f ca="1">Y194*L194</f>
        <v>0</v>
      </c>
      <c r="AA194" s="80"/>
      <c r="AB194" s="93"/>
    </row>
    <row r="195" spans="1:28" x14ac:dyDescent="0.25">
      <c r="A195" s="25" t="s">
        <v>805</v>
      </c>
      <c r="B195" s="25" t="s">
        <v>13</v>
      </c>
      <c r="C195" s="26">
        <v>43329</v>
      </c>
      <c r="D195" s="26">
        <v>43453</v>
      </c>
      <c r="E195" s="25" t="s">
        <v>411</v>
      </c>
      <c r="F195" s="25" t="s">
        <v>411</v>
      </c>
      <c r="G195" s="25" t="s">
        <v>1584</v>
      </c>
      <c r="H195" s="25" t="s">
        <v>17</v>
      </c>
      <c r="I195" s="25" t="s">
        <v>1888</v>
      </c>
      <c r="J195" s="27">
        <v>250</v>
      </c>
      <c r="K195" s="27">
        <v>0</v>
      </c>
      <c r="L195" s="27">
        <f t="shared" si="24"/>
        <v>250</v>
      </c>
      <c r="M195" s="93">
        <v>0.51182300893669674</v>
      </c>
      <c r="N195" s="4" t="str">
        <f t="shared" si="21"/>
        <v>46850NB2037bh31 Rev2.4250</v>
      </c>
      <c r="O195" s="4">
        <f t="shared" si="22"/>
        <v>127.95575223417418</v>
      </c>
      <c r="P195" s="8">
        <f t="shared" si="23"/>
        <v>43453</v>
      </c>
      <c r="Q195" s="8">
        <f>VLOOKUP(P195,'Lookup Tables'!$A$3:$B$121,1,TRUE)</f>
        <v>43450</v>
      </c>
      <c r="R195" s="9">
        <f>VLOOKUP(P195,'Lookup Tables'!$A$3:$B$121,2,TRUE)</f>
        <v>43450</v>
      </c>
      <c r="S195" s="10">
        <f>VLOOKUP(P195,'Lookup Tables'!$D$3:$E$25,2,TRUE)</f>
        <v>43435</v>
      </c>
      <c r="T195" s="24" t="str">
        <f>IF(LEFT(G195,2)="PH",VLOOKUP(LEFT(G195,3),'Lookup Tables'!$G$3:$H$37,2,FALSE),IF(ISNA(VLOOKUP(LEFT(G195,2),'Lookup Tables'!$G$3:$H$37,2,FALSE)),"Other",VLOOKUP(LEFT(G195,2),'Lookup Tables'!$G$3:$H$37,2,FALSE)))</f>
        <v>Battery</v>
      </c>
      <c r="U195" s="79" t="str">
        <f t="shared" ref="U195:U258" si="25">LEFT(G195,3)</f>
        <v>NB2</v>
      </c>
      <c r="V195" s="79" t="str">
        <f t="shared" ref="V195:V258" si="26">IF(T195="Battery",IF(LEFT(U195,1)="L",VALUE(MID(U195,2,2)),MID(U195,2,1)),"n/a")</f>
        <v>B</v>
      </c>
      <c r="W195" s="79">
        <f>VLOOKUP(V195,'Lookup Tables'!$K$3:$L$21,2,FALSE)</f>
        <v>2</v>
      </c>
      <c r="X195" s="79">
        <f t="shared" ref="X195:X258" si="27">W195*L195</f>
        <v>500</v>
      </c>
      <c r="Y195" s="12">
        <f ca="1">IF(R195="LATE",TODAY()-P195,0)</f>
        <v>0</v>
      </c>
      <c r="Z195">
        <f ca="1">Y195*L195</f>
        <v>0</v>
      </c>
      <c r="AA195" s="80"/>
      <c r="AB195" s="93"/>
    </row>
    <row r="196" spans="1:28" x14ac:dyDescent="0.25">
      <c r="A196" s="25" t="s">
        <v>1113</v>
      </c>
      <c r="B196" s="25" t="s">
        <v>13</v>
      </c>
      <c r="C196" s="26">
        <v>43335</v>
      </c>
      <c r="D196" s="26">
        <v>43490</v>
      </c>
      <c r="E196" s="25" t="s">
        <v>411</v>
      </c>
      <c r="F196" s="25" t="s">
        <v>411</v>
      </c>
      <c r="G196" s="25" t="s">
        <v>1584</v>
      </c>
      <c r="H196" s="25" t="s">
        <v>17</v>
      </c>
      <c r="I196" s="25" t="s">
        <v>1888</v>
      </c>
      <c r="J196" s="27">
        <v>250</v>
      </c>
      <c r="K196" s="27">
        <v>0</v>
      </c>
      <c r="L196" s="27">
        <f t="shared" si="24"/>
        <v>250</v>
      </c>
      <c r="M196" s="93">
        <v>0.51182300893669674</v>
      </c>
      <c r="N196" s="4" t="str">
        <f t="shared" si="21"/>
        <v>46893NB2037bh31 Rev2.4250</v>
      </c>
      <c r="O196" s="4">
        <f t="shared" si="22"/>
        <v>127.95575223417418</v>
      </c>
      <c r="P196" s="8">
        <f t="shared" si="23"/>
        <v>43490</v>
      </c>
      <c r="Q196" s="8">
        <f>VLOOKUP(P196,'Lookup Tables'!$A$3:$B$121,1,TRUE)</f>
        <v>43485</v>
      </c>
      <c r="R196" s="9">
        <f>VLOOKUP(P196,'Lookup Tables'!$A$3:$B$121,2,TRUE)</f>
        <v>43485</v>
      </c>
      <c r="S196" s="10">
        <f>VLOOKUP(P196,'Lookup Tables'!$D$3:$E$25,2,TRUE)</f>
        <v>43466</v>
      </c>
      <c r="T196" s="24" t="str">
        <f>IF(LEFT(G196,2)="PH",VLOOKUP(LEFT(G196,3),'Lookup Tables'!$G$3:$H$37,2,FALSE),IF(ISNA(VLOOKUP(LEFT(G196,2),'Lookup Tables'!$G$3:$H$37,2,FALSE)),"Other",VLOOKUP(LEFT(G196,2),'Lookup Tables'!$G$3:$H$37,2,FALSE)))</f>
        <v>Battery</v>
      </c>
      <c r="U196" s="79" t="str">
        <f t="shared" si="25"/>
        <v>NB2</v>
      </c>
      <c r="V196" s="79" t="str">
        <f t="shared" si="26"/>
        <v>B</v>
      </c>
      <c r="W196" s="79">
        <f>VLOOKUP(V196,'Lookup Tables'!$K$3:$L$21,2,FALSE)</f>
        <v>2</v>
      </c>
      <c r="X196" s="79">
        <f t="shared" si="27"/>
        <v>500</v>
      </c>
      <c r="Y196" s="12">
        <f ca="1">IF(R196="LATE",TODAY()-P196,0)</f>
        <v>0</v>
      </c>
      <c r="Z196">
        <f ca="1">Y196*L196</f>
        <v>0</v>
      </c>
      <c r="AA196" s="80"/>
      <c r="AB196" s="93"/>
    </row>
    <row r="197" spans="1:28" x14ac:dyDescent="0.25">
      <c r="A197" s="25" t="s">
        <v>1212</v>
      </c>
      <c r="B197" s="25" t="s">
        <v>13</v>
      </c>
      <c r="C197" s="26">
        <v>43340</v>
      </c>
      <c r="D197" s="26">
        <v>43542</v>
      </c>
      <c r="E197" s="25" t="s">
        <v>254</v>
      </c>
      <c r="F197" s="25" t="s">
        <v>254</v>
      </c>
      <c r="G197" s="25" t="s">
        <v>1584</v>
      </c>
      <c r="H197" s="25" t="s">
        <v>17</v>
      </c>
      <c r="I197" s="25" t="s">
        <v>1889</v>
      </c>
      <c r="J197" s="27">
        <v>58</v>
      </c>
      <c r="K197" s="27">
        <v>0</v>
      </c>
      <c r="L197" s="27">
        <f t="shared" si="24"/>
        <v>58</v>
      </c>
      <c r="M197" s="93">
        <v>0.51182300893669674</v>
      </c>
      <c r="N197" s="4" t="str">
        <f t="shared" si="21"/>
        <v>46925NB2037bh31 Rev2.458</v>
      </c>
      <c r="O197" s="4">
        <f t="shared" si="22"/>
        <v>29.68573451832841</v>
      </c>
      <c r="P197" s="8">
        <f t="shared" si="23"/>
        <v>43461</v>
      </c>
      <c r="Q197" s="8">
        <f>VLOOKUP(P197,'Lookup Tables'!$A$3:$B$121,1,TRUE)</f>
        <v>43457</v>
      </c>
      <c r="R197" s="9">
        <f>VLOOKUP(P197,'Lookup Tables'!$A$3:$B$121,2,TRUE)</f>
        <v>43457</v>
      </c>
      <c r="S197" s="10">
        <f>VLOOKUP(P197,'Lookup Tables'!$D$3:$E$25,2,TRUE)</f>
        <v>43435</v>
      </c>
      <c r="T197" s="24" t="str">
        <f>IF(LEFT(G197,2)="PH",VLOOKUP(LEFT(G197,3),'Lookup Tables'!$G$3:$H$37,2,FALSE),IF(ISNA(VLOOKUP(LEFT(G197,2),'Lookup Tables'!$G$3:$H$37,2,FALSE)),"Other",VLOOKUP(LEFT(G197,2),'Lookup Tables'!$G$3:$H$37,2,FALSE)))</f>
        <v>Battery</v>
      </c>
      <c r="U197" s="79" t="str">
        <f t="shared" si="25"/>
        <v>NB2</v>
      </c>
      <c r="V197" s="79" t="str">
        <f t="shared" si="26"/>
        <v>B</v>
      </c>
      <c r="W197" s="79">
        <f>VLOOKUP(V197,'Lookup Tables'!$K$3:$L$21,2,FALSE)</f>
        <v>2</v>
      </c>
      <c r="X197" s="79">
        <f t="shared" si="27"/>
        <v>116</v>
      </c>
      <c r="Y197" s="12">
        <f ca="1">IF(R197="LATE",TODAY()-P197,0)</f>
        <v>0</v>
      </c>
      <c r="Z197">
        <f ca="1">Y197*L197</f>
        <v>0</v>
      </c>
      <c r="AA197" s="80"/>
      <c r="AB197" s="93"/>
    </row>
    <row r="198" spans="1:28" x14ac:dyDescent="0.25">
      <c r="A198" s="25" t="s">
        <v>1212</v>
      </c>
      <c r="B198" s="25" t="s">
        <v>13</v>
      </c>
      <c r="C198" s="26">
        <v>43340</v>
      </c>
      <c r="D198" s="26">
        <v>43542</v>
      </c>
      <c r="E198" s="25" t="s">
        <v>254</v>
      </c>
      <c r="F198" s="25" t="s">
        <v>254</v>
      </c>
      <c r="G198" s="25" t="s">
        <v>1584</v>
      </c>
      <c r="H198" s="25" t="s">
        <v>17</v>
      </c>
      <c r="I198" s="25" t="s">
        <v>1890</v>
      </c>
      <c r="J198" s="27">
        <v>50</v>
      </c>
      <c r="K198" s="27">
        <v>0</v>
      </c>
      <c r="L198" s="27">
        <f t="shared" si="24"/>
        <v>50</v>
      </c>
      <c r="M198" s="93">
        <v>0.51182300893669674</v>
      </c>
      <c r="N198" s="4" t="str">
        <f t="shared" si="21"/>
        <v>46925NB2037bh31 Rev2.450</v>
      </c>
      <c r="O198" s="4">
        <f t="shared" si="22"/>
        <v>25.591150446834838</v>
      </c>
      <c r="P198" s="8">
        <f t="shared" si="23"/>
        <v>43472</v>
      </c>
      <c r="Q198" s="8">
        <f>VLOOKUP(P198,'Lookup Tables'!$A$3:$B$121,1,TRUE)</f>
        <v>43471</v>
      </c>
      <c r="R198" s="9">
        <f>VLOOKUP(P198,'Lookup Tables'!$A$3:$B$121,2,TRUE)</f>
        <v>43471</v>
      </c>
      <c r="S198" s="10">
        <f>VLOOKUP(P198,'Lookup Tables'!$D$3:$E$25,2,TRUE)</f>
        <v>43466</v>
      </c>
      <c r="T198" s="24" t="str">
        <f>IF(LEFT(G198,2)="PH",VLOOKUP(LEFT(G198,3),'Lookup Tables'!$G$3:$H$37,2,FALSE),IF(ISNA(VLOOKUP(LEFT(G198,2),'Lookup Tables'!$G$3:$H$37,2,FALSE)),"Other",VLOOKUP(LEFT(G198,2),'Lookup Tables'!$G$3:$H$37,2,FALSE)))</f>
        <v>Battery</v>
      </c>
      <c r="U198" s="79" t="str">
        <f t="shared" si="25"/>
        <v>NB2</v>
      </c>
      <c r="V198" s="79" t="str">
        <f t="shared" si="26"/>
        <v>B</v>
      </c>
      <c r="W198" s="79">
        <f>VLOOKUP(V198,'Lookup Tables'!$K$3:$L$21,2,FALSE)</f>
        <v>2</v>
      </c>
      <c r="X198" s="79">
        <f t="shared" si="27"/>
        <v>100</v>
      </c>
      <c r="Y198" s="12">
        <f ca="1">IF(R198="LATE",TODAY()-P198,0)</f>
        <v>0</v>
      </c>
      <c r="Z198">
        <f ca="1">Y198*L198</f>
        <v>0</v>
      </c>
      <c r="AA198" s="80"/>
      <c r="AB198" s="93"/>
    </row>
    <row r="199" spans="1:28" x14ac:dyDescent="0.25">
      <c r="A199" s="25" t="s">
        <v>1212</v>
      </c>
      <c r="B199" s="25" t="s">
        <v>13</v>
      </c>
      <c r="C199" s="26">
        <v>43340</v>
      </c>
      <c r="D199" s="26">
        <v>43542</v>
      </c>
      <c r="E199" s="25" t="s">
        <v>254</v>
      </c>
      <c r="F199" s="25" t="s">
        <v>254</v>
      </c>
      <c r="G199" s="25" t="s">
        <v>1584</v>
      </c>
      <c r="H199" s="25" t="s">
        <v>17</v>
      </c>
      <c r="I199" s="25" t="s">
        <v>1891</v>
      </c>
      <c r="J199" s="27">
        <v>58</v>
      </c>
      <c r="K199" s="27">
        <v>0</v>
      </c>
      <c r="L199" s="27">
        <f t="shared" si="24"/>
        <v>58</v>
      </c>
      <c r="M199" s="93">
        <v>0.51182300893669674</v>
      </c>
      <c r="N199" s="4" t="str">
        <f t="shared" si="21"/>
        <v>46925NB2037bh31 Rev2.458</v>
      </c>
      <c r="O199" s="4">
        <f t="shared" si="22"/>
        <v>29.68573451832841</v>
      </c>
      <c r="P199" s="8">
        <f t="shared" si="23"/>
        <v>43487</v>
      </c>
      <c r="Q199" s="8">
        <f>VLOOKUP(P199,'Lookup Tables'!$A$3:$B$121,1,TRUE)</f>
        <v>43485</v>
      </c>
      <c r="R199" s="9">
        <f>VLOOKUP(P199,'Lookup Tables'!$A$3:$B$121,2,TRUE)</f>
        <v>43485</v>
      </c>
      <c r="S199" s="10">
        <f>VLOOKUP(P199,'Lookup Tables'!$D$3:$E$25,2,TRUE)</f>
        <v>43466</v>
      </c>
      <c r="T199" s="24" t="str">
        <f>IF(LEFT(G199,2)="PH",VLOOKUP(LEFT(G199,3),'Lookup Tables'!$G$3:$H$37,2,FALSE),IF(ISNA(VLOOKUP(LEFT(G199,2),'Lookup Tables'!$G$3:$H$37,2,FALSE)),"Other",VLOOKUP(LEFT(G199,2),'Lookup Tables'!$G$3:$H$37,2,FALSE)))</f>
        <v>Battery</v>
      </c>
      <c r="U199" s="79" t="str">
        <f t="shared" si="25"/>
        <v>NB2</v>
      </c>
      <c r="V199" s="79" t="str">
        <f t="shared" si="26"/>
        <v>B</v>
      </c>
      <c r="W199" s="79">
        <f>VLOOKUP(V199,'Lookup Tables'!$K$3:$L$21,2,FALSE)</f>
        <v>2</v>
      </c>
      <c r="X199" s="79">
        <f t="shared" si="27"/>
        <v>116</v>
      </c>
      <c r="Y199" s="12">
        <f ca="1">IF(R199="LATE",TODAY()-P199,0)</f>
        <v>0</v>
      </c>
      <c r="Z199">
        <f ca="1">Y199*L199</f>
        <v>0</v>
      </c>
      <c r="AA199" s="80"/>
      <c r="AB199" s="93"/>
    </row>
    <row r="200" spans="1:28" x14ac:dyDescent="0.25">
      <c r="A200" s="25" t="s">
        <v>1212</v>
      </c>
      <c r="B200" s="25" t="s">
        <v>13</v>
      </c>
      <c r="C200" s="26">
        <v>43340</v>
      </c>
      <c r="D200" s="26">
        <v>43542</v>
      </c>
      <c r="E200" s="25" t="s">
        <v>254</v>
      </c>
      <c r="F200" s="25" t="s">
        <v>254</v>
      </c>
      <c r="G200" s="25" t="s">
        <v>1584</v>
      </c>
      <c r="H200" s="25" t="s">
        <v>17</v>
      </c>
      <c r="I200" s="25" t="s">
        <v>1892</v>
      </c>
      <c r="J200" s="27">
        <v>50</v>
      </c>
      <c r="K200" s="27">
        <v>0</v>
      </c>
      <c r="L200" s="27">
        <f t="shared" si="24"/>
        <v>50</v>
      </c>
      <c r="M200" s="93">
        <v>0.51182300893669674</v>
      </c>
      <c r="N200" s="4" t="str">
        <f t="shared" si="21"/>
        <v>46925NB2037bh31 Rev2.450</v>
      </c>
      <c r="O200" s="4">
        <f t="shared" si="22"/>
        <v>25.591150446834838</v>
      </c>
      <c r="P200" s="8">
        <f t="shared" si="23"/>
        <v>43497</v>
      </c>
      <c r="Q200" s="8">
        <f>VLOOKUP(P200,'Lookup Tables'!$A$3:$B$121,1,TRUE)</f>
        <v>43492</v>
      </c>
      <c r="R200" s="9">
        <f>VLOOKUP(P200,'Lookup Tables'!$A$3:$B$121,2,TRUE)</f>
        <v>43492</v>
      </c>
      <c r="S200" s="10">
        <f>VLOOKUP(P200,'Lookup Tables'!$D$3:$E$25,2,TRUE)</f>
        <v>43497</v>
      </c>
      <c r="T200" s="24" t="str">
        <f>IF(LEFT(G200,2)="PH",VLOOKUP(LEFT(G200,3),'Lookup Tables'!$G$3:$H$37,2,FALSE),IF(ISNA(VLOOKUP(LEFT(G200,2),'Lookup Tables'!$G$3:$H$37,2,FALSE)),"Other",VLOOKUP(LEFT(G200,2),'Lookup Tables'!$G$3:$H$37,2,FALSE)))</f>
        <v>Battery</v>
      </c>
      <c r="U200" s="79" t="str">
        <f t="shared" si="25"/>
        <v>NB2</v>
      </c>
      <c r="V200" s="79" t="str">
        <f t="shared" si="26"/>
        <v>B</v>
      </c>
      <c r="W200" s="79">
        <f>VLOOKUP(V200,'Lookup Tables'!$K$3:$L$21,2,FALSE)</f>
        <v>2</v>
      </c>
      <c r="X200" s="79">
        <f t="shared" si="27"/>
        <v>100</v>
      </c>
      <c r="Y200" s="12">
        <f ca="1">IF(R200="LATE",TODAY()-P200,0)</f>
        <v>0</v>
      </c>
      <c r="Z200">
        <f ca="1">Y200*L200</f>
        <v>0</v>
      </c>
      <c r="AA200" s="80"/>
      <c r="AB200" s="93"/>
    </row>
    <row r="201" spans="1:28" x14ac:dyDescent="0.25">
      <c r="A201" s="25" t="s">
        <v>1212</v>
      </c>
      <c r="B201" s="25" t="s">
        <v>13</v>
      </c>
      <c r="C201" s="26">
        <v>43340</v>
      </c>
      <c r="D201" s="26">
        <v>43542</v>
      </c>
      <c r="E201" s="25" t="s">
        <v>254</v>
      </c>
      <c r="F201" s="25" t="s">
        <v>254</v>
      </c>
      <c r="G201" s="25" t="s">
        <v>1584</v>
      </c>
      <c r="H201" s="25" t="s">
        <v>17</v>
      </c>
      <c r="I201" s="25" t="s">
        <v>1893</v>
      </c>
      <c r="J201" s="27">
        <v>58</v>
      </c>
      <c r="K201" s="27">
        <v>0</v>
      </c>
      <c r="L201" s="27">
        <f t="shared" si="24"/>
        <v>58</v>
      </c>
      <c r="M201" s="93">
        <v>0.51182300893669674</v>
      </c>
      <c r="N201" s="4" t="str">
        <f t="shared" si="21"/>
        <v>46925NB2037bh31 Rev2.458</v>
      </c>
      <c r="O201" s="4">
        <f t="shared" si="22"/>
        <v>29.68573451832841</v>
      </c>
      <c r="P201" s="8">
        <f t="shared" si="23"/>
        <v>43511</v>
      </c>
      <c r="Q201" s="8">
        <f>VLOOKUP(P201,'Lookup Tables'!$A$3:$B$121,1,TRUE)</f>
        <v>43506</v>
      </c>
      <c r="R201" s="9">
        <f>VLOOKUP(P201,'Lookup Tables'!$A$3:$B$121,2,TRUE)</f>
        <v>43506</v>
      </c>
      <c r="S201" s="10">
        <f>VLOOKUP(P201,'Lookup Tables'!$D$3:$E$25,2,TRUE)</f>
        <v>43497</v>
      </c>
      <c r="T201" s="24" t="str">
        <f>IF(LEFT(G201,2)="PH",VLOOKUP(LEFT(G201,3),'Lookup Tables'!$G$3:$H$37,2,FALSE),IF(ISNA(VLOOKUP(LEFT(G201,2),'Lookup Tables'!$G$3:$H$37,2,FALSE)),"Other",VLOOKUP(LEFT(G201,2),'Lookup Tables'!$G$3:$H$37,2,FALSE)))</f>
        <v>Battery</v>
      </c>
      <c r="U201" s="79" t="str">
        <f t="shared" si="25"/>
        <v>NB2</v>
      </c>
      <c r="V201" s="79" t="str">
        <f t="shared" si="26"/>
        <v>B</v>
      </c>
      <c r="W201" s="79">
        <f>VLOOKUP(V201,'Lookup Tables'!$K$3:$L$21,2,FALSE)</f>
        <v>2</v>
      </c>
      <c r="X201" s="79">
        <f t="shared" si="27"/>
        <v>116</v>
      </c>
      <c r="Y201" s="12">
        <f ca="1">IF(R201="LATE",TODAY()-P201,0)</f>
        <v>0</v>
      </c>
      <c r="Z201">
        <f ca="1">Y201*L201</f>
        <v>0</v>
      </c>
      <c r="AA201" s="80"/>
      <c r="AB201" s="93"/>
    </row>
    <row r="202" spans="1:28" x14ac:dyDescent="0.25">
      <c r="A202" s="25" t="s">
        <v>1212</v>
      </c>
      <c r="B202" s="25" t="s">
        <v>13</v>
      </c>
      <c r="C202" s="26">
        <v>43340</v>
      </c>
      <c r="D202" s="26">
        <v>43542</v>
      </c>
      <c r="E202" s="25" t="s">
        <v>254</v>
      </c>
      <c r="F202" s="25" t="s">
        <v>254</v>
      </c>
      <c r="G202" s="25" t="s">
        <v>1584</v>
      </c>
      <c r="H202" s="25" t="s">
        <v>17</v>
      </c>
      <c r="I202" s="25" t="s">
        <v>1894</v>
      </c>
      <c r="J202" s="27">
        <v>50</v>
      </c>
      <c r="K202" s="27">
        <v>0</v>
      </c>
      <c r="L202" s="27">
        <f t="shared" si="24"/>
        <v>50</v>
      </c>
      <c r="M202" s="93">
        <v>0.51182300893669674</v>
      </c>
      <c r="N202" s="4" t="str">
        <f t="shared" ref="N202:N265" si="28">A202&amp;G202&amp;J202</f>
        <v>46925NB2037bh31 Rev2.450</v>
      </c>
      <c r="O202" s="4">
        <f t="shared" ref="O202:O265" si="29">M202*L202</f>
        <v>25.591150446834838</v>
      </c>
      <c r="P202" s="8">
        <f t="shared" ref="P202:P265" si="30">VALUE(IF(RIGHT(I202,1)="]",MID(I202,LEN(I202)-8,8),D202))</f>
        <v>43528</v>
      </c>
      <c r="Q202" s="8">
        <f>VLOOKUP(P202,'Lookup Tables'!$A$3:$B$121,1,TRUE)</f>
        <v>43527</v>
      </c>
      <c r="R202" s="9">
        <f>VLOOKUP(P202,'Lookup Tables'!$A$3:$B$121,2,TRUE)</f>
        <v>43527</v>
      </c>
      <c r="S202" s="10">
        <f>VLOOKUP(P202,'Lookup Tables'!$D$3:$E$25,2,TRUE)</f>
        <v>43525</v>
      </c>
      <c r="T202" s="24" t="str">
        <f>IF(LEFT(G202,2)="PH",VLOOKUP(LEFT(G202,3),'Lookup Tables'!$G$3:$H$37,2,FALSE),IF(ISNA(VLOOKUP(LEFT(G202,2),'Lookup Tables'!$G$3:$H$37,2,FALSE)),"Other",VLOOKUP(LEFT(G202,2),'Lookup Tables'!$G$3:$H$37,2,FALSE)))</f>
        <v>Battery</v>
      </c>
      <c r="U202" s="79" t="str">
        <f t="shared" si="25"/>
        <v>NB2</v>
      </c>
      <c r="V202" s="79" t="str">
        <f t="shared" si="26"/>
        <v>B</v>
      </c>
      <c r="W202" s="79">
        <f>VLOOKUP(V202,'Lookup Tables'!$K$3:$L$21,2,FALSE)</f>
        <v>2</v>
      </c>
      <c r="X202" s="79">
        <f t="shared" si="27"/>
        <v>100</v>
      </c>
      <c r="Y202" s="12">
        <f ca="1">IF(R202="LATE",TODAY()-P202,0)</f>
        <v>0</v>
      </c>
      <c r="Z202">
        <f ca="1">Y202*L202</f>
        <v>0</v>
      </c>
      <c r="AA202" s="80"/>
      <c r="AB202" s="93"/>
    </row>
    <row r="203" spans="1:28" x14ac:dyDescent="0.25">
      <c r="A203" s="25" t="s">
        <v>431</v>
      </c>
      <c r="B203" s="25" t="s">
        <v>13</v>
      </c>
      <c r="C203" s="26">
        <v>43298</v>
      </c>
      <c r="D203" s="26">
        <v>43312</v>
      </c>
      <c r="E203" s="25" t="s">
        <v>42</v>
      </c>
      <c r="F203" s="25" t="s">
        <v>42</v>
      </c>
      <c r="G203" s="25" t="s">
        <v>1585</v>
      </c>
      <c r="H203" s="25" t="s">
        <v>17</v>
      </c>
      <c r="I203" s="25" t="s">
        <v>1895</v>
      </c>
      <c r="J203" s="27">
        <v>8</v>
      </c>
      <c r="K203" s="27">
        <v>0</v>
      </c>
      <c r="L203" s="27">
        <f t="shared" si="24"/>
        <v>8</v>
      </c>
      <c r="M203" s="93">
        <v>0</v>
      </c>
      <c r="N203" s="4" t="str">
        <f t="shared" si="28"/>
        <v>46561NB2037by34 Rev2.08</v>
      </c>
      <c r="O203" s="4">
        <f t="shared" si="29"/>
        <v>0</v>
      </c>
      <c r="P203" s="8">
        <f t="shared" si="30"/>
        <v>43312</v>
      </c>
      <c r="Q203" s="8">
        <f>VLOOKUP(P203,'Lookup Tables'!$A$3:$B$121,1,TRUE)</f>
        <v>43310</v>
      </c>
      <c r="R203" s="9" t="str">
        <f>VLOOKUP(P203,'Lookup Tables'!$A$3:$B$121,2,TRUE)</f>
        <v>LATE</v>
      </c>
      <c r="S203" s="10" t="str">
        <f>VLOOKUP(P203,'Lookup Tables'!$D$3:$E$25,2,TRUE)</f>
        <v>LATE</v>
      </c>
      <c r="T203" s="24" t="str">
        <f>IF(LEFT(G203,2)="PH",VLOOKUP(LEFT(G203,3),'Lookup Tables'!$G$3:$H$37,2,FALSE),IF(ISNA(VLOOKUP(LEFT(G203,2),'Lookup Tables'!$G$3:$H$37,2,FALSE)),"Other",VLOOKUP(LEFT(G203,2),'Lookup Tables'!$G$3:$H$37,2,FALSE)))</f>
        <v>Battery</v>
      </c>
      <c r="U203" s="79" t="str">
        <f t="shared" si="25"/>
        <v>NB2</v>
      </c>
      <c r="V203" s="79" t="str">
        <f t="shared" si="26"/>
        <v>B</v>
      </c>
      <c r="W203" s="79">
        <f>VLOOKUP(V203,'Lookup Tables'!$K$3:$L$21,2,FALSE)</f>
        <v>2</v>
      </c>
      <c r="X203" s="79">
        <f t="shared" si="27"/>
        <v>16</v>
      </c>
      <c r="Y203" s="12">
        <f ca="1">IF(R203="LATE",TODAY()-P203,0)</f>
        <v>45</v>
      </c>
      <c r="Z203">
        <f ca="1">Y203*L203</f>
        <v>360</v>
      </c>
      <c r="AA203" s="80"/>
      <c r="AB203" s="93"/>
    </row>
    <row r="204" spans="1:28" x14ac:dyDescent="0.25">
      <c r="A204" s="25" t="s">
        <v>789</v>
      </c>
      <c r="B204" s="25" t="s">
        <v>13</v>
      </c>
      <c r="C204" s="26">
        <v>43328</v>
      </c>
      <c r="D204" s="26">
        <v>43395</v>
      </c>
      <c r="E204" s="25" t="s">
        <v>790</v>
      </c>
      <c r="F204" s="25" t="s">
        <v>790</v>
      </c>
      <c r="G204" s="25" t="s">
        <v>1586</v>
      </c>
      <c r="H204" s="25" t="s">
        <v>17</v>
      </c>
      <c r="I204" s="25" t="s">
        <v>1896</v>
      </c>
      <c r="J204" s="27">
        <v>250</v>
      </c>
      <c r="K204" s="27">
        <v>0</v>
      </c>
      <c r="L204" s="27">
        <f t="shared" si="24"/>
        <v>250</v>
      </c>
      <c r="M204" s="93">
        <v>0.49680953400788697</v>
      </c>
      <c r="N204" s="4" t="str">
        <f t="shared" si="28"/>
        <v>46839NB2037cf31 Rev1.0250</v>
      </c>
      <c r="O204" s="4">
        <f t="shared" si="29"/>
        <v>124.20238350197174</v>
      </c>
      <c r="P204" s="8">
        <f t="shared" si="30"/>
        <v>43395</v>
      </c>
      <c r="Q204" s="8">
        <f>VLOOKUP(P204,'Lookup Tables'!$A$3:$B$121,1,TRUE)</f>
        <v>43394</v>
      </c>
      <c r="R204" s="9">
        <f>VLOOKUP(P204,'Lookup Tables'!$A$3:$B$121,2,TRUE)</f>
        <v>43394</v>
      </c>
      <c r="S204" s="10">
        <f>VLOOKUP(P204,'Lookup Tables'!$D$3:$E$25,2,TRUE)</f>
        <v>43374</v>
      </c>
      <c r="T204" s="24" t="str">
        <f>IF(LEFT(G204,2)="PH",VLOOKUP(LEFT(G204,3),'Lookup Tables'!$G$3:$H$37,2,FALSE),IF(ISNA(VLOOKUP(LEFT(G204,2),'Lookup Tables'!$G$3:$H$37,2,FALSE)),"Other",VLOOKUP(LEFT(G204,2),'Lookup Tables'!$G$3:$H$37,2,FALSE)))</f>
        <v>Battery</v>
      </c>
      <c r="U204" s="79" t="str">
        <f t="shared" si="25"/>
        <v>NB2</v>
      </c>
      <c r="V204" s="79" t="str">
        <f t="shared" si="26"/>
        <v>B</v>
      </c>
      <c r="W204" s="79">
        <f>VLOOKUP(V204,'Lookup Tables'!$K$3:$L$21,2,FALSE)</f>
        <v>2</v>
      </c>
      <c r="X204" s="79">
        <f t="shared" si="27"/>
        <v>500</v>
      </c>
      <c r="Y204" s="12">
        <f ca="1">IF(R204="LATE",TODAY()-P204,0)</f>
        <v>0</v>
      </c>
      <c r="Z204">
        <f ca="1">Y204*L204</f>
        <v>0</v>
      </c>
      <c r="AA204" s="80"/>
      <c r="AB204" s="93"/>
    </row>
    <row r="205" spans="1:28" x14ac:dyDescent="0.25">
      <c r="A205" s="25" t="s">
        <v>1123</v>
      </c>
      <c r="B205" s="25" t="s">
        <v>13</v>
      </c>
      <c r="C205" s="26">
        <v>43336</v>
      </c>
      <c r="D205" s="26">
        <v>43448</v>
      </c>
      <c r="E205" s="25" t="s">
        <v>790</v>
      </c>
      <c r="F205" s="25" t="s">
        <v>790</v>
      </c>
      <c r="G205" s="25" t="s">
        <v>1586</v>
      </c>
      <c r="H205" s="25" t="s">
        <v>17</v>
      </c>
      <c r="I205" s="25" t="s">
        <v>1897</v>
      </c>
      <c r="J205" s="27">
        <v>250</v>
      </c>
      <c r="K205" s="27">
        <v>0</v>
      </c>
      <c r="L205" s="27">
        <f t="shared" si="24"/>
        <v>250</v>
      </c>
      <c r="M205" s="93">
        <v>0.49680953400788697</v>
      </c>
      <c r="N205" s="4" t="str">
        <f t="shared" si="28"/>
        <v>46899NB2037cf31 Rev1.0250</v>
      </c>
      <c r="O205" s="4">
        <f t="shared" si="29"/>
        <v>124.20238350197174</v>
      </c>
      <c r="P205" s="8">
        <f t="shared" si="30"/>
        <v>43444</v>
      </c>
      <c r="Q205" s="8">
        <f>VLOOKUP(P205,'Lookup Tables'!$A$3:$B$121,1,TRUE)</f>
        <v>43443</v>
      </c>
      <c r="R205" s="9">
        <f>VLOOKUP(P205,'Lookup Tables'!$A$3:$B$121,2,TRUE)</f>
        <v>43443</v>
      </c>
      <c r="S205" s="10">
        <f>VLOOKUP(P205,'Lookup Tables'!$D$3:$E$25,2,TRUE)</f>
        <v>43435</v>
      </c>
      <c r="T205" s="24" t="str">
        <f>IF(LEFT(G205,2)="PH",VLOOKUP(LEFT(G205,3),'Lookup Tables'!$G$3:$H$37,2,FALSE),IF(ISNA(VLOOKUP(LEFT(G205,2),'Lookup Tables'!$G$3:$H$37,2,FALSE)),"Other",VLOOKUP(LEFT(G205,2),'Lookup Tables'!$G$3:$H$37,2,FALSE)))</f>
        <v>Battery</v>
      </c>
      <c r="U205" s="79" t="str">
        <f t="shared" si="25"/>
        <v>NB2</v>
      </c>
      <c r="V205" s="79" t="str">
        <f t="shared" si="26"/>
        <v>B</v>
      </c>
      <c r="W205" s="79">
        <f>VLOOKUP(V205,'Lookup Tables'!$K$3:$L$21,2,FALSE)</f>
        <v>2</v>
      </c>
      <c r="X205" s="79">
        <f t="shared" si="27"/>
        <v>500</v>
      </c>
      <c r="Y205" s="12">
        <f ca="1">IF(R205="LATE",TODAY()-P205,0)</f>
        <v>0</v>
      </c>
      <c r="Z205">
        <f ca="1">Y205*L205</f>
        <v>0</v>
      </c>
      <c r="AA205" s="80"/>
      <c r="AB205" s="93"/>
    </row>
    <row r="206" spans="1:28" x14ac:dyDescent="0.25">
      <c r="A206" s="25" t="s">
        <v>549</v>
      </c>
      <c r="B206" s="25" t="s">
        <v>13</v>
      </c>
      <c r="C206" s="26">
        <v>43313</v>
      </c>
      <c r="D206" s="26">
        <v>43431</v>
      </c>
      <c r="E206" s="25" t="s">
        <v>63</v>
      </c>
      <c r="F206" s="25" t="s">
        <v>63</v>
      </c>
      <c r="G206" s="25" t="s">
        <v>1587</v>
      </c>
      <c r="H206" s="25" t="s">
        <v>17</v>
      </c>
      <c r="I206" s="25" t="s">
        <v>1898</v>
      </c>
      <c r="J206" s="27">
        <v>72</v>
      </c>
      <c r="K206" s="27">
        <v>0</v>
      </c>
      <c r="L206" s="27">
        <f t="shared" si="24"/>
        <v>72</v>
      </c>
      <c r="M206" s="93">
        <v>0.61436959223832466</v>
      </c>
      <c r="N206" s="4" t="str">
        <f t="shared" si="28"/>
        <v>46719NC2040ac31 REV1.172</v>
      </c>
      <c r="O206" s="4">
        <f t="shared" si="29"/>
        <v>44.234610641159378</v>
      </c>
      <c r="P206" s="8">
        <f t="shared" si="30"/>
        <v>43431</v>
      </c>
      <c r="Q206" s="8">
        <f>VLOOKUP(P206,'Lookup Tables'!$A$3:$B$121,1,TRUE)</f>
        <v>43429</v>
      </c>
      <c r="R206" s="9">
        <f>VLOOKUP(P206,'Lookup Tables'!$A$3:$B$121,2,TRUE)</f>
        <v>43429</v>
      </c>
      <c r="S206" s="10">
        <f>VLOOKUP(P206,'Lookup Tables'!$D$3:$E$25,2,TRUE)</f>
        <v>43405</v>
      </c>
      <c r="T206" s="24" t="str">
        <f>IF(LEFT(G206,2)="PH",VLOOKUP(LEFT(G206,3),'Lookup Tables'!$G$3:$H$37,2,FALSE),IF(ISNA(VLOOKUP(LEFT(G206,2),'Lookup Tables'!$G$3:$H$37,2,FALSE)),"Other",VLOOKUP(LEFT(G206,2),'Lookup Tables'!$G$3:$H$37,2,FALSE)))</f>
        <v>Battery</v>
      </c>
      <c r="U206" s="79" t="str">
        <f t="shared" si="25"/>
        <v>NC2</v>
      </c>
      <c r="V206" s="79" t="str">
        <f t="shared" si="26"/>
        <v>C</v>
      </c>
      <c r="W206" s="79">
        <f>VLOOKUP(V206,'Lookup Tables'!$K$3:$L$21,2,FALSE)</f>
        <v>3</v>
      </c>
      <c r="X206" s="79">
        <f t="shared" si="27"/>
        <v>216</v>
      </c>
      <c r="Y206" s="12">
        <f ca="1">IF(R206="LATE",TODAY()-P206,0)</f>
        <v>0</v>
      </c>
      <c r="Z206">
        <f ca="1">Y206*L206</f>
        <v>0</v>
      </c>
      <c r="AA206" s="80"/>
      <c r="AB206" s="93"/>
    </row>
    <row r="207" spans="1:28" x14ac:dyDescent="0.25">
      <c r="A207" s="25" t="s">
        <v>778</v>
      </c>
      <c r="B207" s="25" t="s">
        <v>13</v>
      </c>
      <c r="C207" s="26">
        <v>43327</v>
      </c>
      <c r="D207" s="26">
        <v>43469</v>
      </c>
      <c r="E207" s="25" t="s">
        <v>63</v>
      </c>
      <c r="F207" s="25" t="s">
        <v>63</v>
      </c>
      <c r="G207" s="25" t="s">
        <v>1587</v>
      </c>
      <c r="H207" s="25" t="s">
        <v>17</v>
      </c>
      <c r="I207" s="25" t="s">
        <v>1898</v>
      </c>
      <c r="J207" s="27">
        <v>72</v>
      </c>
      <c r="K207" s="27">
        <v>0</v>
      </c>
      <c r="L207" s="27">
        <f t="shared" si="24"/>
        <v>72</v>
      </c>
      <c r="M207" s="93">
        <v>0.61436959223832466</v>
      </c>
      <c r="N207" s="4" t="str">
        <f t="shared" si="28"/>
        <v>46818NC2040ac31 REV1.172</v>
      </c>
      <c r="O207" s="4">
        <f t="shared" si="29"/>
        <v>44.234610641159378</v>
      </c>
      <c r="P207" s="8">
        <f t="shared" si="30"/>
        <v>43469</v>
      </c>
      <c r="Q207" s="8">
        <f>VLOOKUP(P207,'Lookup Tables'!$A$3:$B$121,1,TRUE)</f>
        <v>43464</v>
      </c>
      <c r="R207" s="9">
        <f>VLOOKUP(P207,'Lookup Tables'!$A$3:$B$121,2,TRUE)</f>
        <v>43464</v>
      </c>
      <c r="S207" s="10">
        <f>VLOOKUP(P207,'Lookup Tables'!$D$3:$E$25,2,TRUE)</f>
        <v>43466</v>
      </c>
      <c r="T207" s="24" t="str">
        <f>IF(LEFT(G207,2)="PH",VLOOKUP(LEFT(G207,3),'Lookup Tables'!$G$3:$H$37,2,FALSE),IF(ISNA(VLOOKUP(LEFT(G207,2),'Lookup Tables'!$G$3:$H$37,2,FALSE)),"Other",VLOOKUP(LEFT(G207,2),'Lookup Tables'!$G$3:$H$37,2,FALSE)))</f>
        <v>Battery</v>
      </c>
      <c r="U207" s="79" t="str">
        <f t="shared" si="25"/>
        <v>NC2</v>
      </c>
      <c r="V207" s="79" t="str">
        <f t="shared" si="26"/>
        <v>C</v>
      </c>
      <c r="W207" s="79">
        <f>VLOOKUP(V207,'Lookup Tables'!$K$3:$L$21,2,FALSE)</f>
        <v>3</v>
      </c>
      <c r="X207" s="79">
        <f t="shared" si="27"/>
        <v>216</v>
      </c>
      <c r="Y207" s="12">
        <f ca="1">IF(R207="LATE",TODAY()-P207,0)</f>
        <v>0</v>
      </c>
      <c r="Z207">
        <f ca="1">Y207*L207</f>
        <v>0</v>
      </c>
      <c r="AA207" s="80"/>
      <c r="AB207" s="93"/>
    </row>
    <row r="208" spans="1:28" x14ac:dyDescent="0.25">
      <c r="A208" s="25" t="s">
        <v>511</v>
      </c>
      <c r="B208" s="25" t="s">
        <v>13</v>
      </c>
      <c r="C208" s="26">
        <v>43308</v>
      </c>
      <c r="D208" s="26">
        <v>43424</v>
      </c>
      <c r="E208" s="25" t="s">
        <v>30</v>
      </c>
      <c r="F208" s="25" t="s">
        <v>30</v>
      </c>
      <c r="G208" s="25" t="s">
        <v>1588</v>
      </c>
      <c r="H208" s="25" t="s">
        <v>17</v>
      </c>
      <c r="I208" s="25" t="s">
        <v>1899</v>
      </c>
      <c r="J208" s="27">
        <v>100</v>
      </c>
      <c r="K208" s="27">
        <v>0</v>
      </c>
      <c r="L208" s="27">
        <f t="shared" si="24"/>
        <v>100</v>
      </c>
      <c r="M208" s="93">
        <v>0.64348663452450117</v>
      </c>
      <c r="N208" s="4" t="str">
        <f t="shared" si="28"/>
        <v>46667NC2040bb29 REV1.3100</v>
      </c>
      <c r="O208" s="4">
        <f t="shared" si="29"/>
        <v>64.348663452450111</v>
      </c>
      <c r="P208" s="8">
        <f t="shared" si="30"/>
        <v>43424</v>
      </c>
      <c r="Q208" s="8">
        <f>VLOOKUP(P208,'Lookup Tables'!$A$3:$B$121,1,TRUE)</f>
        <v>43422</v>
      </c>
      <c r="R208" s="9">
        <f>VLOOKUP(P208,'Lookup Tables'!$A$3:$B$121,2,TRUE)</f>
        <v>43422</v>
      </c>
      <c r="S208" s="10">
        <f>VLOOKUP(P208,'Lookup Tables'!$D$3:$E$25,2,TRUE)</f>
        <v>43405</v>
      </c>
      <c r="T208" s="24" t="str">
        <f>IF(LEFT(G208,2)="PH",VLOOKUP(LEFT(G208,3),'Lookup Tables'!$G$3:$H$37,2,FALSE),IF(ISNA(VLOOKUP(LEFT(G208,2),'Lookup Tables'!$G$3:$H$37,2,FALSE)),"Other",VLOOKUP(LEFT(G208,2),'Lookup Tables'!$G$3:$H$37,2,FALSE)))</f>
        <v>Battery</v>
      </c>
      <c r="U208" s="79" t="str">
        <f t="shared" si="25"/>
        <v>NC2</v>
      </c>
      <c r="V208" s="79" t="str">
        <f t="shared" si="26"/>
        <v>C</v>
      </c>
      <c r="W208" s="79">
        <f>VLOOKUP(V208,'Lookup Tables'!$K$3:$L$21,2,FALSE)</f>
        <v>3</v>
      </c>
      <c r="X208" s="79">
        <f t="shared" si="27"/>
        <v>300</v>
      </c>
      <c r="Y208" s="12">
        <f ca="1">IF(R208="LATE",TODAY()-P208,0)</f>
        <v>0</v>
      </c>
      <c r="Z208">
        <f ca="1">Y208*L208</f>
        <v>0</v>
      </c>
      <c r="AA208" s="80"/>
      <c r="AB208" s="93"/>
    </row>
    <row r="209" spans="1:28" x14ac:dyDescent="0.25">
      <c r="A209" s="25" t="s">
        <v>122</v>
      </c>
      <c r="B209" s="25" t="s">
        <v>13</v>
      </c>
      <c r="C209" s="26">
        <v>43216</v>
      </c>
      <c r="D209" s="26">
        <v>43360</v>
      </c>
      <c r="E209" s="25" t="s">
        <v>30</v>
      </c>
      <c r="F209" s="25" t="s">
        <v>30</v>
      </c>
      <c r="G209" s="25" t="s">
        <v>1589</v>
      </c>
      <c r="H209" s="25" t="s">
        <v>17</v>
      </c>
      <c r="I209" s="25" t="s">
        <v>1900</v>
      </c>
      <c r="J209" s="27">
        <v>150</v>
      </c>
      <c r="K209" s="27">
        <v>0</v>
      </c>
      <c r="L209" s="27">
        <f t="shared" si="24"/>
        <v>150</v>
      </c>
      <c r="M209" s="93">
        <v>0.61901012085268414</v>
      </c>
      <c r="N209" s="4" t="str">
        <f t="shared" si="28"/>
        <v>45853NC2040bc34 REV1.3150</v>
      </c>
      <c r="O209" s="4">
        <f t="shared" si="29"/>
        <v>92.851518127902622</v>
      </c>
      <c r="P209" s="8">
        <f t="shared" si="30"/>
        <v>43346</v>
      </c>
      <c r="Q209" s="8">
        <f>VLOOKUP(P209,'Lookup Tables'!$A$3:$B$121,1,TRUE)</f>
        <v>43345</v>
      </c>
      <c r="R209" s="9" t="str">
        <f>VLOOKUP(P209,'Lookup Tables'!$A$3:$B$121,2,TRUE)</f>
        <v>LATE</v>
      </c>
      <c r="S209" s="10">
        <f>VLOOKUP(P209,'Lookup Tables'!$D$3:$E$25,2,TRUE)</f>
        <v>43344</v>
      </c>
      <c r="T209" s="24" t="str">
        <f>IF(LEFT(G209,2)="PH",VLOOKUP(LEFT(G209,3),'Lookup Tables'!$G$3:$H$37,2,FALSE),IF(ISNA(VLOOKUP(LEFT(G209,2),'Lookup Tables'!$G$3:$H$37,2,FALSE)),"Other",VLOOKUP(LEFT(G209,2),'Lookup Tables'!$G$3:$H$37,2,FALSE)))</f>
        <v>Battery</v>
      </c>
      <c r="U209" s="79" t="str">
        <f t="shared" si="25"/>
        <v>NC2</v>
      </c>
      <c r="V209" s="79" t="str">
        <f t="shared" si="26"/>
        <v>C</v>
      </c>
      <c r="W209" s="79">
        <f>VLOOKUP(V209,'Lookup Tables'!$K$3:$L$21,2,FALSE)</f>
        <v>3</v>
      </c>
      <c r="X209" s="79">
        <f t="shared" si="27"/>
        <v>450</v>
      </c>
      <c r="Y209" s="12">
        <f ca="1">IF(R209="LATE",TODAY()-P209,0)</f>
        <v>11</v>
      </c>
      <c r="Z209">
        <f ca="1">Y209*L209</f>
        <v>1650</v>
      </c>
      <c r="AA209" s="80"/>
      <c r="AB209" s="93"/>
    </row>
    <row r="210" spans="1:28" x14ac:dyDescent="0.25">
      <c r="A210" s="25" t="s">
        <v>1251</v>
      </c>
      <c r="B210" s="25" t="s">
        <v>13</v>
      </c>
      <c r="C210" s="26">
        <v>43348</v>
      </c>
      <c r="D210" s="26">
        <v>43472</v>
      </c>
      <c r="E210" s="25" t="s">
        <v>30</v>
      </c>
      <c r="F210" s="25" t="s">
        <v>30</v>
      </c>
      <c r="G210" s="25" t="s">
        <v>1589</v>
      </c>
      <c r="H210" s="25" t="s">
        <v>17</v>
      </c>
      <c r="I210" s="25" t="s">
        <v>1901</v>
      </c>
      <c r="J210" s="27">
        <v>125</v>
      </c>
      <c r="K210" s="27">
        <v>0</v>
      </c>
      <c r="L210" s="27">
        <f t="shared" si="24"/>
        <v>125</v>
      </c>
      <c r="M210" s="93">
        <v>0.61901012085268414</v>
      </c>
      <c r="N210" s="4" t="str">
        <f t="shared" si="28"/>
        <v>46942NC2040bc34 REV1.3125</v>
      </c>
      <c r="O210" s="4">
        <f t="shared" si="29"/>
        <v>77.376265106585521</v>
      </c>
      <c r="P210" s="8">
        <f t="shared" si="30"/>
        <v>43406</v>
      </c>
      <c r="Q210" s="8">
        <f>VLOOKUP(P210,'Lookup Tables'!$A$3:$B$121,1,TRUE)</f>
        <v>43401</v>
      </c>
      <c r="R210" s="9">
        <f>VLOOKUP(P210,'Lookup Tables'!$A$3:$B$121,2,TRUE)</f>
        <v>43401</v>
      </c>
      <c r="S210" s="10">
        <f>VLOOKUP(P210,'Lookup Tables'!$D$3:$E$25,2,TRUE)</f>
        <v>43405</v>
      </c>
      <c r="T210" s="24" t="str">
        <f>IF(LEFT(G210,2)="PH",VLOOKUP(LEFT(G210,3),'Lookup Tables'!$G$3:$H$37,2,FALSE),IF(ISNA(VLOOKUP(LEFT(G210,2),'Lookup Tables'!$G$3:$H$37,2,FALSE)),"Other",VLOOKUP(LEFT(G210,2),'Lookup Tables'!$G$3:$H$37,2,FALSE)))</f>
        <v>Battery</v>
      </c>
      <c r="U210" s="79" t="str">
        <f t="shared" si="25"/>
        <v>NC2</v>
      </c>
      <c r="V210" s="79" t="str">
        <f t="shared" si="26"/>
        <v>C</v>
      </c>
      <c r="W210" s="79">
        <f>VLOOKUP(V210,'Lookup Tables'!$K$3:$L$21,2,FALSE)</f>
        <v>3</v>
      </c>
      <c r="X210" s="79">
        <f t="shared" si="27"/>
        <v>375</v>
      </c>
      <c r="Y210" s="12">
        <f ca="1">IF(R210="LATE",TODAY()-P210,0)</f>
        <v>0</v>
      </c>
      <c r="Z210">
        <f ca="1">Y210*L210</f>
        <v>0</v>
      </c>
      <c r="AA210" s="80"/>
      <c r="AB210" s="93"/>
    </row>
    <row r="211" spans="1:28" x14ac:dyDescent="0.25">
      <c r="A211" s="25" t="s">
        <v>1251</v>
      </c>
      <c r="B211" s="25" t="s">
        <v>13</v>
      </c>
      <c r="C211" s="26">
        <v>43348</v>
      </c>
      <c r="D211" s="26">
        <v>43472</v>
      </c>
      <c r="E211" s="25" t="s">
        <v>30</v>
      </c>
      <c r="F211" s="25" t="s">
        <v>30</v>
      </c>
      <c r="G211" s="25" t="s">
        <v>1589</v>
      </c>
      <c r="H211" s="25" t="s">
        <v>17</v>
      </c>
      <c r="I211" s="25" t="s">
        <v>1902</v>
      </c>
      <c r="J211" s="27">
        <v>125</v>
      </c>
      <c r="K211" s="27">
        <v>0</v>
      </c>
      <c r="L211" s="27">
        <f t="shared" si="24"/>
        <v>125</v>
      </c>
      <c r="M211" s="93">
        <v>0.61901012085268414</v>
      </c>
      <c r="N211" s="4" t="str">
        <f t="shared" si="28"/>
        <v>46942NC2040bc34 REV1.3125</v>
      </c>
      <c r="O211" s="4">
        <f t="shared" si="29"/>
        <v>77.376265106585521</v>
      </c>
      <c r="P211" s="8">
        <f t="shared" si="30"/>
        <v>43451</v>
      </c>
      <c r="Q211" s="8">
        <f>VLOOKUP(P211,'Lookup Tables'!$A$3:$B$121,1,TRUE)</f>
        <v>43450</v>
      </c>
      <c r="R211" s="9">
        <f>VLOOKUP(P211,'Lookup Tables'!$A$3:$B$121,2,TRUE)</f>
        <v>43450</v>
      </c>
      <c r="S211" s="10">
        <f>VLOOKUP(P211,'Lookup Tables'!$D$3:$E$25,2,TRUE)</f>
        <v>43435</v>
      </c>
      <c r="T211" s="24" t="str">
        <f>IF(LEFT(G211,2)="PH",VLOOKUP(LEFT(G211,3),'Lookup Tables'!$G$3:$H$37,2,FALSE),IF(ISNA(VLOOKUP(LEFT(G211,2),'Lookup Tables'!$G$3:$H$37,2,FALSE)),"Other",VLOOKUP(LEFT(G211,2),'Lookup Tables'!$G$3:$H$37,2,FALSE)))</f>
        <v>Battery</v>
      </c>
      <c r="U211" s="79" t="str">
        <f t="shared" si="25"/>
        <v>NC2</v>
      </c>
      <c r="V211" s="79" t="str">
        <f t="shared" si="26"/>
        <v>C</v>
      </c>
      <c r="W211" s="79">
        <f>VLOOKUP(V211,'Lookup Tables'!$K$3:$L$21,2,FALSE)</f>
        <v>3</v>
      </c>
      <c r="X211" s="79">
        <f t="shared" si="27"/>
        <v>375</v>
      </c>
      <c r="Y211" s="12">
        <f ca="1">IF(R211="LATE",TODAY()-P211,0)</f>
        <v>0</v>
      </c>
      <c r="Z211">
        <f ca="1">Y211*L211</f>
        <v>0</v>
      </c>
      <c r="AA211" s="80"/>
      <c r="AB211" s="93"/>
    </row>
    <row r="212" spans="1:28" x14ac:dyDescent="0.25">
      <c r="A212" s="25" t="s">
        <v>1251</v>
      </c>
      <c r="B212" s="25" t="s">
        <v>13</v>
      </c>
      <c r="C212" s="26">
        <v>43348</v>
      </c>
      <c r="D212" s="26">
        <v>43472</v>
      </c>
      <c r="E212" s="25" t="s">
        <v>30</v>
      </c>
      <c r="F212" s="25" t="s">
        <v>30</v>
      </c>
      <c r="G212" s="25" t="s">
        <v>1589</v>
      </c>
      <c r="H212" s="25" t="s">
        <v>17</v>
      </c>
      <c r="I212" s="25" t="s">
        <v>1903</v>
      </c>
      <c r="J212" s="27">
        <v>125</v>
      </c>
      <c r="K212" s="27">
        <v>0</v>
      </c>
      <c r="L212" s="27">
        <f t="shared" si="24"/>
        <v>125</v>
      </c>
      <c r="M212" s="93">
        <v>0.61901012085268414</v>
      </c>
      <c r="N212" s="4" t="str">
        <f t="shared" si="28"/>
        <v>46942NC2040bc34 REV1.3125</v>
      </c>
      <c r="O212" s="4">
        <f t="shared" si="29"/>
        <v>77.376265106585521</v>
      </c>
      <c r="P212" s="8">
        <f t="shared" si="30"/>
        <v>43469</v>
      </c>
      <c r="Q212" s="8">
        <f>VLOOKUP(P212,'Lookup Tables'!$A$3:$B$121,1,TRUE)</f>
        <v>43464</v>
      </c>
      <c r="R212" s="9">
        <f>VLOOKUP(P212,'Lookup Tables'!$A$3:$B$121,2,TRUE)</f>
        <v>43464</v>
      </c>
      <c r="S212" s="10">
        <f>VLOOKUP(P212,'Lookup Tables'!$D$3:$E$25,2,TRUE)</f>
        <v>43466</v>
      </c>
      <c r="T212" s="24" t="str">
        <f>IF(LEFT(G212,2)="PH",VLOOKUP(LEFT(G212,3),'Lookup Tables'!$G$3:$H$37,2,FALSE),IF(ISNA(VLOOKUP(LEFT(G212,2),'Lookup Tables'!$G$3:$H$37,2,FALSE)),"Other",VLOOKUP(LEFT(G212,2),'Lookup Tables'!$G$3:$H$37,2,FALSE)))</f>
        <v>Battery</v>
      </c>
      <c r="U212" s="79" t="str">
        <f t="shared" si="25"/>
        <v>NC2</v>
      </c>
      <c r="V212" s="79" t="str">
        <f t="shared" si="26"/>
        <v>C</v>
      </c>
      <c r="W212" s="79">
        <f>VLOOKUP(V212,'Lookup Tables'!$K$3:$L$21,2,FALSE)</f>
        <v>3</v>
      </c>
      <c r="X212" s="79">
        <f t="shared" si="27"/>
        <v>375</v>
      </c>
      <c r="Y212" s="12">
        <f ca="1">IF(R212="LATE",TODAY()-P212,0)</f>
        <v>0</v>
      </c>
      <c r="Z212">
        <f ca="1">Y212*L212</f>
        <v>0</v>
      </c>
      <c r="AA212" s="80"/>
      <c r="AB212" s="93"/>
    </row>
    <row r="213" spans="1:28" x14ac:dyDescent="0.25">
      <c r="A213" s="25" t="s">
        <v>784</v>
      </c>
      <c r="B213" s="25" t="s">
        <v>13</v>
      </c>
      <c r="C213" s="26">
        <v>43327</v>
      </c>
      <c r="D213" s="26">
        <v>43409</v>
      </c>
      <c r="E213" s="25" t="s">
        <v>785</v>
      </c>
      <c r="F213" s="25" t="s">
        <v>785</v>
      </c>
      <c r="G213" s="25" t="s">
        <v>1590</v>
      </c>
      <c r="H213" s="25" t="s">
        <v>17</v>
      </c>
      <c r="I213" s="25" t="s">
        <v>1904</v>
      </c>
      <c r="J213" s="27">
        <v>10</v>
      </c>
      <c r="K213" s="27">
        <v>0</v>
      </c>
      <c r="L213" s="27">
        <f t="shared" si="24"/>
        <v>10</v>
      </c>
      <c r="M213" s="93">
        <v>0.8060871175413683</v>
      </c>
      <c r="N213" s="4" t="str">
        <f t="shared" si="28"/>
        <v>46831NC2040bf24 REV7.710</v>
      </c>
      <c r="O213" s="4">
        <f t="shared" si="29"/>
        <v>8.0608711754136824</v>
      </c>
      <c r="P213" s="8">
        <f t="shared" si="30"/>
        <v>43409</v>
      </c>
      <c r="Q213" s="8">
        <f>VLOOKUP(P213,'Lookup Tables'!$A$3:$B$121,1,TRUE)</f>
        <v>43408</v>
      </c>
      <c r="R213" s="9">
        <f>VLOOKUP(P213,'Lookup Tables'!$A$3:$B$121,2,TRUE)</f>
        <v>43408</v>
      </c>
      <c r="S213" s="10">
        <f>VLOOKUP(P213,'Lookup Tables'!$D$3:$E$25,2,TRUE)</f>
        <v>43405</v>
      </c>
      <c r="T213" s="24" t="str">
        <f>IF(LEFT(G213,2)="PH",VLOOKUP(LEFT(G213,3),'Lookup Tables'!$G$3:$H$37,2,FALSE),IF(ISNA(VLOOKUP(LEFT(G213,2),'Lookup Tables'!$G$3:$H$37,2,FALSE)),"Other",VLOOKUP(LEFT(G213,2),'Lookup Tables'!$G$3:$H$37,2,FALSE)))</f>
        <v>Battery</v>
      </c>
      <c r="U213" s="79" t="str">
        <f t="shared" si="25"/>
        <v>NC2</v>
      </c>
      <c r="V213" s="79" t="str">
        <f t="shared" si="26"/>
        <v>C</v>
      </c>
      <c r="W213" s="79">
        <f>VLOOKUP(V213,'Lookup Tables'!$K$3:$L$21,2,FALSE)</f>
        <v>3</v>
      </c>
      <c r="X213" s="79">
        <f t="shared" si="27"/>
        <v>30</v>
      </c>
      <c r="Y213" s="12">
        <f ca="1">IF(R213="LATE",TODAY()-P213,0)</f>
        <v>0</v>
      </c>
      <c r="Z213">
        <f ca="1">Y213*L213</f>
        <v>0</v>
      </c>
      <c r="AA213" s="80"/>
      <c r="AB213" s="93"/>
    </row>
    <row r="214" spans="1:28" x14ac:dyDescent="0.25">
      <c r="A214" s="25" t="s">
        <v>554</v>
      </c>
      <c r="B214" s="25" t="s">
        <v>13</v>
      </c>
      <c r="C214" s="26">
        <v>43313</v>
      </c>
      <c r="D214" s="26">
        <v>43588</v>
      </c>
      <c r="E214" s="25" t="s">
        <v>77</v>
      </c>
      <c r="F214" s="25" t="s">
        <v>77</v>
      </c>
      <c r="G214" s="25" t="s">
        <v>1590</v>
      </c>
      <c r="H214" s="25" t="s">
        <v>17</v>
      </c>
      <c r="I214" s="25" t="s">
        <v>1905</v>
      </c>
      <c r="J214" s="27">
        <v>25</v>
      </c>
      <c r="K214" s="27">
        <v>0</v>
      </c>
      <c r="L214" s="27">
        <f t="shared" si="24"/>
        <v>25</v>
      </c>
      <c r="M214" s="93">
        <v>0.51400678710816006</v>
      </c>
      <c r="N214" s="4" t="str">
        <f t="shared" si="28"/>
        <v>46706NC2040bf24 REV7.725</v>
      </c>
      <c r="O214" s="4">
        <f t="shared" si="29"/>
        <v>12.850169677704001</v>
      </c>
      <c r="P214" s="8">
        <f t="shared" si="30"/>
        <v>43430</v>
      </c>
      <c r="Q214" s="8">
        <f>VLOOKUP(P214,'Lookup Tables'!$A$3:$B$121,1,TRUE)</f>
        <v>43429</v>
      </c>
      <c r="R214" s="9">
        <f>VLOOKUP(P214,'Lookup Tables'!$A$3:$B$121,2,TRUE)</f>
        <v>43429</v>
      </c>
      <c r="S214" s="10">
        <f>VLOOKUP(P214,'Lookup Tables'!$D$3:$E$25,2,TRUE)</f>
        <v>43405</v>
      </c>
      <c r="T214" s="24" t="str">
        <f>IF(LEFT(G214,2)="PH",VLOOKUP(LEFT(G214,3),'Lookup Tables'!$G$3:$H$37,2,FALSE),IF(ISNA(VLOOKUP(LEFT(G214,2),'Lookup Tables'!$G$3:$H$37,2,FALSE)),"Other",VLOOKUP(LEFT(G214,2),'Lookup Tables'!$G$3:$H$37,2,FALSE)))</f>
        <v>Battery</v>
      </c>
      <c r="U214" s="79" t="str">
        <f t="shared" si="25"/>
        <v>NC2</v>
      </c>
      <c r="V214" s="79" t="str">
        <f t="shared" si="26"/>
        <v>C</v>
      </c>
      <c r="W214" s="79">
        <f>VLOOKUP(V214,'Lookup Tables'!$K$3:$L$21,2,FALSE)</f>
        <v>3</v>
      </c>
      <c r="X214" s="79">
        <f t="shared" si="27"/>
        <v>75</v>
      </c>
      <c r="Y214" s="12">
        <f ca="1">IF(R214="LATE",TODAY()-P214,0)</f>
        <v>0</v>
      </c>
      <c r="Z214">
        <f ca="1">Y214*L214</f>
        <v>0</v>
      </c>
      <c r="AA214" s="80"/>
      <c r="AB214" s="93"/>
    </row>
    <row r="215" spans="1:28" x14ac:dyDescent="0.25">
      <c r="A215" s="25" t="s">
        <v>554</v>
      </c>
      <c r="B215" s="25" t="s">
        <v>13</v>
      </c>
      <c r="C215" s="26">
        <v>43313</v>
      </c>
      <c r="D215" s="26">
        <v>43588</v>
      </c>
      <c r="E215" s="25" t="s">
        <v>77</v>
      </c>
      <c r="F215" s="25" t="s">
        <v>77</v>
      </c>
      <c r="G215" s="25" t="s">
        <v>1590</v>
      </c>
      <c r="H215" s="25" t="s">
        <v>17</v>
      </c>
      <c r="I215" s="25" t="s">
        <v>1906</v>
      </c>
      <c r="J215" s="27">
        <v>25</v>
      </c>
      <c r="K215" s="27">
        <v>0</v>
      </c>
      <c r="L215" s="27">
        <f t="shared" si="24"/>
        <v>25</v>
      </c>
      <c r="M215" s="93">
        <v>0.51400678710816006</v>
      </c>
      <c r="N215" s="4" t="str">
        <f t="shared" si="28"/>
        <v>46706NC2040bf24 REV7.725</v>
      </c>
      <c r="O215" s="4">
        <f t="shared" si="29"/>
        <v>12.850169677704001</v>
      </c>
      <c r="P215" s="8">
        <f t="shared" si="30"/>
        <v>43474</v>
      </c>
      <c r="Q215" s="8">
        <f>VLOOKUP(P215,'Lookup Tables'!$A$3:$B$121,1,TRUE)</f>
        <v>43471</v>
      </c>
      <c r="R215" s="9">
        <f>VLOOKUP(P215,'Lookup Tables'!$A$3:$B$121,2,TRUE)</f>
        <v>43471</v>
      </c>
      <c r="S215" s="10">
        <f>VLOOKUP(P215,'Lookup Tables'!$D$3:$E$25,2,TRUE)</f>
        <v>43466</v>
      </c>
      <c r="T215" s="24" t="str">
        <f>IF(LEFT(G215,2)="PH",VLOOKUP(LEFT(G215,3),'Lookup Tables'!$G$3:$H$37,2,FALSE),IF(ISNA(VLOOKUP(LEFT(G215,2),'Lookup Tables'!$G$3:$H$37,2,FALSE)),"Other",VLOOKUP(LEFT(G215,2),'Lookup Tables'!$G$3:$H$37,2,FALSE)))</f>
        <v>Battery</v>
      </c>
      <c r="U215" s="79" t="str">
        <f t="shared" si="25"/>
        <v>NC2</v>
      </c>
      <c r="V215" s="79" t="str">
        <f t="shared" si="26"/>
        <v>C</v>
      </c>
      <c r="W215" s="79">
        <f>VLOOKUP(V215,'Lookup Tables'!$K$3:$L$21,2,FALSE)</f>
        <v>3</v>
      </c>
      <c r="X215" s="79">
        <f t="shared" si="27"/>
        <v>75</v>
      </c>
      <c r="Y215" s="12">
        <f ca="1">IF(R215="LATE",TODAY()-P215,0)</f>
        <v>0</v>
      </c>
      <c r="Z215">
        <f ca="1">Y215*L215</f>
        <v>0</v>
      </c>
      <c r="AA215" s="80"/>
      <c r="AB215" s="93"/>
    </row>
    <row r="216" spans="1:28" x14ac:dyDescent="0.25">
      <c r="A216" s="25" t="s">
        <v>554</v>
      </c>
      <c r="B216" s="25" t="s">
        <v>13</v>
      </c>
      <c r="C216" s="26">
        <v>43313</v>
      </c>
      <c r="D216" s="26">
        <v>43588</v>
      </c>
      <c r="E216" s="25" t="s">
        <v>77</v>
      </c>
      <c r="F216" s="25" t="s">
        <v>77</v>
      </c>
      <c r="G216" s="25" t="s">
        <v>1590</v>
      </c>
      <c r="H216" s="25" t="s">
        <v>17</v>
      </c>
      <c r="I216" s="25" t="s">
        <v>1907</v>
      </c>
      <c r="J216" s="27">
        <v>25</v>
      </c>
      <c r="K216" s="27">
        <v>0</v>
      </c>
      <c r="L216" s="27">
        <f t="shared" si="24"/>
        <v>25</v>
      </c>
      <c r="M216" s="93">
        <v>0.51400678710816006</v>
      </c>
      <c r="N216" s="4" t="str">
        <f t="shared" si="28"/>
        <v>46706NC2040bf24 REV7.725</v>
      </c>
      <c r="O216" s="4">
        <f t="shared" si="29"/>
        <v>12.850169677704001</v>
      </c>
      <c r="P216" s="8">
        <f t="shared" si="30"/>
        <v>43530</v>
      </c>
      <c r="Q216" s="8">
        <f>VLOOKUP(P216,'Lookup Tables'!$A$3:$B$121,1,TRUE)</f>
        <v>43527</v>
      </c>
      <c r="R216" s="9">
        <f>VLOOKUP(P216,'Lookup Tables'!$A$3:$B$121,2,TRUE)</f>
        <v>43527</v>
      </c>
      <c r="S216" s="10">
        <f>VLOOKUP(P216,'Lookup Tables'!$D$3:$E$25,2,TRUE)</f>
        <v>43525</v>
      </c>
      <c r="T216" s="24" t="str">
        <f>IF(LEFT(G216,2)="PH",VLOOKUP(LEFT(G216,3),'Lookup Tables'!$G$3:$H$37,2,FALSE),IF(ISNA(VLOOKUP(LEFT(G216,2),'Lookup Tables'!$G$3:$H$37,2,FALSE)),"Other",VLOOKUP(LEFT(G216,2),'Lookup Tables'!$G$3:$H$37,2,FALSE)))</f>
        <v>Battery</v>
      </c>
      <c r="U216" s="79" t="str">
        <f t="shared" si="25"/>
        <v>NC2</v>
      </c>
      <c r="V216" s="79" t="str">
        <f t="shared" si="26"/>
        <v>C</v>
      </c>
      <c r="W216" s="79">
        <f>VLOOKUP(V216,'Lookup Tables'!$K$3:$L$21,2,FALSE)</f>
        <v>3</v>
      </c>
      <c r="X216" s="79">
        <f t="shared" si="27"/>
        <v>75</v>
      </c>
      <c r="Y216" s="12">
        <f ca="1">IF(R216="LATE",TODAY()-P216,0)</f>
        <v>0</v>
      </c>
      <c r="Z216">
        <f ca="1">Y216*L216</f>
        <v>0</v>
      </c>
      <c r="AA216" s="80"/>
      <c r="AB216" s="93"/>
    </row>
    <row r="217" spans="1:28" x14ac:dyDescent="0.25">
      <c r="A217" s="25" t="s">
        <v>554</v>
      </c>
      <c r="B217" s="25" t="s">
        <v>13</v>
      </c>
      <c r="C217" s="26">
        <v>43313</v>
      </c>
      <c r="D217" s="26">
        <v>43588</v>
      </c>
      <c r="E217" s="25" t="s">
        <v>77</v>
      </c>
      <c r="F217" s="25" t="s">
        <v>77</v>
      </c>
      <c r="G217" s="25" t="s">
        <v>1590</v>
      </c>
      <c r="H217" s="25" t="s">
        <v>17</v>
      </c>
      <c r="I217" s="25" t="s">
        <v>1908</v>
      </c>
      <c r="J217" s="27">
        <v>25</v>
      </c>
      <c r="K217" s="27">
        <v>0</v>
      </c>
      <c r="L217" s="27">
        <f t="shared" si="24"/>
        <v>25</v>
      </c>
      <c r="M217" s="93">
        <v>0.51400678710816006</v>
      </c>
      <c r="N217" s="4" t="str">
        <f t="shared" si="28"/>
        <v>46706NC2040bf24 REV7.725</v>
      </c>
      <c r="O217" s="4">
        <f t="shared" si="29"/>
        <v>12.850169677704001</v>
      </c>
      <c r="P217" s="8">
        <f t="shared" si="30"/>
        <v>43586</v>
      </c>
      <c r="Q217" s="8">
        <f>VLOOKUP(P217,'Lookup Tables'!$A$3:$B$121,1,TRUE)</f>
        <v>43583</v>
      </c>
      <c r="R217" s="9">
        <f>VLOOKUP(P217,'Lookup Tables'!$A$3:$B$121,2,TRUE)</f>
        <v>43583</v>
      </c>
      <c r="S217" s="10">
        <f>VLOOKUP(P217,'Lookup Tables'!$D$3:$E$25,2,TRUE)</f>
        <v>43586</v>
      </c>
      <c r="T217" s="24" t="str">
        <f>IF(LEFT(G217,2)="PH",VLOOKUP(LEFT(G217,3),'Lookup Tables'!$G$3:$H$37,2,FALSE),IF(ISNA(VLOOKUP(LEFT(G217,2),'Lookup Tables'!$G$3:$H$37,2,FALSE)),"Other",VLOOKUP(LEFT(G217,2),'Lookup Tables'!$G$3:$H$37,2,FALSE)))</f>
        <v>Battery</v>
      </c>
      <c r="U217" s="79" t="str">
        <f t="shared" si="25"/>
        <v>NC2</v>
      </c>
      <c r="V217" s="79" t="str">
        <f t="shared" si="26"/>
        <v>C</v>
      </c>
      <c r="W217" s="79">
        <f>VLOOKUP(V217,'Lookup Tables'!$K$3:$L$21,2,FALSE)</f>
        <v>3</v>
      </c>
      <c r="X217" s="79">
        <f t="shared" si="27"/>
        <v>75</v>
      </c>
      <c r="Y217" s="12">
        <f ca="1">IF(R217="LATE",TODAY()-P217,0)</f>
        <v>0</v>
      </c>
      <c r="Z217">
        <f ca="1">Y217*L217</f>
        <v>0</v>
      </c>
      <c r="AA217" s="80"/>
      <c r="AB217" s="93"/>
    </row>
    <row r="218" spans="1:28" x14ac:dyDescent="0.25">
      <c r="A218" s="25" t="s">
        <v>349</v>
      </c>
      <c r="B218" s="25" t="s">
        <v>13</v>
      </c>
      <c r="C218" s="26">
        <v>43276</v>
      </c>
      <c r="D218" s="26">
        <v>43398</v>
      </c>
      <c r="E218" s="25" t="s">
        <v>350</v>
      </c>
      <c r="F218" s="25" t="s">
        <v>350</v>
      </c>
      <c r="G218" s="25" t="s">
        <v>1591</v>
      </c>
      <c r="H218" s="25" t="s">
        <v>17</v>
      </c>
      <c r="I218" s="25" t="s">
        <v>1909</v>
      </c>
      <c r="J218" s="27">
        <v>24</v>
      </c>
      <c r="K218" s="27">
        <v>0</v>
      </c>
      <c r="L218" s="27">
        <f t="shared" si="24"/>
        <v>24</v>
      </c>
      <c r="M218" s="93">
        <v>0.61546148132405631</v>
      </c>
      <c r="N218" s="4" t="str">
        <f t="shared" si="28"/>
        <v>46369NC2040bf29 REV2.424</v>
      </c>
      <c r="O218" s="4">
        <f t="shared" si="29"/>
        <v>14.771075551777351</v>
      </c>
      <c r="P218" s="8">
        <f t="shared" si="30"/>
        <v>43398</v>
      </c>
      <c r="Q218" s="8">
        <f>VLOOKUP(P218,'Lookup Tables'!$A$3:$B$121,1,TRUE)</f>
        <v>43394</v>
      </c>
      <c r="R218" s="9">
        <f>VLOOKUP(P218,'Lookup Tables'!$A$3:$B$121,2,TRUE)</f>
        <v>43394</v>
      </c>
      <c r="S218" s="10">
        <f>VLOOKUP(P218,'Lookup Tables'!$D$3:$E$25,2,TRUE)</f>
        <v>43374</v>
      </c>
      <c r="T218" s="24" t="str">
        <f>IF(LEFT(G218,2)="PH",VLOOKUP(LEFT(G218,3),'Lookup Tables'!$G$3:$H$37,2,FALSE),IF(ISNA(VLOOKUP(LEFT(G218,2),'Lookup Tables'!$G$3:$H$37,2,FALSE)),"Other",VLOOKUP(LEFT(G218,2),'Lookup Tables'!$G$3:$H$37,2,FALSE)))</f>
        <v>Battery</v>
      </c>
      <c r="U218" s="79" t="str">
        <f t="shared" si="25"/>
        <v>NC2</v>
      </c>
      <c r="V218" s="79" t="str">
        <f t="shared" si="26"/>
        <v>C</v>
      </c>
      <c r="W218" s="79">
        <f>VLOOKUP(V218,'Lookup Tables'!$K$3:$L$21,2,FALSE)</f>
        <v>3</v>
      </c>
      <c r="X218" s="79">
        <f t="shared" si="27"/>
        <v>72</v>
      </c>
      <c r="Y218" s="12">
        <f ca="1">IF(R218="LATE",TODAY()-P218,0)</f>
        <v>0</v>
      </c>
      <c r="Z218">
        <f ca="1">Y218*L218</f>
        <v>0</v>
      </c>
      <c r="AA218" s="80"/>
      <c r="AB218" s="93"/>
    </row>
    <row r="219" spans="1:28" x14ac:dyDescent="0.25">
      <c r="A219" s="25" t="s">
        <v>123</v>
      </c>
      <c r="B219" s="25" t="s">
        <v>13</v>
      </c>
      <c r="C219" s="26">
        <v>43203</v>
      </c>
      <c r="D219" s="26">
        <v>43368</v>
      </c>
      <c r="E219" s="25" t="s">
        <v>124</v>
      </c>
      <c r="F219" s="25" t="s">
        <v>124</v>
      </c>
      <c r="G219" s="25" t="s">
        <v>1592</v>
      </c>
      <c r="H219" s="25" t="s">
        <v>17</v>
      </c>
      <c r="I219" s="25" t="s">
        <v>1910</v>
      </c>
      <c r="J219" s="27">
        <v>500</v>
      </c>
      <c r="K219" s="27">
        <v>0</v>
      </c>
      <c r="L219" s="27">
        <f t="shared" si="24"/>
        <v>500</v>
      </c>
      <c r="M219" s="93">
        <v>0.47633661365041913</v>
      </c>
      <c r="N219" s="4" t="str">
        <f t="shared" si="28"/>
        <v>45729NC2040bf31 REV1.4500</v>
      </c>
      <c r="O219" s="4">
        <f t="shared" si="29"/>
        <v>238.16830682520956</v>
      </c>
      <c r="P219" s="8">
        <f t="shared" si="30"/>
        <v>43362</v>
      </c>
      <c r="Q219" s="8">
        <f>VLOOKUP(P219,'Lookup Tables'!$A$3:$B$121,1,TRUE)</f>
        <v>43359</v>
      </c>
      <c r="R219" s="9">
        <f>VLOOKUP(P219,'Lookup Tables'!$A$3:$B$121,2,TRUE)</f>
        <v>43359</v>
      </c>
      <c r="S219" s="10">
        <f>VLOOKUP(P219,'Lookup Tables'!$D$3:$E$25,2,TRUE)</f>
        <v>43344</v>
      </c>
      <c r="T219" s="24" t="str">
        <f>IF(LEFT(G219,2)="PH",VLOOKUP(LEFT(G219,3),'Lookup Tables'!$G$3:$H$37,2,FALSE),IF(ISNA(VLOOKUP(LEFT(G219,2),'Lookup Tables'!$G$3:$H$37,2,FALSE)),"Other",VLOOKUP(LEFT(G219,2),'Lookup Tables'!$G$3:$H$37,2,FALSE)))</f>
        <v>Battery</v>
      </c>
      <c r="U219" s="79" t="str">
        <f t="shared" si="25"/>
        <v>NC2</v>
      </c>
      <c r="V219" s="79" t="str">
        <f t="shared" si="26"/>
        <v>C</v>
      </c>
      <c r="W219" s="79">
        <f>VLOOKUP(V219,'Lookup Tables'!$K$3:$L$21,2,FALSE)</f>
        <v>3</v>
      </c>
      <c r="X219" s="79">
        <f t="shared" si="27"/>
        <v>1500</v>
      </c>
      <c r="Y219" s="12">
        <f ca="1">IF(R219="LATE",TODAY()-P219,0)</f>
        <v>0</v>
      </c>
      <c r="Z219">
        <f ca="1">Y219*L219</f>
        <v>0</v>
      </c>
      <c r="AA219" s="80"/>
      <c r="AB219" s="93"/>
    </row>
    <row r="220" spans="1:28" x14ac:dyDescent="0.25">
      <c r="A220" s="25" t="s">
        <v>765</v>
      </c>
      <c r="B220" s="25" t="s">
        <v>13</v>
      </c>
      <c r="C220" s="26">
        <v>43325</v>
      </c>
      <c r="D220" s="26">
        <v>43378</v>
      </c>
      <c r="E220" s="25" t="s">
        <v>766</v>
      </c>
      <c r="F220" s="25" t="s">
        <v>766</v>
      </c>
      <c r="G220" s="25" t="s">
        <v>1593</v>
      </c>
      <c r="H220" s="25" t="s">
        <v>17</v>
      </c>
      <c r="I220" s="25" t="s">
        <v>1911</v>
      </c>
      <c r="J220" s="27">
        <v>12</v>
      </c>
      <c r="K220" s="27">
        <v>0</v>
      </c>
      <c r="L220" s="27">
        <f t="shared" si="24"/>
        <v>12</v>
      </c>
      <c r="M220" s="93">
        <v>0.71700716629709693</v>
      </c>
      <c r="N220" s="4" t="str">
        <f t="shared" si="28"/>
        <v>46803NC2040bf34 REV1.712</v>
      </c>
      <c r="O220" s="4">
        <f t="shared" si="29"/>
        <v>8.6040859955651641</v>
      </c>
      <c r="P220" s="8">
        <f t="shared" si="30"/>
        <v>43378</v>
      </c>
      <c r="Q220" s="8">
        <f>VLOOKUP(P220,'Lookup Tables'!$A$3:$B$121,1,TRUE)</f>
        <v>43373</v>
      </c>
      <c r="R220" s="9">
        <f>VLOOKUP(P220,'Lookup Tables'!$A$3:$B$121,2,TRUE)</f>
        <v>43373</v>
      </c>
      <c r="S220" s="10">
        <f>VLOOKUP(P220,'Lookup Tables'!$D$3:$E$25,2,TRUE)</f>
        <v>43374</v>
      </c>
      <c r="T220" s="24" t="str">
        <f>IF(LEFT(G220,2)="PH",VLOOKUP(LEFT(G220,3),'Lookup Tables'!$G$3:$H$37,2,FALSE),IF(ISNA(VLOOKUP(LEFT(G220,2),'Lookup Tables'!$G$3:$H$37,2,FALSE)),"Other",VLOOKUP(LEFT(G220,2),'Lookup Tables'!$G$3:$H$37,2,FALSE)))</f>
        <v>Battery</v>
      </c>
      <c r="U220" s="79" t="str">
        <f t="shared" si="25"/>
        <v>NC2</v>
      </c>
      <c r="V220" s="79" t="str">
        <f t="shared" si="26"/>
        <v>C</v>
      </c>
      <c r="W220" s="79">
        <f>VLOOKUP(V220,'Lookup Tables'!$K$3:$L$21,2,FALSE)</f>
        <v>3</v>
      </c>
      <c r="X220" s="79">
        <f t="shared" si="27"/>
        <v>36</v>
      </c>
      <c r="Y220" s="12">
        <f ca="1">IF(R220="LATE",TODAY()-P220,0)</f>
        <v>0</v>
      </c>
      <c r="Z220">
        <f ca="1">Y220*L220</f>
        <v>0</v>
      </c>
      <c r="AA220" s="80"/>
      <c r="AB220" s="93"/>
    </row>
    <row r="221" spans="1:28" x14ac:dyDescent="0.25">
      <c r="A221" s="25" t="s">
        <v>544</v>
      </c>
      <c r="B221" s="25" t="s">
        <v>13</v>
      </c>
      <c r="C221" s="26">
        <v>43313</v>
      </c>
      <c r="D221" s="26">
        <v>43431</v>
      </c>
      <c r="E221" s="25" t="s">
        <v>545</v>
      </c>
      <c r="F221" s="25" t="s">
        <v>545</v>
      </c>
      <c r="G221" s="25" t="s">
        <v>1593</v>
      </c>
      <c r="H221" s="25" t="s">
        <v>17</v>
      </c>
      <c r="I221" s="25" t="s">
        <v>1911</v>
      </c>
      <c r="J221" s="27">
        <v>5</v>
      </c>
      <c r="K221" s="27">
        <v>0</v>
      </c>
      <c r="L221" s="27">
        <f t="shared" si="24"/>
        <v>5</v>
      </c>
      <c r="M221" s="93">
        <v>0.90808775630013039</v>
      </c>
      <c r="N221" s="4" t="str">
        <f t="shared" si="28"/>
        <v>46705NC2040bf34 REV1.75</v>
      </c>
      <c r="O221" s="4">
        <f t="shared" si="29"/>
        <v>4.5404387815006517</v>
      </c>
      <c r="P221" s="8">
        <f t="shared" si="30"/>
        <v>43431</v>
      </c>
      <c r="Q221" s="8">
        <f>VLOOKUP(P221,'Lookup Tables'!$A$3:$B$121,1,TRUE)</f>
        <v>43429</v>
      </c>
      <c r="R221" s="9">
        <f>VLOOKUP(P221,'Lookup Tables'!$A$3:$B$121,2,TRUE)</f>
        <v>43429</v>
      </c>
      <c r="S221" s="10">
        <f>VLOOKUP(P221,'Lookup Tables'!$D$3:$E$25,2,TRUE)</f>
        <v>43405</v>
      </c>
      <c r="T221" s="24" t="str">
        <f>IF(LEFT(G221,2)="PH",VLOOKUP(LEFT(G221,3),'Lookup Tables'!$G$3:$H$37,2,FALSE),IF(ISNA(VLOOKUP(LEFT(G221,2),'Lookup Tables'!$G$3:$H$37,2,FALSE)),"Other",VLOOKUP(LEFT(G221,2),'Lookup Tables'!$G$3:$H$37,2,FALSE)))</f>
        <v>Battery</v>
      </c>
      <c r="U221" s="79" t="str">
        <f t="shared" si="25"/>
        <v>NC2</v>
      </c>
      <c r="V221" s="79" t="str">
        <f t="shared" si="26"/>
        <v>C</v>
      </c>
      <c r="W221" s="79">
        <f>VLOOKUP(V221,'Lookup Tables'!$K$3:$L$21,2,FALSE)</f>
        <v>3</v>
      </c>
      <c r="X221" s="79">
        <f t="shared" si="27"/>
        <v>15</v>
      </c>
      <c r="Y221" s="12">
        <f ca="1">IF(R221="LATE",TODAY()-P221,0)</f>
        <v>0</v>
      </c>
      <c r="Z221">
        <f ca="1">Y221*L221</f>
        <v>0</v>
      </c>
      <c r="AA221" s="80"/>
      <c r="AB221" s="93"/>
    </row>
    <row r="222" spans="1:28" x14ac:dyDescent="0.25">
      <c r="A222" s="25" t="s">
        <v>269</v>
      </c>
      <c r="B222" s="25" t="s">
        <v>13</v>
      </c>
      <c r="C222" s="26">
        <v>43255</v>
      </c>
      <c r="D222" s="26">
        <v>43335</v>
      </c>
      <c r="E222" s="25" t="s">
        <v>26</v>
      </c>
      <c r="F222" s="25" t="s">
        <v>26</v>
      </c>
      <c r="G222" s="25" t="s">
        <v>1594</v>
      </c>
      <c r="H222" s="25" t="s">
        <v>17</v>
      </c>
      <c r="I222" s="25" t="s">
        <v>1912</v>
      </c>
      <c r="J222" s="27">
        <v>75</v>
      </c>
      <c r="K222" s="27">
        <v>0</v>
      </c>
      <c r="L222" s="27">
        <f t="shared" si="24"/>
        <v>75</v>
      </c>
      <c r="M222" s="93">
        <v>0.57961112300920148</v>
      </c>
      <c r="N222" s="4" t="str">
        <f t="shared" si="28"/>
        <v>46171NC2040bf34 REV1.875</v>
      </c>
      <c r="O222" s="4">
        <f t="shared" si="29"/>
        <v>43.470834225690112</v>
      </c>
      <c r="P222" s="8">
        <f t="shared" si="30"/>
        <v>43333</v>
      </c>
      <c r="Q222" s="8">
        <f>VLOOKUP(P222,'Lookup Tables'!$A$3:$B$121,1,TRUE)</f>
        <v>43331</v>
      </c>
      <c r="R222" s="9" t="str">
        <f>VLOOKUP(P222,'Lookup Tables'!$A$3:$B$121,2,TRUE)</f>
        <v>LATE</v>
      </c>
      <c r="S222" s="10" t="str">
        <f>VLOOKUP(P222,'Lookup Tables'!$D$3:$E$25,2,TRUE)</f>
        <v>LATE</v>
      </c>
      <c r="T222" s="24" t="str">
        <f>IF(LEFT(G222,2)="PH",VLOOKUP(LEFT(G222,3),'Lookup Tables'!$G$3:$H$37,2,FALSE),IF(ISNA(VLOOKUP(LEFT(G222,2),'Lookup Tables'!$G$3:$H$37,2,FALSE)),"Other",VLOOKUP(LEFT(G222,2),'Lookup Tables'!$G$3:$H$37,2,FALSE)))</f>
        <v>Battery</v>
      </c>
      <c r="U222" s="79" t="str">
        <f t="shared" si="25"/>
        <v>NC2</v>
      </c>
      <c r="V222" s="79" t="str">
        <f t="shared" si="26"/>
        <v>C</v>
      </c>
      <c r="W222" s="79">
        <f>VLOOKUP(V222,'Lookup Tables'!$K$3:$L$21,2,FALSE)</f>
        <v>3</v>
      </c>
      <c r="X222" s="79">
        <f t="shared" si="27"/>
        <v>225</v>
      </c>
      <c r="Y222" s="12">
        <f ca="1">IF(R222="LATE",TODAY()-P222,0)</f>
        <v>24</v>
      </c>
      <c r="Z222">
        <f ca="1">Y222*L222</f>
        <v>1800</v>
      </c>
      <c r="AA222" s="80"/>
      <c r="AB222" s="93"/>
    </row>
    <row r="223" spans="1:28" x14ac:dyDescent="0.25">
      <c r="A223" s="25" t="s">
        <v>128</v>
      </c>
      <c r="B223" s="25" t="s">
        <v>13</v>
      </c>
      <c r="C223" s="26">
        <v>43186</v>
      </c>
      <c r="D223" s="26">
        <v>43368</v>
      </c>
      <c r="E223" s="25" t="s">
        <v>83</v>
      </c>
      <c r="F223" s="25" t="s">
        <v>83</v>
      </c>
      <c r="G223" s="25" t="s">
        <v>1594</v>
      </c>
      <c r="H223" s="25" t="s">
        <v>17</v>
      </c>
      <c r="I223" s="25" t="s">
        <v>1912</v>
      </c>
      <c r="J223" s="27">
        <v>40</v>
      </c>
      <c r="K223" s="27">
        <v>0</v>
      </c>
      <c r="L223" s="27">
        <f t="shared" si="24"/>
        <v>40</v>
      </c>
      <c r="M223" s="93">
        <v>0.53429772595133929</v>
      </c>
      <c r="N223" s="4" t="str">
        <f t="shared" si="28"/>
        <v>45542NC2040bf34 REV1.840</v>
      </c>
      <c r="O223" s="4">
        <f t="shared" si="29"/>
        <v>21.371909038053573</v>
      </c>
      <c r="P223" s="8">
        <f t="shared" si="30"/>
        <v>43333</v>
      </c>
      <c r="Q223" s="8">
        <f>VLOOKUP(P223,'Lookup Tables'!$A$3:$B$121,1,TRUE)</f>
        <v>43331</v>
      </c>
      <c r="R223" s="9" t="str">
        <f>VLOOKUP(P223,'Lookup Tables'!$A$3:$B$121,2,TRUE)</f>
        <v>LATE</v>
      </c>
      <c r="S223" s="10" t="str">
        <f>VLOOKUP(P223,'Lookup Tables'!$D$3:$E$25,2,TRUE)</f>
        <v>LATE</v>
      </c>
      <c r="T223" s="24" t="str">
        <f>IF(LEFT(G223,2)="PH",VLOOKUP(LEFT(G223,3),'Lookup Tables'!$G$3:$H$37,2,FALSE),IF(ISNA(VLOOKUP(LEFT(G223,2),'Lookup Tables'!$G$3:$H$37,2,FALSE)),"Other",VLOOKUP(LEFT(G223,2),'Lookup Tables'!$G$3:$H$37,2,FALSE)))</f>
        <v>Battery</v>
      </c>
      <c r="U223" s="79" t="str">
        <f t="shared" si="25"/>
        <v>NC2</v>
      </c>
      <c r="V223" s="79" t="str">
        <f t="shared" si="26"/>
        <v>C</v>
      </c>
      <c r="W223" s="79">
        <f>VLOOKUP(V223,'Lookup Tables'!$K$3:$L$21,2,FALSE)</f>
        <v>3</v>
      </c>
      <c r="X223" s="79">
        <f t="shared" si="27"/>
        <v>120</v>
      </c>
      <c r="Y223" s="12">
        <f ca="1">IF(R223="LATE",TODAY()-P223,0)</f>
        <v>24</v>
      </c>
      <c r="Z223">
        <f ca="1">Y223*L223</f>
        <v>960</v>
      </c>
      <c r="AA223" s="80"/>
      <c r="AB223" s="93"/>
    </row>
    <row r="224" spans="1:28" x14ac:dyDescent="0.25">
      <c r="A224" s="25" t="s">
        <v>128</v>
      </c>
      <c r="B224" s="25" t="s">
        <v>13</v>
      </c>
      <c r="C224" s="26">
        <v>43186</v>
      </c>
      <c r="D224" s="26">
        <v>43368</v>
      </c>
      <c r="E224" s="25" t="s">
        <v>83</v>
      </c>
      <c r="F224" s="25" t="s">
        <v>83</v>
      </c>
      <c r="G224" s="25" t="s">
        <v>1594</v>
      </c>
      <c r="H224" s="25" t="s">
        <v>17</v>
      </c>
      <c r="I224" s="25" t="s">
        <v>1913</v>
      </c>
      <c r="J224" s="27">
        <v>40</v>
      </c>
      <c r="K224" s="27">
        <v>0</v>
      </c>
      <c r="L224" s="27">
        <f t="shared" si="24"/>
        <v>40</v>
      </c>
      <c r="M224" s="93">
        <v>0.53429772595133929</v>
      </c>
      <c r="N224" s="4" t="str">
        <f t="shared" si="28"/>
        <v>45542NC2040bf34 REV1.840</v>
      </c>
      <c r="O224" s="4">
        <f t="shared" si="29"/>
        <v>21.371909038053573</v>
      </c>
      <c r="P224" s="8">
        <f t="shared" si="30"/>
        <v>43361</v>
      </c>
      <c r="Q224" s="8">
        <f>VLOOKUP(P224,'Lookup Tables'!$A$3:$B$121,1,TRUE)</f>
        <v>43359</v>
      </c>
      <c r="R224" s="9">
        <f>VLOOKUP(P224,'Lookup Tables'!$A$3:$B$121,2,TRUE)</f>
        <v>43359</v>
      </c>
      <c r="S224" s="10">
        <f>VLOOKUP(P224,'Lookup Tables'!$D$3:$E$25,2,TRUE)</f>
        <v>43344</v>
      </c>
      <c r="T224" s="24" t="str">
        <f>IF(LEFT(G224,2)="PH",VLOOKUP(LEFT(G224,3),'Lookup Tables'!$G$3:$H$37,2,FALSE),IF(ISNA(VLOOKUP(LEFT(G224,2),'Lookup Tables'!$G$3:$H$37,2,FALSE)),"Other",VLOOKUP(LEFT(G224,2),'Lookup Tables'!$G$3:$H$37,2,FALSE)))</f>
        <v>Battery</v>
      </c>
      <c r="U224" s="79" t="str">
        <f t="shared" si="25"/>
        <v>NC2</v>
      </c>
      <c r="V224" s="79" t="str">
        <f t="shared" si="26"/>
        <v>C</v>
      </c>
      <c r="W224" s="79">
        <f>VLOOKUP(V224,'Lookup Tables'!$K$3:$L$21,2,FALSE)</f>
        <v>3</v>
      </c>
      <c r="X224" s="79">
        <f t="shared" si="27"/>
        <v>120</v>
      </c>
      <c r="Y224" s="12">
        <f ca="1">IF(R224="LATE",TODAY()-P224,0)</f>
        <v>0</v>
      </c>
      <c r="Z224">
        <f ca="1">Y224*L224</f>
        <v>0</v>
      </c>
      <c r="AA224" s="80"/>
      <c r="AB224" s="93"/>
    </row>
    <row r="225" spans="1:28" x14ac:dyDescent="0.25">
      <c r="A225" s="25" t="s">
        <v>494</v>
      </c>
      <c r="B225" s="25" t="s">
        <v>13</v>
      </c>
      <c r="C225" s="26">
        <v>43308</v>
      </c>
      <c r="D225" s="26">
        <v>43368</v>
      </c>
      <c r="E225" s="25" t="s">
        <v>495</v>
      </c>
      <c r="F225" s="25" t="s">
        <v>495</v>
      </c>
      <c r="G225" s="25" t="s">
        <v>1594</v>
      </c>
      <c r="H225" s="25" t="s">
        <v>17</v>
      </c>
      <c r="I225" s="25" t="s">
        <v>1914</v>
      </c>
      <c r="J225" s="27">
        <v>1</v>
      </c>
      <c r="K225" s="27">
        <v>0</v>
      </c>
      <c r="L225" s="27">
        <f t="shared" si="24"/>
        <v>1</v>
      </c>
      <c r="M225" s="93">
        <v>0.90808775630013039</v>
      </c>
      <c r="N225" s="4" t="str">
        <f t="shared" si="28"/>
        <v>46658NC2040bf34 REV1.81</v>
      </c>
      <c r="O225" s="4">
        <f t="shared" si="29"/>
        <v>0.90808775630013039</v>
      </c>
      <c r="P225" s="8">
        <f t="shared" si="30"/>
        <v>43368</v>
      </c>
      <c r="Q225" s="8">
        <f>VLOOKUP(P225,'Lookup Tables'!$A$3:$B$121,1,TRUE)</f>
        <v>43366</v>
      </c>
      <c r="R225" s="9">
        <f>VLOOKUP(P225,'Lookup Tables'!$A$3:$B$121,2,TRUE)</f>
        <v>43366</v>
      </c>
      <c r="S225" s="10">
        <f>VLOOKUP(P225,'Lookup Tables'!$D$3:$E$25,2,TRUE)</f>
        <v>43344</v>
      </c>
      <c r="T225" s="24" t="str">
        <f>IF(LEFT(G225,2)="PH",VLOOKUP(LEFT(G225,3),'Lookup Tables'!$G$3:$H$37,2,FALSE),IF(ISNA(VLOOKUP(LEFT(G225,2),'Lookup Tables'!$G$3:$H$37,2,FALSE)),"Other",VLOOKUP(LEFT(G225,2),'Lookup Tables'!$G$3:$H$37,2,FALSE)))</f>
        <v>Battery</v>
      </c>
      <c r="U225" s="79" t="str">
        <f t="shared" si="25"/>
        <v>NC2</v>
      </c>
      <c r="V225" s="79" t="str">
        <f t="shared" si="26"/>
        <v>C</v>
      </c>
      <c r="W225" s="79">
        <f>VLOOKUP(V225,'Lookup Tables'!$K$3:$L$21,2,FALSE)</f>
        <v>3</v>
      </c>
      <c r="X225" s="79">
        <f t="shared" si="27"/>
        <v>3</v>
      </c>
      <c r="Y225" s="12">
        <f ca="1">IF(R225="LATE",TODAY()-P225,0)</f>
        <v>0</v>
      </c>
      <c r="Z225">
        <f ca="1">Y225*L225</f>
        <v>0</v>
      </c>
      <c r="AA225" s="80"/>
      <c r="AB225" s="93"/>
    </row>
    <row r="226" spans="1:28" x14ac:dyDescent="0.25">
      <c r="A226" s="25" t="s">
        <v>1232</v>
      </c>
      <c r="B226" s="25" t="s">
        <v>13</v>
      </c>
      <c r="C226" s="26">
        <v>43348</v>
      </c>
      <c r="D226" s="26">
        <v>43371</v>
      </c>
      <c r="E226" s="25" t="s">
        <v>1233</v>
      </c>
      <c r="F226" s="25" t="s">
        <v>1233</v>
      </c>
      <c r="G226" s="25" t="s">
        <v>1594</v>
      </c>
      <c r="H226" s="25" t="s">
        <v>17</v>
      </c>
      <c r="I226" s="25" t="s">
        <v>1914</v>
      </c>
      <c r="J226" s="27">
        <v>2</v>
      </c>
      <c r="K226" s="27">
        <v>0</v>
      </c>
      <c r="L226" s="27">
        <f t="shared" si="24"/>
        <v>2</v>
      </c>
      <c r="M226" s="93">
        <v>0.90808775630013039</v>
      </c>
      <c r="N226" s="4" t="str">
        <f t="shared" si="28"/>
        <v>46952NC2040bf34 REV1.82</v>
      </c>
      <c r="O226" s="4">
        <f t="shared" si="29"/>
        <v>1.8161755126002608</v>
      </c>
      <c r="P226" s="8">
        <f t="shared" si="30"/>
        <v>43371</v>
      </c>
      <c r="Q226" s="8">
        <f>VLOOKUP(P226,'Lookup Tables'!$A$3:$B$121,1,TRUE)</f>
        <v>43366</v>
      </c>
      <c r="R226" s="9">
        <f>VLOOKUP(P226,'Lookup Tables'!$A$3:$B$121,2,TRUE)</f>
        <v>43366</v>
      </c>
      <c r="S226" s="10">
        <f>VLOOKUP(P226,'Lookup Tables'!$D$3:$E$25,2,TRUE)</f>
        <v>43344</v>
      </c>
      <c r="T226" s="24" t="str">
        <f>IF(LEFT(G226,2)="PH",VLOOKUP(LEFT(G226,3),'Lookup Tables'!$G$3:$H$37,2,FALSE),IF(ISNA(VLOOKUP(LEFT(G226,2),'Lookup Tables'!$G$3:$H$37,2,FALSE)),"Other",VLOOKUP(LEFT(G226,2),'Lookup Tables'!$G$3:$H$37,2,FALSE)))</f>
        <v>Battery</v>
      </c>
      <c r="U226" s="79" t="str">
        <f t="shared" si="25"/>
        <v>NC2</v>
      </c>
      <c r="V226" s="79" t="str">
        <f t="shared" si="26"/>
        <v>C</v>
      </c>
      <c r="W226" s="79">
        <f>VLOOKUP(V226,'Lookup Tables'!$K$3:$L$21,2,FALSE)</f>
        <v>3</v>
      </c>
      <c r="X226" s="79">
        <f t="shared" si="27"/>
        <v>6</v>
      </c>
      <c r="Y226" s="12">
        <f ca="1">IF(R226="LATE",TODAY()-P226,0)</f>
        <v>0</v>
      </c>
      <c r="Z226">
        <f ca="1">Y226*L226</f>
        <v>0</v>
      </c>
      <c r="AA226" s="80"/>
      <c r="AB226" s="93"/>
    </row>
    <row r="227" spans="1:28" x14ac:dyDescent="0.25">
      <c r="A227" s="25" t="s">
        <v>723</v>
      </c>
      <c r="B227" s="25" t="s">
        <v>13</v>
      </c>
      <c r="C227" s="26">
        <v>43319</v>
      </c>
      <c r="D227" s="26">
        <v>43397</v>
      </c>
      <c r="E227" s="25" t="s">
        <v>724</v>
      </c>
      <c r="F227" s="25" t="s">
        <v>724</v>
      </c>
      <c r="G227" s="25" t="s">
        <v>1594</v>
      </c>
      <c r="H227" s="25" t="s">
        <v>17</v>
      </c>
      <c r="I227" s="25" t="s">
        <v>1914</v>
      </c>
      <c r="J227" s="27">
        <v>2</v>
      </c>
      <c r="K227" s="27">
        <v>0</v>
      </c>
      <c r="L227" s="27">
        <f t="shared" si="24"/>
        <v>2</v>
      </c>
      <c r="M227" s="93">
        <v>0.90808775630013039</v>
      </c>
      <c r="N227" s="4" t="str">
        <f t="shared" si="28"/>
        <v>46758NC2040bf34 REV1.82</v>
      </c>
      <c r="O227" s="4">
        <f t="shared" si="29"/>
        <v>1.8161755126002608</v>
      </c>
      <c r="P227" s="8">
        <f t="shared" si="30"/>
        <v>43397</v>
      </c>
      <c r="Q227" s="8">
        <f>VLOOKUP(P227,'Lookup Tables'!$A$3:$B$121,1,TRUE)</f>
        <v>43394</v>
      </c>
      <c r="R227" s="9">
        <f>VLOOKUP(P227,'Lookup Tables'!$A$3:$B$121,2,TRUE)</f>
        <v>43394</v>
      </c>
      <c r="S227" s="10">
        <f>VLOOKUP(P227,'Lookup Tables'!$D$3:$E$25,2,TRUE)</f>
        <v>43374</v>
      </c>
      <c r="T227" s="24" t="str">
        <f>IF(LEFT(G227,2)="PH",VLOOKUP(LEFT(G227,3),'Lookup Tables'!$G$3:$H$37,2,FALSE),IF(ISNA(VLOOKUP(LEFT(G227,2),'Lookup Tables'!$G$3:$H$37,2,FALSE)),"Other",VLOOKUP(LEFT(G227,2),'Lookup Tables'!$G$3:$H$37,2,FALSE)))</f>
        <v>Battery</v>
      </c>
      <c r="U227" s="79" t="str">
        <f t="shared" si="25"/>
        <v>NC2</v>
      </c>
      <c r="V227" s="79" t="str">
        <f t="shared" si="26"/>
        <v>C</v>
      </c>
      <c r="W227" s="79">
        <f>VLOOKUP(V227,'Lookup Tables'!$K$3:$L$21,2,FALSE)</f>
        <v>3</v>
      </c>
      <c r="X227" s="79">
        <f t="shared" si="27"/>
        <v>6</v>
      </c>
      <c r="Y227" s="12">
        <f ca="1">IF(R227="LATE",TODAY()-P227,0)</f>
        <v>0</v>
      </c>
      <c r="Z227">
        <f ca="1">Y227*L227</f>
        <v>0</v>
      </c>
      <c r="AA227" s="80"/>
      <c r="AB227" s="93"/>
    </row>
    <row r="228" spans="1:28" x14ac:dyDescent="0.25">
      <c r="A228" s="25" t="s">
        <v>468</v>
      </c>
      <c r="B228" s="25" t="s">
        <v>13</v>
      </c>
      <c r="C228" s="26">
        <v>43305</v>
      </c>
      <c r="D228" s="26">
        <v>43417</v>
      </c>
      <c r="E228" s="25" t="s">
        <v>56</v>
      </c>
      <c r="F228" s="25" t="s">
        <v>56</v>
      </c>
      <c r="G228" s="25" t="s">
        <v>1594</v>
      </c>
      <c r="H228" s="25" t="s">
        <v>17</v>
      </c>
      <c r="I228" s="25" t="s">
        <v>1914</v>
      </c>
      <c r="J228" s="27">
        <v>12</v>
      </c>
      <c r="K228" s="27">
        <v>0</v>
      </c>
      <c r="L228" s="27">
        <f t="shared" si="24"/>
        <v>12</v>
      </c>
      <c r="M228" s="93">
        <v>0.63265873442432929</v>
      </c>
      <c r="N228" s="4" t="str">
        <f t="shared" si="28"/>
        <v>46629NC2040bf34 REV1.812</v>
      </c>
      <c r="O228" s="4">
        <f t="shared" si="29"/>
        <v>7.5919048130919515</v>
      </c>
      <c r="P228" s="8">
        <f t="shared" si="30"/>
        <v>43417</v>
      </c>
      <c r="Q228" s="8">
        <f>VLOOKUP(P228,'Lookup Tables'!$A$3:$B$121,1,TRUE)</f>
        <v>43415</v>
      </c>
      <c r="R228" s="9">
        <f>VLOOKUP(P228,'Lookup Tables'!$A$3:$B$121,2,TRUE)</f>
        <v>43415</v>
      </c>
      <c r="S228" s="10">
        <f>VLOOKUP(P228,'Lookup Tables'!$D$3:$E$25,2,TRUE)</f>
        <v>43405</v>
      </c>
      <c r="T228" s="24" t="str">
        <f>IF(LEFT(G228,2)="PH",VLOOKUP(LEFT(G228,3),'Lookup Tables'!$G$3:$H$37,2,FALSE),IF(ISNA(VLOOKUP(LEFT(G228,2),'Lookup Tables'!$G$3:$H$37,2,FALSE)),"Other",VLOOKUP(LEFT(G228,2),'Lookup Tables'!$G$3:$H$37,2,FALSE)))</f>
        <v>Battery</v>
      </c>
      <c r="U228" s="79" t="str">
        <f t="shared" si="25"/>
        <v>NC2</v>
      </c>
      <c r="V228" s="79" t="str">
        <f t="shared" si="26"/>
        <v>C</v>
      </c>
      <c r="W228" s="79">
        <f>VLOOKUP(V228,'Lookup Tables'!$K$3:$L$21,2,FALSE)</f>
        <v>3</v>
      </c>
      <c r="X228" s="79">
        <f t="shared" si="27"/>
        <v>36</v>
      </c>
      <c r="Y228" s="12">
        <f ca="1">IF(R228="LATE",TODAY()-P228,0)</f>
        <v>0</v>
      </c>
      <c r="Z228">
        <f ca="1">Y228*L228</f>
        <v>0</v>
      </c>
      <c r="AA228" s="80"/>
      <c r="AB228" s="93"/>
    </row>
    <row r="229" spans="1:28" x14ac:dyDescent="0.25">
      <c r="A229" s="25" t="s">
        <v>572</v>
      </c>
      <c r="B229" s="25" t="s">
        <v>13</v>
      </c>
      <c r="C229" s="26">
        <v>43314</v>
      </c>
      <c r="D229" s="26">
        <v>43432</v>
      </c>
      <c r="E229" s="25" t="s">
        <v>573</v>
      </c>
      <c r="F229" s="25" t="s">
        <v>573</v>
      </c>
      <c r="G229" s="25" t="s">
        <v>1594</v>
      </c>
      <c r="H229" s="25" t="s">
        <v>17</v>
      </c>
      <c r="I229" s="25" t="s">
        <v>1914</v>
      </c>
      <c r="J229" s="27">
        <v>18</v>
      </c>
      <c r="K229" s="27">
        <v>0</v>
      </c>
      <c r="L229" s="27">
        <f t="shared" si="24"/>
        <v>18</v>
      </c>
      <c r="M229" s="93">
        <v>0.71700716629709693</v>
      </c>
      <c r="N229" s="4" t="str">
        <f t="shared" si="28"/>
        <v>46733NC2040bf34 REV1.818</v>
      </c>
      <c r="O229" s="4">
        <f t="shared" si="29"/>
        <v>12.906128993347744</v>
      </c>
      <c r="P229" s="8">
        <f t="shared" si="30"/>
        <v>43432</v>
      </c>
      <c r="Q229" s="8">
        <f>VLOOKUP(P229,'Lookup Tables'!$A$3:$B$121,1,TRUE)</f>
        <v>43429</v>
      </c>
      <c r="R229" s="9">
        <f>VLOOKUP(P229,'Lookup Tables'!$A$3:$B$121,2,TRUE)</f>
        <v>43429</v>
      </c>
      <c r="S229" s="10">
        <f>VLOOKUP(P229,'Lookup Tables'!$D$3:$E$25,2,TRUE)</f>
        <v>43405</v>
      </c>
      <c r="T229" s="24" t="str">
        <f>IF(LEFT(G229,2)="PH",VLOOKUP(LEFT(G229,3),'Lookup Tables'!$G$3:$H$37,2,FALSE),IF(ISNA(VLOOKUP(LEFT(G229,2),'Lookup Tables'!$G$3:$H$37,2,FALSE)),"Other",VLOOKUP(LEFT(G229,2),'Lookup Tables'!$G$3:$H$37,2,FALSE)))</f>
        <v>Battery</v>
      </c>
      <c r="U229" s="79" t="str">
        <f t="shared" si="25"/>
        <v>NC2</v>
      </c>
      <c r="V229" s="79" t="str">
        <f t="shared" si="26"/>
        <v>C</v>
      </c>
      <c r="W229" s="79">
        <f>VLOOKUP(V229,'Lookup Tables'!$K$3:$L$21,2,FALSE)</f>
        <v>3</v>
      </c>
      <c r="X229" s="79">
        <f t="shared" si="27"/>
        <v>54</v>
      </c>
      <c r="Y229" s="12">
        <f ca="1">IF(R229="LATE",TODAY()-P229,0)</f>
        <v>0</v>
      </c>
      <c r="Z229">
        <f ca="1">Y229*L229</f>
        <v>0</v>
      </c>
      <c r="AA229" s="80"/>
      <c r="AB229" s="93"/>
    </row>
    <row r="230" spans="1:28" x14ac:dyDescent="0.25">
      <c r="A230" s="25" t="s">
        <v>793</v>
      </c>
      <c r="B230" s="25" t="s">
        <v>13</v>
      </c>
      <c r="C230" s="26">
        <v>43328</v>
      </c>
      <c r="D230" s="26">
        <v>43444</v>
      </c>
      <c r="E230" s="25" t="s">
        <v>256</v>
      </c>
      <c r="F230" s="25" t="s">
        <v>256</v>
      </c>
      <c r="G230" s="25" t="s">
        <v>1594</v>
      </c>
      <c r="H230" s="25" t="s">
        <v>17</v>
      </c>
      <c r="I230" s="25" t="s">
        <v>1914</v>
      </c>
      <c r="J230" s="27">
        <v>24</v>
      </c>
      <c r="K230" s="27">
        <v>0</v>
      </c>
      <c r="L230" s="27">
        <f t="shared" si="24"/>
        <v>24</v>
      </c>
      <c r="M230" s="93">
        <v>0.63265873442432929</v>
      </c>
      <c r="N230" s="4" t="str">
        <f t="shared" si="28"/>
        <v>46841NC2040bf34 REV1.824</v>
      </c>
      <c r="O230" s="4">
        <f t="shared" si="29"/>
        <v>15.183809626183903</v>
      </c>
      <c r="P230" s="8">
        <f t="shared" si="30"/>
        <v>43444</v>
      </c>
      <c r="Q230" s="8">
        <f>VLOOKUP(P230,'Lookup Tables'!$A$3:$B$121,1,TRUE)</f>
        <v>43443</v>
      </c>
      <c r="R230" s="9">
        <f>VLOOKUP(P230,'Lookup Tables'!$A$3:$B$121,2,TRUE)</f>
        <v>43443</v>
      </c>
      <c r="S230" s="10">
        <f>VLOOKUP(P230,'Lookup Tables'!$D$3:$E$25,2,TRUE)</f>
        <v>43435</v>
      </c>
      <c r="T230" s="24" t="str">
        <f>IF(LEFT(G230,2)="PH",VLOOKUP(LEFT(G230,3),'Lookup Tables'!$G$3:$H$37,2,FALSE),IF(ISNA(VLOOKUP(LEFT(G230,2),'Lookup Tables'!$G$3:$H$37,2,FALSE)),"Other",VLOOKUP(LEFT(G230,2),'Lookup Tables'!$G$3:$H$37,2,FALSE)))</f>
        <v>Battery</v>
      </c>
      <c r="U230" s="79" t="str">
        <f t="shared" si="25"/>
        <v>NC2</v>
      </c>
      <c r="V230" s="79" t="str">
        <f t="shared" si="26"/>
        <v>C</v>
      </c>
      <c r="W230" s="79">
        <f>VLOOKUP(V230,'Lookup Tables'!$K$3:$L$21,2,FALSE)</f>
        <v>3</v>
      </c>
      <c r="X230" s="79">
        <f t="shared" si="27"/>
        <v>72</v>
      </c>
      <c r="Y230" s="12">
        <f ca="1">IF(R230="LATE",TODAY()-P230,0)</f>
        <v>0</v>
      </c>
      <c r="Z230">
        <f ca="1">Y230*L230</f>
        <v>0</v>
      </c>
      <c r="AA230" s="80"/>
      <c r="AB230" s="93"/>
    </row>
    <row r="231" spans="1:28" x14ac:dyDescent="0.25">
      <c r="A231" s="25" t="s">
        <v>1273</v>
      </c>
      <c r="B231" s="25" t="s">
        <v>13</v>
      </c>
      <c r="C231" s="26">
        <v>43349</v>
      </c>
      <c r="D231" s="26">
        <v>43452</v>
      </c>
      <c r="E231" s="25" t="s">
        <v>1274</v>
      </c>
      <c r="F231" s="25" t="s">
        <v>1274</v>
      </c>
      <c r="G231" s="25" t="s">
        <v>1594</v>
      </c>
      <c r="H231" s="25" t="s">
        <v>17</v>
      </c>
      <c r="I231" s="25" t="s">
        <v>1914</v>
      </c>
      <c r="J231" s="27">
        <v>6</v>
      </c>
      <c r="K231" s="27">
        <v>0</v>
      </c>
      <c r="L231" s="27">
        <f t="shared" si="24"/>
        <v>6</v>
      </c>
      <c r="M231" s="93">
        <v>0.90808775630013039</v>
      </c>
      <c r="N231" s="4" t="str">
        <f t="shared" si="28"/>
        <v>46974NC2040bf34 REV1.86</v>
      </c>
      <c r="O231" s="4">
        <f t="shared" si="29"/>
        <v>5.4485265378007828</v>
      </c>
      <c r="P231" s="8">
        <f t="shared" si="30"/>
        <v>43452</v>
      </c>
      <c r="Q231" s="8">
        <f>VLOOKUP(P231,'Lookup Tables'!$A$3:$B$121,1,TRUE)</f>
        <v>43450</v>
      </c>
      <c r="R231" s="9">
        <f>VLOOKUP(P231,'Lookup Tables'!$A$3:$B$121,2,TRUE)</f>
        <v>43450</v>
      </c>
      <c r="S231" s="10">
        <f>VLOOKUP(P231,'Lookup Tables'!$D$3:$E$25,2,TRUE)</f>
        <v>43435</v>
      </c>
      <c r="T231" s="24" t="str">
        <f>IF(LEFT(G231,2)="PH",VLOOKUP(LEFT(G231,3),'Lookup Tables'!$G$3:$H$37,2,FALSE),IF(ISNA(VLOOKUP(LEFT(G231,2),'Lookup Tables'!$G$3:$H$37,2,FALSE)),"Other",VLOOKUP(LEFT(G231,2),'Lookup Tables'!$G$3:$H$37,2,FALSE)))</f>
        <v>Battery</v>
      </c>
      <c r="U231" s="79" t="str">
        <f t="shared" si="25"/>
        <v>NC2</v>
      </c>
      <c r="V231" s="79" t="str">
        <f t="shared" si="26"/>
        <v>C</v>
      </c>
      <c r="W231" s="79">
        <f>VLOOKUP(V231,'Lookup Tables'!$K$3:$L$21,2,FALSE)</f>
        <v>3</v>
      </c>
      <c r="X231" s="79">
        <f t="shared" si="27"/>
        <v>18</v>
      </c>
      <c r="Y231" s="12">
        <f ca="1">IF(R231="LATE",TODAY()-P231,0)</f>
        <v>0</v>
      </c>
      <c r="Z231">
        <f ca="1">Y231*L231</f>
        <v>0</v>
      </c>
      <c r="AA231" s="80"/>
      <c r="AB231" s="93"/>
    </row>
    <row r="232" spans="1:28" x14ac:dyDescent="0.25">
      <c r="A232" s="25" t="s">
        <v>168</v>
      </c>
      <c r="B232" s="25" t="s">
        <v>13</v>
      </c>
      <c r="C232" s="26">
        <v>43185</v>
      </c>
      <c r="D232" s="26">
        <v>43447</v>
      </c>
      <c r="E232" s="25" t="s">
        <v>169</v>
      </c>
      <c r="F232" s="25" t="s">
        <v>169</v>
      </c>
      <c r="G232" s="25" t="s">
        <v>1595</v>
      </c>
      <c r="H232" s="25" t="s">
        <v>17</v>
      </c>
      <c r="I232" s="25" t="s">
        <v>1915</v>
      </c>
      <c r="J232" s="27">
        <v>280</v>
      </c>
      <c r="K232" s="27">
        <v>0</v>
      </c>
      <c r="L232" s="27">
        <f t="shared" si="24"/>
        <v>280</v>
      </c>
      <c r="M232" s="93">
        <v>0.5554075816088172</v>
      </c>
      <c r="N232" s="4" t="str">
        <f t="shared" si="28"/>
        <v>45530NC2040bn24 REV3.4280</v>
      </c>
      <c r="O232" s="4">
        <f t="shared" si="29"/>
        <v>155.51412285046882</v>
      </c>
      <c r="P232" s="8">
        <f t="shared" si="30"/>
        <v>43383</v>
      </c>
      <c r="Q232" s="8">
        <f>VLOOKUP(P232,'Lookup Tables'!$A$3:$B$121,1,TRUE)</f>
        <v>43380</v>
      </c>
      <c r="R232" s="9">
        <f>VLOOKUP(P232,'Lookup Tables'!$A$3:$B$121,2,TRUE)</f>
        <v>43380</v>
      </c>
      <c r="S232" s="10">
        <f>VLOOKUP(P232,'Lookup Tables'!$D$3:$E$25,2,TRUE)</f>
        <v>43374</v>
      </c>
      <c r="T232" s="24" t="str">
        <f>IF(LEFT(G232,2)="PH",VLOOKUP(LEFT(G232,3),'Lookup Tables'!$G$3:$H$37,2,FALSE),IF(ISNA(VLOOKUP(LEFT(G232,2),'Lookup Tables'!$G$3:$H$37,2,FALSE)),"Other",VLOOKUP(LEFT(G232,2),'Lookup Tables'!$G$3:$H$37,2,FALSE)))</f>
        <v>Battery</v>
      </c>
      <c r="U232" s="79" t="str">
        <f t="shared" si="25"/>
        <v>NC2</v>
      </c>
      <c r="V232" s="79" t="str">
        <f t="shared" si="26"/>
        <v>C</v>
      </c>
      <c r="W232" s="79">
        <f>VLOOKUP(V232,'Lookup Tables'!$K$3:$L$21,2,FALSE)</f>
        <v>3</v>
      </c>
      <c r="X232" s="79">
        <f t="shared" si="27"/>
        <v>840</v>
      </c>
      <c r="Y232" s="12">
        <f ca="1">IF(R232="LATE",TODAY()-P232,0)</f>
        <v>0</v>
      </c>
      <c r="Z232">
        <f ca="1">Y232*L232</f>
        <v>0</v>
      </c>
      <c r="AA232" s="80"/>
      <c r="AB232" s="93"/>
    </row>
    <row r="233" spans="1:28" x14ac:dyDescent="0.25">
      <c r="A233" s="25" t="s">
        <v>168</v>
      </c>
      <c r="B233" s="25" t="s">
        <v>13</v>
      </c>
      <c r="C233" s="26">
        <v>43185</v>
      </c>
      <c r="D233" s="26">
        <v>43447</v>
      </c>
      <c r="E233" s="25" t="s">
        <v>169</v>
      </c>
      <c r="F233" s="25" t="s">
        <v>169</v>
      </c>
      <c r="G233" s="25" t="s">
        <v>1595</v>
      </c>
      <c r="H233" s="25" t="s">
        <v>17</v>
      </c>
      <c r="I233" s="25" t="s">
        <v>1916</v>
      </c>
      <c r="J233" s="27">
        <v>156</v>
      </c>
      <c r="K233" s="27">
        <v>0</v>
      </c>
      <c r="L233" s="27">
        <f t="shared" si="24"/>
        <v>156</v>
      </c>
      <c r="M233" s="93">
        <v>0.5554075816088172</v>
      </c>
      <c r="N233" s="4" t="str">
        <f t="shared" si="28"/>
        <v>45530NC2040bn24 REV3.4156</v>
      </c>
      <c r="O233" s="4">
        <f t="shared" si="29"/>
        <v>86.643582730975481</v>
      </c>
      <c r="P233" s="8">
        <f t="shared" si="30"/>
        <v>43444</v>
      </c>
      <c r="Q233" s="8">
        <f>VLOOKUP(P233,'Lookup Tables'!$A$3:$B$121,1,TRUE)</f>
        <v>43443</v>
      </c>
      <c r="R233" s="9">
        <f>VLOOKUP(P233,'Lookup Tables'!$A$3:$B$121,2,TRUE)</f>
        <v>43443</v>
      </c>
      <c r="S233" s="10">
        <f>VLOOKUP(P233,'Lookup Tables'!$D$3:$E$25,2,TRUE)</f>
        <v>43435</v>
      </c>
      <c r="T233" s="24" t="str">
        <f>IF(LEFT(G233,2)="PH",VLOOKUP(LEFT(G233,3),'Lookup Tables'!$G$3:$H$37,2,FALSE),IF(ISNA(VLOOKUP(LEFT(G233,2),'Lookup Tables'!$G$3:$H$37,2,FALSE)),"Other",VLOOKUP(LEFT(G233,2),'Lookup Tables'!$G$3:$H$37,2,FALSE)))</f>
        <v>Battery</v>
      </c>
      <c r="U233" s="79" t="str">
        <f t="shared" si="25"/>
        <v>NC2</v>
      </c>
      <c r="V233" s="79" t="str">
        <f t="shared" si="26"/>
        <v>C</v>
      </c>
      <c r="W233" s="79">
        <f>VLOOKUP(V233,'Lookup Tables'!$K$3:$L$21,2,FALSE)</f>
        <v>3</v>
      </c>
      <c r="X233" s="79">
        <f t="shared" si="27"/>
        <v>468</v>
      </c>
      <c r="Y233" s="12">
        <f ca="1">IF(R233="LATE",TODAY()-P233,0)</f>
        <v>0</v>
      </c>
      <c r="Z233">
        <f ca="1">Y233*L233</f>
        <v>0</v>
      </c>
      <c r="AA233" s="80"/>
      <c r="AB233" s="93"/>
    </row>
    <row r="234" spans="1:28" x14ac:dyDescent="0.25">
      <c r="A234" s="25" t="s">
        <v>515</v>
      </c>
      <c r="B234" s="25" t="s">
        <v>13</v>
      </c>
      <c r="C234" s="26">
        <v>43308</v>
      </c>
      <c r="D234" s="26">
        <v>43476</v>
      </c>
      <c r="E234" s="25" t="s">
        <v>32</v>
      </c>
      <c r="F234" s="25" t="s">
        <v>32</v>
      </c>
      <c r="G234" s="25" t="s">
        <v>1596</v>
      </c>
      <c r="H234" s="25" t="s">
        <v>17</v>
      </c>
      <c r="I234" s="25" t="s">
        <v>1917</v>
      </c>
      <c r="J234" s="27">
        <v>80</v>
      </c>
      <c r="K234" s="27">
        <v>0</v>
      </c>
      <c r="L234" s="27">
        <f t="shared" si="24"/>
        <v>80</v>
      </c>
      <c r="M234" s="93">
        <v>0.5965354038380416</v>
      </c>
      <c r="N234" s="4" t="str">
        <f t="shared" si="28"/>
        <v>46676NC2040br29 REV1.480</v>
      </c>
      <c r="O234" s="4">
        <f t="shared" si="29"/>
        <v>47.722832307043326</v>
      </c>
      <c r="P234" s="8">
        <f t="shared" si="30"/>
        <v>43423</v>
      </c>
      <c r="Q234" s="8">
        <f>VLOOKUP(P234,'Lookup Tables'!$A$3:$B$121,1,TRUE)</f>
        <v>43422</v>
      </c>
      <c r="R234" s="9">
        <f>VLOOKUP(P234,'Lookup Tables'!$A$3:$B$121,2,TRUE)</f>
        <v>43422</v>
      </c>
      <c r="S234" s="10">
        <f>VLOOKUP(P234,'Lookup Tables'!$D$3:$E$25,2,TRUE)</f>
        <v>43405</v>
      </c>
      <c r="T234" s="24" t="str">
        <f>IF(LEFT(G234,2)="PH",VLOOKUP(LEFT(G234,3),'Lookup Tables'!$G$3:$H$37,2,FALSE),IF(ISNA(VLOOKUP(LEFT(G234,2),'Lookup Tables'!$G$3:$H$37,2,FALSE)),"Other",VLOOKUP(LEFT(G234,2),'Lookup Tables'!$G$3:$H$37,2,FALSE)))</f>
        <v>Battery</v>
      </c>
      <c r="U234" s="79" t="str">
        <f t="shared" si="25"/>
        <v>NC2</v>
      </c>
      <c r="V234" s="79" t="str">
        <f t="shared" si="26"/>
        <v>C</v>
      </c>
      <c r="W234" s="79">
        <f>VLOOKUP(V234,'Lookup Tables'!$K$3:$L$21,2,FALSE)</f>
        <v>3</v>
      </c>
      <c r="X234" s="79">
        <f t="shared" si="27"/>
        <v>240</v>
      </c>
      <c r="Y234" s="12">
        <f ca="1">IF(R234="LATE",TODAY()-P234,0)</f>
        <v>0</v>
      </c>
      <c r="Z234">
        <f ca="1">Y234*L234</f>
        <v>0</v>
      </c>
      <c r="AA234" s="80"/>
      <c r="AB234" s="93"/>
    </row>
    <row r="235" spans="1:28" x14ac:dyDescent="0.25">
      <c r="A235" s="25" t="s">
        <v>515</v>
      </c>
      <c r="B235" s="25" t="s">
        <v>13</v>
      </c>
      <c r="C235" s="26">
        <v>43308</v>
      </c>
      <c r="D235" s="26">
        <v>43476</v>
      </c>
      <c r="E235" s="25" t="s">
        <v>32</v>
      </c>
      <c r="F235" s="25" t="s">
        <v>32</v>
      </c>
      <c r="G235" s="25" t="s">
        <v>1596</v>
      </c>
      <c r="H235" s="25" t="s">
        <v>17</v>
      </c>
      <c r="I235" s="25" t="s">
        <v>1918</v>
      </c>
      <c r="J235" s="27">
        <v>40</v>
      </c>
      <c r="K235" s="27">
        <v>0</v>
      </c>
      <c r="L235" s="27">
        <f t="shared" si="24"/>
        <v>40</v>
      </c>
      <c r="M235" s="93">
        <v>0.5965354038380416</v>
      </c>
      <c r="N235" s="4" t="str">
        <f t="shared" si="28"/>
        <v>46676NC2040br29 REV1.440</v>
      </c>
      <c r="O235" s="4">
        <f t="shared" si="29"/>
        <v>23.861416153521663</v>
      </c>
      <c r="P235" s="8">
        <f t="shared" si="30"/>
        <v>43431</v>
      </c>
      <c r="Q235" s="8">
        <f>VLOOKUP(P235,'Lookup Tables'!$A$3:$B$121,1,TRUE)</f>
        <v>43429</v>
      </c>
      <c r="R235" s="9">
        <f>VLOOKUP(P235,'Lookup Tables'!$A$3:$B$121,2,TRUE)</f>
        <v>43429</v>
      </c>
      <c r="S235" s="10">
        <f>VLOOKUP(P235,'Lookup Tables'!$D$3:$E$25,2,TRUE)</f>
        <v>43405</v>
      </c>
      <c r="T235" s="24" t="str">
        <f>IF(LEFT(G235,2)="PH",VLOOKUP(LEFT(G235,3),'Lookup Tables'!$G$3:$H$37,2,FALSE),IF(ISNA(VLOOKUP(LEFT(G235,2),'Lookup Tables'!$G$3:$H$37,2,FALSE)),"Other",VLOOKUP(LEFT(G235,2),'Lookup Tables'!$G$3:$H$37,2,FALSE)))</f>
        <v>Battery</v>
      </c>
      <c r="U235" s="79" t="str">
        <f t="shared" si="25"/>
        <v>NC2</v>
      </c>
      <c r="V235" s="79" t="str">
        <f t="shared" si="26"/>
        <v>C</v>
      </c>
      <c r="W235" s="79">
        <f>VLOOKUP(V235,'Lookup Tables'!$K$3:$L$21,2,FALSE)</f>
        <v>3</v>
      </c>
      <c r="X235" s="79">
        <f t="shared" si="27"/>
        <v>120</v>
      </c>
      <c r="Y235" s="12">
        <f ca="1">IF(R235="LATE",TODAY()-P235,0)</f>
        <v>0</v>
      </c>
      <c r="Z235">
        <f ca="1">Y235*L235</f>
        <v>0</v>
      </c>
      <c r="AA235" s="80"/>
      <c r="AB235" s="93"/>
    </row>
    <row r="236" spans="1:28" x14ac:dyDescent="0.25">
      <c r="A236" s="25" t="s">
        <v>515</v>
      </c>
      <c r="B236" s="25" t="s">
        <v>13</v>
      </c>
      <c r="C236" s="26">
        <v>43308</v>
      </c>
      <c r="D236" s="26">
        <v>43476</v>
      </c>
      <c r="E236" s="25" t="s">
        <v>32</v>
      </c>
      <c r="F236" s="25" t="s">
        <v>32</v>
      </c>
      <c r="G236" s="25" t="s">
        <v>1596</v>
      </c>
      <c r="H236" s="25" t="s">
        <v>17</v>
      </c>
      <c r="I236" s="25" t="s">
        <v>1919</v>
      </c>
      <c r="J236" s="27">
        <v>40</v>
      </c>
      <c r="K236" s="27">
        <v>0</v>
      </c>
      <c r="L236" s="27">
        <f t="shared" si="24"/>
        <v>40</v>
      </c>
      <c r="M236" s="93">
        <v>0.5965354038380416</v>
      </c>
      <c r="N236" s="4" t="str">
        <f t="shared" si="28"/>
        <v>46676NC2040br29 REV1.440</v>
      </c>
      <c r="O236" s="4">
        <f t="shared" si="29"/>
        <v>23.861416153521663</v>
      </c>
      <c r="P236" s="8">
        <f t="shared" si="30"/>
        <v>43444</v>
      </c>
      <c r="Q236" s="8">
        <f>VLOOKUP(P236,'Lookup Tables'!$A$3:$B$121,1,TRUE)</f>
        <v>43443</v>
      </c>
      <c r="R236" s="9">
        <f>VLOOKUP(P236,'Lookup Tables'!$A$3:$B$121,2,TRUE)</f>
        <v>43443</v>
      </c>
      <c r="S236" s="10">
        <f>VLOOKUP(P236,'Lookup Tables'!$D$3:$E$25,2,TRUE)</f>
        <v>43435</v>
      </c>
      <c r="T236" s="24" t="str">
        <f>IF(LEFT(G236,2)="PH",VLOOKUP(LEFT(G236,3),'Lookup Tables'!$G$3:$H$37,2,FALSE),IF(ISNA(VLOOKUP(LEFT(G236,2),'Lookup Tables'!$G$3:$H$37,2,FALSE)),"Other",VLOOKUP(LEFT(G236,2),'Lookup Tables'!$G$3:$H$37,2,FALSE)))</f>
        <v>Battery</v>
      </c>
      <c r="U236" s="79" t="str">
        <f t="shared" si="25"/>
        <v>NC2</v>
      </c>
      <c r="V236" s="79" t="str">
        <f t="shared" si="26"/>
        <v>C</v>
      </c>
      <c r="W236" s="79">
        <f>VLOOKUP(V236,'Lookup Tables'!$K$3:$L$21,2,FALSE)</f>
        <v>3</v>
      </c>
      <c r="X236" s="79">
        <f t="shared" si="27"/>
        <v>120</v>
      </c>
      <c r="Y236" s="12">
        <f ca="1">IF(R236="LATE",TODAY()-P236,0)</f>
        <v>0</v>
      </c>
      <c r="Z236">
        <f ca="1">Y236*L236</f>
        <v>0</v>
      </c>
      <c r="AA236" s="80"/>
      <c r="AB236" s="93"/>
    </row>
    <row r="237" spans="1:28" x14ac:dyDescent="0.25">
      <c r="A237" s="25" t="s">
        <v>515</v>
      </c>
      <c r="B237" s="25" t="s">
        <v>13</v>
      </c>
      <c r="C237" s="26">
        <v>43308</v>
      </c>
      <c r="D237" s="26">
        <v>43476</v>
      </c>
      <c r="E237" s="25" t="s">
        <v>32</v>
      </c>
      <c r="F237" s="25" t="s">
        <v>32</v>
      </c>
      <c r="G237" s="25" t="s">
        <v>1596</v>
      </c>
      <c r="H237" s="25" t="s">
        <v>17</v>
      </c>
      <c r="I237" s="25" t="s">
        <v>1920</v>
      </c>
      <c r="J237" s="27">
        <v>40</v>
      </c>
      <c r="K237" s="27">
        <v>0</v>
      </c>
      <c r="L237" s="27">
        <f t="shared" si="24"/>
        <v>40</v>
      </c>
      <c r="M237" s="93">
        <v>0.5965354038380416</v>
      </c>
      <c r="N237" s="4" t="str">
        <f t="shared" si="28"/>
        <v>46676NC2040br29 REV1.440</v>
      </c>
      <c r="O237" s="4">
        <f t="shared" si="29"/>
        <v>23.861416153521663</v>
      </c>
      <c r="P237" s="8">
        <f t="shared" si="30"/>
        <v>43453</v>
      </c>
      <c r="Q237" s="8">
        <f>VLOOKUP(P237,'Lookup Tables'!$A$3:$B$121,1,TRUE)</f>
        <v>43450</v>
      </c>
      <c r="R237" s="9">
        <f>VLOOKUP(P237,'Lookup Tables'!$A$3:$B$121,2,TRUE)</f>
        <v>43450</v>
      </c>
      <c r="S237" s="10">
        <f>VLOOKUP(P237,'Lookup Tables'!$D$3:$E$25,2,TRUE)</f>
        <v>43435</v>
      </c>
      <c r="T237" s="24" t="str">
        <f>IF(LEFT(G237,2)="PH",VLOOKUP(LEFT(G237,3),'Lookup Tables'!$G$3:$H$37,2,FALSE),IF(ISNA(VLOOKUP(LEFT(G237,2),'Lookup Tables'!$G$3:$H$37,2,FALSE)),"Other",VLOOKUP(LEFT(G237,2),'Lookup Tables'!$G$3:$H$37,2,FALSE)))</f>
        <v>Battery</v>
      </c>
      <c r="U237" s="79" t="str">
        <f t="shared" si="25"/>
        <v>NC2</v>
      </c>
      <c r="V237" s="79" t="str">
        <f t="shared" si="26"/>
        <v>C</v>
      </c>
      <c r="W237" s="79">
        <f>VLOOKUP(V237,'Lookup Tables'!$K$3:$L$21,2,FALSE)</f>
        <v>3</v>
      </c>
      <c r="X237" s="79">
        <f t="shared" si="27"/>
        <v>120</v>
      </c>
      <c r="Y237" s="12">
        <f ca="1">IF(R237="LATE",TODAY()-P237,0)</f>
        <v>0</v>
      </c>
      <c r="Z237">
        <f ca="1">Y237*L237</f>
        <v>0</v>
      </c>
      <c r="AA237" s="80"/>
      <c r="AB237" s="93"/>
    </row>
    <row r="238" spans="1:28" x14ac:dyDescent="0.25">
      <c r="A238" s="25" t="s">
        <v>515</v>
      </c>
      <c r="B238" s="25" t="s">
        <v>13</v>
      </c>
      <c r="C238" s="26">
        <v>43308</v>
      </c>
      <c r="D238" s="26">
        <v>43476</v>
      </c>
      <c r="E238" s="25" t="s">
        <v>32</v>
      </c>
      <c r="F238" s="25" t="s">
        <v>32</v>
      </c>
      <c r="G238" s="25" t="s">
        <v>1596</v>
      </c>
      <c r="H238" s="25" t="s">
        <v>17</v>
      </c>
      <c r="I238" s="25" t="s">
        <v>1921</v>
      </c>
      <c r="J238" s="27">
        <v>40</v>
      </c>
      <c r="K238" s="27">
        <v>0</v>
      </c>
      <c r="L238" s="27">
        <f t="shared" si="24"/>
        <v>40</v>
      </c>
      <c r="M238" s="93">
        <v>0.5965354038380416</v>
      </c>
      <c r="N238" s="4" t="str">
        <f t="shared" si="28"/>
        <v>46676NC2040br29 REV1.440</v>
      </c>
      <c r="O238" s="4">
        <f t="shared" si="29"/>
        <v>23.861416153521663</v>
      </c>
      <c r="P238" s="8">
        <f t="shared" si="30"/>
        <v>43474</v>
      </c>
      <c r="Q238" s="8">
        <f>VLOOKUP(P238,'Lookup Tables'!$A$3:$B$121,1,TRUE)</f>
        <v>43471</v>
      </c>
      <c r="R238" s="9">
        <f>VLOOKUP(P238,'Lookup Tables'!$A$3:$B$121,2,TRUE)</f>
        <v>43471</v>
      </c>
      <c r="S238" s="10">
        <f>VLOOKUP(P238,'Lookup Tables'!$D$3:$E$25,2,TRUE)</f>
        <v>43466</v>
      </c>
      <c r="T238" s="24" t="str">
        <f>IF(LEFT(G238,2)="PH",VLOOKUP(LEFT(G238,3),'Lookup Tables'!$G$3:$H$37,2,FALSE),IF(ISNA(VLOOKUP(LEFT(G238,2),'Lookup Tables'!$G$3:$H$37,2,FALSE)),"Other",VLOOKUP(LEFT(G238,2),'Lookup Tables'!$G$3:$H$37,2,FALSE)))</f>
        <v>Battery</v>
      </c>
      <c r="U238" s="79" t="str">
        <f t="shared" si="25"/>
        <v>NC2</v>
      </c>
      <c r="V238" s="79" t="str">
        <f t="shared" si="26"/>
        <v>C</v>
      </c>
      <c r="W238" s="79">
        <f>VLOOKUP(V238,'Lookup Tables'!$K$3:$L$21,2,FALSE)</f>
        <v>3</v>
      </c>
      <c r="X238" s="79">
        <f t="shared" si="27"/>
        <v>120</v>
      </c>
      <c r="Y238" s="12">
        <f ca="1">IF(R238="LATE",TODAY()-P238,0)</f>
        <v>0</v>
      </c>
      <c r="Z238">
        <f ca="1">Y238*L238</f>
        <v>0</v>
      </c>
      <c r="AA238" s="80"/>
      <c r="AB238" s="93"/>
    </row>
    <row r="239" spans="1:28" x14ac:dyDescent="0.25">
      <c r="A239" s="25" t="s">
        <v>387</v>
      </c>
      <c r="B239" s="25" t="s">
        <v>13</v>
      </c>
      <c r="C239" s="26">
        <v>43284</v>
      </c>
      <c r="D239" s="26">
        <v>43480</v>
      </c>
      <c r="E239" s="25" t="s">
        <v>80</v>
      </c>
      <c r="F239" s="25" t="s">
        <v>80</v>
      </c>
      <c r="G239" s="25" t="s">
        <v>1596</v>
      </c>
      <c r="H239" s="25" t="s">
        <v>17</v>
      </c>
      <c r="I239" s="25" t="s">
        <v>1922</v>
      </c>
      <c r="J239" s="27">
        <v>240</v>
      </c>
      <c r="K239" s="27">
        <v>0</v>
      </c>
      <c r="L239" s="27">
        <f t="shared" si="24"/>
        <v>240</v>
      </c>
      <c r="M239" s="93">
        <v>0.5615949530946297</v>
      </c>
      <c r="N239" s="4" t="str">
        <f t="shared" si="28"/>
        <v>46462NC2040br29 REV1.4240</v>
      </c>
      <c r="O239" s="4">
        <f t="shared" si="29"/>
        <v>134.78278874271112</v>
      </c>
      <c r="P239" s="8">
        <f t="shared" si="30"/>
        <v>43388</v>
      </c>
      <c r="Q239" s="8">
        <f>VLOOKUP(P239,'Lookup Tables'!$A$3:$B$121,1,TRUE)</f>
        <v>43387</v>
      </c>
      <c r="R239" s="9">
        <f>VLOOKUP(P239,'Lookup Tables'!$A$3:$B$121,2,TRUE)</f>
        <v>43387</v>
      </c>
      <c r="S239" s="10">
        <f>VLOOKUP(P239,'Lookup Tables'!$D$3:$E$25,2,TRUE)</f>
        <v>43374</v>
      </c>
      <c r="T239" s="24" t="str">
        <f>IF(LEFT(G239,2)="PH",VLOOKUP(LEFT(G239,3),'Lookup Tables'!$G$3:$H$37,2,FALSE),IF(ISNA(VLOOKUP(LEFT(G239,2),'Lookup Tables'!$G$3:$H$37,2,FALSE)),"Other",VLOOKUP(LEFT(G239,2),'Lookup Tables'!$G$3:$H$37,2,FALSE)))</f>
        <v>Battery</v>
      </c>
      <c r="U239" s="79" t="str">
        <f t="shared" si="25"/>
        <v>NC2</v>
      </c>
      <c r="V239" s="79" t="str">
        <f t="shared" si="26"/>
        <v>C</v>
      </c>
      <c r="W239" s="79">
        <f>VLOOKUP(V239,'Lookup Tables'!$K$3:$L$21,2,FALSE)</f>
        <v>3</v>
      </c>
      <c r="X239" s="79">
        <f t="shared" si="27"/>
        <v>720</v>
      </c>
      <c r="Y239" s="12">
        <f ca="1">IF(R239="LATE",TODAY()-P239,0)</f>
        <v>0</v>
      </c>
      <c r="Z239">
        <f ca="1">Y239*L239</f>
        <v>0</v>
      </c>
      <c r="AA239" s="80"/>
      <c r="AB239" s="93"/>
    </row>
    <row r="240" spans="1:28" x14ac:dyDescent="0.25">
      <c r="A240" s="25" t="s">
        <v>387</v>
      </c>
      <c r="B240" s="25" t="s">
        <v>13</v>
      </c>
      <c r="C240" s="26">
        <v>43284</v>
      </c>
      <c r="D240" s="26">
        <v>43480</v>
      </c>
      <c r="E240" s="25" t="s">
        <v>80</v>
      </c>
      <c r="F240" s="25" t="s">
        <v>80</v>
      </c>
      <c r="G240" s="25" t="s">
        <v>1596</v>
      </c>
      <c r="H240" s="25" t="s">
        <v>17</v>
      </c>
      <c r="I240" s="25" t="s">
        <v>1923</v>
      </c>
      <c r="J240" s="27">
        <v>240</v>
      </c>
      <c r="K240" s="27">
        <v>0</v>
      </c>
      <c r="L240" s="27">
        <f t="shared" si="24"/>
        <v>240</v>
      </c>
      <c r="M240" s="93">
        <v>0.5615949530946297</v>
      </c>
      <c r="N240" s="4" t="str">
        <f t="shared" si="28"/>
        <v>46462NC2040br29 REV1.4240</v>
      </c>
      <c r="O240" s="4">
        <f t="shared" si="29"/>
        <v>134.78278874271112</v>
      </c>
      <c r="P240" s="8">
        <f t="shared" si="30"/>
        <v>43409</v>
      </c>
      <c r="Q240" s="8">
        <f>VLOOKUP(P240,'Lookup Tables'!$A$3:$B$121,1,TRUE)</f>
        <v>43408</v>
      </c>
      <c r="R240" s="9">
        <f>VLOOKUP(P240,'Lookup Tables'!$A$3:$B$121,2,TRUE)</f>
        <v>43408</v>
      </c>
      <c r="S240" s="10">
        <f>VLOOKUP(P240,'Lookup Tables'!$D$3:$E$25,2,TRUE)</f>
        <v>43405</v>
      </c>
      <c r="T240" s="24" t="str">
        <f>IF(LEFT(G240,2)="PH",VLOOKUP(LEFT(G240,3),'Lookup Tables'!$G$3:$H$37,2,FALSE),IF(ISNA(VLOOKUP(LEFT(G240,2),'Lookup Tables'!$G$3:$H$37,2,FALSE)),"Other",VLOOKUP(LEFT(G240,2),'Lookup Tables'!$G$3:$H$37,2,FALSE)))</f>
        <v>Battery</v>
      </c>
      <c r="U240" s="79" t="str">
        <f t="shared" si="25"/>
        <v>NC2</v>
      </c>
      <c r="V240" s="79" t="str">
        <f t="shared" si="26"/>
        <v>C</v>
      </c>
      <c r="W240" s="79">
        <f>VLOOKUP(V240,'Lookup Tables'!$K$3:$L$21,2,FALSE)</f>
        <v>3</v>
      </c>
      <c r="X240" s="79">
        <f t="shared" si="27"/>
        <v>720</v>
      </c>
      <c r="Y240" s="12">
        <f ca="1">IF(R240="LATE",TODAY()-P240,0)</f>
        <v>0</v>
      </c>
      <c r="Z240">
        <f ca="1">Y240*L240</f>
        <v>0</v>
      </c>
      <c r="AA240" s="80"/>
      <c r="AB240" s="93"/>
    </row>
    <row r="241" spans="1:28" x14ac:dyDescent="0.25">
      <c r="A241" s="25" t="s">
        <v>387</v>
      </c>
      <c r="B241" s="25" t="s">
        <v>13</v>
      </c>
      <c r="C241" s="26">
        <v>43284</v>
      </c>
      <c r="D241" s="26">
        <v>43480</v>
      </c>
      <c r="E241" s="25" t="s">
        <v>80</v>
      </c>
      <c r="F241" s="25" t="s">
        <v>80</v>
      </c>
      <c r="G241" s="25" t="s">
        <v>1596</v>
      </c>
      <c r="H241" s="25" t="s">
        <v>17</v>
      </c>
      <c r="I241" s="25" t="s">
        <v>1924</v>
      </c>
      <c r="J241" s="27">
        <v>240</v>
      </c>
      <c r="K241" s="27">
        <v>0</v>
      </c>
      <c r="L241" s="27">
        <f t="shared" si="24"/>
        <v>240</v>
      </c>
      <c r="M241" s="93">
        <v>0.5615949530946297</v>
      </c>
      <c r="N241" s="4" t="str">
        <f t="shared" si="28"/>
        <v>46462NC2040br29 REV1.4240</v>
      </c>
      <c r="O241" s="4">
        <f t="shared" si="29"/>
        <v>134.78278874271112</v>
      </c>
      <c r="P241" s="8">
        <f t="shared" si="30"/>
        <v>43434</v>
      </c>
      <c r="Q241" s="8">
        <f>VLOOKUP(P241,'Lookup Tables'!$A$3:$B$121,1,TRUE)</f>
        <v>43429</v>
      </c>
      <c r="R241" s="9">
        <f>VLOOKUP(P241,'Lookup Tables'!$A$3:$B$121,2,TRUE)</f>
        <v>43429</v>
      </c>
      <c r="S241" s="10">
        <f>VLOOKUP(P241,'Lookup Tables'!$D$3:$E$25,2,TRUE)</f>
        <v>43405</v>
      </c>
      <c r="T241" s="24" t="str">
        <f>IF(LEFT(G241,2)="PH",VLOOKUP(LEFT(G241,3),'Lookup Tables'!$G$3:$H$37,2,FALSE),IF(ISNA(VLOOKUP(LEFT(G241,2),'Lookup Tables'!$G$3:$H$37,2,FALSE)),"Other",VLOOKUP(LEFT(G241,2),'Lookup Tables'!$G$3:$H$37,2,FALSE)))</f>
        <v>Battery</v>
      </c>
      <c r="U241" s="79" t="str">
        <f t="shared" si="25"/>
        <v>NC2</v>
      </c>
      <c r="V241" s="79" t="str">
        <f t="shared" si="26"/>
        <v>C</v>
      </c>
      <c r="W241" s="79">
        <f>VLOOKUP(V241,'Lookup Tables'!$K$3:$L$21,2,FALSE)</f>
        <v>3</v>
      </c>
      <c r="X241" s="79">
        <f t="shared" si="27"/>
        <v>720</v>
      </c>
      <c r="Y241" s="12">
        <f ca="1">IF(R241="LATE",TODAY()-P241,0)</f>
        <v>0</v>
      </c>
      <c r="Z241">
        <f ca="1">Y241*L241</f>
        <v>0</v>
      </c>
      <c r="AA241" s="80"/>
      <c r="AB241" s="93"/>
    </row>
    <row r="242" spans="1:28" x14ac:dyDescent="0.25">
      <c r="A242" s="25" t="s">
        <v>387</v>
      </c>
      <c r="B242" s="25" t="s">
        <v>13</v>
      </c>
      <c r="C242" s="26">
        <v>43284</v>
      </c>
      <c r="D242" s="26">
        <v>43480</v>
      </c>
      <c r="E242" s="25" t="s">
        <v>80</v>
      </c>
      <c r="F242" s="25" t="s">
        <v>80</v>
      </c>
      <c r="G242" s="25" t="s">
        <v>1596</v>
      </c>
      <c r="H242" s="25" t="s">
        <v>17</v>
      </c>
      <c r="I242" s="25" t="s">
        <v>1925</v>
      </c>
      <c r="J242" s="27">
        <v>240</v>
      </c>
      <c r="K242" s="27">
        <v>0</v>
      </c>
      <c r="L242" s="27">
        <f t="shared" si="24"/>
        <v>240</v>
      </c>
      <c r="M242" s="93">
        <v>0.5615949530946297</v>
      </c>
      <c r="N242" s="4" t="str">
        <f t="shared" si="28"/>
        <v>46462NC2040br29 REV1.4240</v>
      </c>
      <c r="O242" s="4">
        <f t="shared" si="29"/>
        <v>134.78278874271112</v>
      </c>
      <c r="P242" s="8">
        <f t="shared" si="30"/>
        <v>43448</v>
      </c>
      <c r="Q242" s="8">
        <f>VLOOKUP(P242,'Lookup Tables'!$A$3:$B$121,1,TRUE)</f>
        <v>43443</v>
      </c>
      <c r="R242" s="9">
        <f>VLOOKUP(P242,'Lookup Tables'!$A$3:$B$121,2,TRUE)</f>
        <v>43443</v>
      </c>
      <c r="S242" s="10">
        <f>VLOOKUP(P242,'Lookup Tables'!$D$3:$E$25,2,TRUE)</f>
        <v>43435</v>
      </c>
      <c r="T242" s="24" t="str">
        <f>IF(LEFT(G242,2)="PH",VLOOKUP(LEFT(G242,3),'Lookup Tables'!$G$3:$H$37,2,FALSE),IF(ISNA(VLOOKUP(LEFT(G242,2),'Lookup Tables'!$G$3:$H$37,2,FALSE)),"Other",VLOOKUP(LEFT(G242,2),'Lookup Tables'!$G$3:$H$37,2,FALSE)))</f>
        <v>Battery</v>
      </c>
      <c r="U242" s="79" t="str">
        <f t="shared" si="25"/>
        <v>NC2</v>
      </c>
      <c r="V242" s="79" t="str">
        <f t="shared" si="26"/>
        <v>C</v>
      </c>
      <c r="W242" s="79">
        <f>VLOOKUP(V242,'Lookup Tables'!$K$3:$L$21,2,FALSE)</f>
        <v>3</v>
      </c>
      <c r="X242" s="79">
        <f t="shared" si="27"/>
        <v>720</v>
      </c>
      <c r="Y242" s="12">
        <f ca="1">IF(R242="LATE",TODAY()-P242,0)</f>
        <v>0</v>
      </c>
      <c r="Z242">
        <f ca="1">Y242*L242</f>
        <v>0</v>
      </c>
      <c r="AA242" s="80"/>
      <c r="AB242" s="93"/>
    </row>
    <row r="243" spans="1:28" x14ac:dyDescent="0.25">
      <c r="A243" s="25" t="s">
        <v>387</v>
      </c>
      <c r="B243" s="25" t="s">
        <v>13</v>
      </c>
      <c r="C243" s="26">
        <v>43284</v>
      </c>
      <c r="D243" s="26">
        <v>43480</v>
      </c>
      <c r="E243" s="25" t="s">
        <v>80</v>
      </c>
      <c r="F243" s="25" t="s">
        <v>80</v>
      </c>
      <c r="G243" s="25" t="s">
        <v>1596</v>
      </c>
      <c r="H243" s="25" t="s">
        <v>17</v>
      </c>
      <c r="I243" s="25" t="s">
        <v>1926</v>
      </c>
      <c r="J243" s="27">
        <v>240</v>
      </c>
      <c r="K243" s="27">
        <v>0</v>
      </c>
      <c r="L243" s="27">
        <f t="shared" si="24"/>
        <v>240</v>
      </c>
      <c r="M243" s="93">
        <v>0.5615949530946297</v>
      </c>
      <c r="N243" s="4" t="str">
        <f t="shared" si="28"/>
        <v>46462NC2040br29 REV1.4240</v>
      </c>
      <c r="O243" s="4">
        <f t="shared" si="29"/>
        <v>134.78278874271112</v>
      </c>
      <c r="P243" s="8">
        <f t="shared" si="30"/>
        <v>43464</v>
      </c>
      <c r="Q243" s="8">
        <f>VLOOKUP(P243,'Lookup Tables'!$A$3:$B$121,1,TRUE)</f>
        <v>43464</v>
      </c>
      <c r="R243" s="9">
        <f>VLOOKUP(P243,'Lookup Tables'!$A$3:$B$121,2,TRUE)</f>
        <v>43464</v>
      </c>
      <c r="S243" s="10">
        <f>VLOOKUP(P243,'Lookup Tables'!$D$3:$E$25,2,TRUE)</f>
        <v>43435</v>
      </c>
      <c r="T243" s="24" t="str">
        <f>IF(LEFT(G243,2)="PH",VLOOKUP(LEFT(G243,3),'Lookup Tables'!$G$3:$H$37,2,FALSE),IF(ISNA(VLOOKUP(LEFT(G243,2),'Lookup Tables'!$G$3:$H$37,2,FALSE)),"Other",VLOOKUP(LEFT(G243,2),'Lookup Tables'!$G$3:$H$37,2,FALSE)))</f>
        <v>Battery</v>
      </c>
      <c r="U243" s="79" t="str">
        <f t="shared" si="25"/>
        <v>NC2</v>
      </c>
      <c r="V243" s="79" t="str">
        <f t="shared" si="26"/>
        <v>C</v>
      </c>
      <c r="W243" s="79">
        <f>VLOOKUP(V243,'Lookup Tables'!$K$3:$L$21,2,FALSE)</f>
        <v>3</v>
      </c>
      <c r="X243" s="79">
        <f t="shared" si="27"/>
        <v>720</v>
      </c>
      <c r="Y243" s="12">
        <f ca="1">IF(R243="LATE",TODAY()-P243,0)</f>
        <v>0</v>
      </c>
      <c r="Z243">
        <f ca="1">Y243*L243</f>
        <v>0</v>
      </c>
      <c r="AA243" s="80"/>
      <c r="AB243" s="93"/>
    </row>
    <row r="244" spans="1:28" x14ac:dyDescent="0.25">
      <c r="A244" s="25" t="s">
        <v>387</v>
      </c>
      <c r="B244" s="25" t="s">
        <v>13</v>
      </c>
      <c r="C244" s="26">
        <v>43284</v>
      </c>
      <c r="D244" s="26">
        <v>43480</v>
      </c>
      <c r="E244" s="25" t="s">
        <v>80</v>
      </c>
      <c r="F244" s="25" t="s">
        <v>80</v>
      </c>
      <c r="G244" s="25" t="s">
        <v>1596</v>
      </c>
      <c r="H244" s="25" t="s">
        <v>17</v>
      </c>
      <c r="I244" s="25" t="s">
        <v>1927</v>
      </c>
      <c r="J244" s="27">
        <v>240</v>
      </c>
      <c r="K244" s="27">
        <v>0</v>
      </c>
      <c r="L244" s="27">
        <f t="shared" si="24"/>
        <v>240</v>
      </c>
      <c r="M244" s="93">
        <v>0.5615949530946297</v>
      </c>
      <c r="N244" s="4" t="str">
        <f t="shared" si="28"/>
        <v>46462NC2040br29 REV1.4240</v>
      </c>
      <c r="O244" s="4">
        <f t="shared" si="29"/>
        <v>134.78278874271112</v>
      </c>
      <c r="P244" s="8">
        <f t="shared" si="30"/>
        <v>43480</v>
      </c>
      <c r="Q244" s="8">
        <f>VLOOKUP(P244,'Lookup Tables'!$A$3:$B$121,1,TRUE)</f>
        <v>43478</v>
      </c>
      <c r="R244" s="9">
        <f>VLOOKUP(P244,'Lookup Tables'!$A$3:$B$121,2,TRUE)</f>
        <v>43478</v>
      </c>
      <c r="S244" s="10">
        <f>VLOOKUP(P244,'Lookup Tables'!$D$3:$E$25,2,TRUE)</f>
        <v>43466</v>
      </c>
      <c r="T244" s="24" t="str">
        <f>IF(LEFT(G244,2)="PH",VLOOKUP(LEFT(G244,3),'Lookup Tables'!$G$3:$H$37,2,FALSE),IF(ISNA(VLOOKUP(LEFT(G244,2),'Lookup Tables'!$G$3:$H$37,2,FALSE)),"Other",VLOOKUP(LEFT(G244,2),'Lookup Tables'!$G$3:$H$37,2,FALSE)))</f>
        <v>Battery</v>
      </c>
      <c r="U244" s="79" t="str">
        <f t="shared" si="25"/>
        <v>NC2</v>
      </c>
      <c r="V244" s="79" t="str">
        <f t="shared" si="26"/>
        <v>C</v>
      </c>
      <c r="W244" s="79">
        <f>VLOOKUP(V244,'Lookup Tables'!$K$3:$L$21,2,FALSE)</f>
        <v>3</v>
      </c>
      <c r="X244" s="79">
        <f t="shared" si="27"/>
        <v>720</v>
      </c>
      <c r="Y244" s="12">
        <f ca="1">IF(R244="LATE",TODAY()-P244,0)</f>
        <v>0</v>
      </c>
      <c r="Z244">
        <f ca="1">Y244*L244</f>
        <v>0</v>
      </c>
      <c r="AA244" s="80"/>
      <c r="AB244" s="93"/>
    </row>
    <row r="245" spans="1:28" x14ac:dyDescent="0.25">
      <c r="A245" s="25" t="s">
        <v>280</v>
      </c>
      <c r="B245" s="25" t="s">
        <v>13</v>
      </c>
      <c r="C245" s="26">
        <v>43262</v>
      </c>
      <c r="D245" s="26">
        <v>43369</v>
      </c>
      <c r="E245" s="25" t="s">
        <v>35</v>
      </c>
      <c r="F245" s="25" t="s">
        <v>35</v>
      </c>
      <c r="G245" s="25" t="s">
        <v>1597</v>
      </c>
      <c r="H245" s="25" t="s">
        <v>17</v>
      </c>
      <c r="I245" s="25" t="s">
        <v>1928</v>
      </c>
      <c r="J245" s="27">
        <v>480</v>
      </c>
      <c r="K245" s="27">
        <v>0</v>
      </c>
      <c r="L245" s="27">
        <f t="shared" si="24"/>
        <v>480</v>
      </c>
      <c r="M245" s="93">
        <v>0.51109508287954231</v>
      </c>
      <c r="N245" s="4" t="str">
        <f t="shared" si="28"/>
        <v>46244NC2040ci24 REV1.2480</v>
      </c>
      <c r="O245" s="4">
        <f t="shared" si="29"/>
        <v>245.3256397821803</v>
      </c>
      <c r="P245" s="8">
        <f t="shared" si="30"/>
        <v>43355</v>
      </c>
      <c r="Q245" s="8">
        <f>VLOOKUP(P245,'Lookup Tables'!$A$3:$B$121,1,TRUE)</f>
        <v>43352</v>
      </c>
      <c r="R245" s="9">
        <f>VLOOKUP(P245,'Lookup Tables'!$A$3:$B$121,2,TRUE)</f>
        <v>43352</v>
      </c>
      <c r="S245" s="10">
        <f>VLOOKUP(P245,'Lookup Tables'!$D$3:$E$25,2,TRUE)</f>
        <v>43344</v>
      </c>
      <c r="T245" s="24" t="str">
        <f>IF(LEFT(G245,2)="PH",VLOOKUP(LEFT(G245,3),'Lookup Tables'!$G$3:$H$37,2,FALSE),IF(ISNA(VLOOKUP(LEFT(G245,2),'Lookup Tables'!$G$3:$H$37,2,FALSE)),"Other",VLOOKUP(LEFT(G245,2),'Lookup Tables'!$G$3:$H$37,2,FALSE)))</f>
        <v>Battery</v>
      </c>
      <c r="U245" s="79" t="str">
        <f t="shared" si="25"/>
        <v>NC2</v>
      </c>
      <c r="V245" s="79" t="str">
        <f t="shared" si="26"/>
        <v>C</v>
      </c>
      <c r="W245" s="79">
        <f>VLOOKUP(V245,'Lookup Tables'!$K$3:$L$21,2,FALSE)</f>
        <v>3</v>
      </c>
      <c r="X245" s="79">
        <f t="shared" si="27"/>
        <v>1440</v>
      </c>
      <c r="Y245" s="12">
        <f ca="1">IF(R245="LATE",TODAY()-P245,0)</f>
        <v>0</v>
      </c>
      <c r="Z245">
        <f ca="1">Y245*L245</f>
        <v>0</v>
      </c>
      <c r="AA245" s="80"/>
      <c r="AB245" s="93"/>
    </row>
    <row r="246" spans="1:28" x14ac:dyDescent="0.25">
      <c r="A246" s="25" t="s">
        <v>280</v>
      </c>
      <c r="B246" s="25" t="s">
        <v>13</v>
      </c>
      <c r="C246" s="26">
        <v>43262</v>
      </c>
      <c r="D246" s="26">
        <v>43369</v>
      </c>
      <c r="E246" s="25" t="s">
        <v>35</v>
      </c>
      <c r="F246" s="25" t="s">
        <v>35</v>
      </c>
      <c r="G246" s="25" t="s">
        <v>1597</v>
      </c>
      <c r="H246" s="25" t="s">
        <v>17</v>
      </c>
      <c r="I246" s="25" t="s">
        <v>1929</v>
      </c>
      <c r="J246" s="27">
        <v>240</v>
      </c>
      <c r="K246" s="27">
        <v>0</v>
      </c>
      <c r="L246" s="27">
        <f t="shared" si="24"/>
        <v>240</v>
      </c>
      <c r="M246" s="93">
        <v>0.51109508287954231</v>
      </c>
      <c r="N246" s="4" t="str">
        <f t="shared" si="28"/>
        <v>46244NC2040ci24 REV1.2240</v>
      </c>
      <c r="O246" s="4">
        <f t="shared" si="29"/>
        <v>122.66281989109015</v>
      </c>
      <c r="P246" s="8">
        <f t="shared" si="30"/>
        <v>43369</v>
      </c>
      <c r="Q246" s="8">
        <f>VLOOKUP(P246,'Lookup Tables'!$A$3:$B$121,1,TRUE)</f>
        <v>43366</v>
      </c>
      <c r="R246" s="9">
        <f>VLOOKUP(P246,'Lookup Tables'!$A$3:$B$121,2,TRUE)</f>
        <v>43366</v>
      </c>
      <c r="S246" s="10">
        <f>VLOOKUP(P246,'Lookup Tables'!$D$3:$E$25,2,TRUE)</f>
        <v>43344</v>
      </c>
      <c r="T246" s="24" t="str">
        <f>IF(LEFT(G246,2)="PH",VLOOKUP(LEFT(G246,3),'Lookup Tables'!$G$3:$H$37,2,FALSE),IF(ISNA(VLOOKUP(LEFT(G246,2),'Lookup Tables'!$G$3:$H$37,2,FALSE)),"Other",VLOOKUP(LEFT(G246,2),'Lookup Tables'!$G$3:$H$37,2,FALSE)))</f>
        <v>Battery</v>
      </c>
      <c r="U246" s="79" t="str">
        <f t="shared" si="25"/>
        <v>NC2</v>
      </c>
      <c r="V246" s="79" t="str">
        <f t="shared" si="26"/>
        <v>C</v>
      </c>
      <c r="W246" s="79">
        <f>VLOOKUP(V246,'Lookup Tables'!$K$3:$L$21,2,FALSE)</f>
        <v>3</v>
      </c>
      <c r="X246" s="79">
        <f t="shared" si="27"/>
        <v>720</v>
      </c>
      <c r="Y246" s="12">
        <f ca="1">IF(R246="LATE",TODAY()-P246,0)</f>
        <v>0</v>
      </c>
      <c r="Z246">
        <f ca="1">Y246*L246</f>
        <v>0</v>
      </c>
      <c r="AA246" s="80"/>
      <c r="AB246" s="93"/>
    </row>
    <row r="247" spans="1:28" x14ac:dyDescent="0.25">
      <c r="A247" s="25" t="s">
        <v>791</v>
      </c>
      <c r="B247" s="25" t="s">
        <v>13</v>
      </c>
      <c r="C247" s="26">
        <v>43328</v>
      </c>
      <c r="D247" s="26">
        <v>43395</v>
      </c>
      <c r="E247" s="25" t="s">
        <v>792</v>
      </c>
      <c r="F247" s="25" t="s">
        <v>792</v>
      </c>
      <c r="G247" s="25" t="s">
        <v>1597</v>
      </c>
      <c r="H247" s="25" t="s">
        <v>17</v>
      </c>
      <c r="I247" s="25" t="s">
        <v>1930</v>
      </c>
      <c r="J247" s="27">
        <v>3</v>
      </c>
      <c r="K247" s="27">
        <v>0</v>
      </c>
      <c r="L247" s="27">
        <f t="shared" si="24"/>
        <v>3</v>
      </c>
      <c r="M247" s="93">
        <v>0.92128141608605418</v>
      </c>
      <c r="N247" s="4" t="str">
        <f t="shared" si="28"/>
        <v>46840NC2040ci24 REV1.23</v>
      </c>
      <c r="O247" s="4">
        <f t="shared" si="29"/>
        <v>2.7638442482581627</v>
      </c>
      <c r="P247" s="8">
        <f t="shared" si="30"/>
        <v>43395</v>
      </c>
      <c r="Q247" s="8">
        <f>VLOOKUP(P247,'Lookup Tables'!$A$3:$B$121,1,TRUE)</f>
        <v>43394</v>
      </c>
      <c r="R247" s="9">
        <f>VLOOKUP(P247,'Lookup Tables'!$A$3:$B$121,2,TRUE)</f>
        <v>43394</v>
      </c>
      <c r="S247" s="10">
        <f>VLOOKUP(P247,'Lookup Tables'!$D$3:$E$25,2,TRUE)</f>
        <v>43374</v>
      </c>
      <c r="T247" s="24" t="str">
        <f>IF(LEFT(G247,2)="PH",VLOOKUP(LEFT(G247,3),'Lookup Tables'!$G$3:$H$37,2,FALSE),IF(ISNA(VLOOKUP(LEFT(G247,2),'Lookup Tables'!$G$3:$H$37,2,FALSE)),"Other",VLOOKUP(LEFT(G247,2),'Lookup Tables'!$G$3:$H$37,2,FALSE)))</f>
        <v>Battery</v>
      </c>
      <c r="U247" s="79" t="str">
        <f t="shared" si="25"/>
        <v>NC2</v>
      </c>
      <c r="V247" s="79" t="str">
        <f t="shared" si="26"/>
        <v>C</v>
      </c>
      <c r="W247" s="79">
        <f>VLOOKUP(V247,'Lookup Tables'!$K$3:$L$21,2,FALSE)</f>
        <v>3</v>
      </c>
      <c r="X247" s="79">
        <f t="shared" si="27"/>
        <v>9</v>
      </c>
      <c r="Y247" s="12">
        <f ca="1">IF(R247="LATE",TODAY()-P247,0)</f>
        <v>0</v>
      </c>
      <c r="Z247">
        <f ca="1">Y247*L247</f>
        <v>0</v>
      </c>
      <c r="AA247" s="80"/>
      <c r="AB247" s="93"/>
    </row>
    <row r="248" spans="1:28" x14ac:dyDescent="0.25">
      <c r="A248" s="25" t="s">
        <v>716</v>
      </c>
      <c r="B248" s="25" t="s">
        <v>13</v>
      </c>
      <c r="C248" s="26">
        <v>43318</v>
      </c>
      <c r="D248" s="26">
        <v>43439</v>
      </c>
      <c r="E248" s="25" t="s">
        <v>35</v>
      </c>
      <c r="F248" s="25" t="s">
        <v>35</v>
      </c>
      <c r="G248" s="25" t="s">
        <v>1597</v>
      </c>
      <c r="H248" s="25" t="s">
        <v>17</v>
      </c>
      <c r="I248" s="25" t="s">
        <v>1930</v>
      </c>
      <c r="J248" s="27">
        <v>250</v>
      </c>
      <c r="K248" s="27">
        <v>0</v>
      </c>
      <c r="L248" s="27">
        <f t="shared" si="24"/>
        <v>250</v>
      </c>
      <c r="M248" s="93">
        <v>0.51109508287954231</v>
      </c>
      <c r="N248" s="4" t="str">
        <f t="shared" si="28"/>
        <v>46755NC2040ci24 REV1.2250</v>
      </c>
      <c r="O248" s="4">
        <f t="shared" si="29"/>
        <v>127.77377071988558</v>
      </c>
      <c r="P248" s="8">
        <f t="shared" si="30"/>
        <v>43439</v>
      </c>
      <c r="Q248" s="8">
        <f>VLOOKUP(P248,'Lookup Tables'!$A$3:$B$121,1,TRUE)</f>
        <v>43436</v>
      </c>
      <c r="R248" s="9">
        <f>VLOOKUP(P248,'Lookup Tables'!$A$3:$B$121,2,TRUE)</f>
        <v>43436</v>
      </c>
      <c r="S248" s="10">
        <f>VLOOKUP(P248,'Lookup Tables'!$D$3:$E$25,2,TRUE)</f>
        <v>43435</v>
      </c>
      <c r="T248" s="24" t="str">
        <f>IF(LEFT(G248,2)="PH",VLOOKUP(LEFT(G248,3),'Lookup Tables'!$G$3:$H$37,2,FALSE),IF(ISNA(VLOOKUP(LEFT(G248,2),'Lookup Tables'!$G$3:$H$37,2,FALSE)),"Other",VLOOKUP(LEFT(G248,2),'Lookup Tables'!$G$3:$H$37,2,FALSE)))</f>
        <v>Battery</v>
      </c>
      <c r="U248" s="79" t="str">
        <f t="shared" si="25"/>
        <v>NC2</v>
      </c>
      <c r="V248" s="79" t="str">
        <f t="shared" si="26"/>
        <v>C</v>
      </c>
      <c r="W248" s="79">
        <f>VLOOKUP(V248,'Lookup Tables'!$K$3:$L$21,2,FALSE)</f>
        <v>3</v>
      </c>
      <c r="X248" s="79">
        <f t="shared" si="27"/>
        <v>750</v>
      </c>
      <c r="Y248" s="12">
        <f ca="1">IF(R248="LATE",TODAY()-P248,0)</f>
        <v>0</v>
      </c>
      <c r="Z248">
        <f ca="1">Y248*L248</f>
        <v>0</v>
      </c>
      <c r="AA248" s="80"/>
      <c r="AB248" s="93"/>
    </row>
    <row r="249" spans="1:28" x14ac:dyDescent="0.25">
      <c r="A249" s="25" t="s">
        <v>423</v>
      </c>
      <c r="B249" s="25" t="s">
        <v>13</v>
      </c>
      <c r="C249" s="26">
        <v>43292</v>
      </c>
      <c r="D249" s="26">
        <v>43389</v>
      </c>
      <c r="E249" s="25" t="s">
        <v>268</v>
      </c>
      <c r="F249" s="25" t="s">
        <v>268</v>
      </c>
      <c r="G249" s="25" t="s">
        <v>1598</v>
      </c>
      <c r="H249" s="25" t="s">
        <v>17</v>
      </c>
      <c r="I249" s="25" t="s">
        <v>1931</v>
      </c>
      <c r="J249" s="27">
        <v>60</v>
      </c>
      <c r="K249" s="27">
        <v>0</v>
      </c>
      <c r="L249" s="27">
        <f t="shared" si="24"/>
        <v>60</v>
      </c>
      <c r="M249" s="93">
        <v>0.67187575075352335</v>
      </c>
      <c r="N249" s="4" t="str">
        <f t="shared" si="28"/>
        <v>46529NC2040ct31 REV1.160</v>
      </c>
      <c r="O249" s="4">
        <f t="shared" si="29"/>
        <v>40.312545045211401</v>
      </c>
      <c r="P249" s="8">
        <f t="shared" si="30"/>
        <v>43389</v>
      </c>
      <c r="Q249" s="8">
        <f>VLOOKUP(P249,'Lookup Tables'!$A$3:$B$121,1,TRUE)</f>
        <v>43387</v>
      </c>
      <c r="R249" s="9">
        <f>VLOOKUP(P249,'Lookup Tables'!$A$3:$B$121,2,TRUE)</f>
        <v>43387</v>
      </c>
      <c r="S249" s="10">
        <f>VLOOKUP(P249,'Lookup Tables'!$D$3:$E$25,2,TRUE)</f>
        <v>43374</v>
      </c>
      <c r="T249" s="24" t="str">
        <f>IF(LEFT(G249,2)="PH",VLOOKUP(LEFT(G249,3),'Lookup Tables'!$G$3:$H$37,2,FALSE),IF(ISNA(VLOOKUP(LEFT(G249,2),'Lookup Tables'!$G$3:$H$37,2,FALSE)),"Other",VLOOKUP(LEFT(G249,2),'Lookup Tables'!$G$3:$H$37,2,FALSE)))</f>
        <v>Battery</v>
      </c>
      <c r="U249" s="79" t="str">
        <f t="shared" si="25"/>
        <v>NC2</v>
      </c>
      <c r="V249" s="79" t="str">
        <f t="shared" si="26"/>
        <v>C</v>
      </c>
      <c r="W249" s="79">
        <f>VLOOKUP(V249,'Lookup Tables'!$K$3:$L$21,2,FALSE)</f>
        <v>3</v>
      </c>
      <c r="X249" s="79">
        <f t="shared" si="27"/>
        <v>180</v>
      </c>
      <c r="Y249" s="12">
        <f ca="1">IF(R249="LATE",TODAY()-P249,0)</f>
        <v>0</v>
      </c>
      <c r="Z249">
        <f ca="1">Y249*L249</f>
        <v>0</v>
      </c>
      <c r="AA249" s="80"/>
      <c r="AB249" s="93"/>
    </row>
    <row r="250" spans="1:28" x14ac:dyDescent="0.25">
      <c r="A250" s="25" t="s">
        <v>728</v>
      </c>
      <c r="B250" s="25" t="s">
        <v>13</v>
      </c>
      <c r="C250" s="26">
        <v>43320</v>
      </c>
      <c r="D250" s="26">
        <v>43431</v>
      </c>
      <c r="E250" s="25" t="s">
        <v>268</v>
      </c>
      <c r="F250" s="25" t="s">
        <v>268</v>
      </c>
      <c r="G250" s="25" t="s">
        <v>1598</v>
      </c>
      <c r="H250" s="25" t="s">
        <v>17</v>
      </c>
      <c r="I250" s="25" t="s">
        <v>1931</v>
      </c>
      <c r="J250" s="27">
        <v>50</v>
      </c>
      <c r="K250" s="27">
        <v>0</v>
      </c>
      <c r="L250" s="27">
        <f t="shared" si="24"/>
        <v>50</v>
      </c>
      <c r="M250" s="93">
        <v>0.67187575075352335</v>
      </c>
      <c r="N250" s="4" t="str">
        <f t="shared" si="28"/>
        <v>46767NC2040ct31 REV1.150</v>
      </c>
      <c r="O250" s="4">
        <f t="shared" si="29"/>
        <v>33.593787537676164</v>
      </c>
      <c r="P250" s="8">
        <f t="shared" si="30"/>
        <v>43431</v>
      </c>
      <c r="Q250" s="8">
        <f>VLOOKUP(P250,'Lookup Tables'!$A$3:$B$121,1,TRUE)</f>
        <v>43429</v>
      </c>
      <c r="R250" s="9">
        <f>VLOOKUP(P250,'Lookup Tables'!$A$3:$B$121,2,TRUE)</f>
        <v>43429</v>
      </c>
      <c r="S250" s="10">
        <f>VLOOKUP(P250,'Lookup Tables'!$D$3:$E$25,2,TRUE)</f>
        <v>43405</v>
      </c>
      <c r="T250" s="24" t="str">
        <f>IF(LEFT(G250,2)="PH",VLOOKUP(LEFT(G250,3),'Lookup Tables'!$G$3:$H$37,2,FALSE),IF(ISNA(VLOOKUP(LEFT(G250,2),'Lookup Tables'!$G$3:$H$37,2,FALSE)),"Other",VLOOKUP(LEFT(G250,2),'Lookup Tables'!$G$3:$H$37,2,FALSE)))</f>
        <v>Battery</v>
      </c>
      <c r="U250" s="79" t="str">
        <f t="shared" si="25"/>
        <v>NC2</v>
      </c>
      <c r="V250" s="79" t="str">
        <f t="shared" si="26"/>
        <v>C</v>
      </c>
      <c r="W250" s="79">
        <f>VLOOKUP(V250,'Lookup Tables'!$K$3:$L$21,2,FALSE)</f>
        <v>3</v>
      </c>
      <c r="X250" s="79">
        <f t="shared" si="27"/>
        <v>150</v>
      </c>
      <c r="Y250" s="12">
        <f ca="1">IF(R250="LATE",TODAY()-P250,0)</f>
        <v>0</v>
      </c>
      <c r="Z250">
        <f ca="1">Y250*L250</f>
        <v>0</v>
      </c>
      <c r="AA250" s="80"/>
      <c r="AB250" s="93"/>
    </row>
    <row r="251" spans="1:28" x14ac:dyDescent="0.25">
      <c r="A251" s="25" t="s">
        <v>1343</v>
      </c>
      <c r="B251" s="25" t="s">
        <v>13</v>
      </c>
      <c r="C251" s="26">
        <v>43353</v>
      </c>
      <c r="D251" s="26">
        <v>43524</v>
      </c>
      <c r="E251" s="25" t="s">
        <v>51</v>
      </c>
      <c r="F251" s="25" t="s">
        <v>51</v>
      </c>
      <c r="G251" s="25" t="s">
        <v>1599</v>
      </c>
      <c r="H251" s="25" t="s">
        <v>17</v>
      </c>
      <c r="I251" s="25" t="s">
        <v>1932</v>
      </c>
      <c r="J251" s="27">
        <v>96</v>
      </c>
      <c r="K251" s="27">
        <v>0</v>
      </c>
      <c r="L251" s="27">
        <f t="shared" si="24"/>
        <v>96</v>
      </c>
      <c r="M251" s="93">
        <v>0.51801038042250924</v>
      </c>
      <c r="N251" s="4" t="str">
        <f t="shared" si="28"/>
        <v>47010NC2560cy22 REV1.196</v>
      </c>
      <c r="O251" s="4">
        <f t="shared" si="29"/>
        <v>49.728996520560884</v>
      </c>
      <c r="P251" s="8">
        <f t="shared" si="30"/>
        <v>43472</v>
      </c>
      <c r="Q251" s="8">
        <f>VLOOKUP(P251,'Lookup Tables'!$A$3:$B$121,1,TRUE)</f>
        <v>43471</v>
      </c>
      <c r="R251" s="9">
        <f>VLOOKUP(P251,'Lookup Tables'!$A$3:$B$121,2,TRUE)</f>
        <v>43471</v>
      </c>
      <c r="S251" s="10">
        <f>VLOOKUP(P251,'Lookup Tables'!$D$3:$E$25,2,TRUE)</f>
        <v>43466</v>
      </c>
      <c r="T251" s="24" t="str">
        <f>IF(LEFT(G251,2)="PH",VLOOKUP(LEFT(G251,3),'Lookup Tables'!$G$3:$H$37,2,FALSE),IF(ISNA(VLOOKUP(LEFT(G251,2),'Lookup Tables'!$G$3:$H$37,2,FALSE)),"Other",VLOOKUP(LEFT(G251,2),'Lookup Tables'!$G$3:$H$37,2,FALSE)))</f>
        <v>Battery</v>
      </c>
      <c r="U251" s="79" t="str">
        <f t="shared" si="25"/>
        <v>NC2</v>
      </c>
      <c r="V251" s="79" t="str">
        <f t="shared" si="26"/>
        <v>C</v>
      </c>
      <c r="W251" s="79">
        <f>VLOOKUP(V251,'Lookup Tables'!$K$3:$L$21,2,FALSE)</f>
        <v>3</v>
      </c>
      <c r="X251" s="79">
        <f t="shared" si="27"/>
        <v>288</v>
      </c>
      <c r="Y251" s="12">
        <f ca="1">IF(R251="LATE",TODAY()-P251,0)</f>
        <v>0</v>
      </c>
      <c r="Z251">
        <f ca="1">Y251*L251</f>
        <v>0</v>
      </c>
      <c r="AA251" s="80"/>
      <c r="AB251" s="93"/>
    </row>
    <row r="252" spans="1:28" x14ac:dyDescent="0.25">
      <c r="A252" s="25" t="s">
        <v>1343</v>
      </c>
      <c r="B252" s="25" t="s">
        <v>13</v>
      </c>
      <c r="C252" s="26">
        <v>43353</v>
      </c>
      <c r="D252" s="26">
        <v>43524</v>
      </c>
      <c r="E252" s="25" t="s">
        <v>51</v>
      </c>
      <c r="F252" s="25" t="s">
        <v>51</v>
      </c>
      <c r="G252" s="25" t="s">
        <v>1599</v>
      </c>
      <c r="H252" s="25" t="s">
        <v>17</v>
      </c>
      <c r="I252" s="25" t="s">
        <v>1933</v>
      </c>
      <c r="J252" s="27">
        <v>48</v>
      </c>
      <c r="K252" s="27">
        <v>0</v>
      </c>
      <c r="L252" s="27">
        <f t="shared" si="24"/>
        <v>48</v>
      </c>
      <c r="M252" s="93">
        <v>0.51801038042250924</v>
      </c>
      <c r="N252" s="4" t="str">
        <f t="shared" si="28"/>
        <v>47010NC2560cy22 REV1.148</v>
      </c>
      <c r="O252" s="4">
        <f t="shared" si="29"/>
        <v>24.864498260280442</v>
      </c>
      <c r="P252" s="8">
        <f t="shared" si="30"/>
        <v>43486</v>
      </c>
      <c r="Q252" s="8">
        <f>VLOOKUP(P252,'Lookup Tables'!$A$3:$B$121,1,TRUE)</f>
        <v>43485</v>
      </c>
      <c r="R252" s="9">
        <f>VLOOKUP(P252,'Lookup Tables'!$A$3:$B$121,2,TRUE)</f>
        <v>43485</v>
      </c>
      <c r="S252" s="10">
        <f>VLOOKUP(P252,'Lookup Tables'!$D$3:$E$25,2,TRUE)</f>
        <v>43466</v>
      </c>
      <c r="T252" s="24" t="str">
        <f>IF(LEFT(G252,2)="PH",VLOOKUP(LEFT(G252,3),'Lookup Tables'!$G$3:$H$37,2,FALSE),IF(ISNA(VLOOKUP(LEFT(G252,2),'Lookup Tables'!$G$3:$H$37,2,FALSE)),"Other",VLOOKUP(LEFT(G252,2),'Lookup Tables'!$G$3:$H$37,2,FALSE)))</f>
        <v>Battery</v>
      </c>
      <c r="U252" s="79" t="str">
        <f t="shared" si="25"/>
        <v>NC2</v>
      </c>
      <c r="V252" s="79" t="str">
        <f t="shared" si="26"/>
        <v>C</v>
      </c>
      <c r="W252" s="79">
        <f>VLOOKUP(V252,'Lookup Tables'!$K$3:$L$21,2,FALSE)</f>
        <v>3</v>
      </c>
      <c r="X252" s="79">
        <f t="shared" si="27"/>
        <v>144</v>
      </c>
      <c r="Y252" s="12">
        <f ca="1">IF(R252="LATE",TODAY()-P252,0)</f>
        <v>0</v>
      </c>
      <c r="Z252">
        <f ca="1">Y252*L252</f>
        <v>0</v>
      </c>
      <c r="AA252" s="80"/>
      <c r="AB252" s="93"/>
    </row>
    <row r="253" spans="1:28" x14ac:dyDescent="0.25">
      <c r="A253" s="25" t="s">
        <v>1343</v>
      </c>
      <c r="B253" s="25" t="s">
        <v>13</v>
      </c>
      <c r="C253" s="26">
        <v>43353</v>
      </c>
      <c r="D253" s="26">
        <v>43524</v>
      </c>
      <c r="E253" s="25" t="s">
        <v>51</v>
      </c>
      <c r="F253" s="25" t="s">
        <v>51</v>
      </c>
      <c r="G253" s="25" t="s">
        <v>1599</v>
      </c>
      <c r="H253" s="25" t="s">
        <v>17</v>
      </c>
      <c r="I253" s="25" t="s">
        <v>1934</v>
      </c>
      <c r="J253" s="27">
        <v>48</v>
      </c>
      <c r="K253" s="27">
        <v>0</v>
      </c>
      <c r="L253" s="27">
        <f t="shared" si="24"/>
        <v>48</v>
      </c>
      <c r="M253" s="93">
        <v>0.51801038042250924</v>
      </c>
      <c r="N253" s="4" t="str">
        <f t="shared" si="28"/>
        <v>47010NC2560cy22 REV1.148</v>
      </c>
      <c r="O253" s="4">
        <f t="shared" si="29"/>
        <v>24.864498260280442</v>
      </c>
      <c r="P253" s="8">
        <f t="shared" si="30"/>
        <v>43500</v>
      </c>
      <c r="Q253" s="8">
        <f>VLOOKUP(P253,'Lookup Tables'!$A$3:$B$121,1,TRUE)</f>
        <v>43499</v>
      </c>
      <c r="R253" s="9">
        <f>VLOOKUP(P253,'Lookup Tables'!$A$3:$B$121,2,TRUE)</f>
        <v>43499</v>
      </c>
      <c r="S253" s="10">
        <f>VLOOKUP(P253,'Lookup Tables'!$D$3:$E$25,2,TRUE)</f>
        <v>43497</v>
      </c>
      <c r="T253" s="24" t="str">
        <f>IF(LEFT(G253,2)="PH",VLOOKUP(LEFT(G253,3),'Lookup Tables'!$G$3:$H$37,2,FALSE),IF(ISNA(VLOOKUP(LEFT(G253,2),'Lookup Tables'!$G$3:$H$37,2,FALSE)),"Other",VLOOKUP(LEFT(G253,2),'Lookup Tables'!$G$3:$H$37,2,FALSE)))</f>
        <v>Battery</v>
      </c>
      <c r="U253" s="79" t="str">
        <f t="shared" si="25"/>
        <v>NC2</v>
      </c>
      <c r="V253" s="79" t="str">
        <f t="shared" si="26"/>
        <v>C</v>
      </c>
      <c r="W253" s="79">
        <f>VLOOKUP(V253,'Lookup Tables'!$K$3:$L$21,2,FALSE)</f>
        <v>3</v>
      </c>
      <c r="X253" s="79">
        <f t="shared" si="27"/>
        <v>144</v>
      </c>
      <c r="Y253" s="12">
        <f ca="1">IF(R253="LATE",TODAY()-P253,0)</f>
        <v>0</v>
      </c>
      <c r="Z253">
        <f ca="1">Y253*L253</f>
        <v>0</v>
      </c>
      <c r="AA253" s="80"/>
      <c r="AB253" s="93"/>
    </row>
    <row r="254" spans="1:28" x14ac:dyDescent="0.25">
      <c r="A254" s="25" t="s">
        <v>1343</v>
      </c>
      <c r="B254" s="25" t="s">
        <v>13</v>
      </c>
      <c r="C254" s="26">
        <v>43353</v>
      </c>
      <c r="D254" s="26">
        <v>43524</v>
      </c>
      <c r="E254" s="25" t="s">
        <v>51</v>
      </c>
      <c r="F254" s="25" t="s">
        <v>51</v>
      </c>
      <c r="G254" s="25" t="s">
        <v>1599</v>
      </c>
      <c r="H254" s="25" t="s">
        <v>17</v>
      </c>
      <c r="I254" s="25" t="s">
        <v>1935</v>
      </c>
      <c r="J254" s="27">
        <v>48</v>
      </c>
      <c r="K254" s="27">
        <v>0</v>
      </c>
      <c r="L254" s="27">
        <f t="shared" si="24"/>
        <v>48</v>
      </c>
      <c r="M254" s="93">
        <v>0.51801038042250924</v>
      </c>
      <c r="N254" s="4" t="str">
        <f t="shared" si="28"/>
        <v>47010NC2560cy22 REV1.148</v>
      </c>
      <c r="O254" s="4">
        <f t="shared" si="29"/>
        <v>24.864498260280442</v>
      </c>
      <c r="P254" s="8">
        <f t="shared" si="30"/>
        <v>43514</v>
      </c>
      <c r="Q254" s="8">
        <f>VLOOKUP(P254,'Lookup Tables'!$A$3:$B$121,1,TRUE)</f>
        <v>43513</v>
      </c>
      <c r="R254" s="9">
        <f>VLOOKUP(P254,'Lookup Tables'!$A$3:$B$121,2,TRUE)</f>
        <v>43513</v>
      </c>
      <c r="S254" s="10">
        <f>VLOOKUP(P254,'Lookup Tables'!$D$3:$E$25,2,TRUE)</f>
        <v>43497</v>
      </c>
      <c r="T254" s="24" t="str">
        <f>IF(LEFT(G254,2)="PH",VLOOKUP(LEFT(G254,3),'Lookup Tables'!$G$3:$H$37,2,FALSE),IF(ISNA(VLOOKUP(LEFT(G254,2),'Lookup Tables'!$G$3:$H$37,2,FALSE)),"Other",VLOOKUP(LEFT(G254,2),'Lookup Tables'!$G$3:$H$37,2,FALSE)))</f>
        <v>Battery</v>
      </c>
      <c r="U254" s="79" t="str">
        <f t="shared" si="25"/>
        <v>NC2</v>
      </c>
      <c r="V254" s="79" t="str">
        <f t="shared" si="26"/>
        <v>C</v>
      </c>
      <c r="W254" s="79">
        <f>VLOOKUP(V254,'Lookup Tables'!$K$3:$L$21,2,FALSE)</f>
        <v>3</v>
      </c>
      <c r="X254" s="79">
        <f t="shared" si="27"/>
        <v>144</v>
      </c>
      <c r="Y254" s="12">
        <f ca="1">IF(R254="LATE",TODAY()-P254,0)</f>
        <v>0</v>
      </c>
      <c r="Z254">
        <f ca="1">Y254*L254</f>
        <v>0</v>
      </c>
      <c r="AA254" s="80"/>
      <c r="AB254" s="93"/>
    </row>
    <row r="255" spans="1:28" x14ac:dyDescent="0.25">
      <c r="A255" s="25" t="s">
        <v>309</v>
      </c>
      <c r="B255" s="25" t="s">
        <v>13</v>
      </c>
      <c r="C255" s="26">
        <v>43266</v>
      </c>
      <c r="D255" s="26">
        <v>43579</v>
      </c>
      <c r="E255" s="25" t="s">
        <v>74</v>
      </c>
      <c r="F255" s="25" t="s">
        <v>74</v>
      </c>
      <c r="G255" s="25" t="s">
        <v>1599</v>
      </c>
      <c r="H255" s="25" t="s">
        <v>17</v>
      </c>
      <c r="I255" s="25" t="s">
        <v>1936</v>
      </c>
      <c r="J255" s="27">
        <v>50</v>
      </c>
      <c r="K255" s="27">
        <v>0</v>
      </c>
      <c r="L255" s="27">
        <f t="shared" si="24"/>
        <v>50</v>
      </c>
      <c r="M255" s="93">
        <v>0.56104900855176387</v>
      </c>
      <c r="N255" s="4" t="str">
        <f t="shared" si="28"/>
        <v>46302NC2560cy22 REV1.150</v>
      </c>
      <c r="O255" s="4">
        <f t="shared" si="29"/>
        <v>28.052450427588195</v>
      </c>
      <c r="P255" s="8">
        <f t="shared" si="30"/>
        <v>43397</v>
      </c>
      <c r="Q255" s="8">
        <f>VLOOKUP(P255,'Lookup Tables'!$A$3:$B$121,1,TRUE)</f>
        <v>43394</v>
      </c>
      <c r="R255" s="9">
        <f>VLOOKUP(P255,'Lookup Tables'!$A$3:$B$121,2,TRUE)</f>
        <v>43394</v>
      </c>
      <c r="S255" s="10">
        <f>VLOOKUP(P255,'Lookup Tables'!$D$3:$E$25,2,TRUE)</f>
        <v>43374</v>
      </c>
      <c r="T255" s="24" t="str">
        <f>IF(LEFT(G255,2)="PH",VLOOKUP(LEFT(G255,3),'Lookup Tables'!$G$3:$H$37,2,FALSE),IF(ISNA(VLOOKUP(LEFT(G255,2),'Lookup Tables'!$G$3:$H$37,2,FALSE)),"Other",VLOOKUP(LEFT(G255,2),'Lookup Tables'!$G$3:$H$37,2,FALSE)))</f>
        <v>Battery</v>
      </c>
      <c r="U255" s="79" t="str">
        <f t="shared" si="25"/>
        <v>NC2</v>
      </c>
      <c r="V255" s="79" t="str">
        <f t="shared" si="26"/>
        <v>C</v>
      </c>
      <c r="W255" s="79">
        <f>VLOOKUP(V255,'Lookup Tables'!$K$3:$L$21,2,FALSE)</f>
        <v>3</v>
      </c>
      <c r="X255" s="79">
        <f t="shared" si="27"/>
        <v>150</v>
      </c>
      <c r="Y255" s="12">
        <f ca="1">IF(R255="LATE",TODAY()-P255,0)</f>
        <v>0</v>
      </c>
      <c r="Z255">
        <f ca="1">Y255*L255</f>
        <v>0</v>
      </c>
      <c r="AA255" s="80"/>
      <c r="AB255" s="93"/>
    </row>
    <row r="256" spans="1:28" x14ac:dyDescent="0.25">
      <c r="A256" s="25" t="s">
        <v>309</v>
      </c>
      <c r="B256" s="25" t="s">
        <v>13</v>
      </c>
      <c r="C256" s="26">
        <v>43266</v>
      </c>
      <c r="D256" s="26">
        <v>43579</v>
      </c>
      <c r="E256" s="25" t="s">
        <v>74</v>
      </c>
      <c r="F256" s="25" t="s">
        <v>74</v>
      </c>
      <c r="G256" s="25" t="s">
        <v>1599</v>
      </c>
      <c r="H256" s="25" t="s">
        <v>17</v>
      </c>
      <c r="I256" s="25" t="s">
        <v>1937</v>
      </c>
      <c r="J256" s="27">
        <v>50</v>
      </c>
      <c r="K256" s="27">
        <v>0</v>
      </c>
      <c r="L256" s="27">
        <f t="shared" si="24"/>
        <v>50</v>
      </c>
      <c r="M256" s="93">
        <v>0.56104900855176387</v>
      </c>
      <c r="N256" s="4" t="str">
        <f t="shared" si="28"/>
        <v>46302NC2560cy22 REV1.150</v>
      </c>
      <c r="O256" s="4">
        <f t="shared" si="29"/>
        <v>28.052450427588195</v>
      </c>
      <c r="P256" s="8">
        <f t="shared" si="30"/>
        <v>43481</v>
      </c>
      <c r="Q256" s="8">
        <f>VLOOKUP(P256,'Lookup Tables'!$A$3:$B$121,1,TRUE)</f>
        <v>43478</v>
      </c>
      <c r="R256" s="9">
        <f>VLOOKUP(P256,'Lookup Tables'!$A$3:$B$121,2,TRUE)</f>
        <v>43478</v>
      </c>
      <c r="S256" s="10">
        <f>VLOOKUP(P256,'Lookup Tables'!$D$3:$E$25,2,TRUE)</f>
        <v>43466</v>
      </c>
      <c r="T256" s="24" t="str">
        <f>IF(LEFT(G256,2)="PH",VLOOKUP(LEFT(G256,3),'Lookup Tables'!$G$3:$H$37,2,FALSE),IF(ISNA(VLOOKUP(LEFT(G256,2),'Lookup Tables'!$G$3:$H$37,2,FALSE)),"Other",VLOOKUP(LEFT(G256,2),'Lookup Tables'!$G$3:$H$37,2,FALSE)))</f>
        <v>Battery</v>
      </c>
      <c r="U256" s="79" t="str">
        <f t="shared" si="25"/>
        <v>NC2</v>
      </c>
      <c r="V256" s="79" t="str">
        <f t="shared" si="26"/>
        <v>C</v>
      </c>
      <c r="W256" s="79">
        <f>VLOOKUP(V256,'Lookup Tables'!$K$3:$L$21,2,FALSE)</f>
        <v>3</v>
      </c>
      <c r="X256" s="79">
        <f t="shared" si="27"/>
        <v>150</v>
      </c>
      <c r="Y256" s="12">
        <f ca="1">IF(R256="LATE",TODAY()-P256,0)</f>
        <v>0</v>
      </c>
      <c r="Z256">
        <f ca="1">Y256*L256</f>
        <v>0</v>
      </c>
      <c r="AA256" s="80"/>
      <c r="AB256" s="93"/>
    </row>
    <row r="257" spans="1:28" x14ac:dyDescent="0.25">
      <c r="A257" s="25" t="s">
        <v>309</v>
      </c>
      <c r="B257" s="25" t="s">
        <v>13</v>
      </c>
      <c r="C257" s="26">
        <v>43266</v>
      </c>
      <c r="D257" s="26">
        <v>43579</v>
      </c>
      <c r="E257" s="25" t="s">
        <v>74</v>
      </c>
      <c r="F257" s="25" t="s">
        <v>74</v>
      </c>
      <c r="G257" s="25" t="s">
        <v>1599</v>
      </c>
      <c r="H257" s="25" t="s">
        <v>17</v>
      </c>
      <c r="I257" s="25" t="s">
        <v>1938</v>
      </c>
      <c r="J257" s="27">
        <v>50</v>
      </c>
      <c r="K257" s="27">
        <v>0</v>
      </c>
      <c r="L257" s="27">
        <f t="shared" si="24"/>
        <v>50</v>
      </c>
      <c r="M257" s="93">
        <v>0.56104900855176387</v>
      </c>
      <c r="N257" s="4" t="str">
        <f t="shared" si="28"/>
        <v>46302NC2560cy22 REV1.150</v>
      </c>
      <c r="O257" s="4">
        <f t="shared" si="29"/>
        <v>28.052450427588195</v>
      </c>
      <c r="P257" s="8">
        <f t="shared" si="30"/>
        <v>43571</v>
      </c>
      <c r="Q257" s="8">
        <f>VLOOKUP(P257,'Lookup Tables'!$A$3:$B$121,1,TRUE)</f>
        <v>43569</v>
      </c>
      <c r="R257" s="9">
        <f>VLOOKUP(P257,'Lookup Tables'!$A$3:$B$121,2,TRUE)</f>
        <v>43569</v>
      </c>
      <c r="S257" s="10">
        <f>VLOOKUP(P257,'Lookup Tables'!$D$3:$E$25,2,TRUE)</f>
        <v>43556</v>
      </c>
      <c r="T257" s="24" t="str">
        <f>IF(LEFT(G257,2)="PH",VLOOKUP(LEFT(G257,3),'Lookup Tables'!$G$3:$H$37,2,FALSE),IF(ISNA(VLOOKUP(LEFT(G257,2),'Lookup Tables'!$G$3:$H$37,2,FALSE)),"Other",VLOOKUP(LEFT(G257,2),'Lookup Tables'!$G$3:$H$37,2,FALSE)))</f>
        <v>Battery</v>
      </c>
      <c r="U257" s="79" t="str">
        <f t="shared" si="25"/>
        <v>NC2</v>
      </c>
      <c r="V257" s="79" t="str">
        <f t="shared" si="26"/>
        <v>C</v>
      </c>
      <c r="W257" s="79">
        <f>VLOOKUP(V257,'Lookup Tables'!$K$3:$L$21,2,FALSE)</f>
        <v>3</v>
      </c>
      <c r="X257" s="79">
        <f t="shared" si="27"/>
        <v>150</v>
      </c>
      <c r="Y257" s="12">
        <f ca="1">IF(R257="LATE",TODAY()-P257,0)</f>
        <v>0</v>
      </c>
      <c r="Z257">
        <f ca="1">Y257*L257</f>
        <v>0</v>
      </c>
      <c r="AA257" s="80"/>
      <c r="AB257" s="93"/>
    </row>
    <row r="258" spans="1:28" x14ac:dyDescent="0.25">
      <c r="A258" s="25" t="s">
        <v>389</v>
      </c>
      <c r="B258" s="25" t="s">
        <v>13</v>
      </c>
      <c r="C258" s="26">
        <v>43286</v>
      </c>
      <c r="D258" s="26">
        <v>43336</v>
      </c>
      <c r="E258" s="25" t="s">
        <v>304</v>
      </c>
      <c r="F258" s="25" t="s">
        <v>304</v>
      </c>
      <c r="G258" s="25" t="s">
        <v>1600</v>
      </c>
      <c r="H258" s="25" t="s">
        <v>17</v>
      </c>
      <c r="I258" s="25" t="s">
        <v>1939</v>
      </c>
      <c r="J258" s="27">
        <v>3</v>
      </c>
      <c r="K258" s="27">
        <v>0</v>
      </c>
      <c r="L258" s="27">
        <f t="shared" ref="L258:L321" si="31">IF((J258-K258)&gt;0, J258-K258, 0)</f>
        <v>3</v>
      </c>
      <c r="M258" s="93">
        <v>0.70117477455398847</v>
      </c>
      <c r="N258" s="4" t="str">
        <f t="shared" si="28"/>
        <v>46466NC3040bf25 REV1.23</v>
      </c>
      <c r="O258" s="4">
        <f t="shared" si="29"/>
        <v>2.1035243236619654</v>
      </c>
      <c r="P258" s="8">
        <f t="shared" si="30"/>
        <v>43336</v>
      </c>
      <c r="Q258" s="8">
        <f>VLOOKUP(P258,'Lookup Tables'!$A$3:$B$121,1,TRUE)</f>
        <v>43331</v>
      </c>
      <c r="R258" s="9" t="str">
        <f>VLOOKUP(P258,'Lookup Tables'!$A$3:$B$121,2,TRUE)</f>
        <v>LATE</v>
      </c>
      <c r="S258" s="10" t="str">
        <f>VLOOKUP(P258,'Lookup Tables'!$D$3:$E$25,2,TRUE)</f>
        <v>LATE</v>
      </c>
      <c r="T258" s="24" t="str">
        <f>IF(LEFT(G258,2)="PH",VLOOKUP(LEFT(G258,3),'Lookup Tables'!$G$3:$H$37,2,FALSE),IF(ISNA(VLOOKUP(LEFT(G258,2),'Lookup Tables'!$G$3:$H$37,2,FALSE)),"Other",VLOOKUP(LEFT(G258,2),'Lookup Tables'!$G$3:$H$37,2,FALSE)))</f>
        <v>Battery</v>
      </c>
      <c r="U258" s="79" t="str">
        <f t="shared" si="25"/>
        <v>NC3</v>
      </c>
      <c r="V258" s="79" t="str">
        <f t="shared" si="26"/>
        <v>C</v>
      </c>
      <c r="W258" s="79">
        <f>VLOOKUP(V258,'Lookup Tables'!$K$3:$L$21,2,FALSE)</f>
        <v>3</v>
      </c>
      <c r="X258" s="79">
        <f t="shared" si="27"/>
        <v>9</v>
      </c>
      <c r="Y258" s="12">
        <f ca="1">IF(R258="LATE",TODAY()-P258,0)</f>
        <v>21</v>
      </c>
      <c r="Z258">
        <f ca="1">Y258*L258</f>
        <v>63</v>
      </c>
      <c r="AA258" s="80"/>
      <c r="AB258" s="93"/>
    </row>
    <row r="259" spans="1:28" x14ac:dyDescent="0.25">
      <c r="A259" s="25" t="s">
        <v>389</v>
      </c>
      <c r="B259" s="25" t="s">
        <v>13</v>
      </c>
      <c r="C259" s="26">
        <v>43286</v>
      </c>
      <c r="D259" s="26">
        <v>43336</v>
      </c>
      <c r="E259" s="25" t="s">
        <v>304</v>
      </c>
      <c r="F259" s="25" t="s">
        <v>304</v>
      </c>
      <c r="G259" s="25" t="s">
        <v>1601</v>
      </c>
      <c r="H259" s="25" t="s">
        <v>17</v>
      </c>
      <c r="I259" s="25" t="s">
        <v>1940</v>
      </c>
      <c r="J259" s="27">
        <v>17</v>
      </c>
      <c r="K259" s="27">
        <v>0</v>
      </c>
      <c r="L259" s="27">
        <f t="shared" si="31"/>
        <v>17</v>
      </c>
      <c r="M259" s="93">
        <v>0.70117477455398847</v>
      </c>
      <c r="N259" s="4" t="str">
        <f t="shared" si="28"/>
        <v>46466NC3040bf25 REV1.317</v>
      </c>
      <c r="O259" s="4">
        <f t="shared" si="29"/>
        <v>11.919971167417804</v>
      </c>
      <c r="P259" s="8">
        <f t="shared" si="30"/>
        <v>43336</v>
      </c>
      <c r="Q259" s="8">
        <f>VLOOKUP(P259,'Lookup Tables'!$A$3:$B$121,1,TRUE)</f>
        <v>43331</v>
      </c>
      <c r="R259" s="9" t="str">
        <f>VLOOKUP(P259,'Lookup Tables'!$A$3:$B$121,2,TRUE)</f>
        <v>LATE</v>
      </c>
      <c r="S259" s="10" t="str">
        <f>VLOOKUP(P259,'Lookup Tables'!$D$3:$E$25,2,TRUE)</f>
        <v>LATE</v>
      </c>
      <c r="T259" s="24" t="str">
        <f>IF(LEFT(G259,2)="PH",VLOOKUP(LEFT(G259,3),'Lookup Tables'!$G$3:$H$37,2,FALSE),IF(ISNA(VLOOKUP(LEFT(G259,2),'Lookup Tables'!$G$3:$H$37,2,FALSE)),"Other",VLOOKUP(LEFT(G259,2),'Lookup Tables'!$G$3:$H$37,2,FALSE)))</f>
        <v>Battery</v>
      </c>
      <c r="U259" s="79" t="str">
        <f t="shared" ref="U259:U322" si="32">LEFT(G259,3)</f>
        <v>NC3</v>
      </c>
      <c r="V259" s="79" t="str">
        <f t="shared" ref="V259:V322" si="33">IF(T259="Battery",IF(LEFT(U259,1)="L",VALUE(MID(U259,2,2)),MID(U259,2,1)),"n/a")</f>
        <v>C</v>
      </c>
      <c r="W259" s="79">
        <f>VLOOKUP(V259,'Lookup Tables'!$K$3:$L$21,2,FALSE)</f>
        <v>3</v>
      </c>
      <c r="X259" s="79">
        <f t="shared" ref="X259:X322" si="34">W259*L259</f>
        <v>51</v>
      </c>
      <c r="Y259" s="12">
        <f ca="1">IF(R259="LATE",TODAY()-P259,0)</f>
        <v>21</v>
      </c>
      <c r="Z259">
        <f ca="1">Y259*L259</f>
        <v>357</v>
      </c>
      <c r="AA259" s="80"/>
      <c r="AB259" s="93"/>
    </row>
    <row r="260" spans="1:28" x14ac:dyDescent="0.25">
      <c r="A260" s="25" t="s">
        <v>135</v>
      </c>
      <c r="B260" s="25" t="s">
        <v>13</v>
      </c>
      <c r="C260" s="26">
        <v>43091</v>
      </c>
      <c r="D260" s="26">
        <v>43371</v>
      </c>
      <c r="E260" s="25" t="s">
        <v>22</v>
      </c>
      <c r="F260" s="25" t="s">
        <v>22</v>
      </c>
      <c r="G260" s="25" t="s">
        <v>1601</v>
      </c>
      <c r="H260" s="25" t="s">
        <v>17</v>
      </c>
      <c r="I260" s="25" t="s">
        <v>1941</v>
      </c>
      <c r="J260" s="27">
        <v>30</v>
      </c>
      <c r="K260" s="27">
        <v>0</v>
      </c>
      <c r="L260" s="27">
        <f t="shared" si="31"/>
        <v>30</v>
      </c>
      <c r="M260" s="93">
        <v>0.56377873126609301</v>
      </c>
      <c r="N260" s="4" t="str">
        <f t="shared" si="28"/>
        <v>44680NC3040bf25 REV1.330</v>
      </c>
      <c r="O260" s="4">
        <f t="shared" si="29"/>
        <v>16.913361937982792</v>
      </c>
      <c r="P260" s="8">
        <f t="shared" si="30"/>
        <v>43360</v>
      </c>
      <c r="Q260" s="8">
        <f>VLOOKUP(P260,'Lookup Tables'!$A$3:$B$121,1,TRUE)</f>
        <v>43359</v>
      </c>
      <c r="R260" s="9">
        <f>VLOOKUP(P260,'Lookup Tables'!$A$3:$B$121,2,TRUE)</f>
        <v>43359</v>
      </c>
      <c r="S260" s="10">
        <f>VLOOKUP(P260,'Lookup Tables'!$D$3:$E$25,2,TRUE)</f>
        <v>43344</v>
      </c>
      <c r="T260" s="24" t="str">
        <f>IF(LEFT(G260,2)="PH",VLOOKUP(LEFT(G260,3),'Lookup Tables'!$G$3:$H$37,2,FALSE),IF(ISNA(VLOOKUP(LEFT(G260,2),'Lookup Tables'!$G$3:$H$37,2,FALSE)),"Other",VLOOKUP(LEFT(G260,2),'Lookup Tables'!$G$3:$H$37,2,FALSE)))</f>
        <v>Battery</v>
      </c>
      <c r="U260" s="79" t="str">
        <f t="shared" si="32"/>
        <v>NC3</v>
      </c>
      <c r="V260" s="79" t="str">
        <f t="shared" si="33"/>
        <v>C</v>
      </c>
      <c r="W260" s="79">
        <f>VLOOKUP(V260,'Lookup Tables'!$K$3:$L$21,2,FALSE)</f>
        <v>3</v>
      </c>
      <c r="X260" s="79">
        <f t="shared" si="34"/>
        <v>90</v>
      </c>
      <c r="Y260" s="12">
        <f ca="1">IF(R260="LATE",TODAY()-P260,0)</f>
        <v>0</v>
      </c>
      <c r="Z260">
        <f ca="1">Y260*L260</f>
        <v>0</v>
      </c>
      <c r="AA260" s="80"/>
      <c r="AB260" s="93"/>
    </row>
    <row r="261" spans="1:28" x14ac:dyDescent="0.25">
      <c r="A261" s="25" t="s">
        <v>303</v>
      </c>
      <c r="B261" s="25" t="s">
        <v>13</v>
      </c>
      <c r="C261" s="26">
        <v>43265</v>
      </c>
      <c r="D261" s="26">
        <v>43378</v>
      </c>
      <c r="E261" s="25" t="s">
        <v>304</v>
      </c>
      <c r="F261" s="25" t="s">
        <v>304</v>
      </c>
      <c r="G261" s="25" t="s">
        <v>1601</v>
      </c>
      <c r="H261" s="25" t="s">
        <v>17</v>
      </c>
      <c r="I261" s="25" t="s">
        <v>1942</v>
      </c>
      <c r="J261" s="27">
        <v>26</v>
      </c>
      <c r="K261" s="27">
        <v>0</v>
      </c>
      <c r="L261" s="27">
        <f t="shared" si="31"/>
        <v>26</v>
      </c>
      <c r="M261" s="93">
        <v>0.61682634268122094</v>
      </c>
      <c r="N261" s="4" t="str">
        <f t="shared" si="28"/>
        <v>46294NC3040bf25 REV1.326</v>
      </c>
      <c r="O261" s="4">
        <f t="shared" si="29"/>
        <v>16.037484909711743</v>
      </c>
      <c r="P261" s="8">
        <f t="shared" si="30"/>
        <v>43376</v>
      </c>
      <c r="Q261" s="8">
        <f>VLOOKUP(P261,'Lookup Tables'!$A$3:$B$121,1,TRUE)</f>
        <v>43373</v>
      </c>
      <c r="R261" s="9">
        <f>VLOOKUP(P261,'Lookup Tables'!$A$3:$B$121,2,TRUE)</f>
        <v>43373</v>
      </c>
      <c r="S261" s="10">
        <f>VLOOKUP(P261,'Lookup Tables'!$D$3:$E$25,2,TRUE)</f>
        <v>43374</v>
      </c>
      <c r="T261" s="24" t="str">
        <f>IF(LEFT(G261,2)="PH",VLOOKUP(LEFT(G261,3),'Lookup Tables'!$G$3:$H$37,2,FALSE),IF(ISNA(VLOOKUP(LEFT(G261,2),'Lookup Tables'!$G$3:$H$37,2,FALSE)),"Other",VLOOKUP(LEFT(G261,2),'Lookup Tables'!$G$3:$H$37,2,FALSE)))</f>
        <v>Battery</v>
      </c>
      <c r="U261" s="79" t="str">
        <f t="shared" si="32"/>
        <v>NC3</v>
      </c>
      <c r="V261" s="79" t="str">
        <f t="shared" si="33"/>
        <v>C</v>
      </c>
      <c r="W261" s="79">
        <f>VLOOKUP(V261,'Lookup Tables'!$K$3:$L$21,2,FALSE)</f>
        <v>3</v>
      </c>
      <c r="X261" s="79">
        <f t="shared" si="34"/>
        <v>78</v>
      </c>
      <c r="Y261" s="12">
        <f ca="1">IF(R261="LATE",TODAY()-P261,0)</f>
        <v>0</v>
      </c>
      <c r="Z261">
        <f ca="1">Y261*L261</f>
        <v>0</v>
      </c>
      <c r="AA261" s="80"/>
      <c r="AB261" s="93"/>
    </row>
    <row r="262" spans="1:28" x14ac:dyDescent="0.25">
      <c r="A262" s="25" t="s">
        <v>1249</v>
      </c>
      <c r="B262" s="25" t="s">
        <v>13</v>
      </c>
      <c r="C262" s="26">
        <v>43348</v>
      </c>
      <c r="D262" s="26">
        <v>43451</v>
      </c>
      <c r="E262" s="25" t="s">
        <v>1250</v>
      </c>
      <c r="F262" s="25" t="s">
        <v>1250</v>
      </c>
      <c r="G262" s="25" t="s">
        <v>1601</v>
      </c>
      <c r="H262" s="25" t="s">
        <v>17</v>
      </c>
      <c r="I262" s="25" t="s">
        <v>1940</v>
      </c>
      <c r="J262" s="27">
        <v>20</v>
      </c>
      <c r="K262" s="27">
        <v>0</v>
      </c>
      <c r="L262" s="27">
        <f t="shared" si="31"/>
        <v>20</v>
      </c>
      <c r="M262" s="93">
        <v>0.70117477455398847</v>
      </c>
      <c r="N262" s="4" t="str">
        <f t="shared" si="28"/>
        <v>46946NC3040bf25 REV1.320</v>
      </c>
      <c r="O262" s="4">
        <f t="shared" si="29"/>
        <v>14.023495491079769</v>
      </c>
      <c r="P262" s="8">
        <f t="shared" si="30"/>
        <v>43451</v>
      </c>
      <c r="Q262" s="8">
        <f>VLOOKUP(P262,'Lookup Tables'!$A$3:$B$121,1,TRUE)</f>
        <v>43450</v>
      </c>
      <c r="R262" s="9">
        <f>VLOOKUP(P262,'Lookup Tables'!$A$3:$B$121,2,TRUE)</f>
        <v>43450</v>
      </c>
      <c r="S262" s="10">
        <f>VLOOKUP(P262,'Lookup Tables'!$D$3:$E$25,2,TRUE)</f>
        <v>43435</v>
      </c>
      <c r="T262" s="24" t="str">
        <f>IF(LEFT(G262,2)="PH",VLOOKUP(LEFT(G262,3),'Lookup Tables'!$G$3:$H$37,2,FALSE),IF(ISNA(VLOOKUP(LEFT(G262,2),'Lookup Tables'!$G$3:$H$37,2,FALSE)),"Other",VLOOKUP(LEFT(G262,2),'Lookup Tables'!$G$3:$H$37,2,FALSE)))</f>
        <v>Battery</v>
      </c>
      <c r="U262" s="79" t="str">
        <f t="shared" si="32"/>
        <v>NC3</v>
      </c>
      <c r="V262" s="79" t="str">
        <f t="shared" si="33"/>
        <v>C</v>
      </c>
      <c r="W262" s="79">
        <f>VLOOKUP(V262,'Lookup Tables'!$K$3:$L$21,2,FALSE)</f>
        <v>3</v>
      </c>
      <c r="X262" s="79">
        <f t="shared" si="34"/>
        <v>60</v>
      </c>
      <c r="Y262" s="12">
        <f ca="1">IF(R262="LATE",TODAY()-P262,0)</f>
        <v>0</v>
      </c>
      <c r="Z262">
        <f ca="1">Y262*L262</f>
        <v>0</v>
      </c>
      <c r="AA262" s="80"/>
      <c r="AB262" s="93"/>
    </row>
    <row r="263" spans="1:28" x14ac:dyDescent="0.25">
      <c r="A263" s="25" t="s">
        <v>485</v>
      </c>
      <c r="B263" s="25" t="s">
        <v>13</v>
      </c>
      <c r="C263" s="26">
        <v>43308</v>
      </c>
      <c r="D263" s="26">
        <v>43340</v>
      </c>
      <c r="E263" s="25" t="s">
        <v>486</v>
      </c>
      <c r="F263" s="25" t="s">
        <v>486</v>
      </c>
      <c r="G263" s="25" t="s">
        <v>1602</v>
      </c>
      <c r="H263" s="25" t="s">
        <v>17</v>
      </c>
      <c r="I263" s="25" t="s">
        <v>1943</v>
      </c>
      <c r="J263" s="27">
        <v>1</v>
      </c>
      <c r="K263" s="27">
        <v>0</v>
      </c>
      <c r="L263" s="27">
        <f t="shared" si="31"/>
        <v>1</v>
      </c>
      <c r="M263" s="93">
        <v>0.91791475807171496</v>
      </c>
      <c r="N263" s="4" t="str">
        <f t="shared" si="28"/>
        <v>46668ND2017cy29-REV3.11</v>
      </c>
      <c r="O263" s="4">
        <f t="shared" si="29"/>
        <v>0.91791475807171496</v>
      </c>
      <c r="P263" s="8">
        <f t="shared" si="30"/>
        <v>43340</v>
      </c>
      <c r="Q263" s="8">
        <f>VLOOKUP(P263,'Lookup Tables'!$A$3:$B$121,1,TRUE)</f>
        <v>43338</v>
      </c>
      <c r="R263" s="9" t="str">
        <f>VLOOKUP(P263,'Lookup Tables'!$A$3:$B$121,2,TRUE)</f>
        <v>LATE</v>
      </c>
      <c r="S263" s="10" t="str">
        <f>VLOOKUP(P263,'Lookup Tables'!$D$3:$E$25,2,TRUE)</f>
        <v>LATE</v>
      </c>
      <c r="T263" s="24" t="str">
        <f>IF(LEFT(G263,2)="PH",VLOOKUP(LEFT(G263,3),'Lookup Tables'!$G$3:$H$37,2,FALSE),IF(ISNA(VLOOKUP(LEFT(G263,2),'Lookup Tables'!$G$3:$H$37,2,FALSE)),"Other",VLOOKUP(LEFT(G263,2),'Lookup Tables'!$G$3:$H$37,2,FALSE)))</f>
        <v>Battery</v>
      </c>
      <c r="U263" s="79" t="str">
        <f t="shared" si="32"/>
        <v>ND2</v>
      </c>
      <c r="V263" s="79" t="str">
        <f t="shared" si="33"/>
        <v>D</v>
      </c>
      <c r="W263" s="79">
        <f>VLOOKUP(V263,'Lookup Tables'!$K$3:$L$21,2,FALSE)</f>
        <v>4</v>
      </c>
      <c r="X263" s="79">
        <f t="shared" si="34"/>
        <v>4</v>
      </c>
      <c r="Y263" s="12">
        <f ca="1">IF(R263="LATE",TODAY()-P263,0)</f>
        <v>17</v>
      </c>
      <c r="Z263">
        <f ca="1">Y263*L263</f>
        <v>17</v>
      </c>
      <c r="AA263" s="80"/>
      <c r="AB263" s="93"/>
    </row>
    <row r="264" spans="1:28" x14ac:dyDescent="0.25">
      <c r="A264" s="25" t="s">
        <v>801</v>
      </c>
      <c r="B264" s="25" t="s">
        <v>13</v>
      </c>
      <c r="C264" s="26">
        <v>43329</v>
      </c>
      <c r="D264" s="26">
        <v>43350</v>
      </c>
      <c r="E264" s="25" t="s">
        <v>802</v>
      </c>
      <c r="F264" s="25" t="s">
        <v>802</v>
      </c>
      <c r="G264" s="25" t="s">
        <v>1603</v>
      </c>
      <c r="H264" s="25" t="s">
        <v>17</v>
      </c>
      <c r="I264" s="25" t="s">
        <v>1944</v>
      </c>
      <c r="J264" s="27">
        <v>2</v>
      </c>
      <c r="K264" s="27">
        <v>0</v>
      </c>
      <c r="L264" s="27">
        <f t="shared" si="31"/>
        <v>2</v>
      </c>
      <c r="M264" s="93">
        <v>0.91791475807171496</v>
      </c>
      <c r="N264" s="4" t="str">
        <f t="shared" si="28"/>
        <v>46847ND2017cy29-REV3.22</v>
      </c>
      <c r="O264" s="4">
        <f t="shared" si="29"/>
        <v>1.8358295161434299</v>
      </c>
      <c r="P264" s="8">
        <f t="shared" si="30"/>
        <v>43350</v>
      </c>
      <c r="Q264" s="8">
        <f>VLOOKUP(P264,'Lookup Tables'!$A$3:$B$121,1,TRUE)</f>
        <v>43345</v>
      </c>
      <c r="R264" s="9" t="str">
        <f>VLOOKUP(P264,'Lookup Tables'!$A$3:$B$121,2,TRUE)</f>
        <v>LATE</v>
      </c>
      <c r="S264" s="10">
        <f>VLOOKUP(P264,'Lookup Tables'!$D$3:$E$25,2,TRUE)</f>
        <v>43344</v>
      </c>
      <c r="T264" s="24" t="str">
        <f>IF(LEFT(G264,2)="PH",VLOOKUP(LEFT(G264,3),'Lookup Tables'!$G$3:$H$37,2,FALSE),IF(ISNA(VLOOKUP(LEFT(G264,2),'Lookup Tables'!$G$3:$H$37,2,FALSE)),"Other",VLOOKUP(LEFT(G264,2),'Lookup Tables'!$G$3:$H$37,2,FALSE)))</f>
        <v>Battery</v>
      </c>
      <c r="U264" s="79" t="str">
        <f t="shared" si="32"/>
        <v>ND2</v>
      </c>
      <c r="V264" s="79" t="str">
        <f t="shared" si="33"/>
        <v>D</v>
      </c>
      <c r="W264" s="79">
        <f>VLOOKUP(V264,'Lookup Tables'!$K$3:$L$21,2,FALSE)</f>
        <v>4</v>
      </c>
      <c r="X264" s="79">
        <f t="shared" si="34"/>
        <v>8</v>
      </c>
      <c r="Y264" s="12">
        <f ca="1">IF(R264="LATE",TODAY()-P264,0)</f>
        <v>7</v>
      </c>
      <c r="Z264">
        <f ca="1">Y264*L264</f>
        <v>14</v>
      </c>
      <c r="AA264" s="80"/>
      <c r="AB264" s="93"/>
    </row>
    <row r="265" spans="1:28" x14ac:dyDescent="0.25">
      <c r="A265" s="25" t="s">
        <v>806</v>
      </c>
      <c r="B265" s="25" t="s">
        <v>13</v>
      </c>
      <c r="C265" s="26">
        <v>43329</v>
      </c>
      <c r="D265" s="26">
        <v>43350</v>
      </c>
      <c r="E265" s="25" t="s">
        <v>807</v>
      </c>
      <c r="F265" s="25" t="s">
        <v>807</v>
      </c>
      <c r="G265" s="25" t="s">
        <v>1603</v>
      </c>
      <c r="H265" s="25" t="s">
        <v>17</v>
      </c>
      <c r="I265" s="25" t="s">
        <v>1944</v>
      </c>
      <c r="J265" s="27">
        <v>1</v>
      </c>
      <c r="K265" s="27">
        <v>0</v>
      </c>
      <c r="L265" s="27">
        <f t="shared" si="31"/>
        <v>1</v>
      </c>
      <c r="M265" s="93">
        <v>0.91791475807171496</v>
      </c>
      <c r="N265" s="4" t="str">
        <f t="shared" si="28"/>
        <v>46852ND2017cy29-REV3.21</v>
      </c>
      <c r="O265" s="4">
        <f t="shared" si="29"/>
        <v>0.91791475807171496</v>
      </c>
      <c r="P265" s="8">
        <f t="shared" si="30"/>
        <v>43350</v>
      </c>
      <c r="Q265" s="8">
        <f>VLOOKUP(P265,'Lookup Tables'!$A$3:$B$121,1,TRUE)</f>
        <v>43345</v>
      </c>
      <c r="R265" s="9" t="str">
        <f>VLOOKUP(P265,'Lookup Tables'!$A$3:$B$121,2,TRUE)</f>
        <v>LATE</v>
      </c>
      <c r="S265" s="10">
        <f>VLOOKUP(P265,'Lookup Tables'!$D$3:$E$25,2,TRUE)</f>
        <v>43344</v>
      </c>
      <c r="T265" s="24" t="str">
        <f>IF(LEFT(G265,2)="PH",VLOOKUP(LEFT(G265,3),'Lookup Tables'!$G$3:$H$37,2,FALSE),IF(ISNA(VLOOKUP(LEFT(G265,2),'Lookup Tables'!$G$3:$H$37,2,FALSE)),"Other",VLOOKUP(LEFT(G265,2),'Lookup Tables'!$G$3:$H$37,2,FALSE)))</f>
        <v>Battery</v>
      </c>
      <c r="U265" s="79" t="str">
        <f t="shared" si="32"/>
        <v>ND2</v>
      </c>
      <c r="V265" s="79" t="str">
        <f t="shared" si="33"/>
        <v>D</v>
      </c>
      <c r="W265" s="79">
        <f>VLOOKUP(V265,'Lookup Tables'!$K$3:$L$21,2,FALSE)</f>
        <v>4</v>
      </c>
      <c r="X265" s="79">
        <f t="shared" si="34"/>
        <v>4</v>
      </c>
      <c r="Y265" s="12">
        <f ca="1">IF(R265="LATE",TODAY()-P265,0)</f>
        <v>7</v>
      </c>
      <c r="Z265">
        <f ca="1">Y265*L265</f>
        <v>7</v>
      </c>
      <c r="AA265" s="80"/>
      <c r="AB265" s="93"/>
    </row>
    <row r="266" spans="1:28" x14ac:dyDescent="0.25">
      <c r="A266" s="25" t="s">
        <v>763</v>
      </c>
      <c r="B266" s="25" t="s">
        <v>13</v>
      </c>
      <c r="C266" s="26">
        <v>43325</v>
      </c>
      <c r="D266" s="26">
        <v>43360</v>
      </c>
      <c r="E266" s="25" t="s">
        <v>764</v>
      </c>
      <c r="F266" s="25" t="s">
        <v>764</v>
      </c>
      <c r="G266" s="25" t="s">
        <v>1603</v>
      </c>
      <c r="H266" s="25" t="s">
        <v>17</v>
      </c>
      <c r="I266" s="25" t="s">
        <v>1944</v>
      </c>
      <c r="J266" s="27">
        <v>1</v>
      </c>
      <c r="K266" s="27">
        <v>0</v>
      </c>
      <c r="L266" s="27">
        <f t="shared" si="31"/>
        <v>1</v>
      </c>
      <c r="M266" s="93">
        <v>0.91791475807171496</v>
      </c>
      <c r="N266" s="4" t="str">
        <f t="shared" ref="N266:N329" si="35">A266&amp;G266&amp;J266</f>
        <v>46815ND2017cy29-REV3.21</v>
      </c>
      <c r="O266" s="4">
        <f t="shared" ref="O266:O329" si="36">M266*L266</f>
        <v>0.91791475807171496</v>
      </c>
      <c r="P266" s="8">
        <f t="shared" ref="P266:P329" si="37">VALUE(IF(RIGHT(I266,1)="]",MID(I266,LEN(I266)-8,8),D266))</f>
        <v>43360</v>
      </c>
      <c r="Q266" s="8">
        <f>VLOOKUP(P266,'Lookup Tables'!$A$3:$B$121,1,TRUE)</f>
        <v>43359</v>
      </c>
      <c r="R266" s="9">
        <f>VLOOKUP(P266,'Lookup Tables'!$A$3:$B$121,2,TRUE)</f>
        <v>43359</v>
      </c>
      <c r="S266" s="10">
        <f>VLOOKUP(P266,'Lookup Tables'!$D$3:$E$25,2,TRUE)</f>
        <v>43344</v>
      </c>
      <c r="T266" s="24" t="str">
        <f>IF(LEFT(G266,2)="PH",VLOOKUP(LEFT(G266,3),'Lookup Tables'!$G$3:$H$37,2,FALSE),IF(ISNA(VLOOKUP(LEFT(G266,2),'Lookup Tables'!$G$3:$H$37,2,FALSE)),"Other",VLOOKUP(LEFT(G266,2),'Lookup Tables'!$G$3:$H$37,2,FALSE)))</f>
        <v>Battery</v>
      </c>
      <c r="U266" s="79" t="str">
        <f t="shared" si="32"/>
        <v>ND2</v>
      </c>
      <c r="V266" s="79" t="str">
        <f t="shared" si="33"/>
        <v>D</v>
      </c>
      <c r="W266" s="79">
        <f>VLOOKUP(V266,'Lookup Tables'!$K$3:$L$21,2,FALSE)</f>
        <v>4</v>
      </c>
      <c r="X266" s="79">
        <f t="shared" si="34"/>
        <v>4</v>
      </c>
      <c r="Y266" s="12">
        <f ca="1">IF(R266="LATE",TODAY()-P266,0)</f>
        <v>0</v>
      </c>
      <c r="Z266">
        <f ca="1">Y266*L266</f>
        <v>0</v>
      </c>
      <c r="AA266" s="80"/>
      <c r="AB266" s="93"/>
    </row>
    <row r="267" spans="1:28" x14ac:dyDescent="0.25">
      <c r="A267" s="25" t="s">
        <v>493</v>
      </c>
      <c r="B267" s="25" t="s">
        <v>13</v>
      </c>
      <c r="C267" s="26">
        <v>43308</v>
      </c>
      <c r="D267" s="26">
        <v>43367</v>
      </c>
      <c r="E267" s="25" t="s">
        <v>25</v>
      </c>
      <c r="F267" s="25" t="s">
        <v>25</v>
      </c>
      <c r="G267" s="25" t="s">
        <v>1603</v>
      </c>
      <c r="H267" s="25" t="s">
        <v>17</v>
      </c>
      <c r="I267" s="25" t="s">
        <v>1944</v>
      </c>
      <c r="J267" s="27">
        <v>2</v>
      </c>
      <c r="K267" s="27">
        <v>0</v>
      </c>
      <c r="L267" s="27">
        <f t="shared" si="31"/>
        <v>2</v>
      </c>
      <c r="M267" s="93">
        <v>0.91791475807171496</v>
      </c>
      <c r="N267" s="4" t="str">
        <f t="shared" si="35"/>
        <v>46677ND2017cy29-REV3.22</v>
      </c>
      <c r="O267" s="4">
        <f t="shared" si="36"/>
        <v>1.8358295161434299</v>
      </c>
      <c r="P267" s="8">
        <f t="shared" si="37"/>
        <v>43367</v>
      </c>
      <c r="Q267" s="8">
        <f>VLOOKUP(P267,'Lookup Tables'!$A$3:$B$121,1,TRUE)</f>
        <v>43366</v>
      </c>
      <c r="R267" s="9">
        <f>VLOOKUP(P267,'Lookup Tables'!$A$3:$B$121,2,TRUE)</f>
        <v>43366</v>
      </c>
      <c r="S267" s="10">
        <f>VLOOKUP(P267,'Lookup Tables'!$D$3:$E$25,2,TRUE)</f>
        <v>43344</v>
      </c>
      <c r="T267" s="24" t="str">
        <f>IF(LEFT(G267,2)="PH",VLOOKUP(LEFT(G267,3),'Lookup Tables'!$G$3:$H$37,2,FALSE),IF(ISNA(VLOOKUP(LEFT(G267,2),'Lookup Tables'!$G$3:$H$37,2,FALSE)),"Other",VLOOKUP(LEFT(G267,2),'Lookup Tables'!$G$3:$H$37,2,FALSE)))</f>
        <v>Battery</v>
      </c>
      <c r="U267" s="79" t="str">
        <f t="shared" si="32"/>
        <v>ND2</v>
      </c>
      <c r="V267" s="79" t="str">
        <f t="shared" si="33"/>
        <v>D</v>
      </c>
      <c r="W267" s="79">
        <f>VLOOKUP(V267,'Lookup Tables'!$K$3:$L$21,2,FALSE)</f>
        <v>4</v>
      </c>
      <c r="X267" s="79">
        <f t="shared" si="34"/>
        <v>8</v>
      </c>
      <c r="Y267" s="12">
        <f ca="1">IF(R267="LATE",TODAY()-P267,0)</f>
        <v>0</v>
      </c>
      <c r="Z267">
        <f ca="1">Y267*L267</f>
        <v>0</v>
      </c>
      <c r="AA267" s="80"/>
      <c r="AB267" s="93"/>
    </row>
    <row r="268" spans="1:28" x14ac:dyDescent="0.25">
      <c r="A268" s="25" t="s">
        <v>1255</v>
      </c>
      <c r="B268" s="25" t="s">
        <v>13</v>
      </c>
      <c r="C268" s="26">
        <v>43349</v>
      </c>
      <c r="D268" s="26">
        <v>43367</v>
      </c>
      <c r="E268" s="25" t="s">
        <v>1256</v>
      </c>
      <c r="F268" s="25" t="s">
        <v>1256</v>
      </c>
      <c r="G268" s="25" t="s">
        <v>1603</v>
      </c>
      <c r="H268" s="25" t="s">
        <v>17</v>
      </c>
      <c r="I268" s="25" t="s">
        <v>1944</v>
      </c>
      <c r="J268" s="27">
        <v>2</v>
      </c>
      <c r="K268" s="27">
        <v>0</v>
      </c>
      <c r="L268" s="27">
        <f t="shared" si="31"/>
        <v>2</v>
      </c>
      <c r="M268" s="93">
        <v>0.91791475807171496</v>
      </c>
      <c r="N268" s="4" t="str">
        <f t="shared" si="35"/>
        <v>46975ND2017cy29-REV3.22</v>
      </c>
      <c r="O268" s="4">
        <f t="shared" si="36"/>
        <v>1.8358295161434299</v>
      </c>
      <c r="P268" s="8">
        <f t="shared" si="37"/>
        <v>43367</v>
      </c>
      <c r="Q268" s="8">
        <f>VLOOKUP(P268,'Lookup Tables'!$A$3:$B$121,1,TRUE)</f>
        <v>43366</v>
      </c>
      <c r="R268" s="9">
        <f>VLOOKUP(P268,'Lookup Tables'!$A$3:$B$121,2,TRUE)</f>
        <v>43366</v>
      </c>
      <c r="S268" s="10">
        <f>VLOOKUP(P268,'Lookup Tables'!$D$3:$E$25,2,TRUE)</f>
        <v>43344</v>
      </c>
      <c r="T268" s="24" t="str">
        <f>IF(LEFT(G268,2)="PH",VLOOKUP(LEFT(G268,3),'Lookup Tables'!$G$3:$H$37,2,FALSE),IF(ISNA(VLOOKUP(LEFT(G268,2),'Lookup Tables'!$G$3:$H$37,2,FALSE)),"Other",VLOOKUP(LEFT(G268,2),'Lookup Tables'!$G$3:$H$37,2,FALSE)))</f>
        <v>Battery</v>
      </c>
      <c r="U268" s="79" t="str">
        <f t="shared" si="32"/>
        <v>ND2</v>
      </c>
      <c r="V268" s="79" t="str">
        <f t="shared" si="33"/>
        <v>D</v>
      </c>
      <c r="W268" s="79">
        <f>VLOOKUP(V268,'Lookup Tables'!$K$3:$L$21,2,FALSE)</f>
        <v>4</v>
      </c>
      <c r="X268" s="79">
        <f t="shared" si="34"/>
        <v>8</v>
      </c>
      <c r="Y268" s="12">
        <f ca="1">IF(R268="LATE",TODAY()-P268,0)</f>
        <v>0</v>
      </c>
      <c r="Z268">
        <f ca="1">Y268*L268</f>
        <v>0</v>
      </c>
      <c r="AA268" s="80"/>
      <c r="AB268" s="93"/>
    </row>
    <row r="269" spans="1:28" x14ac:dyDescent="0.25">
      <c r="A269" s="25" t="s">
        <v>1236</v>
      </c>
      <c r="B269" s="25" t="s">
        <v>13</v>
      </c>
      <c r="C269" s="26">
        <v>43348</v>
      </c>
      <c r="D269" s="26">
        <v>43371</v>
      </c>
      <c r="E269" s="25" t="s">
        <v>1237</v>
      </c>
      <c r="F269" s="25" t="s">
        <v>1237</v>
      </c>
      <c r="G269" s="25" t="s">
        <v>1603</v>
      </c>
      <c r="H269" s="25" t="s">
        <v>17</v>
      </c>
      <c r="I269" s="25" t="s">
        <v>1944</v>
      </c>
      <c r="J269" s="27">
        <v>1</v>
      </c>
      <c r="K269" s="27">
        <v>0</v>
      </c>
      <c r="L269" s="27">
        <f t="shared" si="31"/>
        <v>1</v>
      </c>
      <c r="M269" s="93">
        <v>0.91791475807171496</v>
      </c>
      <c r="N269" s="4" t="str">
        <f t="shared" si="35"/>
        <v>46961ND2017cy29-REV3.21</v>
      </c>
      <c r="O269" s="4">
        <f t="shared" si="36"/>
        <v>0.91791475807171496</v>
      </c>
      <c r="P269" s="8">
        <f t="shared" si="37"/>
        <v>43371</v>
      </c>
      <c r="Q269" s="8">
        <f>VLOOKUP(P269,'Lookup Tables'!$A$3:$B$121,1,TRUE)</f>
        <v>43366</v>
      </c>
      <c r="R269" s="9">
        <f>VLOOKUP(P269,'Lookup Tables'!$A$3:$B$121,2,TRUE)</f>
        <v>43366</v>
      </c>
      <c r="S269" s="10">
        <f>VLOOKUP(P269,'Lookup Tables'!$D$3:$E$25,2,TRUE)</f>
        <v>43344</v>
      </c>
      <c r="T269" s="24" t="str">
        <f>IF(LEFT(G269,2)="PH",VLOOKUP(LEFT(G269,3),'Lookup Tables'!$G$3:$H$37,2,FALSE),IF(ISNA(VLOOKUP(LEFT(G269,2),'Lookup Tables'!$G$3:$H$37,2,FALSE)),"Other",VLOOKUP(LEFT(G269,2),'Lookup Tables'!$G$3:$H$37,2,FALSE)))</f>
        <v>Battery</v>
      </c>
      <c r="U269" s="79" t="str">
        <f t="shared" si="32"/>
        <v>ND2</v>
      </c>
      <c r="V269" s="79" t="str">
        <f t="shared" si="33"/>
        <v>D</v>
      </c>
      <c r="W269" s="79">
        <f>VLOOKUP(V269,'Lookup Tables'!$K$3:$L$21,2,FALSE)</f>
        <v>4</v>
      </c>
      <c r="X269" s="79">
        <f t="shared" si="34"/>
        <v>4</v>
      </c>
      <c r="Y269" s="12">
        <f ca="1">IF(R269="LATE",TODAY()-P269,0)</f>
        <v>0</v>
      </c>
      <c r="Z269">
        <f ca="1">Y269*L269</f>
        <v>0</v>
      </c>
      <c r="AA269" s="80"/>
      <c r="AB269" s="93"/>
    </row>
    <row r="270" spans="1:28" x14ac:dyDescent="0.25">
      <c r="A270" s="25" t="s">
        <v>1321</v>
      </c>
      <c r="B270" s="25" t="s">
        <v>13</v>
      </c>
      <c r="C270" s="26">
        <v>43353</v>
      </c>
      <c r="D270" s="26">
        <v>43374</v>
      </c>
      <c r="E270" s="25" t="s">
        <v>1322</v>
      </c>
      <c r="F270" s="25" t="s">
        <v>1322</v>
      </c>
      <c r="G270" s="25" t="s">
        <v>1603</v>
      </c>
      <c r="H270" s="25" t="s">
        <v>17</v>
      </c>
      <c r="I270" s="25" t="s">
        <v>1944</v>
      </c>
      <c r="J270" s="27">
        <v>2</v>
      </c>
      <c r="K270" s="27">
        <v>0</v>
      </c>
      <c r="L270" s="27">
        <f t="shared" si="31"/>
        <v>2</v>
      </c>
      <c r="M270" s="93">
        <v>0.91791475807171496</v>
      </c>
      <c r="N270" s="4" t="str">
        <f t="shared" si="35"/>
        <v>47018ND2017cy29-REV3.22</v>
      </c>
      <c r="O270" s="4">
        <f t="shared" si="36"/>
        <v>1.8358295161434299</v>
      </c>
      <c r="P270" s="8">
        <f t="shared" si="37"/>
        <v>43374</v>
      </c>
      <c r="Q270" s="8">
        <f>VLOOKUP(P270,'Lookup Tables'!$A$3:$B$121,1,TRUE)</f>
        <v>43373</v>
      </c>
      <c r="R270" s="9">
        <f>VLOOKUP(P270,'Lookup Tables'!$A$3:$B$121,2,TRUE)</f>
        <v>43373</v>
      </c>
      <c r="S270" s="10">
        <f>VLOOKUP(P270,'Lookup Tables'!$D$3:$E$25,2,TRUE)</f>
        <v>43374</v>
      </c>
      <c r="T270" s="24" t="str">
        <f>IF(LEFT(G270,2)="PH",VLOOKUP(LEFT(G270,3),'Lookup Tables'!$G$3:$H$37,2,FALSE),IF(ISNA(VLOOKUP(LEFT(G270,2),'Lookup Tables'!$G$3:$H$37,2,FALSE)),"Other",VLOOKUP(LEFT(G270,2),'Lookup Tables'!$G$3:$H$37,2,FALSE)))</f>
        <v>Battery</v>
      </c>
      <c r="U270" s="79" t="str">
        <f t="shared" si="32"/>
        <v>ND2</v>
      </c>
      <c r="V270" s="79" t="str">
        <f t="shared" si="33"/>
        <v>D</v>
      </c>
      <c r="W270" s="79">
        <f>VLOOKUP(V270,'Lookup Tables'!$K$3:$L$21,2,FALSE)</f>
        <v>4</v>
      </c>
      <c r="X270" s="79">
        <f t="shared" si="34"/>
        <v>8</v>
      </c>
      <c r="Y270" s="12">
        <f ca="1">IF(R270="LATE",TODAY()-P270,0)</f>
        <v>0</v>
      </c>
      <c r="Z270">
        <f ca="1">Y270*L270</f>
        <v>0</v>
      </c>
      <c r="AA270" s="80"/>
      <c r="AB270" s="93"/>
    </row>
    <row r="271" spans="1:28" x14ac:dyDescent="0.25">
      <c r="A271" s="25" t="s">
        <v>1323</v>
      </c>
      <c r="B271" s="25" t="s">
        <v>13</v>
      </c>
      <c r="C271" s="26">
        <v>43353</v>
      </c>
      <c r="D271" s="26">
        <v>43374</v>
      </c>
      <c r="E271" s="25" t="s">
        <v>1324</v>
      </c>
      <c r="F271" s="25" t="s">
        <v>1324</v>
      </c>
      <c r="G271" s="25" t="s">
        <v>1603</v>
      </c>
      <c r="H271" s="25" t="s">
        <v>17</v>
      </c>
      <c r="I271" s="25" t="s">
        <v>1944</v>
      </c>
      <c r="J271" s="27">
        <v>2</v>
      </c>
      <c r="K271" s="27">
        <v>0</v>
      </c>
      <c r="L271" s="27">
        <f t="shared" si="31"/>
        <v>2</v>
      </c>
      <c r="M271" s="93">
        <v>0.91791475807171496</v>
      </c>
      <c r="N271" s="4" t="str">
        <f t="shared" si="35"/>
        <v>47019ND2017cy29-REV3.22</v>
      </c>
      <c r="O271" s="4">
        <f t="shared" si="36"/>
        <v>1.8358295161434299</v>
      </c>
      <c r="P271" s="8">
        <f t="shared" si="37"/>
        <v>43374</v>
      </c>
      <c r="Q271" s="8">
        <f>VLOOKUP(P271,'Lookup Tables'!$A$3:$B$121,1,TRUE)</f>
        <v>43373</v>
      </c>
      <c r="R271" s="9">
        <f>VLOOKUP(P271,'Lookup Tables'!$A$3:$B$121,2,TRUE)</f>
        <v>43373</v>
      </c>
      <c r="S271" s="10">
        <f>VLOOKUP(P271,'Lookup Tables'!$D$3:$E$25,2,TRUE)</f>
        <v>43374</v>
      </c>
      <c r="T271" s="24" t="str">
        <f>IF(LEFT(G271,2)="PH",VLOOKUP(LEFT(G271,3),'Lookup Tables'!$G$3:$H$37,2,FALSE),IF(ISNA(VLOOKUP(LEFT(G271,2),'Lookup Tables'!$G$3:$H$37,2,FALSE)),"Other",VLOOKUP(LEFT(G271,2),'Lookup Tables'!$G$3:$H$37,2,FALSE)))</f>
        <v>Battery</v>
      </c>
      <c r="U271" s="79" t="str">
        <f t="shared" si="32"/>
        <v>ND2</v>
      </c>
      <c r="V271" s="79" t="str">
        <f t="shared" si="33"/>
        <v>D</v>
      </c>
      <c r="W271" s="79">
        <f>VLOOKUP(V271,'Lookup Tables'!$K$3:$L$21,2,FALSE)</f>
        <v>4</v>
      </c>
      <c r="X271" s="79">
        <f t="shared" si="34"/>
        <v>8</v>
      </c>
      <c r="Y271" s="12">
        <f ca="1">IF(R271="LATE",TODAY()-P271,0)</f>
        <v>0</v>
      </c>
      <c r="Z271">
        <f ca="1">Y271*L271</f>
        <v>0</v>
      </c>
      <c r="AA271" s="80"/>
      <c r="AB271" s="93"/>
    </row>
    <row r="272" spans="1:28" x14ac:dyDescent="0.25">
      <c r="A272" s="25" t="s">
        <v>1329</v>
      </c>
      <c r="B272" s="25" t="s">
        <v>13</v>
      </c>
      <c r="C272" s="26">
        <v>43353</v>
      </c>
      <c r="D272" s="26">
        <v>43381</v>
      </c>
      <c r="E272" s="25" t="s">
        <v>1330</v>
      </c>
      <c r="F272" s="25" t="s">
        <v>1330</v>
      </c>
      <c r="G272" s="25" t="s">
        <v>1603</v>
      </c>
      <c r="H272" s="25" t="s">
        <v>17</v>
      </c>
      <c r="I272" s="25" t="s">
        <v>1944</v>
      </c>
      <c r="J272" s="27">
        <v>4</v>
      </c>
      <c r="K272" s="27">
        <v>0</v>
      </c>
      <c r="L272" s="27">
        <f t="shared" si="31"/>
        <v>4</v>
      </c>
      <c r="M272" s="93">
        <v>0.91791475807171496</v>
      </c>
      <c r="N272" s="4" t="str">
        <f t="shared" si="35"/>
        <v>47016ND2017cy29-REV3.24</v>
      </c>
      <c r="O272" s="4">
        <f t="shared" si="36"/>
        <v>3.6716590322868599</v>
      </c>
      <c r="P272" s="8">
        <f t="shared" si="37"/>
        <v>43381</v>
      </c>
      <c r="Q272" s="8">
        <f>VLOOKUP(P272,'Lookup Tables'!$A$3:$B$121,1,TRUE)</f>
        <v>43380</v>
      </c>
      <c r="R272" s="9">
        <f>VLOOKUP(P272,'Lookup Tables'!$A$3:$B$121,2,TRUE)</f>
        <v>43380</v>
      </c>
      <c r="S272" s="10">
        <f>VLOOKUP(P272,'Lookup Tables'!$D$3:$E$25,2,TRUE)</f>
        <v>43374</v>
      </c>
      <c r="T272" s="24" t="str">
        <f>IF(LEFT(G272,2)="PH",VLOOKUP(LEFT(G272,3),'Lookup Tables'!$G$3:$H$37,2,FALSE),IF(ISNA(VLOOKUP(LEFT(G272,2),'Lookup Tables'!$G$3:$H$37,2,FALSE)),"Other",VLOOKUP(LEFT(G272,2),'Lookup Tables'!$G$3:$H$37,2,FALSE)))</f>
        <v>Battery</v>
      </c>
      <c r="U272" s="79" t="str">
        <f t="shared" si="32"/>
        <v>ND2</v>
      </c>
      <c r="V272" s="79" t="str">
        <f t="shared" si="33"/>
        <v>D</v>
      </c>
      <c r="W272" s="79">
        <f>VLOOKUP(V272,'Lookup Tables'!$K$3:$L$21,2,FALSE)</f>
        <v>4</v>
      </c>
      <c r="X272" s="79">
        <f t="shared" si="34"/>
        <v>16</v>
      </c>
      <c r="Y272" s="12">
        <f ca="1">IF(R272="LATE",TODAY()-P272,0)</f>
        <v>0</v>
      </c>
      <c r="Z272">
        <f ca="1">Y272*L272</f>
        <v>0</v>
      </c>
      <c r="AA272" s="80"/>
      <c r="AB272" s="93"/>
    </row>
    <row r="273" spans="1:28" x14ac:dyDescent="0.25">
      <c r="A273" s="25" t="s">
        <v>712</v>
      </c>
      <c r="B273" s="25" t="s">
        <v>13</v>
      </c>
      <c r="C273" s="26">
        <v>43318</v>
      </c>
      <c r="D273" s="26">
        <v>43399</v>
      </c>
      <c r="E273" s="25" t="s">
        <v>40</v>
      </c>
      <c r="F273" s="25" t="s">
        <v>40</v>
      </c>
      <c r="G273" s="25" t="s">
        <v>1603</v>
      </c>
      <c r="H273" s="25" t="s">
        <v>17</v>
      </c>
      <c r="I273" s="25" t="s">
        <v>1944</v>
      </c>
      <c r="J273" s="27">
        <v>4</v>
      </c>
      <c r="K273" s="27">
        <v>0</v>
      </c>
      <c r="L273" s="27">
        <f t="shared" si="31"/>
        <v>4</v>
      </c>
      <c r="M273" s="93">
        <v>0.91791475807171496</v>
      </c>
      <c r="N273" s="4" t="str">
        <f t="shared" si="35"/>
        <v>46750ND2017cy29-REV3.24</v>
      </c>
      <c r="O273" s="4">
        <f t="shared" si="36"/>
        <v>3.6716590322868599</v>
      </c>
      <c r="P273" s="8">
        <f t="shared" si="37"/>
        <v>43399</v>
      </c>
      <c r="Q273" s="8">
        <f>VLOOKUP(P273,'Lookup Tables'!$A$3:$B$121,1,TRUE)</f>
        <v>43394</v>
      </c>
      <c r="R273" s="9">
        <f>VLOOKUP(P273,'Lookup Tables'!$A$3:$B$121,2,TRUE)</f>
        <v>43394</v>
      </c>
      <c r="S273" s="10">
        <f>VLOOKUP(P273,'Lookup Tables'!$D$3:$E$25,2,TRUE)</f>
        <v>43374</v>
      </c>
      <c r="T273" s="24" t="str">
        <f>IF(LEFT(G273,2)="PH",VLOOKUP(LEFT(G273,3),'Lookup Tables'!$G$3:$H$37,2,FALSE),IF(ISNA(VLOOKUP(LEFT(G273,2),'Lookup Tables'!$G$3:$H$37,2,FALSE)),"Other",VLOOKUP(LEFT(G273,2),'Lookup Tables'!$G$3:$H$37,2,FALSE)))</f>
        <v>Battery</v>
      </c>
      <c r="U273" s="79" t="str">
        <f t="shared" si="32"/>
        <v>ND2</v>
      </c>
      <c r="V273" s="79" t="str">
        <f t="shared" si="33"/>
        <v>D</v>
      </c>
      <c r="W273" s="79">
        <f>VLOOKUP(V273,'Lookup Tables'!$K$3:$L$21,2,FALSE)</f>
        <v>4</v>
      </c>
      <c r="X273" s="79">
        <f t="shared" si="34"/>
        <v>16</v>
      </c>
      <c r="Y273" s="12">
        <f ca="1">IF(R273="LATE",TODAY()-P273,0)</f>
        <v>0</v>
      </c>
      <c r="Z273">
        <f ca="1">Y273*L273</f>
        <v>0</v>
      </c>
      <c r="AA273" s="80"/>
      <c r="AB273" s="93"/>
    </row>
    <row r="274" spans="1:28" x14ac:dyDescent="0.25">
      <c r="A274" s="25" t="s">
        <v>177</v>
      </c>
      <c r="B274" s="25" t="s">
        <v>13</v>
      </c>
      <c r="C274" s="26">
        <v>43200</v>
      </c>
      <c r="D274" s="26">
        <v>43495</v>
      </c>
      <c r="E274" s="25" t="s">
        <v>28</v>
      </c>
      <c r="F274" s="25" t="s">
        <v>28</v>
      </c>
      <c r="G274" s="25" t="s">
        <v>1604</v>
      </c>
      <c r="H274" s="25" t="s">
        <v>17</v>
      </c>
      <c r="I274" s="25" t="s">
        <v>1945</v>
      </c>
      <c r="J274" s="27">
        <v>200</v>
      </c>
      <c r="K274" s="27">
        <v>0</v>
      </c>
      <c r="L274" s="27">
        <f t="shared" si="31"/>
        <v>200</v>
      </c>
      <c r="M274" s="93">
        <v>0.57333276076624462</v>
      </c>
      <c r="N274" s="4" t="str">
        <f t="shared" si="35"/>
        <v>45696ND2017ai29-REV1.2200</v>
      </c>
      <c r="O274" s="4">
        <f t="shared" si="36"/>
        <v>114.66655215324893</v>
      </c>
      <c r="P274" s="8">
        <f t="shared" si="37"/>
        <v>43322</v>
      </c>
      <c r="Q274" s="8">
        <f>VLOOKUP(P274,'Lookup Tables'!$A$3:$B$121,1,TRUE)</f>
        <v>43317</v>
      </c>
      <c r="R274" s="9" t="str">
        <f>VLOOKUP(P274,'Lookup Tables'!$A$3:$B$121,2,TRUE)</f>
        <v>LATE</v>
      </c>
      <c r="S274" s="10" t="str">
        <f>VLOOKUP(P274,'Lookup Tables'!$D$3:$E$25,2,TRUE)</f>
        <v>LATE</v>
      </c>
      <c r="T274" s="24" t="str">
        <f>IF(LEFT(G274,2)="PH",VLOOKUP(LEFT(G274,3),'Lookup Tables'!$G$3:$H$37,2,FALSE),IF(ISNA(VLOOKUP(LEFT(G274,2),'Lookup Tables'!$G$3:$H$37,2,FALSE)),"Other",VLOOKUP(LEFT(G274,2),'Lookup Tables'!$G$3:$H$37,2,FALSE)))</f>
        <v>Battery</v>
      </c>
      <c r="U274" s="79" t="str">
        <f t="shared" si="32"/>
        <v>ND2</v>
      </c>
      <c r="V274" s="79" t="str">
        <f t="shared" si="33"/>
        <v>D</v>
      </c>
      <c r="W274" s="79">
        <f>VLOOKUP(V274,'Lookup Tables'!$K$3:$L$21,2,FALSE)</f>
        <v>4</v>
      </c>
      <c r="X274" s="79">
        <f t="shared" si="34"/>
        <v>800</v>
      </c>
      <c r="Y274" s="12">
        <f ca="1">IF(R274="LATE",TODAY()-P274,0)</f>
        <v>35</v>
      </c>
      <c r="Z274">
        <f ca="1">Y274*L274</f>
        <v>7000</v>
      </c>
      <c r="AA274" s="80"/>
      <c r="AB274" s="93"/>
    </row>
    <row r="275" spans="1:28" x14ac:dyDescent="0.25">
      <c r="A275" s="25" t="s">
        <v>177</v>
      </c>
      <c r="B275" s="25" t="s">
        <v>13</v>
      </c>
      <c r="C275" s="26">
        <v>43200</v>
      </c>
      <c r="D275" s="26">
        <v>43495</v>
      </c>
      <c r="E275" s="25" t="s">
        <v>28</v>
      </c>
      <c r="F275" s="25" t="s">
        <v>28</v>
      </c>
      <c r="G275" s="25" t="s">
        <v>1604</v>
      </c>
      <c r="H275" s="25" t="s">
        <v>17</v>
      </c>
      <c r="I275" s="25" t="s">
        <v>1946</v>
      </c>
      <c r="J275" s="27">
        <v>200</v>
      </c>
      <c r="K275" s="27">
        <v>0</v>
      </c>
      <c r="L275" s="27">
        <f t="shared" si="31"/>
        <v>200</v>
      </c>
      <c r="M275" s="93">
        <v>0.57333276076624462</v>
      </c>
      <c r="N275" s="4" t="str">
        <f t="shared" si="35"/>
        <v>45696ND2017ai29-REV1.2200</v>
      </c>
      <c r="O275" s="4">
        <f t="shared" si="36"/>
        <v>114.66655215324893</v>
      </c>
      <c r="P275" s="8">
        <f t="shared" si="37"/>
        <v>43353</v>
      </c>
      <c r="Q275" s="8">
        <f>VLOOKUP(P275,'Lookup Tables'!$A$3:$B$121,1,TRUE)</f>
        <v>43352</v>
      </c>
      <c r="R275" s="9">
        <f>VLOOKUP(P275,'Lookup Tables'!$A$3:$B$121,2,TRUE)</f>
        <v>43352</v>
      </c>
      <c r="S275" s="10">
        <f>VLOOKUP(P275,'Lookup Tables'!$D$3:$E$25,2,TRUE)</f>
        <v>43344</v>
      </c>
      <c r="T275" s="24" t="str">
        <f>IF(LEFT(G275,2)="PH",VLOOKUP(LEFT(G275,3),'Lookup Tables'!$G$3:$H$37,2,FALSE),IF(ISNA(VLOOKUP(LEFT(G275,2),'Lookup Tables'!$G$3:$H$37,2,FALSE)),"Other",VLOOKUP(LEFT(G275,2),'Lookup Tables'!$G$3:$H$37,2,FALSE)))</f>
        <v>Battery</v>
      </c>
      <c r="U275" s="79" t="str">
        <f t="shared" si="32"/>
        <v>ND2</v>
      </c>
      <c r="V275" s="79" t="str">
        <f t="shared" si="33"/>
        <v>D</v>
      </c>
      <c r="W275" s="79">
        <f>VLOOKUP(V275,'Lookup Tables'!$K$3:$L$21,2,FALSE)</f>
        <v>4</v>
      </c>
      <c r="X275" s="79">
        <f t="shared" si="34"/>
        <v>800</v>
      </c>
      <c r="Y275" s="12">
        <f ca="1">IF(R275="LATE",TODAY()-P275,0)</f>
        <v>0</v>
      </c>
      <c r="Z275">
        <f ca="1">Y275*L275</f>
        <v>0</v>
      </c>
      <c r="AA275" s="80"/>
      <c r="AB275" s="93"/>
    </row>
    <row r="276" spans="1:28" x14ac:dyDescent="0.25">
      <c r="A276" s="25" t="s">
        <v>177</v>
      </c>
      <c r="B276" s="25" t="s">
        <v>13</v>
      </c>
      <c r="C276" s="26">
        <v>43200</v>
      </c>
      <c r="D276" s="26">
        <v>43495</v>
      </c>
      <c r="E276" s="25" t="s">
        <v>28</v>
      </c>
      <c r="F276" s="25" t="s">
        <v>28</v>
      </c>
      <c r="G276" s="25" t="s">
        <v>1604</v>
      </c>
      <c r="H276" s="25" t="s">
        <v>17</v>
      </c>
      <c r="I276" s="25" t="s">
        <v>1947</v>
      </c>
      <c r="J276" s="27">
        <v>200</v>
      </c>
      <c r="K276" s="27">
        <v>0</v>
      </c>
      <c r="L276" s="27">
        <f t="shared" si="31"/>
        <v>200</v>
      </c>
      <c r="M276" s="93">
        <v>0.57333276076624462</v>
      </c>
      <c r="N276" s="4" t="str">
        <f t="shared" si="35"/>
        <v>45696ND2017ai29-REV1.2200</v>
      </c>
      <c r="O276" s="4">
        <f t="shared" si="36"/>
        <v>114.66655215324893</v>
      </c>
      <c r="P276" s="8">
        <f t="shared" si="37"/>
        <v>43381</v>
      </c>
      <c r="Q276" s="8">
        <f>VLOOKUP(P276,'Lookup Tables'!$A$3:$B$121,1,TRUE)</f>
        <v>43380</v>
      </c>
      <c r="R276" s="9">
        <f>VLOOKUP(P276,'Lookup Tables'!$A$3:$B$121,2,TRUE)</f>
        <v>43380</v>
      </c>
      <c r="S276" s="10">
        <f>VLOOKUP(P276,'Lookup Tables'!$D$3:$E$25,2,TRUE)</f>
        <v>43374</v>
      </c>
      <c r="T276" s="24" t="str">
        <f>IF(LEFT(G276,2)="PH",VLOOKUP(LEFT(G276,3),'Lookup Tables'!$G$3:$H$37,2,FALSE),IF(ISNA(VLOOKUP(LEFT(G276,2),'Lookup Tables'!$G$3:$H$37,2,FALSE)),"Other",VLOOKUP(LEFT(G276,2),'Lookup Tables'!$G$3:$H$37,2,FALSE)))</f>
        <v>Battery</v>
      </c>
      <c r="U276" s="79" t="str">
        <f t="shared" si="32"/>
        <v>ND2</v>
      </c>
      <c r="V276" s="79" t="str">
        <f t="shared" si="33"/>
        <v>D</v>
      </c>
      <c r="W276" s="79">
        <f>VLOOKUP(V276,'Lookup Tables'!$K$3:$L$21,2,FALSE)</f>
        <v>4</v>
      </c>
      <c r="X276" s="79">
        <f t="shared" si="34"/>
        <v>800</v>
      </c>
      <c r="Y276" s="12">
        <f ca="1">IF(R276="LATE",TODAY()-P276,0)</f>
        <v>0</v>
      </c>
      <c r="Z276">
        <f ca="1">Y276*L276</f>
        <v>0</v>
      </c>
      <c r="AA276" s="80"/>
      <c r="AB276" s="93"/>
    </row>
    <row r="277" spans="1:28" x14ac:dyDescent="0.25">
      <c r="A277" s="25" t="s">
        <v>177</v>
      </c>
      <c r="B277" s="25" t="s">
        <v>13</v>
      </c>
      <c r="C277" s="26">
        <v>43200</v>
      </c>
      <c r="D277" s="26">
        <v>43495</v>
      </c>
      <c r="E277" s="25" t="s">
        <v>28</v>
      </c>
      <c r="F277" s="25" t="s">
        <v>28</v>
      </c>
      <c r="G277" s="25" t="s">
        <v>1604</v>
      </c>
      <c r="H277" s="25" t="s">
        <v>17</v>
      </c>
      <c r="I277" s="25" t="s">
        <v>1948</v>
      </c>
      <c r="J277" s="27">
        <v>200</v>
      </c>
      <c r="K277" s="27">
        <v>0</v>
      </c>
      <c r="L277" s="27">
        <f t="shared" si="31"/>
        <v>200</v>
      </c>
      <c r="M277" s="93">
        <v>0.57333276076624462</v>
      </c>
      <c r="N277" s="4" t="str">
        <f t="shared" si="35"/>
        <v>45696ND2017ai29-REV1.2200</v>
      </c>
      <c r="O277" s="4">
        <f t="shared" si="36"/>
        <v>114.66655215324893</v>
      </c>
      <c r="P277" s="8">
        <f t="shared" si="37"/>
        <v>43411</v>
      </c>
      <c r="Q277" s="8">
        <f>VLOOKUP(P277,'Lookup Tables'!$A$3:$B$121,1,TRUE)</f>
        <v>43408</v>
      </c>
      <c r="R277" s="9">
        <f>VLOOKUP(P277,'Lookup Tables'!$A$3:$B$121,2,TRUE)</f>
        <v>43408</v>
      </c>
      <c r="S277" s="10">
        <f>VLOOKUP(P277,'Lookup Tables'!$D$3:$E$25,2,TRUE)</f>
        <v>43405</v>
      </c>
      <c r="T277" s="24" t="str">
        <f>IF(LEFT(G277,2)="PH",VLOOKUP(LEFT(G277,3),'Lookup Tables'!$G$3:$H$37,2,FALSE),IF(ISNA(VLOOKUP(LEFT(G277,2),'Lookup Tables'!$G$3:$H$37,2,FALSE)),"Other",VLOOKUP(LEFT(G277,2),'Lookup Tables'!$G$3:$H$37,2,FALSE)))</f>
        <v>Battery</v>
      </c>
      <c r="U277" s="79" t="str">
        <f t="shared" si="32"/>
        <v>ND2</v>
      </c>
      <c r="V277" s="79" t="str">
        <f t="shared" si="33"/>
        <v>D</v>
      </c>
      <c r="W277" s="79">
        <f>VLOOKUP(V277,'Lookup Tables'!$K$3:$L$21,2,FALSE)</f>
        <v>4</v>
      </c>
      <c r="X277" s="79">
        <f t="shared" si="34"/>
        <v>800</v>
      </c>
      <c r="Y277" s="12">
        <f ca="1">IF(R277="LATE",TODAY()-P277,0)</f>
        <v>0</v>
      </c>
      <c r="Z277">
        <f ca="1">Y277*L277</f>
        <v>0</v>
      </c>
      <c r="AA277" s="80"/>
      <c r="AB277" s="93"/>
    </row>
    <row r="278" spans="1:28" x14ac:dyDescent="0.25">
      <c r="A278" s="25" t="s">
        <v>177</v>
      </c>
      <c r="B278" s="25" t="s">
        <v>13</v>
      </c>
      <c r="C278" s="26">
        <v>43200</v>
      </c>
      <c r="D278" s="26">
        <v>43495</v>
      </c>
      <c r="E278" s="25" t="s">
        <v>28</v>
      </c>
      <c r="F278" s="25" t="s">
        <v>28</v>
      </c>
      <c r="G278" s="25" t="s">
        <v>1604</v>
      </c>
      <c r="H278" s="25" t="s">
        <v>17</v>
      </c>
      <c r="I278" s="25" t="s">
        <v>1949</v>
      </c>
      <c r="J278" s="27">
        <v>200</v>
      </c>
      <c r="K278" s="27">
        <v>0</v>
      </c>
      <c r="L278" s="27">
        <f t="shared" si="31"/>
        <v>200</v>
      </c>
      <c r="M278" s="93">
        <v>0.57333276076624462</v>
      </c>
      <c r="N278" s="4" t="str">
        <f t="shared" si="35"/>
        <v>45696ND2017ai29-REV1.2200</v>
      </c>
      <c r="O278" s="4">
        <f t="shared" si="36"/>
        <v>114.66655215324893</v>
      </c>
      <c r="P278" s="8">
        <f t="shared" si="37"/>
        <v>43439</v>
      </c>
      <c r="Q278" s="8">
        <f>VLOOKUP(P278,'Lookup Tables'!$A$3:$B$121,1,TRUE)</f>
        <v>43436</v>
      </c>
      <c r="R278" s="9">
        <f>VLOOKUP(P278,'Lookup Tables'!$A$3:$B$121,2,TRUE)</f>
        <v>43436</v>
      </c>
      <c r="S278" s="10">
        <f>VLOOKUP(P278,'Lookup Tables'!$D$3:$E$25,2,TRUE)</f>
        <v>43435</v>
      </c>
      <c r="T278" s="24" t="str">
        <f>IF(LEFT(G278,2)="PH",VLOOKUP(LEFT(G278,3),'Lookup Tables'!$G$3:$H$37,2,FALSE),IF(ISNA(VLOOKUP(LEFT(G278,2),'Lookup Tables'!$G$3:$H$37,2,FALSE)),"Other",VLOOKUP(LEFT(G278,2),'Lookup Tables'!$G$3:$H$37,2,FALSE)))</f>
        <v>Battery</v>
      </c>
      <c r="U278" s="79" t="str">
        <f t="shared" si="32"/>
        <v>ND2</v>
      </c>
      <c r="V278" s="79" t="str">
        <f t="shared" si="33"/>
        <v>D</v>
      </c>
      <c r="W278" s="79">
        <f>VLOOKUP(V278,'Lookup Tables'!$K$3:$L$21,2,FALSE)</f>
        <v>4</v>
      </c>
      <c r="X278" s="79">
        <f t="shared" si="34"/>
        <v>800</v>
      </c>
      <c r="Y278" s="12">
        <f ca="1">IF(R278="LATE",TODAY()-P278,0)</f>
        <v>0</v>
      </c>
      <c r="Z278">
        <f ca="1">Y278*L278</f>
        <v>0</v>
      </c>
      <c r="AA278" s="80"/>
      <c r="AB278" s="93"/>
    </row>
    <row r="279" spans="1:28" x14ac:dyDescent="0.25">
      <c r="A279" s="25" t="s">
        <v>177</v>
      </c>
      <c r="B279" s="25" t="s">
        <v>13</v>
      </c>
      <c r="C279" s="26">
        <v>43200</v>
      </c>
      <c r="D279" s="26">
        <v>43495</v>
      </c>
      <c r="E279" s="25" t="s">
        <v>28</v>
      </c>
      <c r="F279" s="25" t="s">
        <v>28</v>
      </c>
      <c r="G279" s="25" t="s">
        <v>1604</v>
      </c>
      <c r="H279" s="25" t="s">
        <v>17</v>
      </c>
      <c r="I279" s="25" t="s">
        <v>1950</v>
      </c>
      <c r="J279" s="27">
        <v>200</v>
      </c>
      <c r="K279" s="27">
        <v>0</v>
      </c>
      <c r="L279" s="27">
        <f t="shared" si="31"/>
        <v>200</v>
      </c>
      <c r="M279" s="93">
        <v>0.57333276076624462</v>
      </c>
      <c r="N279" s="4" t="str">
        <f t="shared" si="35"/>
        <v>45696ND2017ai29-REV1.2200</v>
      </c>
      <c r="O279" s="4">
        <f t="shared" si="36"/>
        <v>114.66655215324893</v>
      </c>
      <c r="P279" s="8">
        <f t="shared" si="37"/>
        <v>43454</v>
      </c>
      <c r="Q279" s="8">
        <f>VLOOKUP(P279,'Lookup Tables'!$A$3:$B$121,1,TRUE)</f>
        <v>43450</v>
      </c>
      <c r="R279" s="9">
        <f>VLOOKUP(P279,'Lookup Tables'!$A$3:$B$121,2,TRUE)</f>
        <v>43450</v>
      </c>
      <c r="S279" s="10">
        <f>VLOOKUP(P279,'Lookup Tables'!$D$3:$E$25,2,TRUE)</f>
        <v>43435</v>
      </c>
      <c r="T279" s="24" t="str">
        <f>IF(LEFT(G279,2)="PH",VLOOKUP(LEFT(G279,3),'Lookup Tables'!$G$3:$H$37,2,FALSE),IF(ISNA(VLOOKUP(LEFT(G279,2),'Lookup Tables'!$G$3:$H$37,2,FALSE)),"Other",VLOOKUP(LEFT(G279,2),'Lookup Tables'!$G$3:$H$37,2,FALSE)))</f>
        <v>Battery</v>
      </c>
      <c r="U279" s="79" t="str">
        <f t="shared" si="32"/>
        <v>ND2</v>
      </c>
      <c r="V279" s="79" t="str">
        <f t="shared" si="33"/>
        <v>D</v>
      </c>
      <c r="W279" s="79">
        <f>VLOOKUP(V279,'Lookup Tables'!$K$3:$L$21,2,FALSE)</f>
        <v>4</v>
      </c>
      <c r="X279" s="79">
        <f t="shared" si="34"/>
        <v>800</v>
      </c>
      <c r="Y279" s="12">
        <f ca="1">IF(R279="LATE",TODAY()-P279,0)</f>
        <v>0</v>
      </c>
      <c r="Z279">
        <f ca="1">Y279*L279</f>
        <v>0</v>
      </c>
      <c r="AA279" s="80"/>
      <c r="AB279" s="93"/>
    </row>
    <row r="280" spans="1:28" x14ac:dyDescent="0.25">
      <c r="A280" s="25" t="s">
        <v>177</v>
      </c>
      <c r="B280" s="25" t="s">
        <v>13</v>
      </c>
      <c r="C280" s="26">
        <v>43200</v>
      </c>
      <c r="D280" s="26">
        <v>43495</v>
      </c>
      <c r="E280" s="25" t="s">
        <v>28</v>
      </c>
      <c r="F280" s="25" t="s">
        <v>28</v>
      </c>
      <c r="G280" s="25" t="s">
        <v>1604</v>
      </c>
      <c r="H280" s="25" t="s">
        <v>17</v>
      </c>
      <c r="I280" s="25" t="s">
        <v>1951</v>
      </c>
      <c r="J280" s="27">
        <v>200</v>
      </c>
      <c r="K280" s="27">
        <v>0</v>
      </c>
      <c r="L280" s="27">
        <f t="shared" si="31"/>
        <v>200</v>
      </c>
      <c r="M280" s="93">
        <v>0.57333276076624462</v>
      </c>
      <c r="N280" s="4" t="str">
        <f t="shared" si="35"/>
        <v>45696ND2017ai29-REV1.2200</v>
      </c>
      <c r="O280" s="4">
        <f t="shared" si="36"/>
        <v>114.66655215324893</v>
      </c>
      <c r="P280" s="8">
        <f t="shared" si="37"/>
        <v>43489</v>
      </c>
      <c r="Q280" s="8">
        <f>VLOOKUP(P280,'Lookup Tables'!$A$3:$B$121,1,TRUE)</f>
        <v>43485</v>
      </c>
      <c r="R280" s="9">
        <f>VLOOKUP(P280,'Lookup Tables'!$A$3:$B$121,2,TRUE)</f>
        <v>43485</v>
      </c>
      <c r="S280" s="10">
        <f>VLOOKUP(P280,'Lookup Tables'!$D$3:$E$25,2,TRUE)</f>
        <v>43466</v>
      </c>
      <c r="T280" s="24" t="str">
        <f>IF(LEFT(G280,2)="PH",VLOOKUP(LEFT(G280,3),'Lookup Tables'!$G$3:$H$37,2,FALSE),IF(ISNA(VLOOKUP(LEFT(G280,2),'Lookup Tables'!$G$3:$H$37,2,FALSE)),"Other",VLOOKUP(LEFT(G280,2),'Lookup Tables'!$G$3:$H$37,2,FALSE)))</f>
        <v>Battery</v>
      </c>
      <c r="U280" s="79" t="str">
        <f t="shared" si="32"/>
        <v>ND2</v>
      </c>
      <c r="V280" s="79" t="str">
        <f t="shared" si="33"/>
        <v>D</v>
      </c>
      <c r="W280" s="79">
        <f>VLOOKUP(V280,'Lookup Tables'!$K$3:$L$21,2,FALSE)</f>
        <v>4</v>
      </c>
      <c r="X280" s="79">
        <f t="shared" si="34"/>
        <v>800</v>
      </c>
      <c r="Y280" s="12">
        <f ca="1">IF(R280="LATE",TODAY()-P280,0)</f>
        <v>0</v>
      </c>
      <c r="Z280">
        <f ca="1">Y280*L280</f>
        <v>0</v>
      </c>
      <c r="AA280" s="80"/>
      <c r="AB280" s="93"/>
    </row>
    <row r="281" spans="1:28" x14ac:dyDescent="0.25">
      <c r="A281" s="25" t="s">
        <v>372</v>
      </c>
      <c r="B281" s="25" t="s">
        <v>13</v>
      </c>
      <c r="C281" s="26">
        <v>43280</v>
      </c>
      <c r="D281" s="26">
        <v>43556</v>
      </c>
      <c r="E281" s="25" t="s">
        <v>31</v>
      </c>
      <c r="F281" s="25" t="s">
        <v>31</v>
      </c>
      <c r="G281" s="25" t="s">
        <v>1605</v>
      </c>
      <c r="H281" s="25" t="s">
        <v>17</v>
      </c>
      <c r="I281" s="25" t="s">
        <v>1952</v>
      </c>
      <c r="J281" s="27">
        <v>25</v>
      </c>
      <c r="K281" s="27">
        <v>0</v>
      </c>
      <c r="L281" s="27">
        <f t="shared" si="31"/>
        <v>25</v>
      </c>
      <c r="M281" s="93">
        <v>0.58816425418076579</v>
      </c>
      <c r="N281" s="4" t="str">
        <f t="shared" si="35"/>
        <v>46426ND2034an31 Rev1.125</v>
      </c>
      <c r="O281" s="4">
        <f t="shared" si="36"/>
        <v>14.704106354519144</v>
      </c>
      <c r="P281" s="8">
        <f t="shared" si="37"/>
        <v>43332</v>
      </c>
      <c r="Q281" s="8">
        <f>VLOOKUP(P281,'Lookup Tables'!$A$3:$B$121,1,TRUE)</f>
        <v>43331</v>
      </c>
      <c r="R281" s="9" t="str">
        <f>VLOOKUP(P281,'Lookup Tables'!$A$3:$B$121,2,TRUE)</f>
        <v>LATE</v>
      </c>
      <c r="S281" s="10" t="str">
        <f>VLOOKUP(P281,'Lookup Tables'!$D$3:$E$25,2,TRUE)</f>
        <v>LATE</v>
      </c>
      <c r="T281" s="24" t="str">
        <f>IF(LEFT(G281,2)="PH",VLOOKUP(LEFT(G281,3),'Lookup Tables'!$G$3:$H$37,2,FALSE),IF(ISNA(VLOOKUP(LEFT(G281,2),'Lookup Tables'!$G$3:$H$37,2,FALSE)),"Other",VLOOKUP(LEFT(G281,2),'Lookup Tables'!$G$3:$H$37,2,FALSE)))</f>
        <v>Battery</v>
      </c>
      <c r="U281" s="79" t="str">
        <f t="shared" si="32"/>
        <v>ND2</v>
      </c>
      <c r="V281" s="79" t="str">
        <f t="shared" si="33"/>
        <v>D</v>
      </c>
      <c r="W281" s="79">
        <f>VLOOKUP(V281,'Lookup Tables'!$K$3:$L$21,2,FALSE)</f>
        <v>4</v>
      </c>
      <c r="X281" s="79">
        <f t="shared" si="34"/>
        <v>100</v>
      </c>
      <c r="Y281" s="12">
        <f ca="1">IF(R281="LATE",TODAY()-P281,0)</f>
        <v>25</v>
      </c>
      <c r="Z281">
        <f ca="1">Y281*L281</f>
        <v>625</v>
      </c>
      <c r="AA281" s="80"/>
      <c r="AB281" s="93"/>
    </row>
    <row r="282" spans="1:28" x14ac:dyDescent="0.25">
      <c r="A282" s="25" t="s">
        <v>372</v>
      </c>
      <c r="B282" s="25" t="s">
        <v>13</v>
      </c>
      <c r="C282" s="26">
        <v>43280</v>
      </c>
      <c r="D282" s="26">
        <v>43556</v>
      </c>
      <c r="E282" s="25" t="s">
        <v>31</v>
      </c>
      <c r="F282" s="25" t="s">
        <v>31</v>
      </c>
      <c r="G282" s="25" t="s">
        <v>1605</v>
      </c>
      <c r="H282" s="25" t="s">
        <v>17</v>
      </c>
      <c r="I282" s="25" t="s">
        <v>1953</v>
      </c>
      <c r="J282" s="27">
        <v>50</v>
      </c>
      <c r="K282" s="27">
        <v>0</v>
      </c>
      <c r="L282" s="27">
        <f t="shared" si="31"/>
        <v>50</v>
      </c>
      <c r="M282" s="93">
        <v>0.58816425418076579</v>
      </c>
      <c r="N282" s="4" t="str">
        <f t="shared" si="35"/>
        <v>46426ND2034an31 Rev1.150</v>
      </c>
      <c r="O282" s="4">
        <f t="shared" si="36"/>
        <v>29.408212709038288</v>
      </c>
      <c r="P282" s="8">
        <f t="shared" si="37"/>
        <v>43350</v>
      </c>
      <c r="Q282" s="8">
        <f>VLOOKUP(P282,'Lookup Tables'!$A$3:$B$121,1,TRUE)</f>
        <v>43345</v>
      </c>
      <c r="R282" s="9" t="str">
        <f>VLOOKUP(P282,'Lookup Tables'!$A$3:$B$121,2,TRUE)</f>
        <v>LATE</v>
      </c>
      <c r="S282" s="10">
        <f>VLOOKUP(P282,'Lookup Tables'!$D$3:$E$25,2,TRUE)</f>
        <v>43344</v>
      </c>
      <c r="T282" s="24" t="str">
        <f>IF(LEFT(G282,2)="PH",VLOOKUP(LEFT(G282,3),'Lookup Tables'!$G$3:$H$37,2,FALSE),IF(ISNA(VLOOKUP(LEFT(G282,2),'Lookup Tables'!$G$3:$H$37,2,FALSE)),"Other",VLOOKUP(LEFT(G282,2),'Lookup Tables'!$G$3:$H$37,2,FALSE)))</f>
        <v>Battery</v>
      </c>
      <c r="U282" s="79" t="str">
        <f t="shared" si="32"/>
        <v>ND2</v>
      </c>
      <c r="V282" s="79" t="str">
        <f t="shared" si="33"/>
        <v>D</v>
      </c>
      <c r="W282" s="79">
        <f>VLOOKUP(V282,'Lookup Tables'!$K$3:$L$21,2,FALSE)</f>
        <v>4</v>
      </c>
      <c r="X282" s="79">
        <f t="shared" si="34"/>
        <v>200</v>
      </c>
      <c r="Y282" s="12">
        <f ca="1">IF(R282="LATE",TODAY()-P282,0)</f>
        <v>7</v>
      </c>
      <c r="Z282">
        <f ca="1">Y282*L282</f>
        <v>350</v>
      </c>
      <c r="AA282" s="80"/>
      <c r="AB282" s="93"/>
    </row>
    <row r="283" spans="1:28" x14ac:dyDescent="0.25">
      <c r="A283" s="25" t="s">
        <v>372</v>
      </c>
      <c r="B283" s="25" t="s">
        <v>13</v>
      </c>
      <c r="C283" s="26">
        <v>43280</v>
      </c>
      <c r="D283" s="26">
        <v>43556</v>
      </c>
      <c r="E283" s="25" t="s">
        <v>31</v>
      </c>
      <c r="F283" s="25" t="s">
        <v>31</v>
      </c>
      <c r="G283" s="25" t="s">
        <v>1605</v>
      </c>
      <c r="H283" s="25" t="s">
        <v>17</v>
      </c>
      <c r="I283" s="25" t="s">
        <v>1954</v>
      </c>
      <c r="J283" s="27">
        <v>50</v>
      </c>
      <c r="K283" s="27">
        <v>0</v>
      </c>
      <c r="L283" s="27">
        <f t="shared" si="31"/>
        <v>50</v>
      </c>
      <c r="M283" s="93">
        <v>0.58816425418076579</v>
      </c>
      <c r="N283" s="4" t="str">
        <f t="shared" si="35"/>
        <v>46426ND2034an31 Rev1.150</v>
      </c>
      <c r="O283" s="4">
        <f t="shared" si="36"/>
        <v>29.408212709038288</v>
      </c>
      <c r="P283" s="8">
        <f t="shared" si="37"/>
        <v>43376</v>
      </c>
      <c r="Q283" s="8">
        <f>VLOOKUP(P283,'Lookup Tables'!$A$3:$B$121,1,TRUE)</f>
        <v>43373</v>
      </c>
      <c r="R283" s="9">
        <f>VLOOKUP(P283,'Lookup Tables'!$A$3:$B$121,2,TRUE)</f>
        <v>43373</v>
      </c>
      <c r="S283" s="10">
        <f>VLOOKUP(P283,'Lookup Tables'!$D$3:$E$25,2,TRUE)</f>
        <v>43374</v>
      </c>
      <c r="T283" s="24" t="str">
        <f>IF(LEFT(G283,2)="PH",VLOOKUP(LEFT(G283,3),'Lookup Tables'!$G$3:$H$37,2,FALSE),IF(ISNA(VLOOKUP(LEFT(G283,2),'Lookup Tables'!$G$3:$H$37,2,FALSE)),"Other",VLOOKUP(LEFT(G283,2),'Lookup Tables'!$G$3:$H$37,2,FALSE)))</f>
        <v>Battery</v>
      </c>
      <c r="U283" s="79" t="str">
        <f t="shared" si="32"/>
        <v>ND2</v>
      </c>
      <c r="V283" s="79" t="str">
        <f t="shared" si="33"/>
        <v>D</v>
      </c>
      <c r="W283" s="79">
        <f>VLOOKUP(V283,'Lookup Tables'!$K$3:$L$21,2,FALSE)</f>
        <v>4</v>
      </c>
      <c r="X283" s="79">
        <f t="shared" si="34"/>
        <v>200</v>
      </c>
      <c r="Y283" s="12">
        <f ca="1">IF(R283="LATE",TODAY()-P283,0)</f>
        <v>0</v>
      </c>
      <c r="Z283">
        <f ca="1">Y283*L283</f>
        <v>0</v>
      </c>
      <c r="AA283" s="80"/>
      <c r="AB283" s="93"/>
    </row>
    <row r="284" spans="1:28" x14ac:dyDescent="0.25">
      <c r="A284" s="25" t="s">
        <v>372</v>
      </c>
      <c r="B284" s="25" t="s">
        <v>13</v>
      </c>
      <c r="C284" s="26">
        <v>43280</v>
      </c>
      <c r="D284" s="26">
        <v>43556</v>
      </c>
      <c r="E284" s="25" t="s">
        <v>31</v>
      </c>
      <c r="F284" s="25" t="s">
        <v>31</v>
      </c>
      <c r="G284" s="25" t="s">
        <v>1605</v>
      </c>
      <c r="H284" s="25" t="s">
        <v>17</v>
      </c>
      <c r="I284" s="25" t="s">
        <v>1955</v>
      </c>
      <c r="J284" s="27">
        <v>50</v>
      </c>
      <c r="K284" s="27">
        <v>0</v>
      </c>
      <c r="L284" s="27">
        <f t="shared" si="31"/>
        <v>50</v>
      </c>
      <c r="M284" s="93">
        <v>0.58816425418076579</v>
      </c>
      <c r="N284" s="4" t="str">
        <f t="shared" si="35"/>
        <v>46426ND2034an31 Rev1.150</v>
      </c>
      <c r="O284" s="4">
        <f t="shared" si="36"/>
        <v>29.408212709038288</v>
      </c>
      <c r="P284" s="8">
        <f t="shared" si="37"/>
        <v>43403</v>
      </c>
      <c r="Q284" s="8">
        <f>VLOOKUP(P284,'Lookup Tables'!$A$3:$B$121,1,TRUE)</f>
        <v>43401</v>
      </c>
      <c r="R284" s="9">
        <f>VLOOKUP(P284,'Lookup Tables'!$A$3:$B$121,2,TRUE)</f>
        <v>43401</v>
      </c>
      <c r="S284" s="10">
        <f>VLOOKUP(P284,'Lookup Tables'!$D$3:$E$25,2,TRUE)</f>
        <v>43374</v>
      </c>
      <c r="T284" s="24" t="str">
        <f>IF(LEFT(G284,2)="PH",VLOOKUP(LEFT(G284,3),'Lookup Tables'!$G$3:$H$37,2,FALSE),IF(ISNA(VLOOKUP(LEFT(G284,2),'Lookup Tables'!$G$3:$H$37,2,FALSE)),"Other",VLOOKUP(LEFT(G284,2),'Lookup Tables'!$G$3:$H$37,2,FALSE)))</f>
        <v>Battery</v>
      </c>
      <c r="U284" s="79" t="str">
        <f t="shared" si="32"/>
        <v>ND2</v>
      </c>
      <c r="V284" s="79" t="str">
        <f t="shared" si="33"/>
        <v>D</v>
      </c>
      <c r="W284" s="79">
        <f>VLOOKUP(V284,'Lookup Tables'!$K$3:$L$21,2,FALSE)</f>
        <v>4</v>
      </c>
      <c r="X284" s="79">
        <f t="shared" si="34"/>
        <v>200</v>
      </c>
      <c r="Y284" s="12">
        <f ca="1">IF(R284="LATE",TODAY()-P284,0)</f>
        <v>0</v>
      </c>
      <c r="Z284">
        <f ca="1">Y284*L284</f>
        <v>0</v>
      </c>
      <c r="AA284" s="80"/>
      <c r="AB284" s="93"/>
    </row>
    <row r="285" spans="1:28" x14ac:dyDescent="0.25">
      <c r="A285" s="25" t="s">
        <v>372</v>
      </c>
      <c r="B285" s="25" t="s">
        <v>13</v>
      </c>
      <c r="C285" s="26">
        <v>43280</v>
      </c>
      <c r="D285" s="26">
        <v>43556</v>
      </c>
      <c r="E285" s="25" t="s">
        <v>31</v>
      </c>
      <c r="F285" s="25" t="s">
        <v>31</v>
      </c>
      <c r="G285" s="25" t="s">
        <v>1605</v>
      </c>
      <c r="H285" s="25" t="s">
        <v>17</v>
      </c>
      <c r="I285" s="25" t="s">
        <v>1956</v>
      </c>
      <c r="J285" s="27">
        <v>50</v>
      </c>
      <c r="K285" s="27">
        <v>0</v>
      </c>
      <c r="L285" s="27">
        <f t="shared" si="31"/>
        <v>50</v>
      </c>
      <c r="M285" s="93">
        <v>0.58816425418076579</v>
      </c>
      <c r="N285" s="4" t="str">
        <f t="shared" si="35"/>
        <v>46426ND2034an31 Rev1.150</v>
      </c>
      <c r="O285" s="4">
        <f t="shared" si="36"/>
        <v>29.408212709038288</v>
      </c>
      <c r="P285" s="8">
        <f t="shared" si="37"/>
        <v>43420</v>
      </c>
      <c r="Q285" s="8">
        <f>VLOOKUP(P285,'Lookup Tables'!$A$3:$B$121,1,TRUE)</f>
        <v>43415</v>
      </c>
      <c r="R285" s="9">
        <f>VLOOKUP(P285,'Lookup Tables'!$A$3:$B$121,2,TRUE)</f>
        <v>43415</v>
      </c>
      <c r="S285" s="10">
        <f>VLOOKUP(P285,'Lookup Tables'!$D$3:$E$25,2,TRUE)</f>
        <v>43405</v>
      </c>
      <c r="T285" s="24" t="str">
        <f>IF(LEFT(G285,2)="PH",VLOOKUP(LEFT(G285,3),'Lookup Tables'!$G$3:$H$37,2,FALSE),IF(ISNA(VLOOKUP(LEFT(G285,2),'Lookup Tables'!$G$3:$H$37,2,FALSE)),"Other",VLOOKUP(LEFT(G285,2),'Lookup Tables'!$G$3:$H$37,2,FALSE)))</f>
        <v>Battery</v>
      </c>
      <c r="U285" s="79" t="str">
        <f t="shared" si="32"/>
        <v>ND2</v>
      </c>
      <c r="V285" s="79" t="str">
        <f t="shared" si="33"/>
        <v>D</v>
      </c>
      <c r="W285" s="79">
        <f>VLOOKUP(V285,'Lookup Tables'!$K$3:$L$21,2,FALSE)</f>
        <v>4</v>
      </c>
      <c r="X285" s="79">
        <f t="shared" si="34"/>
        <v>200</v>
      </c>
      <c r="Y285" s="12">
        <f ca="1">IF(R285="LATE",TODAY()-P285,0)</f>
        <v>0</v>
      </c>
      <c r="Z285">
        <f ca="1">Y285*L285</f>
        <v>0</v>
      </c>
      <c r="AA285" s="80"/>
      <c r="AB285" s="93"/>
    </row>
    <row r="286" spans="1:28" x14ac:dyDescent="0.25">
      <c r="A286" s="25" t="s">
        <v>372</v>
      </c>
      <c r="B286" s="25" t="s">
        <v>13</v>
      </c>
      <c r="C286" s="26">
        <v>43280</v>
      </c>
      <c r="D286" s="26">
        <v>43556</v>
      </c>
      <c r="E286" s="25" t="s">
        <v>31</v>
      </c>
      <c r="F286" s="25" t="s">
        <v>31</v>
      </c>
      <c r="G286" s="25" t="s">
        <v>1605</v>
      </c>
      <c r="H286" s="25" t="s">
        <v>17</v>
      </c>
      <c r="I286" s="25" t="s">
        <v>1957</v>
      </c>
      <c r="J286" s="27">
        <v>50</v>
      </c>
      <c r="K286" s="27">
        <v>0</v>
      </c>
      <c r="L286" s="27">
        <f t="shared" si="31"/>
        <v>50</v>
      </c>
      <c r="M286" s="93">
        <v>0.58816425418076579</v>
      </c>
      <c r="N286" s="4" t="str">
        <f t="shared" si="35"/>
        <v>46426ND2034an31 Rev1.150</v>
      </c>
      <c r="O286" s="4">
        <f t="shared" si="36"/>
        <v>29.408212709038288</v>
      </c>
      <c r="P286" s="8">
        <f t="shared" si="37"/>
        <v>43449</v>
      </c>
      <c r="Q286" s="8">
        <f>VLOOKUP(P286,'Lookup Tables'!$A$3:$B$121,1,TRUE)</f>
        <v>43443</v>
      </c>
      <c r="R286" s="9">
        <f>VLOOKUP(P286,'Lookup Tables'!$A$3:$B$121,2,TRUE)</f>
        <v>43443</v>
      </c>
      <c r="S286" s="10">
        <f>VLOOKUP(P286,'Lookup Tables'!$D$3:$E$25,2,TRUE)</f>
        <v>43435</v>
      </c>
      <c r="T286" s="24" t="str">
        <f>IF(LEFT(G286,2)="PH",VLOOKUP(LEFT(G286,3),'Lookup Tables'!$G$3:$H$37,2,FALSE),IF(ISNA(VLOOKUP(LEFT(G286,2),'Lookup Tables'!$G$3:$H$37,2,FALSE)),"Other",VLOOKUP(LEFT(G286,2),'Lookup Tables'!$G$3:$H$37,2,FALSE)))</f>
        <v>Battery</v>
      </c>
      <c r="U286" s="79" t="str">
        <f t="shared" si="32"/>
        <v>ND2</v>
      </c>
      <c r="V286" s="79" t="str">
        <f t="shared" si="33"/>
        <v>D</v>
      </c>
      <c r="W286" s="79">
        <f>VLOOKUP(V286,'Lookup Tables'!$K$3:$L$21,2,FALSE)</f>
        <v>4</v>
      </c>
      <c r="X286" s="79">
        <f t="shared" si="34"/>
        <v>200</v>
      </c>
      <c r="Y286" s="12">
        <f ca="1">IF(R286="LATE",TODAY()-P286,0)</f>
        <v>0</v>
      </c>
      <c r="Z286">
        <f ca="1">Y286*L286</f>
        <v>0</v>
      </c>
      <c r="AA286" s="80"/>
      <c r="AB286" s="93"/>
    </row>
    <row r="287" spans="1:28" x14ac:dyDescent="0.25">
      <c r="A287" s="25" t="s">
        <v>372</v>
      </c>
      <c r="B287" s="25" t="s">
        <v>13</v>
      </c>
      <c r="C287" s="26">
        <v>43280</v>
      </c>
      <c r="D287" s="26">
        <v>43556</v>
      </c>
      <c r="E287" s="25" t="s">
        <v>31</v>
      </c>
      <c r="F287" s="25" t="s">
        <v>31</v>
      </c>
      <c r="G287" s="25" t="s">
        <v>1605</v>
      </c>
      <c r="H287" s="25" t="s">
        <v>17</v>
      </c>
      <c r="I287" s="25" t="s">
        <v>1958</v>
      </c>
      <c r="J287" s="27">
        <v>50</v>
      </c>
      <c r="K287" s="27">
        <v>0</v>
      </c>
      <c r="L287" s="27">
        <f t="shared" si="31"/>
        <v>50</v>
      </c>
      <c r="M287" s="93">
        <v>0.58816425418076579</v>
      </c>
      <c r="N287" s="4" t="str">
        <f t="shared" si="35"/>
        <v>46426ND2034an31 Rev1.150</v>
      </c>
      <c r="O287" s="4">
        <f t="shared" si="36"/>
        <v>29.408212709038288</v>
      </c>
      <c r="P287" s="8">
        <f t="shared" si="37"/>
        <v>43480</v>
      </c>
      <c r="Q287" s="8">
        <f>VLOOKUP(P287,'Lookup Tables'!$A$3:$B$121,1,TRUE)</f>
        <v>43478</v>
      </c>
      <c r="R287" s="9">
        <f>VLOOKUP(P287,'Lookup Tables'!$A$3:$B$121,2,TRUE)</f>
        <v>43478</v>
      </c>
      <c r="S287" s="10">
        <f>VLOOKUP(P287,'Lookup Tables'!$D$3:$E$25,2,TRUE)</f>
        <v>43466</v>
      </c>
      <c r="T287" s="24" t="str">
        <f>IF(LEFT(G287,2)="PH",VLOOKUP(LEFT(G287,3),'Lookup Tables'!$G$3:$H$37,2,FALSE),IF(ISNA(VLOOKUP(LEFT(G287,2),'Lookup Tables'!$G$3:$H$37,2,FALSE)),"Other",VLOOKUP(LEFT(G287,2),'Lookup Tables'!$G$3:$H$37,2,FALSE)))</f>
        <v>Battery</v>
      </c>
      <c r="U287" s="79" t="str">
        <f t="shared" si="32"/>
        <v>ND2</v>
      </c>
      <c r="V287" s="79" t="str">
        <f t="shared" si="33"/>
        <v>D</v>
      </c>
      <c r="W287" s="79">
        <f>VLOOKUP(V287,'Lookup Tables'!$K$3:$L$21,2,FALSE)</f>
        <v>4</v>
      </c>
      <c r="X287" s="79">
        <f t="shared" si="34"/>
        <v>200</v>
      </c>
      <c r="Y287" s="12">
        <f ca="1">IF(R287="LATE",TODAY()-P287,0)</f>
        <v>0</v>
      </c>
      <c r="Z287">
        <f ca="1">Y287*L287</f>
        <v>0</v>
      </c>
      <c r="AA287" s="80"/>
      <c r="AB287" s="93"/>
    </row>
    <row r="288" spans="1:28" x14ac:dyDescent="0.25">
      <c r="A288" s="25" t="s">
        <v>372</v>
      </c>
      <c r="B288" s="25" t="s">
        <v>13</v>
      </c>
      <c r="C288" s="26">
        <v>43280</v>
      </c>
      <c r="D288" s="26">
        <v>43556</v>
      </c>
      <c r="E288" s="25" t="s">
        <v>31</v>
      </c>
      <c r="F288" s="25" t="s">
        <v>31</v>
      </c>
      <c r="G288" s="25" t="s">
        <v>1605</v>
      </c>
      <c r="H288" s="25" t="s">
        <v>17</v>
      </c>
      <c r="I288" s="25" t="s">
        <v>1959</v>
      </c>
      <c r="J288" s="27">
        <v>50</v>
      </c>
      <c r="K288" s="27">
        <v>0</v>
      </c>
      <c r="L288" s="27">
        <f t="shared" si="31"/>
        <v>50</v>
      </c>
      <c r="M288" s="93">
        <v>0.58816425418076579</v>
      </c>
      <c r="N288" s="4" t="str">
        <f t="shared" si="35"/>
        <v>46426ND2034an31 Rev1.150</v>
      </c>
      <c r="O288" s="4">
        <f t="shared" si="36"/>
        <v>29.408212709038288</v>
      </c>
      <c r="P288" s="8">
        <f t="shared" si="37"/>
        <v>43511</v>
      </c>
      <c r="Q288" s="8">
        <f>VLOOKUP(P288,'Lookup Tables'!$A$3:$B$121,1,TRUE)</f>
        <v>43506</v>
      </c>
      <c r="R288" s="9">
        <f>VLOOKUP(P288,'Lookup Tables'!$A$3:$B$121,2,TRUE)</f>
        <v>43506</v>
      </c>
      <c r="S288" s="10">
        <f>VLOOKUP(P288,'Lookup Tables'!$D$3:$E$25,2,TRUE)</f>
        <v>43497</v>
      </c>
      <c r="T288" s="24" t="str">
        <f>IF(LEFT(G288,2)="PH",VLOOKUP(LEFT(G288,3),'Lookup Tables'!$G$3:$H$37,2,FALSE),IF(ISNA(VLOOKUP(LEFT(G288,2),'Lookup Tables'!$G$3:$H$37,2,FALSE)),"Other",VLOOKUP(LEFT(G288,2),'Lookup Tables'!$G$3:$H$37,2,FALSE)))</f>
        <v>Battery</v>
      </c>
      <c r="U288" s="79" t="str">
        <f t="shared" si="32"/>
        <v>ND2</v>
      </c>
      <c r="V288" s="79" t="str">
        <f t="shared" si="33"/>
        <v>D</v>
      </c>
      <c r="W288" s="79">
        <f>VLOOKUP(V288,'Lookup Tables'!$K$3:$L$21,2,FALSE)</f>
        <v>4</v>
      </c>
      <c r="X288" s="79">
        <f t="shared" si="34"/>
        <v>200</v>
      </c>
      <c r="Y288" s="12">
        <f ca="1">IF(R288="LATE",TODAY()-P288,0)</f>
        <v>0</v>
      </c>
      <c r="Z288">
        <f ca="1">Y288*L288</f>
        <v>0</v>
      </c>
      <c r="AA288" s="80"/>
      <c r="AB288" s="93"/>
    </row>
    <row r="289" spans="1:28" x14ac:dyDescent="0.25">
      <c r="A289" s="25" t="s">
        <v>372</v>
      </c>
      <c r="B289" s="25" t="s">
        <v>13</v>
      </c>
      <c r="C289" s="26">
        <v>43280</v>
      </c>
      <c r="D289" s="26">
        <v>43556</v>
      </c>
      <c r="E289" s="25" t="s">
        <v>31</v>
      </c>
      <c r="F289" s="25" t="s">
        <v>31</v>
      </c>
      <c r="G289" s="25" t="s">
        <v>1605</v>
      </c>
      <c r="H289" s="25" t="s">
        <v>17</v>
      </c>
      <c r="I289" s="25" t="s">
        <v>1960</v>
      </c>
      <c r="J289" s="27">
        <v>50</v>
      </c>
      <c r="K289" s="27">
        <v>0</v>
      </c>
      <c r="L289" s="27">
        <f t="shared" si="31"/>
        <v>50</v>
      </c>
      <c r="M289" s="93">
        <v>0.58816425418076579</v>
      </c>
      <c r="N289" s="4" t="str">
        <f t="shared" si="35"/>
        <v>46426ND2034an31 Rev1.150</v>
      </c>
      <c r="O289" s="4">
        <f t="shared" si="36"/>
        <v>29.408212709038288</v>
      </c>
      <c r="P289" s="8">
        <f t="shared" si="37"/>
        <v>43539</v>
      </c>
      <c r="Q289" s="8">
        <f>VLOOKUP(P289,'Lookup Tables'!$A$3:$B$121,1,TRUE)</f>
        <v>43534</v>
      </c>
      <c r="R289" s="9">
        <f>VLOOKUP(P289,'Lookup Tables'!$A$3:$B$121,2,TRUE)</f>
        <v>43534</v>
      </c>
      <c r="S289" s="10">
        <f>VLOOKUP(P289,'Lookup Tables'!$D$3:$E$25,2,TRUE)</f>
        <v>43525</v>
      </c>
      <c r="T289" s="24" t="str">
        <f>IF(LEFT(G289,2)="PH",VLOOKUP(LEFT(G289,3),'Lookup Tables'!$G$3:$H$37,2,FALSE),IF(ISNA(VLOOKUP(LEFT(G289,2),'Lookup Tables'!$G$3:$H$37,2,FALSE)),"Other",VLOOKUP(LEFT(G289,2),'Lookup Tables'!$G$3:$H$37,2,FALSE)))</f>
        <v>Battery</v>
      </c>
      <c r="U289" s="79" t="str">
        <f t="shared" si="32"/>
        <v>ND2</v>
      </c>
      <c r="V289" s="79" t="str">
        <f t="shared" si="33"/>
        <v>D</v>
      </c>
      <c r="W289" s="79">
        <f>VLOOKUP(V289,'Lookup Tables'!$K$3:$L$21,2,FALSE)</f>
        <v>4</v>
      </c>
      <c r="X289" s="79">
        <f t="shared" si="34"/>
        <v>200</v>
      </c>
      <c r="Y289" s="12">
        <f ca="1">IF(R289="LATE",TODAY()-P289,0)</f>
        <v>0</v>
      </c>
      <c r="Z289">
        <f ca="1">Y289*L289</f>
        <v>0</v>
      </c>
      <c r="AA289" s="80"/>
      <c r="AB289" s="93"/>
    </row>
    <row r="290" spans="1:28" x14ac:dyDescent="0.25">
      <c r="A290" s="25" t="s">
        <v>53</v>
      </c>
      <c r="B290" s="25" t="s">
        <v>13</v>
      </c>
      <c r="C290" s="26">
        <v>43228</v>
      </c>
      <c r="D290" s="26">
        <v>43237</v>
      </c>
      <c r="E290" s="25" t="s">
        <v>36</v>
      </c>
      <c r="F290" s="25" t="s">
        <v>36</v>
      </c>
      <c r="G290" s="25" t="s">
        <v>1606</v>
      </c>
      <c r="H290" s="25" t="s">
        <v>17</v>
      </c>
      <c r="I290" s="25" t="s">
        <v>1961</v>
      </c>
      <c r="J290" s="27">
        <v>38</v>
      </c>
      <c r="K290" s="27">
        <v>0</v>
      </c>
      <c r="L290" s="27">
        <f t="shared" si="31"/>
        <v>38</v>
      </c>
      <c r="M290" s="93">
        <v>0.62683532596709401</v>
      </c>
      <c r="N290" s="4" t="str">
        <f t="shared" si="35"/>
        <v>45959ND2034bf29 Rev1.538</v>
      </c>
      <c r="O290" s="4">
        <f t="shared" si="36"/>
        <v>23.819742386749574</v>
      </c>
      <c r="P290" s="8">
        <f t="shared" si="37"/>
        <v>43314</v>
      </c>
      <c r="Q290" s="8">
        <f>VLOOKUP(P290,'Lookup Tables'!$A$3:$B$121,1,TRUE)</f>
        <v>43310</v>
      </c>
      <c r="R290" s="9" t="str">
        <f>VLOOKUP(P290,'Lookup Tables'!$A$3:$B$121,2,TRUE)</f>
        <v>LATE</v>
      </c>
      <c r="S290" s="10" t="str">
        <f>VLOOKUP(P290,'Lookup Tables'!$D$3:$E$25,2,TRUE)</f>
        <v>LATE</v>
      </c>
      <c r="T290" s="24" t="str">
        <f>IF(LEFT(G290,2)="PH",VLOOKUP(LEFT(G290,3),'Lookup Tables'!$G$3:$H$37,2,FALSE),IF(ISNA(VLOOKUP(LEFT(G290,2),'Lookup Tables'!$G$3:$H$37,2,FALSE)),"Other",VLOOKUP(LEFT(G290,2),'Lookup Tables'!$G$3:$H$37,2,FALSE)))</f>
        <v>Battery</v>
      </c>
      <c r="U290" s="79" t="str">
        <f t="shared" si="32"/>
        <v>ND2</v>
      </c>
      <c r="V290" s="79" t="str">
        <f t="shared" si="33"/>
        <v>D</v>
      </c>
      <c r="W290" s="79">
        <f>VLOOKUP(V290,'Lookup Tables'!$K$3:$L$21,2,FALSE)</f>
        <v>4</v>
      </c>
      <c r="X290" s="79">
        <f t="shared" si="34"/>
        <v>152</v>
      </c>
      <c r="Y290" s="12">
        <f ca="1">IF(R290="LATE",TODAY()-P290,0)</f>
        <v>43</v>
      </c>
      <c r="Z290">
        <f ca="1">Y290*L290</f>
        <v>1634</v>
      </c>
      <c r="AA290" s="80"/>
      <c r="AB290" s="93"/>
    </row>
    <row r="291" spans="1:28" x14ac:dyDescent="0.25">
      <c r="A291" s="25" t="s">
        <v>297</v>
      </c>
      <c r="B291" s="25" t="s">
        <v>13</v>
      </c>
      <c r="C291" s="26">
        <v>43264</v>
      </c>
      <c r="D291" s="26">
        <v>43439</v>
      </c>
      <c r="E291" s="25" t="s">
        <v>36</v>
      </c>
      <c r="F291" s="25" t="s">
        <v>36</v>
      </c>
      <c r="G291" s="25" t="s">
        <v>1606</v>
      </c>
      <c r="H291" s="25" t="s">
        <v>17</v>
      </c>
      <c r="I291" s="25" t="s">
        <v>1962</v>
      </c>
      <c r="J291" s="27">
        <v>12</v>
      </c>
      <c r="K291" s="27">
        <v>0</v>
      </c>
      <c r="L291" s="27">
        <f t="shared" si="31"/>
        <v>12</v>
      </c>
      <c r="M291" s="93">
        <v>0.62683532596709401</v>
      </c>
      <c r="N291" s="4" t="str">
        <f t="shared" si="35"/>
        <v>46289ND2034bf29 Rev1.512</v>
      </c>
      <c r="O291" s="4">
        <f t="shared" si="36"/>
        <v>7.5220239116051282</v>
      </c>
      <c r="P291" s="8">
        <f t="shared" si="37"/>
        <v>43319</v>
      </c>
      <c r="Q291" s="8">
        <f>VLOOKUP(P291,'Lookup Tables'!$A$3:$B$121,1,TRUE)</f>
        <v>43317</v>
      </c>
      <c r="R291" s="9" t="str">
        <f>VLOOKUP(P291,'Lookup Tables'!$A$3:$B$121,2,TRUE)</f>
        <v>LATE</v>
      </c>
      <c r="S291" s="10" t="str">
        <f>VLOOKUP(P291,'Lookup Tables'!$D$3:$E$25,2,TRUE)</f>
        <v>LATE</v>
      </c>
      <c r="T291" s="24" t="str">
        <f>IF(LEFT(G291,2)="PH",VLOOKUP(LEFT(G291,3),'Lookup Tables'!$G$3:$H$37,2,FALSE),IF(ISNA(VLOOKUP(LEFT(G291,2),'Lookup Tables'!$G$3:$H$37,2,FALSE)),"Other",VLOOKUP(LEFT(G291,2),'Lookup Tables'!$G$3:$H$37,2,FALSE)))</f>
        <v>Battery</v>
      </c>
      <c r="U291" s="79" t="str">
        <f t="shared" si="32"/>
        <v>ND2</v>
      </c>
      <c r="V291" s="79" t="str">
        <f t="shared" si="33"/>
        <v>D</v>
      </c>
      <c r="W291" s="79">
        <f>VLOOKUP(V291,'Lookup Tables'!$K$3:$L$21,2,FALSE)</f>
        <v>4</v>
      </c>
      <c r="X291" s="79">
        <f t="shared" si="34"/>
        <v>48</v>
      </c>
      <c r="Y291" s="12">
        <f ca="1">IF(R291="LATE",TODAY()-P291,0)</f>
        <v>38</v>
      </c>
      <c r="Z291">
        <f ca="1">Y291*L291</f>
        <v>456</v>
      </c>
      <c r="AA291" s="80"/>
      <c r="AB291" s="93"/>
    </row>
    <row r="292" spans="1:28" x14ac:dyDescent="0.25">
      <c r="A292" s="25" t="s">
        <v>297</v>
      </c>
      <c r="B292" s="25" t="s">
        <v>13</v>
      </c>
      <c r="C292" s="26">
        <v>43264</v>
      </c>
      <c r="D292" s="26">
        <v>43439</v>
      </c>
      <c r="E292" s="25" t="s">
        <v>36</v>
      </c>
      <c r="F292" s="25" t="s">
        <v>36</v>
      </c>
      <c r="G292" s="25" t="s">
        <v>1606</v>
      </c>
      <c r="H292" s="25" t="s">
        <v>17</v>
      </c>
      <c r="I292" s="25" t="s">
        <v>1963</v>
      </c>
      <c r="J292" s="27">
        <v>38</v>
      </c>
      <c r="K292" s="27">
        <v>0</v>
      </c>
      <c r="L292" s="27">
        <f t="shared" si="31"/>
        <v>38</v>
      </c>
      <c r="M292" s="93">
        <v>0.62683532596709401</v>
      </c>
      <c r="N292" s="4" t="str">
        <f t="shared" si="35"/>
        <v>46289ND2034bf29 Rev1.538</v>
      </c>
      <c r="O292" s="4">
        <f t="shared" si="36"/>
        <v>23.819742386749574</v>
      </c>
      <c r="P292" s="8">
        <f t="shared" si="37"/>
        <v>43350</v>
      </c>
      <c r="Q292" s="8">
        <f>VLOOKUP(P292,'Lookup Tables'!$A$3:$B$121,1,TRUE)</f>
        <v>43345</v>
      </c>
      <c r="R292" s="9" t="str">
        <f>VLOOKUP(P292,'Lookup Tables'!$A$3:$B$121,2,TRUE)</f>
        <v>LATE</v>
      </c>
      <c r="S292" s="10">
        <f>VLOOKUP(P292,'Lookup Tables'!$D$3:$E$25,2,TRUE)</f>
        <v>43344</v>
      </c>
      <c r="T292" s="24" t="str">
        <f>IF(LEFT(G292,2)="PH",VLOOKUP(LEFT(G292,3),'Lookup Tables'!$G$3:$H$37,2,FALSE),IF(ISNA(VLOOKUP(LEFT(G292,2),'Lookup Tables'!$G$3:$H$37,2,FALSE)),"Other",VLOOKUP(LEFT(G292,2),'Lookup Tables'!$G$3:$H$37,2,FALSE)))</f>
        <v>Battery</v>
      </c>
      <c r="U292" s="79" t="str">
        <f t="shared" si="32"/>
        <v>ND2</v>
      </c>
      <c r="V292" s="79" t="str">
        <f t="shared" si="33"/>
        <v>D</v>
      </c>
      <c r="W292" s="79">
        <f>VLOOKUP(V292,'Lookup Tables'!$K$3:$L$21,2,FALSE)</f>
        <v>4</v>
      </c>
      <c r="X292" s="79">
        <f t="shared" si="34"/>
        <v>152</v>
      </c>
      <c r="Y292" s="12">
        <f ca="1">IF(R292="LATE",TODAY()-P292,0)</f>
        <v>7</v>
      </c>
      <c r="Z292">
        <f ca="1">Y292*L292</f>
        <v>266</v>
      </c>
      <c r="AA292" s="80"/>
      <c r="AB292" s="93"/>
    </row>
    <row r="293" spans="1:28" x14ac:dyDescent="0.25">
      <c r="A293" s="25" t="s">
        <v>297</v>
      </c>
      <c r="B293" s="25" t="s">
        <v>13</v>
      </c>
      <c r="C293" s="26">
        <v>43264</v>
      </c>
      <c r="D293" s="26">
        <v>43439</v>
      </c>
      <c r="E293" s="25" t="s">
        <v>36</v>
      </c>
      <c r="F293" s="25" t="s">
        <v>36</v>
      </c>
      <c r="G293" s="25" t="s">
        <v>1606</v>
      </c>
      <c r="H293" s="25" t="s">
        <v>17</v>
      </c>
      <c r="I293" s="25" t="s">
        <v>1963</v>
      </c>
      <c r="J293" s="27">
        <v>48</v>
      </c>
      <c r="K293" s="27">
        <v>0</v>
      </c>
      <c r="L293" s="27">
        <f t="shared" si="31"/>
        <v>48</v>
      </c>
      <c r="M293" s="93">
        <v>0.62683532596709401</v>
      </c>
      <c r="N293" s="4" t="str">
        <f t="shared" si="35"/>
        <v>46289ND2034bf29 Rev1.548</v>
      </c>
      <c r="O293" s="4">
        <f t="shared" si="36"/>
        <v>30.088095646420513</v>
      </c>
      <c r="P293" s="8">
        <f t="shared" si="37"/>
        <v>43350</v>
      </c>
      <c r="Q293" s="8">
        <f>VLOOKUP(P293,'Lookup Tables'!$A$3:$B$121,1,TRUE)</f>
        <v>43345</v>
      </c>
      <c r="R293" s="9" t="str">
        <f>VLOOKUP(P293,'Lookup Tables'!$A$3:$B$121,2,TRUE)</f>
        <v>LATE</v>
      </c>
      <c r="S293" s="10">
        <f>VLOOKUP(P293,'Lookup Tables'!$D$3:$E$25,2,TRUE)</f>
        <v>43344</v>
      </c>
      <c r="T293" s="24" t="str">
        <f>IF(LEFT(G293,2)="PH",VLOOKUP(LEFT(G293,3),'Lookup Tables'!$G$3:$H$37,2,FALSE),IF(ISNA(VLOOKUP(LEFT(G293,2),'Lookup Tables'!$G$3:$H$37,2,FALSE)),"Other",VLOOKUP(LEFT(G293,2),'Lookup Tables'!$G$3:$H$37,2,FALSE)))</f>
        <v>Battery</v>
      </c>
      <c r="U293" s="79" t="str">
        <f t="shared" si="32"/>
        <v>ND2</v>
      </c>
      <c r="V293" s="79" t="str">
        <f t="shared" si="33"/>
        <v>D</v>
      </c>
      <c r="W293" s="79">
        <f>VLOOKUP(V293,'Lookup Tables'!$K$3:$L$21,2,FALSE)</f>
        <v>4</v>
      </c>
      <c r="X293" s="79">
        <f t="shared" si="34"/>
        <v>192</v>
      </c>
      <c r="Y293" s="12">
        <f ca="1">IF(R293="LATE",TODAY()-P293,0)</f>
        <v>7</v>
      </c>
      <c r="Z293">
        <f ca="1">Y293*L293</f>
        <v>336</v>
      </c>
      <c r="AA293" s="80"/>
      <c r="AB293" s="93"/>
    </row>
    <row r="294" spans="1:28" x14ac:dyDescent="0.25">
      <c r="A294" s="25" t="s">
        <v>297</v>
      </c>
      <c r="B294" s="25" t="s">
        <v>13</v>
      </c>
      <c r="C294" s="26">
        <v>43264</v>
      </c>
      <c r="D294" s="26">
        <v>43439</v>
      </c>
      <c r="E294" s="25" t="s">
        <v>36</v>
      </c>
      <c r="F294" s="25" t="s">
        <v>36</v>
      </c>
      <c r="G294" s="25" t="s">
        <v>1606</v>
      </c>
      <c r="H294" s="25" t="s">
        <v>17</v>
      </c>
      <c r="I294" s="25" t="s">
        <v>1964</v>
      </c>
      <c r="J294" s="27">
        <v>42</v>
      </c>
      <c r="K294" s="27">
        <v>0</v>
      </c>
      <c r="L294" s="27">
        <f t="shared" si="31"/>
        <v>42</v>
      </c>
      <c r="M294" s="93">
        <v>0.62683532596709401</v>
      </c>
      <c r="N294" s="4" t="str">
        <f t="shared" si="35"/>
        <v>46289ND2034bf29 Rev1.542</v>
      </c>
      <c r="O294" s="4">
        <f t="shared" si="36"/>
        <v>26.327083690617947</v>
      </c>
      <c r="P294" s="8">
        <f t="shared" si="37"/>
        <v>43375</v>
      </c>
      <c r="Q294" s="8">
        <f>VLOOKUP(P294,'Lookup Tables'!$A$3:$B$121,1,TRUE)</f>
        <v>43373</v>
      </c>
      <c r="R294" s="9">
        <f>VLOOKUP(P294,'Lookup Tables'!$A$3:$B$121,2,TRUE)</f>
        <v>43373</v>
      </c>
      <c r="S294" s="10">
        <f>VLOOKUP(P294,'Lookup Tables'!$D$3:$E$25,2,TRUE)</f>
        <v>43374</v>
      </c>
      <c r="T294" s="24" t="str">
        <f>IF(LEFT(G294,2)="PH",VLOOKUP(LEFT(G294,3),'Lookup Tables'!$G$3:$H$37,2,FALSE),IF(ISNA(VLOOKUP(LEFT(G294,2),'Lookup Tables'!$G$3:$H$37,2,FALSE)),"Other",VLOOKUP(LEFT(G294,2),'Lookup Tables'!$G$3:$H$37,2,FALSE)))</f>
        <v>Battery</v>
      </c>
      <c r="U294" s="79" t="str">
        <f t="shared" si="32"/>
        <v>ND2</v>
      </c>
      <c r="V294" s="79" t="str">
        <f t="shared" si="33"/>
        <v>D</v>
      </c>
      <c r="W294" s="79">
        <f>VLOOKUP(V294,'Lookup Tables'!$K$3:$L$21,2,FALSE)</f>
        <v>4</v>
      </c>
      <c r="X294" s="79">
        <f t="shared" si="34"/>
        <v>168</v>
      </c>
      <c r="Y294" s="12">
        <f ca="1">IF(R294="LATE",TODAY()-P294,0)</f>
        <v>0</v>
      </c>
      <c r="Z294">
        <f ca="1">Y294*L294</f>
        <v>0</v>
      </c>
      <c r="AA294" s="80"/>
      <c r="AB294" s="93"/>
    </row>
    <row r="295" spans="1:28" x14ac:dyDescent="0.25">
      <c r="A295" s="25" t="s">
        <v>297</v>
      </c>
      <c r="B295" s="25" t="s">
        <v>13</v>
      </c>
      <c r="C295" s="26">
        <v>43264</v>
      </c>
      <c r="D295" s="26">
        <v>43439</v>
      </c>
      <c r="E295" s="25" t="s">
        <v>36</v>
      </c>
      <c r="F295" s="25" t="s">
        <v>36</v>
      </c>
      <c r="G295" s="25" t="s">
        <v>1606</v>
      </c>
      <c r="H295" s="25" t="s">
        <v>17</v>
      </c>
      <c r="I295" s="25" t="s">
        <v>1965</v>
      </c>
      <c r="J295" s="27">
        <v>36</v>
      </c>
      <c r="K295" s="27">
        <v>0</v>
      </c>
      <c r="L295" s="27">
        <f t="shared" si="31"/>
        <v>36</v>
      </c>
      <c r="M295" s="93">
        <v>0.62683532596709401</v>
      </c>
      <c r="N295" s="4" t="str">
        <f t="shared" si="35"/>
        <v>46289ND2034bf29 Rev1.536</v>
      </c>
      <c r="O295" s="4">
        <f t="shared" si="36"/>
        <v>22.566071734815385</v>
      </c>
      <c r="P295" s="8">
        <f t="shared" si="37"/>
        <v>43403</v>
      </c>
      <c r="Q295" s="8">
        <f>VLOOKUP(P295,'Lookup Tables'!$A$3:$B$121,1,TRUE)</f>
        <v>43401</v>
      </c>
      <c r="R295" s="9">
        <f>VLOOKUP(P295,'Lookup Tables'!$A$3:$B$121,2,TRUE)</f>
        <v>43401</v>
      </c>
      <c r="S295" s="10">
        <f>VLOOKUP(P295,'Lookup Tables'!$D$3:$E$25,2,TRUE)</f>
        <v>43374</v>
      </c>
      <c r="T295" s="24" t="str">
        <f>IF(LEFT(G295,2)="PH",VLOOKUP(LEFT(G295,3),'Lookup Tables'!$G$3:$H$37,2,FALSE),IF(ISNA(VLOOKUP(LEFT(G295,2),'Lookup Tables'!$G$3:$H$37,2,FALSE)),"Other",VLOOKUP(LEFT(G295,2),'Lookup Tables'!$G$3:$H$37,2,FALSE)))</f>
        <v>Battery</v>
      </c>
      <c r="U295" s="79" t="str">
        <f t="shared" si="32"/>
        <v>ND2</v>
      </c>
      <c r="V295" s="79" t="str">
        <f t="shared" si="33"/>
        <v>D</v>
      </c>
      <c r="W295" s="79">
        <f>VLOOKUP(V295,'Lookup Tables'!$K$3:$L$21,2,FALSE)</f>
        <v>4</v>
      </c>
      <c r="X295" s="79">
        <f t="shared" si="34"/>
        <v>144</v>
      </c>
      <c r="Y295" s="12">
        <f ca="1">IF(R295="LATE",TODAY()-P295,0)</f>
        <v>0</v>
      </c>
      <c r="Z295">
        <f ca="1">Y295*L295</f>
        <v>0</v>
      </c>
      <c r="AA295" s="80"/>
      <c r="AB295" s="93"/>
    </row>
    <row r="296" spans="1:28" x14ac:dyDescent="0.25">
      <c r="A296" s="25" t="s">
        <v>297</v>
      </c>
      <c r="B296" s="25" t="s">
        <v>13</v>
      </c>
      <c r="C296" s="26">
        <v>43264</v>
      </c>
      <c r="D296" s="26">
        <v>43439</v>
      </c>
      <c r="E296" s="25" t="s">
        <v>36</v>
      </c>
      <c r="F296" s="25" t="s">
        <v>36</v>
      </c>
      <c r="G296" s="25" t="s">
        <v>1606</v>
      </c>
      <c r="H296" s="25" t="s">
        <v>17</v>
      </c>
      <c r="I296" s="25" t="s">
        <v>1966</v>
      </c>
      <c r="J296" s="27">
        <v>38</v>
      </c>
      <c r="K296" s="27">
        <v>0</v>
      </c>
      <c r="L296" s="27">
        <f t="shared" si="31"/>
        <v>38</v>
      </c>
      <c r="M296" s="93">
        <v>0.62683532596709401</v>
      </c>
      <c r="N296" s="4" t="str">
        <f t="shared" si="35"/>
        <v>46289ND2034bf29 Rev1.538</v>
      </c>
      <c r="O296" s="4">
        <f t="shared" si="36"/>
        <v>23.819742386749574</v>
      </c>
      <c r="P296" s="8">
        <f t="shared" si="37"/>
        <v>43438</v>
      </c>
      <c r="Q296" s="8">
        <f>VLOOKUP(P296,'Lookup Tables'!$A$3:$B$121,1,TRUE)</f>
        <v>43436</v>
      </c>
      <c r="R296" s="9">
        <f>VLOOKUP(P296,'Lookup Tables'!$A$3:$B$121,2,TRUE)</f>
        <v>43436</v>
      </c>
      <c r="S296" s="10">
        <f>VLOOKUP(P296,'Lookup Tables'!$D$3:$E$25,2,TRUE)</f>
        <v>43435</v>
      </c>
      <c r="T296" s="24" t="str">
        <f>IF(LEFT(G296,2)="PH",VLOOKUP(LEFT(G296,3),'Lookup Tables'!$G$3:$H$37,2,FALSE),IF(ISNA(VLOOKUP(LEFT(G296,2),'Lookup Tables'!$G$3:$H$37,2,FALSE)),"Other",VLOOKUP(LEFT(G296,2),'Lookup Tables'!$G$3:$H$37,2,FALSE)))</f>
        <v>Battery</v>
      </c>
      <c r="U296" s="79" t="str">
        <f t="shared" si="32"/>
        <v>ND2</v>
      </c>
      <c r="V296" s="79" t="str">
        <f t="shared" si="33"/>
        <v>D</v>
      </c>
      <c r="W296" s="79">
        <f>VLOOKUP(V296,'Lookup Tables'!$K$3:$L$21,2,FALSE)</f>
        <v>4</v>
      </c>
      <c r="X296" s="79">
        <f t="shared" si="34"/>
        <v>152</v>
      </c>
      <c r="Y296" s="12">
        <f ca="1">IF(R296="LATE",TODAY()-P296,0)</f>
        <v>0</v>
      </c>
      <c r="Z296">
        <f ca="1">Y296*L296</f>
        <v>0</v>
      </c>
      <c r="AA296" s="80"/>
      <c r="AB296" s="93"/>
    </row>
    <row r="297" spans="1:28" x14ac:dyDescent="0.25">
      <c r="A297" s="25" t="s">
        <v>255</v>
      </c>
      <c r="B297" s="25" t="s">
        <v>13</v>
      </c>
      <c r="C297" s="26">
        <v>43243</v>
      </c>
      <c r="D297" s="26">
        <v>43327</v>
      </c>
      <c r="E297" s="25" t="s">
        <v>256</v>
      </c>
      <c r="F297" s="25" t="s">
        <v>256</v>
      </c>
      <c r="G297" s="25" t="s">
        <v>1607</v>
      </c>
      <c r="H297" s="25" t="s">
        <v>17</v>
      </c>
      <c r="I297" s="25" t="s">
        <v>1967</v>
      </c>
      <c r="J297" s="27">
        <v>24</v>
      </c>
      <c r="K297" s="27">
        <v>0</v>
      </c>
      <c r="L297" s="27">
        <f t="shared" si="31"/>
        <v>24</v>
      </c>
      <c r="M297" s="93">
        <v>0.70244864515400873</v>
      </c>
      <c r="N297" s="4" t="str">
        <f t="shared" si="35"/>
        <v>46093ND2034bf34 Rev1.424</v>
      </c>
      <c r="O297" s="4">
        <f t="shared" si="36"/>
        <v>16.858767483696209</v>
      </c>
      <c r="P297" s="8">
        <f t="shared" si="37"/>
        <v>43325</v>
      </c>
      <c r="Q297" s="8">
        <f>VLOOKUP(P297,'Lookup Tables'!$A$3:$B$121,1,TRUE)</f>
        <v>43324</v>
      </c>
      <c r="R297" s="9" t="str">
        <f>VLOOKUP(P297,'Lookup Tables'!$A$3:$B$121,2,TRUE)</f>
        <v>LATE</v>
      </c>
      <c r="S297" s="10" t="str">
        <f>VLOOKUP(P297,'Lookup Tables'!$D$3:$E$25,2,TRUE)</f>
        <v>LATE</v>
      </c>
      <c r="T297" s="24" t="str">
        <f>IF(LEFT(G297,2)="PH",VLOOKUP(LEFT(G297,3),'Lookup Tables'!$G$3:$H$37,2,FALSE),IF(ISNA(VLOOKUP(LEFT(G297,2),'Lookup Tables'!$G$3:$H$37,2,FALSE)),"Other",VLOOKUP(LEFT(G297,2),'Lookup Tables'!$G$3:$H$37,2,FALSE)))</f>
        <v>Battery</v>
      </c>
      <c r="U297" s="79" t="str">
        <f t="shared" si="32"/>
        <v>ND2</v>
      </c>
      <c r="V297" s="79" t="str">
        <f t="shared" si="33"/>
        <v>D</v>
      </c>
      <c r="W297" s="79">
        <f>VLOOKUP(V297,'Lookup Tables'!$K$3:$L$21,2,FALSE)</f>
        <v>4</v>
      </c>
      <c r="X297" s="79">
        <f t="shared" si="34"/>
        <v>96</v>
      </c>
      <c r="Y297" s="12">
        <f ca="1">IF(R297="LATE",TODAY()-P297,0)</f>
        <v>32</v>
      </c>
      <c r="Z297">
        <f ca="1">Y297*L297</f>
        <v>768</v>
      </c>
      <c r="AA297" s="80"/>
      <c r="AB297" s="93"/>
    </row>
    <row r="298" spans="1:28" x14ac:dyDescent="0.25">
      <c r="A298" s="25" t="s">
        <v>258</v>
      </c>
      <c r="B298" s="25" t="s">
        <v>13</v>
      </c>
      <c r="C298" s="26">
        <v>43250</v>
      </c>
      <c r="D298" s="26">
        <v>43342</v>
      </c>
      <c r="E298" s="25" t="s">
        <v>243</v>
      </c>
      <c r="F298" s="25" t="s">
        <v>243</v>
      </c>
      <c r="G298" s="25" t="s">
        <v>1607</v>
      </c>
      <c r="H298" s="25" t="s">
        <v>17</v>
      </c>
      <c r="I298" s="25" t="s">
        <v>1968</v>
      </c>
      <c r="J298" s="27">
        <v>120</v>
      </c>
      <c r="K298" s="27">
        <v>0</v>
      </c>
      <c r="L298" s="27">
        <f t="shared" si="31"/>
        <v>120</v>
      </c>
      <c r="M298" s="93">
        <v>0.60454259046674008</v>
      </c>
      <c r="N298" s="4" t="str">
        <f t="shared" si="35"/>
        <v>46142ND2034bf34 Rev1.4120</v>
      </c>
      <c r="O298" s="4">
        <f t="shared" si="36"/>
        <v>72.545110856008804</v>
      </c>
      <c r="P298" s="8">
        <f t="shared" si="37"/>
        <v>43334</v>
      </c>
      <c r="Q298" s="8">
        <f>VLOOKUP(P298,'Lookup Tables'!$A$3:$B$121,1,TRUE)</f>
        <v>43331</v>
      </c>
      <c r="R298" s="9" t="str">
        <f>VLOOKUP(P298,'Lookup Tables'!$A$3:$B$121,2,TRUE)</f>
        <v>LATE</v>
      </c>
      <c r="S298" s="10" t="str">
        <f>VLOOKUP(P298,'Lookup Tables'!$D$3:$E$25,2,TRUE)</f>
        <v>LATE</v>
      </c>
      <c r="T298" s="24" t="str">
        <f>IF(LEFT(G298,2)="PH",VLOOKUP(LEFT(G298,3),'Lookup Tables'!$G$3:$H$37,2,FALSE),IF(ISNA(VLOOKUP(LEFT(G298,2),'Lookup Tables'!$G$3:$H$37,2,FALSE)),"Other",VLOOKUP(LEFT(G298,2),'Lookup Tables'!$G$3:$H$37,2,FALSE)))</f>
        <v>Battery</v>
      </c>
      <c r="U298" s="79" t="str">
        <f t="shared" si="32"/>
        <v>ND2</v>
      </c>
      <c r="V298" s="79" t="str">
        <f t="shared" si="33"/>
        <v>D</v>
      </c>
      <c r="W298" s="79">
        <f>VLOOKUP(V298,'Lookup Tables'!$K$3:$L$21,2,FALSE)</f>
        <v>4</v>
      </c>
      <c r="X298" s="79">
        <f t="shared" si="34"/>
        <v>480</v>
      </c>
      <c r="Y298" s="12">
        <f ca="1">IF(R298="LATE",TODAY()-P298,0)</f>
        <v>23</v>
      </c>
      <c r="Z298">
        <f ca="1">Y298*L298</f>
        <v>2760</v>
      </c>
      <c r="AA298" s="80"/>
      <c r="AB298" s="93"/>
    </row>
    <row r="299" spans="1:28" x14ac:dyDescent="0.25">
      <c r="A299" s="25" t="s">
        <v>1325</v>
      </c>
      <c r="B299" s="25" t="s">
        <v>13</v>
      </c>
      <c r="C299" s="26">
        <v>43353</v>
      </c>
      <c r="D299" s="26">
        <v>43374</v>
      </c>
      <c r="E299" s="25" t="s">
        <v>1326</v>
      </c>
      <c r="F299" s="25" t="s">
        <v>1326</v>
      </c>
      <c r="G299" s="25" t="s">
        <v>1607</v>
      </c>
      <c r="H299" s="25" t="s">
        <v>17</v>
      </c>
      <c r="I299" s="25" t="s">
        <v>1969</v>
      </c>
      <c r="J299" s="27">
        <v>4</v>
      </c>
      <c r="K299" s="27">
        <v>0</v>
      </c>
      <c r="L299" s="27">
        <f t="shared" si="31"/>
        <v>4</v>
      </c>
      <c r="M299" s="93">
        <v>0.97724073172979975</v>
      </c>
      <c r="N299" s="4" t="str">
        <f t="shared" si="35"/>
        <v>47025ND2034bf34 Rev1.44</v>
      </c>
      <c r="O299" s="4">
        <f t="shared" si="36"/>
        <v>3.908962926919199</v>
      </c>
      <c r="P299" s="8">
        <f t="shared" si="37"/>
        <v>43374</v>
      </c>
      <c r="Q299" s="8">
        <f>VLOOKUP(P299,'Lookup Tables'!$A$3:$B$121,1,TRUE)</f>
        <v>43373</v>
      </c>
      <c r="R299" s="9">
        <f>VLOOKUP(P299,'Lookup Tables'!$A$3:$B$121,2,TRUE)</f>
        <v>43373</v>
      </c>
      <c r="S299" s="10">
        <f>VLOOKUP(P299,'Lookup Tables'!$D$3:$E$25,2,TRUE)</f>
        <v>43374</v>
      </c>
      <c r="T299" s="24" t="str">
        <f>IF(LEFT(G299,2)="PH",VLOOKUP(LEFT(G299,3),'Lookup Tables'!$G$3:$H$37,2,FALSE),IF(ISNA(VLOOKUP(LEFT(G299,2),'Lookup Tables'!$G$3:$H$37,2,FALSE)),"Other",VLOOKUP(LEFT(G299,2),'Lookup Tables'!$G$3:$H$37,2,FALSE)))</f>
        <v>Battery</v>
      </c>
      <c r="U299" s="79" t="str">
        <f t="shared" si="32"/>
        <v>ND2</v>
      </c>
      <c r="V299" s="79" t="str">
        <f t="shared" si="33"/>
        <v>D</v>
      </c>
      <c r="W299" s="79">
        <f>VLOOKUP(V299,'Lookup Tables'!$K$3:$L$21,2,FALSE)</f>
        <v>4</v>
      </c>
      <c r="X299" s="79">
        <f t="shared" si="34"/>
        <v>16</v>
      </c>
      <c r="Y299" s="12">
        <f ca="1">IF(R299="LATE",TODAY()-P299,0)</f>
        <v>0</v>
      </c>
      <c r="Z299">
        <f ca="1">Y299*L299</f>
        <v>0</v>
      </c>
      <c r="AA299" s="80"/>
      <c r="AB299" s="93"/>
    </row>
    <row r="300" spans="1:28" x14ac:dyDescent="0.25">
      <c r="A300" s="25" t="s">
        <v>1243</v>
      </c>
      <c r="B300" s="25" t="s">
        <v>13</v>
      </c>
      <c r="C300" s="26">
        <v>43348</v>
      </c>
      <c r="D300" s="26">
        <v>43378</v>
      </c>
      <c r="E300" s="25" t="s">
        <v>51</v>
      </c>
      <c r="F300" s="25" t="s">
        <v>51</v>
      </c>
      <c r="G300" s="25" t="s">
        <v>1607</v>
      </c>
      <c r="H300" s="25" t="s">
        <v>17</v>
      </c>
      <c r="I300" s="25" t="s">
        <v>1969</v>
      </c>
      <c r="J300" s="27">
        <v>15</v>
      </c>
      <c r="K300" s="27">
        <v>0</v>
      </c>
      <c r="L300" s="27">
        <f t="shared" si="31"/>
        <v>15</v>
      </c>
      <c r="M300" s="93">
        <v>0.70244864515400873</v>
      </c>
      <c r="N300" s="4" t="str">
        <f t="shared" si="35"/>
        <v>46955ND2034bf34 Rev1.415</v>
      </c>
      <c r="O300" s="4">
        <f t="shared" si="36"/>
        <v>10.536729677310131</v>
      </c>
      <c r="P300" s="8">
        <f t="shared" si="37"/>
        <v>43378</v>
      </c>
      <c r="Q300" s="8">
        <f>VLOOKUP(P300,'Lookup Tables'!$A$3:$B$121,1,TRUE)</f>
        <v>43373</v>
      </c>
      <c r="R300" s="9">
        <f>VLOOKUP(P300,'Lookup Tables'!$A$3:$B$121,2,TRUE)</f>
        <v>43373</v>
      </c>
      <c r="S300" s="10">
        <f>VLOOKUP(P300,'Lookup Tables'!$D$3:$E$25,2,TRUE)</f>
        <v>43374</v>
      </c>
      <c r="T300" s="24" t="str">
        <f>IF(LEFT(G300,2)="PH",VLOOKUP(LEFT(G300,3),'Lookup Tables'!$G$3:$H$37,2,FALSE),IF(ISNA(VLOOKUP(LEFT(G300,2),'Lookup Tables'!$G$3:$H$37,2,FALSE)),"Other",VLOOKUP(LEFT(G300,2),'Lookup Tables'!$G$3:$H$37,2,FALSE)))</f>
        <v>Battery</v>
      </c>
      <c r="U300" s="79" t="str">
        <f t="shared" si="32"/>
        <v>ND2</v>
      </c>
      <c r="V300" s="79" t="str">
        <f t="shared" si="33"/>
        <v>D</v>
      </c>
      <c r="W300" s="79">
        <f>VLOOKUP(V300,'Lookup Tables'!$K$3:$L$21,2,FALSE)</f>
        <v>4</v>
      </c>
      <c r="X300" s="79">
        <f t="shared" si="34"/>
        <v>60</v>
      </c>
      <c r="Y300" s="12">
        <f ca="1">IF(R300="LATE",TODAY()-P300,0)</f>
        <v>0</v>
      </c>
      <c r="Z300">
        <f ca="1">Y300*L300</f>
        <v>0</v>
      </c>
      <c r="AA300" s="80"/>
      <c r="AB300" s="93"/>
    </row>
    <row r="301" spans="1:28" x14ac:dyDescent="0.25">
      <c r="A301" s="25" t="s">
        <v>526</v>
      </c>
      <c r="B301" s="25" t="s">
        <v>13</v>
      </c>
      <c r="C301" s="26">
        <v>43311</v>
      </c>
      <c r="D301" s="26">
        <v>43382</v>
      </c>
      <c r="E301" s="25" t="s">
        <v>375</v>
      </c>
      <c r="F301" s="25" t="s">
        <v>375</v>
      </c>
      <c r="G301" s="25" t="s">
        <v>1607</v>
      </c>
      <c r="H301" s="25" t="s">
        <v>17</v>
      </c>
      <c r="I301" s="25" t="s">
        <v>1970</v>
      </c>
      <c r="J301" s="27">
        <v>7</v>
      </c>
      <c r="K301" s="27">
        <v>0</v>
      </c>
      <c r="L301" s="27">
        <f t="shared" si="31"/>
        <v>7</v>
      </c>
      <c r="M301" s="93">
        <v>0.97724073172979975</v>
      </c>
      <c r="N301" s="4" t="str">
        <f t="shared" si="35"/>
        <v>46680ND2034bf34 Rev1.47</v>
      </c>
      <c r="O301" s="4">
        <f t="shared" si="36"/>
        <v>6.8406851221085985</v>
      </c>
      <c r="P301" s="8">
        <f t="shared" si="37"/>
        <v>43382</v>
      </c>
      <c r="Q301" s="8">
        <f>VLOOKUP(P301,'Lookup Tables'!$A$3:$B$121,1,TRUE)</f>
        <v>43380</v>
      </c>
      <c r="R301" s="9">
        <f>VLOOKUP(P301,'Lookup Tables'!$A$3:$B$121,2,TRUE)</f>
        <v>43380</v>
      </c>
      <c r="S301" s="10">
        <f>VLOOKUP(P301,'Lookup Tables'!$D$3:$E$25,2,TRUE)</f>
        <v>43374</v>
      </c>
      <c r="T301" s="24" t="str">
        <f>IF(LEFT(G301,2)="PH",VLOOKUP(LEFT(G301,3),'Lookup Tables'!$G$3:$H$37,2,FALSE),IF(ISNA(VLOOKUP(LEFT(G301,2),'Lookup Tables'!$G$3:$H$37,2,FALSE)),"Other",VLOOKUP(LEFT(G301,2),'Lookup Tables'!$G$3:$H$37,2,FALSE)))</f>
        <v>Battery</v>
      </c>
      <c r="U301" s="79" t="str">
        <f t="shared" si="32"/>
        <v>ND2</v>
      </c>
      <c r="V301" s="79" t="str">
        <f t="shared" si="33"/>
        <v>D</v>
      </c>
      <c r="W301" s="79">
        <f>VLOOKUP(V301,'Lookup Tables'!$K$3:$L$21,2,FALSE)</f>
        <v>4</v>
      </c>
      <c r="X301" s="79">
        <f t="shared" si="34"/>
        <v>28</v>
      </c>
      <c r="Y301" s="12">
        <f ca="1">IF(R301="LATE",TODAY()-P301,0)</f>
        <v>0</v>
      </c>
      <c r="Z301">
        <f ca="1">Y301*L301</f>
        <v>0</v>
      </c>
      <c r="AA301" s="80"/>
      <c r="AB301" s="93"/>
    </row>
    <row r="302" spans="1:28" x14ac:dyDescent="0.25">
      <c r="A302" s="25" t="s">
        <v>406</v>
      </c>
      <c r="B302" s="25" t="s">
        <v>13</v>
      </c>
      <c r="C302" s="26">
        <v>43291</v>
      </c>
      <c r="D302" s="26">
        <v>43413</v>
      </c>
      <c r="E302" s="25" t="s">
        <v>407</v>
      </c>
      <c r="F302" s="25" t="s">
        <v>407</v>
      </c>
      <c r="G302" s="25" t="s">
        <v>1607</v>
      </c>
      <c r="H302" s="25" t="s">
        <v>17</v>
      </c>
      <c r="I302" s="25" t="s">
        <v>1971</v>
      </c>
      <c r="J302" s="27">
        <v>100</v>
      </c>
      <c r="K302" s="27">
        <v>0</v>
      </c>
      <c r="L302" s="27">
        <f t="shared" si="31"/>
        <v>100</v>
      </c>
      <c r="M302" s="93">
        <v>0.60454259046674008</v>
      </c>
      <c r="N302" s="4" t="str">
        <f t="shared" si="35"/>
        <v>46500ND2034bf34 Rev1.4100</v>
      </c>
      <c r="O302" s="4">
        <f t="shared" si="36"/>
        <v>60.454259046674011</v>
      </c>
      <c r="P302" s="8">
        <f t="shared" si="37"/>
        <v>43388</v>
      </c>
      <c r="Q302" s="8">
        <f>VLOOKUP(P302,'Lookup Tables'!$A$3:$B$121,1,TRUE)</f>
        <v>43387</v>
      </c>
      <c r="R302" s="9">
        <f>VLOOKUP(P302,'Lookup Tables'!$A$3:$B$121,2,TRUE)</f>
        <v>43387</v>
      </c>
      <c r="S302" s="10">
        <f>VLOOKUP(P302,'Lookup Tables'!$D$3:$E$25,2,TRUE)</f>
        <v>43374</v>
      </c>
      <c r="T302" s="24" t="str">
        <f>IF(LEFT(G302,2)="PH",VLOOKUP(LEFT(G302,3),'Lookup Tables'!$G$3:$H$37,2,FALSE),IF(ISNA(VLOOKUP(LEFT(G302,2),'Lookup Tables'!$G$3:$H$37,2,FALSE)),"Other",VLOOKUP(LEFT(G302,2),'Lookup Tables'!$G$3:$H$37,2,FALSE)))</f>
        <v>Battery</v>
      </c>
      <c r="U302" s="79" t="str">
        <f t="shared" si="32"/>
        <v>ND2</v>
      </c>
      <c r="V302" s="79" t="str">
        <f t="shared" si="33"/>
        <v>D</v>
      </c>
      <c r="W302" s="79">
        <f>VLOOKUP(V302,'Lookup Tables'!$K$3:$L$21,2,FALSE)</f>
        <v>4</v>
      </c>
      <c r="X302" s="79">
        <f t="shared" si="34"/>
        <v>400</v>
      </c>
      <c r="Y302" s="12">
        <f ca="1">IF(R302="LATE",TODAY()-P302,0)</f>
        <v>0</v>
      </c>
      <c r="Z302">
        <f ca="1">Y302*L302</f>
        <v>0</v>
      </c>
      <c r="AA302" s="80"/>
      <c r="AB302" s="93"/>
    </row>
    <row r="303" spans="1:28" x14ac:dyDescent="0.25">
      <c r="A303" s="25" t="s">
        <v>406</v>
      </c>
      <c r="B303" s="25" t="s">
        <v>13</v>
      </c>
      <c r="C303" s="26">
        <v>43291</v>
      </c>
      <c r="D303" s="26">
        <v>43413</v>
      </c>
      <c r="E303" s="25" t="s">
        <v>407</v>
      </c>
      <c r="F303" s="25" t="s">
        <v>407</v>
      </c>
      <c r="G303" s="25" t="s">
        <v>1607</v>
      </c>
      <c r="H303" s="25" t="s">
        <v>17</v>
      </c>
      <c r="I303" s="25" t="s">
        <v>1972</v>
      </c>
      <c r="J303" s="27">
        <v>400</v>
      </c>
      <c r="K303" s="27">
        <v>0</v>
      </c>
      <c r="L303" s="27">
        <f t="shared" si="31"/>
        <v>400</v>
      </c>
      <c r="M303" s="93">
        <v>0.60454259046674008</v>
      </c>
      <c r="N303" s="4" t="str">
        <f t="shared" si="35"/>
        <v>46500ND2034bf34 Rev1.4400</v>
      </c>
      <c r="O303" s="4">
        <f t="shared" si="36"/>
        <v>241.81703618669604</v>
      </c>
      <c r="P303" s="8">
        <f t="shared" si="37"/>
        <v>43417</v>
      </c>
      <c r="Q303" s="8">
        <f>VLOOKUP(P303,'Lookup Tables'!$A$3:$B$121,1,TRUE)</f>
        <v>43415</v>
      </c>
      <c r="R303" s="9">
        <f>VLOOKUP(P303,'Lookup Tables'!$A$3:$B$121,2,TRUE)</f>
        <v>43415</v>
      </c>
      <c r="S303" s="10">
        <f>VLOOKUP(P303,'Lookup Tables'!$D$3:$E$25,2,TRUE)</f>
        <v>43405</v>
      </c>
      <c r="T303" s="24" t="str">
        <f>IF(LEFT(G303,2)="PH",VLOOKUP(LEFT(G303,3),'Lookup Tables'!$G$3:$H$37,2,FALSE),IF(ISNA(VLOOKUP(LEFT(G303,2),'Lookup Tables'!$G$3:$H$37,2,FALSE)),"Other",VLOOKUP(LEFT(G303,2),'Lookup Tables'!$G$3:$H$37,2,FALSE)))</f>
        <v>Battery</v>
      </c>
      <c r="U303" s="79" t="str">
        <f t="shared" si="32"/>
        <v>ND2</v>
      </c>
      <c r="V303" s="79" t="str">
        <f t="shared" si="33"/>
        <v>D</v>
      </c>
      <c r="W303" s="79">
        <f>VLOOKUP(V303,'Lookup Tables'!$K$3:$L$21,2,FALSE)</f>
        <v>4</v>
      </c>
      <c r="X303" s="79">
        <f t="shared" si="34"/>
        <v>1600</v>
      </c>
      <c r="Y303" s="12">
        <f ca="1">IF(R303="LATE",TODAY()-P303,0)</f>
        <v>0</v>
      </c>
      <c r="Z303">
        <f ca="1">Y303*L303</f>
        <v>0</v>
      </c>
      <c r="AA303" s="80"/>
      <c r="AB303" s="93"/>
    </row>
    <row r="304" spans="1:28" x14ac:dyDescent="0.25">
      <c r="A304" s="25" t="s">
        <v>1313</v>
      </c>
      <c r="B304" s="25" t="s">
        <v>13</v>
      </c>
      <c r="C304" s="26">
        <v>43350</v>
      </c>
      <c r="D304" s="26">
        <v>43453</v>
      </c>
      <c r="E304" s="25" t="s">
        <v>1314</v>
      </c>
      <c r="F304" s="25" t="s">
        <v>1314</v>
      </c>
      <c r="G304" s="25" t="s">
        <v>1607</v>
      </c>
      <c r="H304" s="25" t="s">
        <v>17</v>
      </c>
      <c r="I304" s="25" t="s">
        <v>1969</v>
      </c>
      <c r="J304" s="27">
        <v>21</v>
      </c>
      <c r="K304" s="27">
        <v>0</v>
      </c>
      <c r="L304" s="27">
        <f t="shared" si="31"/>
        <v>21</v>
      </c>
      <c r="M304" s="93">
        <v>0.78616014172676629</v>
      </c>
      <c r="N304" s="4" t="str">
        <f t="shared" si="35"/>
        <v>47003ND2034bf34 Rev1.421</v>
      </c>
      <c r="O304" s="4">
        <f t="shared" si="36"/>
        <v>16.509362976262093</v>
      </c>
      <c r="P304" s="8">
        <f t="shared" si="37"/>
        <v>43453</v>
      </c>
      <c r="Q304" s="8">
        <f>VLOOKUP(P304,'Lookup Tables'!$A$3:$B$121,1,TRUE)</f>
        <v>43450</v>
      </c>
      <c r="R304" s="9">
        <f>VLOOKUP(P304,'Lookup Tables'!$A$3:$B$121,2,TRUE)</f>
        <v>43450</v>
      </c>
      <c r="S304" s="10">
        <f>VLOOKUP(P304,'Lookup Tables'!$D$3:$E$25,2,TRUE)</f>
        <v>43435</v>
      </c>
      <c r="T304" s="24" t="str">
        <f>IF(LEFT(G304,2)="PH",VLOOKUP(LEFT(G304,3),'Lookup Tables'!$G$3:$H$37,2,FALSE),IF(ISNA(VLOOKUP(LEFT(G304,2),'Lookup Tables'!$G$3:$H$37,2,FALSE)),"Other",VLOOKUP(LEFT(G304,2),'Lookup Tables'!$G$3:$H$37,2,FALSE)))</f>
        <v>Battery</v>
      </c>
      <c r="U304" s="79" t="str">
        <f t="shared" si="32"/>
        <v>ND2</v>
      </c>
      <c r="V304" s="79" t="str">
        <f t="shared" si="33"/>
        <v>D</v>
      </c>
      <c r="W304" s="79">
        <f>VLOOKUP(V304,'Lookup Tables'!$K$3:$L$21,2,FALSE)</f>
        <v>4</v>
      </c>
      <c r="X304" s="79">
        <f t="shared" si="34"/>
        <v>84</v>
      </c>
      <c r="Y304" s="12">
        <f ca="1">IF(R304="LATE",TODAY()-P304,0)</f>
        <v>0</v>
      </c>
      <c r="Z304">
        <f ca="1">Y304*L304</f>
        <v>0</v>
      </c>
      <c r="AA304" s="80"/>
      <c r="AB304" s="93"/>
    </row>
    <row r="305" spans="1:28" x14ac:dyDescent="0.25">
      <c r="A305" s="25" t="s">
        <v>1567</v>
      </c>
      <c r="B305" s="25" t="s">
        <v>13</v>
      </c>
      <c r="C305" s="26">
        <v>43354</v>
      </c>
      <c r="D305" s="26">
        <v>43486</v>
      </c>
      <c r="E305" s="25" t="s">
        <v>1314</v>
      </c>
      <c r="F305" s="25" t="s">
        <v>1314</v>
      </c>
      <c r="G305" s="25" t="s">
        <v>1607</v>
      </c>
      <c r="H305" s="25" t="s">
        <v>17</v>
      </c>
      <c r="I305" s="25" t="s">
        <v>1969</v>
      </c>
      <c r="J305" s="27">
        <v>20</v>
      </c>
      <c r="K305" s="27">
        <v>0</v>
      </c>
      <c r="L305" s="27">
        <f t="shared" si="31"/>
        <v>20</v>
      </c>
      <c r="M305" s="93">
        <v>0.78616014172676629</v>
      </c>
      <c r="N305" s="4" t="str">
        <f t="shared" si="35"/>
        <v>47032ND2034bf34 Rev1.420</v>
      </c>
      <c r="O305" s="4">
        <f t="shared" si="36"/>
        <v>15.723202834535325</v>
      </c>
      <c r="P305" s="8">
        <f t="shared" si="37"/>
        <v>43486</v>
      </c>
      <c r="Q305" s="8">
        <f>VLOOKUP(P305,'Lookup Tables'!$A$3:$B$121,1,TRUE)</f>
        <v>43485</v>
      </c>
      <c r="R305" s="9">
        <f>VLOOKUP(P305,'Lookup Tables'!$A$3:$B$121,2,TRUE)</f>
        <v>43485</v>
      </c>
      <c r="S305" s="10">
        <f>VLOOKUP(P305,'Lookup Tables'!$D$3:$E$25,2,TRUE)</f>
        <v>43466</v>
      </c>
      <c r="T305" s="24" t="str">
        <f>IF(LEFT(G305,2)="PH",VLOOKUP(LEFT(G305,3),'Lookup Tables'!$G$3:$H$37,2,FALSE),IF(ISNA(VLOOKUP(LEFT(G305,2),'Lookup Tables'!$G$3:$H$37,2,FALSE)),"Other",VLOOKUP(LEFT(G305,2),'Lookup Tables'!$G$3:$H$37,2,FALSE)))</f>
        <v>Battery</v>
      </c>
      <c r="U305" s="79" t="str">
        <f t="shared" si="32"/>
        <v>ND2</v>
      </c>
      <c r="V305" s="79" t="str">
        <f t="shared" si="33"/>
        <v>D</v>
      </c>
      <c r="W305" s="79">
        <f>VLOOKUP(V305,'Lookup Tables'!$K$3:$L$21,2,FALSE)</f>
        <v>4</v>
      </c>
      <c r="X305" s="79">
        <f t="shared" si="34"/>
        <v>80</v>
      </c>
      <c r="Y305" s="12">
        <f ca="1">IF(R305="LATE",TODAY()-P305,0)</f>
        <v>0</v>
      </c>
      <c r="Z305">
        <f ca="1">Y305*L305</f>
        <v>0</v>
      </c>
      <c r="AA305" s="80"/>
      <c r="AB305" s="93"/>
    </row>
    <row r="306" spans="1:28" x14ac:dyDescent="0.25">
      <c r="A306" s="25" t="s">
        <v>137</v>
      </c>
      <c r="B306" s="25" t="s">
        <v>13</v>
      </c>
      <c r="C306" s="26">
        <v>43157</v>
      </c>
      <c r="D306" s="26">
        <v>43375</v>
      </c>
      <c r="E306" s="25" t="s">
        <v>32</v>
      </c>
      <c r="F306" s="25" t="s">
        <v>32</v>
      </c>
      <c r="G306" s="25" t="s">
        <v>1608</v>
      </c>
      <c r="H306" s="25" t="s">
        <v>17</v>
      </c>
      <c r="I306" s="25" t="s">
        <v>1973</v>
      </c>
      <c r="J306" s="27">
        <v>250</v>
      </c>
      <c r="K306" s="27">
        <v>0</v>
      </c>
      <c r="L306" s="27">
        <f t="shared" si="31"/>
        <v>250</v>
      </c>
      <c r="M306" s="93">
        <v>0.64931004298173656</v>
      </c>
      <c r="N306" s="4" t="str">
        <f t="shared" si="35"/>
        <v>45283ND2034bt34 Rev1.3250</v>
      </c>
      <c r="O306" s="4">
        <f t="shared" si="36"/>
        <v>162.32751074543413</v>
      </c>
      <c r="P306" s="8">
        <f t="shared" si="37"/>
        <v>43339</v>
      </c>
      <c r="Q306" s="8">
        <f>VLOOKUP(P306,'Lookup Tables'!$A$3:$B$121,1,TRUE)</f>
        <v>43338</v>
      </c>
      <c r="R306" s="9" t="str">
        <f>VLOOKUP(P306,'Lookup Tables'!$A$3:$B$121,2,TRUE)</f>
        <v>LATE</v>
      </c>
      <c r="S306" s="10" t="str">
        <f>VLOOKUP(P306,'Lookup Tables'!$D$3:$E$25,2,TRUE)</f>
        <v>LATE</v>
      </c>
      <c r="T306" s="24" t="str">
        <f>IF(LEFT(G306,2)="PH",VLOOKUP(LEFT(G306,3),'Lookup Tables'!$G$3:$H$37,2,FALSE),IF(ISNA(VLOOKUP(LEFT(G306,2),'Lookup Tables'!$G$3:$H$37,2,FALSE)),"Other",VLOOKUP(LEFT(G306,2),'Lookup Tables'!$G$3:$H$37,2,FALSE)))</f>
        <v>Battery</v>
      </c>
      <c r="U306" s="79" t="str">
        <f t="shared" si="32"/>
        <v>ND2</v>
      </c>
      <c r="V306" s="79" t="str">
        <f t="shared" si="33"/>
        <v>D</v>
      </c>
      <c r="W306" s="79">
        <f>VLOOKUP(V306,'Lookup Tables'!$K$3:$L$21,2,FALSE)</f>
        <v>4</v>
      </c>
      <c r="X306" s="79">
        <f t="shared" si="34"/>
        <v>1000</v>
      </c>
      <c r="Y306" s="12">
        <f ca="1">IF(R306="LATE",TODAY()-P306,0)</f>
        <v>18</v>
      </c>
      <c r="Z306">
        <f ca="1">Y306*L306</f>
        <v>4500</v>
      </c>
      <c r="AA306" s="80"/>
      <c r="AB306" s="93"/>
    </row>
    <row r="307" spans="1:28" x14ac:dyDescent="0.25">
      <c r="A307" s="25" t="s">
        <v>137</v>
      </c>
      <c r="B307" s="25" t="s">
        <v>13</v>
      </c>
      <c r="C307" s="26">
        <v>43157</v>
      </c>
      <c r="D307" s="26">
        <v>43375</v>
      </c>
      <c r="E307" s="25" t="s">
        <v>32</v>
      </c>
      <c r="F307" s="25" t="s">
        <v>32</v>
      </c>
      <c r="G307" s="25" t="s">
        <v>1608</v>
      </c>
      <c r="H307" s="25" t="s">
        <v>17</v>
      </c>
      <c r="I307" s="25" t="s">
        <v>1974</v>
      </c>
      <c r="J307" s="27">
        <v>250</v>
      </c>
      <c r="K307" s="27">
        <v>0</v>
      </c>
      <c r="L307" s="27">
        <f t="shared" si="31"/>
        <v>250</v>
      </c>
      <c r="M307" s="93">
        <v>0.64931004298173656</v>
      </c>
      <c r="N307" s="4" t="str">
        <f t="shared" si="35"/>
        <v>45283ND2034bt34 Rev1.3250</v>
      </c>
      <c r="O307" s="4">
        <f t="shared" si="36"/>
        <v>162.32751074543413</v>
      </c>
      <c r="P307" s="8">
        <f t="shared" si="37"/>
        <v>43349</v>
      </c>
      <c r="Q307" s="8">
        <f>VLOOKUP(P307,'Lookup Tables'!$A$3:$B$121,1,TRUE)</f>
        <v>43345</v>
      </c>
      <c r="R307" s="9" t="str">
        <f>VLOOKUP(P307,'Lookup Tables'!$A$3:$B$121,2,TRUE)</f>
        <v>LATE</v>
      </c>
      <c r="S307" s="10">
        <f>VLOOKUP(P307,'Lookup Tables'!$D$3:$E$25,2,TRUE)</f>
        <v>43344</v>
      </c>
      <c r="T307" s="24" t="str">
        <f>IF(LEFT(G307,2)="PH",VLOOKUP(LEFT(G307,3),'Lookup Tables'!$G$3:$H$37,2,FALSE),IF(ISNA(VLOOKUP(LEFT(G307,2),'Lookup Tables'!$G$3:$H$37,2,FALSE)),"Other",VLOOKUP(LEFT(G307,2),'Lookup Tables'!$G$3:$H$37,2,FALSE)))</f>
        <v>Battery</v>
      </c>
      <c r="U307" s="79" t="str">
        <f t="shared" si="32"/>
        <v>ND2</v>
      </c>
      <c r="V307" s="79" t="str">
        <f t="shared" si="33"/>
        <v>D</v>
      </c>
      <c r="W307" s="79">
        <f>VLOOKUP(V307,'Lookup Tables'!$K$3:$L$21,2,FALSE)</f>
        <v>4</v>
      </c>
      <c r="X307" s="79">
        <f t="shared" si="34"/>
        <v>1000</v>
      </c>
      <c r="Y307" s="12">
        <f ca="1">IF(R307="LATE",TODAY()-P307,0)</f>
        <v>8</v>
      </c>
      <c r="Z307">
        <f ca="1">Y307*L307</f>
        <v>2000</v>
      </c>
      <c r="AA307" s="80"/>
      <c r="AB307" s="93"/>
    </row>
    <row r="308" spans="1:28" x14ac:dyDescent="0.25">
      <c r="A308" s="25" t="s">
        <v>137</v>
      </c>
      <c r="B308" s="25" t="s">
        <v>13</v>
      </c>
      <c r="C308" s="26">
        <v>43157</v>
      </c>
      <c r="D308" s="26">
        <v>43375</v>
      </c>
      <c r="E308" s="25" t="s">
        <v>32</v>
      </c>
      <c r="F308" s="25" t="s">
        <v>32</v>
      </c>
      <c r="G308" s="25" t="s">
        <v>1608</v>
      </c>
      <c r="H308" s="25" t="s">
        <v>17</v>
      </c>
      <c r="I308" s="25" t="s">
        <v>1975</v>
      </c>
      <c r="J308" s="27">
        <v>250</v>
      </c>
      <c r="K308" s="27">
        <v>0</v>
      </c>
      <c r="L308" s="27">
        <f t="shared" si="31"/>
        <v>250</v>
      </c>
      <c r="M308" s="93">
        <v>0.64931004298173656</v>
      </c>
      <c r="N308" s="4" t="str">
        <f t="shared" si="35"/>
        <v>45283ND2034bt34 Rev1.3250</v>
      </c>
      <c r="O308" s="4">
        <f t="shared" si="36"/>
        <v>162.32751074543413</v>
      </c>
      <c r="P308" s="8">
        <f t="shared" si="37"/>
        <v>43363</v>
      </c>
      <c r="Q308" s="8">
        <f>VLOOKUP(P308,'Lookup Tables'!$A$3:$B$121,1,TRUE)</f>
        <v>43359</v>
      </c>
      <c r="R308" s="9">
        <f>VLOOKUP(P308,'Lookup Tables'!$A$3:$B$121,2,TRUE)</f>
        <v>43359</v>
      </c>
      <c r="S308" s="10">
        <f>VLOOKUP(P308,'Lookup Tables'!$D$3:$E$25,2,TRUE)</f>
        <v>43344</v>
      </c>
      <c r="T308" s="24" t="str">
        <f>IF(LEFT(G308,2)="PH",VLOOKUP(LEFT(G308,3),'Lookup Tables'!$G$3:$H$37,2,FALSE),IF(ISNA(VLOOKUP(LEFT(G308,2),'Lookup Tables'!$G$3:$H$37,2,FALSE)),"Other",VLOOKUP(LEFT(G308,2),'Lookup Tables'!$G$3:$H$37,2,FALSE)))</f>
        <v>Battery</v>
      </c>
      <c r="U308" s="79" t="str">
        <f t="shared" si="32"/>
        <v>ND2</v>
      </c>
      <c r="V308" s="79" t="str">
        <f t="shared" si="33"/>
        <v>D</v>
      </c>
      <c r="W308" s="79">
        <f>VLOOKUP(V308,'Lookup Tables'!$K$3:$L$21,2,FALSE)</f>
        <v>4</v>
      </c>
      <c r="X308" s="79">
        <f t="shared" si="34"/>
        <v>1000</v>
      </c>
      <c r="Y308" s="12">
        <f ca="1">IF(R308="LATE",TODAY()-P308,0)</f>
        <v>0</v>
      </c>
      <c r="Z308">
        <f ca="1">Y308*L308</f>
        <v>0</v>
      </c>
      <c r="AA308" s="80"/>
      <c r="AB308" s="93"/>
    </row>
    <row r="309" spans="1:28" x14ac:dyDescent="0.25">
      <c r="A309" s="25" t="s">
        <v>463</v>
      </c>
      <c r="B309" s="25" t="s">
        <v>13</v>
      </c>
      <c r="C309" s="26">
        <v>43304</v>
      </c>
      <c r="D309" s="26">
        <v>43427</v>
      </c>
      <c r="E309" s="25" t="s">
        <v>45</v>
      </c>
      <c r="F309" s="25" t="s">
        <v>45</v>
      </c>
      <c r="G309" s="25" t="s">
        <v>1609</v>
      </c>
      <c r="H309" s="25" t="s">
        <v>17</v>
      </c>
      <c r="I309" s="25" t="s">
        <v>1976</v>
      </c>
      <c r="J309" s="27">
        <v>20</v>
      </c>
      <c r="K309" s="27">
        <v>0</v>
      </c>
      <c r="L309" s="27">
        <f t="shared" si="31"/>
        <v>20</v>
      </c>
      <c r="M309" s="93">
        <v>0.67578835331072828</v>
      </c>
      <c r="N309" s="4" t="str">
        <f t="shared" si="35"/>
        <v>46616ND2034cd31 Rev1.220</v>
      </c>
      <c r="O309" s="4">
        <f t="shared" si="36"/>
        <v>13.515767066214565</v>
      </c>
      <c r="P309" s="8">
        <f t="shared" si="37"/>
        <v>43340</v>
      </c>
      <c r="Q309" s="8">
        <f>VLOOKUP(P309,'Lookup Tables'!$A$3:$B$121,1,TRUE)</f>
        <v>43338</v>
      </c>
      <c r="R309" s="9" t="str">
        <f>VLOOKUP(P309,'Lookup Tables'!$A$3:$B$121,2,TRUE)</f>
        <v>LATE</v>
      </c>
      <c r="S309" s="10" t="str">
        <f>VLOOKUP(P309,'Lookup Tables'!$D$3:$E$25,2,TRUE)</f>
        <v>LATE</v>
      </c>
      <c r="T309" s="24" t="str">
        <f>IF(LEFT(G309,2)="PH",VLOOKUP(LEFT(G309,3),'Lookup Tables'!$G$3:$H$37,2,FALSE),IF(ISNA(VLOOKUP(LEFT(G309,2),'Lookup Tables'!$G$3:$H$37,2,FALSE)),"Other",VLOOKUP(LEFT(G309,2),'Lookup Tables'!$G$3:$H$37,2,FALSE)))</f>
        <v>Battery</v>
      </c>
      <c r="U309" s="79" t="str">
        <f t="shared" si="32"/>
        <v>ND2</v>
      </c>
      <c r="V309" s="79" t="str">
        <f t="shared" si="33"/>
        <v>D</v>
      </c>
      <c r="W309" s="79">
        <f>VLOOKUP(V309,'Lookup Tables'!$K$3:$L$21,2,FALSE)</f>
        <v>4</v>
      </c>
      <c r="X309" s="79">
        <f t="shared" si="34"/>
        <v>80</v>
      </c>
      <c r="Y309" s="12">
        <f ca="1">IF(R309="LATE",TODAY()-P309,0)</f>
        <v>17</v>
      </c>
      <c r="Z309">
        <f ca="1">Y309*L309</f>
        <v>340</v>
      </c>
      <c r="AA309" s="80"/>
      <c r="AB309" s="93"/>
    </row>
    <row r="310" spans="1:28" x14ac:dyDescent="0.25">
      <c r="A310" s="25" t="s">
        <v>463</v>
      </c>
      <c r="B310" s="25" t="s">
        <v>13</v>
      </c>
      <c r="C310" s="26">
        <v>43304</v>
      </c>
      <c r="D310" s="26">
        <v>43427</v>
      </c>
      <c r="E310" s="25" t="s">
        <v>45</v>
      </c>
      <c r="F310" s="25" t="s">
        <v>45</v>
      </c>
      <c r="G310" s="25" t="s">
        <v>1609</v>
      </c>
      <c r="H310" s="25" t="s">
        <v>17</v>
      </c>
      <c r="I310" s="25" t="s">
        <v>1977</v>
      </c>
      <c r="J310" s="27">
        <v>20</v>
      </c>
      <c r="K310" s="27">
        <v>0</v>
      </c>
      <c r="L310" s="27">
        <f t="shared" si="31"/>
        <v>20</v>
      </c>
      <c r="M310" s="93">
        <v>0.67578835331072828</v>
      </c>
      <c r="N310" s="4" t="str">
        <f t="shared" si="35"/>
        <v>46616ND2034cd31 Rev1.220</v>
      </c>
      <c r="O310" s="4">
        <f t="shared" si="36"/>
        <v>13.515767066214565</v>
      </c>
      <c r="P310" s="8">
        <f t="shared" si="37"/>
        <v>43367</v>
      </c>
      <c r="Q310" s="8">
        <f>VLOOKUP(P310,'Lookup Tables'!$A$3:$B$121,1,TRUE)</f>
        <v>43366</v>
      </c>
      <c r="R310" s="9">
        <f>VLOOKUP(P310,'Lookup Tables'!$A$3:$B$121,2,TRUE)</f>
        <v>43366</v>
      </c>
      <c r="S310" s="10">
        <f>VLOOKUP(P310,'Lookup Tables'!$D$3:$E$25,2,TRUE)</f>
        <v>43344</v>
      </c>
      <c r="T310" s="24" t="str">
        <f>IF(LEFT(G310,2)="PH",VLOOKUP(LEFT(G310,3),'Lookup Tables'!$G$3:$H$37,2,FALSE),IF(ISNA(VLOOKUP(LEFT(G310,2),'Lookup Tables'!$G$3:$H$37,2,FALSE)),"Other",VLOOKUP(LEFT(G310,2),'Lookup Tables'!$G$3:$H$37,2,FALSE)))</f>
        <v>Battery</v>
      </c>
      <c r="U310" s="79" t="str">
        <f t="shared" si="32"/>
        <v>ND2</v>
      </c>
      <c r="V310" s="79" t="str">
        <f t="shared" si="33"/>
        <v>D</v>
      </c>
      <c r="W310" s="79">
        <f>VLOOKUP(V310,'Lookup Tables'!$K$3:$L$21,2,FALSE)</f>
        <v>4</v>
      </c>
      <c r="X310" s="79">
        <f t="shared" si="34"/>
        <v>80</v>
      </c>
      <c r="Y310" s="12">
        <f ca="1">IF(R310="LATE",TODAY()-P310,0)</f>
        <v>0</v>
      </c>
      <c r="Z310">
        <f ca="1">Y310*L310</f>
        <v>0</v>
      </c>
      <c r="AA310" s="80"/>
      <c r="AB310" s="93"/>
    </row>
    <row r="311" spans="1:28" x14ac:dyDescent="0.25">
      <c r="A311" s="25" t="s">
        <v>463</v>
      </c>
      <c r="B311" s="25" t="s">
        <v>13</v>
      </c>
      <c r="C311" s="26">
        <v>43304</v>
      </c>
      <c r="D311" s="26">
        <v>43427</v>
      </c>
      <c r="E311" s="25" t="s">
        <v>45</v>
      </c>
      <c r="F311" s="25" t="s">
        <v>45</v>
      </c>
      <c r="G311" s="25" t="s">
        <v>1609</v>
      </c>
      <c r="H311" s="25" t="s">
        <v>17</v>
      </c>
      <c r="I311" s="25" t="s">
        <v>1978</v>
      </c>
      <c r="J311" s="27">
        <v>40</v>
      </c>
      <c r="K311" s="27">
        <v>0</v>
      </c>
      <c r="L311" s="27">
        <f t="shared" si="31"/>
        <v>40</v>
      </c>
      <c r="M311" s="93">
        <v>0.67578835331072828</v>
      </c>
      <c r="N311" s="4" t="str">
        <f t="shared" si="35"/>
        <v>46616ND2034cd31 Rev1.240</v>
      </c>
      <c r="O311" s="4">
        <f t="shared" si="36"/>
        <v>27.03153413242913</v>
      </c>
      <c r="P311" s="8">
        <f t="shared" si="37"/>
        <v>43388</v>
      </c>
      <c r="Q311" s="8">
        <f>VLOOKUP(P311,'Lookup Tables'!$A$3:$B$121,1,TRUE)</f>
        <v>43387</v>
      </c>
      <c r="R311" s="9">
        <f>VLOOKUP(P311,'Lookup Tables'!$A$3:$B$121,2,TRUE)</f>
        <v>43387</v>
      </c>
      <c r="S311" s="10">
        <f>VLOOKUP(P311,'Lookup Tables'!$D$3:$E$25,2,TRUE)</f>
        <v>43374</v>
      </c>
      <c r="T311" s="24" t="str">
        <f>IF(LEFT(G311,2)="PH",VLOOKUP(LEFT(G311,3),'Lookup Tables'!$G$3:$H$37,2,FALSE),IF(ISNA(VLOOKUP(LEFT(G311,2),'Lookup Tables'!$G$3:$H$37,2,FALSE)),"Other",VLOOKUP(LEFT(G311,2),'Lookup Tables'!$G$3:$H$37,2,FALSE)))</f>
        <v>Battery</v>
      </c>
      <c r="U311" s="79" t="str">
        <f t="shared" si="32"/>
        <v>ND2</v>
      </c>
      <c r="V311" s="79" t="str">
        <f t="shared" si="33"/>
        <v>D</v>
      </c>
      <c r="W311" s="79">
        <f>VLOOKUP(V311,'Lookup Tables'!$K$3:$L$21,2,FALSE)</f>
        <v>4</v>
      </c>
      <c r="X311" s="79">
        <f t="shared" si="34"/>
        <v>160</v>
      </c>
      <c r="Y311" s="12">
        <f ca="1">IF(R311="LATE",TODAY()-P311,0)</f>
        <v>0</v>
      </c>
      <c r="Z311">
        <f ca="1">Y311*L311</f>
        <v>0</v>
      </c>
      <c r="AA311" s="80"/>
      <c r="AB311" s="93"/>
    </row>
    <row r="312" spans="1:28" x14ac:dyDescent="0.25">
      <c r="A312" s="25" t="s">
        <v>463</v>
      </c>
      <c r="B312" s="25" t="s">
        <v>13</v>
      </c>
      <c r="C312" s="26">
        <v>43304</v>
      </c>
      <c r="D312" s="26">
        <v>43427</v>
      </c>
      <c r="E312" s="25" t="s">
        <v>45</v>
      </c>
      <c r="F312" s="25" t="s">
        <v>45</v>
      </c>
      <c r="G312" s="25" t="s">
        <v>1609</v>
      </c>
      <c r="H312" s="25" t="s">
        <v>17</v>
      </c>
      <c r="I312" s="25" t="s">
        <v>1979</v>
      </c>
      <c r="J312" s="27">
        <v>40</v>
      </c>
      <c r="K312" s="27">
        <v>0</v>
      </c>
      <c r="L312" s="27">
        <f t="shared" si="31"/>
        <v>40</v>
      </c>
      <c r="M312" s="93">
        <v>0.67578835331072828</v>
      </c>
      <c r="N312" s="4" t="str">
        <f t="shared" si="35"/>
        <v>46616ND2034cd31 Rev1.240</v>
      </c>
      <c r="O312" s="4">
        <f t="shared" si="36"/>
        <v>27.03153413242913</v>
      </c>
      <c r="P312" s="8">
        <f t="shared" si="37"/>
        <v>43409</v>
      </c>
      <c r="Q312" s="8">
        <f>VLOOKUP(P312,'Lookup Tables'!$A$3:$B$121,1,TRUE)</f>
        <v>43408</v>
      </c>
      <c r="R312" s="9">
        <f>VLOOKUP(P312,'Lookup Tables'!$A$3:$B$121,2,TRUE)</f>
        <v>43408</v>
      </c>
      <c r="S312" s="10">
        <f>VLOOKUP(P312,'Lookup Tables'!$D$3:$E$25,2,TRUE)</f>
        <v>43405</v>
      </c>
      <c r="T312" s="24" t="str">
        <f>IF(LEFT(G312,2)="PH",VLOOKUP(LEFT(G312,3),'Lookup Tables'!$G$3:$H$37,2,FALSE),IF(ISNA(VLOOKUP(LEFT(G312,2),'Lookup Tables'!$G$3:$H$37,2,FALSE)),"Other",VLOOKUP(LEFT(G312,2),'Lookup Tables'!$G$3:$H$37,2,FALSE)))</f>
        <v>Battery</v>
      </c>
      <c r="U312" s="79" t="str">
        <f t="shared" si="32"/>
        <v>ND2</v>
      </c>
      <c r="V312" s="79" t="str">
        <f t="shared" si="33"/>
        <v>D</v>
      </c>
      <c r="W312" s="79">
        <f>VLOOKUP(V312,'Lookup Tables'!$K$3:$L$21,2,FALSE)</f>
        <v>4</v>
      </c>
      <c r="X312" s="79">
        <f t="shared" si="34"/>
        <v>160</v>
      </c>
      <c r="Y312" s="12">
        <f ca="1">IF(R312="LATE",TODAY()-P312,0)</f>
        <v>0</v>
      </c>
      <c r="Z312">
        <f ca="1">Y312*L312</f>
        <v>0</v>
      </c>
      <c r="AA312" s="80"/>
      <c r="AB312" s="93"/>
    </row>
    <row r="313" spans="1:28" x14ac:dyDescent="0.25">
      <c r="A313" s="25" t="s">
        <v>463</v>
      </c>
      <c r="B313" s="25" t="s">
        <v>13</v>
      </c>
      <c r="C313" s="26">
        <v>43304</v>
      </c>
      <c r="D313" s="26">
        <v>43427</v>
      </c>
      <c r="E313" s="25" t="s">
        <v>45</v>
      </c>
      <c r="F313" s="25" t="s">
        <v>45</v>
      </c>
      <c r="G313" s="25" t="s">
        <v>1609</v>
      </c>
      <c r="H313" s="25" t="s">
        <v>17</v>
      </c>
      <c r="I313" s="25" t="s">
        <v>1980</v>
      </c>
      <c r="J313" s="27">
        <v>40</v>
      </c>
      <c r="K313" s="27">
        <v>0</v>
      </c>
      <c r="L313" s="27">
        <f t="shared" si="31"/>
        <v>40</v>
      </c>
      <c r="M313" s="93">
        <v>0.67578835331072828</v>
      </c>
      <c r="N313" s="4" t="str">
        <f t="shared" si="35"/>
        <v>46616ND2034cd31 Rev1.240</v>
      </c>
      <c r="O313" s="4">
        <f t="shared" si="36"/>
        <v>27.03153413242913</v>
      </c>
      <c r="P313" s="8">
        <f t="shared" si="37"/>
        <v>43423</v>
      </c>
      <c r="Q313" s="8">
        <f>VLOOKUP(P313,'Lookup Tables'!$A$3:$B$121,1,TRUE)</f>
        <v>43422</v>
      </c>
      <c r="R313" s="9">
        <f>VLOOKUP(P313,'Lookup Tables'!$A$3:$B$121,2,TRUE)</f>
        <v>43422</v>
      </c>
      <c r="S313" s="10">
        <f>VLOOKUP(P313,'Lookup Tables'!$D$3:$E$25,2,TRUE)</f>
        <v>43405</v>
      </c>
      <c r="T313" s="24" t="str">
        <f>IF(LEFT(G313,2)="PH",VLOOKUP(LEFT(G313,3),'Lookup Tables'!$G$3:$H$37,2,FALSE),IF(ISNA(VLOOKUP(LEFT(G313,2),'Lookup Tables'!$G$3:$H$37,2,FALSE)),"Other",VLOOKUP(LEFT(G313,2),'Lookup Tables'!$G$3:$H$37,2,FALSE)))</f>
        <v>Battery</v>
      </c>
      <c r="U313" s="79" t="str">
        <f t="shared" si="32"/>
        <v>ND2</v>
      </c>
      <c r="V313" s="79" t="str">
        <f t="shared" si="33"/>
        <v>D</v>
      </c>
      <c r="W313" s="79">
        <f>VLOOKUP(V313,'Lookup Tables'!$K$3:$L$21,2,FALSE)</f>
        <v>4</v>
      </c>
      <c r="X313" s="79">
        <f t="shared" si="34"/>
        <v>160</v>
      </c>
      <c r="Y313" s="12">
        <f ca="1">IF(R313="LATE",TODAY()-P313,0)</f>
        <v>0</v>
      </c>
      <c r="Z313">
        <f ca="1">Y313*L313</f>
        <v>0</v>
      </c>
      <c r="AA313" s="80"/>
      <c r="AB313" s="93"/>
    </row>
    <row r="314" spans="1:28" x14ac:dyDescent="0.25">
      <c r="A314" s="25" t="s">
        <v>553</v>
      </c>
      <c r="B314" s="25" t="s">
        <v>13</v>
      </c>
      <c r="C314" s="26">
        <v>43313</v>
      </c>
      <c r="D314" s="26">
        <v>43501</v>
      </c>
      <c r="E314" s="25" t="s">
        <v>45</v>
      </c>
      <c r="F314" s="25" t="s">
        <v>45</v>
      </c>
      <c r="G314" s="25" t="s">
        <v>1609</v>
      </c>
      <c r="H314" s="25" t="s">
        <v>17</v>
      </c>
      <c r="I314" s="25" t="s">
        <v>1981</v>
      </c>
      <c r="J314" s="27">
        <v>60</v>
      </c>
      <c r="K314" s="27">
        <v>0</v>
      </c>
      <c r="L314" s="27">
        <f t="shared" si="31"/>
        <v>60</v>
      </c>
      <c r="M314" s="93">
        <v>0.67578835331072828</v>
      </c>
      <c r="N314" s="4" t="str">
        <f t="shared" si="35"/>
        <v>46718ND2034cd31 Rev1.260</v>
      </c>
      <c r="O314" s="4">
        <f t="shared" si="36"/>
        <v>40.547301198643694</v>
      </c>
      <c r="P314" s="8">
        <f t="shared" si="37"/>
        <v>43430</v>
      </c>
      <c r="Q314" s="8">
        <f>VLOOKUP(P314,'Lookup Tables'!$A$3:$B$121,1,TRUE)</f>
        <v>43429</v>
      </c>
      <c r="R314" s="9">
        <f>VLOOKUP(P314,'Lookup Tables'!$A$3:$B$121,2,TRUE)</f>
        <v>43429</v>
      </c>
      <c r="S314" s="10">
        <f>VLOOKUP(P314,'Lookup Tables'!$D$3:$E$25,2,TRUE)</f>
        <v>43405</v>
      </c>
      <c r="T314" s="24" t="str">
        <f>IF(LEFT(G314,2)="PH",VLOOKUP(LEFT(G314,3),'Lookup Tables'!$G$3:$H$37,2,FALSE),IF(ISNA(VLOOKUP(LEFT(G314,2),'Lookup Tables'!$G$3:$H$37,2,FALSE)),"Other",VLOOKUP(LEFT(G314,2),'Lookup Tables'!$G$3:$H$37,2,FALSE)))</f>
        <v>Battery</v>
      </c>
      <c r="U314" s="79" t="str">
        <f t="shared" si="32"/>
        <v>ND2</v>
      </c>
      <c r="V314" s="79" t="str">
        <f t="shared" si="33"/>
        <v>D</v>
      </c>
      <c r="W314" s="79">
        <f>VLOOKUP(V314,'Lookup Tables'!$K$3:$L$21,2,FALSE)</f>
        <v>4</v>
      </c>
      <c r="X314" s="79">
        <f t="shared" si="34"/>
        <v>240</v>
      </c>
      <c r="Y314" s="12">
        <f ca="1">IF(R314="LATE",TODAY()-P314,0)</f>
        <v>0</v>
      </c>
      <c r="Z314">
        <f ca="1">Y314*L314</f>
        <v>0</v>
      </c>
      <c r="AA314" s="80"/>
      <c r="AB314" s="93"/>
    </row>
    <row r="315" spans="1:28" x14ac:dyDescent="0.25">
      <c r="A315" s="25" t="s">
        <v>553</v>
      </c>
      <c r="B315" s="25" t="s">
        <v>13</v>
      </c>
      <c r="C315" s="26">
        <v>43313</v>
      </c>
      <c r="D315" s="26">
        <v>43501</v>
      </c>
      <c r="E315" s="25" t="s">
        <v>45</v>
      </c>
      <c r="F315" s="25" t="s">
        <v>45</v>
      </c>
      <c r="G315" s="25" t="s">
        <v>1609</v>
      </c>
      <c r="H315" s="25" t="s">
        <v>17</v>
      </c>
      <c r="I315" s="25" t="s">
        <v>1982</v>
      </c>
      <c r="J315" s="27">
        <v>60</v>
      </c>
      <c r="K315" s="27">
        <v>0</v>
      </c>
      <c r="L315" s="27">
        <f t="shared" si="31"/>
        <v>60</v>
      </c>
      <c r="M315" s="93">
        <v>0.67578835331072828</v>
      </c>
      <c r="N315" s="4" t="str">
        <f t="shared" si="35"/>
        <v>46718ND2034cd31 Rev1.260</v>
      </c>
      <c r="O315" s="4">
        <f t="shared" si="36"/>
        <v>40.547301198643694</v>
      </c>
      <c r="P315" s="8">
        <f t="shared" si="37"/>
        <v>43441</v>
      </c>
      <c r="Q315" s="8">
        <f>VLOOKUP(P315,'Lookup Tables'!$A$3:$B$121,1,TRUE)</f>
        <v>43436</v>
      </c>
      <c r="R315" s="9">
        <f>VLOOKUP(P315,'Lookup Tables'!$A$3:$B$121,2,TRUE)</f>
        <v>43436</v>
      </c>
      <c r="S315" s="10">
        <f>VLOOKUP(P315,'Lookup Tables'!$D$3:$E$25,2,TRUE)</f>
        <v>43435</v>
      </c>
      <c r="T315" s="24" t="str">
        <f>IF(LEFT(G315,2)="PH",VLOOKUP(LEFT(G315,3),'Lookup Tables'!$G$3:$H$37,2,FALSE),IF(ISNA(VLOOKUP(LEFT(G315,2),'Lookup Tables'!$G$3:$H$37,2,FALSE)),"Other",VLOOKUP(LEFT(G315,2),'Lookup Tables'!$G$3:$H$37,2,FALSE)))</f>
        <v>Battery</v>
      </c>
      <c r="U315" s="79" t="str">
        <f t="shared" si="32"/>
        <v>ND2</v>
      </c>
      <c r="V315" s="79" t="str">
        <f t="shared" si="33"/>
        <v>D</v>
      </c>
      <c r="W315" s="79">
        <f>VLOOKUP(V315,'Lookup Tables'!$K$3:$L$21,2,FALSE)</f>
        <v>4</v>
      </c>
      <c r="X315" s="79">
        <f t="shared" si="34"/>
        <v>240</v>
      </c>
      <c r="Y315" s="12">
        <f ca="1">IF(R315="LATE",TODAY()-P315,0)</f>
        <v>0</v>
      </c>
      <c r="Z315">
        <f ca="1">Y315*L315</f>
        <v>0</v>
      </c>
      <c r="AA315" s="80"/>
      <c r="AB315" s="93"/>
    </row>
    <row r="316" spans="1:28" x14ac:dyDescent="0.25">
      <c r="A316" s="25" t="s">
        <v>553</v>
      </c>
      <c r="B316" s="25" t="s">
        <v>13</v>
      </c>
      <c r="C316" s="26">
        <v>43313</v>
      </c>
      <c r="D316" s="26">
        <v>43501</v>
      </c>
      <c r="E316" s="25" t="s">
        <v>45</v>
      </c>
      <c r="F316" s="25" t="s">
        <v>45</v>
      </c>
      <c r="G316" s="25" t="s">
        <v>1609</v>
      </c>
      <c r="H316" s="25" t="s">
        <v>17</v>
      </c>
      <c r="I316" s="25" t="s">
        <v>1983</v>
      </c>
      <c r="J316" s="27">
        <v>40</v>
      </c>
      <c r="K316" s="27">
        <v>0</v>
      </c>
      <c r="L316" s="27">
        <f t="shared" si="31"/>
        <v>40</v>
      </c>
      <c r="M316" s="93">
        <v>0.67578835331072828</v>
      </c>
      <c r="N316" s="4" t="str">
        <f t="shared" si="35"/>
        <v>46718ND2034cd31 Rev1.240</v>
      </c>
      <c r="O316" s="4">
        <f t="shared" si="36"/>
        <v>27.03153413242913</v>
      </c>
      <c r="P316" s="8">
        <f t="shared" si="37"/>
        <v>43487</v>
      </c>
      <c r="Q316" s="8">
        <f>VLOOKUP(P316,'Lookup Tables'!$A$3:$B$121,1,TRUE)</f>
        <v>43485</v>
      </c>
      <c r="R316" s="9">
        <f>VLOOKUP(P316,'Lookup Tables'!$A$3:$B$121,2,TRUE)</f>
        <v>43485</v>
      </c>
      <c r="S316" s="10">
        <f>VLOOKUP(P316,'Lookup Tables'!$D$3:$E$25,2,TRUE)</f>
        <v>43466</v>
      </c>
      <c r="T316" s="24" t="str">
        <f>IF(LEFT(G316,2)="PH",VLOOKUP(LEFT(G316,3),'Lookup Tables'!$G$3:$H$37,2,FALSE),IF(ISNA(VLOOKUP(LEFT(G316,2),'Lookup Tables'!$G$3:$H$37,2,FALSE)),"Other",VLOOKUP(LEFT(G316,2),'Lookup Tables'!$G$3:$H$37,2,FALSE)))</f>
        <v>Battery</v>
      </c>
      <c r="U316" s="79" t="str">
        <f t="shared" si="32"/>
        <v>ND2</v>
      </c>
      <c r="V316" s="79" t="str">
        <f t="shared" si="33"/>
        <v>D</v>
      </c>
      <c r="W316" s="79">
        <f>VLOOKUP(V316,'Lookup Tables'!$K$3:$L$21,2,FALSE)</f>
        <v>4</v>
      </c>
      <c r="X316" s="79">
        <f t="shared" si="34"/>
        <v>160</v>
      </c>
      <c r="Y316" s="12">
        <f ca="1">IF(R316="LATE",TODAY()-P316,0)</f>
        <v>0</v>
      </c>
      <c r="Z316">
        <f ca="1">Y316*L316</f>
        <v>0</v>
      </c>
      <c r="AA316" s="80"/>
      <c r="AB316" s="93"/>
    </row>
    <row r="317" spans="1:28" x14ac:dyDescent="0.25">
      <c r="A317" s="25" t="s">
        <v>430</v>
      </c>
      <c r="B317" s="25" t="s">
        <v>13</v>
      </c>
      <c r="C317" s="26">
        <v>43292</v>
      </c>
      <c r="D317" s="26">
        <v>43449</v>
      </c>
      <c r="E317" s="25" t="s">
        <v>86</v>
      </c>
      <c r="F317" s="25" t="s">
        <v>86</v>
      </c>
      <c r="G317" s="25" t="s">
        <v>1610</v>
      </c>
      <c r="H317" s="25" t="s">
        <v>17</v>
      </c>
      <c r="I317" s="25" t="s">
        <v>1984</v>
      </c>
      <c r="J317" s="27">
        <v>400</v>
      </c>
      <c r="K317" s="27">
        <v>0</v>
      </c>
      <c r="L317" s="27">
        <f t="shared" si="31"/>
        <v>400</v>
      </c>
      <c r="M317" s="93">
        <v>0.61764525949551952</v>
      </c>
      <c r="N317" s="4" t="str">
        <f t="shared" si="35"/>
        <v>46530ND2037at31 Rev1.3400</v>
      </c>
      <c r="O317" s="4">
        <f t="shared" si="36"/>
        <v>247.05810379820781</v>
      </c>
      <c r="P317" s="8">
        <f t="shared" si="37"/>
        <v>43397</v>
      </c>
      <c r="Q317" s="8">
        <f>VLOOKUP(P317,'Lookup Tables'!$A$3:$B$121,1,TRUE)</f>
        <v>43394</v>
      </c>
      <c r="R317" s="9">
        <f>VLOOKUP(P317,'Lookup Tables'!$A$3:$B$121,2,TRUE)</f>
        <v>43394</v>
      </c>
      <c r="S317" s="10">
        <f>VLOOKUP(P317,'Lookup Tables'!$D$3:$E$25,2,TRUE)</f>
        <v>43374</v>
      </c>
      <c r="T317" s="24" t="str">
        <f>IF(LEFT(G317,2)="PH",VLOOKUP(LEFT(G317,3),'Lookup Tables'!$G$3:$H$37,2,FALSE),IF(ISNA(VLOOKUP(LEFT(G317,2),'Lookup Tables'!$G$3:$H$37,2,FALSE)),"Other",VLOOKUP(LEFT(G317,2),'Lookup Tables'!$G$3:$H$37,2,FALSE)))</f>
        <v>Battery</v>
      </c>
      <c r="U317" s="79" t="str">
        <f t="shared" si="32"/>
        <v>ND2</v>
      </c>
      <c r="V317" s="79" t="str">
        <f t="shared" si="33"/>
        <v>D</v>
      </c>
      <c r="W317" s="79">
        <f>VLOOKUP(V317,'Lookup Tables'!$K$3:$L$21,2,FALSE)</f>
        <v>4</v>
      </c>
      <c r="X317" s="79">
        <f t="shared" si="34"/>
        <v>1600</v>
      </c>
      <c r="Y317" s="12">
        <f ca="1">IF(R317="LATE",TODAY()-P317,0)</f>
        <v>0</v>
      </c>
      <c r="Z317">
        <f ca="1">Y317*L317</f>
        <v>0</v>
      </c>
      <c r="AA317" s="80"/>
      <c r="AB317" s="93"/>
    </row>
    <row r="318" spans="1:28" x14ac:dyDescent="0.25">
      <c r="A318" s="25" t="s">
        <v>430</v>
      </c>
      <c r="B318" s="25" t="s">
        <v>13</v>
      </c>
      <c r="C318" s="26">
        <v>43292</v>
      </c>
      <c r="D318" s="26">
        <v>43449</v>
      </c>
      <c r="E318" s="25" t="s">
        <v>86</v>
      </c>
      <c r="F318" s="25" t="s">
        <v>86</v>
      </c>
      <c r="G318" s="25" t="s">
        <v>1610</v>
      </c>
      <c r="H318" s="25" t="s">
        <v>17</v>
      </c>
      <c r="I318" s="25" t="s">
        <v>1985</v>
      </c>
      <c r="J318" s="27">
        <v>400</v>
      </c>
      <c r="K318" s="27">
        <v>0</v>
      </c>
      <c r="L318" s="27">
        <f t="shared" si="31"/>
        <v>400</v>
      </c>
      <c r="M318" s="93">
        <v>0.61764525949551952</v>
      </c>
      <c r="N318" s="4" t="str">
        <f t="shared" si="35"/>
        <v>46530ND2037at31 Rev1.3400</v>
      </c>
      <c r="O318" s="4">
        <f t="shared" si="36"/>
        <v>247.05810379820781</v>
      </c>
      <c r="P318" s="8">
        <f t="shared" si="37"/>
        <v>43417</v>
      </c>
      <c r="Q318" s="8">
        <f>VLOOKUP(P318,'Lookup Tables'!$A$3:$B$121,1,TRUE)</f>
        <v>43415</v>
      </c>
      <c r="R318" s="9">
        <f>VLOOKUP(P318,'Lookup Tables'!$A$3:$B$121,2,TRUE)</f>
        <v>43415</v>
      </c>
      <c r="S318" s="10">
        <f>VLOOKUP(P318,'Lookup Tables'!$D$3:$E$25,2,TRUE)</f>
        <v>43405</v>
      </c>
      <c r="T318" s="24" t="str">
        <f>IF(LEFT(G318,2)="PH",VLOOKUP(LEFT(G318,3),'Lookup Tables'!$G$3:$H$37,2,FALSE),IF(ISNA(VLOOKUP(LEFT(G318,2),'Lookup Tables'!$G$3:$H$37,2,FALSE)),"Other",VLOOKUP(LEFT(G318,2),'Lookup Tables'!$G$3:$H$37,2,FALSE)))</f>
        <v>Battery</v>
      </c>
      <c r="U318" s="79" t="str">
        <f t="shared" si="32"/>
        <v>ND2</v>
      </c>
      <c r="V318" s="79" t="str">
        <f t="shared" si="33"/>
        <v>D</v>
      </c>
      <c r="W318" s="79">
        <f>VLOOKUP(V318,'Lookup Tables'!$K$3:$L$21,2,FALSE)</f>
        <v>4</v>
      </c>
      <c r="X318" s="79">
        <f t="shared" si="34"/>
        <v>1600</v>
      </c>
      <c r="Y318" s="12">
        <f ca="1">IF(R318="LATE",TODAY()-P318,0)</f>
        <v>0</v>
      </c>
      <c r="Z318">
        <f ca="1">Y318*L318</f>
        <v>0</v>
      </c>
      <c r="AA318" s="80"/>
      <c r="AB318" s="93"/>
    </row>
    <row r="319" spans="1:28" x14ac:dyDescent="0.25">
      <c r="A319" s="25" t="s">
        <v>430</v>
      </c>
      <c r="B319" s="25" t="s">
        <v>13</v>
      </c>
      <c r="C319" s="26">
        <v>43292</v>
      </c>
      <c r="D319" s="26">
        <v>43449</v>
      </c>
      <c r="E319" s="25" t="s">
        <v>86</v>
      </c>
      <c r="F319" s="25" t="s">
        <v>86</v>
      </c>
      <c r="G319" s="25" t="s">
        <v>1610</v>
      </c>
      <c r="H319" s="25" t="s">
        <v>17</v>
      </c>
      <c r="I319" s="25" t="s">
        <v>1986</v>
      </c>
      <c r="J319" s="27">
        <v>400</v>
      </c>
      <c r="K319" s="27">
        <v>0</v>
      </c>
      <c r="L319" s="27">
        <f t="shared" si="31"/>
        <v>400</v>
      </c>
      <c r="M319" s="93">
        <v>0.61764525949551952</v>
      </c>
      <c r="N319" s="4" t="str">
        <f t="shared" si="35"/>
        <v>46530ND2037at31 Rev1.3400</v>
      </c>
      <c r="O319" s="4">
        <f t="shared" si="36"/>
        <v>247.05810379820781</v>
      </c>
      <c r="P319" s="8">
        <f t="shared" si="37"/>
        <v>43444</v>
      </c>
      <c r="Q319" s="8">
        <f>VLOOKUP(P319,'Lookup Tables'!$A$3:$B$121,1,TRUE)</f>
        <v>43443</v>
      </c>
      <c r="R319" s="9">
        <f>VLOOKUP(P319,'Lookup Tables'!$A$3:$B$121,2,TRUE)</f>
        <v>43443</v>
      </c>
      <c r="S319" s="10">
        <f>VLOOKUP(P319,'Lookup Tables'!$D$3:$E$25,2,TRUE)</f>
        <v>43435</v>
      </c>
      <c r="T319" s="24" t="str">
        <f>IF(LEFT(G319,2)="PH",VLOOKUP(LEFT(G319,3),'Lookup Tables'!$G$3:$H$37,2,FALSE),IF(ISNA(VLOOKUP(LEFT(G319,2),'Lookup Tables'!$G$3:$H$37,2,FALSE)),"Other",VLOOKUP(LEFT(G319,2),'Lookup Tables'!$G$3:$H$37,2,FALSE)))</f>
        <v>Battery</v>
      </c>
      <c r="U319" s="79" t="str">
        <f t="shared" si="32"/>
        <v>ND2</v>
      </c>
      <c r="V319" s="79" t="str">
        <f t="shared" si="33"/>
        <v>D</v>
      </c>
      <c r="W319" s="79">
        <f>VLOOKUP(V319,'Lookup Tables'!$K$3:$L$21,2,FALSE)</f>
        <v>4</v>
      </c>
      <c r="X319" s="79">
        <f t="shared" si="34"/>
        <v>1600</v>
      </c>
      <c r="Y319" s="12">
        <f ca="1">IF(R319="LATE",TODAY()-P319,0)</f>
        <v>0</v>
      </c>
      <c r="Z319">
        <f ca="1">Y319*L319</f>
        <v>0</v>
      </c>
      <c r="AA319" s="80"/>
      <c r="AB319" s="93"/>
    </row>
    <row r="320" spans="1:28" x14ac:dyDescent="0.25">
      <c r="A320" s="25" t="s">
        <v>1275</v>
      </c>
      <c r="B320" s="25" t="s">
        <v>13</v>
      </c>
      <c r="C320" s="26">
        <v>43349</v>
      </c>
      <c r="D320" s="26">
        <v>43465</v>
      </c>
      <c r="E320" s="25" t="s">
        <v>86</v>
      </c>
      <c r="F320" s="25" t="s">
        <v>86</v>
      </c>
      <c r="G320" s="25" t="s">
        <v>1610</v>
      </c>
      <c r="H320" s="25" t="s">
        <v>17</v>
      </c>
      <c r="I320" s="25" t="s">
        <v>1987</v>
      </c>
      <c r="J320" s="27">
        <v>50</v>
      </c>
      <c r="K320" s="27">
        <v>0</v>
      </c>
      <c r="L320" s="27">
        <f t="shared" si="31"/>
        <v>50</v>
      </c>
      <c r="M320" s="93">
        <v>0.66041091535334129</v>
      </c>
      <c r="N320" s="4" t="str">
        <f t="shared" si="35"/>
        <v>46970ND2037at31 Rev1.350</v>
      </c>
      <c r="O320" s="4">
        <f t="shared" si="36"/>
        <v>33.020545767667066</v>
      </c>
      <c r="P320" s="8">
        <f t="shared" si="37"/>
        <v>43395</v>
      </c>
      <c r="Q320" s="8">
        <f>VLOOKUP(P320,'Lookup Tables'!$A$3:$B$121,1,TRUE)</f>
        <v>43394</v>
      </c>
      <c r="R320" s="9">
        <f>VLOOKUP(P320,'Lookup Tables'!$A$3:$B$121,2,TRUE)</f>
        <v>43394</v>
      </c>
      <c r="S320" s="10">
        <f>VLOOKUP(P320,'Lookup Tables'!$D$3:$E$25,2,TRUE)</f>
        <v>43374</v>
      </c>
      <c r="T320" s="24" t="str">
        <f>IF(LEFT(G320,2)="PH",VLOOKUP(LEFT(G320,3),'Lookup Tables'!$G$3:$H$37,2,FALSE),IF(ISNA(VLOOKUP(LEFT(G320,2),'Lookup Tables'!$G$3:$H$37,2,FALSE)),"Other",VLOOKUP(LEFT(G320,2),'Lookup Tables'!$G$3:$H$37,2,FALSE)))</f>
        <v>Battery</v>
      </c>
      <c r="U320" s="79" t="str">
        <f t="shared" si="32"/>
        <v>ND2</v>
      </c>
      <c r="V320" s="79" t="str">
        <f t="shared" si="33"/>
        <v>D</v>
      </c>
      <c r="W320" s="79">
        <f>VLOOKUP(V320,'Lookup Tables'!$K$3:$L$21,2,FALSE)</f>
        <v>4</v>
      </c>
      <c r="X320" s="79">
        <f t="shared" si="34"/>
        <v>200</v>
      </c>
      <c r="Y320" s="12">
        <f ca="1">IF(R320="LATE",TODAY()-P320,0)</f>
        <v>0</v>
      </c>
      <c r="Z320">
        <f ca="1">Y320*L320</f>
        <v>0</v>
      </c>
      <c r="AA320" s="80"/>
      <c r="AB320" s="93"/>
    </row>
    <row r="321" spans="1:28" x14ac:dyDescent="0.25">
      <c r="A321" s="25" t="s">
        <v>1275</v>
      </c>
      <c r="B321" s="25" t="s">
        <v>13</v>
      </c>
      <c r="C321" s="26">
        <v>43349</v>
      </c>
      <c r="D321" s="26">
        <v>43465</v>
      </c>
      <c r="E321" s="25" t="s">
        <v>86</v>
      </c>
      <c r="F321" s="25" t="s">
        <v>86</v>
      </c>
      <c r="G321" s="25" t="s">
        <v>1610</v>
      </c>
      <c r="H321" s="25" t="s">
        <v>17</v>
      </c>
      <c r="I321" s="25" t="s">
        <v>1988</v>
      </c>
      <c r="J321" s="27">
        <v>150</v>
      </c>
      <c r="K321" s="27">
        <v>0</v>
      </c>
      <c r="L321" s="27">
        <f t="shared" si="31"/>
        <v>150</v>
      </c>
      <c r="M321" s="93">
        <v>0.66041091535334129</v>
      </c>
      <c r="N321" s="4" t="str">
        <f t="shared" si="35"/>
        <v>46970ND2037at31 Rev1.3150</v>
      </c>
      <c r="O321" s="4">
        <f t="shared" si="36"/>
        <v>99.061637303001191</v>
      </c>
      <c r="P321" s="8">
        <f t="shared" si="37"/>
        <v>43451</v>
      </c>
      <c r="Q321" s="8">
        <f>VLOOKUP(P321,'Lookup Tables'!$A$3:$B$121,1,TRUE)</f>
        <v>43450</v>
      </c>
      <c r="R321" s="9">
        <f>VLOOKUP(P321,'Lookup Tables'!$A$3:$B$121,2,TRUE)</f>
        <v>43450</v>
      </c>
      <c r="S321" s="10">
        <f>VLOOKUP(P321,'Lookup Tables'!$D$3:$E$25,2,TRUE)</f>
        <v>43435</v>
      </c>
      <c r="T321" s="24" t="str">
        <f>IF(LEFT(G321,2)="PH",VLOOKUP(LEFT(G321,3),'Lookup Tables'!$G$3:$H$37,2,FALSE),IF(ISNA(VLOOKUP(LEFT(G321,2),'Lookup Tables'!$G$3:$H$37,2,FALSE)),"Other",VLOOKUP(LEFT(G321,2),'Lookup Tables'!$G$3:$H$37,2,FALSE)))</f>
        <v>Battery</v>
      </c>
      <c r="U321" s="79" t="str">
        <f t="shared" si="32"/>
        <v>ND2</v>
      </c>
      <c r="V321" s="79" t="str">
        <f t="shared" si="33"/>
        <v>D</v>
      </c>
      <c r="W321" s="79">
        <f>VLOOKUP(V321,'Lookup Tables'!$K$3:$L$21,2,FALSE)</f>
        <v>4</v>
      </c>
      <c r="X321" s="79">
        <f t="shared" si="34"/>
        <v>600</v>
      </c>
      <c r="Y321" s="12">
        <f ca="1">IF(R321="LATE",TODAY()-P321,0)</f>
        <v>0</v>
      </c>
      <c r="Z321">
        <f ca="1">Y321*L321</f>
        <v>0</v>
      </c>
      <c r="AA321" s="80"/>
      <c r="AB321" s="93"/>
    </row>
    <row r="322" spans="1:28" x14ac:dyDescent="0.25">
      <c r="A322" s="25" t="s">
        <v>1275</v>
      </c>
      <c r="B322" s="25" t="s">
        <v>13</v>
      </c>
      <c r="C322" s="26">
        <v>43349</v>
      </c>
      <c r="D322" s="26">
        <v>43465</v>
      </c>
      <c r="E322" s="25" t="s">
        <v>86</v>
      </c>
      <c r="F322" s="25" t="s">
        <v>86</v>
      </c>
      <c r="G322" s="25" t="s">
        <v>1610</v>
      </c>
      <c r="H322" s="25" t="s">
        <v>17</v>
      </c>
      <c r="I322" s="25" t="s">
        <v>1989</v>
      </c>
      <c r="J322" s="27">
        <v>150</v>
      </c>
      <c r="K322" s="27">
        <v>0</v>
      </c>
      <c r="L322" s="27">
        <f t="shared" ref="L322:L385" si="38">IF((J322-K322)&gt;0, J322-K322, 0)</f>
        <v>150</v>
      </c>
      <c r="M322" s="93">
        <v>0.66041091535334129</v>
      </c>
      <c r="N322" s="4" t="str">
        <f t="shared" si="35"/>
        <v>46970ND2037at31 Rev1.3150</v>
      </c>
      <c r="O322" s="4">
        <f t="shared" si="36"/>
        <v>99.061637303001191</v>
      </c>
      <c r="P322" s="8">
        <f t="shared" si="37"/>
        <v>43465</v>
      </c>
      <c r="Q322" s="8">
        <f>VLOOKUP(P322,'Lookup Tables'!$A$3:$B$121,1,TRUE)</f>
        <v>43464</v>
      </c>
      <c r="R322" s="9">
        <f>VLOOKUP(P322,'Lookup Tables'!$A$3:$B$121,2,TRUE)</f>
        <v>43464</v>
      </c>
      <c r="S322" s="10">
        <f>VLOOKUP(P322,'Lookup Tables'!$D$3:$E$25,2,TRUE)</f>
        <v>43435</v>
      </c>
      <c r="T322" s="24" t="str">
        <f>IF(LEFT(G322,2)="PH",VLOOKUP(LEFT(G322,3),'Lookup Tables'!$G$3:$H$37,2,FALSE),IF(ISNA(VLOOKUP(LEFT(G322,2),'Lookup Tables'!$G$3:$H$37,2,FALSE)),"Other",VLOOKUP(LEFT(G322,2),'Lookup Tables'!$G$3:$H$37,2,FALSE)))</f>
        <v>Battery</v>
      </c>
      <c r="U322" s="79" t="str">
        <f t="shared" si="32"/>
        <v>ND2</v>
      </c>
      <c r="V322" s="79" t="str">
        <f t="shared" si="33"/>
        <v>D</v>
      </c>
      <c r="W322" s="79">
        <f>VLOOKUP(V322,'Lookup Tables'!$K$3:$L$21,2,FALSE)</f>
        <v>4</v>
      </c>
      <c r="X322" s="79">
        <f t="shared" si="34"/>
        <v>600</v>
      </c>
      <c r="Y322" s="12">
        <f ca="1">IF(R322="LATE",TODAY()-P322,0)</f>
        <v>0</v>
      </c>
      <c r="Z322">
        <f ca="1">Y322*L322</f>
        <v>0</v>
      </c>
      <c r="AA322" s="80"/>
      <c r="AB322" s="93"/>
    </row>
    <row r="323" spans="1:28" x14ac:dyDescent="0.25">
      <c r="A323" s="25" t="s">
        <v>797</v>
      </c>
      <c r="B323" s="25" t="s">
        <v>13</v>
      </c>
      <c r="C323" s="26">
        <v>43328</v>
      </c>
      <c r="D323" s="26">
        <v>43496</v>
      </c>
      <c r="E323" s="25" t="s">
        <v>86</v>
      </c>
      <c r="F323" s="25" t="s">
        <v>86</v>
      </c>
      <c r="G323" s="25" t="s">
        <v>1610</v>
      </c>
      <c r="H323" s="25" t="s">
        <v>17</v>
      </c>
      <c r="I323" s="25" t="s">
        <v>1988</v>
      </c>
      <c r="J323" s="27">
        <v>400</v>
      </c>
      <c r="K323" s="27">
        <v>0</v>
      </c>
      <c r="L323" s="27">
        <f t="shared" si="38"/>
        <v>400</v>
      </c>
      <c r="M323" s="93">
        <v>0.61764525949551952</v>
      </c>
      <c r="N323" s="4" t="str">
        <f t="shared" si="35"/>
        <v>46835ND2037at31 Rev1.3400</v>
      </c>
      <c r="O323" s="4">
        <f t="shared" si="36"/>
        <v>247.05810379820781</v>
      </c>
      <c r="P323" s="8">
        <f t="shared" si="37"/>
        <v>43451</v>
      </c>
      <c r="Q323" s="8">
        <f>VLOOKUP(P323,'Lookup Tables'!$A$3:$B$121,1,TRUE)</f>
        <v>43450</v>
      </c>
      <c r="R323" s="9">
        <f>VLOOKUP(P323,'Lookup Tables'!$A$3:$B$121,2,TRUE)</f>
        <v>43450</v>
      </c>
      <c r="S323" s="10">
        <f>VLOOKUP(P323,'Lookup Tables'!$D$3:$E$25,2,TRUE)</f>
        <v>43435</v>
      </c>
      <c r="T323" s="24" t="str">
        <f>IF(LEFT(G323,2)="PH",VLOOKUP(LEFT(G323,3),'Lookup Tables'!$G$3:$H$37,2,FALSE),IF(ISNA(VLOOKUP(LEFT(G323,2),'Lookup Tables'!$G$3:$H$37,2,FALSE)),"Other",VLOOKUP(LEFT(G323,2),'Lookup Tables'!$G$3:$H$37,2,FALSE)))</f>
        <v>Battery</v>
      </c>
      <c r="U323" s="79" t="str">
        <f t="shared" ref="U323:U386" si="39">LEFT(G323,3)</f>
        <v>ND2</v>
      </c>
      <c r="V323" s="79" t="str">
        <f t="shared" ref="V323:V386" si="40">IF(T323="Battery",IF(LEFT(U323,1)="L",VALUE(MID(U323,2,2)),MID(U323,2,1)),"n/a")</f>
        <v>D</v>
      </c>
      <c r="W323" s="79">
        <f>VLOOKUP(V323,'Lookup Tables'!$K$3:$L$21,2,FALSE)</f>
        <v>4</v>
      </c>
      <c r="X323" s="79">
        <f t="shared" ref="X323:X386" si="41">W323*L323</f>
        <v>1600</v>
      </c>
      <c r="Y323" s="12">
        <f ca="1">IF(R323="LATE",TODAY()-P323,0)</f>
        <v>0</v>
      </c>
      <c r="Z323">
        <f ca="1">Y323*L323</f>
        <v>0</v>
      </c>
      <c r="AA323" s="80"/>
      <c r="AB323" s="93"/>
    </row>
    <row r="324" spans="1:28" x14ac:dyDescent="0.25">
      <c r="A324" s="25" t="s">
        <v>797</v>
      </c>
      <c r="B324" s="25" t="s">
        <v>13</v>
      </c>
      <c r="C324" s="26">
        <v>43328</v>
      </c>
      <c r="D324" s="26">
        <v>43496</v>
      </c>
      <c r="E324" s="25" t="s">
        <v>86</v>
      </c>
      <c r="F324" s="25" t="s">
        <v>86</v>
      </c>
      <c r="G324" s="25" t="s">
        <v>1610</v>
      </c>
      <c r="H324" s="25" t="s">
        <v>17</v>
      </c>
      <c r="I324" s="25" t="s">
        <v>1990</v>
      </c>
      <c r="J324" s="27">
        <v>400</v>
      </c>
      <c r="K324" s="27">
        <v>0</v>
      </c>
      <c r="L324" s="27">
        <f t="shared" si="38"/>
        <v>400</v>
      </c>
      <c r="M324" s="93">
        <v>0.61764525949551952</v>
      </c>
      <c r="N324" s="4" t="str">
        <f t="shared" si="35"/>
        <v>46835ND2037at31 Rev1.3400</v>
      </c>
      <c r="O324" s="4">
        <f t="shared" si="36"/>
        <v>247.05810379820781</v>
      </c>
      <c r="P324" s="8">
        <f t="shared" si="37"/>
        <v>43472</v>
      </c>
      <c r="Q324" s="8">
        <f>VLOOKUP(P324,'Lookup Tables'!$A$3:$B$121,1,TRUE)</f>
        <v>43471</v>
      </c>
      <c r="R324" s="9">
        <f>VLOOKUP(P324,'Lookup Tables'!$A$3:$B$121,2,TRUE)</f>
        <v>43471</v>
      </c>
      <c r="S324" s="10">
        <f>VLOOKUP(P324,'Lookup Tables'!$D$3:$E$25,2,TRUE)</f>
        <v>43466</v>
      </c>
      <c r="T324" s="24" t="str">
        <f>IF(LEFT(G324,2)="PH",VLOOKUP(LEFT(G324,3),'Lookup Tables'!$G$3:$H$37,2,FALSE),IF(ISNA(VLOOKUP(LEFT(G324,2),'Lookup Tables'!$G$3:$H$37,2,FALSE)),"Other",VLOOKUP(LEFT(G324,2),'Lookup Tables'!$G$3:$H$37,2,FALSE)))</f>
        <v>Battery</v>
      </c>
      <c r="U324" s="79" t="str">
        <f t="shared" si="39"/>
        <v>ND2</v>
      </c>
      <c r="V324" s="79" t="str">
        <f t="shared" si="40"/>
        <v>D</v>
      </c>
      <c r="W324" s="79">
        <f>VLOOKUP(V324,'Lookup Tables'!$K$3:$L$21,2,FALSE)</f>
        <v>4</v>
      </c>
      <c r="X324" s="79">
        <f t="shared" si="41"/>
        <v>1600</v>
      </c>
      <c r="Y324" s="12">
        <f ca="1">IF(R324="LATE",TODAY()-P324,0)</f>
        <v>0</v>
      </c>
      <c r="Z324">
        <f ca="1">Y324*L324</f>
        <v>0</v>
      </c>
      <c r="AA324" s="80"/>
      <c r="AB324" s="93"/>
    </row>
    <row r="325" spans="1:28" x14ac:dyDescent="0.25">
      <c r="A325" s="25" t="s">
        <v>797</v>
      </c>
      <c r="B325" s="25" t="s">
        <v>13</v>
      </c>
      <c r="C325" s="26">
        <v>43328</v>
      </c>
      <c r="D325" s="26">
        <v>43496</v>
      </c>
      <c r="E325" s="25" t="s">
        <v>86</v>
      </c>
      <c r="F325" s="25" t="s">
        <v>86</v>
      </c>
      <c r="G325" s="25" t="s">
        <v>1610</v>
      </c>
      <c r="H325" s="25" t="s">
        <v>17</v>
      </c>
      <c r="I325" s="25" t="s">
        <v>1991</v>
      </c>
      <c r="J325" s="27">
        <v>400</v>
      </c>
      <c r="K325" s="27">
        <v>0</v>
      </c>
      <c r="L325" s="27">
        <f t="shared" si="38"/>
        <v>400</v>
      </c>
      <c r="M325" s="93">
        <v>0.61764525949551952</v>
      </c>
      <c r="N325" s="4" t="str">
        <f t="shared" si="35"/>
        <v>46835ND2037at31 Rev1.3400</v>
      </c>
      <c r="O325" s="4">
        <f t="shared" si="36"/>
        <v>247.05810379820781</v>
      </c>
      <c r="P325" s="8">
        <f t="shared" si="37"/>
        <v>43493</v>
      </c>
      <c r="Q325" s="8">
        <f>VLOOKUP(P325,'Lookup Tables'!$A$3:$B$121,1,TRUE)</f>
        <v>43492</v>
      </c>
      <c r="R325" s="9">
        <f>VLOOKUP(P325,'Lookup Tables'!$A$3:$B$121,2,TRUE)</f>
        <v>43492</v>
      </c>
      <c r="S325" s="10">
        <f>VLOOKUP(P325,'Lookup Tables'!$D$3:$E$25,2,TRUE)</f>
        <v>43466</v>
      </c>
      <c r="T325" s="24" t="str">
        <f>IF(LEFT(G325,2)="PH",VLOOKUP(LEFT(G325,3),'Lookup Tables'!$G$3:$H$37,2,FALSE),IF(ISNA(VLOOKUP(LEFT(G325,2),'Lookup Tables'!$G$3:$H$37,2,FALSE)),"Other",VLOOKUP(LEFT(G325,2),'Lookup Tables'!$G$3:$H$37,2,FALSE)))</f>
        <v>Battery</v>
      </c>
      <c r="U325" s="79" t="str">
        <f t="shared" si="39"/>
        <v>ND2</v>
      </c>
      <c r="V325" s="79" t="str">
        <f t="shared" si="40"/>
        <v>D</v>
      </c>
      <c r="W325" s="79">
        <f>VLOOKUP(V325,'Lookup Tables'!$K$3:$L$21,2,FALSE)</f>
        <v>4</v>
      </c>
      <c r="X325" s="79">
        <f t="shared" si="41"/>
        <v>1600</v>
      </c>
      <c r="Y325" s="12">
        <f ca="1">IF(R325="LATE",TODAY()-P325,0)</f>
        <v>0</v>
      </c>
      <c r="Z325">
        <f ca="1">Y325*L325</f>
        <v>0</v>
      </c>
      <c r="AA325" s="80"/>
      <c r="AB325" s="93"/>
    </row>
    <row r="326" spans="1:28" x14ac:dyDescent="0.25">
      <c r="A326" s="25" t="s">
        <v>384</v>
      </c>
      <c r="B326" s="25" t="s">
        <v>13</v>
      </c>
      <c r="C326" s="26">
        <v>43284</v>
      </c>
      <c r="D326" s="26">
        <v>43404</v>
      </c>
      <c r="E326" s="25" t="s">
        <v>385</v>
      </c>
      <c r="F326" s="25" t="s">
        <v>385</v>
      </c>
      <c r="G326" s="25" t="s">
        <v>1611</v>
      </c>
      <c r="H326" s="25" t="s">
        <v>17</v>
      </c>
      <c r="I326" s="25" t="s">
        <v>1992</v>
      </c>
      <c r="J326" s="27">
        <v>250</v>
      </c>
      <c r="K326" s="27">
        <v>0</v>
      </c>
      <c r="L326" s="27">
        <f t="shared" si="38"/>
        <v>250</v>
      </c>
      <c r="M326" s="93">
        <v>0.61764525949551952</v>
      </c>
      <c r="N326" s="4" t="str">
        <f t="shared" si="35"/>
        <v>46455ND2037be31 REV1.0250</v>
      </c>
      <c r="O326" s="4">
        <f t="shared" si="36"/>
        <v>154.41131487387989</v>
      </c>
      <c r="P326" s="8">
        <f t="shared" si="37"/>
        <v>43353</v>
      </c>
      <c r="Q326" s="8">
        <f>VLOOKUP(P326,'Lookup Tables'!$A$3:$B$121,1,TRUE)</f>
        <v>43352</v>
      </c>
      <c r="R326" s="9">
        <f>VLOOKUP(P326,'Lookup Tables'!$A$3:$B$121,2,TRUE)</f>
        <v>43352</v>
      </c>
      <c r="S326" s="10">
        <f>VLOOKUP(P326,'Lookup Tables'!$D$3:$E$25,2,TRUE)</f>
        <v>43344</v>
      </c>
      <c r="T326" s="24" t="str">
        <f>IF(LEFT(G326,2)="PH",VLOOKUP(LEFT(G326,3),'Lookup Tables'!$G$3:$H$37,2,FALSE),IF(ISNA(VLOOKUP(LEFT(G326,2),'Lookup Tables'!$G$3:$H$37,2,FALSE)),"Other",VLOOKUP(LEFT(G326,2),'Lookup Tables'!$G$3:$H$37,2,FALSE)))</f>
        <v>Battery</v>
      </c>
      <c r="U326" s="79" t="str">
        <f t="shared" si="39"/>
        <v>ND2</v>
      </c>
      <c r="V326" s="79" t="str">
        <f t="shared" si="40"/>
        <v>D</v>
      </c>
      <c r="W326" s="79">
        <f>VLOOKUP(V326,'Lookup Tables'!$K$3:$L$21,2,FALSE)</f>
        <v>4</v>
      </c>
      <c r="X326" s="79">
        <f t="shared" si="41"/>
        <v>1000</v>
      </c>
      <c r="Y326" s="12">
        <f ca="1">IF(R326="LATE",TODAY()-P326,0)</f>
        <v>0</v>
      </c>
      <c r="Z326">
        <f ca="1">Y326*L326</f>
        <v>0</v>
      </c>
      <c r="AA326" s="80"/>
      <c r="AB326" s="93"/>
    </row>
    <row r="327" spans="1:28" x14ac:dyDescent="0.25">
      <c r="A327" s="25" t="s">
        <v>384</v>
      </c>
      <c r="B327" s="25" t="s">
        <v>13</v>
      </c>
      <c r="C327" s="26">
        <v>43284</v>
      </c>
      <c r="D327" s="26">
        <v>43404</v>
      </c>
      <c r="E327" s="25" t="s">
        <v>385</v>
      </c>
      <c r="F327" s="25" t="s">
        <v>385</v>
      </c>
      <c r="G327" s="25" t="s">
        <v>1611</v>
      </c>
      <c r="H327" s="25" t="s">
        <v>17</v>
      </c>
      <c r="I327" s="25" t="s">
        <v>1993</v>
      </c>
      <c r="J327" s="27">
        <v>250</v>
      </c>
      <c r="K327" s="27">
        <v>0</v>
      </c>
      <c r="L327" s="27">
        <f t="shared" si="38"/>
        <v>250</v>
      </c>
      <c r="M327" s="93">
        <v>0.61764525949551952</v>
      </c>
      <c r="N327" s="4" t="str">
        <f t="shared" si="35"/>
        <v>46455ND2037be31 REV1.0250</v>
      </c>
      <c r="O327" s="4">
        <f t="shared" si="36"/>
        <v>154.41131487387989</v>
      </c>
      <c r="P327" s="8">
        <f t="shared" si="37"/>
        <v>43374</v>
      </c>
      <c r="Q327" s="8">
        <f>VLOOKUP(P327,'Lookup Tables'!$A$3:$B$121,1,TRUE)</f>
        <v>43373</v>
      </c>
      <c r="R327" s="9">
        <f>VLOOKUP(P327,'Lookup Tables'!$A$3:$B$121,2,TRUE)</f>
        <v>43373</v>
      </c>
      <c r="S327" s="10">
        <f>VLOOKUP(P327,'Lookup Tables'!$D$3:$E$25,2,TRUE)</f>
        <v>43374</v>
      </c>
      <c r="T327" s="24" t="str">
        <f>IF(LEFT(G327,2)="PH",VLOOKUP(LEFT(G327,3),'Lookup Tables'!$G$3:$H$37,2,FALSE),IF(ISNA(VLOOKUP(LEFT(G327,2),'Lookup Tables'!$G$3:$H$37,2,FALSE)),"Other",VLOOKUP(LEFT(G327,2),'Lookup Tables'!$G$3:$H$37,2,FALSE)))</f>
        <v>Battery</v>
      </c>
      <c r="U327" s="79" t="str">
        <f t="shared" si="39"/>
        <v>ND2</v>
      </c>
      <c r="V327" s="79" t="str">
        <f t="shared" si="40"/>
        <v>D</v>
      </c>
      <c r="W327" s="79">
        <f>VLOOKUP(V327,'Lookup Tables'!$K$3:$L$21,2,FALSE)</f>
        <v>4</v>
      </c>
      <c r="X327" s="79">
        <f t="shared" si="41"/>
        <v>1000</v>
      </c>
      <c r="Y327" s="12">
        <f ca="1">IF(R327="LATE",TODAY()-P327,0)</f>
        <v>0</v>
      </c>
      <c r="Z327">
        <f ca="1">Y327*L327</f>
        <v>0</v>
      </c>
      <c r="AA327" s="80"/>
      <c r="AB327" s="93"/>
    </row>
    <row r="328" spans="1:28" x14ac:dyDescent="0.25">
      <c r="A328" s="25" t="s">
        <v>384</v>
      </c>
      <c r="B328" s="25" t="s">
        <v>13</v>
      </c>
      <c r="C328" s="26">
        <v>43284</v>
      </c>
      <c r="D328" s="26">
        <v>43404</v>
      </c>
      <c r="E328" s="25" t="s">
        <v>385</v>
      </c>
      <c r="F328" s="25" t="s">
        <v>385</v>
      </c>
      <c r="G328" s="25" t="s">
        <v>1611</v>
      </c>
      <c r="H328" s="25" t="s">
        <v>17</v>
      </c>
      <c r="I328" s="25" t="s">
        <v>1994</v>
      </c>
      <c r="J328" s="27">
        <v>500</v>
      </c>
      <c r="K328" s="27">
        <v>0</v>
      </c>
      <c r="L328" s="27">
        <f t="shared" si="38"/>
        <v>500</v>
      </c>
      <c r="M328" s="93">
        <v>0.61764525949551952</v>
      </c>
      <c r="N328" s="4" t="str">
        <f t="shared" si="35"/>
        <v>46455ND2037be31 REV1.0500</v>
      </c>
      <c r="O328" s="4">
        <f t="shared" si="36"/>
        <v>308.82262974775978</v>
      </c>
      <c r="P328" s="8">
        <f t="shared" si="37"/>
        <v>43404</v>
      </c>
      <c r="Q328" s="8">
        <f>VLOOKUP(P328,'Lookup Tables'!$A$3:$B$121,1,TRUE)</f>
        <v>43401</v>
      </c>
      <c r="R328" s="9">
        <f>VLOOKUP(P328,'Lookup Tables'!$A$3:$B$121,2,TRUE)</f>
        <v>43401</v>
      </c>
      <c r="S328" s="10">
        <f>VLOOKUP(P328,'Lookup Tables'!$D$3:$E$25,2,TRUE)</f>
        <v>43374</v>
      </c>
      <c r="T328" s="24" t="str">
        <f>IF(LEFT(G328,2)="PH",VLOOKUP(LEFT(G328,3),'Lookup Tables'!$G$3:$H$37,2,FALSE),IF(ISNA(VLOOKUP(LEFT(G328,2),'Lookup Tables'!$G$3:$H$37,2,FALSE)),"Other",VLOOKUP(LEFT(G328,2),'Lookup Tables'!$G$3:$H$37,2,FALSE)))</f>
        <v>Battery</v>
      </c>
      <c r="U328" s="79" t="str">
        <f t="shared" si="39"/>
        <v>ND2</v>
      </c>
      <c r="V328" s="79" t="str">
        <f t="shared" si="40"/>
        <v>D</v>
      </c>
      <c r="W328" s="79">
        <f>VLOOKUP(V328,'Lookup Tables'!$K$3:$L$21,2,FALSE)</f>
        <v>4</v>
      </c>
      <c r="X328" s="79">
        <f t="shared" si="41"/>
        <v>2000</v>
      </c>
      <c r="Y328" s="12">
        <f ca="1">IF(R328="LATE",TODAY()-P328,0)</f>
        <v>0</v>
      </c>
      <c r="Z328">
        <f ca="1">Y328*L328</f>
        <v>0</v>
      </c>
      <c r="AA328" s="80"/>
      <c r="AB328" s="93"/>
    </row>
    <row r="329" spans="1:28" x14ac:dyDescent="0.25">
      <c r="A329" s="25" t="s">
        <v>333</v>
      </c>
      <c r="B329" s="25" t="s">
        <v>13</v>
      </c>
      <c r="C329" s="26">
        <v>43272</v>
      </c>
      <c r="D329" s="26">
        <v>43494</v>
      </c>
      <c r="E329" s="25" t="s">
        <v>96</v>
      </c>
      <c r="F329" s="25" t="s">
        <v>96</v>
      </c>
      <c r="G329" s="25" t="s">
        <v>1612</v>
      </c>
      <c r="H329" s="25" t="s">
        <v>15</v>
      </c>
      <c r="I329" s="25" t="s">
        <v>1995</v>
      </c>
      <c r="J329" s="27">
        <v>30</v>
      </c>
      <c r="K329" s="27">
        <v>0</v>
      </c>
      <c r="L329" s="27">
        <f t="shared" si="38"/>
        <v>30</v>
      </c>
      <c r="M329" s="93">
        <v>0.62683532596709401</v>
      </c>
      <c r="N329" s="4" t="str">
        <f t="shared" si="35"/>
        <v>46361ND2037bf29 Rev1.430</v>
      </c>
      <c r="O329" s="4">
        <f t="shared" si="36"/>
        <v>18.805059779012822</v>
      </c>
      <c r="P329" s="8">
        <f t="shared" si="37"/>
        <v>43396</v>
      </c>
      <c r="Q329" s="8">
        <f>VLOOKUP(P329,'Lookup Tables'!$A$3:$B$121,1,TRUE)</f>
        <v>43394</v>
      </c>
      <c r="R329" s="9">
        <f>VLOOKUP(P329,'Lookup Tables'!$A$3:$B$121,2,TRUE)</f>
        <v>43394</v>
      </c>
      <c r="S329" s="10">
        <f>VLOOKUP(P329,'Lookup Tables'!$D$3:$E$25,2,TRUE)</f>
        <v>43374</v>
      </c>
      <c r="T329" s="24" t="str">
        <f>IF(LEFT(G329,2)="PH",VLOOKUP(LEFT(G329,3),'Lookup Tables'!$G$3:$H$37,2,FALSE),IF(ISNA(VLOOKUP(LEFT(G329,2),'Lookup Tables'!$G$3:$H$37,2,FALSE)),"Other",VLOOKUP(LEFT(G329,2),'Lookup Tables'!$G$3:$H$37,2,FALSE)))</f>
        <v>Battery</v>
      </c>
      <c r="U329" s="79" t="str">
        <f t="shared" si="39"/>
        <v>ND2</v>
      </c>
      <c r="V329" s="79" t="str">
        <f t="shared" si="40"/>
        <v>D</v>
      </c>
      <c r="W329" s="79">
        <f>VLOOKUP(V329,'Lookup Tables'!$K$3:$L$21,2,FALSE)</f>
        <v>4</v>
      </c>
      <c r="X329" s="79">
        <f t="shared" si="41"/>
        <v>120</v>
      </c>
      <c r="Y329" s="12">
        <f ca="1">IF(R329="LATE",TODAY()-P329,0)</f>
        <v>0</v>
      </c>
      <c r="Z329">
        <f ca="1">Y329*L329</f>
        <v>0</v>
      </c>
      <c r="AA329" s="80"/>
      <c r="AB329" s="93"/>
    </row>
    <row r="330" spans="1:28" x14ac:dyDescent="0.25">
      <c r="A330" s="25" t="s">
        <v>333</v>
      </c>
      <c r="B330" s="25" t="s">
        <v>13</v>
      </c>
      <c r="C330" s="26">
        <v>43272</v>
      </c>
      <c r="D330" s="26">
        <v>43494</v>
      </c>
      <c r="E330" s="25" t="s">
        <v>96</v>
      </c>
      <c r="F330" s="25" t="s">
        <v>96</v>
      </c>
      <c r="G330" s="25" t="s">
        <v>1612</v>
      </c>
      <c r="H330" s="25" t="s">
        <v>15</v>
      </c>
      <c r="I330" s="25" t="s">
        <v>1996</v>
      </c>
      <c r="J330" s="27">
        <v>50</v>
      </c>
      <c r="K330" s="27">
        <v>0</v>
      </c>
      <c r="L330" s="27">
        <f t="shared" si="38"/>
        <v>50</v>
      </c>
      <c r="M330" s="93">
        <v>0.62683532596709401</v>
      </c>
      <c r="N330" s="4" t="str">
        <f t="shared" ref="N330:N393" si="42">A330&amp;G330&amp;J330</f>
        <v>46361ND2037bf29 Rev1.450</v>
      </c>
      <c r="O330" s="4">
        <f t="shared" ref="O330:O393" si="43">M330*L330</f>
        <v>31.341766298354699</v>
      </c>
      <c r="P330" s="8">
        <f t="shared" ref="P330:P393" si="44">VALUE(IF(RIGHT(I330,1)="]",MID(I330,LEN(I330)-8,8),D330))</f>
        <v>43423</v>
      </c>
      <c r="Q330" s="8">
        <f>VLOOKUP(P330,'Lookup Tables'!$A$3:$B$121,1,TRUE)</f>
        <v>43422</v>
      </c>
      <c r="R330" s="9">
        <f>VLOOKUP(P330,'Lookup Tables'!$A$3:$B$121,2,TRUE)</f>
        <v>43422</v>
      </c>
      <c r="S330" s="10">
        <f>VLOOKUP(P330,'Lookup Tables'!$D$3:$E$25,2,TRUE)</f>
        <v>43405</v>
      </c>
      <c r="T330" s="24" t="str">
        <f>IF(LEFT(G330,2)="PH",VLOOKUP(LEFT(G330,3),'Lookup Tables'!$G$3:$H$37,2,FALSE),IF(ISNA(VLOOKUP(LEFT(G330,2),'Lookup Tables'!$G$3:$H$37,2,FALSE)),"Other",VLOOKUP(LEFT(G330,2),'Lookup Tables'!$G$3:$H$37,2,FALSE)))</f>
        <v>Battery</v>
      </c>
      <c r="U330" s="79" t="str">
        <f t="shared" si="39"/>
        <v>ND2</v>
      </c>
      <c r="V330" s="79" t="str">
        <f t="shared" si="40"/>
        <v>D</v>
      </c>
      <c r="W330" s="79">
        <f>VLOOKUP(V330,'Lookup Tables'!$K$3:$L$21,2,FALSE)</f>
        <v>4</v>
      </c>
      <c r="X330" s="79">
        <f t="shared" si="41"/>
        <v>200</v>
      </c>
      <c r="Y330" s="12">
        <f ca="1">IF(R330="LATE",TODAY()-P330,0)</f>
        <v>0</v>
      </c>
      <c r="Z330">
        <f ca="1">Y330*L330</f>
        <v>0</v>
      </c>
      <c r="AA330" s="80"/>
      <c r="AB330" s="93"/>
    </row>
    <row r="331" spans="1:28" x14ac:dyDescent="0.25">
      <c r="A331" s="25" t="s">
        <v>333</v>
      </c>
      <c r="B331" s="25" t="s">
        <v>13</v>
      </c>
      <c r="C331" s="26">
        <v>43272</v>
      </c>
      <c r="D331" s="26">
        <v>43494</v>
      </c>
      <c r="E331" s="25" t="s">
        <v>96</v>
      </c>
      <c r="F331" s="25" t="s">
        <v>96</v>
      </c>
      <c r="G331" s="25" t="s">
        <v>1612</v>
      </c>
      <c r="H331" s="25" t="s">
        <v>15</v>
      </c>
      <c r="I331" s="25" t="s">
        <v>1997</v>
      </c>
      <c r="J331" s="27">
        <v>50</v>
      </c>
      <c r="K331" s="27">
        <v>0</v>
      </c>
      <c r="L331" s="27">
        <f t="shared" si="38"/>
        <v>50</v>
      </c>
      <c r="M331" s="93">
        <v>0.62683532596709401</v>
      </c>
      <c r="N331" s="4" t="str">
        <f t="shared" si="42"/>
        <v>46361ND2037bf29 Rev1.450</v>
      </c>
      <c r="O331" s="4">
        <f t="shared" si="43"/>
        <v>31.341766298354699</v>
      </c>
      <c r="P331" s="8">
        <f t="shared" si="44"/>
        <v>43461</v>
      </c>
      <c r="Q331" s="8">
        <f>VLOOKUP(P331,'Lookup Tables'!$A$3:$B$121,1,TRUE)</f>
        <v>43457</v>
      </c>
      <c r="R331" s="9">
        <f>VLOOKUP(P331,'Lookup Tables'!$A$3:$B$121,2,TRUE)</f>
        <v>43457</v>
      </c>
      <c r="S331" s="10">
        <f>VLOOKUP(P331,'Lookup Tables'!$D$3:$E$25,2,TRUE)</f>
        <v>43435</v>
      </c>
      <c r="T331" s="24" t="str">
        <f>IF(LEFT(G331,2)="PH",VLOOKUP(LEFT(G331,3),'Lookup Tables'!$G$3:$H$37,2,FALSE),IF(ISNA(VLOOKUP(LEFT(G331,2),'Lookup Tables'!$G$3:$H$37,2,FALSE)),"Other",VLOOKUP(LEFT(G331,2),'Lookup Tables'!$G$3:$H$37,2,FALSE)))</f>
        <v>Battery</v>
      </c>
      <c r="U331" s="79" t="str">
        <f t="shared" si="39"/>
        <v>ND2</v>
      </c>
      <c r="V331" s="79" t="str">
        <f t="shared" si="40"/>
        <v>D</v>
      </c>
      <c r="W331" s="79">
        <f>VLOOKUP(V331,'Lookup Tables'!$K$3:$L$21,2,FALSE)</f>
        <v>4</v>
      </c>
      <c r="X331" s="79">
        <f t="shared" si="41"/>
        <v>200</v>
      </c>
      <c r="Y331" s="12">
        <f ca="1">IF(R331="LATE",TODAY()-P331,0)</f>
        <v>0</v>
      </c>
      <c r="Z331">
        <f ca="1">Y331*L331</f>
        <v>0</v>
      </c>
      <c r="AA331" s="80"/>
      <c r="AB331" s="93"/>
    </row>
    <row r="332" spans="1:28" x14ac:dyDescent="0.25">
      <c r="A332" s="25" t="s">
        <v>333</v>
      </c>
      <c r="B332" s="25" t="s">
        <v>13</v>
      </c>
      <c r="C332" s="26">
        <v>43272</v>
      </c>
      <c r="D332" s="26">
        <v>43494</v>
      </c>
      <c r="E332" s="25" t="s">
        <v>96</v>
      </c>
      <c r="F332" s="25" t="s">
        <v>96</v>
      </c>
      <c r="G332" s="25" t="s">
        <v>1612</v>
      </c>
      <c r="H332" s="25" t="s">
        <v>15</v>
      </c>
      <c r="I332" s="25" t="s">
        <v>1998</v>
      </c>
      <c r="J332" s="27">
        <v>50</v>
      </c>
      <c r="K332" s="27">
        <v>0</v>
      </c>
      <c r="L332" s="27">
        <f t="shared" si="38"/>
        <v>50</v>
      </c>
      <c r="M332" s="93">
        <v>0.62683532596709401</v>
      </c>
      <c r="N332" s="4" t="str">
        <f t="shared" si="42"/>
        <v>46361ND2037bf29 Rev1.450</v>
      </c>
      <c r="O332" s="4">
        <f t="shared" si="43"/>
        <v>31.341766298354699</v>
      </c>
      <c r="P332" s="8">
        <f t="shared" si="44"/>
        <v>43487</v>
      </c>
      <c r="Q332" s="8">
        <f>VLOOKUP(P332,'Lookup Tables'!$A$3:$B$121,1,TRUE)</f>
        <v>43485</v>
      </c>
      <c r="R332" s="9">
        <f>VLOOKUP(P332,'Lookup Tables'!$A$3:$B$121,2,TRUE)</f>
        <v>43485</v>
      </c>
      <c r="S332" s="10">
        <f>VLOOKUP(P332,'Lookup Tables'!$D$3:$E$25,2,TRUE)</f>
        <v>43466</v>
      </c>
      <c r="T332" s="24" t="str">
        <f>IF(LEFT(G332,2)="PH",VLOOKUP(LEFT(G332,3),'Lookup Tables'!$G$3:$H$37,2,FALSE),IF(ISNA(VLOOKUP(LEFT(G332,2),'Lookup Tables'!$G$3:$H$37,2,FALSE)),"Other",VLOOKUP(LEFT(G332,2),'Lookup Tables'!$G$3:$H$37,2,FALSE)))</f>
        <v>Battery</v>
      </c>
      <c r="U332" s="79" t="str">
        <f t="shared" si="39"/>
        <v>ND2</v>
      </c>
      <c r="V332" s="79" t="str">
        <f t="shared" si="40"/>
        <v>D</v>
      </c>
      <c r="W332" s="79">
        <f>VLOOKUP(V332,'Lookup Tables'!$K$3:$L$21,2,FALSE)</f>
        <v>4</v>
      </c>
      <c r="X332" s="79">
        <f t="shared" si="41"/>
        <v>200</v>
      </c>
      <c r="Y332" s="12">
        <f ca="1">IF(R332="LATE",TODAY()-P332,0)</f>
        <v>0</v>
      </c>
      <c r="Z332">
        <f ca="1">Y332*L332</f>
        <v>0</v>
      </c>
      <c r="AA332" s="80"/>
      <c r="AB332" s="93"/>
    </row>
    <row r="333" spans="1:28" x14ac:dyDescent="0.25">
      <c r="A333" s="25" t="s">
        <v>273</v>
      </c>
      <c r="B333" s="25" t="s">
        <v>13</v>
      </c>
      <c r="C333" s="26">
        <v>43256</v>
      </c>
      <c r="D333" s="26">
        <v>43343</v>
      </c>
      <c r="E333" s="25" t="s">
        <v>274</v>
      </c>
      <c r="F333" s="25" t="s">
        <v>274</v>
      </c>
      <c r="G333" s="25" t="s">
        <v>1613</v>
      </c>
      <c r="H333" s="25" t="s">
        <v>17</v>
      </c>
      <c r="I333" s="25" t="s">
        <v>1999</v>
      </c>
      <c r="J333" s="27">
        <v>408</v>
      </c>
      <c r="K333" s="27">
        <v>0</v>
      </c>
      <c r="L333" s="27">
        <f t="shared" si="38"/>
        <v>408</v>
      </c>
      <c r="M333" s="93">
        <v>0.58816425418076579</v>
      </c>
      <c r="N333" s="4" t="str">
        <f t="shared" si="42"/>
        <v>46189ND2037bf31 Rev1.4408</v>
      </c>
      <c r="O333" s="4">
        <f t="shared" si="43"/>
        <v>239.97101570575245</v>
      </c>
      <c r="P333" s="8">
        <f t="shared" si="44"/>
        <v>43355</v>
      </c>
      <c r="Q333" s="8">
        <f>VLOOKUP(P333,'Lookup Tables'!$A$3:$B$121,1,TRUE)</f>
        <v>43352</v>
      </c>
      <c r="R333" s="9">
        <f>VLOOKUP(P333,'Lookup Tables'!$A$3:$B$121,2,TRUE)</f>
        <v>43352</v>
      </c>
      <c r="S333" s="10">
        <f>VLOOKUP(P333,'Lookup Tables'!$D$3:$E$25,2,TRUE)</f>
        <v>43344</v>
      </c>
      <c r="T333" s="24" t="str">
        <f>IF(LEFT(G333,2)="PH",VLOOKUP(LEFT(G333,3),'Lookup Tables'!$G$3:$H$37,2,FALSE),IF(ISNA(VLOOKUP(LEFT(G333,2),'Lookup Tables'!$G$3:$H$37,2,FALSE)),"Other",VLOOKUP(LEFT(G333,2),'Lookup Tables'!$G$3:$H$37,2,FALSE)))</f>
        <v>Battery</v>
      </c>
      <c r="U333" s="79" t="str">
        <f t="shared" si="39"/>
        <v>ND2</v>
      </c>
      <c r="V333" s="79" t="str">
        <f t="shared" si="40"/>
        <v>D</v>
      </c>
      <c r="W333" s="79">
        <f>VLOOKUP(V333,'Lookup Tables'!$K$3:$L$21,2,FALSE)</f>
        <v>4</v>
      </c>
      <c r="X333" s="79">
        <f t="shared" si="41"/>
        <v>1632</v>
      </c>
      <c r="Y333" s="12">
        <f ca="1">IF(R333="LATE",TODAY()-P333,0)</f>
        <v>0</v>
      </c>
      <c r="Z333">
        <f ca="1">Y333*L333</f>
        <v>0</v>
      </c>
      <c r="AA333" s="80"/>
      <c r="AB333" s="93"/>
    </row>
    <row r="334" spans="1:28" x14ac:dyDescent="0.25">
      <c r="A334" s="25" t="s">
        <v>293</v>
      </c>
      <c r="B334" s="25" t="s">
        <v>13</v>
      </c>
      <c r="C334" s="26">
        <v>43264</v>
      </c>
      <c r="D334" s="26">
        <v>43431</v>
      </c>
      <c r="E334" s="25" t="s">
        <v>69</v>
      </c>
      <c r="F334" s="25" t="s">
        <v>69</v>
      </c>
      <c r="G334" s="25" t="s">
        <v>1613</v>
      </c>
      <c r="H334" s="25" t="s">
        <v>17</v>
      </c>
      <c r="I334" s="25" t="s">
        <v>2000</v>
      </c>
      <c r="J334" s="27">
        <v>64</v>
      </c>
      <c r="K334" s="27">
        <v>0</v>
      </c>
      <c r="L334" s="27">
        <f t="shared" si="38"/>
        <v>64</v>
      </c>
      <c r="M334" s="93">
        <v>0.60881915605252224</v>
      </c>
      <c r="N334" s="4" t="str">
        <f t="shared" si="42"/>
        <v>46281ND2037bf31 Rev1.464</v>
      </c>
      <c r="O334" s="4">
        <f t="shared" si="43"/>
        <v>38.964425987361423</v>
      </c>
      <c r="P334" s="8">
        <f t="shared" si="44"/>
        <v>43371</v>
      </c>
      <c r="Q334" s="8">
        <f>VLOOKUP(P334,'Lookup Tables'!$A$3:$B$121,1,TRUE)</f>
        <v>43366</v>
      </c>
      <c r="R334" s="9">
        <f>VLOOKUP(P334,'Lookup Tables'!$A$3:$B$121,2,TRUE)</f>
        <v>43366</v>
      </c>
      <c r="S334" s="10">
        <f>VLOOKUP(P334,'Lookup Tables'!$D$3:$E$25,2,TRUE)</f>
        <v>43344</v>
      </c>
      <c r="T334" s="24" t="str">
        <f>IF(LEFT(G334,2)="PH",VLOOKUP(LEFT(G334,3),'Lookup Tables'!$G$3:$H$37,2,FALSE),IF(ISNA(VLOOKUP(LEFT(G334,2),'Lookup Tables'!$G$3:$H$37,2,FALSE)),"Other",VLOOKUP(LEFT(G334,2),'Lookup Tables'!$G$3:$H$37,2,FALSE)))</f>
        <v>Battery</v>
      </c>
      <c r="U334" s="79" t="str">
        <f t="shared" si="39"/>
        <v>ND2</v>
      </c>
      <c r="V334" s="79" t="str">
        <f t="shared" si="40"/>
        <v>D</v>
      </c>
      <c r="W334" s="79">
        <f>VLOOKUP(V334,'Lookup Tables'!$K$3:$L$21,2,FALSE)</f>
        <v>4</v>
      </c>
      <c r="X334" s="79">
        <f t="shared" si="41"/>
        <v>256</v>
      </c>
      <c r="Y334" s="12">
        <f ca="1">IF(R334="LATE",TODAY()-P334,0)</f>
        <v>0</v>
      </c>
      <c r="Z334">
        <f ca="1">Y334*L334</f>
        <v>0</v>
      </c>
      <c r="AA334" s="80"/>
      <c r="AB334" s="93"/>
    </row>
    <row r="335" spans="1:28" x14ac:dyDescent="0.25">
      <c r="A335" s="25" t="s">
        <v>293</v>
      </c>
      <c r="B335" s="25" t="s">
        <v>13</v>
      </c>
      <c r="C335" s="26">
        <v>43264</v>
      </c>
      <c r="D335" s="26">
        <v>43431</v>
      </c>
      <c r="E335" s="25" t="s">
        <v>69</v>
      </c>
      <c r="F335" s="25" t="s">
        <v>69</v>
      </c>
      <c r="G335" s="25" t="s">
        <v>1613</v>
      </c>
      <c r="H335" s="25" t="s">
        <v>17</v>
      </c>
      <c r="I335" s="25" t="s">
        <v>2001</v>
      </c>
      <c r="J335" s="27">
        <v>64</v>
      </c>
      <c r="K335" s="27">
        <v>0</v>
      </c>
      <c r="L335" s="27">
        <f t="shared" si="38"/>
        <v>64</v>
      </c>
      <c r="M335" s="93">
        <v>0.60881915605252224</v>
      </c>
      <c r="N335" s="4" t="str">
        <f t="shared" si="42"/>
        <v>46281ND2037bf31 Rev1.464</v>
      </c>
      <c r="O335" s="4">
        <f t="shared" si="43"/>
        <v>38.964425987361423</v>
      </c>
      <c r="P335" s="8">
        <f t="shared" si="44"/>
        <v>43388</v>
      </c>
      <c r="Q335" s="8">
        <f>VLOOKUP(P335,'Lookup Tables'!$A$3:$B$121,1,TRUE)</f>
        <v>43387</v>
      </c>
      <c r="R335" s="9">
        <f>VLOOKUP(P335,'Lookup Tables'!$A$3:$B$121,2,TRUE)</f>
        <v>43387</v>
      </c>
      <c r="S335" s="10">
        <f>VLOOKUP(P335,'Lookup Tables'!$D$3:$E$25,2,TRUE)</f>
        <v>43374</v>
      </c>
      <c r="T335" s="24" t="str">
        <f>IF(LEFT(G335,2)="PH",VLOOKUP(LEFT(G335,3),'Lookup Tables'!$G$3:$H$37,2,FALSE),IF(ISNA(VLOOKUP(LEFT(G335,2),'Lookup Tables'!$G$3:$H$37,2,FALSE)),"Other",VLOOKUP(LEFT(G335,2),'Lookup Tables'!$G$3:$H$37,2,FALSE)))</f>
        <v>Battery</v>
      </c>
      <c r="U335" s="79" t="str">
        <f t="shared" si="39"/>
        <v>ND2</v>
      </c>
      <c r="V335" s="79" t="str">
        <f t="shared" si="40"/>
        <v>D</v>
      </c>
      <c r="W335" s="79">
        <f>VLOOKUP(V335,'Lookup Tables'!$K$3:$L$21,2,FALSE)</f>
        <v>4</v>
      </c>
      <c r="X335" s="79">
        <f t="shared" si="41"/>
        <v>256</v>
      </c>
      <c r="Y335" s="12">
        <f ca="1">IF(R335="LATE",TODAY()-P335,0)</f>
        <v>0</v>
      </c>
      <c r="Z335">
        <f ca="1">Y335*L335</f>
        <v>0</v>
      </c>
      <c r="AA335" s="80"/>
      <c r="AB335" s="93"/>
    </row>
    <row r="336" spans="1:28" x14ac:dyDescent="0.25">
      <c r="A336" s="25" t="s">
        <v>293</v>
      </c>
      <c r="B336" s="25" t="s">
        <v>13</v>
      </c>
      <c r="C336" s="26">
        <v>43264</v>
      </c>
      <c r="D336" s="26">
        <v>43431</v>
      </c>
      <c r="E336" s="25" t="s">
        <v>69</v>
      </c>
      <c r="F336" s="25" t="s">
        <v>69</v>
      </c>
      <c r="G336" s="25" t="s">
        <v>1613</v>
      </c>
      <c r="H336" s="25" t="s">
        <v>17</v>
      </c>
      <c r="I336" s="25" t="s">
        <v>2002</v>
      </c>
      <c r="J336" s="27">
        <v>64</v>
      </c>
      <c r="K336" s="27">
        <v>0</v>
      </c>
      <c r="L336" s="27">
        <f t="shared" si="38"/>
        <v>64</v>
      </c>
      <c r="M336" s="93">
        <v>0.60881915605252224</v>
      </c>
      <c r="N336" s="4" t="str">
        <f t="shared" si="42"/>
        <v>46281ND2037bf31 Rev1.464</v>
      </c>
      <c r="O336" s="4">
        <f t="shared" si="43"/>
        <v>38.964425987361423</v>
      </c>
      <c r="P336" s="8">
        <f t="shared" si="44"/>
        <v>43424</v>
      </c>
      <c r="Q336" s="8">
        <f>VLOOKUP(P336,'Lookup Tables'!$A$3:$B$121,1,TRUE)</f>
        <v>43422</v>
      </c>
      <c r="R336" s="9">
        <f>VLOOKUP(P336,'Lookup Tables'!$A$3:$B$121,2,TRUE)</f>
        <v>43422</v>
      </c>
      <c r="S336" s="10">
        <f>VLOOKUP(P336,'Lookup Tables'!$D$3:$E$25,2,TRUE)</f>
        <v>43405</v>
      </c>
      <c r="T336" s="24" t="str">
        <f>IF(LEFT(G336,2)="PH",VLOOKUP(LEFT(G336,3),'Lookup Tables'!$G$3:$H$37,2,FALSE),IF(ISNA(VLOOKUP(LEFT(G336,2),'Lookup Tables'!$G$3:$H$37,2,FALSE)),"Other",VLOOKUP(LEFT(G336,2),'Lookup Tables'!$G$3:$H$37,2,FALSE)))</f>
        <v>Battery</v>
      </c>
      <c r="U336" s="79" t="str">
        <f t="shared" si="39"/>
        <v>ND2</v>
      </c>
      <c r="V336" s="79" t="str">
        <f t="shared" si="40"/>
        <v>D</v>
      </c>
      <c r="W336" s="79">
        <f>VLOOKUP(V336,'Lookup Tables'!$K$3:$L$21,2,FALSE)</f>
        <v>4</v>
      </c>
      <c r="X336" s="79">
        <f t="shared" si="41"/>
        <v>256</v>
      </c>
      <c r="Y336" s="12">
        <f ca="1">IF(R336="LATE",TODAY()-P336,0)</f>
        <v>0</v>
      </c>
      <c r="Z336">
        <f ca="1">Y336*L336</f>
        <v>0</v>
      </c>
      <c r="AA336" s="80"/>
      <c r="AB336" s="93"/>
    </row>
    <row r="337" spans="1:28" x14ac:dyDescent="0.25">
      <c r="A337" s="25" t="s">
        <v>794</v>
      </c>
      <c r="B337" s="25" t="s">
        <v>13</v>
      </c>
      <c r="C337" s="26">
        <v>43328</v>
      </c>
      <c r="D337" s="26">
        <v>43446</v>
      </c>
      <c r="E337" s="25" t="s">
        <v>86</v>
      </c>
      <c r="F337" s="25" t="s">
        <v>86</v>
      </c>
      <c r="G337" s="25" t="s">
        <v>1613</v>
      </c>
      <c r="H337" s="25" t="s">
        <v>17</v>
      </c>
      <c r="I337" s="25" t="s">
        <v>2003</v>
      </c>
      <c r="J337" s="27">
        <v>100</v>
      </c>
      <c r="K337" s="27">
        <v>0</v>
      </c>
      <c r="L337" s="27">
        <f t="shared" si="38"/>
        <v>100</v>
      </c>
      <c r="M337" s="93">
        <v>0.63338666048148373</v>
      </c>
      <c r="N337" s="4" t="str">
        <f t="shared" si="42"/>
        <v>46834ND2037bf31 Rev1.4100</v>
      </c>
      <c r="O337" s="4">
        <f t="shared" si="43"/>
        <v>63.338666048148376</v>
      </c>
      <c r="P337" s="8">
        <f t="shared" si="44"/>
        <v>43446</v>
      </c>
      <c r="Q337" s="8">
        <f>VLOOKUP(P337,'Lookup Tables'!$A$3:$B$121,1,TRUE)</f>
        <v>43443</v>
      </c>
      <c r="R337" s="9">
        <f>VLOOKUP(P337,'Lookup Tables'!$A$3:$B$121,2,TRUE)</f>
        <v>43443</v>
      </c>
      <c r="S337" s="10">
        <f>VLOOKUP(P337,'Lookup Tables'!$D$3:$E$25,2,TRUE)</f>
        <v>43435</v>
      </c>
      <c r="T337" s="24" t="str">
        <f>IF(LEFT(G337,2)="PH",VLOOKUP(LEFT(G337,3),'Lookup Tables'!$G$3:$H$37,2,FALSE),IF(ISNA(VLOOKUP(LEFT(G337,2),'Lookup Tables'!$G$3:$H$37,2,FALSE)),"Other",VLOOKUP(LEFT(G337,2),'Lookup Tables'!$G$3:$H$37,2,FALSE)))</f>
        <v>Battery</v>
      </c>
      <c r="U337" s="79" t="str">
        <f t="shared" si="39"/>
        <v>ND2</v>
      </c>
      <c r="V337" s="79" t="str">
        <f t="shared" si="40"/>
        <v>D</v>
      </c>
      <c r="W337" s="79">
        <f>VLOOKUP(V337,'Lookup Tables'!$K$3:$L$21,2,FALSE)</f>
        <v>4</v>
      </c>
      <c r="X337" s="79">
        <f t="shared" si="41"/>
        <v>400</v>
      </c>
      <c r="Y337" s="12">
        <f ca="1">IF(R337="LATE",TODAY()-P337,0)</f>
        <v>0</v>
      </c>
      <c r="Z337">
        <f ca="1">Y337*L337</f>
        <v>0</v>
      </c>
      <c r="AA337" s="80"/>
      <c r="AB337" s="93"/>
    </row>
    <row r="338" spans="1:28" x14ac:dyDescent="0.25">
      <c r="A338" s="25" t="s">
        <v>153</v>
      </c>
      <c r="B338" s="25" t="s">
        <v>13</v>
      </c>
      <c r="C338" s="26">
        <v>43200</v>
      </c>
      <c r="D338" s="26">
        <v>43410</v>
      </c>
      <c r="E338" s="25" t="s">
        <v>45</v>
      </c>
      <c r="F338" s="25" t="s">
        <v>45</v>
      </c>
      <c r="G338" s="25" t="s">
        <v>1614</v>
      </c>
      <c r="H338" s="25" t="s">
        <v>17</v>
      </c>
      <c r="I338" s="25" t="s">
        <v>2004</v>
      </c>
      <c r="J338" s="27">
        <v>25</v>
      </c>
      <c r="K338" s="27">
        <v>0</v>
      </c>
      <c r="L338" s="27">
        <f t="shared" si="38"/>
        <v>25</v>
      </c>
      <c r="M338" s="93">
        <v>0.70199369136828726</v>
      </c>
      <c r="N338" s="4" t="str">
        <f t="shared" si="42"/>
        <v>45681ND2037cd31 Rev1.225</v>
      </c>
      <c r="O338" s="4">
        <f t="shared" si="43"/>
        <v>17.54984228420718</v>
      </c>
      <c r="P338" s="8">
        <f t="shared" si="44"/>
        <v>43339</v>
      </c>
      <c r="Q338" s="8">
        <f>VLOOKUP(P338,'Lookup Tables'!$A$3:$B$121,1,TRUE)</f>
        <v>43338</v>
      </c>
      <c r="R338" s="9" t="str">
        <f>VLOOKUP(P338,'Lookup Tables'!$A$3:$B$121,2,TRUE)</f>
        <v>LATE</v>
      </c>
      <c r="S338" s="10" t="str">
        <f>VLOOKUP(P338,'Lookup Tables'!$D$3:$E$25,2,TRUE)</f>
        <v>LATE</v>
      </c>
      <c r="T338" s="24" t="str">
        <f>IF(LEFT(G338,2)="PH",VLOOKUP(LEFT(G338,3),'Lookup Tables'!$G$3:$H$37,2,FALSE),IF(ISNA(VLOOKUP(LEFT(G338,2),'Lookup Tables'!$G$3:$H$37,2,FALSE)),"Other",VLOOKUP(LEFT(G338,2),'Lookup Tables'!$G$3:$H$37,2,FALSE)))</f>
        <v>Battery</v>
      </c>
      <c r="U338" s="79" t="str">
        <f t="shared" si="39"/>
        <v>ND2</v>
      </c>
      <c r="V338" s="79" t="str">
        <f t="shared" si="40"/>
        <v>D</v>
      </c>
      <c r="W338" s="79">
        <f>VLOOKUP(V338,'Lookup Tables'!$K$3:$L$21,2,FALSE)</f>
        <v>4</v>
      </c>
      <c r="X338" s="79">
        <f t="shared" si="41"/>
        <v>100</v>
      </c>
      <c r="Y338" s="12">
        <f ca="1">IF(R338="LATE",TODAY()-P338,0)</f>
        <v>18</v>
      </c>
      <c r="Z338">
        <f ca="1">Y338*L338</f>
        <v>450</v>
      </c>
      <c r="AA338" s="80"/>
      <c r="AB338" s="93"/>
    </row>
    <row r="339" spans="1:28" x14ac:dyDescent="0.25">
      <c r="A339" s="25" t="s">
        <v>153</v>
      </c>
      <c r="B339" s="25" t="s">
        <v>13</v>
      </c>
      <c r="C339" s="26">
        <v>43200</v>
      </c>
      <c r="D339" s="26">
        <v>43410</v>
      </c>
      <c r="E339" s="25" t="s">
        <v>45</v>
      </c>
      <c r="F339" s="25" t="s">
        <v>45</v>
      </c>
      <c r="G339" s="25" t="s">
        <v>1614</v>
      </c>
      <c r="H339" s="25" t="s">
        <v>17</v>
      </c>
      <c r="I339" s="25" t="s">
        <v>2005</v>
      </c>
      <c r="J339" s="27">
        <v>25</v>
      </c>
      <c r="K339" s="27">
        <v>0</v>
      </c>
      <c r="L339" s="27">
        <f t="shared" si="38"/>
        <v>25</v>
      </c>
      <c r="M339" s="93">
        <v>0.70199369136828726</v>
      </c>
      <c r="N339" s="4" t="str">
        <f t="shared" si="42"/>
        <v>45681ND2037cd31 Rev1.225</v>
      </c>
      <c r="O339" s="4">
        <f t="shared" si="43"/>
        <v>17.54984228420718</v>
      </c>
      <c r="P339" s="8">
        <f t="shared" si="44"/>
        <v>43406</v>
      </c>
      <c r="Q339" s="8">
        <f>VLOOKUP(P339,'Lookup Tables'!$A$3:$B$121,1,TRUE)</f>
        <v>43401</v>
      </c>
      <c r="R339" s="9">
        <f>VLOOKUP(P339,'Lookup Tables'!$A$3:$B$121,2,TRUE)</f>
        <v>43401</v>
      </c>
      <c r="S339" s="10">
        <f>VLOOKUP(P339,'Lookup Tables'!$D$3:$E$25,2,TRUE)</f>
        <v>43405</v>
      </c>
      <c r="T339" s="24" t="str">
        <f>IF(LEFT(G339,2)="PH",VLOOKUP(LEFT(G339,3),'Lookup Tables'!$G$3:$H$37,2,FALSE),IF(ISNA(VLOOKUP(LEFT(G339,2),'Lookup Tables'!$G$3:$H$37,2,FALSE)),"Other",VLOOKUP(LEFT(G339,2),'Lookup Tables'!$G$3:$H$37,2,FALSE)))</f>
        <v>Battery</v>
      </c>
      <c r="U339" s="79" t="str">
        <f t="shared" si="39"/>
        <v>ND2</v>
      </c>
      <c r="V339" s="79" t="str">
        <f t="shared" si="40"/>
        <v>D</v>
      </c>
      <c r="W339" s="79">
        <f>VLOOKUP(V339,'Lookup Tables'!$K$3:$L$21,2,FALSE)</f>
        <v>4</v>
      </c>
      <c r="X339" s="79">
        <f t="shared" si="41"/>
        <v>100</v>
      </c>
      <c r="Y339" s="12">
        <f ca="1">IF(R339="LATE",TODAY()-P339,0)</f>
        <v>0</v>
      </c>
      <c r="Z339">
        <f ca="1">Y339*L339</f>
        <v>0</v>
      </c>
      <c r="AA339" s="80"/>
      <c r="AB339" s="93"/>
    </row>
    <row r="340" spans="1:28" x14ac:dyDescent="0.25">
      <c r="A340" s="25" t="s">
        <v>133</v>
      </c>
      <c r="B340" s="25" t="s">
        <v>13</v>
      </c>
      <c r="C340" s="26">
        <v>43145</v>
      </c>
      <c r="D340" s="26">
        <v>43370</v>
      </c>
      <c r="E340" s="25" t="s">
        <v>134</v>
      </c>
      <c r="F340" s="25" t="s">
        <v>134</v>
      </c>
      <c r="G340" s="25" t="s">
        <v>1615</v>
      </c>
      <c r="H340" s="25" t="s">
        <v>17</v>
      </c>
      <c r="I340" s="25" t="s">
        <v>2006</v>
      </c>
      <c r="J340" s="27">
        <v>20</v>
      </c>
      <c r="K340" s="27">
        <v>0</v>
      </c>
      <c r="L340" s="27">
        <f t="shared" si="38"/>
        <v>20</v>
      </c>
      <c r="M340" s="93">
        <v>0.71436843433991226</v>
      </c>
      <c r="N340" s="4" t="str">
        <f t="shared" si="42"/>
        <v>45177ND2053am34 Rev1.120</v>
      </c>
      <c r="O340" s="4">
        <f t="shared" si="43"/>
        <v>14.287368686798246</v>
      </c>
      <c r="P340" s="8">
        <f t="shared" si="44"/>
        <v>43362</v>
      </c>
      <c r="Q340" s="8">
        <f>VLOOKUP(P340,'Lookup Tables'!$A$3:$B$121,1,TRUE)</f>
        <v>43359</v>
      </c>
      <c r="R340" s="9">
        <f>VLOOKUP(P340,'Lookup Tables'!$A$3:$B$121,2,TRUE)</f>
        <v>43359</v>
      </c>
      <c r="S340" s="10">
        <f>VLOOKUP(P340,'Lookup Tables'!$D$3:$E$25,2,TRUE)</f>
        <v>43344</v>
      </c>
      <c r="T340" s="24" t="str">
        <f>IF(LEFT(G340,2)="PH",VLOOKUP(LEFT(G340,3),'Lookup Tables'!$G$3:$H$37,2,FALSE),IF(ISNA(VLOOKUP(LEFT(G340,2),'Lookup Tables'!$G$3:$H$37,2,FALSE)),"Other",VLOOKUP(LEFT(G340,2),'Lookup Tables'!$G$3:$H$37,2,FALSE)))</f>
        <v>Battery</v>
      </c>
      <c r="U340" s="79" t="str">
        <f t="shared" si="39"/>
        <v>ND2</v>
      </c>
      <c r="V340" s="79" t="str">
        <f t="shared" si="40"/>
        <v>D</v>
      </c>
      <c r="W340" s="79">
        <f>VLOOKUP(V340,'Lookup Tables'!$K$3:$L$21,2,FALSE)</f>
        <v>4</v>
      </c>
      <c r="X340" s="79">
        <f t="shared" si="41"/>
        <v>80</v>
      </c>
      <c r="Y340" s="12">
        <f ca="1">IF(R340="LATE",TODAY()-P340,0)</f>
        <v>0</v>
      </c>
      <c r="Z340">
        <f ca="1">Y340*L340</f>
        <v>0</v>
      </c>
      <c r="AA340" s="80"/>
      <c r="AB340" s="93"/>
    </row>
    <row r="341" spans="1:28" x14ac:dyDescent="0.25">
      <c r="A341" s="25" t="s">
        <v>325</v>
      </c>
      <c r="B341" s="25" t="s">
        <v>13</v>
      </c>
      <c r="C341" s="26">
        <v>43271</v>
      </c>
      <c r="D341" s="26">
        <v>43376</v>
      </c>
      <c r="E341" s="25" t="s">
        <v>81</v>
      </c>
      <c r="F341" s="25" t="s">
        <v>81</v>
      </c>
      <c r="G341" s="25" t="s">
        <v>1616</v>
      </c>
      <c r="H341" s="25" t="s">
        <v>17</v>
      </c>
      <c r="I341" s="25" t="s">
        <v>2007</v>
      </c>
      <c r="J341" s="27">
        <v>24</v>
      </c>
      <c r="K341" s="27">
        <v>20</v>
      </c>
      <c r="L341" s="27">
        <f t="shared" si="38"/>
        <v>4</v>
      </c>
      <c r="M341" s="93">
        <v>0.79489525441261921</v>
      </c>
      <c r="N341" s="4" t="str">
        <f t="shared" si="42"/>
        <v>46342ND2053bj34 Rev1.024</v>
      </c>
      <c r="O341" s="4">
        <f t="shared" si="43"/>
        <v>3.1795810176504768</v>
      </c>
      <c r="P341" s="8">
        <f t="shared" si="44"/>
        <v>43368</v>
      </c>
      <c r="Q341" s="8">
        <f>VLOOKUP(P341,'Lookup Tables'!$A$3:$B$121,1,TRUE)</f>
        <v>43366</v>
      </c>
      <c r="R341" s="9">
        <f>VLOOKUP(P341,'Lookup Tables'!$A$3:$B$121,2,TRUE)</f>
        <v>43366</v>
      </c>
      <c r="S341" s="10">
        <f>VLOOKUP(P341,'Lookup Tables'!$D$3:$E$25,2,TRUE)</f>
        <v>43344</v>
      </c>
      <c r="T341" s="24" t="str">
        <f>IF(LEFT(G341,2)="PH",VLOOKUP(LEFT(G341,3),'Lookup Tables'!$G$3:$H$37,2,FALSE),IF(ISNA(VLOOKUP(LEFT(G341,2),'Lookup Tables'!$G$3:$H$37,2,FALSE)),"Other",VLOOKUP(LEFT(G341,2),'Lookup Tables'!$G$3:$H$37,2,FALSE)))</f>
        <v>Battery</v>
      </c>
      <c r="U341" s="79" t="str">
        <f t="shared" si="39"/>
        <v>ND2</v>
      </c>
      <c r="V341" s="79" t="str">
        <f t="shared" si="40"/>
        <v>D</v>
      </c>
      <c r="W341" s="79">
        <f>VLOOKUP(V341,'Lookup Tables'!$K$3:$L$21,2,FALSE)</f>
        <v>4</v>
      </c>
      <c r="X341" s="79">
        <f t="shared" si="41"/>
        <v>16</v>
      </c>
      <c r="Y341" s="12">
        <f ca="1">IF(R341="LATE",TODAY()-P341,0)</f>
        <v>0</v>
      </c>
      <c r="Z341">
        <f ca="1">Y341*L341</f>
        <v>0</v>
      </c>
      <c r="AA341" s="80"/>
      <c r="AB341" s="93"/>
    </row>
    <row r="342" spans="1:28" x14ac:dyDescent="0.25">
      <c r="A342" s="25" t="s">
        <v>325</v>
      </c>
      <c r="B342" s="25" t="s">
        <v>13</v>
      </c>
      <c r="C342" s="26">
        <v>43271</v>
      </c>
      <c r="D342" s="26">
        <v>43376</v>
      </c>
      <c r="E342" s="25" t="s">
        <v>81</v>
      </c>
      <c r="F342" s="25" t="s">
        <v>81</v>
      </c>
      <c r="G342" s="25" t="s">
        <v>1616</v>
      </c>
      <c r="H342" s="25" t="s">
        <v>17</v>
      </c>
      <c r="I342" s="25" t="s">
        <v>2008</v>
      </c>
      <c r="J342" s="27">
        <v>24</v>
      </c>
      <c r="K342" s="27">
        <v>0</v>
      </c>
      <c r="L342" s="27">
        <f t="shared" si="38"/>
        <v>24</v>
      </c>
      <c r="M342" s="93">
        <v>0.79489525441261921</v>
      </c>
      <c r="N342" s="4" t="str">
        <f t="shared" si="42"/>
        <v>46342ND2053bj34 Rev1.024</v>
      </c>
      <c r="O342" s="4">
        <f t="shared" si="43"/>
        <v>19.07748610590286</v>
      </c>
      <c r="P342" s="8">
        <f t="shared" si="44"/>
        <v>43376</v>
      </c>
      <c r="Q342" s="8">
        <f>VLOOKUP(P342,'Lookup Tables'!$A$3:$B$121,1,TRUE)</f>
        <v>43373</v>
      </c>
      <c r="R342" s="9">
        <f>VLOOKUP(P342,'Lookup Tables'!$A$3:$B$121,2,TRUE)</f>
        <v>43373</v>
      </c>
      <c r="S342" s="10">
        <f>VLOOKUP(P342,'Lookup Tables'!$D$3:$E$25,2,TRUE)</f>
        <v>43374</v>
      </c>
      <c r="T342" s="24" t="str">
        <f>IF(LEFT(G342,2)="PH",VLOOKUP(LEFT(G342,3),'Lookup Tables'!$G$3:$H$37,2,FALSE),IF(ISNA(VLOOKUP(LEFT(G342,2),'Lookup Tables'!$G$3:$H$37,2,FALSE)),"Other",VLOOKUP(LEFT(G342,2),'Lookup Tables'!$G$3:$H$37,2,FALSE)))</f>
        <v>Battery</v>
      </c>
      <c r="U342" s="79" t="str">
        <f t="shared" si="39"/>
        <v>ND2</v>
      </c>
      <c r="V342" s="79" t="str">
        <f t="shared" si="40"/>
        <v>D</v>
      </c>
      <c r="W342" s="79">
        <f>VLOOKUP(V342,'Lookup Tables'!$K$3:$L$21,2,FALSE)</f>
        <v>4</v>
      </c>
      <c r="X342" s="79">
        <f t="shared" si="41"/>
        <v>96</v>
      </c>
      <c r="Y342" s="12">
        <f ca="1">IF(R342="LATE",TODAY()-P342,0)</f>
        <v>0</v>
      </c>
      <c r="Z342">
        <f ca="1">Y342*L342</f>
        <v>0</v>
      </c>
      <c r="AA342" s="80"/>
      <c r="AB342" s="93"/>
    </row>
    <row r="343" spans="1:28" x14ac:dyDescent="0.25">
      <c r="A343" s="25" t="s">
        <v>366</v>
      </c>
      <c r="B343" s="25" t="s">
        <v>13</v>
      </c>
      <c r="C343" s="26">
        <v>43280</v>
      </c>
      <c r="D343" s="26">
        <v>43406</v>
      </c>
      <c r="E343" s="25" t="s">
        <v>81</v>
      </c>
      <c r="F343" s="25" t="s">
        <v>81</v>
      </c>
      <c r="G343" s="25" t="s">
        <v>1616</v>
      </c>
      <c r="H343" s="25" t="s">
        <v>17</v>
      </c>
      <c r="I343" s="25" t="s">
        <v>2009</v>
      </c>
      <c r="J343" s="27">
        <v>24</v>
      </c>
      <c r="K343" s="27">
        <v>0</v>
      </c>
      <c r="L343" s="27">
        <f t="shared" si="38"/>
        <v>24</v>
      </c>
      <c r="M343" s="93">
        <v>0.79489525441261921</v>
      </c>
      <c r="N343" s="4" t="str">
        <f t="shared" si="42"/>
        <v>46434ND2053bj34 Rev1.024</v>
      </c>
      <c r="O343" s="4">
        <f t="shared" si="43"/>
        <v>19.07748610590286</v>
      </c>
      <c r="P343" s="8">
        <f t="shared" si="44"/>
        <v>43402</v>
      </c>
      <c r="Q343" s="8">
        <f>VLOOKUP(P343,'Lookup Tables'!$A$3:$B$121,1,TRUE)</f>
        <v>43401</v>
      </c>
      <c r="R343" s="9">
        <f>VLOOKUP(P343,'Lookup Tables'!$A$3:$B$121,2,TRUE)</f>
        <v>43401</v>
      </c>
      <c r="S343" s="10">
        <f>VLOOKUP(P343,'Lookup Tables'!$D$3:$E$25,2,TRUE)</f>
        <v>43374</v>
      </c>
      <c r="T343" s="24" t="str">
        <f>IF(LEFT(G343,2)="PH",VLOOKUP(LEFT(G343,3),'Lookup Tables'!$G$3:$H$37,2,FALSE),IF(ISNA(VLOOKUP(LEFT(G343,2),'Lookup Tables'!$G$3:$H$37,2,FALSE)),"Other",VLOOKUP(LEFT(G343,2),'Lookup Tables'!$G$3:$H$37,2,FALSE)))</f>
        <v>Battery</v>
      </c>
      <c r="U343" s="79" t="str">
        <f t="shared" si="39"/>
        <v>ND2</v>
      </c>
      <c r="V343" s="79" t="str">
        <f t="shared" si="40"/>
        <v>D</v>
      </c>
      <c r="W343" s="79">
        <f>VLOOKUP(V343,'Lookup Tables'!$K$3:$L$21,2,FALSE)</f>
        <v>4</v>
      </c>
      <c r="X343" s="79">
        <f t="shared" si="41"/>
        <v>96</v>
      </c>
      <c r="Y343" s="12">
        <f ca="1">IF(R343="LATE",TODAY()-P343,0)</f>
        <v>0</v>
      </c>
      <c r="Z343">
        <f ca="1">Y343*L343</f>
        <v>0</v>
      </c>
      <c r="AA343" s="80"/>
      <c r="AB343" s="93"/>
    </row>
    <row r="344" spans="1:28" x14ac:dyDescent="0.25">
      <c r="A344" s="25" t="s">
        <v>396</v>
      </c>
      <c r="B344" s="25" t="s">
        <v>13</v>
      </c>
      <c r="C344" s="26">
        <v>43287</v>
      </c>
      <c r="D344" s="26">
        <v>43425</v>
      </c>
      <c r="E344" s="25" t="s">
        <v>81</v>
      </c>
      <c r="F344" s="25" t="s">
        <v>81</v>
      </c>
      <c r="G344" s="25" t="s">
        <v>1616</v>
      </c>
      <c r="H344" s="25" t="s">
        <v>17</v>
      </c>
      <c r="I344" s="25" t="s">
        <v>2010</v>
      </c>
      <c r="J344" s="27">
        <v>24</v>
      </c>
      <c r="K344" s="27">
        <v>0</v>
      </c>
      <c r="L344" s="27">
        <f t="shared" si="38"/>
        <v>24</v>
      </c>
      <c r="M344" s="93">
        <v>0.79489525441261921</v>
      </c>
      <c r="N344" s="4" t="str">
        <f t="shared" si="42"/>
        <v>46478ND2053bj34 Rev1.024</v>
      </c>
      <c r="O344" s="4">
        <f t="shared" si="43"/>
        <v>19.07748610590286</v>
      </c>
      <c r="P344" s="8">
        <f t="shared" si="44"/>
        <v>43425</v>
      </c>
      <c r="Q344" s="8">
        <f>VLOOKUP(P344,'Lookup Tables'!$A$3:$B$121,1,TRUE)</f>
        <v>43422</v>
      </c>
      <c r="R344" s="9">
        <f>VLOOKUP(P344,'Lookup Tables'!$A$3:$B$121,2,TRUE)</f>
        <v>43422</v>
      </c>
      <c r="S344" s="10">
        <f>VLOOKUP(P344,'Lookup Tables'!$D$3:$E$25,2,TRUE)</f>
        <v>43405</v>
      </c>
      <c r="T344" s="24" t="str">
        <f>IF(LEFT(G344,2)="PH",VLOOKUP(LEFT(G344,3),'Lookup Tables'!$G$3:$H$37,2,FALSE),IF(ISNA(VLOOKUP(LEFT(G344,2),'Lookup Tables'!$G$3:$H$37,2,FALSE)),"Other",VLOOKUP(LEFT(G344,2),'Lookup Tables'!$G$3:$H$37,2,FALSE)))</f>
        <v>Battery</v>
      </c>
      <c r="U344" s="79" t="str">
        <f t="shared" si="39"/>
        <v>ND2</v>
      </c>
      <c r="V344" s="79" t="str">
        <f t="shared" si="40"/>
        <v>D</v>
      </c>
      <c r="W344" s="79">
        <f>VLOOKUP(V344,'Lookup Tables'!$K$3:$L$21,2,FALSE)</f>
        <v>4</v>
      </c>
      <c r="X344" s="79">
        <f t="shared" si="41"/>
        <v>96</v>
      </c>
      <c r="Y344" s="12">
        <f ca="1">IF(R344="LATE",TODAY()-P344,0)</f>
        <v>0</v>
      </c>
      <c r="Z344">
        <f ca="1">Y344*L344</f>
        <v>0</v>
      </c>
      <c r="AA344" s="80"/>
      <c r="AB344" s="93"/>
    </row>
    <row r="345" spans="1:28" x14ac:dyDescent="0.25">
      <c r="A345" s="25" t="s">
        <v>449</v>
      </c>
      <c r="B345" s="25" t="s">
        <v>13</v>
      </c>
      <c r="C345" s="26">
        <v>43300</v>
      </c>
      <c r="D345" s="26">
        <v>43385</v>
      </c>
      <c r="E345" s="25" t="s">
        <v>321</v>
      </c>
      <c r="F345" s="25" t="s">
        <v>321</v>
      </c>
      <c r="G345" s="25" t="s">
        <v>1617</v>
      </c>
      <c r="H345" s="25" t="s">
        <v>17</v>
      </c>
      <c r="I345" s="25" t="s">
        <v>2011</v>
      </c>
      <c r="J345" s="27">
        <v>50</v>
      </c>
      <c r="K345" s="27">
        <v>0</v>
      </c>
      <c r="L345" s="27">
        <f t="shared" si="38"/>
        <v>50</v>
      </c>
      <c r="M345" s="93">
        <v>0.76550523985500973</v>
      </c>
      <c r="N345" s="4" t="str">
        <f t="shared" si="42"/>
        <v>46593ND2054aa34 Rev1.150</v>
      </c>
      <c r="O345" s="4">
        <f t="shared" si="43"/>
        <v>38.275261992750487</v>
      </c>
      <c r="P345" s="8">
        <f t="shared" si="44"/>
        <v>43385</v>
      </c>
      <c r="Q345" s="8">
        <f>VLOOKUP(P345,'Lookup Tables'!$A$3:$B$121,1,TRUE)</f>
        <v>43380</v>
      </c>
      <c r="R345" s="9">
        <f>VLOOKUP(P345,'Lookup Tables'!$A$3:$B$121,2,TRUE)</f>
        <v>43380</v>
      </c>
      <c r="S345" s="10">
        <f>VLOOKUP(P345,'Lookup Tables'!$D$3:$E$25,2,TRUE)</f>
        <v>43374</v>
      </c>
      <c r="T345" s="24" t="str">
        <f>IF(LEFT(G345,2)="PH",VLOOKUP(LEFT(G345,3),'Lookup Tables'!$G$3:$H$37,2,FALSE),IF(ISNA(VLOOKUP(LEFT(G345,2),'Lookup Tables'!$G$3:$H$37,2,FALSE)),"Other",VLOOKUP(LEFT(G345,2),'Lookup Tables'!$G$3:$H$37,2,FALSE)))</f>
        <v>Battery</v>
      </c>
      <c r="U345" s="79" t="str">
        <f t="shared" si="39"/>
        <v>ND2</v>
      </c>
      <c r="V345" s="79" t="str">
        <f t="shared" si="40"/>
        <v>D</v>
      </c>
      <c r="W345" s="79">
        <f>VLOOKUP(V345,'Lookup Tables'!$K$3:$L$21,2,FALSE)</f>
        <v>4</v>
      </c>
      <c r="X345" s="79">
        <f t="shared" si="41"/>
        <v>200</v>
      </c>
      <c r="Y345" s="12">
        <f ca="1">IF(R345="LATE",TODAY()-P345,0)</f>
        <v>0</v>
      </c>
      <c r="Z345">
        <f ca="1">Y345*L345</f>
        <v>0</v>
      </c>
      <c r="AA345" s="80"/>
      <c r="AB345" s="93"/>
    </row>
    <row r="346" spans="1:28" x14ac:dyDescent="0.25">
      <c r="A346" s="25" t="s">
        <v>320</v>
      </c>
      <c r="B346" s="25" t="s">
        <v>13</v>
      </c>
      <c r="C346" s="26">
        <v>43271</v>
      </c>
      <c r="D346" s="26">
        <v>43340</v>
      </c>
      <c r="E346" s="25" t="s">
        <v>37</v>
      </c>
      <c r="F346" s="25" t="s">
        <v>37</v>
      </c>
      <c r="G346" s="25" t="s">
        <v>1618</v>
      </c>
      <c r="H346" s="25" t="s">
        <v>17</v>
      </c>
      <c r="I346" s="25" t="s">
        <v>2012</v>
      </c>
      <c r="J346" s="27">
        <v>72</v>
      </c>
      <c r="K346" s="27">
        <v>0</v>
      </c>
      <c r="L346" s="27">
        <f t="shared" si="38"/>
        <v>72</v>
      </c>
      <c r="M346" s="93">
        <v>0.70563332165405923</v>
      </c>
      <c r="N346" s="4" t="str">
        <f t="shared" si="42"/>
        <v>46330ND2054ae34 Rev1.172</v>
      </c>
      <c r="O346" s="4">
        <f t="shared" si="43"/>
        <v>50.805599159092267</v>
      </c>
      <c r="P346" s="8">
        <f t="shared" si="44"/>
        <v>43339</v>
      </c>
      <c r="Q346" s="8">
        <f>VLOOKUP(P346,'Lookup Tables'!$A$3:$B$121,1,TRUE)</f>
        <v>43338</v>
      </c>
      <c r="R346" s="9" t="str">
        <f>VLOOKUP(P346,'Lookup Tables'!$A$3:$B$121,2,TRUE)</f>
        <v>LATE</v>
      </c>
      <c r="S346" s="10" t="str">
        <f>VLOOKUP(P346,'Lookup Tables'!$D$3:$E$25,2,TRUE)</f>
        <v>LATE</v>
      </c>
      <c r="T346" s="24" t="str">
        <f>IF(LEFT(G346,2)="PH",VLOOKUP(LEFT(G346,3),'Lookup Tables'!$G$3:$H$37,2,FALSE),IF(ISNA(VLOOKUP(LEFT(G346,2),'Lookup Tables'!$G$3:$H$37,2,FALSE)),"Other",VLOOKUP(LEFT(G346,2),'Lookup Tables'!$G$3:$H$37,2,FALSE)))</f>
        <v>Battery</v>
      </c>
      <c r="U346" s="79" t="str">
        <f t="shared" si="39"/>
        <v>ND2</v>
      </c>
      <c r="V346" s="79" t="str">
        <f t="shared" si="40"/>
        <v>D</v>
      </c>
      <c r="W346" s="79">
        <f>VLOOKUP(V346,'Lookup Tables'!$K$3:$L$21,2,FALSE)</f>
        <v>4</v>
      </c>
      <c r="X346" s="79">
        <f t="shared" si="41"/>
        <v>288</v>
      </c>
      <c r="Y346" s="12">
        <f ca="1">IF(R346="LATE",TODAY()-P346,0)</f>
        <v>18</v>
      </c>
      <c r="Z346">
        <f ca="1">Y346*L346</f>
        <v>1296</v>
      </c>
      <c r="AA346" s="80"/>
      <c r="AB346" s="93"/>
    </row>
    <row r="347" spans="1:28" x14ac:dyDescent="0.25">
      <c r="A347" s="25" t="s">
        <v>445</v>
      </c>
      <c r="B347" s="25" t="s">
        <v>13</v>
      </c>
      <c r="C347" s="26">
        <v>43301</v>
      </c>
      <c r="D347" s="26">
        <v>43340</v>
      </c>
      <c r="E347" s="25" t="s">
        <v>446</v>
      </c>
      <c r="F347" s="25" t="s">
        <v>446</v>
      </c>
      <c r="G347" s="25" t="s">
        <v>1619</v>
      </c>
      <c r="H347" s="25" t="s">
        <v>17</v>
      </c>
      <c r="I347" s="25" t="s">
        <v>2013</v>
      </c>
      <c r="J347" s="27">
        <v>12</v>
      </c>
      <c r="K347" s="27">
        <v>0</v>
      </c>
      <c r="L347" s="27">
        <f t="shared" si="38"/>
        <v>12</v>
      </c>
      <c r="M347" s="93">
        <v>0.8420284666133675</v>
      </c>
      <c r="N347" s="4" t="str">
        <f t="shared" si="42"/>
        <v>46598ND2054ap29 Rev1.212</v>
      </c>
      <c r="O347" s="4">
        <f t="shared" si="43"/>
        <v>10.10434159936041</v>
      </c>
      <c r="P347" s="8">
        <f t="shared" si="44"/>
        <v>43340</v>
      </c>
      <c r="Q347" s="8">
        <f>VLOOKUP(P347,'Lookup Tables'!$A$3:$B$121,1,TRUE)</f>
        <v>43338</v>
      </c>
      <c r="R347" s="9" t="str">
        <f>VLOOKUP(P347,'Lookup Tables'!$A$3:$B$121,2,TRUE)</f>
        <v>LATE</v>
      </c>
      <c r="S347" s="10" t="str">
        <f>VLOOKUP(P347,'Lookup Tables'!$D$3:$E$25,2,TRUE)</f>
        <v>LATE</v>
      </c>
      <c r="T347" s="24" t="str">
        <f>IF(LEFT(G347,2)="PH",VLOOKUP(LEFT(G347,3),'Lookup Tables'!$G$3:$H$37,2,FALSE),IF(ISNA(VLOOKUP(LEFT(G347,2),'Lookup Tables'!$G$3:$H$37,2,FALSE)),"Other",VLOOKUP(LEFT(G347,2),'Lookup Tables'!$G$3:$H$37,2,FALSE)))</f>
        <v>Battery</v>
      </c>
      <c r="U347" s="79" t="str">
        <f t="shared" si="39"/>
        <v>ND2</v>
      </c>
      <c r="V347" s="79" t="str">
        <f t="shared" si="40"/>
        <v>D</v>
      </c>
      <c r="W347" s="79">
        <f>VLOOKUP(V347,'Lookup Tables'!$K$3:$L$21,2,FALSE)</f>
        <v>4</v>
      </c>
      <c r="X347" s="79">
        <f t="shared" si="41"/>
        <v>48</v>
      </c>
      <c r="Y347" s="12">
        <f ca="1">IF(R347="LATE",TODAY()-P347,0)</f>
        <v>17</v>
      </c>
      <c r="Z347">
        <f ca="1">Y347*L347</f>
        <v>204</v>
      </c>
      <c r="AA347" s="80"/>
      <c r="AB347" s="93"/>
    </row>
    <row r="348" spans="1:28" x14ac:dyDescent="0.25">
      <c r="A348" s="25" t="s">
        <v>1107</v>
      </c>
      <c r="B348" s="25" t="s">
        <v>13</v>
      </c>
      <c r="C348" s="26">
        <v>43335</v>
      </c>
      <c r="D348" s="26">
        <v>43389</v>
      </c>
      <c r="E348" s="25" t="s">
        <v>1100</v>
      </c>
      <c r="F348" s="25" t="s">
        <v>1100</v>
      </c>
      <c r="G348" s="25" t="s">
        <v>1620</v>
      </c>
      <c r="H348" s="25" t="s">
        <v>17</v>
      </c>
      <c r="I348" s="25" t="s">
        <v>2014</v>
      </c>
      <c r="J348" s="27">
        <v>23</v>
      </c>
      <c r="K348" s="27">
        <v>0</v>
      </c>
      <c r="L348" s="27">
        <f t="shared" si="38"/>
        <v>23</v>
      </c>
      <c r="M348" s="93">
        <v>0.75485932126912636</v>
      </c>
      <c r="N348" s="4" t="str">
        <f t="shared" si="42"/>
        <v>46885ND2054ax25 Rev1.123</v>
      </c>
      <c r="O348" s="4">
        <f t="shared" si="43"/>
        <v>17.361764389189908</v>
      </c>
      <c r="P348" s="8">
        <f t="shared" si="44"/>
        <v>43389</v>
      </c>
      <c r="Q348" s="8">
        <f>VLOOKUP(P348,'Lookup Tables'!$A$3:$B$121,1,TRUE)</f>
        <v>43387</v>
      </c>
      <c r="R348" s="9">
        <f>VLOOKUP(P348,'Lookup Tables'!$A$3:$B$121,2,TRUE)</f>
        <v>43387</v>
      </c>
      <c r="S348" s="10">
        <f>VLOOKUP(P348,'Lookup Tables'!$D$3:$E$25,2,TRUE)</f>
        <v>43374</v>
      </c>
      <c r="T348" s="24" t="str">
        <f>IF(LEFT(G348,2)="PH",VLOOKUP(LEFT(G348,3),'Lookup Tables'!$G$3:$H$37,2,FALSE),IF(ISNA(VLOOKUP(LEFT(G348,2),'Lookup Tables'!$G$3:$H$37,2,FALSE)),"Other",VLOOKUP(LEFT(G348,2),'Lookup Tables'!$G$3:$H$37,2,FALSE)))</f>
        <v>Battery</v>
      </c>
      <c r="U348" s="79" t="str">
        <f t="shared" si="39"/>
        <v>ND2</v>
      </c>
      <c r="V348" s="79" t="str">
        <f t="shared" si="40"/>
        <v>D</v>
      </c>
      <c r="W348" s="79">
        <f>VLOOKUP(V348,'Lookup Tables'!$K$3:$L$21,2,FALSE)</f>
        <v>4</v>
      </c>
      <c r="X348" s="79">
        <f t="shared" si="41"/>
        <v>92</v>
      </c>
      <c r="Y348" s="12">
        <f ca="1">IF(R348="LATE",TODAY()-P348,0)</f>
        <v>0</v>
      </c>
      <c r="Z348">
        <f ca="1">Y348*L348</f>
        <v>0</v>
      </c>
      <c r="AA348" s="80"/>
      <c r="AB348" s="93"/>
    </row>
    <row r="349" spans="1:28" x14ac:dyDescent="0.25">
      <c r="A349" s="25" t="s">
        <v>336</v>
      </c>
      <c r="B349" s="25" t="s">
        <v>13</v>
      </c>
      <c r="C349" s="26">
        <v>43278</v>
      </c>
      <c r="D349" s="26">
        <v>43342</v>
      </c>
      <c r="E349" s="25" t="s">
        <v>337</v>
      </c>
      <c r="F349" s="25" t="s">
        <v>337</v>
      </c>
      <c r="G349" s="25" t="s">
        <v>1621</v>
      </c>
      <c r="H349" s="25" t="s">
        <v>17</v>
      </c>
      <c r="I349" s="25" t="s">
        <v>2015</v>
      </c>
      <c r="J349" s="27">
        <v>12</v>
      </c>
      <c r="K349" s="27">
        <v>0</v>
      </c>
      <c r="L349" s="27">
        <f t="shared" si="38"/>
        <v>12</v>
      </c>
      <c r="M349" s="93">
        <v>0.76323047092640217</v>
      </c>
      <c r="N349" s="4" t="str">
        <f t="shared" si="42"/>
        <v>46402ND2054bf29 Rev1.612</v>
      </c>
      <c r="O349" s="4">
        <f t="shared" si="43"/>
        <v>9.1587656511168269</v>
      </c>
      <c r="P349" s="8">
        <f t="shared" si="44"/>
        <v>43342</v>
      </c>
      <c r="Q349" s="8">
        <f>VLOOKUP(P349,'Lookup Tables'!$A$3:$B$121,1,TRUE)</f>
        <v>43338</v>
      </c>
      <c r="R349" s="9" t="str">
        <f>VLOOKUP(P349,'Lookup Tables'!$A$3:$B$121,2,TRUE)</f>
        <v>LATE</v>
      </c>
      <c r="S349" s="10" t="str">
        <f>VLOOKUP(P349,'Lookup Tables'!$D$3:$E$25,2,TRUE)</f>
        <v>LATE</v>
      </c>
      <c r="T349" s="24" t="str">
        <f>IF(LEFT(G349,2)="PH",VLOOKUP(LEFT(G349,3),'Lookup Tables'!$G$3:$H$37,2,FALSE),IF(ISNA(VLOOKUP(LEFT(G349,2),'Lookup Tables'!$G$3:$H$37,2,FALSE)),"Other",VLOOKUP(LEFT(G349,2),'Lookup Tables'!$G$3:$H$37,2,FALSE)))</f>
        <v>Battery</v>
      </c>
      <c r="U349" s="79" t="str">
        <f t="shared" si="39"/>
        <v>ND2</v>
      </c>
      <c r="V349" s="79" t="str">
        <f t="shared" si="40"/>
        <v>D</v>
      </c>
      <c r="W349" s="79">
        <f>VLOOKUP(V349,'Lookup Tables'!$K$3:$L$21,2,FALSE)</f>
        <v>4</v>
      </c>
      <c r="X349" s="79">
        <f t="shared" si="41"/>
        <v>48</v>
      </c>
      <c r="Y349" s="12">
        <f ca="1">IF(R349="LATE",TODAY()-P349,0)</f>
        <v>15</v>
      </c>
      <c r="Z349">
        <f ca="1">Y349*L349</f>
        <v>180</v>
      </c>
      <c r="AA349" s="80"/>
      <c r="AB349" s="93"/>
    </row>
    <row r="350" spans="1:28" x14ac:dyDescent="0.25">
      <c r="A350" s="25" t="s">
        <v>818</v>
      </c>
      <c r="B350" s="25" t="s">
        <v>13</v>
      </c>
      <c r="C350" s="26">
        <v>43332</v>
      </c>
      <c r="D350" s="26">
        <v>43357</v>
      </c>
      <c r="E350" s="25" t="s">
        <v>819</v>
      </c>
      <c r="F350" s="25" t="s">
        <v>819</v>
      </c>
      <c r="G350" s="25" t="s">
        <v>1621</v>
      </c>
      <c r="H350" s="25" t="s">
        <v>17</v>
      </c>
      <c r="I350" s="25" t="s">
        <v>2016</v>
      </c>
      <c r="J350" s="27">
        <v>1</v>
      </c>
      <c r="K350" s="27">
        <v>0</v>
      </c>
      <c r="L350" s="27">
        <f t="shared" si="38"/>
        <v>1</v>
      </c>
      <c r="M350" s="93">
        <v>0.95431106092943563</v>
      </c>
      <c r="N350" s="4" t="str">
        <f t="shared" si="42"/>
        <v>46861ND2054bf29 Rev1.61</v>
      </c>
      <c r="O350" s="4">
        <f t="shared" si="43"/>
        <v>0.95431106092943563</v>
      </c>
      <c r="P350" s="8">
        <f t="shared" si="44"/>
        <v>43357</v>
      </c>
      <c r="Q350" s="8">
        <f>VLOOKUP(P350,'Lookup Tables'!$A$3:$B$121,1,TRUE)</f>
        <v>43352</v>
      </c>
      <c r="R350" s="9">
        <f>VLOOKUP(P350,'Lookup Tables'!$A$3:$B$121,2,TRUE)</f>
        <v>43352</v>
      </c>
      <c r="S350" s="10">
        <f>VLOOKUP(P350,'Lookup Tables'!$D$3:$E$25,2,TRUE)</f>
        <v>43344</v>
      </c>
      <c r="T350" s="24" t="str">
        <f>IF(LEFT(G350,2)="PH",VLOOKUP(LEFT(G350,3),'Lookup Tables'!$G$3:$H$37,2,FALSE),IF(ISNA(VLOOKUP(LEFT(G350,2),'Lookup Tables'!$G$3:$H$37,2,FALSE)),"Other",VLOOKUP(LEFT(G350,2),'Lookup Tables'!$G$3:$H$37,2,FALSE)))</f>
        <v>Battery</v>
      </c>
      <c r="U350" s="79" t="str">
        <f t="shared" si="39"/>
        <v>ND2</v>
      </c>
      <c r="V350" s="79" t="str">
        <f t="shared" si="40"/>
        <v>D</v>
      </c>
      <c r="W350" s="79">
        <f>VLOOKUP(V350,'Lookup Tables'!$K$3:$L$21,2,FALSE)</f>
        <v>4</v>
      </c>
      <c r="X350" s="79">
        <f t="shared" si="41"/>
        <v>4</v>
      </c>
      <c r="Y350" s="12">
        <f ca="1">IF(R350="LATE",TODAY()-P350,0)</f>
        <v>0</v>
      </c>
      <c r="Z350">
        <f ca="1">Y350*L350</f>
        <v>0</v>
      </c>
      <c r="AA350" s="80"/>
      <c r="AB350" s="93"/>
    </row>
    <row r="351" spans="1:28" x14ac:dyDescent="0.25">
      <c r="A351" s="25" t="s">
        <v>288</v>
      </c>
      <c r="B351" s="25" t="s">
        <v>13</v>
      </c>
      <c r="C351" s="26">
        <v>43263</v>
      </c>
      <c r="D351" s="26">
        <v>43406</v>
      </c>
      <c r="E351" s="25" t="s">
        <v>289</v>
      </c>
      <c r="F351" s="25" t="s">
        <v>289</v>
      </c>
      <c r="G351" s="25" t="s">
        <v>1622</v>
      </c>
      <c r="H351" s="25" t="s">
        <v>17</v>
      </c>
      <c r="I351" s="25" t="s">
        <v>2017</v>
      </c>
      <c r="J351" s="27">
        <v>54</v>
      </c>
      <c r="K351" s="27">
        <v>0</v>
      </c>
      <c r="L351" s="27">
        <f t="shared" si="38"/>
        <v>54</v>
      </c>
      <c r="M351" s="93">
        <v>0.63338666048148373</v>
      </c>
      <c r="N351" s="4" t="str">
        <f t="shared" si="42"/>
        <v>46265ND2054bf31 Rev2.254</v>
      </c>
      <c r="O351" s="4">
        <f t="shared" si="43"/>
        <v>34.202879666000122</v>
      </c>
      <c r="P351" s="8">
        <f t="shared" si="44"/>
        <v>43403</v>
      </c>
      <c r="Q351" s="8">
        <f>VLOOKUP(P351,'Lookup Tables'!$A$3:$B$121,1,TRUE)</f>
        <v>43401</v>
      </c>
      <c r="R351" s="9">
        <f>VLOOKUP(P351,'Lookup Tables'!$A$3:$B$121,2,TRUE)</f>
        <v>43401</v>
      </c>
      <c r="S351" s="10">
        <f>VLOOKUP(P351,'Lookup Tables'!$D$3:$E$25,2,TRUE)</f>
        <v>43374</v>
      </c>
      <c r="T351" s="24" t="str">
        <f>IF(LEFT(G351,2)="PH",VLOOKUP(LEFT(G351,3),'Lookup Tables'!$G$3:$H$37,2,FALSE),IF(ISNA(VLOOKUP(LEFT(G351,2),'Lookup Tables'!$G$3:$H$37,2,FALSE)),"Other",VLOOKUP(LEFT(G351,2),'Lookup Tables'!$G$3:$H$37,2,FALSE)))</f>
        <v>Battery</v>
      </c>
      <c r="U351" s="79" t="str">
        <f t="shared" si="39"/>
        <v>ND2</v>
      </c>
      <c r="V351" s="79" t="str">
        <f t="shared" si="40"/>
        <v>D</v>
      </c>
      <c r="W351" s="79">
        <f>VLOOKUP(V351,'Lookup Tables'!$K$3:$L$21,2,FALSE)</f>
        <v>4</v>
      </c>
      <c r="X351" s="79">
        <f t="shared" si="41"/>
        <v>216</v>
      </c>
      <c r="Y351" s="12">
        <f ca="1">IF(R351="LATE",TODAY()-P351,0)</f>
        <v>0</v>
      </c>
      <c r="Z351">
        <f ca="1">Y351*L351</f>
        <v>0</v>
      </c>
      <c r="AA351" s="80"/>
      <c r="AB351" s="93"/>
    </row>
    <row r="352" spans="1:28" x14ac:dyDescent="0.25">
      <c r="A352" s="25" t="s">
        <v>577</v>
      </c>
      <c r="B352" s="25" t="s">
        <v>13</v>
      </c>
      <c r="C352" s="26">
        <v>43314</v>
      </c>
      <c r="D352" s="26">
        <v>43433</v>
      </c>
      <c r="E352" s="25" t="s">
        <v>51</v>
      </c>
      <c r="F352" s="25" t="s">
        <v>51</v>
      </c>
      <c r="G352" s="25" t="s">
        <v>1622</v>
      </c>
      <c r="H352" s="25" t="s">
        <v>17</v>
      </c>
      <c r="I352" s="25" t="s">
        <v>2018</v>
      </c>
      <c r="J352" s="27">
        <v>25</v>
      </c>
      <c r="K352" s="27">
        <v>0</v>
      </c>
      <c r="L352" s="27">
        <f t="shared" si="38"/>
        <v>25</v>
      </c>
      <c r="M352" s="93">
        <v>0.68607030886803444</v>
      </c>
      <c r="N352" s="4" t="str">
        <f t="shared" si="42"/>
        <v>46722ND2054bf31 Rev2.225</v>
      </c>
      <c r="O352" s="4">
        <f t="shared" si="43"/>
        <v>17.151757721700861</v>
      </c>
      <c r="P352" s="8">
        <f t="shared" si="44"/>
        <v>43430</v>
      </c>
      <c r="Q352" s="8">
        <f>VLOOKUP(P352,'Lookup Tables'!$A$3:$B$121,1,TRUE)</f>
        <v>43429</v>
      </c>
      <c r="R352" s="9">
        <f>VLOOKUP(P352,'Lookup Tables'!$A$3:$B$121,2,TRUE)</f>
        <v>43429</v>
      </c>
      <c r="S352" s="10">
        <f>VLOOKUP(P352,'Lookup Tables'!$D$3:$E$25,2,TRUE)</f>
        <v>43405</v>
      </c>
      <c r="T352" s="24" t="str">
        <f>IF(LEFT(G352,2)="PH",VLOOKUP(LEFT(G352,3),'Lookup Tables'!$G$3:$H$37,2,FALSE),IF(ISNA(VLOOKUP(LEFT(G352,2),'Lookup Tables'!$G$3:$H$37,2,FALSE)),"Other",VLOOKUP(LEFT(G352,2),'Lookup Tables'!$G$3:$H$37,2,FALSE)))</f>
        <v>Battery</v>
      </c>
      <c r="U352" s="79" t="str">
        <f t="shared" si="39"/>
        <v>ND2</v>
      </c>
      <c r="V352" s="79" t="str">
        <f t="shared" si="40"/>
        <v>D</v>
      </c>
      <c r="W352" s="79">
        <f>VLOOKUP(V352,'Lookup Tables'!$K$3:$L$21,2,FALSE)</f>
        <v>4</v>
      </c>
      <c r="X352" s="79">
        <f t="shared" si="41"/>
        <v>100</v>
      </c>
      <c r="Y352" s="12">
        <f ca="1">IF(R352="LATE",TODAY()-P352,0)</f>
        <v>0</v>
      </c>
      <c r="Z352">
        <f ca="1">Y352*L352</f>
        <v>0</v>
      </c>
      <c r="AA352" s="80"/>
      <c r="AB352" s="93"/>
    </row>
    <row r="353" spans="1:28" x14ac:dyDescent="0.25">
      <c r="A353" s="25" t="s">
        <v>118</v>
      </c>
      <c r="B353" s="25" t="s">
        <v>13</v>
      </c>
      <c r="C353" s="26">
        <v>43220</v>
      </c>
      <c r="D353" s="26">
        <v>43354</v>
      </c>
      <c r="E353" s="25" t="s">
        <v>119</v>
      </c>
      <c r="F353" s="25" t="s">
        <v>119</v>
      </c>
      <c r="G353" s="25" t="s">
        <v>1623</v>
      </c>
      <c r="H353" s="25" t="s">
        <v>17</v>
      </c>
      <c r="I353" s="25" t="s">
        <v>2019</v>
      </c>
      <c r="J353" s="27">
        <v>11</v>
      </c>
      <c r="K353" s="27">
        <v>0</v>
      </c>
      <c r="L353" s="27">
        <f t="shared" si="38"/>
        <v>11</v>
      </c>
      <c r="M353" s="93">
        <v>0.70244864515400873</v>
      </c>
      <c r="N353" s="4" t="str">
        <f t="shared" si="42"/>
        <v>45873ND2054bf34 Rev1.411</v>
      </c>
      <c r="O353" s="4">
        <f t="shared" si="43"/>
        <v>7.7269350966940964</v>
      </c>
      <c r="P353" s="8">
        <f t="shared" si="44"/>
        <v>43322</v>
      </c>
      <c r="Q353" s="8">
        <f>VLOOKUP(P353,'Lookup Tables'!$A$3:$B$121,1,TRUE)</f>
        <v>43317</v>
      </c>
      <c r="R353" s="9" t="str">
        <f>VLOOKUP(P353,'Lookup Tables'!$A$3:$B$121,2,TRUE)</f>
        <v>LATE</v>
      </c>
      <c r="S353" s="10" t="str">
        <f>VLOOKUP(P353,'Lookup Tables'!$D$3:$E$25,2,TRUE)</f>
        <v>LATE</v>
      </c>
      <c r="T353" s="24" t="str">
        <f>IF(LEFT(G353,2)="PH",VLOOKUP(LEFT(G353,3),'Lookup Tables'!$G$3:$H$37,2,FALSE),IF(ISNA(VLOOKUP(LEFT(G353,2),'Lookup Tables'!$G$3:$H$37,2,FALSE)),"Other",VLOOKUP(LEFT(G353,2),'Lookup Tables'!$G$3:$H$37,2,FALSE)))</f>
        <v>Battery</v>
      </c>
      <c r="U353" s="79" t="str">
        <f t="shared" si="39"/>
        <v>ND2</v>
      </c>
      <c r="V353" s="79" t="str">
        <f t="shared" si="40"/>
        <v>D</v>
      </c>
      <c r="W353" s="79">
        <f>VLOOKUP(V353,'Lookup Tables'!$K$3:$L$21,2,FALSE)</f>
        <v>4</v>
      </c>
      <c r="X353" s="79">
        <f t="shared" si="41"/>
        <v>44</v>
      </c>
      <c r="Y353" s="12">
        <f ca="1">IF(R353="LATE",TODAY()-P353,0)</f>
        <v>35</v>
      </c>
      <c r="Z353">
        <f ca="1">Y353*L353</f>
        <v>385</v>
      </c>
      <c r="AA353" s="80"/>
      <c r="AB353" s="93"/>
    </row>
    <row r="354" spans="1:28" x14ac:dyDescent="0.25">
      <c r="A354" s="25" t="s">
        <v>118</v>
      </c>
      <c r="B354" s="25" t="s">
        <v>13</v>
      </c>
      <c r="C354" s="26">
        <v>43220</v>
      </c>
      <c r="D354" s="26">
        <v>43354</v>
      </c>
      <c r="E354" s="25" t="s">
        <v>119</v>
      </c>
      <c r="F354" s="25" t="s">
        <v>119</v>
      </c>
      <c r="G354" s="25" t="s">
        <v>1623</v>
      </c>
      <c r="H354" s="25" t="s">
        <v>17</v>
      </c>
      <c r="I354" s="25" t="s">
        <v>2020</v>
      </c>
      <c r="J354" s="27">
        <v>11</v>
      </c>
      <c r="K354" s="27">
        <v>0</v>
      </c>
      <c r="L354" s="27">
        <f t="shared" si="38"/>
        <v>11</v>
      </c>
      <c r="M354" s="93">
        <v>0.70244864515400873</v>
      </c>
      <c r="N354" s="4" t="str">
        <f t="shared" si="42"/>
        <v>45873ND2054bf34 Rev1.411</v>
      </c>
      <c r="O354" s="4">
        <f t="shared" si="43"/>
        <v>7.7269350966940964</v>
      </c>
      <c r="P354" s="8">
        <f t="shared" si="44"/>
        <v>43348</v>
      </c>
      <c r="Q354" s="8">
        <f>VLOOKUP(P354,'Lookup Tables'!$A$3:$B$121,1,TRUE)</f>
        <v>43345</v>
      </c>
      <c r="R354" s="9" t="str">
        <f>VLOOKUP(P354,'Lookup Tables'!$A$3:$B$121,2,TRUE)</f>
        <v>LATE</v>
      </c>
      <c r="S354" s="10">
        <f>VLOOKUP(P354,'Lookup Tables'!$D$3:$E$25,2,TRUE)</f>
        <v>43344</v>
      </c>
      <c r="T354" s="24" t="str">
        <f>IF(LEFT(G354,2)="PH",VLOOKUP(LEFT(G354,3),'Lookup Tables'!$G$3:$H$37,2,FALSE),IF(ISNA(VLOOKUP(LEFT(G354,2),'Lookup Tables'!$G$3:$H$37,2,FALSE)),"Other",VLOOKUP(LEFT(G354,2),'Lookup Tables'!$G$3:$H$37,2,FALSE)))</f>
        <v>Battery</v>
      </c>
      <c r="U354" s="79" t="str">
        <f t="shared" si="39"/>
        <v>ND2</v>
      </c>
      <c r="V354" s="79" t="str">
        <f t="shared" si="40"/>
        <v>D</v>
      </c>
      <c r="W354" s="79">
        <f>VLOOKUP(V354,'Lookup Tables'!$K$3:$L$21,2,FALSE)</f>
        <v>4</v>
      </c>
      <c r="X354" s="79">
        <f t="shared" si="41"/>
        <v>44</v>
      </c>
      <c r="Y354" s="12">
        <f ca="1">IF(R354="LATE",TODAY()-P354,0)</f>
        <v>9</v>
      </c>
      <c r="Z354">
        <f ca="1">Y354*L354</f>
        <v>99</v>
      </c>
      <c r="AA354" s="80"/>
      <c r="AB354" s="93"/>
    </row>
    <row r="355" spans="1:28" x14ac:dyDescent="0.25">
      <c r="A355" s="25" t="s">
        <v>342</v>
      </c>
      <c r="B355" s="25" t="s">
        <v>13</v>
      </c>
      <c r="C355" s="26">
        <v>43277</v>
      </c>
      <c r="D355" s="26">
        <v>43378</v>
      </c>
      <c r="E355" s="25" t="s">
        <v>343</v>
      </c>
      <c r="F355" s="25" t="s">
        <v>343</v>
      </c>
      <c r="G355" s="25" t="s">
        <v>1623</v>
      </c>
      <c r="H355" s="25" t="s">
        <v>17</v>
      </c>
      <c r="I355" s="25" t="s">
        <v>2021</v>
      </c>
      <c r="J355" s="27">
        <v>12</v>
      </c>
      <c r="K355" s="27">
        <v>0</v>
      </c>
      <c r="L355" s="27">
        <f t="shared" si="38"/>
        <v>12</v>
      </c>
      <c r="M355" s="93">
        <v>0.70244864515400873</v>
      </c>
      <c r="N355" s="4" t="str">
        <f t="shared" si="42"/>
        <v>46388ND2054bf34 Rev1.412</v>
      </c>
      <c r="O355" s="4">
        <f t="shared" si="43"/>
        <v>8.4293837418481043</v>
      </c>
      <c r="P355" s="8">
        <f t="shared" si="44"/>
        <v>43378</v>
      </c>
      <c r="Q355" s="8">
        <f>VLOOKUP(P355,'Lookup Tables'!$A$3:$B$121,1,TRUE)</f>
        <v>43373</v>
      </c>
      <c r="R355" s="9">
        <f>VLOOKUP(P355,'Lookup Tables'!$A$3:$B$121,2,TRUE)</f>
        <v>43373</v>
      </c>
      <c r="S355" s="10">
        <f>VLOOKUP(P355,'Lookup Tables'!$D$3:$E$25,2,TRUE)</f>
        <v>43374</v>
      </c>
      <c r="T355" s="24" t="str">
        <f>IF(LEFT(G355,2)="PH",VLOOKUP(LEFT(G355,3),'Lookup Tables'!$G$3:$H$37,2,FALSE),IF(ISNA(VLOOKUP(LEFT(G355,2),'Lookup Tables'!$G$3:$H$37,2,FALSE)),"Other",VLOOKUP(LEFT(G355,2),'Lookup Tables'!$G$3:$H$37,2,FALSE)))</f>
        <v>Battery</v>
      </c>
      <c r="U355" s="79" t="str">
        <f t="shared" si="39"/>
        <v>ND2</v>
      </c>
      <c r="V355" s="79" t="str">
        <f t="shared" si="40"/>
        <v>D</v>
      </c>
      <c r="W355" s="79">
        <f>VLOOKUP(V355,'Lookup Tables'!$K$3:$L$21,2,FALSE)</f>
        <v>4</v>
      </c>
      <c r="X355" s="79">
        <f t="shared" si="41"/>
        <v>48</v>
      </c>
      <c r="Y355" s="12">
        <f ca="1">IF(R355="LATE",TODAY()-P355,0)</f>
        <v>0</v>
      </c>
      <c r="Z355">
        <f ca="1">Y355*L355</f>
        <v>0</v>
      </c>
      <c r="AA355" s="80"/>
      <c r="AB355" s="93"/>
    </row>
    <row r="356" spans="1:28" x14ac:dyDescent="0.25">
      <c r="A356" s="25" t="s">
        <v>178</v>
      </c>
      <c r="B356" s="25" t="s">
        <v>13</v>
      </c>
      <c r="C356" s="26">
        <v>43073</v>
      </c>
      <c r="D356" s="26">
        <v>43496</v>
      </c>
      <c r="E356" s="25" t="s">
        <v>179</v>
      </c>
      <c r="F356" s="25" t="s">
        <v>179</v>
      </c>
      <c r="G356" s="25" t="s">
        <v>1623</v>
      </c>
      <c r="H356" s="25" t="s">
        <v>17</v>
      </c>
      <c r="I356" s="25" t="s">
        <v>2022</v>
      </c>
      <c r="J356" s="27">
        <v>20</v>
      </c>
      <c r="K356" s="27">
        <v>0</v>
      </c>
      <c r="L356" s="27">
        <f t="shared" si="38"/>
        <v>20</v>
      </c>
      <c r="M356" s="93">
        <v>0.64976499676745803</v>
      </c>
      <c r="N356" s="4" t="str">
        <f t="shared" si="42"/>
        <v>44507ND2054bf34 Rev1.420</v>
      </c>
      <c r="O356" s="4">
        <f t="shared" si="43"/>
        <v>12.995299935349161</v>
      </c>
      <c r="P356" s="8">
        <f t="shared" si="44"/>
        <v>43367</v>
      </c>
      <c r="Q356" s="8">
        <f>VLOOKUP(P356,'Lookup Tables'!$A$3:$B$121,1,TRUE)</f>
        <v>43366</v>
      </c>
      <c r="R356" s="9">
        <f>VLOOKUP(P356,'Lookup Tables'!$A$3:$B$121,2,TRUE)</f>
        <v>43366</v>
      </c>
      <c r="S356" s="10">
        <f>VLOOKUP(P356,'Lookup Tables'!$D$3:$E$25,2,TRUE)</f>
        <v>43344</v>
      </c>
      <c r="T356" s="24" t="str">
        <f>IF(LEFT(G356,2)="PH",VLOOKUP(LEFT(G356,3),'Lookup Tables'!$G$3:$H$37,2,FALSE),IF(ISNA(VLOOKUP(LEFT(G356,2),'Lookup Tables'!$G$3:$H$37,2,FALSE)),"Other",VLOOKUP(LEFT(G356,2),'Lookup Tables'!$G$3:$H$37,2,FALSE)))</f>
        <v>Battery</v>
      </c>
      <c r="U356" s="79" t="str">
        <f t="shared" si="39"/>
        <v>ND2</v>
      </c>
      <c r="V356" s="79" t="str">
        <f t="shared" si="40"/>
        <v>D</v>
      </c>
      <c r="W356" s="79">
        <f>VLOOKUP(V356,'Lookup Tables'!$K$3:$L$21,2,FALSE)</f>
        <v>4</v>
      </c>
      <c r="X356" s="79">
        <f t="shared" si="41"/>
        <v>80</v>
      </c>
      <c r="Y356" s="12">
        <f ca="1">IF(R356="LATE",TODAY()-P356,0)</f>
        <v>0</v>
      </c>
      <c r="Z356">
        <f ca="1">Y356*L356</f>
        <v>0</v>
      </c>
      <c r="AA356" s="80"/>
      <c r="AB356" s="93"/>
    </row>
    <row r="357" spans="1:28" x14ac:dyDescent="0.25">
      <c r="A357" s="25" t="s">
        <v>178</v>
      </c>
      <c r="B357" s="25" t="s">
        <v>13</v>
      </c>
      <c r="C357" s="26">
        <v>43073</v>
      </c>
      <c r="D357" s="26">
        <v>43496</v>
      </c>
      <c r="E357" s="25" t="s">
        <v>179</v>
      </c>
      <c r="F357" s="25" t="s">
        <v>179</v>
      </c>
      <c r="G357" s="25" t="s">
        <v>1623</v>
      </c>
      <c r="H357" s="25" t="s">
        <v>17</v>
      </c>
      <c r="I357" s="25" t="s">
        <v>2023</v>
      </c>
      <c r="J357" s="27">
        <v>20</v>
      </c>
      <c r="K357" s="27">
        <v>0</v>
      </c>
      <c r="L357" s="27">
        <f t="shared" si="38"/>
        <v>20</v>
      </c>
      <c r="M357" s="93">
        <v>0.64976499676745803</v>
      </c>
      <c r="N357" s="4" t="str">
        <f t="shared" si="42"/>
        <v>44507ND2054bf34 Rev1.420</v>
      </c>
      <c r="O357" s="4">
        <f t="shared" si="43"/>
        <v>12.995299935349161</v>
      </c>
      <c r="P357" s="8">
        <f t="shared" si="44"/>
        <v>43409</v>
      </c>
      <c r="Q357" s="8">
        <f>VLOOKUP(P357,'Lookup Tables'!$A$3:$B$121,1,TRUE)</f>
        <v>43408</v>
      </c>
      <c r="R357" s="9">
        <f>VLOOKUP(P357,'Lookup Tables'!$A$3:$B$121,2,TRUE)</f>
        <v>43408</v>
      </c>
      <c r="S357" s="10">
        <f>VLOOKUP(P357,'Lookup Tables'!$D$3:$E$25,2,TRUE)</f>
        <v>43405</v>
      </c>
      <c r="T357" s="24" t="str">
        <f>IF(LEFT(G357,2)="PH",VLOOKUP(LEFT(G357,3),'Lookup Tables'!$G$3:$H$37,2,FALSE),IF(ISNA(VLOOKUP(LEFT(G357,2),'Lookup Tables'!$G$3:$H$37,2,FALSE)),"Other",VLOOKUP(LEFT(G357,2),'Lookup Tables'!$G$3:$H$37,2,FALSE)))</f>
        <v>Battery</v>
      </c>
      <c r="U357" s="79" t="str">
        <f t="shared" si="39"/>
        <v>ND2</v>
      </c>
      <c r="V357" s="79" t="str">
        <f t="shared" si="40"/>
        <v>D</v>
      </c>
      <c r="W357" s="79">
        <f>VLOOKUP(V357,'Lookup Tables'!$K$3:$L$21,2,FALSE)</f>
        <v>4</v>
      </c>
      <c r="X357" s="79">
        <f t="shared" si="41"/>
        <v>80</v>
      </c>
      <c r="Y357" s="12">
        <f ca="1">IF(R357="LATE",TODAY()-P357,0)</f>
        <v>0</v>
      </c>
      <c r="Z357">
        <f ca="1">Y357*L357</f>
        <v>0</v>
      </c>
      <c r="AA357" s="80"/>
      <c r="AB357" s="93"/>
    </row>
    <row r="358" spans="1:28" x14ac:dyDescent="0.25">
      <c r="A358" s="25" t="s">
        <v>178</v>
      </c>
      <c r="B358" s="25" t="s">
        <v>13</v>
      </c>
      <c r="C358" s="26">
        <v>43073</v>
      </c>
      <c r="D358" s="26">
        <v>43496</v>
      </c>
      <c r="E358" s="25" t="s">
        <v>179</v>
      </c>
      <c r="F358" s="25" t="s">
        <v>179</v>
      </c>
      <c r="G358" s="25" t="s">
        <v>1623</v>
      </c>
      <c r="H358" s="25" t="s">
        <v>17</v>
      </c>
      <c r="I358" s="25" t="s">
        <v>2024</v>
      </c>
      <c r="J358" s="27">
        <v>20</v>
      </c>
      <c r="K358" s="27">
        <v>0</v>
      </c>
      <c r="L358" s="27">
        <f t="shared" si="38"/>
        <v>20</v>
      </c>
      <c r="M358" s="93">
        <v>0.64976499676745803</v>
      </c>
      <c r="N358" s="4" t="str">
        <f t="shared" si="42"/>
        <v>44507ND2054bf34 Rev1.420</v>
      </c>
      <c r="O358" s="4">
        <f t="shared" si="43"/>
        <v>12.995299935349161</v>
      </c>
      <c r="P358" s="8">
        <f t="shared" si="44"/>
        <v>43448</v>
      </c>
      <c r="Q358" s="8">
        <f>VLOOKUP(P358,'Lookup Tables'!$A$3:$B$121,1,TRUE)</f>
        <v>43443</v>
      </c>
      <c r="R358" s="9">
        <f>VLOOKUP(P358,'Lookup Tables'!$A$3:$B$121,2,TRUE)</f>
        <v>43443</v>
      </c>
      <c r="S358" s="10">
        <f>VLOOKUP(P358,'Lookup Tables'!$D$3:$E$25,2,TRUE)</f>
        <v>43435</v>
      </c>
      <c r="T358" s="24" t="str">
        <f>IF(LEFT(G358,2)="PH",VLOOKUP(LEFT(G358,3),'Lookup Tables'!$G$3:$H$37,2,FALSE),IF(ISNA(VLOOKUP(LEFT(G358,2),'Lookup Tables'!$G$3:$H$37,2,FALSE)),"Other",VLOOKUP(LEFT(G358,2),'Lookup Tables'!$G$3:$H$37,2,FALSE)))</f>
        <v>Battery</v>
      </c>
      <c r="U358" s="79" t="str">
        <f t="shared" si="39"/>
        <v>ND2</v>
      </c>
      <c r="V358" s="79" t="str">
        <f t="shared" si="40"/>
        <v>D</v>
      </c>
      <c r="W358" s="79">
        <f>VLOOKUP(V358,'Lookup Tables'!$K$3:$L$21,2,FALSE)</f>
        <v>4</v>
      </c>
      <c r="X358" s="79">
        <f t="shared" si="41"/>
        <v>80</v>
      </c>
      <c r="Y358" s="12">
        <f ca="1">IF(R358="LATE",TODAY()-P358,0)</f>
        <v>0</v>
      </c>
      <c r="Z358">
        <f ca="1">Y358*L358</f>
        <v>0</v>
      </c>
      <c r="AA358" s="80"/>
      <c r="AB358" s="93"/>
    </row>
    <row r="359" spans="1:28" x14ac:dyDescent="0.25">
      <c r="A359" s="25" t="s">
        <v>178</v>
      </c>
      <c r="B359" s="25" t="s">
        <v>13</v>
      </c>
      <c r="C359" s="26">
        <v>43073</v>
      </c>
      <c r="D359" s="26">
        <v>43496</v>
      </c>
      <c r="E359" s="25" t="s">
        <v>179</v>
      </c>
      <c r="F359" s="25" t="s">
        <v>179</v>
      </c>
      <c r="G359" s="25" t="s">
        <v>1623</v>
      </c>
      <c r="H359" s="25" t="s">
        <v>17</v>
      </c>
      <c r="I359" s="25" t="s">
        <v>2025</v>
      </c>
      <c r="J359" s="27">
        <v>20</v>
      </c>
      <c r="K359" s="27">
        <v>0</v>
      </c>
      <c r="L359" s="27">
        <f t="shared" si="38"/>
        <v>20</v>
      </c>
      <c r="M359" s="93">
        <v>0.64976499676745803</v>
      </c>
      <c r="N359" s="4" t="str">
        <f t="shared" si="42"/>
        <v>44507ND2054bf34 Rev1.420</v>
      </c>
      <c r="O359" s="4">
        <f t="shared" si="43"/>
        <v>12.995299935349161</v>
      </c>
      <c r="P359" s="8">
        <f t="shared" si="44"/>
        <v>43493</v>
      </c>
      <c r="Q359" s="8">
        <f>VLOOKUP(P359,'Lookup Tables'!$A$3:$B$121,1,TRUE)</f>
        <v>43492</v>
      </c>
      <c r="R359" s="9">
        <f>VLOOKUP(P359,'Lookup Tables'!$A$3:$B$121,2,TRUE)</f>
        <v>43492</v>
      </c>
      <c r="S359" s="10">
        <f>VLOOKUP(P359,'Lookup Tables'!$D$3:$E$25,2,TRUE)</f>
        <v>43466</v>
      </c>
      <c r="T359" s="24" t="str">
        <f>IF(LEFT(G359,2)="PH",VLOOKUP(LEFT(G359,3),'Lookup Tables'!$G$3:$H$37,2,FALSE),IF(ISNA(VLOOKUP(LEFT(G359,2),'Lookup Tables'!$G$3:$H$37,2,FALSE)),"Other",VLOOKUP(LEFT(G359,2),'Lookup Tables'!$G$3:$H$37,2,FALSE)))</f>
        <v>Battery</v>
      </c>
      <c r="U359" s="79" t="str">
        <f t="shared" si="39"/>
        <v>ND2</v>
      </c>
      <c r="V359" s="79" t="str">
        <f t="shared" si="40"/>
        <v>D</v>
      </c>
      <c r="W359" s="79">
        <f>VLOOKUP(V359,'Lookup Tables'!$K$3:$L$21,2,FALSE)</f>
        <v>4</v>
      </c>
      <c r="X359" s="79">
        <f t="shared" si="41"/>
        <v>80</v>
      </c>
      <c r="Y359" s="12">
        <f ca="1">IF(R359="LATE",TODAY()-P359,0)</f>
        <v>0</v>
      </c>
      <c r="Z359">
        <f ca="1">Y359*L359</f>
        <v>0</v>
      </c>
      <c r="AA359" s="80"/>
      <c r="AB359" s="93"/>
    </row>
    <row r="360" spans="1:28" x14ac:dyDescent="0.25">
      <c r="A360" s="25" t="s">
        <v>178</v>
      </c>
      <c r="B360" s="25" t="s">
        <v>13</v>
      </c>
      <c r="C360" s="26">
        <v>43073</v>
      </c>
      <c r="D360" s="26">
        <v>43496</v>
      </c>
      <c r="E360" s="25" t="s">
        <v>179</v>
      </c>
      <c r="F360" s="25" t="s">
        <v>179</v>
      </c>
      <c r="G360" s="25" t="s">
        <v>1623</v>
      </c>
      <c r="H360" s="25" t="s">
        <v>17</v>
      </c>
      <c r="I360" s="25" t="s">
        <v>2026</v>
      </c>
      <c r="J360" s="27">
        <v>20</v>
      </c>
      <c r="K360" s="27">
        <v>0</v>
      </c>
      <c r="L360" s="27">
        <f t="shared" si="38"/>
        <v>20</v>
      </c>
      <c r="M360" s="93">
        <v>0.64976499676745803</v>
      </c>
      <c r="N360" s="4" t="str">
        <f t="shared" si="42"/>
        <v>44507ND2054bf34 Rev1.420</v>
      </c>
      <c r="O360" s="4">
        <f t="shared" si="43"/>
        <v>12.995299935349161</v>
      </c>
      <c r="P360" s="8">
        <f t="shared" si="44"/>
        <v>43535</v>
      </c>
      <c r="Q360" s="8">
        <f>VLOOKUP(P360,'Lookup Tables'!$A$3:$B$121,1,TRUE)</f>
        <v>43534</v>
      </c>
      <c r="R360" s="9">
        <f>VLOOKUP(P360,'Lookup Tables'!$A$3:$B$121,2,TRUE)</f>
        <v>43534</v>
      </c>
      <c r="S360" s="10">
        <f>VLOOKUP(P360,'Lookup Tables'!$D$3:$E$25,2,TRUE)</f>
        <v>43525</v>
      </c>
      <c r="T360" s="24" t="str">
        <f>IF(LEFT(G360,2)="PH",VLOOKUP(LEFT(G360,3),'Lookup Tables'!$G$3:$H$37,2,FALSE),IF(ISNA(VLOOKUP(LEFT(G360,2),'Lookup Tables'!$G$3:$H$37,2,FALSE)),"Other",VLOOKUP(LEFT(G360,2),'Lookup Tables'!$G$3:$H$37,2,FALSE)))</f>
        <v>Battery</v>
      </c>
      <c r="U360" s="79" t="str">
        <f t="shared" si="39"/>
        <v>ND2</v>
      </c>
      <c r="V360" s="79" t="str">
        <f t="shared" si="40"/>
        <v>D</v>
      </c>
      <c r="W360" s="79">
        <f>VLOOKUP(V360,'Lookup Tables'!$K$3:$L$21,2,FALSE)</f>
        <v>4</v>
      </c>
      <c r="X360" s="79">
        <f t="shared" si="41"/>
        <v>80</v>
      </c>
      <c r="Y360" s="12">
        <f ca="1">IF(R360="LATE",TODAY()-P360,0)</f>
        <v>0</v>
      </c>
      <c r="Z360">
        <f ca="1">Y360*L360</f>
        <v>0</v>
      </c>
      <c r="AA360" s="80"/>
      <c r="AB360" s="93"/>
    </row>
    <row r="361" spans="1:28" x14ac:dyDescent="0.25">
      <c r="A361" s="25" t="s">
        <v>420</v>
      </c>
      <c r="B361" s="25" t="s">
        <v>13</v>
      </c>
      <c r="C361" s="26">
        <v>43292</v>
      </c>
      <c r="D361" s="26">
        <v>43361</v>
      </c>
      <c r="E361" s="25" t="s">
        <v>421</v>
      </c>
      <c r="F361" s="25" t="s">
        <v>421</v>
      </c>
      <c r="G361" s="25" t="s">
        <v>1624</v>
      </c>
      <c r="H361" s="25" t="s">
        <v>17</v>
      </c>
      <c r="I361" s="25" t="s">
        <v>2027</v>
      </c>
      <c r="J361" s="27">
        <v>12</v>
      </c>
      <c r="K361" s="27">
        <v>0</v>
      </c>
      <c r="L361" s="27">
        <f t="shared" si="38"/>
        <v>12</v>
      </c>
      <c r="M361" s="93">
        <v>0.78616014172676629</v>
      </c>
      <c r="N361" s="4" t="str">
        <f t="shared" si="42"/>
        <v>46525ND2054bf34 Rev1.512</v>
      </c>
      <c r="O361" s="4">
        <f t="shared" si="43"/>
        <v>9.4339217007211964</v>
      </c>
      <c r="P361" s="8">
        <f t="shared" si="44"/>
        <v>43361</v>
      </c>
      <c r="Q361" s="8">
        <f>VLOOKUP(P361,'Lookup Tables'!$A$3:$B$121,1,TRUE)</f>
        <v>43359</v>
      </c>
      <c r="R361" s="9">
        <f>VLOOKUP(P361,'Lookup Tables'!$A$3:$B$121,2,TRUE)</f>
        <v>43359</v>
      </c>
      <c r="S361" s="10">
        <f>VLOOKUP(P361,'Lookup Tables'!$D$3:$E$25,2,TRUE)</f>
        <v>43344</v>
      </c>
      <c r="T361" s="24" t="str">
        <f>IF(LEFT(G361,2)="PH",VLOOKUP(LEFT(G361,3),'Lookup Tables'!$G$3:$H$37,2,FALSE),IF(ISNA(VLOOKUP(LEFT(G361,2),'Lookup Tables'!$G$3:$H$37,2,FALSE)),"Other",VLOOKUP(LEFT(G361,2),'Lookup Tables'!$G$3:$H$37,2,FALSE)))</f>
        <v>Battery</v>
      </c>
      <c r="U361" s="79" t="str">
        <f t="shared" si="39"/>
        <v>ND2</v>
      </c>
      <c r="V361" s="79" t="str">
        <f t="shared" si="40"/>
        <v>D</v>
      </c>
      <c r="W361" s="79">
        <f>VLOOKUP(V361,'Lookup Tables'!$K$3:$L$21,2,FALSE)</f>
        <v>4</v>
      </c>
      <c r="X361" s="79">
        <f t="shared" si="41"/>
        <v>48</v>
      </c>
      <c r="Y361" s="12">
        <f ca="1">IF(R361="LATE",TODAY()-P361,0)</f>
        <v>0</v>
      </c>
      <c r="Z361">
        <f ca="1">Y361*L361</f>
        <v>0</v>
      </c>
      <c r="AA361" s="80"/>
      <c r="AB361" s="93"/>
    </row>
    <row r="362" spans="1:28" x14ac:dyDescent="0.25">
      <c r="A362" s="25" t="s">
        <v>324</v>
      </c>
      <c r="B362" s="25" t="s">
        <v>13</v>
      </c>
      <c r="C362" s="26">
        <v>43271</v>
      </c>
      <c r="D362" s="26">
        <v>43368</v>
      </c>
      <c r="E362" s="25" t="s">
        <v>100</v>
      </c>
      <c r="F362" s="25" t="s">
        <v>100</v>
      </c>
      <c r="G362" s="25" t="s">
        <v>1624</v>
      </c>
      <c r="H362" s="25" t="s">
        <v>17</v>
      </c>
      <c r="I362" s="25" t="s">
        <v>2028</v>
      </c>
      <c r="J362" s="27">
        <v>25</v>
      </c>
      <c r="K362" s="27">
        <v>0</v>
      </c>
      <c r="L362" s="27">
        <f t="shared" si="38"/>
        <v>25</v>
      </c>
      <c r="M362" s="93">
        <v>0.70244864515400873</v>
      </c>
      <c r="N362" s="4" t="str">
        <f t="shared" si="42"/>
        <v>46337ND2054bf34 Rev1.525</v>
      </c>
      <c r="O362" s="4">
        <f t="shared" si="43"/>
        <v>17.561216128850219</v>
      </c>
      <c r="P362" s="8">
        <f t="shared" si="44"/>
        <v>43368</v>
      </c>
      <c r="Q362" s="8">
        <f>VLOOKUP(P362,'Lookup Tables'!$A$3:$B$121,1,TRUE)</f>
        <v>43366</v>
      </c>
      <c r="R362" s="9">
        <f>VLOOKUP(P362,'Lookup Tables'!$A$3:$B$121,2,TRUE)</f>
        <v>43366</v>
      </c>
      <c r="S362" s="10">
        <f>VLOOKUP(P362,'Lookup Tables'!$D$3:$E$25,2,TRUE)</f>
        <v>43344</v>
      </c>
      <c r="T362" s="24" t="str">
        <f>IF(LEFT(G362,2)="PH",VLOOKUP(LEFT(G362,3),'Lookup Tables'!$G$3:$H$37,2,FALSE),IF(ISNA(VLOOKUP(LEFT(G362,2),'Lookup Tables'!$G$3:$H$37,2,FALSE)),"Other",VLOOKUP(LEFT(G362,2),'Lookup Tables'!$G$3:$H$37,2,FALSE)))</f>
        <v>Battery</v>
      </c>
      <c r="U362" s="79" t="str">
        <f t="shared" si="39"/>
        <v>ND2</v>
      </c>
      <c r="V362" s="79" t="str">
        <f t="shared" si="40"/>
        <v>D</v>
      </c>
      <c r="W362" s="79">
        <f>VLOOKUP(V362,'Lookup Tables'!$K$3:$L$21,2,FALSE)</f>
        <v>4</v>
      </c>
      <c r="X362" s="79">
        <f t="shared" si="41"/>
        <v>100</v>
      </c>
      <c r="Y362" s="12">
        <f ca="1">IF(R362="LATE",TODAY()-P362,0)</f>
        <v>0</v>
      </c>
      <c r="Z362">
        <f ca="1">Y362*L362</f>
        <v>0</v>
      </c>
      <c r="AA362" s="80"/>
      <c r="AB362" s="93"/>
    </row>
    <row r="363" spans="1:28" x14ac:dyDescent="0.25">
      <c r="A363" s="25" t="s">
        <v>1325</v>
      </c>
      <c r="B363" s="25" t="s">
        <v>13</v>
      </c>
      <c r="C363" s="26">
        <v>43353</v>
      </c>
      <c r="D363" s="26">
        <v>43374</v>
      </c>
      <c r="E363" s="25" t="s">
        <v>1326</v>
      </c>
      <c r="F363" s="25" t="s">
        <v>1326</v>
      </c>
      <c r="G363" s="25" t="s">
        <v>1624</v>
      </c>
      <c r="H363" s="25" t="s">
        <v>17</v>
      </c>
      <c r="I363" s="25" t="s">
        <v>2027</v>
      </c>
      <c r="J363" s="27">
        <v>4</v>
      </c>
      <c r="K363" s="27">
        <v>0</v>
      </c>
      <c r="L363" s="27">
        <f t="shared" si="38"/>
        <v>4</v>
      </c>
      <c r="M363" s="93">
        <v>0.97724073172979975</v>
      </c>
      <c r="N363" s="4" t="str">
        <f t="shared" si="42"/>
        <v>47025ND2054bf34 Rev1.54</v>
      </c>
      <c r="O363" s="4">
        <f t="shared" si="43"/>
        <v>3.908962926919199</v>
      </c>
      <c r="P363" s="8">
        <f t="shared" si="44"/>
        <v>43374</v>
      </c>
      <c r="Q363" s="8">
        <f>VLOOKUP(P363,'Lookup Tables'!$A$3:$B$121,1,TRUE)</f>
        <v>43373</v>
      </c>
      <c r="R363" s="9">
        <f>VLOOKUP(P363,'Lookup Tables'!$A$3:$B$121,2,TRUE)</f>
        <v>43373</v>
      </c>
      <c r="S363" s="10">
        <f>VLOOKUP(P363,'Lookup Tables'!$D$3:$E$25,2,TRUE)</f>
        <v>43374</v>
      </c>
      <c r="T363" s="24" t="str">
        <f>IF(LEFT(G363,2)="PH",VLOOKUP(LEFT(G363,3),'Lookup Tables'!$G$3:$H$37,2,FALSE),IF(ISNA(VLOOKUP(LEFT(G363,2),'Lookup Tables'!$G$3:$H$37,2,FALSE)),"Other",VLOOKUP(LEFT(G363,2),'Lookup Tables'!$G$3:$H$37,2,FALSE)))</f>
        <v>Battery</v>
      </c>
      <c r="U363" s="79" t="str">
        <f t="shared" si="39"/>
        <v>ND2</v>
      </c>
      <c r="V363" s="79" t="str">
        <f t="shared" si="40"/>
        <v>D</v>
      </c>
      <c r="W363" s="79">
        <f>VLOOKUP(V363,'Lookup Tables'!$K$3:$L$21,2,FALSE)</f>
        <v>4</v>
      </c>
      <c r="X363" s="79">
        <f t="shared" si="41"/>
        <v>16</v>
      </c>
      <c r="Y363" s="12">
        <f ca="1">IF(R363="LATE",TODAY()-P363,0)</f>
        <v>0</v>
      </c>
      <c r="Z363">
        <f ca="1">Y363*L363</f>
        <v>0</v>
      </c>
      <c r="AA363" s="80"/>
      <c r="AB363" s="93"/>
    </row>
    <row r="364" spans="1:28" x14ac:dyDescent="0.25">
      <c r="A364" s="25" t="s">
        <v>1560</v>
      </c>
      <c r="B364" s="25" t="s">
        <v>13</v>
      </c>
      <c r="C364" s="26">
        <v>43354</v>
      </c>
      <c r="D364" s="26">
        <v>43381</v>
      </c>
      <c r="E364" s="25" t="s">
        <v>1561</v>
      </c>
      <c r="F364" s="25" t="s">
        <v>1561</v>
      </c>
      <c r="G364" s="25" t="s">
        <v>1624</v>
      </c>
      <c r="H364" s="25" t="s">
        <v>17</v>
      </c>
      <c r="I364" s="25" t="s">
        <v>2027</v>
      </c>
      <c r="J364" s="27">
        <v>2</v>
      </c>
      <c r="K364" s="27">
        <v>0</v>
      </c>
      <c r="L364" s="27">
        <f t="shared" si="38"/>
        <v>2</v>
      </c>
      <c r="M364" s="93">
        <v>0.97724073172979975</v>
      </c>
      <c r="N364" s="4" t="str">
        <f t="shared" si="42"/>
        <v>47031ND2054bf34 Rev1.52</v>
      </c>
      <c r="O364" s="4">
        <f t="shared" si="43"/>
        <v>1.9544814634595995</v>
      </c>
      <c r="P364" s="8">
        <f t="shared" si="44"/>
        <v>43381</v>
      </c>
      <c r="Q364" s="8">
        <f>VLOOKUP(P364,'Lookup Tables'!$A$3:$B$121,1,TRUE)</f>
        <v>43380</v>
      </c>
      <c r="R364" s="9">
        <f>VLOOKUP(P364,'Lookup Tables'!$A$3:$B$121,2,TRUE)</f>
        <v>43380</v>
      </c>
      <c r="S364" s="10">
        <f>VLOOKUP(P364,'Lookup Tables'!$D$3:$E$25,2,TRUE)</f>
        <v>43374</v>
      </c>
      <c r="T364" s="24" t="str">
        <f>IF(LEFT(G364,2)="PH",VLOOKUP(LEFT(G364,3),'Lookup Tables'!$G$3:$H$37,2,FALSE),IF(ISNA(VLOOKUP(LEFT(G364,2),'Lookup Tables'!$G$3:$H$37,2,FALSE)),"Other",VLOOKUP(LEFT(G364,2),'Lookup Tables'!$G$3:$H$37,2,FALSE)))</f>
        <v>Battery</v>
      </c>
      <c r="U364" s="79" t="str">
        <f t="shared" si="39"/>
        <v>ND2</v>
      </c>
      <c r="V364" s="79" t="str">
        <f t="shared" si="40"/>
        <v>D</v>
      </c>
      <c r="W364" s="79">
        <f>VLOOKUP(V364,'Lookup Tables'!$K$3:$L$21,2,FALSE)</f>
        <v>4</v>
      </c>
      <c r="X364" s="79">
        <f t="shared" si="41"/>
        <v>8</v>
      </c>
      <c r="Y364" s="12">
        <f ca="1">IF(R364="LATE",TODAY()-P364,0)</f>
        <v>0</v>
      </c>
      <c r="Z364">
        <f ca="1">Y364*L364</f>
        <v>0</v>
      </c>
      <c r="AA364" s="80"/>
      <c r="AB364" s="93"/>
    </row>
    <row r="365" spans="1:28" x14ac:dyDescent="0.25">
      <c r="A365" s="25" t="s">
        <v>308</v>
      </c>
      <c r="B365" s="25" t="s">
        <v>13</v>
      </c>
      <c r="C365" s="26">
        <v>43265</v>
      </c>
      <c r="D365" s="26">
        <v>43388</v>
      </c>
      <c r="E365" s="25" t="s">
        <v>253</v>
      </c>
      <c r="F365" s="25" t="s">
        <v>253</v>
      </c>
      <c r="G365" s="25" t="s">
        <v>1624</v>
      </c>
      <c r="H365" s="25" t="s">
        <v>17</v>
      </c>
      <c r="I365" s="25" t="s">
        <v>2029</v>
      </c>
      <c r="J365" s="27">
        <v>25</v>
      </c>
      <c r="K365" s="27">
        <v>0</v>
      </c>
      <c r="L365" s="27">
        <f t="shared" si="38"/>
        <v>25</v>
      </c>
      <c r="M365" s="93">
        <v>0.64976499676745803</v>
      </c>
      <c r="N365" s="4" t="str">
        <f t="shared" si="42"/>
        <v>46297ND2054bf34 Rev1.525</v>
      </c>
      <c r="O365" s="4">
        <f t="shared" si="43"/>
        <v>16.244124919186451</v>
      </c>
      <c r="P365" s="8">
        <f t="shared" si="44"/>
        <v>43382</v>
      </c>
      <c r="Q365" s="8">
        <f>VLOOKUP(P365,'Lookup Tables'!$A$3:$B$121,1,TRUE)</f>
        <v>43380</v>
      </c>
      <c r="R365" s="9">
        <f>VLOOKUP(P365,'Lookup Tables'!$A$3:$B$121,2,TRUE)</f>
        <v>43380</v>
      </c>
      <c r="S365" s="10">
        <f>VLOOKUP(P365,'Lookup Tables'!$D$3:$E$25,2,TRUE)</f>
        <v>43374</v>
      </c>
      <c r="T365" s="24" t="str">
        <f>IF(LEFT(G365,2)="PH",VLOOKUP(LEFT(G365,3),'Lookup Tables'!$G$3:$H$37,2,FALSE),IF(ISNA(VLOOKUP(LEFT(G365,2),'Lookup Tables'!$G$3:$H$37,2,FALSE)),"Other",VLOOKUP(LEFT(G365,2),'Lookup Tables'!$G$3:$H$37,2,FALSE)))</f>
        <v>Battery</v>
      </c>
      <c r="U365" s="79" t="str">
        <f t="shared" si="39"/>
        <v>ND2</v>
      </c>
      <c r="V365" s="79" t="str">
        <f t="shared" si="40"/>
        <v>D</v>
      </c>
      <c r="W365" s="79">
        <f>VLOOKUP(V365,'Lookup Tables'!$K$3:$L$21,2,FALSE)</f>
        <v>4</v>
      </c>
      <c r="X365" s="79">
        <f t="shared" si="41"/>
        <v>100</v>
      </c>
      <c r="Y365" s="12">
        <f ca="1">IF(R365="LATE",TODAY()-P365,0)</f>
        <v>0</v>
      </c>
      <c r="Z365">
        <f ca="1">Y365*L365</f>
        <v>0</v>
      </c>
      <c r="AA365" s="80"/>
      <c r="AB365" s="93"/>
    </row>
    <row r="366" spans="1:28" x14ac:dyDescent="0.25">
      <c r="A366" s="25" t="s">
        <v>710</v>
      </c>
      <c r="B366" s="25" t="s">
        <v>13</v>
      </c>
      <c r="C366" s="26">
        <v>43318</v>
      </c>
      <c r="D366" s="26">
        <v>43398</v>
      </c>
      <c r="E366" s="25" t="s">
        <v>711</v>
      </c>
      <c r="F366" s="25" t="s">
        <v>711</v>
      </c>
      <c r="G366" s="25" t="s">
        <v>1624</v>
      </c>
      <c r="H366" s="25" t="s">
        <v>17</v>
      </c>
      <c r="I366" s="25" t="s">
        <v>2027</v>
      </c>
      <c r="J366" s="27">
        <v>4</v>
      </c>
      <c r="K366" s="27">
        <v>0</v>
      </c>
      <c r="L366" s="27">
        <f t="shared" si="38"/>
        <v>4</v>
      </c>
      <c r="M366" s="93">
        <v>0.97724073172979975</v>
      </c>
      <c r="N366" s="4" t="str">
        <f t="shared" si="42"/>
        <v>46752ND2054bf34 Rev1.54</v>
      </c>
      <c r="O366" s="4">
        <f t="shared" si="43"/>
        <v>3.908962926919199</v>
      </c>
      <c r="P366" s="8">
        <f t="shared" si="44"/>
        <v>43398</v>
      </c>
      <c r="Q366" s="8">
        <f>VLOOKUP(P366,'Lookup Tables'!$A$3:$B$121,1,TRUE)</f>
        <v>43394</v>
      </c>
      <c r="R366" s="9">
        <f>VLOOKUP(P366,'Lookup Tables'!$A$3:$B$121,2,TRUE)</f>
        <v>43394</v>
      </c>
      <c r="S366" s="10">
        <f>VLOOKUP(P366,'Lookup Tables'!$D$3:$E$25,2,TRUE)</f>
        <v>43374</v>
      </c>
      <c r="T366" s="24" t="str">
        <f>IF(LEFT(G366,2)="PH",VLOOKUP(LEFT(G366,3),'Lookup Tables'!$G$3:$H$37,2,FALSE),IF(ISNA(VLOOKUP(LEFT(G366,2),'Lookup Tables'!$G$3:$H$37,2,FALSE)),"Other",VLOOKUP(LEFT(G366,2),'Lookup Tables'!$G$3:$H$37,2,FALSE)))</f>
        <v>Battery</v>
      </c>
      <c r="U366" s="79" t="str">
        <f t="shared" si="39"/>
        <v>ND2</v>
      </c>
      <c r="V366" s="79" t="str">
        <f t="shared" si="40"/>
        <v>D</v>
      </c>
      <c r="W366" s="79">
        <f>VLOOKUP(V366,'Lookup Tables'!$K$3:$L$21,2,FALSE)</f>
        <v>4</v>
      </c>
      <c r="X366" s="79">
        <f t="shared" si="41"/>
        <v>16</v>
      </c>
      <c r="Y366" s="12">
        <f ca="1">IF(R366="LATE",TODAY()-P366,0)</f>
        <v>0</v>
      </c>
      <c r="Z366">
        <f ca="1">Y366*L366</f>
        <v>0</v>
      </c>
      <c r="AA366" s="80"/>
      <c r="AB366" s="93"/>
    </row>
    <row r="367" spans="1:28" x14ac:dyDescent="0.25">
      <c r="A367" s="25" t="s">
        <v>291</v>
      </c>
      <c r="B367" s="25" t="s">
        <v>13</v>
      </c>
      <c r="C367" s="26">
        <v>43262</v>
      </c>
      <c r="D367" s="26">
        <v>43430</v>
      </c>
      <c r="E367" s="25" t="s">
        <v>62</v>
      </c>
      <c r="F367" s="25" t="s">
        <v>62</v>
      </c>
      <c r="G367" s="25" t="s">
        <v>1624</v>
      </c>
      <c r="H367" s="25" t="s">
        <v>17</v>
      </c>
      <c r="I367" s="25" t="s">
        <v>2030</v>
      </c>
      <c r="J367" s="27">
        <v>80</v>
      </c>
      <c r="K367" s="27">
        <v>0</v>
      </c>
      <c r="L367" s="27">
        <f t="shared" si="38"/>
        <v>80</v>
      </c>
      <c r="M367" s="93">
        <v>0.60454259046674008</v>
      </c>
      <c r="N367" s="4" t="str">
        <f t="shared" si="42"/>
        <v>46256ND2054bf34 Rev1.580</v>
      </c>
      <c r="O367" s="4">
        <f t="shared" si="43"/>
        <v>48.363407237339203</v>
      </c>
      <c r="P367" s="8">
        <f t="shared" si="44"/>
        <v>43360</v>
      </c>
      <c r="Q367" s="8">
        <f>VLOOKUP(P367,'Lookup Tables'!$A$3:$B$121,1,TRUE)</f>
        <v>43359</v>
      </c>
      <c r="R367" s="9">
        <f>VLOOKUP(P367,'Lookup Tables'!$A$3:$B$121,2,TRUE)</f>
        <v>43359</v>
      </c>
      <c r="S367" s="10">
        <f>VLOOKUP(P367,'Lookup Tables'!$D$3:$E$25,2,TRUE)</f>
        <v>43344</v>
      </c>
      <c r="T367" s="24" t="str">
        <f>IF(LEFT(G367,2)="PH",VLOOKUP(LEFT(G367,3),'Lookup Tables'!$G$3:$H$37,2,FALSE),IF(ISNA(VLOOKUP(LEFT(G367,2),'Lookup Tables'!$G$3:$H$37,2,FALSE)),"Other",VLOOKUP(LEFT(G367,2),'Lookup Tables'!$G$3:$H$37,2,FALSE)))</f>
        <v>Battery</v>
      </c>
      <c r="U367" s="79" t="str">
        <f t="shared" si="39"/>
        <v>ND2</v>
      </c>
      <c r="V367" s="79" t="str">
        <f t="shared" si="40"/>
        <v>D</v>
      </c>
      <c r="W367" s="79">
        <f>VLOOKUP(V367,'Lookup Tables'!$K$3:$L$21,2,FALSE)</f>
        <v>4</v>
      </c>
      <c r="X367" s="79">
        <f t="shared" si="41"/>
        <v>320</v>
      </c>
      <c r="Y367" s="12">
        <f ca="1">IF(R367="LATE",TODAY()-P367,0)</f>
        <v>0</v>
      </c>
      <c r="Z367">
        <f ca="1">Y367*L367</f>
        <v>0</v>
      </c>
      <c r="AA367" s="80"/>
      <c r="AB367" s="93"/>
    </row>
    <row r="368" spans="1:28" x14ac:dyDescent="0.25">
      <c r="A368" s="25" t="s">
        <v>291</v>
      </c>
      <c r="B368" s="25" t="s">
        <v>13</v>
      </c>
      <c r="C368" s="26">
        <v>43262</v>
      </c>
      <c r="D368" s="26">
        <v>43430</v>
      </c>
      <c r="E368" s="25" t="s">
        <v>62</v>
      </c>
      <c r="F368" s="25" t="s">
        <v>62</v>
      </c>
      <c r="G368" s="25" t="s">
        <v>1624</v>
      </c>
      <c r="H368" s="25" t="s">
        <v>17</v>
      </c>
      <c r="I368" s="25" t="s">
        <v>2031</v>
      </c>
      <c r="J368" s="27">
        <v>80</v>
      </c>
      <c r="K368" s="27">
        <v>0</v>
      </c>
      <c r="L368" s="27">
        <f t="shared" si="38"/>
        <v>80</v>
      </c>
      <c r="M368" s="93">
        <v>0.60454259046674008</v>
      </c>
      <c r="N368" s="4" t="str">
        <f t="shared" si="42"/>
        <v>46256ND2054bf34 Rev1.580</v>
      </c>
      <c r="O368" s="4">
        <f t="shared" si="43"/>
        <v>48.363407237339203</v>
      </c>
      <c r="P368" s="8">
        <f t="shared" si="44"/>
        <v>43376</v>
      </c>
      <c r="Q368" s="8">
        <f>VLOOKUP(P368,'Lookup Tables'!$A$3:$B$121,1,TRUE)</f>
        <v>43373</v>
      </c>
      <c r="R368" s="9">
        <f>VLOOKUP(P368,'Lookup Tables'!$A$3:$B$121,2,TRUE)</f>
        <v>43373</v>
      </c>
      <c r="S368" s="10">
        <f>VLOOKUP(P368,'Lookup Tables'!$D$3:$E$25,2,TRUE)</f>
        <v>43374</v>
      </c>
      <c r="T368" s="24" t="str">
        <f>IF(LEFT(G368,2)="PH",VLOOKUP(LEFT(G368,3),'Lookup Tables'!$G$3:$H$37,2,FALSE),IF(ISNA(VLOOKUP(LEFT(G368,2),'Lookup Tables'!$G$3:$H$37,2,FALSE)),"Other",VLOOKUP(LEFT(G368,2),'Lookup Tables'!$G$3:$H$37,2,FALSE)))</f>
        <v>Battery</v>
      </c>
      <c r="U368" s="79" t="str">
        <f t="shared" si="39"/>
        <v>ND2</v>
      </c>
      <c r="V368" s="79" t="str">
        <f t="shared" si="40"/>
        <v>D</v>
      </c>
      <c r="W368" s="79">
        <f>VLOOKUP(V368,'Lookup Tables'!$K$3:$L$21,2,FALSE)</f>
        <v>4</v>
      </c>
      <c r="X368" s="79">
        <f t="shared" si="41"/>
        <v>320</v>
      </c>
      <c r="Y368" s="12">
        <f ca="1">IF(R368="LATE",TODAY()-P368,0)</f>
        <v>0</v>
      </c>
      <c r="Z368">
        <f ca="1">Y368*L368</f>
        <v>0</v>
      </c>
      <c r="AA368" s="80"/>
      <c r="AB368" s="93"/>
    </row>
    <row r="369" spans="1:28" x14ac:dyDescent="0.25">
      <c r="A369" s="25" t="s">
        <v>291</v>
      </c>
      <c r="B369" s="25" t="s">
        <v>13</v>
      </c>
      <c r="C369" s="26">
        <v>43262</v>
      </c>
      <c r="D369" s="26">
        <v>43430</v>
      </c>
      <c r="E369" s="25" t="s">
        <v>62</v>
      </c>
      <c r="F369" s="25" t="s">
        <v>62</v>
      </c>
      <c r="G369" s="25" t="s">
        <v>1624</v>
      </c>
      <c r="H369" s="25" t="s">
        <v>17</v>
      </c>
      <c r="I369" s="25" t="s">
        <v>2032</v>
      </c>
      <c r="J369" s="27">
        <v>80</v>
      </c>
      <c r="K369" s="27">
        <v>0</v>
      </c>
      <c r="L369" s="27">
        <f t="shared" si="38"/>
        <v>80</v>
      </c>
      <c r="M369" s="93">
        <v>0.60454259046674008</v>
      </c>
      <c r="N369" s="4" t="str">
        <f t="shared" si="42"/>
        <v>46256ND2054bf34 Rev1.580</v>
      </c>
      <c r="O369" s="4">
        <f t="shared" si="43"/>
        <v>48.363407237339203</v>
      </c>
      <c r="P369" s="8">
        <f t="shared" si="44"/>
        <v>43401</v>
      </c>
      <c r="Q369" s="8">
        <f>VLOOKUP(P369,'Lookup Tables'!$A$3:$B$121,1,TRUE)</f>
        <v>43401</v>
      </c>
      <c r="R369" s="9">
        <f>VLOOKUP(P369,'Lookup Tables'!$A$3:$B$121,2,TRUE)</f>
        <v>43401</v>
      </c>
      <c r="S369" s="10">
        <f>VLOOKUP(P369,'Lookup Tables'!$D$3:$E$25,2,TRUE)</f>
        <v>43374</v>
      </c>
      <c r="T369" s="24" t="str">
        <f>IF(LEFT(G369,2)="PH",VLOOKUP(LEFT(G369,3),'Lookup Tables'!$G$3:$H$37,2,FALSE),IF(ISNA(VLOOKUP(LEFT(G369,2),'Lookup Tables'!$G$3:$H$37,2,FALSE)),"Other",VLOOKUP(LEFT(G369,2),'Lookup Tables'!$G$3:$H$37,2,FALSE)))</f>
        <v>Battery</v>
      </c>
      <c r="U369" s="79" t="str">
        <f t="shared" si="39"/>
        <v>ND2</v>
      </c>
      <c r="V369" s="79" t="str">
        <f t="shared" si="40"/>
        <v>D</v>
      </c>
      <c r="W369" s="79">
        <f>VLOOKUP(V369,'Lookup Tables'!$K$3:$L$21,2,FALSE)</f>
        <v>4</v>
      </c>
      <c r="X369" s="79">
        <f t="shared" si="41"/>
        <v>320</v>
      </c>
      <c r="Y369" s="12">
        <f ca="1">IF(R369="LATE",TODAY()-P369,0)</f>
        <v>0</v>
      </c>
      <c r="Z369">
        <f ca="1">Y369*L369</f>
        <v>0</v>
      </c>
      <c r="AA369" s="80"/>
      <c r="AB369" s="93"/>
    </row>
    <row r="370" spans="1:28" x14ac:dyDescent="0.25">
      <c r="A370" s="25" t="s">
        <v>291</v>
      </c>
      <c r="B370" s="25" t="s">
        <v>13</v>
      </c>
      <c r="C370" s="26">
        <v>43262</v>
      </c>
      <c r="D370" s="26">
        <v>43430</v>
      </c>
      <c r="E370" s="25" t="s">
        <v>62</v>
      </c>
      <c r="F370" s="25" t="s">
        <v>62</v>
      </c>
      <c r="G370" s="25" t="s">
        <v>1624</v>
      </c>
      <c r="H370" s="25" t="s">
        <v>17</v>
      </c>
      <c r="I370" s="25" t="s">
        <v>2033</v>
      </c>
      <c r="J370" s="27">
        <v>80</v>
      </c>
      <c r="K370" s="27">
        <v>0</v>
      </c>
      <c r="L370" s="27">
        <f t="shared" si="38"/>
        <v>80</v>
      </c>
      <c r="M370" s="93">
        <v>0.60454259046674008</v>
      </c>
      <c r="N370" s="4" t="str">
        <f t="shared" si="42"/>
        <v>46256ND2054bf34 Rev1.580</v>
      </c>
      <c r="O370" s="4">
        <f t="shared" si="43"/>
        <v>48.363407237339203</v>
      </c>
      <c r="P370" s="8">
        <f t="shared" si="44"/>
        <v>43423</v>
      </c>
      <c r="Q370" s="8">
        <f>VLOOKUP(P370,'Lookup Tables'!$A$3:$B$121,1,TRUE)</f>
        <v>43422</v>
      </c>
      <c r="R370" s="9">
        <f>VLOOKUP(P370,'Lookup Tables'!$A$3:$B$121,2,TRUE)</f>
        <v>43422</v>
      </c>
      <c r="S370" s="10">
        <f>VLOOKUP(P370,'Lookup Tables'!$D$3:$E$25,2,TRUE)</f>
        <v>43405</v>
      </c>
      <c r="T370" s="24" t="str">
        <f>IF(LEFT(G370,2)="PH",VLOOKUP(LEFT(G370,3),'Lookup Tables'!$G$3:$H$37,2,FALSE),IF(ISNA(VLOOKUP(LEFT(G370,2),'Lookup Tables'!$G$3:$H$37,2,FALSE)),"Other",VLOOKUP(LEFT(G370,2),'Lookup Tables'!$G$3:$H$37,2,FALSE)))</f>
        <v>Battery</v>
      </c>
      <c r="U370" s="79" t="str">
        <f t="shared" si="39"/>
        <v>ND2</v>
      </c>
      <c r="V370" s="79" t="str">
        <f t="shared" si="40"/>
        <v>D</v>
      </c>
      <c r="W370" s="79">
        <f>VLOOKUP(V370,'Lookup Tables'!$K$3:$L$21,2,FALSE)</f>
        <v>4</v>
      </c>
      <c r="X370" s="79">
        <f t="shared" si="41"/>
        <v>320</v>
      </c>
      <c r="Y370" s="12">
        <f ca="1">IF(R370="LATE",TODAY()-P370,0)</f>
        <v>0</v>
      </c>
      <c r="Z370">
        <f ca="1">Y370*L370</f>
        <v>0</v>
      </c>
      <c r="AA370" s="80"/>
      <c r="AB370" s="93"/>
    </row>
    <row r="371" spans="1:28" x14ac:dyDescent="0.25">
      <c r="A371" s="25" t="s">
        <v>292</v>
      </c>
      <c r="B371" s="25" t="s">
        <v>13</v>
      </c>
      <c r="C371" s="26">
        <v>43262</v>
      </c>
      <c r="D371" s="26">
        <v>43430</v>
      </c>
      <c r="E371" s="25" t="s">
        <v>62</v>
      </c>
      <c r="F371" s="25" t="s">
        <v>62</v>
      </c>
      <c r="G371" s="25" t="s">
        <v>1624</v>
      </c>
      <c r="H371" s="25" t="s">
        <v>17</v>
      </c>
      <c r="I371" s="25" t="s">
        <v>2030</v>
      </c>
      <c r="J371" s="27">
        <v>120</v>
      </c>
      <c r="K371" s="27">
        <v>0</v>
      </c>
      <c r="L371" s="27">
        <f t="shared" si="38"/>
        <v>120</v>
      </c>
      <c r="M371" s="93">
        <v>0.60454259046674008</v>
      </c>
      <c r="N371" s="4" t="str">
        <f t="shared" si="42"/>
        <v>46257ND2054bf34 Rev1.5120</v>
      </c>
      <c r="O371" s="4">
        <f t="shared" si="43"/>
        <v>72.545110856008804</v>
      </c>
      <c r="P371" s="8">
        <f t="shared" si="44"/>
        <v>43360</v>
      </c>
      <c r="Q371" s="8">
        <f>VLOOKUP(P371,'Lookup Tables'!$A$3:$B$121,1,TRUE)</f>
        <v>43359</v>
      </c>
      <c r="R371" s="9">
        <f>VLOOKUP(P371,'Lookup Tables'!$A$3:$B$121,2,TRUE)</f>
        <v>43359</v>
      </c>
      <c r="S371" s="10">
        <f>VLOOKUP(P371,'Lookup Tables'!$D$3:$E$25,2,TRUE)</f>
        <v>43344</v>
      </c>
      <c r="T371" s="24" t="str">
        <f>IF(LEFT(G371,2)="PH",VLOOKUP(LEFT(G371,3),'Lookup Tables'!$G$3:$H$37,2,FALSE),IF(ISNA(VLOOKUP(LEFT(G371,2),'Lookup Tables'!$G$3:$H$37,2,FALSE)),"Other",VLOOKUP(LEFT(G371,2),'Lookup Tables'!$G$3:$H$37,2,FALSE)))</f>
        <v>Battery</v>
      </c>
      <c r="U371" s="79" t="str">
        <f t="shared" si="39"/>
        <v>ND2</v>
      </c>
      <c r="V371" s="79" t="str">
        <f t="shared" si="40"/>
        <v>D</v>
      </c>
      <c r="W371" s="79">
        <f>VLOOKUP(V371,'Lookup Tables'!$K$3:$L$21,2,FALSE)</f>
        <v>4</v>
      </c>
      <c r="X371" s="79">
        <f t="shared" si="41"/>
        <v>480</v>
      </c>
      <c r="Y371" s="12">
        <f ca="1">IF(R371="LATE",TODAY()-P371,0)</f>
        <v>0</v>
      </c>
      <c r="Z371">
        <f ca="1">Y371*L371</f>
        <v>0</v>
      </c>
      <c r="AA371" s="80"/>
      <c r="AB371" s="93"/>
    </row>
    <row r="372" spans="1:28" x14ac:dyDescent="0.25">
      <c r="A372" s="25" t="s">
        <v>292</v>
      </c>
      <c r="B372" s="25" t="s">
        <v>13</v>
      </c>
      <c r="C372" s="26">
        <v>43262</v>
      </c>
      <c r="D372" s="26">
        <v>43430</v>
      </c>
      <c r="E372" s="25" t="s">
        <v>62</v>
      </c>
      <c r="F372" s="25" t="s">
        <v>62</v>
      </c>
      <c r="G372" s="25" t="s">
        <v>1624</v>
      </c>
      <c r="H372" s="25" t="s">
        <v>17</v>
      </c>
      <c r="I372" s="25" t="s">
        <v>2031</v>
      </c>
      <c r="J372" s="27">
        <v>120</v>
      </c>
      <c r="K372" s="27">
        <v>0</v>
      </c>
      <c r="L372" s="27">
        <f t="shared" si="38"/>
        <v>120</v>
      </c>
      <c r="M372" s="93">
        <v>0.60454259046674008</v>
      </c>
      <c r="N372" s="4" t="str">
        <f t="shared" si="42"/>
        <v>46257ND2054bf34 Rev1.5120</v>
      </c>
      <c r="O372" s="4">
        <f t="shared" si="43"/>
        <v>72.545110856008804</v>
      </c>
      <c r="P372" s="8">
        <f t="shared" si="44"/>
        <v>43376</v>
      </c>
      <c r="Q372" s="8">
        <f>VLOOKUP(P372,'Lookup Tables'!$A$3:$B$121,1,TRUE)</f>
        <v>43373</v>
      </c>
      <c r="R372" s="9">
        <f>VLOOKUP(P372,'Lookup Tables'!$A$3:$B$121,2,TRUE)</f>
        <v>43373</v>
      </c>
      <c r="S372" s="10">
        <f>VLOOKUP(P372,'Lookup Tables'!$D$3:$E$25,2,TRUE)</f>
        <v>43374</v>
      </c>
      <c r="T372" s="24" t="str">
        <f>IF(LEFT(G372,2)="PH",VLOOKUP(LEFT(G372,3),'Lookup Tables'!$G$3:$H$37,2,FALSE),IF(ISNA(VLOOKUP(LEFT(G372,2),'Lookup Tables'!$G$3:$H$37,2,FALSE)),"Other",VLOOKUP(LEFT(G372,2),'Lookup Tables'!$G$3:$H$37,2,FALSE)))</f>
        <v>Battery</v>
      </c>
      <c r="U372" s="79" t="str">
        <f t="shared" si="39"/>
        <v>ND2</v>
      </c>
      <c r="V372" s="79" t="str">
        <f t="shared" si="40"/>
        <v>D</v>
      </c>
      <c r="W372" s="79">
        <f>VLOOKUP(V372,'Lookup Tables'!$K$3:$L$21,2,FALSE)</f>
        <v>4</v>
      </c>
      <c r="X372" s="79">
        <f t="shared" si="41"/>
        <v>480</v>
      </c>
      <c r="Y372" s="12">
        <f ca="1">IF(R372="LATE",TODAY()-P372,0)</f>
        <v>0</v>
      </c>
      <c r="Z372">
        <f ca="1">Y372*L372</f>
        <v>0</v>
      </c>
      <c r="AA372" s="80"/>
      <c r="AB372" s="93"/>
    </row>
    <row r="373" spans="1:28" x14ac:dyDescent="0.25">
      <c r="A373" s="25" t="s">
        <v>292</v>
      </c>
      <c r="B373" s="25" t="s">
        <v>13</v>
      </c>
      <c r="C373" s="26">
        <v>43262</v>
      </c>
      <c r="D373" s="26">
        <v>43430</v>
      </c>
      <c r="E373" s="25" t="s">
        <v>62</v>
      </c>
      <c r="F373" s="25" t="s">
        <v>62</v>
      </c>
      <c r="G373" s="25" t="s">
        <v>1624</v>
      </c>
      <c r="H373" s="25" t="s">
        <v>17</v>
      </c>
      <c r="I373" s="25" t="s">
        <v>2034</v>
      </c>
      <c r="J373" s="27">
        <v>120</v>
      </c>
      <c r="K373" s="27">
        <v>0</v>
      </c>
      <c r="L373" s="27">
        <f t="shared" si="38"/>
        <v>120</v>
      </c>
      <c r="M373" s="93">
        <v>0.60454259046674008</v>
      </c>
      <c r="N373" s="4" t="str">
        <f t="shared" si="42"/>
        <v>46257ND2054bf34 Rev1.5120</v>
      </c>
      <c r="O373" s="4">
        <f t="shared" si="43"/>
        <v>72.545110856008804</v>
      </c>
      <c r="P373" s="8">
        <f t="shared" si="44"/>
        <v>43402</v>
      </c>
      <c r="Q373" s="8">
        <f>VLOOKUP(P373,'Lookup Tables'!$A$3:$B$121,1,TRUE)</f>
        <v>43401</v>
      </c>
      <c r="R373" s="9">
        <f>VLOOKUP(P373,'Lookup Tables'!$A$3:$B$121,2,TRUE)</f>
        <v>43401</v>
      </c>
      <c r="S373" s="10">
        <f>VLOOKUP(P373,'Lookup Tables'!$D$3:$E$25,2,TRUE)</f>
        <v>43374</v>
      </c>
      <c r="T373" s="24" t="str">
        <f>IF(LEFT(G373,2)="PH",VLOOKUP(LEFT(G373,3),'Lookup Tables'!$G$3:$H$37,2,FALSE),IF(ISNA(VLOOKUP(LEFT(G373,2),'Lookup Tables'!$G$3:$H$37,2,FALSE)),"Other",VLOOKUP(LEFT(G373,2),'Lookup Tables'!$G$3:$H$37,2,FALSE)))</f>
        <v>Battery</v>
      </c>
      <c r="U373" s="79" t="str">
        <f t="shared" si="39"/>
        <v>ND2</v>
      </c>
      <c r="V373" s="79" t="str">
        <f t="shared" si="40"/>
        <v>D</v>
      </c>
      <c r="W373" s="79">
        <f>VLOOKUP(V373,'Lookup Tables'!$K$3:$L$21,2,FALSE)</f>
        <v>4</v>
      </c>
      <c r="X373" s="79">
        <f t="shared" si="41"/>
        <v>480</v>
      </c>
      <c r="Y373" s="12">
        <f ca="1">IF(R373="LATE",TODAY()-P373,0)</f>
        <v>0</v>
      </c>
      <c r="Z373">
        <f ca="1">Y373*L373</f>
        <v>0</v>
      </c>
      <c r="AA373" s="80"/>
      <c r="AB373" s="93"/>
    </row>
    <row r="374" spans="1:28" x14ac:dyDescent="0.25">
      <c r="A374" s="25" t="s">
        <v>292</v>
      </c>
      <c r="B374" s="25" t="s">
        <v>13</v>
      </c>
      <c r="C374" s="26">
        <v>43262</v>
      </c>
      <c r="D374" s="26">
        <v>43430</v>
      </c>
      <c r="E374" s="25" t="s">
        <v>62</v>
      </c>
      <c r="F374" s="25" t="s">
        <v>62</v>
      </c>
      <c r="G374" s="25" t="s">
        <v>1624</v>
      </c>
      <c r="H374" s="25" t="s">
        <v>17</v>
      </c>
      <c r="I374" s="25" t="s">
        <v>2035</v>
      </c>
      <c r="J374" s="27">
        <v>120</v>
      </c>
      <c r="K374" s="27">
        <v>0</v>
      </c>
      <c r="L374" s="27">
        <f t="shared" si="38"/>
        <v>120</v>
      </c>
      <c r="M374" s="93">
        <v>0.60454259046674008</v>
      </c>
      <c r="N374" s="4" t="str">
        <f t="shared" si="42"/>
        <v>46257ND2054bf34 Rev1.5120</v>
      </c>
      <c r="O374" s="4">
        <f t="shared" si="43"/>
        <v>72.545110856008804</v>
      </c>
      <c r="P374" s="8">
        <f t="shared" si="44"/>
        <v>43424</v>
      </c>
      <c r="Q374" s="8">
        <f>VLOOKUP(P374,'Lookup Tables'!$A$3:$B$121,1,TRUE)</f>
        <v>43422</v>
      </c>
      <c r="R374" s="9">
        <f>VLOOKUP(P374,'Lookup Tables'!$A$3:$B$121,2,TRUE)</f>
        <v>43422</v>
      </c>
      <c r="S374" s="10">
        <f>VLOOKUP(P374,'Lookup Tables'!$D$3:$E$25,2,TRUE)</f>
        <v>43405</v>
      </c>
      <c r="T374" s="24" t="str">
        <f>IF(LEFT(G374,2)="PH",VLOOKUP(LEFT(G374,3),'Lookup Tables'!$G$3:$H$37,2,FALSE),IF(ISNA(VLOOKUP(LEFT(G374,2),'Lookup Tables'!$G$3:$H$37,2,FALSE)),"Other",VLOOKUP(LEFT(G374,2),'Lookup Tables'!$G$3:$H$37,2,FALSE)))</f>
        <v>Battery</v>
      </c>
      <c r="U374" s="79" t="str">
        <f t="shared" si="39"/>
        <v>ND2</v>
      </c>
      <c r="V374" s="79" t="str">
        <f t="shared" si="40"/>
        <v>D</v>
      </c>
      <c r="W374" s="79">
        <f>VLOOKUP(V374,'Lookup Tables'!$K$3:$L$21,2,FALSE)</f>
        <v>4</v>
      </c>
      <c r="X374" s="79">
        <f t="shared" si="41"/>
        <v>480</v>
      </c>
      <c r="Y374" s="12">
        <f ca="1">IF(R374="LATE",TODAY()-P374,0)</f>
        <v>0</v>
      </c>
      <c r="Z374">
        <f ca="1">Y374*L374</f>
        <v>0</v>
      </c>
      <c r="AA374" s="80"/>
      <c r="AB374" s="93"/>
    </row>
    <row r="375" spans="1:28" x14ac:dyDescent="0.25">
      <c r="A375" s="25" t="s">
        <v>729</v>
      </c>
      <c r="B375" s="25" t="s">
        <v>13</v>
      </c>
      <c r="C375" s="26">
        <v>43320</v>
      </c>
      <c r="D375" s="26">
        <v>43431</v>
      </c>
      <c r="E375" s="25" t="s">
        <v>100</v>
      </c>
      <c r="F375" s="25" t="s">
        <v>100</v>
      </c>
      <c r="G375" s="25" t="s">
        <v>1624</v>
      </c>
      <c r="H375" s="25" t="s">
        <v>17</v>
      </c>
      <c r="I375" s="25" t="s">
        <v>2027</v>
      </c>
      <c r="J375" s="27">
        <v>10</v>
      </c>
      <c r="K375" s="27">
        <v>0</v>
      </c>
      <c r="L375" s="27">
        <f t="shared" si="38"/>
        <v>10</v>
      </c>
      <c r="M375" s="93">
        <v>0.97724073172979975</v>
      </c>
      <c r="N375" s="4" t="str">
        <f t="shared" si="42"/>
        <v>46768ND2054bf34 Rev1.510</v>
      </c>
      <c r="O375" s="4">
        <f t="shared" si="43"/>
        <v>9.7724073172979971</v>
      </c>
      <c r="P375" s="8">
        <f t="shared" si="44"/>
        <v>43431</v>
      </c>
      <c r="Q375" s="8">
        <f>VLOOKUP(P375,'Lookup Tables'!$A$3:$B$121,1,TRUE)</f>
        <v>43429</v>
      </c>
      <c r="R375" s="9">
        <f>VLOOKUP(P375,'Lookup Tables'!$A$3:$B$121,2,TRUE)</f>
        <v>43429</v>
      </c>
      <c r="S375" s="10">
        <f>VLOOKUP(P375,'Lookup Tables'!$D$3:$E$25,2,TRUE)</f>
        <v>43405</v>
      </c>
      <c r="T375" s="24" t="str">
        <f>IF(LEFT(G375,2)="PH",VLOOKUP(LEFT(G375,3),'Lookup Tables'!$G$3:$H$37,2,FALSE),IF(ISNA(VLOOKUP(LEFT(G375,2),'Lookup Tables'!$G$3:$H$37,2,FALSE)),"Other",VLOOKUP(LEFT(G375,2),'Lookup Tables'!$G$3:$H$37,2,FALSE)))</f>
        <v>Battery</v>
      </c>
      <c r="U375" s="79" t="str">
        <f t="shared" si="39"/>
        <v>ND2</v>
      </c>
      <c r="V375" s="79" t="str">
        <f t="shared" si="40"/>
        <v>D</v>
      </c>
      <c r="W375" s="79">
        <f>VLOOKUP(V375,'Lookup Tables'!$K$3:$L$21,2,FALSE)</f>
        <v>4</v>
      </c>
      <c r="X375" s="79">
        <f t="shared" si="41"/>
        <v>40</v>
      </c>
      <c r="Y375" s="12">
        <f ca="1">IF(R375="LATE",TODAY()-P375,0)</f>
        <v>0</v>
      </c>
      <c r="Z375">
        <f ca="1">Y375*L375</f>
        <v>0</v>
      </c>
      <c r="AA375" s="80"/>
      <c r="AB375" s="93"/>
    </row>
    <row r="376" spans="1:28" x14ac:dyDescent="0.25">
      <c r="A376" s="25" t="s">
        <v>551</v>
      </c>
      <c r="B376" s="25" t="s">
        <v>13</v>
      </c>
      <c r="C376" s="26">
        <v>43313</v>
      </c>
      <c r="D376" s="26">
        <v>43433</v>
      </c>
      <c r="E376" s="25" t="s">
        <v>552</v>
      </c>
      <c r="F376" s="25" t="s">
        <v>552</v>
      </c>
      <c r="G376" s="25" t="s">
        <v>1624</v>
      </c>
      <c r="H376" s="25" t="s">
        <v>17</v>
      </c>
      <c r="I376" s="25" t="s">
        <v>2027</v>
      </c>
      <c r="J376" s="27">
        <v>10</v>
      </c>
      <c r="K376" s="27">
        <v>0</v>
      </c>
      <c r="L376" s="27">
        <f t="shared" si="38"/>
        <v>10</v>
      </c>
      <c r="M376" s="93">
        <v>0.97724073172979975</v>
      </c>
      <c r="N376" s="4" t="str">
        <f t="shared" si="42"/>
        <v>46702ND2054bf34 Rev1.510</v>
      </c>
      <c r="O376" s="4">
        <f t="shared" si="43"/>
        <v>9.7724073172979971</v>
      </c>
      <c r="P376" s="8">
        <f t="shared" si="44"/>
        <v>43433</v>
      </c>
      <c r="Q376" s="8">
        <f>VLOOKUP(P376,'Lookup Tables'!$A$3:$B$121,1,TRUE)</f>
        <v>43429</v>
      </c>
      <c r="R376" s="9">
        <f>VLOOKUP(P376,'Lookup Tables'!$A$3:$B$121,2,TRUE)</f>
        <v>43429</v>
      </c>
      <c r="S376" s="10">
        <f>VLOOKUP(P376,'Lookup Tables'!$D$3:$E$25,2,TRUE)</f>
        <v>43405</v>
      </c>
      <c r="T376" s="24" t="str">
        <f>IF(LEFT(G376,2)="PH",VLOOKUP(LEFT(G376,3),'Lookup Tables'!$G$3:$H$37,2,FALSE),IF(ISNA(VLOOKUP(LEFT(G376,2),'Lookup Tables'!$G$3:$H$37,2,FALSE)),"Other",VLOOKUP(LEFT(G376,2),'Lookup Tables'!$G$3:$H$37,2,FALSE)))</f>
        <v>Battery</v>
      </c>
      <c r="U376" s="79" t="str">
        <f t="shared" si="39"/>
        <v>ND2</v>
      </c>
      <c r="V376" s="79" t="str">
        <f t="shared" si="40"/>
        <v>D</v>
      </c>
      <c r="W376" s="79">
        <f>VLOOKUP(V376,'Lookup Tables'!$K$3:$L$21,2,FALSE)</f>
        <v>4</v>
      </c>
      <c r="X376" s="79">
        <f t="shared" si="41"/>
        <v>40</v>
      </c>
      <c r="Y376" s="12">
        <f ca="1">IF(R376="LATE",TODAY()-P376,0)</f>
        <v>0</v>
      </c>
      <c r="Z376">
        <f ca="1">Y376*L376</f>
        <v>0</v>
      </c>
      <c r="AA376" s="80"/>
      <c r="AB376" s="93"/>
    </row>
    <row r="377" spans="1:28" x14ac:dyDescent="0.25">
      <c r="A377" s="25" t="s">
        <v>577</v>
      </c>
      <c r="B377" s="25" t="s">
        <v>13</v>
      </c>
      <c r="C377" s="26">
        <v>43314</v>
      </c>
      <c r="D377" s="26">
        <v>43433</v>
      </c>
      <c r="E377" s="25" t="s">
        <v>51</v>
      </c>
      <c r="F377" s="25" t="s">
        <v>51</v>
      </c>
      <c r="G377" s="25" t="s">
        <v>1624</v>
      </c>
      <c r="H377" s="25" t="s">
        <v>17</v>
      </c>
      <c r="I377" s="25" t="s">
        <v>2036</v>
      </c>
      <c r="J377" s="27">
        <v>8</v>
      </c>
      <c r="K377" s="27">
        <v>0</v>
      </c>
      <c r="L377" s="27">
        <f t="shared" si="38"/>
        <v>8</v>
      </c>
      <c r="M377" s="93">
        <v>0.70244864515400873</v>
      </c>
      <c r="N377" s="4" t="str">
        <f t="shared" si="42"/>
        <v>46722ND2054bf34 Rev1.58</v>
      </c>
      <c r="O377" s="4">
        <f t="shared" si="43"/>
        <v>5.6195891612320699</v>
      </c>
      <c r="P377" s="8">
        <f t="shared" si="44"/>
        <v>43430</v>
      </c>
      <c r="Q377" s="8">
        <f>VLOOKUP(P377,'Lookup Tables'!$A$3:$B$121,1,TRUE)</f>
        <v>43429</v>
      </c>
      <c r="R377" s="9">
        <f>VLOOKUP(P377,'Lookup Tables'!$A$3:$B$121,2,TRUE)</f>
        <v>43429</v>
      </c>
      <c r="S377" s="10">
        <f>VLOOKUP(P377,'Lookup Tables'!$D$3:$E$25,2,TRUE)</f>
        <v>43405</v>
      </c>
      <c r="T377" s="24" t="str">
        <f>IF(LEFT(G377,2)="PH",VLOOKUP(LEFT(G377,3),'Lookup Tables'!$G$3:$H$37,2,FALSE),IF(ISNA(VLOOKUP(LEFT(G377,2),'Lookup Tables'!$G$3:$H$37,2,FALSE)),"Other",VLOOKUP(LEFT(G377,2),'Lookup Tables'!$G$3:$H$37,2,FALSE)))</f>
        <v>Battery</v>
      </c>
      <c r="U377" s="79" t="str">
        <f t="shared" si="39"/>
        <v>ND2</v>
      </c>
      <c r="V377" s="79" t="str">
        <f t="shared" si="40"/>
        <v>D</v>
      </c>
      <c r="W377" s="79">
        <f>VLOOKUP(V377,'Lookup Tables'!$K$3:$L$21,2,FALSE)</f>
        <v>4</v>
      </c>
      <c r="X377" s="79">
        <f t="shared" si="41"/>
        <v>32</v>
      </c>
      <c r="Y377" s="12">
        <f ca="1">IF(R377="LATE",TODAY()-P377,0)</f>
        <v>0</v>
      </c>
      <c r="Z377">
        <f ca="1">Y377*L377</f>
        <v>0</v>
      </c>
      <c r="AA377" s="80"/>
      <c r="AB377" s="93"/>
    </row>
    <row r="378" spans="1:28" x14ac:dyDescent="0.25">
      <c r="A378" s="25" t="s">
        <v>823</v>
      </c>
      <c r="B378" s="25" t="s">
        <v>13</v>
      </c>
      <c r="C378" s="26">
        <v>43333</v>
      </c>
      <c r="D378" s="26">
        <v>43445</v>
      </c>
      <c r="E378" s="25" t="s">
        <v>824</v>
      </c>
      <c r="F378" s="25" t="s">
        <v>824</v>
      </c>
      <c r="G378" s="25" t="s">
        <v>1624</v>
      </c>
      <c r="H378" s="25" t="s">
        <v>17</v>
      </c>
      <c r="I378" s="25" t="s">
        <v>2027</v>
      </c>
      <c r="J378" s="27">
        <v>5</v>
      </c>
      <c r="K378" s="27">
        <v>0</v>
      </c>
      <c r="L378" s="27">
        <f t="shared" si="38"/>
        <v>5</v>
      </c>
      <c r="M378" s="93">
        <v>0.97724073172979975</v>
      </c>
      <c r="N378" s="4" t="str">
        <f t="shared" si="42"/>
        <v>46869ND2054bf34 Rev1.55</v>
      </c>
      <c r="O378" s="4">
        <f t="shared" si="43"/>
        <v>4.8862036586489985</v>
      </c>
      <c r="P378" s="8">
        <f t="shared" si="44"/>
        <v>43445</v>
      </c>
      <c r="Q378" s="8">
        <f>VLOOKUP(P378,'Lookup Tables'!$A$3:$B$121,1,TRUE)</f>
        <v>43443</v>
      </c>
      <c r="R378" s="9">
        <f>VLOOKUP(P378,'Lookup Tables'!$A$3:$B$121,2,TRUE)</f>
        <v>43443</v>
      </c>
      <c r="S378" s="10">
        <f>VLOOKUP(P378,'Lookup Tables'!$D$3:$E$25,2,TRUE)</f>
        <v>43435</v>
      </c>
      <c r="T378" s="24" t="str">
        <f>IF(LEFT(G378,2)="PH",VLOOKUP(LEFT(G378,3),'Lookup Tables'!$G$3:$H$37,2,FALSE),IF(ISNA(VLOOKUP(LEFT(G378,2),'Lookup Tables'!$G$3:$H$37,2,FALSE)),"Other",VLOOKUP(LEFT(G378,2),'Lookup Tables'!$G$3:$H$37,2,FALSE)))</f>
        <v>Battery</v>
      </c>
      <c r="U378" s="79" t="str">
        <f t="shared" si="39"/>
        <v>ND2</v>
      </c>
      <c r="V378" s="79" t="str">
        <f t="shared" si="40"/>
        <v>D</v>
      </c>
      <c r="W378" s="79">
        <f>VLOOKUP(V378,'Lookup Tables'!$K$3:$L$21,2,FALSE)</f>
        <v>4</v>
      </c>
      <c r="X378" s="79">
        <f t="shared" si="41"/>
        <v>20</v>
      </c>
      <c r="Y378" s="12">
        <f ca="1">IF(R378="LATE",TODAY()-P378,0)</f>
        <v>0</v>
      </c>
      <c r="Z378">
        <f ca="1">Y378*L378</f>
        <v>0</v>
      </c>
      <c r="AA378" s="80"/>
      <c r="AB378" s="93"/>
    </row>
    <row r="379" spans="1:28" x14ac:dyDescent="0.25">
      <c r="A379" s="25" t="s">
        <v>1339</v>
      </c>
      <c r="B379" s="25" t="s">
        <v>13</v>
      </c>
      <c r="C379" s="26">
        <v>43353</v>
      </c>
      <c r="D379" s="26">
        <v>43472</v>
      </c>
      <c r="E379" s="25" t="s">
        <v>1340</v>
      </c>
      <c r="F379" s="25" t="s">
        <v>1340</v>
      </c>
      <c r="G379" s="25" t="s">
        <v>1624</v>
      </c>
      <c r="H379" s="25" t="s">
        <v>17</v>
      </c>
      <c r="I379" s="25" t="s">
        <v>2027</v>
      </c>
      <c r="J379" s="27">
        <v>70</v>
      </c>
      <c r="K379" s="27">
        <v>0</v>
      </c>
      <c r="L379" s="27">
        <f t="shared" si="38"/>
        <v>70</v>
      </c>
      <c r="M379" s="93">
        <v>0.70244864515400873</v>
      </c>
      <c r="N379" s="4" t="str">
        <f t="shared" si="42"/>
        <v>47013ND2054bf34 Rev1.570</v>
      </c>
      <c r="O379" s="4">
        <f t="shared" si="43"/>
        <v>49.171405160780608</v>
      </c>
      <c r="P379" s="8">
        <f t="shared" si="44"/>
        <v>43472</v>
      </c>
      <c r="Q379" s="8">
        <f>VLOOKUP(P379,'Lookup Tables'!$A$3:$B$121,1,TRUE)</f>
        <v>43471</v>
      </c>
      <c r="R379" s="9">
        <f>VLOOKUP(P379,'Lookup Tables'!$A$3:$B$121,2,TRUE)</f>
        <v>43471</v>
      </c>
      <c r="S379" s="10">
        <f>VLOOKUP(P379,'Lookup Tables'!$D$3:$E$25,2,TRUE)</f>
        <v>43466</v>
      </c>
      <c r="T379" s="24" t="str">
        <f>IF(LEFT(G379,2)="PH",VLOOKUP(LEFT(G379,3),'Lookup Tables'!$G$3:$H$37,2,FALSE),IF(ISNA(VLOOKUP(LEFT(G379,2),'Lookup Tables'!$G$3:$H$37,2,FALSE)),"Other",VLOOKUP(LEFT(G379,2),'Lookup Tables'!$G$3:$H$37,2,FALSE)))</f>
        <v>Battery</v>
      </c>
      <c r="U379" s="79" t="str">
        <f t="shared" si="39"/>
        <v>ND2</v>
      </c>
      <c r="V379" s="79" t="str">
        <f t="shared" si="40"/>
        <v>D</v>
      </c>
      <c r="W379" s="79">
        <f>VLOOKUP(V379,'Lookup Tables'!$K$3:$L$21,2,FALSE)</f>
        <v>4</v>
      </c>
      <c r="X379" s="79">
        <f t="shared" si="41"/>
        <v>280</v>
      </c>
      <c r="Y379" s="12">
        <f ca="1">IF(R379="LATE",TODAY()-P379,0)</f>
        <v>0</v>
      </c>
      <c r="Z379">
        <f ca="1">Y379*L379</f>
        <v>0</v>
      </c>
      <c r="AA379" s="80"/>
      <c r="AB379" s="93"/>
    </row>
    <row r="380" spans="1:28" x14ac:dyDescent="0.25">
      <c r="A380" s="25" t="s">
        <v>1277</v>
      </c>
      <c r="B380" s="25" t="s">
        <v>13</v>
      </c>
      <c r="C380" s="26">
        <v>43349</v>
      </c>
      <c r="D380" s="26">
        <v>43630</v>
      </c>
      <c r="E380" s="25" t="s">
        <v>370</v>
      </c>
      <c r="F380" s="25" t="s">
        <v>370</v>
      </c>
      <c r="G380" s="25" t="s">
        <v>1624</v>
      </c>
      <c r="H380" s="25" t="s">
        <v>17</v>
      </c>
      <c r="I380" s="25" t="s">
        <v>2037</v>
      </c>
      <c r="J380" s="27">
        <v>12</v>
      </c>
      <c r="K380" s="27">
        <v>0</v>
      </c>
      <c r="L380" s="27">
        <f t="shared" si="38"/>
        <v>12</v>
      </c>
      <c r="M380" s="93">
        <v>0.60454259046674008</v>
      </c>
      <c r="N380" s="4" t="str">
        <f t="shared" si="42"/>
        <v>46971ND2054bf34 Rev1.512</v>
      </c>
      <c r="O380" s="4">
        <f t="shared" si="43"/>
        <v>7.254511085600881</v>
      </c>
      <c r="P380" s="8">
        <f t="shared" si="44"/>
        <v>43451</v>
      </c>
      <c r="Q380" s="8">
        <f>VLOOKUP(P380,'Lookup Tables'!$A$3:$B$121,1,TRUE)</f>
        <v>43450</v>
      </c>
      <c r="R380" s="9">
        <f>VLOOKUP(P380,'Lookup Tables'!$A$3:$B$121,2,TRUE)</f>
        <v>43450</v>
      </c>
      <c r="S380" s="10">
        <f>VLOOKUP(P380,'Lookup Tables'!$D$3:$E$25,2,TRUE)</f>
        <v>43435</v>
      </c>
      <c r="T380" s="24" t="str">
        <f>IF(LEFT(G380,2)="PH",VLOOKUP(LEFT(G380,3),'Lookup Tables'!$G$3:$H$37,2,FALSE),IF(ISNA(VLOOKUP(LEFT(G380,2),'Lookup Tables'!$G$3:$H$37,2,FALSE)),"Other",VLOOKUP(LEFT(G380,2),'Lookup Tables'!$G$3:$H$37,2,FALSE)))</f>
        <v>Battery</v>
      </c>
      <c r="U380" s="79" t="str">
        <f t="shared" si="39"/>
        <v>ND2</v>
      </c>
      <c r="V380" s="79" t="str">
        <f t="shared" si="40"/>
        <v>D</v>
      </c>
      <c r="W380" s="79">
        <f>VLOOKUP(V380,'Lookup Tables'!$K$3:$L$21,2,FALSE)</f>
        <v>4</v>
      </c>
      <c r="X380" s="79">
        <f t="shared" si="41"/>
        <v>48</v>
      </c>
      <c r="Y380" s="12">
        <f ca="1">IF(R380="LATE",TODAY()-P380,0)</f>
        <v>0</v>
      </c>
      <c r="Z380">
        <f ca="1">Y380*L380</f>
        <v>0</v>
      </c>
      <c r="AA380" s="80"/>
      <c r="AB380" s="93"/>
    </row>
    <row r="381" spans="1:28" x14ac:dyDescent="0.25">
      <c r="A381" s="25" t="s">
        <v>136</v>
      </c>
      <c r="B381" s="25" t="s">
        <v>13</v>
      </c>
      <c r="C381" s="26">
        <v>43104</v>
      </c>
      <c r="D381" s="26">
        <v>43371</v>
      </c>
      <c r="E381" s="25" t="s">
        <v>21</v>
      </c>
      <c r="F381" s="25" t="s">
        <v>21</v>
      </c>
      <c r="G381" s="25" t="s">
        <v>1625</v>
      </c>
      <c r="H381" s="25" t="s">
        <v>17</v>
      </c>
      <c r="I381" s="25" t="s">
        <v>2038</v>
      </c>
      <c r="J381" s="27">
        <v>400</v>
      </c>
      <c r="K381" s="27">
        <v>0</v>
      </c>
      <c r="L381" s="27">
        <f t="shared" si="38"/>
        <v>400</v>
      </c>
      <c r="M381" s="93">
        <v>0.6314758545814535</v>
      </c>
      <c r="N381" s="4" t="str">
        <f t="shared" si="42"/>
        <v>44722ND2054bl31Rev1.3400</v>
      </c>
      <c r="O381" s="4">
        <f t="shared" si="43"/>
        <v>252.5903418325814</v>
      </c>
      <c r="P381" s="8">
        <f t="shared" si="44"/>
        <v>43343</v>
      </c>
      <c r="Q381" s="8">
        <f>VLOOKUP(P381,'Lookup Tables'!$A$3:$B$121,1,TRUE)</f>
        <v>43338</v>
      </c>
      <c r="R381" s="9" t="str">
        <f>VLOOKUP(P381,'Lookup Tables'!$A$3:$B$121,2,TRUE)</f>
        <v>LATE</v>
      </c>
      <c r="S381" s="10" t="str">
        <f>VLOOKUP(P381,'Lookup Tables'!$D$3:$E$25,2,TRUE)</f>
        <v>LATE</v>
      </c>
      <c r="T381" s="24" t="str">
        <f>IF(LEFT(G381,2)="PH",VLOOKUP(LEFT(G381,3),'Lookup Tables'!$G$3:$H$37,2,FALSE),IF(ISNA(VLOOKUP(LEFT(G381,2),'Lookup Tables'!$G$3:$H$37,2,FALSE)),"Other",VLOOKUP(LEFT(G381,2),'Lookup Tables'!$G$3:$H$37,2,FALSE)))</f>
        <v>Battery</v>
      </c>
      <c r="U381" s="79" t="str">
        <f t="shared" si="39"/>
        <v>ND2</v>
      </c>
      <c r="V381" s="79" t="str">
        <f t="shared" si="40"/>
        <v>D</v>
      </c>
      <c r="W381" s="79">
        <f>VLOOKUP(V381,'Lookup Tables'!$K$3:$L$21,2,FALSE)</f>
        <v>4</v>
      </c>
      <c r="X381" s="79">
        <f t="shared" si="41"/>
        <v>1600</v>
      </c>
      <c r="Y381" s="12">
        <f ca="1">IF(R381="LATE",TODAY()-P381,0)</f>
        <v>14</v>
      </c>
      <c r="Z381">
        <f ca="1">Y381*L381</f>
        <v>5600</v>
      </c>
      <c r="AA381" s="80"/>
      <c r="AB381" s="93"/>
    </row>
    <row r="382" spans="1:28" x14ac:dyDescent="0.25">
      <c r="A382" s="25" t="s">
        <v>136</v>
      </c>
      <c r="B382" s="25" t="s">
        <v>13</v>
      </c>
      <c r="C382" s="26">
        <v>43104</v>
      </c>
      <c r="D382" s="26">
        <v>43371</v>
      </c>
      <c r="E382" s="25" t="s">
        <v>21</v>
      </c>
      <c r="F382" s="25" t="s">
        <v>21</v>
      </c>
      <c r="G382" s="25" t="s">
        <v>1625</v>
      </c>
      <c r="H382" s="25" t="s">
        <v>17</v>
      </c>
      <c r="I382" s="25" t="s">
        <v>2039</v>
      </c>
      <c r="J382" s="27">
        <v>400</v>
      </c>
      <c r="K382" s="27">
        <v>0</v>
      </c>
      <c r="L382" s="27">
        <f t="shared" si="38"/>
        <v>400</v>
      </c>
      <c r="M382" s="93">
        <v>0.6314758545814535</v>
      </c>
      <c r="N382" s="4" t="str">
        <f t="shared" si="42"/>
        <v>44722ND2054bl31Rev1.3400</v>
      </c>
      <c r="O382" s="4">
        <f t="shared" si="43"/>
        <v>252.5903418325814</v>
      </c>
      <c r="P382" s="8">
        <f t="shared" si="44"/>
        <v>43360</v>
      </c>
      <c r="Q382" s="8">
        <f>VLOOKUP(P382,'Lookup Tables'!$A$3:$B$121,1,TRUE)</f>
        <v>43359</v>
      </c>
      <c r="R382" s="9">
        <f>VLOOKUP(P382,'Lookup Tables'!$A$3:$B$121,2,TRUE)</f>
        <v>43359</v>
      </c>
      <c r="S382" s="10">
        <f>VLOOKUP(P382,'Lookup Tables'!$D$3:$E$25,2,TRUE)</f>
        <v>43344</v>
      </c>
      <c r="T382" s="24" t="str">
        <f>IF(LEFT(G382,2)="PH",VLOOKUP(LEFT(G382,3),'Lookup Tables'!$G$3:$H$37,2,FALSE),IF(ISNA(VLOOKUP(LEFT(G382,2),'Lookup Tables'!$G$3:$H$37,2,FALSE)),"Other",VLOOKUP(LEFT(G382,2),'Lookup Tables'!$G$3:$H$37,2,FALSE)))</f>
        <v>Battery</v>
      </c>
      <c r="U382" s="79" t="str">
        <f t="shared" si="39"/>
        <v>ND2</v>
      </c>
      <c r="V382" s="79" t="str">
        <f t="shared" si="40"/>
        <v>D</v>
      </c>
      <c r="W382" s="79">
        <f>VLOOKUP(V382,'Lookup Tables'!$K$3:$L$21,2,FALSE)</f>
        <v>4</v>
      </c>
      <c r="X382" s="79">
        <f t="shared" si="41"/>
        <v>1600</v>
      </c>
      <c r="Y382" s="12">
        <f ca="1">IF(R382="LATE",TODAY()-P382,0)</f>
        <v>0</v>
      </c>
      <c r="Z382">
        <f ca="1">Y382*L382</f>
        <v>0</v>
      </c>
      <c r="AA382" s="80"/>
      <c r="AB382" s="93"/>
    </row>
    <row r="383" spans="1:28" x14ac:dyDescent="0.25">
      <c r="A383" s="25" t="s">
        <v>136</v>
      </c>
      <c r="B383" s="25" t="s">
        <v>13</v>
      </c>
      <c r="C383" s="26">
        <v>43104</v>
      </c>
      <c r="D383" s="26">
        <v>43371</v>
      </c>
      <c r="E383" s="25" t="s">
        <v>21</v>
      </c>
      <c r="F383" s="25" t="s">
        <v>21</v>
      </c>
      <c r="G383" s="25" t="s">
        <v>1625</v>
      </c>
      <c r="H383" s="25" t="s">
        <v>17</v>
      </c>
      <c r="I383" s="25" t="s">
        <v>2040</v>
      </c>
      <c r="J383" s="27">
        <v>400</v>
      </c>
      <c r="K383" s="27">
        <v>0</v>
      </c>
      <c r="L383" s="27">
        <f t="shared" si="38"/>
        <v>400</v>
      </c>
      <c r="M383" s="93">
        <v>0.6314758545814535</v>
      </c>
      <c r="N383" s="4" t="str">
        <f t="shared" si="42"/>
        <v>44722ND2054bl31Rev1.3400</v>
      </c>
      <c r="O383" s="4">
        <f t="shared" si="43"/>
        <v>252.5903418325814</v>
      </c>
      <c r="P383" s="8">
        <f t="shared" si="44"/>
        <v>43329</v>
      </c>
      <c r="Q383" s="8">
        <f>VLOOKUP(P383,'Lookup Tables'!$A$3:$B$121,1,TRUE)</f>
        <v>43324</v>
      </c>
      <c r="R383" s="9" t="str">
        <f>VLOOKUP(P383,'Lookup Tables'!$A$3:$B$121,2,TRUE)</f>
        <v>LATE</v>
      </c>
      <c r="S383" s="10" t="str">
        <f>VLOOKUP(P383,'Lookup Tables'!$D$3:$E$25,2,TRUE)</f>
        <v>LATE</v>
      </c>
      <c r="T383" s="24" t="str">
        <f>IF(LEFT(G383,2)="PH",VLOOKUP(LEFT(G383,3),'Lookup Tables'!$G$3:$H$37,2,FALSE),IF(ISNA(VLOOKUP(LEFT(G383,2),'Lookup Tables'!$G$3:$H$37,2,FALSE)),"Other",VLOOKUP(LEFT(G383,2),'Lookup Tables'!$G$3:$H$37,2,FALSE)))</f>
        <v>Battery</v>
      </c>
      <c r="U383" s="79" t="str">
        <f t="shared" si="39"/>
        <v>ND2</v>
      </c>
      <c r="V383" s="79" t="str">
        <f t="shared" si="40"/>
        <v>D</v>
      </c>
      <c r="W383" s="79">
        <f>VLOOKUP(V383,'Lookup Tables'!$K$3:$L$21,2,FALSE)</f>
        <v>4</v>
      </c>
      <c r="X383" s="79">
        <f t="shared" si="41"/>
        <v>1600</v>
      </c>
      <c r="Y383" s="12">
        <f ca="1">IF(R383="LATE",TODAY()-P383,0)</f>
        <v>28</v>
      </c>
      <c r="Z383">
        <f ca="1">Y383*L383</f>
        <v>11200</v>
      </c>
      <c r="AA383" s="80"/>
      <c r="AB383" s="93"/>
    </row>
    <row r="384" spans="1:28" x14ac:dyDescent="0.25">
      <c r="A384" s="25" t="s">
        <v>174</v>
      </c>
      <c r="B384" s="25" t="s">
        <v>13</v>
      </c>
      <c r="C384" s="26">
        <v>43157</v>
      </c>
      <c r="D384" s="26">
        <v>43461</v>
      </c>
      <c r="E384" s="25" t="s">
        <v>21</v>
      </c>
      <c r="F384" s="25" t="s">
        <v>21</v>
      </c>
      <c r="G384" s="25" t="s">
        <v>1625</v>
      </c>
      <c r="H384" s="25" t="s">
        <v>17</v>
      </c>
      <c r="I384" s="25" t="s">
        <v>2041</v>
      </c>
      <c r="J384" s="27">
        <v>400</v>
      </c>
      <c r="K384" s="27">
        <v>0</v>
      </c>
      <c r="L384" s="27">
        <f t="shared" si="38"/>
        <v>400</v>
      </c>
      <c r="M384" s="93">
        <v>0.6314758545814535</v>
      </c>
      <c r="N384" s="4" t="str">
        <f t="shared" si="42"/>
        <v>45272ND2054bl31Rev1.3400</v>
      </c>
      <c r="O384" s="4">
        <f t="shared" si="43"/>
        <v>252.5903418325814</v>
      </c>
      <c r="P384" s="8">
        <f t="shared" si="44"/>
        <v>43451</v>
      </c>
      <c r="Q384" s="8">
        <f>VLOOKUP(P384,'Lookup Tables'!$A$3:$B$121,1,TRUE)</f>
        <v>43450</v>
      </c>
      <c r="R384" s="9">
        <f>VLOOKUP(P384,'Lookup Tables'!$A$3:$B$121,2,TRUE)</f>
        <v>43450</v>
      </c>
      <c r="S384" s="10">
        <f>VLOOKUP(P384,'Lookup Tables'!$D$3:$E$25,2,TRUE)</f>
        <v>43435</v>
      </c>
      <c r="T384" s="24" t="str">
        <f>IF(LEFT(G384,2)="PH",VLOOKUP(LEFT(G384,3),'Lookup Tables'!$G$3:$H$37,2,FALSE),IF(ISNA(VLOOKUP(LEFT(G384,2),'Lookup Tables'!$G$3:$H$37,2,FALSE)),"Other",VLOOKUP(LEFT(G384,2),'Lookup Tables'!$G$3:$H$37,2,FALSE)))</f>
        <v>Battery</v>
      </c>
      <c r="U384" s="79" t="str">
        <f t="shared" si="39"/>
        <v>ND2</v>
      </c>
      <c r="V384" s="79" t="str">
        <f t="shared" si="40"/>
        <v>D</v>
      </c>
      <c r="W384" s="79">
        <f>VLOOKUP(V384,'Lookup Tables'!$K$3:$L$21,2,FALSE)</f>
        <v>4</v>
      </c>
      <c r="X384" s="79">
        <f t="shared" si="41"/>
        <v>1600</v>
      </c>
      <c r="Y384" s="12">
        <f ca="1">IF(R384="LATE",TODAY()-P384,0)</f>
        <v>0</v>
      </c>
      <c r="Z384">
        <f ca="1">Y384*L384</f>
        <v>0</v>
      </c>
      <c r="AA384" s="80"/>
      <c r="AB384" s="93"/>
    </row>
    <row r="385" spans="1:28" x14ac:dyDescent="0.25">
      <c r="A385" s="25" t="s">
        <v>174</v>
      </c>
      <c r="B385" s="25" t="s">
        <v>13</v>
      </c>
      <c r="C385" s="26">
        <v>43157</v>
      </c>
      <c r="D385" s="26">
        <v>43461</v>
      </c>
      <c r="E385" s="25" t="s">
        <v>21</v>
      </c>
      <c r="F385" s="25" t="s">
        <v>21</v>
      </c>
      <c r="G385" s="25" t="s">
        <v>1625</v>
      </c>
      <c r="H385" s="25" t="s">
        <v>17</v>
      </c>
      <c r="I385" s="25" t="s">
        <v>2042</v>
      </c>
      <c r="J385" s="27">
        <v>400</v>
      </c>
      <c r="K385" s="27">
        <v>0</v>
      </c>
      <c r="L385" s="27">
        <f t="shared" si="38"/>
        <v>400</v>
      </c>
      <c r="M385" s="93">
        <v>0.6314758545814535</v>
      </c>
      <c r="N385" s="4" t="str">
        <f t="shared" si="42"/>
        <v>45272ND2054bl31Rev1.3400</v>
      </c>
      <c r="O385" s="4">
        <f t="shared" si="43"/>
        <v>252.5903418325814</v>
      </c>
      <c r="P385" s="8">
        <f t="shared" si="44"/>
        <v>43423</v>
      </c>
      <c r="Q385" s="8">
        <f>VLOOKUP(P385,'Lookup Tables'!$A$3:$B$121,1,TRUE)</f>
        <v>43422</v>
      </c>
      <c r="R385" s="9">
        <f>VLOOKUP(P385,'Lookup Tables'!$A$3:$B$121,2,TRUE)</f>
        <v>43422</v>
      </c>
      <c r="S385" s="10">
        <f>VLOOKUP(P385,'Lookup Tables'!$D$3:$E$25,2,TRUE)</f>
        <v>43405</v>
      </c>
      <c r="T385" s="24" t="str">
        <f>IF(LEFT(G385,2)="PH",VLOOKUP(LEFT(G385,3),'Lookup Tables'!$G$3:$H$37,2,FALSE),IF(ISNA(VLOOKUP(LEFT(G385,2),'Lookup Tables'!$G$3:$H$37,2,FALSE)),"Other",VLOOKUP(LEFT(G385,2),'Lookup Tables'!$G$3:$H$37,2,FALSE)))</f>
        <v>Battery</v>
      </c>
      <c r="U385" s="79" t="str">
        <f t="shared" si="39"/>
        <v>ND2</v>
      </c>
      <c r="V385" s="79" t="str">
        <f t="shared" si="40"/>
        <v>D</v>
      </c>
      <c r="W385" s="79">
        <f>VLOOKUP(V385,'Lookup Tables'!$K$3:$L$21,2,FALSE)</f>
        <v>4</v>
      </c>
      <c r="X385" s="79">
        <f t="shared" si="41"/>
        <v>1600</v>
      </c>
      <c r="Y385" s="12">
        <f ca="1">IF(R385="LATE",TODAY()-P385,0)</f>
        <v>0</v>
      </c>
      <c r="Z385">
        <f ca="1">Y385*L385</f>
        <v>0</v>
      </c>
      <c r="AA385" s="80"/>
      <c r="AB385" s="93"/>
    </row>
    <row r="386" spans="1:28" x14ac:dyDescent="0.25">
      <c r="A386" s="25" t="s">
        <v>174</v>
      </c>
      <c r="B386" s="25" t="s">
        <v>13</v>
      </c>
      <c r="C386" s="26">
        <v>43157</v>
      </c>
      <c r="D386" s="26">
        <v>43461</v>
      </c>
      <c r="E386" s="25" t="s">
        <v>21</v>
      </c>
      <c r="F386" s="25" t="s">
        <v>21</v>
      </c>
      <c r="G386" s="25" t="s">
        <v>1625</v>
      </c>
      <c r="H386" s="25" t="s">
        <v>17</v>
      </c>
      <c r="I386" s="25" t="s">
        <v>2043</v>
      </c>
      <c r="J386" s="27">
        <v>400</v>
      </c>
      <c r="K386" s="27">
        <v>0</v>
      </c>
      <c r="L386" s="27">
        <f t="shared" ref="L386:L449" si="45">IF((J386-K386)&gt;0, J386-K386, 0)</f>
        <v>400</v>
      </c>
      <c r="M386" s="93">
        <v>0.6314758545814535</v>
      </c>
      <c r="N386" s="4" t="str">
        <f t="shared" si="42"/>
        <v>45272ND2054bl31Rev1.3400</v>
      </c>
      <c r="O386" s="4">
        <f t="shared" si="43"/>
        <v>252.5903418325814</v>
      </c>
      <c r="P386" s="8">
        <f t="shared" si="44"/>
        <v>43494</v>
      </c>
      <c r="Q386" s="8">
        <f>VLOOKUP(P386,'Lookup Tables'!$A$3:$B$121,1,TRUE)</f>
        <v>43492</v>
      </c>
      <c r="R386" s="9">
        <f>VLOOKUP(P386,'Lookup Tables'!$A$3:$B$121,2,TRUE)</f>
        <v>43492</v>
      </c>
      <c r="S386" s="10">
        <f>VLOOKUP(P386,'Lookup Tables'!$D$3:$E$25,2,TRUE)</f>
        <v>43466</v>
      </c>
      <c r="T386" s="24" t="str">
        <f>IF(LEFT(G386,2)="PH",VLOOKUP(LEFT(G386,3),'Lookup Tables'!$G$3:$H$37,2,FALSE),IF(ISNA(VLOOKUP(LEFT(G386,2),'Lookup Tables'!$G$3:$H$37,2,FALSE)),"Other",VLOOKUP(LEFT(G386,2),'Lookup Tables'!$G$3:$H$37,2,FALSE)))</f>
        <v>Battery</v>
      </c>
      <c r="U386" s="79" t="str">
        <f t="shared" si="39"/>
        <v>ND2</v>
      </c>
      <c r="V386" s="79" t="str">
        <f t="shared" si="40"/>
        <v>D</v>
      </c>
      <c r="W386" s="79">
        <f>VLOOKUP(V386,'Lookup Tables'!$K$3:$L$21,2,FALSE)</f>
        <v>4</v>
      </c>
      <c r="X386" s="79">
        <f t="shared" si="41"/>
        <v>1600</v>
      </c>
      <c r="Y386" s="12">
        <f ca="1">IF(R386="LATE",TODAY()-P386,0)</f>
        <v>0</v>
      </c>
      <c r="Z386">
        <f ca="1">Y386*L386</f>
        <v>0</v>
      </c>
      <c r="AA386" s="80"/>
      <c r="AB386" s="93"/>
    </row>
    <row r="387" spans="1:28" x14ac:dyDescent="0.25">
      <c r="A387" s="25" t="s">
        <v>174</v>
      </c>
      <c r="B387" s="25" t="s">
        <v>13</v>
      </c>
      <c r="C387" s="26">
        <v>43157</v>
      </c>
      <c r="D387" s="26">
        <v>43461</v>
      </c>
      <c r="E387" s="25" t="s">
        <v>21</v>
      </c>
      <c r="F387" s="25" t="s">
        <v>21</v>
      </c>
      <c r="G387" s="25" t="s">
        <v>1625</v>
      </c>
      <c r="H387" s="25" t="s">
        <v>17</v>
      </c>
      <c r="I387" s="25" t="s">
        <v>2044</v>
      </c>
      <c r="J387" s="27">
        <v>400</v>
      </c>
      <c r="K387" s="27">
        <v>0</v>
      </c>
      <c r="L387" s="27">
        <f t="shared" si="45"/>
        <v>400</v>
      </c>
      <c r="M387" s="93">
        <v>0.6314758545814535</v>
      </c>
      <c r="N387" s="4" t="str">
        <f t="shared" si="42"/>
        <v>45272ND2054bl31Rev1.3400</v>
      </c>
      <c r="O387" s="4">
        <f t="shared" si="43"/>
        <v>252.5903418325814</v>
      </c>
      <c r="P387" s="8">
        <f t="shared" si="44"/>
        <v>43403</v>
      </c>
      <c r="Q387" s="8">
        <f>VLOOKUP(P387,'Lookup Tables'!$A$3:$B$121,1,TRUE)</f>
        <v>43401</v>
      </c>
      <c r="R387" s="9">
        <f>VLOOKUP(P387,'Lookup Tables'!$A$3:$B$121,2,TRUE)</f>
        <v>43401</v>
      </c>
      <c r="S387" s="10">
        <f>VLOOKUP(P387,'Lookup Tables'!$D$3:$E$25,2,TRUE)</f>
        <v>43374</v>
      </c>
      <c r="T387" s="24" t="str">
        <f>IF(LEFT(G387,2)="PH",VLOOKUP(LEFT(G387,3),'Lookup Tables'!$G$3:$H$37,2,FALSE),IF(ISNA(VLOOKUP(LEFT(G387,2),'Lookup Tables'!$G$3:$H$37,2,FALSE)),"Other",VLOOKUP(LEFT(G387,2),'Lookup Tables'!$G$3:$H$37,2,FALSE)))</f>
        <v>Battery</v>
      </c>
      <c r="U387" s="79" t="str">
        <f t="shared" ref="U387:U450" si="46">LEFT(G387,3)</f>
        <v>ND2</v>
      </c>
      <c r="V387" s="79" t="str">
        <f t="shared" ref="V387:V450" si="47">IF(T387="Battery",IF(LEFT(U387,1)="L",VALUE(MID(U387,2,2)),MID(U387,2,1)),"n/a")</f>
        <v>D</v>
      </c>
      <c r="W387" s="79">
        <f>VLOOKUP(V387,'Lookup Tables'!$K$3:$L$21,2,FALSE)</f>
        <v>4</v>
      </c>
      <c r="X387" s="79">
        <f t="shared" ref="X387:X450" si="48">W387*L387</f>
        <v>1600</v>
      </c>
      <c r="Y387" s="12">
        <f ca="1">IF(R387="LATE",TODAY()-P387,0)</f>
        <v>0</v>
      </c>
      <c r="Z387">
        <f ca="1">Y387*L387</f>
        <v>0</v>
      </c>
      <c r="AA387" s="80"/>
      <c r="AB387" s="93"/>
    </row>
    <row r="388" spans="1:28" x14ac:dyDescent="0.25">
      <c r="A388" s="25" t="s">
        <v>174</v>
      </c>
      <c r="B388" s="25" t="s">
        <v>13</v>
      </c>
      <c r="C388" s="26">
        <v>43157</v>
      </c>
      <c r="D388" s="26">
        <v>43461</v>
      </c>
      <c r="E388" s="25" t="s">
        <v>21</v>
      </c>
      <c r="F388" s="25" t="s">
        <v>21</v>
      </c>
      <c r="G388" s="25" t="s">
        <v>1625</v>
      </c>
      <c r="H388" s="25" t="s">
        <v>17</v>
      </c>
      <c r="I388" s="25" t="s">
        <v>2045</v>
      </c>
      <c r="J388" s="27">
        <v>400</v>
      </c>
      <c r="K388" s="27">
        <v>0</v>
      </c>
      <c r="L388" s="27">
        <f t="shared" si="45"/>
        <v>400</v>
      </c>
      <c r="M388" s="93">
        <v>0.6314758545814535</v>
      </c>
      <c r="N388" s="4" t="str">
        <f t="shared" si="42"/>
        <v>45272ND2054bl31Rev1.3400</v>
      </c>
      <c r="O388" s="4">
        <f t="shared" si="43"/>
        <v>252.5903418325814</v>
      </c>
      <c r="P388" s="8">
        <f t="shared" si="44"/>
        <v>43383</v>
      </c>
      <c r="Q388" s="8">
        <f>VLOOKUP(P388,'Lookup Tables'!$A$3:$B$121,1,TRUE)</f>
        <v>43380</v>
      </c>
      <c r="R388" s="9">
        <f>VLOOKUP(P388,'Lookup Tables'!$A$3:$B$121,2,TRUE)</f>
        <v>43380</v>
      </c>
      <c r="S388" s="10">
        <f>VLOOKUP(P388,'Lookup Tables'!$D$3:$E$25,2,TRUE)</f>
        <v>43374</v>
      </c>
      <c r="T388" s="24" t="str">
        <f>IF(LEFT(G388,2)="PH",VLOOKUP(LEFT(G388,3),'Lookup Tables'!$G$3:$H$37,2,FALSE),IF(ISNA(VLOOKUP(LEFT(G388,2),'Lookup Tables'!$G$3:$H$37,2,FALSE)),"Other",VLOOKUP(LEFT(G388,2),'Lookup Tables'!$G$3:$H$37,2,FALSE)))</f>
        <v>Battery</v>
      </c>
      <c r="U388" s="79" t="str">
        <f t="shared" si="46"/>
        <v>ND2</v>
      </c>
      <c r="V388" s="79" t="str">
        <f t="shared" si="47"/>
        <v>D</v>
      </c>
      <c r="W388" s="79">
        <f>VLOOKUP(V388,'Lookup Tables'!$K$3:$L$21,2,FALSE)</f>
        <v>4</v>
      </c>
      <c r="X388" s="79">
        <f t="shared" si="48"/>
        <v>1600</v>
      </c>
      <c r="Y388" s="12">
        <f ca="1">IF(R388="LATE",TODAY()-P388,0)</f>
        <v>0</v>
      </c>
      <c r="Z388">
        <f ca="1">Y388*L388</f>
        <v>0</v>
      </c>
      <c r="AA388" s="80"/>
      <c r="AB388" s="93"/>
    </row>
    <row r="389" spans="1:28" x14ac:dyDescent="0.25">
      <c r="A389" s="25" t="s">
        <v>170</v>
      </c>
      <c r="B389" s="25" t="s">
        <v>13</v>
      </c>
      <c r="C389" s="26">
        <v>43178</v>
      </c>
      <c r="D389" s="26">
        <v>43452</v>
      </c>
      <c r="E389" s="25" t="s">
        <v>171</v>
      </c>
      <c r="F389" s="25" t="s">
        <v>171</v>
      </c>
      <c r="G389" s="25" t="s">
        <v>1626</v>
      </c>
      <c r="H389" s="25" t="s">
        <v>17</v>
      </c>
      <c r="I389" s="25" t="s">
        <v>2046</v>
      </c>
      <c r="J389" s="27">
        <v>70</v>
      </c>
      <c r="K389" s="27">
        <v>0</v>
      </c>
      <c r="L389" s="27">
        <f t="shared" si="45"/>
        <v>70</v>
      </c>
      <c r="M389" s="93">
        <v>0.67178475999637899</v>
      </c>
      <c r="N389" s="4" t="str">
        <f t="shared" si="42"/>
        <v>45472ND2054bp31Rev1.270</v>
      </c>
      <c r="O389" s="4">
        <f t="shared" si="43"/>
        <v>47.024933199746528</v>
      </c>
      <c r="P389" s="8">
        <f t="shared" si="44"/>
        <v>43347</v>
      </c>
      <c r="Q389" s="8">
        <f>VLOOKUP(P389,'Lookup Tables'!$A$3:$B$121,1,TRUE)</f>
        <v>43345</v>
      </c>
      <c r="R389" s="9" t="str">
        <f>VLOOKUP(P389,'Lookup Tables'!$A$3:$B$121,2,TRUE)</f>
        <v>LATE</v>
      </c>
      <c r="S389" s="10">
        <f>VLOOKUP(P389,'Lookup Tables'!$D$3:$E$25,2,TRUE)</f>
        <v>43344</v>
      </c>
      <c r="T389" s="24" t="str">
        <f>IF(LEFT(G389,2)="PH",VLOOKUP(LEFT(G389,3),'Lookup Tables'!$G$3:$H$37,2,FALSE),IF(ISNA(VLOOKUP(LEFT(G389,2),'Lookup Tables'!$G$3:$H$37,2,FALSE)),"Other",VLOOKUP(LEFT(G389,2),'Lookup Tables'!$G$3:$H$37,2,FALSE)))</f>
        <v>Battery</v>
      </c>
      <c r="U389" s="79" t="str">
        <f t="shared" si="46"/>
        <v>ND2</v>
      </c>
      <c r="V389" s="79" t="str">
        <f t="shared" si="47"/>
        <v>D</v>
      </c>
      <c r="W389" s="79">
        <f>VLOOKUP(V389,'Lookup Tables'!$K$3:$L$21,2,FALSE)</f>
        <v>4</v>
      </c>
      <c r="X389" s="79">
        <f t="shared" si="48"/>
        <v>280</v>
      </c>
      <c r="Y389" s="12">
        <f ca="1">IF(R389="LATE",TODAY()-P389,0)</f>
        <v>10</v>
      </c>
      <c r="Z389">
        <f ca="1">Y389*L389</f>
        <v>700</v>
      </c>
      <c r="AA389" s="80"/>
      <c r="AB389" s="93"/>
    </row>
    <row r="390" spans="1:28" x14ac:dyDescent="0.25">
      <c r="A390" s="25" t="s">
        <v>170</v>
      </c>
      <c r="B390" s="25" t="s">
        <v>13</v>
      </c>
      <c r="C390" s="26">
        <v>43178</v>
      </c>
      <c r="D390" s="26">
        <v>43452</v>
      </c>
      <c r="E390" s="25" t="s">
        <v>171</v>
      </c>
      <c r="F390" s="25" t="s">
        <v>171</v>
      </c>
      <c r="G390" s="25" t="s">
        <v>1626</v>
      </c>
      <c r="H390" s="25" t="s">
        <v>17</v>
      </c>
      <c r="I390" s="25" t="s">
        <v>2047</v>
      </c>
      <c r="J390" s="27">
        <v>70</v>
      </c>
      <c r="K390" s="27">
        <v>0</v>
      </c>
      <c r="L390" s="27">
        <f t="shared" si="45"/>
        <v>70</v>
      </c>
      <c r="M390" s="93">
        <v>0.67178475999637899</v>
      </c>
      <c r="N390" s="4" t="str">
        <f t="shared" si="42"/>
        <v>45472ND2054bp31Rev1.270</v>
      </c>
      <c r="O390" s="4">
        <f t="shared" si="43"/>
        <v>47.024933199746528</v>
      </c>
      <c r="P390" s="8">
        <f t="shared" si="44"/>
        <v>43377</v>
      </c>
      <c r="Q390" s="8">
        <f>VLOOKUP(P390,'Lookup Tables'!$A$3:$B$121,1,TRUE)</f>
        <v>43373</v>
      </c>
      <c r="R390" s="9">
        <f>VLOOKUP(P390,'Lookup Tables'!$A$3:$B$121,2,TRUE)</f>
        <v>43373</v>
      </c>
      <c r="S390" s="10">
        <f>VLOOKUP(P390,'Lookup Tables'!$D$3:$E$25,2,TRUE)</f>
        <v>43374</v>
      </c>
      <c r="T390" s="24" t="str">
        <f>IF(LEFT(G390,2)="PH",VLOOKUP(LEFT(G390,3),'Lookup Tables'!$G$3:$H$37,2,FALSE),IF(ISNA(VLOOKUP(LEFT(G390,2),'Lookup Tables'!$G$3:$H$37,2,FALSE)),"Other",VLOOKUP(LEFT(G390,2),'Lookup Tables'!$G$3:$H$37,2,FALSE)))</f>
        <v>Battery</v>
      </c>
      <c r="U390" s="79" t="str">
        <f t="shared" si="46"/>
        <v>ND2</v>
      </c>
      <c r="V390" s="79" t="str">
        <f t="shared" si="47"/>
        <v>D</v>
      </c>
      <c r="W390" s="79">
        <f>VLOOKUP(V390,'Lookup Tables'!$K$3:$L$21,2,FALSE)</f>
        <v>4</v>
      </c>
      <c r="X390" s="79">
        <f t="shared" si="48"/>
        <v>280</v>
      </c>
      <c r="Y390" s="12">
        <f ca="1">IF(R390="LATE",TODAY()-P390,0)</f>
        <v>0</v>
      </c>
      <c r="Z390">
        <f ca="1">Y390*L390</f>
        <v>0</v>
      </c>
      <c r="AA390" s="80"/>
      <c r="AB390" s="93"/>
    </row>
    <row r="391" spans="1:28" x14ac:dyDescent="0.25">
      <c r="A391" s="25" t="s">
        <v>170</v>
      </c>
      <c r="B391" s="25" t="s">
        <v>13</v>
      </c>
      <c r="C391" s="26">
        <v>43178</v>
      </c>
      <c r="D391" s="26">
        <v>43452</v>
      </c>
      <c r="E391" s="25" t="s">
        <v>171</v>
      </c>
      <c r="F391" s="25" t="s">
        <v>171</v>
      </c>
      <c r="G391" s="25" t="s">
        <v>1626</v>
      </c>
      <c r="H391" s="25" t="s">
        <v>17</v>
      </c>
      <c r="I391" s="25" t="s">
        <v>2048</v>
      </c>
      <c r="J391" s="27">
        <v>70</v>
      </c>
      <c r="K391" s="27">
        <v>0</v>
      </c>
      <c r="L391" s="27">
        <f t="shared" si="45"/>
        <v>70</v>
      </c>
      <c r="M391" s="93">
        <v>0.67178475999637899</v>
      </c>
      <c r="N391" s="4" t="str">
        <f t="shared" si="42"/>
        <v>45472ND2054bp31Rev1.270</v>
      </c>
      <c r="O391" s="4">
        <f t="shared" si="43"/>
        <v>47.024933199746528</v>
      </c>
      <c r="P391" s="8">
        <f t="shared" si="44"/>
        <v>43409</v>
      </c>
      <c r="Q391" s="8">
        <f>VLOOKUP(P391,'Lookup Tables'!$A$3:$B$121,1,TRUE)</f>
        <v>43408</v>
      </c>
      <c r="R391" s="9">
        <f>VLOOKUP(P391,'Lookup Tables'!$A$3:$B$121,2,TRUE)</f>
        <v>43408</v>
      </c>
      <c r="S391" s="10">
        <f>VLOOKUP(P391,'Lookup Tables'!$D$3:$E$25,2,TRUE)</f>
        <v>43405</v>
      </c>
      <c r="T391" s="24" t="str">
        <f>IF(LEFT(G391,2)="PH",VLOOKUP(LEFT(G391,3),'Lookup Tables'!$G$3:$H$37,2,FALSE),IF(ISNA(VLOOKUP(LEFT(G391,2),'Lookup Tables'!$G$3:$H$37,2,FALSE)),"Other",VLOOKUP(LEFT(G391,2),'Lookup Tables'!$G$3:$H$37,2,FALSE)))</f>
        <v>Battery</v>
      </c>
      <c r="U391" s="79" t="str">
        <f t="shared" si="46"/>
        <v>ND2</v>
      </c>
      <c r="V391" s="79" t="str">
        <f t="shared" si="47"/>
        <v>D</v>
      </c>
      <c r="W391" s="79">
        <f>VLOOKUP(V391,'Lookup Tables'!$K$3:$L$21,2,FALSE)</f>
        <v>4</v>
      </c>
      <c r="X391" s="79">
        <f t="shared" si="48"/>
        <v>280</v>
      </c>
      <c r="Y391" s="12">
        <f ca="1">IF(R391="LATE",TODAY()-P391,0)</f>
        <v>0</v>
      </c>
      <c r="Z391">
        <f ca="1">Y391*L391</f>
        <v>0</v>
      </c>
      <c r="AA391" s="80"/>
      <c r="AB391" s="93"/>
    </row>
    <row r="392" spans="1:28" x14ac:dyDescent="0.25">
      <c r="A392" s="25" t="s">
        <v>170</v>
      </c>
      <c r="B392" s="25" t="s">
        <v>13</v>
      </c>
      <c r="C392" s="26">
        <v>43178</v>
      </c>
      <c r="D392" s="26">
        <v>43452</v>
      </c>
      <c r="E392" s="25" t="s">
        <v>171</v>
      </c>
      <c r="F392" s="25" t="s">
        <v>171</v>
      </c>
      <c r="G392" s="25" t="s">
        <v>1626</v>
      </c>
      <c r="H392" s="25" t="s">
        <v>17</v>
      </c>
      <c r="I392" s="25" t="s">
        <v>2049</v>
      </c>
      <c r="J392" s="27">
        <v>70</v>
      </c>
      <c r="K392" s="27">
        <v>0</v>
      </c>
      <c r="L392" s="27">
        <f t="shared" si="45"/>
        <v>70</v>
      </c>
      <c r="M392" s="93">
        <v>0.67178475999637899</v>
      </c>
      <c r="N392" s="4" t="str">
        <f t="shared" si="42"/>
        <v>45472ND2054bp31Rev1.270</v>
      </c>
      <c r="O392" s="4">
        <f t="shared" si="43"/>
        <v>47.024933199746528</v>
      </c>
      <c r="P392" s="8">
        <f t="shared" si="44"/>
        <v>43438</v>
      </c>
      <c r="Q392" s="8">
        <f>VLOOKUP(P392,'Lookup Tables'!$A$3:$B$121,1,TRUE)</f>
        <v>43436</v>
      </c>
      <c r="R392" s="9">
        <f>VLOOKUP(P392,'Lookup Tables'!$A$3:$B$121,2,TRUE)</f>
        <v>43436</v>
      </c>
      <c r="S392" s="10">
        <f>VLOOKUP(P392,'Lookup Tables'!$D$3:$E$25,2,TRUE)</f>
        <v>43435</v>
      </c>
      <c r="T392" s="24" t="str">
        <f>IF(LEFT(G392,2)="PH",VLOOKUP(LEFT(G392,3),'Lookup Tables'!$G$3:$H$37,2,FALSE),IF(ISNA(VLOOKUP(LEFT(G392,2),'Lookup Tables'!$G$3:$H$37,2,FALSE)),"Other",VLOOKUP(LEFT(G392,2),'Lookup Tables'!$G$3:$H$37,2,FALSE)))</f>
        <v>Battery</v>
      </c>
      <c r="U392" s="79" t="str">
        <f t="shared" si="46"/>
        <v>ND2</v>
      </c>
      <c r="V392" s="79" t="str">
        <f t="shared" si="47"/>
        <v>D</v>
      </c>
      <c r="W392" s="79">
        <f>VLOOKUP(V392,'Lookup Tables'!$K$3:$L$21,2,FALSE)</f>
        <v>4</v>
      </c>
      <c r="X392" s="79">
        <f t="shared" si="48"/>
        <v>280</v>
      </c>
      <c r="Y392" s="12">
        <f ca="1">IF(R392="LATE",TODAY()-P392,0)</f>
        <v>0</v>
      </c>
      <c r="Z392">
        <f ca="1">Y392*L392</f>
        <v>0</v>
      </c>
      <c r="AA392" s="80"/>
      <c r="AB392" s="93"/>
    </row>
    <row r="393" spans="1:28" x14ac:dyDescent="0.25">
      <c r="A393" s="25" t="s">
        <v>501</v>
      </c>
      <c r="B393" s="25" t="s">
        <v>13</v>
      </c>
      <c r="C393" s="26">
        <v>43308</v>
      </c>
      <c r="D393" s="26">
        <v>43384</v>
      </c>
      <c r="E393" s="25" t="s">
        <v>502</v>
      </c>
      <c r="F393" s="25" t="s">
        <v>502</v>
      </c>
      <c r="G393" s="25" t="s">
        <v>1627</v>
      </c>
      <c r="H393" s="25" t="s">
        <v>17</v>
      </c>
      <c r="I393" s="25" t="s">
        <v>2050</v>
      </c>
      <c r="J393" s="27">
        <v>5</v>
      </c>
      <c r="K393" s="27">
        <v>0</v>
      </c>
      <c r="L393" s="27">
        <f t="shared" si="45"/>
        <v>5</v>
      </c>
      <c r="M393" s="93">
        <v>1.0765116477742327</v>
      </c>
      <c r="N393" s="4" t="str">
        <f t="shared" si="42"/>
        <v>46657ND2054bw34 Rev1.05</v>
      </c>
      <c r="O393" s="4">
        <f t="shared" si="43"/>
        <v>5.3825582388711632</v>
      </c>
      <c r="P393" s="8">
        <f t="shared" si="44"/>
        <v>43384</v>
      </c>
      <c r="Q393" s="8">
        <f>VLOOKUP(P393,'Lookup Tables'!$A$3:$B$121,1,TRUE)</f>
        <v>43380</v>
      </c>
      <c r="R393" s="9">
        <f>VLOOKUP(P393,'Lookup Tables'!$A$3:$B$121,2,TRUE)</f>
        <v>43380</v>
      </c>
      <c r="S393" s="10">
        <f>VLOOKUP(P393,'Lookup Tables'!$D$3:$E$25,2,TRUE)</f>
        <v>43374</v>
      </c>
      <c r="T393" s="24" t="str">
        <f>IF(LEFT(G393,2)="PH",VLOOKUP(LEFT(G393,3),'Lookup Tables'!$G$3:$H$37,2,FALSE),IF(ISNA(VLOOKUP(LEFT(G393,2),'Lookup Tables'!$G$3:$H$37,2,FALSE)),"Other",VLOOKUP(LEFT(G393,2),'Lookup Tables'!$G$3:$H$37,2,FALSE)))</f>
        <v>Battery</v>
      </c>
      <c r="U393" s="79" t="str">
        <f t="shared" si="46"/>
        <v>ND2</v>
      </c>
      <c r="V393" s="79" t="str">
        <f t="shared" si="47"/>
        <v>D</v>
      </c>
      <c r="W393" s="79">
        <f>VLOOKUP(V393,'Lookup Tables'!$K$3:$L$21,2,FALSE)</f>
        <v>4</v>
      </c>
      <c r="X393" s="79">
        <f t="shared" si="48"/>
        <v>20</v>
      </c>
      <c r="Y393" s="12">
        <f ca="1">IF(R393="LATE",TODAY()-P393,0)</f>
        <v>0</v>
      </c>
      <c r="Z393">
        <f ca="1">Y393*L393</f>
        <v>0</v>
      </c>
      <c r="AA393" s="80"/>
      <c r="AB393" s="93"/>
    </row>
    <row r="394" spans="1:28" x14ac:dyDescent="0.25">
      <c r="A394" s="25" t="s">
        <v>190</v>
      </c>
      <c r="B394" s="25" t="s">
        <v>13</v>
      </c>
      <c r="C394" s="26">
        <v>43228</v>
      </c>
      <c r="D394" s="26">
        <v>43608</v>
      </c>
      <c r="E394" s="25" t="s">
        <v>24</v>
      </c>
      <c r="F394" s="25" t="s">
        <v>24</v>
      </c>
      <c r="G394" s="25" t="s">
        <v>1628</v>
      </c>
      <c r="H394" s="25" t="s">
        <v>17</v>
      </c>
      <c r="I394" s="25" t="s">
        <v>2051</v>
      </c>
      <c r="J394" s="27">
        <v>20</v>
      </c>
      <c r="K394" s="27">
        <v>0</v>
      </c>
      <c r="L394" s="27">
        <f t="shared" si="45"/>
        <v>20</v>
      </c>
      <c r="M394" s="93">
        <v>0.65258571023893142</v>
      </c>
      <c r="N394" s="4" t="str">
        <f t="shared" ref="N394:N457" si="49">A394&amp;G394&amp;J394</f>
        <v>45955ND2054ca34 Rev1.220</v>
      </c>
      <c r="O394" s="4">
        <f t="shared" ref="O394:O457" si="50">M394*L394</f>
        <v>13.051714204778628</v>
      </c>
      <c r="P394" s="8">
        <f t="shared" ref="P394:P457" si="51">VALUE(IF(RIGHT(I394,1)="]",MID(I394,LEN(I394)-8,8),D394))</f>
        <v>43395</v>
      </c>
      <c r="Q394" s="8">
        <f>VLOOKUP(P394,'Lookup Tables'!$A$3:$B$121,1,TRUE)</f>
        <v>43394</v>
      </c>
      <c r="R394" s="9">
        <f>VLOOKUP(P394,'Lookup Tables'!$A$3:$B$121,2,TRUE)</f>
        <v>43394</v>
      </c>
      <c r="S394" s="10">
        <f>VLOOKUP(P394,'Lookup Tables'!$D$3:$E$25,2,TRUE)</f>
        <v>43374</v>
      </c>
      <c r="T394" s="24" t="str">
        <f>IF(LEFT(G394,2)="PH",VLOOKUP(LEFT(G394,3),'Lookup Tables'!$G$3:$H$37,2,FALSE),IF(ISNA(VLOOKUP(LEFT(G394,2),'Lookup Tables'!$G$3:$H$37,2,FALSE)),"Other",VLOOKUP(LEFT(G394,2),'Lookup Tables'!$G$3:$H$37,2,FALSE)))</f>
        <v>Battery</v>
      </c>
      <c r="U394" s="79" t="str">
        <f t="shared" si="46"/>
        <v>ND2</v>
      </c>
      <c r="V394" s="79" t="str">
        <f t="shared" si="47"/>
        <v>D</v>
      </c>
      <c r="W394" s="79">
        <f>VLOOKUP(V394,'Lookup Tables'!$K$3:$L$21,2,FALSE)</f>
        <v>4</v>
      </c>
      <c r="X394" s="79">
        <f t="shared" si="48"/>
        <v>80</v>
      </c>
      <c r="Y394" s="12">
        <f ca="1">IF(R394="LATE",TODAY()-P394,0)</f>
        <v>0</v>
      </c>
      <c r="Z394">
        <f ca="1">Y394*L394</f>
        <v>0</v>
      </c>
      <c r="AA394" s="80"/>
      <c r="AB394" s="93"/>
    </row>
    <row r="395" spans="1:28" x14ac:dyDescent="0.25">
      <c r="A395" s="25" t="s">
        <v>190</v>
      </c>
      <c r="B395" s="25" t="s">
        <v>13</v>
      </c>
      <c r="C395" s="26">
        <v>43228</v>
      </c>
      <c r="D395" s="26">
        <v>43608</v>
      </c>
      <c r="E395" s="25" t="s">
        <v>24</v>
      </c>
      <c r="F395" s="25" t="s">
        <v>24</v>
      </c>
      <c r="G395" s="25" t="s">
        <v>1628</v>
      </c>
      <c r="H395" s="25" t="s">
        <v>17</v>
      </c>
      <c r="I395" s="25" t="s">
        <v>2052</v>
      </c>
      <c r="J395" s="27">
        <v>20</v>
      </c>
      <c r="K395" s="27">
        <v>0</v>
      </c>
      <c r="L395" s="27">
        <f t="shared" si="45"/>
        <v>20</v>
      </c>
      <c r="M395" s="93">
        <v>0.65258571023893142</v>
      </c>
      <c r="N395" s="4" t="str">
        <f t="shared" si="49"/>
        <v>45955ND2054ca34 Rev1.220</v>
      </c>
      <c r="O395" s="4">
        <f t="shared" si="50"/>
        <v>13.051714204778628</v>
      </c>
      <c r="P395" s="8">
        <f t="shared" si="51"/>
        <v>43423</v>
      </c>
      <c r="Q395" s="8">
        <f>VLOOKUP(P395,'Lookup Tables'!$A$3:$B$121,1,TRUE)</f>
        <v>43422</v>
      </c>
      <c r="R395" s="9">
        <f>VLOOKUP(P395,'Lookup Tables'!$A$3:$B$121,2,TRUE)</f>
        <v>43422</v>
      </c>
      <c r="S395" s="10">
        <f>VLOOKUP(P395,'Lookup Tables'!$D$3:$E$25,2,TRUE)</f>
        <v>43405</v>
      </c>
      <c r="T395" s="24" t="str">
        <f>IF(LEFT(G395,2)="PH",VLOOKUP(LEFT(G395,3),'Lookup Tables'!$G$3:$H$37,2,FALSE),IF(ISNA(VLOOKUP(LEFT(G395,2),'Lookup Tables'!$G$3:$H$37,2,FALSE)),"Other",VLOOKUP(LEFT(G395,2),'Lookup Tables'!$G$3:$H$37,2,FALSE)))</f>
        <v>Battery</v>
      </c>
      <c r="U395" s="79" t="str">
        <f t="shared" si="46"/>
        <v>ND2</v>
      </c>
      <c r="V395" s="79" t="str">
        <f t="shared" si="47"/>
        <v>D</v>
      </c>
      <c r="W395" s="79">
        <f>VLOOKUP(V395,'Lookup Tables'!$K$3:$L$21,2,FALSE)</f>
        <v>4</v>
      </c>
      <c r="X395" s="79">
        <f t="shared" si="48"/>
        <v>80</v>
      </c>
      <c r="Y395" s="12">
        <f ca="1">IF(R395="LATE",TODAY()-P395,0)</f>
        <v>0</v>
      </c>
      <c r="Z395">
        <f ca="1">Y395*L395</f>
        <v>0</v>
      </c>
      <c r="AA395" s="80"/>
      <c r="AB395" s="93"/>
    </row>
    <row r="396" spans="1:28" x14ac:dyDescent="0.25">
      <c r="A396" s="25" t="s">
        <v>190</v>
      </c>
      <c r="B396" s="25" t="s">
        <v>13</v>
      </c>
      <c r="C396" s="26">
        <v>43228</v>
      </c>
      <c r="D396" s="26">
        <v>43608</v>
      </c>
      <c r="E396" s="25" t="s">
        <v>24</v>
      </c>
      <c r="F396" s="25" t="s">
        <v>24</v>
      </c>
      <c r="G396" s="25" t="s">
        <v>1628</v>
      </c>
      <c r="H396" s="25" t="s">
        <v>17</v>
      </c>
      <c r="I396" s="25" t="s">
        <v>2053</v>
      </c>
      <c r="J396" s="27">
        <v>20</v>
      </c>
      <c r="K396" s="27">
        <v>0</v>
      </c>
      <c r="L396" s="27">
        <f t="shared" si="45"/>
        <v>20</v>
      </c>
      <c r="M396" s="93">
        <v>0.65258571023893142</v>
      </c>
      <c r="N396" s="4" t="str">
        <f t="shared" si="49"/>
        <v>45955ND2054ca34 Rev1.220</v>
      </c>
      <c r="O396" s="4">
        <f t="shared" si="50"/>
        <v>13.051714204778628</v>
      </c>
      <c r="P396" s="8">
        <f t="shared" si="51"/>
        <v>43448</v>
      </c>
      <c r="Q396" s="8">
        <f>VLOOKUP(P396,'Lookup Tables'!$A$3:$B$121,1,TRUE)</f>
        <v>43443</v>
      </c>
      <c r="R396" s="9">
        <f>VLOOKUP(P396,'Lookup Tables'!$A$3:$B$121,2,TRUE)</f>
        <v>43443</v>
      </c>
      <c r="S396" s="10">
        <f>VLOOKUP(P396,'Lookup Tables'!$D$3:$E$25,2,TRUE)</f>
        <v>43435</v>
      </c>
      <c r="T396" s="24" t="str">
        <f>IF(LEFT(G396,2)="PH",VLOOKUP(LEFT(G396,3),'Lookup Tables'!$G$3:$H$37,2,FALSE),IF(ISNA(VLOOKUP(LEFT(G396,2),'Lookup Tables'!$G$3:$H$37,2,FALSE)),"Other",VLOOKUP(LEFT(G396,2),'Lookup Tables'!$G$3:$H$37,2,FALSE)))</f>
        <v>Battery</v>
      </c>
      <c r="U396" s="79" t="str">
        <f t="shared" si="46"/>
        <v>ND2</v>
      </c>
      <c r="V396" s="79" t="str">
        <f t="shared" si="47"/>
        <v>D</v>
      </c>
      <c r="W396" s="79">
        <f>VLOOKUP(V396,'Lookup Tables'!$K$3:$L$21,2,FALSE)</f>
        <v>4</v>
      </c>
      <c r="X396" s="79">
        <f t="shared" si="48"/>
        <v>80</v>
      </c>
      <c r="Y396" s="12">
        <f ca="1">IF(R396="LATE",TODAY()-P396,0)</f>
        <v>0</v>
      </c>
      <c r="Z396">
        <f ca="1">Y396*L396</f>
        <v>0</v>
      </c>
      <c r="AA396" s="80"/>
      <c r="AB396" s="93"/>
    </row>
    <row r="397" spans="1:28" x14ac:dyDescent="0.25">
      <c r="A397" s="25" t="s">
        <v>190</v>
      </c>
      <c r="B397" s="25" t="s">
        <v>13</v>
      </c>
      <c r="C397" s="26">
        <v>43228</v>
      </c>
      <c r="D397" s="26">
        <v>43608</v>
      </c>
      <c r="E397" s="25" t="s">
        <v>24</v>
      </c>
      <c r="F397" s="25" t="s">
        <v>24</v>
      </c>
      <c r="G397" s="25" t="s">
        <v>1628</v>
      </c>
      <c r="H397" s="25" t="s">
        <v>17</v>
      </c>
      <c r="I397" s="25" t="s">
        <v>2054</v>
      </c>
      <c r="J397" s="27">
        <v>20</v>
      </c>
      <c r="K397" s="27">
        <v>0</v>
      </c>
      <c r="L397" s="27">
        <f t="shared" si="45"/>
        <v>20</v>
      </c>
      <c r="M397" s="93">
        <v>0.65258571023893142</v>
      </c>
      <c r="N397" s="4" t="str">
        <f t="shared" si="49"/>
        <v>45955ND2054ca34 Rev1.220</v>
      </c>
      <c r="O397" s="4">
        <f t="shared" si="50"/>
        <v>13.051714204778628</v>
      </c>
      <c r="P397" s="8">
        <f t="shared" si="51"/>
        <v>43480</v>
      </c>
      <c r="Q397" s="8">
        <f>VLOOKUP(P397,'Lookup Tables'!$A$3:$B$121,1,TRUE)</f>
        <v>43478</v>
      </c>
      <c r="R397" s="9">
        <f>VLOOKUP(P397,'Lookup Tables'!$A$3:$B$121,2,TRUE)</f>
        <v>43478</v>
      </c>
      <c r="S397" s="10">
        <f>VLOOKUP(P397,'Lookup Tables'!$D$3:$E$25,2,TRUE)</f>
        <v>43466</v>
      </c>
      <c r="T397" s="24" t="str">
        <f>IF(LEFT(G397,2)="PH",VLOOKUP(LEFT(G397,3),'Lookup Tables'!$G$3:$H$37,2,FALSE),IF(ISNA(VLOOKUP(LEFT(G397,2),'Lookup Tables'!$G$3:$H$37,2,FALSE)),"Other",VLOOKUP(LEFT(G397,2),'Lookup Tables'!$G$3:$H$37,2,FALSE)))</f>
        <v>Battery</v>
      </c>
      <c r="U397" s="79" t="str">
        <f t="shared" si="46"/>
        <v>ND2</v>
      </c>
      <c r="V397" s="79" t="str">
        <f t="shared" si="47"/>
        <v>D</v>
      </c>
      <c r="W397" s="79">
        <f>VLOOKUP(V397,'Lookup Tables'!$K$3:$L$21,2,FALSE)</f>
        <v>4</v>
      </c>
      <c r="X397" s="79">
        <f t="shared" si="48"/>
        <v>80</v>
      </c>
      <c r="Y397" s="12">
        <f ca="1">IF(R397="LATE",TODAY()-P397,0)</f>
        <v>0</v>
      </c>
      <c r="Z397">
        <f ca="1">Y397*L397</f>
        <v>0</v>
      </c>
      <c r="AA397" s="80"/>
      <c r="AB397" s="93"/>
    </row>
    <row r="398" spans="1:28" x14ac:dyDescent="0.25">
      <c r="A398" s="25" t="s">
        <v>190</v>
      </c>
      <c r="B398" s="25" t="s">
        <v>13</v>
      </c>
      <c r="C398" s="26">
        <v>43228</v>
      </c>
      <c r="D398" s="26">
        <v>43608</v>
      </c>
      <c r="E398" s="25" t="s">
        <v>24</v>
      </c>
      <c r="F398" s="25" t="s">
        <v>24</v>
      </c>
      <c r="G398" s="25" t="s">
        <v>1628</v>
      </c>
      <c r="H398" s="25" t="s">
        <v>17</v>
      </c>
      <c r="I398" s="25" t="s">
        <v>2055</v>
      </c>
      <c r="J398" s="27">
        <v>20</v>
      </c>
      <c r="K398" s="27">
        <v>0</v>
      </c>
      <c r="L398" s="27">
        <f t="shared" si="45"/>
        <v>20</v>
      </c>
      <c r="M398" s="93">
        <v>0.65258571023893142</v>
      </c>
      <c r="N398" s="4" t="str">
        <f t="shared" si="49"/>
        <v>45955ND2054ca34 Rev1.220</v>
      </c>
      <c r="O398" s="4">
        <f t="shared" si="50"/>
        <v>13.051714204778628</v>
      </c>
      <c r="P398" s="8">
        <f t="shared" si="51"/>
        <v>43511</v>
      </c>
      <c r="Q398" s="8">
        <f>VLOOKUP(P398,'Lookup Tables'!$A$3:$B$121,1,TRUE)</f>
        <v>43506</v>
      </c>
      <c r="R398" s="9">
        <f>VLOOKUP(P398,'Lookup Tables'!$A$3:$B$121,2,TRUE)</f>
        <v>43506</v>
      </c>
      <c r="S398" s="10">
        <f>VLOOKUP(P398,'Lookup Tables'!$D$3:$E$25,2,TRUE)</f>
        <v>43497</v>
      </c>
      <c r="T398" s="24" t="str">
        <f>IF(LEFT(G398,2)="PH",VLOOKUP(LEFT(G398,3),'Lookup Tables'!$G$3:$H$37,2,FALSE),IF(ISNA(VLOOKUP(LEFT(G398,2),'Lookup Tables'!$G$3:$H$37,2,FALSE)),"Other",VLOOKUP(LEFT(G398,2),'Lookup Tables'!$G$3:$H$37,2,FALSE)))</f>
        <v>Battery</v>
      </c>
      <c r="U398" s="79" t="str">
        <f t="shared" si="46"/>
        <v>ND2</v>
      </c>
      <c r="V398" s="79" t="str">
        <f t="shared" si="47"/>
        <v>D</v>
      </c>
      <c r="W398" s="79">
        <f>VLOOKUP(V398,'Lookup Tables'!$K$3:$L$21,2,FALSE)</f>
        <v>4</v>
      </c>
      <c r="X398" s="79">
        <f t="shared" si="48"/>
        <v>80</v>
      </c>
      <c r="Y398" s="12">
        <f ca="1">IF(R398="LATE",TODAY()-P398,0)</f>
        <v>0</v>
      </c>
      <c r="Z398">
        <f ca="1">Y398*L398</f>
        <v>0</v>
      </c>
      <c r="AA398" s="80"/>
      <c r="AB398" s="93"/>
    </row>
    <row r="399" spans="1:28" x14ac:dyDescent="0.25">
      <c r="A399" s="25" t="s">
        <v>190</v>
      </c>
      <c r="B399" s="25" t="s">
        <v>13</v>
      </c>
      <c r="C399" s="26">
        <v>43228</v>
      </c>
      <c r="D399" s="26">
        <v>43608</v>
      </c>
      <c r="E399" s="25" t="s">
        <v>24</v>
      </c>
      <c r="F399" s="25" t="s">
        <v>24</v>
      </c>
      <c r="G399" s="25" t="s">
        <v>1628</v>
      </c>
      <c r="H399" s="25" t="s">
        <v>17</v>
      </c>
      <c r="I399" s="25" t="s">
        <v>2056</v>
      </c>
      <c r="J399" s="27">
        <v>20</v>
      </c>
      <c r="K399" s="27">
        <v>0</v>
      </c>
      <c r="L399" s="27">
        <f t="shared" si="45"/>
        <v>20</v>
      </c>
      <c r="M399" s="93">
        <v>0.65258571023893142</v>
      </c>
      <c r="N399" s="4" t="str">
        <f t="shared" si="49"/>
        <v>45955ND2054ca34 Rev1.220</v>
      </c>
      <c r="O399" s="4">
        <f t="shared" si="50"/>
        <v>13.051714204778628</v>
      </c>
      <c r="P399" s="8">
        <f t="shared" si="51"/>
        <v>43539</v>
      </c>
      <c r="Q399" s="8">
        <f>VLOOKUP(P399,'Lookup Tables'!$A$3:$B$121,1,TRUE)</f>
        <v>43534</v>
      </c>
      <c r="R399" s="9">
        <f>VLOOKUP(P399,'Lookup Tables'!$A$3:$B$121,2,TRUE)</f>
        <v>43534</v>
      </c>
      <c r="S399" s="10">
        <f>VLOOKUP(P399,'Lookup Tables'!$D$3:$E$25,2,TRUE)</f>
        <v>43525</v>
      </c>
      <c r="T399" s="24" t="str">
        <f>IF(LEFT(G399,2)="PH",VLOOKUP(LEFT(G399,3),'Lookup Tables'!$G$3:$H$37,2,FALSE),IF(ISNA(VLOOKUP(LEFT(G399,2),'Lookup Tables'!$G$3:$H$37,2,FALSE)),"Other",VLOOKUP(LEFT(G399,2),'Lookup Tables'!$G$3:$H$37,2,FALSE)))</f>
        <v>Battery</v>
      </c>
      <c r="U399" s="79" t="str">
        <f t="shared" si="46"/>
        <v>ND2</v>
      </c>
      <c r="V399" s="79" t="str">
        <f t="shared" si="47"/>
        <v>D</v>
      </c>
      <c r="W399" s="79">
        <f>VLOOKUP(V399,'Lookup Tables'!$K$3:$L$21,2,FALSE)</f>
        <v>4</v>
      </c>
      <c r="X399" s="79">
        <f t="shared" si="48"/>
        <v>80</v>
      </c>
      <c r="Y399" s="12">
        <f ca="1">IF(R399="LATE",TODAY()-P399,0)</f>
        <v>0</v>
      </c>
      <c r="Z399">
        <f ca="1">Y399*L399</f>
        <v>0</v>
      </c>
      <c r="AA399" s="80"/>
      <c r="AB399" s="93"/>
    </row>
    <row r="400" spans="1:28" x14ac:dyDescent="0.25">
      <c r="A400" s="25" t="s">
        <v>190</v>
      </c>
      <c r="B400" s="25" t="s">
        <v>13</v>
      </c>
      <c r="C400" s="26">
        <v>43228</v>
      </c>
      <c r="D400" s="26">
        <v>43608</v>
      </c>
      <c r="E400" s="25" t="s">
        <v>24</v>
      </c>
      <c r="F400" s="25" t="s">
        <v>24</v>
      </c>
      <c r="G400" s="25" t="s">
        <v>1628</v>
      </c>
      <c r="H400" s="25" t="s">
        <v>17</v>
      </c>
      <c r="I400" s="25" t="s">
        <v>2057</v>
      </c>
      <c r="J400" s="27">
        <v>20</v>
      </c>
      <c r="K400" s="27">
        <v>0</v>
      </c>
      <c r="L400" s="27">
        <f t="shared" si="45"/>
        <v>20</v>
      </c>
      <c r="M400" s="93">
        <v>0.65258571023893142</v>
      </c>
      <c r="N400" s="4" t="str">
        <f t="shared" si="49"/>
        <v>45955ND2054ca34 Rev1.220</v>
      </c>
      <c r="O400" s="4">
        <f t="shared" si="50"/>
        <v>13.051714204778628</v>
      </c>
      <c r="P400" s="8">
        <f t="shared" si="51"/>
        <v>43570</v>
      </c>
      <c r="Q400" s="8">
        <f>VLOOKUP(P400,'Lookup Tables'!$A$3:$B$121,1,TRUE)</f>
        <v>43569</v>
      </c>
      <c r="R400" s="9">
        <f>VLOOKUP(P400,'Lookup Tables'!$A$3:$B$121,2,TRUE)</f>
        <v>43569</v>
      </c>
      <c r="S400" s="10">
        <f>VLOOKUP(P400,'Lookup Tables'!$D$3:$E$25,2,TRUE)</f>
        <v>43556</v>
      </c>
      <c r="T400" s="24" t="str">
        <f>IF(LEFT(G400,2)="PH",VLOOKUP(LEFT(G400,3),'Lookup Tables'!$G$3:$H$37,2,FALSE),IF(ISNA(VLOOKUP(LEFT(G400,2),'Lookup Tables'!$G$3:$H$37,2,FALSE)),"Other",VLOOKUP(LEFT(G400,2),'Lookup Tables'!$G$3:$H$37,2,FALSE)))</f>
        <v>Battery</v>
      </c>
      <c r="U400" s="79" t="str">
        <f t="shared" si="46"/>
        <v>ND2</v>
      </c>
      <c r="V400" s="79" t="str">
        <f t="shared" si="47"/>
        <v>D</v>
      </c>
      <c r="W400" s="79">
        <f>VLOOKUP(V400,'Lookup Tables'!$K$3:$L$21,2,FALSE)</f>
        <v>4</v>
      </c>
      <c r="X400" s="79">
        <f t="shared" si="48"/>
        <v>80</v>
      </c>
      <c r="Y400" s="12">
        <f ca="1">IF(R400="LATE",TODAY()-P400,0)</f>
        <v>0</v>
      </c>
      <c r="Z400">
        <f ca="1">Y400*L400</f>
        <v>0</v>
      </c>
      <c r="AA400" s="80"/>
      <c r="AB400" s="93"/>
    </row>
    <row r="401" spans="1:28" x14ac:dyDescent="0.25">
      <c r="A401" s="25" t="s">
        <v>190</v>
      </c>
      <c r="B401" s="25" t="s">
        <v>13</v>
      </c>
      <c r="C401" s="26">
        <v>43228</v>
      </c>
      <c r="D401" s="26">
        <v>43608</v>
      </c>
      <c r="E401" s="25" t="s">
        <v>24</v>
      </c>
      <c r="F401" s="25" t="s">
        <v>24</v>
      </c>
      <c r="G401" s="25" t="s">
        <v>1628</v>
      </c>
      <c r="H401" s="25" t="s">
        <v>17</v>
      </c>
      <c r="I401" s="25" t="s">
        <v>2058</v>
      </c>
      <c r="J401" s="27">
        <v>20</v>
      </c>
      <c r="K401" s="27">
        <v>0</v>
      </c>
      <c r="L401" s="27">
        <f t="shared" si="45"/>
        <v>20</v>
      </c>
      <c r="M401" s="93">
        <v>0.65258571023893142</v>
      </c>
      <c r="N401" s="4" t="str">
        <f t="shared" si="49"/>
        <v>45955ND2054ca34 Rev1.220</v>
      </c>
      <c r="O401" s="4">
        <f t="shared" si="50"/>
        <v>13.051714204778628</v>
      </c>
      <c r="P401" s="8">
        <f t="shared" si="51"/>
        <v>43600</v>
      </c>
      <c r="Q401" s="8">
        <f>VLOOKUP(P401,'Lookup Tables'!$A$3:$B$121,1,TRUE)</f>
        <v>43597</v>
      </c>
      <c r="R401" s="9">
        <f>VLOOKUP(P401,'Lookup Tables'!$A$3:$B$121,2,TRUE)</f>
        <v>43597</v>
      </c>
      <c r="S401" s="10">
        <f>VLOOKUP(P401,'Lookup Tables'!$D$3:$E$25,2,TRUE)</f>
        <v>43586</v>
      </c>
      <c r="T401" s="24" t="str">
        <f>IF(LEFT(G401,2)="PH",VLOOKUP(LEFT(G401,3),'Lookup Tables'!$G$3:$H$37,2,FALSE),IF(ISNA(VLOOKUP(LEFT(G401,2),'Lookup Tables'!$G$3:$H$37,2,FALSE)),"Other",VLOOKUP(LEFT(G401,2),'Lookup Tables'!$G$3:$H$37,2,FALSE)))</f>
        <v>Battery</v>
      </c>
      <c r="U401" s="79" t="str">
        <f t="shared" si="46"/>
        <v>ND2</v>
      </c>
      <c r="V401" s="79" t="str">
        <f t="shared" si="47"/>
        <v>D</v>
      </c>
      <c r="W401" s="79">
        <f>VLOOKUP(V401,'Lookup Tables'!$K$3:$L$21,2,FALSE)</f>
        <v>4</v>
      </c>
      <c r="X401" s="79">
        <f t="shared" si="48"/>
        <v>80</v>
      </c>
      <c r="Y401" s="12">
        <f ca="1">IF(R401="LATE",TODAY()-P401,0)</f>
        <v>0</v>
      </c>
      <c r="Z401">
        <f ca="1">Y401*L401</f>
        <v>0</v>
      </c>
      <c r="AA401" s="80"/>
      <c r="AB401" s="93"/>
    </row>
    <row r="402" spans="1:28" x14ac:dyDescent="0.25">
      <c r="A402" s="25" t="s">
        <v>514</v>
      </c>
      <c r="B402" s="25" t="s">
        <v>13</v>
      </c>
      <c r="C402" s="26">
        <v>43308</v>
      </c>
      <c r="D402" s="26">
        <v>43438</v>
      </c>
      <c r="E402" s="25" t="s">
        <v>1224</v>
      </c>
      <c r="F402" s="25" t="s">
        <v>1224</v>
      </c>
      <c r="G402" s="25" t="s">
        <v>1629</v>
      </c>
      <c r="H402" s="25" t="s">
        <v>17</v>
      </c>
      <c r="I402" s="25" t="s">
        <v>2059</v>
      </c>
      <c r="J402" s="27">
        <v>250</v>
      </c>
      <c r="K402" s="27">
        <v>0</v>
      </c>
      <c r="L402" s="27">
        <f t="shared" si="45"/>
        <v>250</v>
      </c>
      <c r="M402" s="93">
        <v>0.66295865655338182</v>
      </c>
      <c r="N402" s="4" t="str">
        <f t="shared" si="49"/>
        <v>46671ND2054cj29 Rev1.5250</v>
      </c>
      <c r="O402" s="4">
        <f t="shared" si="50"/>
        <v>165.73966413834546</v>
      </c>
      <c r="P402" s="8">
        <f t="shared" si="51"/>
        <v>43423</v>
      </c>
      <c r="Q402" s="8">
        <f>VLOOKUP(P402,'Lookup Tables'!$A$3:$B$121,1,TRUE)</f>
        <v>43422</v>
      </c>
      <c r="R402" s="9">
        <f>VLOOKUP(P402,'Lookup Tables'!$A$3:$B$121,2,TRUE)</f>
        <v>43422</v>
      </c>
      <c r="S402" s="10">
        <f>VLOOKUP(P402,'Lookup Tables'!$D$3:$E$25,2,TRUE)</f>
        <v>43405</v>
      </c>
      <c r="T402" s="24" t="str">
        <f>IF(LEFT(G402,2)="PH",VLOOKUP(LEFT(G402,3),'Lookup Tables'!$G$3:$H$37,2,FALSE),IF(ISNA(VLOOKUP(LEFT(G402,2),'Lookup Tables'!$G$3:$H$37,2,FALSE)),"Other",VLOOKUP(LEFT(G402,2),'Lookup Tables'!$G$3:$H$37,2,FALSE)))</f>
        <v>Battery</v>
      </c>
      <c r="U402" s="79" t="str">
        <f t="shared" si="46"/>
        <v>ND2</v>
      </c>
      <c r="V402" s="79" t="str">
        <f t="shared" si="47"/>
        <v>D</v>
      </c>
      <c r="W402" s="79">
        <f>VLOOKUP(V402,'Lookup Tables'!$K$3:$L$21,2,FALSE)</f>
        <v>4</v>
      </c>
      <c r="X402" s="79">
        <f t="shared" si="48"/>
        <v>1000</v>
      </c>
      <c r="Y402" s="12">
        <f ca="1">IF(R402="LATE",TODAY()-P402,0)</f>
        <v>0</v>
      </c>
      <c r="Z402">
        <f ca="1">Y402*L402</f>
        <v>0</v>
      </c>
      <c r="AA402" s="80"/>
      <c r="AB402" s="93"/>
    </row>
    <row r="403" spans="1:28" x14ac:dyDescent="0.25">
      <c r="A403" s="25" t="s">
        <v>514</v>
      </c>
      <c r="B403" s="25" t="s">
        <v>13</v>
      </c>
      <c r="C403" s="26">
        <v>43308</v>
      </c>
      <c r="D403" s="26">
        <v>43438</v>
      </c>
      <c r="E403" s="25" t="s">
        <v>1224</v>
      </c>
      <c r="F403" s="25" t="s">
        <v>1224</v>
      </c>
      <c r="G403" s="25" t="s">
        <v>1629</v>
      </c>
      <c r="H403" s="25" t="s">
        <v>17</v>
      </c>
      <c r="I403" s="25" t="s">
        <v>2060</v>
      </c>
      <c r="J403" s="27">
        <v>250</v>
      </c>
      <c r="K403" s="27">
        <v>0</v>
      </c>
      <c r="L403" s="27">
        <f t="shared" si="45"/>
        <v>250</v>
      </c>
      <c r="M403" s="93">
        <v>0.66295865655338182</v>
      </c>
      <c r="N403" s="4" t="str">
        <f t="shared" si="49"/>
        <v>46671ND2054cj29 Rev1.5250</v>
      </c>
      <c r="O403" s="4">
        <f t="shared" si="50"/>
        <v>165.73966413834546</v>
      </c>
      <c r="P403" s="8">
        <f t="shared" si="51"/>
        <v>43438</v>
      </c>
      <c r="Q403" s="8">
        <f>VLOOKUP(P403,'Lookup Tables'!$A$3:$B$121,1,TRUE)</f>
        <v>43436</v>
      </c>
      <c r="R403" s="9">
        <f>VLOOKUP(P403,'Lookup Tables'!$A$3:$B$121,2,TRUE)</f>
        <v>43436</v>
      </c>
      <c r="S403" s="10">
        <f>VLOOKUP(P403,'Lookup Tables'!$D$3:$E$25,2,TRUE)</f>
        <v>43435</v>
      </c>
      <c r="T403" s="24" t="str">
        <f>IF(LEFT(G403,2)="PH",VLOOKUP(LEFT(G403,3),'Lookup Tables'!$G$3:$H$37,2,FALSE),IF(ISNA(VLOOKUP(LEFT(G403,2),'Lookup Tables'!$G$3:$H$37,2,FALSE)),"Other",VLOOKUP(LEFT(G403,2),'Lookup Tables'!$G$3:$H$37,2,FALSE)))</f>
        <v>Battery</v>
      </c>
      <c r="U403" s="79" t="str">
        <f t="shared" si="46"/>
        <v>ND2</v>
      </c>
      <c r="V403" s="79" t="str">
        <f t="shared" si="47"/>
        <v>D</v>
      </c>
      <c r="W403" s="79">
        <f>VLOOKUP(V403,'Lookup Tables'!$K$3:$L$21,2,FALSE)</f>
        <v>4</v>
      </c>
      <c r="X403" s="79">
        <f t="shared" si="48"/>
        <v>1000</v>
      </c>
      <c r="Y403" s="12">
        <f ca="1">IF(R403="LATE",TODAY()-P403,0)</f>
        <v>0</v>
      </c>
      <c r="Z403">
        <f ca="1">Y403*L403</f>
        <v>0</v>
      </c>
      <c r="AA403" s="80"/>
      <c r="AB403" s="93"/>
    </row>
    <row r="404" spans="1:28" x14ac:dyDescent="0.25">
      <c r="A404" s="25" t="s">
        <v>426</v>
      </c>
      <c r="B404" s="25" t="s">
        <v>13</v>
      </c>
      <c r="C404" s="26">
        <v>43292</v>
      </c>
      <c r="D404" s="26">
        <v>43390</v>
      </c>
      <c r="E404" s="25" t="s">
        <v>371</v>
      </c>
      <c r="F404" s="25" t="s">
        <v>371</v>
      </c>
      <c r="G404" s="25" t="s">
        <v>1630</v>
      </c>
      <c r="H404" s="25" t="s">
        <v>17</v>
      </c>
      <c r="I404" s="25" t="s">
        <v>2061</v>
      </c>
      <c r="J404" s="27">
        <v>24</v>
      </c>
      <c r="K404" s="27">
        <v>0</v>
      </c>
      <c r="L404" s="27">
        <f t="shared" si="45"/>
        <v>24</v>
      </c>
      <c r="M404" s="93">
        <v>0.77551422314088292</v>
      </c>
      <c r="N404" s="4" t="str">
        <f t="shared" si="49"/>
        <v>46511ND2054cl31 Rev1.424</v>
      </c>
      <c r="O404" s="4">
        <f t="shared" si="50"/>
        <v>18.61234135538119</v>
      </c>
      <c r="P404" s="8">
        <f t="shared" si="51"/>
        <v>43390</v>
      </c>
      <c r="Q404" s="8">
        <f>VLOOKUP(P404,'Lookup Tables'!$A$3:$B$121,1,TRUE)</f>
        <v>43387</v>
      </c>
      <c r="R404" s="9">
        <f>VLOOKUP(P404,'Lookup Tables'!$A$3:$B$121,2,TRUE)</f>
        <v>43387</v>
      </c>
      <c r="S404" s="10">
        <f>VLOOKUP(P404,'Lookup Tables'!$D$3:$E$25,2,TRUE)</f>
        <v>43374</v>
      </c>
      <c r="T404" s="24" t="str">
        <f>IF(LEFT(G404,2)="PH",VLOOKUP(LEFT(G404,3),'Lookup Tables'!$G$3:$H$37,2,FALSE),IF(ISNA(VLOOKUP(LEFT(G404,2),'Lookup Tables'!$G$3:$H$37,2,FALSE)),"Other",VLOOKUP(LEFT(G404,2),'Lookup Tables'!$G$3:$H$37,2,FALSE)))</f>
        <v>Battery</v>
      </c>
      <c r="U404" s="79" t="str">
        <f t="shared" si="46"/>
        <v>ND2</v>
      </c>
      <c r="V404" s="79" t="str">
        <f t="shared" si="47"/>
        <v>D</v>
      </c>
      <c r="W404" s="79">
        <f>VLOOKUP(V404,'Lookup Tables'!$K$3:$L$21,2,FALSE)</f>
        <v>4</v>
      </c>
      <c r="X404" s="79">
        <f t="shared" si="48"/>
        <v>96</v>
      </c>
      <c r="Y404" s="12">
        <f ca="1">IF(R404="LATE",TODAY()-P404,0)</f>
        <v>0</v>
      </c>
      <c r="Z404">
        <f ca="1">Y404*L404</f>
        <v>0</v>
      </c>
      <c r="AA404" s="80"/>
      <c r="AB404" s="93"/>
    </row>
    <row r="405" spans="1:28" x14ac:dyDescent="0.25">
      <c r="A405" s="25" t="s">
        <v>1253</v>
      </c>
      <c r="B405" s="25" t="s">
        <v>13</v>
      </c>
      <c r="C405" s="26">
        <v>43349</v>
      </c>
      <c r="D405" s="26">
        <v>43364</v>
      </c>
      <c r="E405" s="25" t="s">
        <v>1254</v>
      </c>
      <c r="F405" s="25" t="s">
        <v>1254</v>
      </c>
      <c r="G405" s="25" t="s">
        <v>1631</v>
      </c>
      <c r="H405" s="25" t="s">
        <v>17</v>
      </c>
      <c r="I405" s="25" t="s">
        <v>2062</v>
      </c>
      <c r="J405" s="27">
        <v>1</v>
      </c>
      <c r="K405" s="27">
        <v>0</v>
      </c>
      <c r="L405" s="27">
        <f t="shared" si="45"/>
        <v>1</v>
      </c>
      <c r="M405" s="93">
        <v>1.0396603911307907</v>
      </c>
      <c r="N405" s="4" t="str">
        <f t="shared" si="49"/>
        <v>46990ND2057aq31-Rev 1.11</v>
      </c>
      <c r="O405" s="4">
        <f t="shared" si="50"/>
        <v>1.0396603911307907</v>
      </c>
      <c r="P405" s="8">
        <f t="shared" si="51"/>
        <v>43364</v>
      </c>
      <c r="Q405" s="8">
        <f>VLOOKUP(P405,'Lookup Tables'!$A$3:$B$121,1,TRUE)</f>
        <v>43359</v>
      </c>
      <c r="R405" s="9">
        <f>VLOOKUP(P405,'Lookup Tables'!$A$3:$B$121,2,TRUE)</f>
        <v>43359</v>
      </c>
      <c r="S405" s="10">
        <f>VLOOKUP(P405,'Lookup Tables'!$D$3:$E$25,2,TRUE)</f>
        <v>43344</v>
      </c>
      <c r="T405" s="24" t="str">
        <f>IF(LEFT(G405,2)="PH",VLOOKUP(LEFT(G405,3),'Lookup Tables'!$G$3:$H$37,2,FALSE),IF(ISNA(VLOOKUP(LEFT(G405,2),'Lookup Tables'!$G$3:$H$37,2,FALSE)),"Other",VLOOKUP(LEFT(G405,2),'Lookup Tables'!$G$3:$H$37,2,FALSE)))</f>
        <v>Battery</v>
      </c>
      <c r="U405" s="79" t="str">
        <f t="shared" si="46"/>
        <v>ND2</v>
      </c>
      <c r="V405" s="79" t="str">
        <f t="shared" si="47"/>
        <v>D</v>
      </c>
      <c r="W405" s="79">
        <f>VLOOKUP(V405,'Lookup Tables'!$K$3:$L$21,2,FALSE)</f>
        <v>4</v>
      </c>
      <c r="X405" s="79">
        <f t="shared" si="48"/>
        <v>4</v>
      </c>
      <c r="Y405" s="12">
        <f ca="1">IF(R405="LATE",TODAY()-P405,0)</f>
        <v>0</v>
      </c>
      <c r="Z405">
        <f ca="1">Y405*L405</f>
        <v>0</v>
      </c>
      <c r="AA405" s="80"/>
      <c r="AB405" s="93"/>
    </row>
    <row r="406" spans="1:28" x14ac:dyDescent="0.25">
      <c r="A406" s="25" t="s">
        <v>323</v>
      </c>
      <c r="B406" s="25" t="s">
        <v>13</v>
      </c>
      <c r="C406" s="26">
        <v>43271</v>
      </c>
      <c r="D406" s="26">
        <v>43368</v>
      </c>
      <c r="E406" s="25" t="s">
        <v>50</v>
      </c>
      <c r="F406" s="25" t="s">
        <v>50</v>
      </c>
      <c r="G406" s="25" t="s">
        <v>1631</v>
      </c>
      <c r="H406" s="25" t="s">
        <v>17</v>
      </c>
      <c r="I406" s="25" t="s">
        <v>2063</v>
      </c>
      <c r="J406" s="27">
        <v>85</v>
      </c>
      <c r="K406" s="27">
        <v>0</v>
      </c>
      <c r="L406" s="27">
        <f t="shared" si="45"/>
        <v>85</v>
      </c>
      <c r="M406" s="93">
        <v>0.63538845713865832</v>
      </c>
      <c r="N406" s="4" t="str">
        <f t="shared" si="49"/>
        <v>46333ND2057aq31-Rev 1.185</v>
      </c>
      <c r="O406" s="4">
        <f t="shared" si="50"/>
        <v>54.008018856785959</v>
      </c>
      <c r="P406" s="8">
        <f t="shared" si="51"/>
        <v>43368</v>
      </c>
      <c r="Q406" s="8">
        <f>VLOOKUP(P406,'Lookup Tables'!$A$3:$B$121,1,TRUE)</f>
        <v>43366</v>
      </c>
      <c r="R406" s="9">
        <f>VLOOKUP(P406,'Lookup Tables'!$A$3:$B$121,2,TRUE)</f>
        <v>43366</v>
      </c>
      <c r="S406" s="10">
        <f>VLOOKUP(P406,'Lookup Tables'!$D$3:$E$25,2,TRUE)</f>
        <v>43344</v>
      </c>
      <c r="T406" s="24" t="str">
        <f>IF(LEFT(G406,2)="PH",VLOOKUP(LEFT(G406,3),'Lookup Tables'!$G$3:$H$37,2,FALSE),IF(ISNA(VLOOKUP(LEFT(G406,2),'Lookup Tables'!$G$3:$H$37,2,FALSE)),"Other",VLOOKUP(LEFT(G406,2),'Lookup Tables'!$G$3:$H$37,2,FALSE)))</f>
        <v>Battery</v>
      </c>
      <c r="U406" s="79" t="str">
        <f t="shared" si="46"/>
        <v>ND2</v>
      </c>
      <c r="V406" s="79" t="str">
        <f t="shared" si="47"/>
        <v>D</v>
      </c>
      <c r="W406" s="79">
        <f>VLOOKUP(V406,'Lookup Tables'!$K$3:$L$21,2,FALSE)</f>
        <v>4</v>
      </c>
      <c r="X406" s="79">
        <f t="shared" si="48"/>
        <v>340</v>
      </c>
      <c r="Y406" s="12">
        <f ca="1">IF(R406="LATE",TODAY()-P406,0)</f>
        <v>0</v>
      </c>
      <c r="Z406">
        <f ca="1">Y406*L406</f>
        <v>0</v>
      </c>
      <c r="AA406" s="80"/>
      <c r="AB406" s="93"/>
    </row>
    <row r="407" spans="1:28" x14ac:dyDescent="0.25">
      <c r="A407" s="25" t="s">
        <v>327</v>
      </c>
      <c r="B407" s="25" t="s">
        <v>13</v>
      </c>
      <c r="C407" s="26">
        <v>43271</v>
      </c>
      <c r="D407" s="26">
        <v>43382</v>
      </c>
      <c r="E407" s="25" t="s">
        <v>50</v>
      </c>
      <c r="F407" s="25" t="s">
        <v>50</v>
      </c>
      <c r="G407" s="25" t="s">
        <v>1631</v>
      </c>
      <c r="H407" s="25" t="s">
        <v>17</v>
      </c>
      <c r="I407" s="25" t="s">
        <v>2064</v>
      </c>
      <c r="J407" s="27">
        <v>85</v>
      </c>
      <c r="K407" s="27">
        <v>0</v>
      </c>
      <c r="L407" s="27">
        <f t="shared" si="45"/>
        <v>85</v>
      </c>
      <c r="M407" s="93">
        <v>0.63538845713865832</v>
      </c>
      <c r="N407" s="4" t="str">
        <f t="shared" si="49"/>
        <v>46334ND2057aq31-Rev 1.185</v>
      </c>
      <c r="O407" s="4">
        <f t="shared" si="50"/>
        <v>54.008018856785959</v>
      </c>
      <c r="P407" s="8">
        <f t="shared" si="51"/>
        <v>43381</v>
      </c>
      <c r="Q407" s="8">
        <f>VLOOKUP(P407,'Lookup Tables'!$A$3:$B$121,1,TRUE)</f>
        <v>43380</v>
      </c>
      <c r="R407" s="9">
        <f>VLOOKUP(P407,'Lookup Tables'!$A$3:$B$121,2,TRUE)</f>
        <v>43380</v>
      </c>
      <c r="S407" s="10">
        <f>VLOOKUP(P407,'Lookup Tables'!$D$3:$E$25,2,TRUE)</f>
        <v>43374</v>
      </c>
      <c r="T407" s="24" t="str">
        <f>IF(LEFT(G407,2)="PH",VLOOKUP(LEFT(G407,3),'Lookup Tables'!$G$3:$H$37,2,FALSE),IF(ISNA(VLOOKUP(LEFT(G407,2),'Lookup Tables'!$G$3:$H$37,2,FALSE)),"Other",VLOOKUP(LEFT(G407,2),'Lookup Tables'!$G$3:$H$37,2,FALSE)))</f>
        <v>Battery</v>
      </c>
      <c r="U407" s="79" t="str">
        <f t="shared" si="46"/>
        <v>ND2</v>
      </c>
      <c r="V407" s="79" t="str">
        <f t="shared" si="47"/>
        <v>D</v>
      </c>
      <c r="W407" s="79">
        <f>VLOOKUP(V407,'Lookup Tables'!$K$3:$L$21,2,FALSE)</f>
        <v>4</v>
      </c>
      <c r="X407" s="79">
        <f t="shared" si="48"/>
        <v>340</v>
      </c>
      <c r="Y407" s="12">
        <f ca="1">IF(R407="LATE",TODAY()-P407,0)</f>
        <v>0</v>
      </c>
      <c r="Z407">
        <f ca="1">Y407*L407</f>
        <v>0</v>
      </c>
      <c r="AA407" s="80"/>
      <c r="AB407" s="93"/>
    </row>
    <row r="408" spans="1:28" x14ac:dyDescent="0.25">
      <c r="A408" s="25" t="s">
        <v>331</v>
      </c>
      <c r="B408" s="25" t="s">
        <v>13</v>
      </c>
      <c r="C408" s="26">
        <v>43271</v>
      </c>
      <c r="D408" s="26">
        <v>43398</v>
      </c>
      <c r="E408" s="25" t="s">
        <v>50</v>
      </c>
      <c r="F408" s="25" t="s">
        <v>50</v>
      </c>
      <c r="G408" s="25" t="s">
        <v>1631</v>
      </c>
      <c r="H408" s="25" t="s">
        <v>17</v>
      </c>
      <c r="I408" s="25" t="s">
        <v>2065</v>
      </c>
      <c r="J408" s="27">
        <v>90</v>
      </c>
      <c r="K408" s="27">
        <v>0</v>
      </c>
      <c r="L408" s="27">
        <f t="shared" si="45"/>
        <v>90</v>
      </c>
      <c r="M408" s="93">
        <v>0.63538845713865832</v>
      </c>
      <c r="N408" s="4" t="str">
        <f t="shared" si="49"/>
        <v>46335ND2057aq31-Rev 1.190</v>
      </c>
      <c r="O408" s="4">
        <f t="shared" si="50"/>
        <v>57.184961142479253</v>
      </c>
      <c r="P408" s="8">
        <f t="shared" si="51"/>
        <v>43398</v>
      </c>
      <c r="Q408" s="8">
        <f>VLOOKUP(P408,'Lookup Tables'!$A$3:$B$121,1,TRUE)</f>
        <v>43394</v>
      </c>
      <c r="R408" s="9">
        <f>VLOOKUP(P408,'Lookup Tables'!$A$3:$B$121,2,TRUE)</f>
        <v>43394</v>
      </c>
      <c r="S408" s="10">
        <f>VLOOKUP(P408,'Lookup Tables'!$D$3:$E$25,2,TRUE)</f>
        <v>43374</v>
      </c>
      <c r="T408" s="24" t="str">
        <f>IF(LEFT(G408,2)="PH",VLOOKUP(LEFT(G408,3),'Lookup Tables'!$G$3:$H$37,2,FALSE),IF(ISNA(VLOOKUP(LEFT(G408,2),'Lookup Tables'!$G$3:$H$37,2,FALSE)),"Other",VLOOKUP(LEFT(G408,2),'Lookup Tables'!$G$3:$H$37,2,FALSE)))</f>
        <v>Battery</v>
      </c>
      <c r="U408" s="79" t="str">
        <f t="shared" si="46"/>
        <v>ND2</v>
      </c>
      <c r="V408" s="79" t="str">
        <f t="shared" si="47"/>
        <v>D</v>
      </c>
      <c r="W408" s="79">
        <f>VLOOKUP(V408,'Lookup Tables'!$K$3:$L$21,2,FALSE)</f>
        <v>4</v>
      </c>
      <c r="X408" s="79">
        <f t="shared" si="48"/>
        <v>360</v>
      </c>
      <c r="Y408" s="12">
        <f ca="1">IF(R408="LATE",TODAY()-P408,0)</f>
        <v>0</v>
      </c>
      <c r="Z408">
        <f ca="1">Y408*L408</f>
        <v>0</v>
      </c>
      <c r="AA408" s="80"/>
      <c r="AB408" s="93"/>
    </row>
    <row r="409" spans="1:28" x14ac:dyDescent="0.25">
      <c r="A409" s="25" t="s">
        <v>1271</v>
      </c>
      <c r="B409" s="25" t="s">
        <v>13</v>
      </c>
      <c r="C409" s="26">
        <v>43349</v>
      </c>
      <c r="D409" s="26">
        <v>43403</v>
      </c>
      <c r="E409" s="25" t="s">
        <v>1272</v>
      </c>
      <c r="F409" s="25" t="s">
        <v>1272</v>
      </c>
      <c r="G409" s="25" t="s">
        <v>1631</v>
      </c>
      <c r="H409" s="25" t="s">
        <v>17</v>
      </c>
      <c r="I409" s="25" t="s">
        <v>2062</v>
      </c>
      <c r="J409" s="27">
        <v>2</v>
      </c>
      <c r="K409" s="27">
        <v>0</v>
      </c>
      <c r="L409" s="27">
        <f t="shared" si="45"/>
        <v>2</v>
      </c>
      <c r="M409" s="93">
        <v>1.0396603911307907</v>
      </c>
      <c r="N409" s="4" t="str">
        <f t="shared" si="49"/>
        <v>46980ND2057aq31-Rev 1.12</v>
      </c>
      <c r="O409" s="4">
        <f t="shared" si="50"/>
        <v>2.0793207822615813</v>
      </c>
      <c r="P409" s="8">
        <f t="shared" si="51"/>
        <v>43403</v>
      </c>
      <c r="Q409" s="8">
        <f>VLOOKUP(P409,'Lookup Tables'!$A$3:$B$121,1,TRUE)</f>
        <v>43401</v>
      </c>
      <c r="R409" s="9">
        <f>VLOOKUP(P409,'Lookup Tables'!$A$3:$B$121,2,TRUE)</f>
        <v>43401</v>
      </c>
      <c r="S409" s="10">
        <f>VLOOKUP(P409,'Lookup Tables'!$D$3:$E$25,2,TRUE)</f>
        <v>43374</v>
      </c>
      <c r="T409" s="24" t="str">
        <f>IF(LEFT(G409,2)="PH",VLOOKUP(LEFT(G409,3),'Lookup Tables'!$G$3:$H$37,2,FALSE),IF(ISNA(VLOOKUP(LEFT(G409,2),'Lookup Tables'!$G$3:$H$37,2,FALSE)),"Other",VLOOKUP(LEFT(G409,2),'Lookup Tables'!$G$3:$H$37,2,FALSE)))</f>
        <v>Battery</v>
      </c>
      <c r="U409" s="79" t="str">
        <f t="shared" si="46"/>
        <v>ND2</v>
      </c>
      <c r="V409" s="79" t="str">
        <f t="shared" si="47"/>
        <v>D</v>
      </c>
      <c r="W409" s="79">
        <f>VLOOKUP(V409,'Lookup Tables'!$K$3:$L$21,2,FALSE)</f>
        <v>4</v>
      </c>
      <c r="X409" s="79">
        <f t="shared" si="48"/>
        <v>8</v>
      </c>
      <c r="Y409" s="12">
        <f ca="1">IF(R409="LATE",TODAY()-P409,0)</f>
        <v>0</v>
      </c>
      <c r="Z409">
        <f ca="1">Y409*L409</f>
        <v>0</v>
      </c>
      <c r="AA409" s="80"/>
      <c r="AB409" s="93"/>
    </row>
    <row r="410" spans="1:28" x14ac:dyDescent="0.25">
      <c r="A410" s="25" t="s">
        <v>534</v>
      </c>
      <c r="B410" s="25" t="s">
        <v>13</v>
      </c>
      <c r="C410" s="26">
        <v>43313</v>
      </c>
      <c r="D410" s="26">
        <v>43381</v>
      </c>
      <c r="E410" s="25" t="s">
        <v>535</v>
      </c>
      <c r="F410" s="25" t="s">
        <v>535</v>
      </c>
      <c r="G410" s="25" t="s">
        <v>1632</v>
      </c>
      <c r="H410" s="25" t="s">
        <v>17</v>
      </c>
      <c r="I410" s="25" t="s">
        <v>2066</v>
      </c>
      <c r="J410" s="27">
        <v>1</v>
      </c>
      <c r="K410" s="27">
        <v>0</v>
      </c>
      <c r="L410" s="27">
        <f t="shared" si="45"/>
        <v>1</v>
      </c>
      <c r="M410" s="93">
        <v>1.0396603911307907</v>
      </c>
      <c r="N410" s="4" t="str">
        <f t="shared" si="49"/>
        <v>46704ND2057ay31-Rev1.21</v>
      </c>
      <c r="O410" s="4">
        <f t="shared" si="50"/>
        <v>1.0396603911307907</v>
      </c>
      <c r="P410" s="8">
        <f t="shared" si="51"/>
        <v>43381</v>
      </c>
      <c r="Q410" s="8">
        <f>VLOOKUP(P410,'Lookup Tables'!$A$3:$B$121,1,TRUE)</f>
        <v>43380</v>
      </c>
      <c r="R410" s="9">
        <f>VLOOKUP(P410,'Lookup Tables'!$A$3:$B$121,2,TRUE)</f>
        <v>43380</v>
      </c>
      <c r="S410" s="10">
        <f>VLOOKUP(P410,'Lookup Tables'!$D$3:$E$25,2,TRUE)</f>
        <v>43374</v>
      </c>
      <c r="T410" s="24" t="str">
        <f>IF(LEFT(G410,2)="PH",VLOOKUP(LEFT(G410,3),'Lookup Tables'!$G$3:$H$37,2,FALSE),IF(ISNA(VLOOKUP(LEFT(G410,2),'Lookup Tables'!$G$3:$H$37,2,FALSE)),"Other",VLOOKUP(LEFT(G410,2),'Lookup Tables'!$G$3:$H$37,2,FALSE)))</f>
        <v>Battery</v>
      </c>
      <c r="U410" s="79" t="str">
        <f t="shared" si="46"/>
        <v>ND2</v>
      </c>
      <c r="V410" s="79" t="str">
        <f t="shared" si="47"/>
        <v>D</v>
      </c>
      <c r="W410" s="79">
        <f>VLOOKUP(V410,'Lookup Tables'!$K$3:$L$21,2,FALSE)</f>
        <v>4</v>
      </c>
      <c r="X410" s="79">
        <f t="shared" si="48"/>
        <v>4</v>
      </c>
      <c r="Y410" s="12">
        <f ca="1">IF(R410="LATE",TODAY()-P410,0)</f>
        <v>0</v>
      </c>
      <c r="Z410">
        <f ca="1">Y410*L410</f>
        <v>0</v>
      </c>
      <c r="AA410" s="80"/>
      <c r="AB410" s="93"/>
    </row>
    <row r="411" spans="1:28" x14ac:dyDescent="0.25">
      <c r="A411" s="25" t="s">
        <v>1116</v>
      </c>
      <c r="B411" s="25" t="s">
        <v>13</v>
      </c>
      <c r="C411" s="26">
        <v>43336</v>
      </c>
      <c r="D411" s="26">
        <v>43357</v>
      </c>
      <c r="E411" s="25" t="s">
        <v>1103</v>
      </c>
      <c r="F411" s="25" t="s">
        <v>1103</v>
      </c>
      <c r="G411" s="25" t="s">
        <v>1633</v>
      </c>
      <c r="H411" s="25" t="s">
        <v>17</v>
      </c>
      <c r="I411" s="25" t="s">
        <v>2067</v>
      </c>
      <c r="J411" s="27">
        <v>3</v>
      </c>
      <c r="K411" s="27">
        <v>0</v>
      </c>
      <c r="L411" s="27">
        <f t="shared" si="45"/>
        <v>3</v>
      </c>
      <c r="M411" s="93">
        <v>0.96086239544382535</v>
      </c>
      <c r="N411" s="4" t="str">
        <f t="shared" si="49"/>
        <v>46904ND2057bf31-Rev 2.23</v>
      </c>
      <c r="O411" s="4">
        <f t="shared" si="50"/>
        <v>2.882587186331476</v>
      </c>
      <c r="P411" s="8">
        <f t="shared" si="51"/>
        <v>43357</v>
      </c>
      <c r="Q411" s="8">
        <f>VLOOKUP(P411,'Lookup Tables'!$A$3:$B$121,1,TRUE)</f>
        <v>43352</v>
      </c>
      <c r="R411" s="9">
        <f>VLOOKUP(P411,'Lookup Tables'!$A$3:$B$121,2,TRUE)</f>
        <v>43352</v>
      </c>
      <c r="S411" s="10">
        <f>VLOOKUP(P411,'Lookup Tables'!$D$3:$E$25,2,TRUE)</f>
        <v>43344</v>
      </c>
      <c r="T411" s="24" t="str">
        <f>IF(LEFT(G411,2)="PH",VLOOKUP(LEFT(G411,3),'Lookup Tables'!$G$3:$H$37,2,FALSE),IF(ISNA(VLOOKUP(LEFT(G411,2),'Lookup Tables'!$G$3:$H$37,2,FALSE)),"Other",VLOOKUP(LEFT(G411,2),'Lookup Tables'!$G$3:$H$37,2,FALSE)))</f>
        <v>Battery</v>
      </c>
      <c r="U411" s="79" t="str">
        <f t="shared" si="46"/>
        <v>ND2</v>
      </c>
      <c r="V411" s="79" t="str">
        <f t="shared" si="47"/>
        <v>D</v>
      </c>
      <c r="W411" s="79">
        <f>VLOOKUP(V411,'Lookup Tables'!$K$3:$L$21,2,FALSE)</f>
        <v>4</v>
      </c>
      <c r="X411" s="79">
        <f t="shared" si="48"/>
        <v>12</v>
      </c>
      <c r="Y411" s="12">
        <f ca="1">IF(R411="LATE",TODAY()-P411,0)</f>
        <v>0</v>
      </c>
      <c r="Z411">
        <f ca="1">Y411*L411</f>
        <v>0</v>
      </c>
      <c r="AA411" s="80"/>
      <c r="AB411" s="93"/>
    </row>
    <row r="412" spans="1:28" x14ac:dyDescent="0.25">
      <c r="A412" s="25" t="s">
        <v>782</v>
      </c>
      <c r="B412" s="25" t="s">
        <v>13</v>
      </c>
      <c r="C412" s="26">
        <v>43327</v>
      </c>
      <c r="D412" s="26">
        <v>43374</v>
      </c>
      <c r="E412" s="25" t="s">
        <v>783</v>
      </c>
      <c r="F412" s="25" t="s">
        <v>783</v>
      </c>
      <c r="G412" s="25" t="s">
        <v>1634</v>
      </c>
      <c r="H412" s="25" t="s">
        <v>17</v>
      </c>
      <c r="I412" s="25" t="s">
        <v>2068</v>
      </c>
      <c r="J412" s="27">
        <v>2</v>
      </c>
      <c r="K412" s="27">
        <v>0</v>
      </c>
      <c r="L412" s="27">
        <f t="shared" si="45"/>
        <v>2</v>
      </c>
      <c r="M412" s="93">
        <v>0.97724073172979975</v>
      </c>
      <c r="N412" s="4" t="str">
        <f t="shared" si="49"/>
        <v>46830ND2057bf34-Rev 1.42</v>
      </c>
      <c r="O412" s="4">
        <f t="shared" si="50"/>
        <v>1.9544814634595995</v>
      </c>
      <c r="P412" s="8">
        <f t="shared" si="51"/>
        <v>43374</v>
      </c>
      <c r="Q412" s="8">
        <f>VLOOKUP(P412,'Lookup Tables'!$A$3:$B$121,1,TRUE)</f>
        <v>43373</v>
      </c>
      <c r="R412" s="9">
        <f>VLOOKUP(P412,'Lookup Tables'!$A$3:$B$121,2,TRUE)</f>
        <v>43373</v>
      </c>
      <c r="S412" s="10">
        <f>VLOOKUP(P412,'Lookup Tables'!$D$3:$E$25,2,TRUE)</f>
        <v>43374</v>
      </c>
      <c r="T412" s="24" t="str">
        <f>IF(LEFT(G412,2)="PH",VLOOKUP(LEFT(G412,3),'Lookup Tables'!$G$3:$H$37,2,FALSE),IF(ISNA(VLOOKUP(LEFT(G412,2),'Lookup Tables'!$G$3:$H$37,2,FALSE)),"Other",VLOOKUP(LEFT(G412,2),'Lookup Tables'!$G$3:$H$37,2,FALSE)))</f>
        <v>Battery</v>
      </c>
      <c r="U412" s="79" t="str">
        <f t="shared" si="46"/>
        <v>ND2</v>
      </c>
      <c r="V412" s="79" t="str">
        <f t="shared" si="47"/>
        <v>D</v>
      </c>
      <c r="W412" s="79">
        <f>VLOOKUP(V412,'Lookup Tables'!$K$3:$L$21,2,FALSE)</f>
        <v>4</v>
      </c>
      <c r="X412" s="79">
        <f t="shared" si="48"/>
        <v>8</v>
      </c>
      <c r="Y412" s="12">
        <f ca="1">IF(R412="LATE",TODAY()-P412,0)</f>
        <v>0</v>
      </c>
      <c r="Z412">
        <f ca="1">Y412*L412</f>
        <v>0</v>
      </c>
      <c r="AA412" s="80"/>
      <c r="AB412" s="93"/>
    </row>
    <row r="413" spans="1:28" x14ac:dyDescent="0.25">
      <c r="A413" s="25" t="s">
        <v>779</v>
      </c>
      <c r="B413" s="25" t="s">
        <v>13</v>
      </c>
      <c r="C413" s="26">
        <v>43327</v>
      </c>
      <c r="D413" s="26">
        <v>43637</v>
      </c>
      <c r="E413" s="25" t="s">
        <v>85</v>
      </c>
      <c r="F413" s="25" t="s">
        <v>85</v>
      </c>
      <c r="G413" s="25" t="s">
        <v>1634</v>
      </c>
      <c r="H413" s="25" t="s">
        <v>17</v>
      </c>
      <c r="I413" s="25" t="s">
        <v>2069</v>
      </c>
      <c r="J413" s="27">
        <v>20</v>
      </c>
      <c r="K413" s="27">
        <v>0</v>
      </c>
      <c r="L413" s="27">
        <f t="shared" si="45"/>
        <v>20</v>
      </c>
      <c r="M413" s="93">
        <v>0.64976499676745803</v>
      </c>
      <c r="N413" s="4" t="str">
        <f t="shared" si="49"/>
        <v>46817ND2057bf34-Rev 1.420</v>
      </c>
      <c r="O413" s="4">
        <f t="shared" si="50"/>
        <v>12.995299935349161</v>
      </c>
      <c r="P413" s="8">
        <f t="shared" si="51"/>
        <v>43441</v>
      </c>
      <c r="Q413" s="8">
        <f>VLOOKUP(P413,'Lookup Tables'!$A$3:$B$121,1,TRUE)</f>
        <v>43436</v>
      </c>
      <c r="R413" s="9">
        <f>VLOOKUP(P413,'Lookup Tables'!$A$3:$B$121,2,TRUE)</f>
        <v>43436</v>
      </c>
      <c r="S413" s="10">
        <f>VLOOKUP(P413,'Lookup Tables'!$D$3:$E$25,2,TRUE)</f>
        <v>43435</v>
      </c>
      <c r="T413" s="24" t="str">
        <f>IF(LEFT(G413,2)="PH",VLOOKUP(LEFT(G413,3),'Lookup Tables'!$G$3:$H$37,2,FALSE),IF(ISNA(VLOOKUP(LEFT(G413,2),'Lookup Tables'!$G$3:$H$37,2,FALSE)),"Other",VLOOKUP(LEFT(G413,2),'Lookup Tables'!$G$3:$H$37,2,FALSE)))</f>
        <v>Battery</v>
      </c>
      <c r="U413" s="79" t="str">
        <f t="shared" si="46"/>
        <v>ND2</v>
      </c>
      <c r="V413" s="79" t="str">
        <f t="shared" si="47"/>
        <v>D</v>
      </c>
      <c r="W413" s="79">
        <f>VLOOKUP(V413,'Lookup Tables'!$K$3:$L$21,2,FALSE)</f>
        <v>4</v>
      </c>
      <c r="X413" s="79">
        <f t="shared" si="48"/>
        <v>80</v>
      </c>
      <c r="Y413" s="12">
        <f ca="1">IF(R413="LATE",TODAY()-P413,0)</f>
        <v>0</v>
      </c>
      <c r="Z413">
        <f ca="1">Y413*L413</f>
        <v>0</v>
      </c>
      <c r="AA413" s="80"/>
      <c r="AB413" s="93"/>
    </row>
    <row r="414" spans="1:28" x14ac:dyDescent="0.25">
      <c r="A414" s="25" t="s">
        <v>779</v>
      </c>
      <c r="B414" s="25" t="s">
        <v>13</v>
      </c>
      <c r="C414" s="26">
        <v>43327</v>
      </c>
      <c r="D414" s="26">
        <v>43637</v>
      </c>
      <c r="E414" s="25" t="s">
        <v>85</v>
      </c>
      <c r="F414" s="25" t="s">
        <v>85</v>
      </c>
      <c r="G414" s="25" t="s">
        <v>1634</v>
      </c>
      <c r="H414" s="25" t="s">
        <v>17</v>
      </c>
      <c r="I414" s="25" t="s">
        <v>2070</v>
      </c>
      <c r="J414" s="27">
        <v>20</v>
      </c>
      <c r="K414" s="27">
        <v>0</v>
      </c>
      <c r="L414" s="27">
        <f t="shared" si="45"/>
        <v>20</v>
      </c>
      <c r="M414" s="93">
        <v>0.64976499676745803</v>
      </c>
      <c r="N414" s="4" t="str">
        <f t="shared" si="49"/>
        <v>46817ND2057bf34-Rev 1.420</v>
      </c>
      <c r="O414" s="4">
        <f t="shared" si="50"/>
        <v>12.995299935349161</v>
      </c>
      <c r="P414" s="8">
        <f t="shared" si="51"/>
        <v>43483</v>
      </c>
      <c r="Q414" s="8">
        <f>VLOOKUP(P414,'Lookup Tables'!$A$3:$B$121,1,TRUE)</f>
        <v>43478</v>
      </c>
      <c r="R414" s="9">
        <f>VLOOKUP(P414,'Lookup Tables'!$A$3:$B$121,2,TRUE)</f>
        <v>43478</v>
      </c>
      <c r="S414" s="10">
        <f>VLOOKUP(P414,'Lookup Tables'!$D$3:$E$25,2,TRUE)</f>
        <v>43466</v>
      </c>
      <c r="T414" s="24" t="str">
        <f>IF(LEFT(G414,2)="PH",VLOOKUP(LEFT(G414,3),'Lookup Tables'!$G$3:$H$37,2,FALSE),IF(ISNA(VLOOKUP(LEFT(G414,2),'Lookup Tables'!$G$3:$H$37,2,FALSE)),"Other",VLOOKUP(LEFT(G414,2),'Lookup Tables'!$G$3:$H$37,2,FALSE)))</f>
        <v>Battery</v>
      </c>
      <c r="U414" s="79" t="str">
        <f t="shared" si="46"/>
        <v>ND2</v>
      </c>
      <c r="V414" s="79" t="str">
        <f t="shared" si="47"/>
        <v>D</v>
      </c>
      <c r="W414" s="79">
        <f>VLOOKUP(V414,'Lookup Tables'!$K$3:$L$21,2,FALSE)</f>
        <v>4</v>
      </c>
      <c r="X414" s="79">
        <f t="shared" si="48"/>
        <v>80</v>
      </c>
      <c r="Y414" s="12">
        <f ca="1">IF(R414="LATE",TODAY()-P414,0)</f>
        <v>0</v>
      </c>
      <c r="Z414">
        <f ca="1">Y414*L414</f>
        <v>0</v>
      </c>
      <c r="AA414" s="80"/>
      <c r="AB414" s="93"/>
    </row>
    <row r="415" spans="1:28" x14ac:dyDescent="0.25">
      <c r="A415" s="25" t="s">
        <v>779</v>
      </c>
      <c r="B415" s="25" t="s">
        <v>13</v>
      </c>
      <c r="C415" s="26">
        <v>43327</v>
      </c>
      <c r="D415" s="26">
        <v>43637</v>
      </c>
      <c r="E415" s="25" t="s">
        <v>85</v>
      </c>
      <c r="F415" s="25" t="s">
        <v>85</v>
      </c>
      <c r="G415" s="25" t="s">
        <v>1634</v>
      </c>
      <c r="H415" s="25" t="s">
        <v>17</v>
      </c>
      <c r="I415" s="25" t="s">
        <v>2071</v>
      </c>
      <c r="J415" s="27">
        <v>20</v>
      </c>
      <c r="K415" s="27">
        <v>0</v>
      </c>
      <c r="L415" s="27">
        <f t="shared" si="45"/>
        <v>20</v>
      </c>
      <c r="M415" s="93">
        <v>0.64976499676745803</v>
      </c>
      <c r="N415" s="4" t="str">
        <f t="shared" si="49"/>
        <v>46817ND2057bf34-Rev 1.420</v>
      </c>
      <c r="O415" s="4">
        <f t="shared" si="50"/>
        <v>12.995299935349161</v>
      </c>
      <c r="P415" s="8">
        <f t="shared" si="51"/>
        <v>43567</v>
      </c>
      <c r="Q415" s="8">
        <f>VLOOKUP(P415,'Lookup Tables'!$A$3:$B$121,1,TRUE)</f>
        <v>43562</v>
      </c>
      <c r="R415" s="9">
        <f>VLOOKUP(P415,'Lookup Tables'!$A$3:$B$121,2,TRUE)</f>
        <v>43562</v>
      </c>
      <c r="S415" s="10">
        <f>VLOOKUP(P415,'Lookup Tables'!$D$3:$E$25,2,TRUE)</f>
        <v>43556</v>
      </c>
      <c r="T415" s="24" t="str">
        <f>IF(LEFT(G415,2)="PH",VLOOKUP(LEFT(G415,3),'Lookup Tables'!$G$3:$H$37,2,FALSE),IF(ISNA(VLOOKUP(LEFT(G415,2),'Lookup Tables'!$G$3:$H$37,2,FALSE)),"Other",VLOOKUP(LEFT(G415,2),'Lookup Tables'!$G$3:$H$37,2,FALSE)))</f>
        <v>Battery</v>
      </c>
      <c r="U415" s="79" t="str">
        <f t="shared" si="46"/>
        <v>ND2</v>
      </c>
      <c r="V415" s="79" t="str">
        <f t="shared" si="47"/>
        <v>D</v>
      </c>
      <c r="W415" s="79">
        <f>VLOOKUP(V415,'Lookup Tables'!$K$3:$L$21,2,FALSE)</f>
        <v>4</v>
      </c>
      <c r="X415" s="79">
        <f t="shared" si="48"/>
        <v>80</v>
      </c>
      <c r="Y415" s="12">
        <f ca="1">IF(R415="LATE",TODAY()-P415,0)</f>
        <v>0</v>
      </c>
      <c r="Z415">
        <f ca="1">Y415*L415</f>
        <v>0</v>
      </c>
      <c r="AA415" s="80"/>
      <c r="AB415" s="93"/>
    </row>
    <row r="416" spans="1:28" x14ac:dyDescent="0.25">
      <c r="A416" s="25" t="s">
        <v>779</v>
      </c>
      <c r="B416" s="25" t="s">
        <v>13</v>
      </c>
      <c r="C416" s="26">
        <v>43327</v>
      </c>
      <c r="D416" s="26">
        <v>43637</v>
      </c>
      <c r="E416" s="25" t="s">
        <v>85</v>
      </c>
      <c r="F416" s="25" t="s">
        <v>85</v>
      </c>
      <c r="G416" s="25" t="s">
        <v>1634</v>
      </c>
      <c r="H416" s="25" t="s">
        <v>17</v>
      </c>
      <c r="I416" s="25" t="s">
        <v>2072</v>
      </c>
      <c r="J416" s="27">
        <v>20</v>
      </c>
      <c r="K416" s="27">
        <v>0</v>
      </c>
      <c r="L416" s="27">
        <f t="shared" si="45"/>
        <v>20</v>
      </c>
      <c r="M416" s="93">
        <v>0.64976499676745803</v>
      </c>
      <c r="N416" s="4" t="str">
        <f t="shared" si="49"/>
        <v>46817ND2057bf34-Rev 1.420</v>
      </c>
      <c r="O416" s="4">
        <f t="shared" si="50"/>
        <v>12.995299935349161</v>
      </c>
      <c r="P416" s="8">
        <f t="shared" si="51"/>
        <v>43623</v>
      </c>
      <c r="Q416" s="8">
        <f>VLOOKUP(P416,'Lookup Tables'!$A$3:$B$121,1,TRUE)</f>
        <v>43618</v>
      </c>
      <c r="R416" s="9">
        <f>VLOOKUP(P416,'Lookup Tables'!$A$3:$B$121,2,TRUE)</f>
        <v>43618</v>
      </c>
      <c r="S416" s="10">
        <f>VLOOKUP(P416,'Lookup Tables'!$D$3:$E$25,2,TRUE)</f>
        <v>43617</v>
      </c>
      <c r="T416" s="24" t="str">
        <f>IF(LEFT(G416,2)="PH",VLOOKUP(LEFT(G416,3),'Lookup Tables'!$G$3:$H$37,2,FALSE),IF(ISNA(VLOOKUP(LEFT(G416,2),'Lookup Tables'!$G$3:$H$37,2,FALSE)),"Other",VLOOKUP(LEFT(G416,2),'Lookup Tables'!$G$3:$H$37,2,FALSE)))</f>
        <v>Battery</v>
      </c>
      <c r="U416" s="79" t="str">
        <f t="shared" si="46"/>
        <v>ND2</v>
      </c>
      <c r="V416" s="79" t="str">
        <f t="shared" si="47"/>
        <v>D</v>
      </c>
      <c r="W416" s="79">
        <f>VLOOKUP(V416,'Lookup Tables'!$K$3:$L$21,2,FALSE)</f>
        <v>4</v>
      </c>
      <c r="X416" s="79">
        <f t="shared" si="48"/>
        <v>80</v>
      </c>
      <c r="Y416" s="12">
        <f ca="1">IF(R416="LATE",TODAY()-P416,0)</f>
        <v>0</v>
      </c>
      <c r="Z416">
        <f ca="1">Y416*L416</f>
        <v>0</v>
      </c>
      <c r="AA416" s="80"/>
      <c r="AB416" s="93"/>
    </row>
    <row r="417" spans="1:28" x14ac:dyDescent="0.25">
      <c r="A417" s="25" t="s">
        <v>428</v>
      </c>
      <c r="B417" s="25" t="s">
        <v>13</v>
      </c>
      <c r="C417" s="26">
        <v>43292</v>
      </c>
      <c r="D417" s="26">
        <v>43395</v>
      </c>
      <c r="E417" s="25" t="s">
        <v>319</v>
      </c>
      <c r="F417" s="25" t="s">
        <v>319</v>
      </c>
      <c r="G417" s="25" t="s">
        <v>1635</v>
      </c>
      <c r="H417" s="25" t="s">
        <v>17</v>
      </c>
      <c r="I417" s="25" t="s">
        <v>2073</v>
      </c>
      <c r="J417" s="27">
        <v>10</v>
      </c>
      <c r="K417" s="27">
        <v>0</v>
      </c>
      <c r="L417" s="27">
        <f t="shared" si="45"/>
        <v>10</v>
      </c>
      <c r="M417" s="93">
        <v>0.97724073172979975</v>
      </c>
      <c r="N417" s="4" t="str">
        <f t="shared" si="49"/>
        <v>46507ND2057bf34-Rev 1.510</v>
      </c>
      <c r="O417" s="4">
        <f t="shared" si="50"/>
        <v>9.7724073172979971</v>
      </c>
      <c r="P417" s="8">
        <f t="shared" si="51"/>
        <v>43395</v>
      </c>
      <c r="Q417" s="8">
        <f>VLOOKUP(P417,'Lookup Tables'!$A$3:$B$121,1,TRUE)</f>
        <v>43394</v>
      </c>
      <c r="R417" s="9">
        <f>VLOOKUP(P417,'Lookup Tables'!$A$3:$B$121,2,TRUE)</f>
        <v>43394</v>
      </c>
      <c r="S417" s="10">
        <f>VLOOKUP(P417,'Lookup Tables'!$D$3:$E$25,2,TRUE)</f>
        <v>43374</v>
      </c>
      <c r="T417" s="24" t="str">
        <f>IF(LEFT(G417,2)="PH",VLOOKUP(LEFT(G417,3),'Lookup Tables'!$G$3:$H$37,2,FALSE),IF(ISNA(VLOOKUP(LEFT(G417,2),'Lookup Tables'!$G$3:$H$37,2,FALSE)),"Other",VLOOKUP(LEFT(G417,2),'Lookup Tables'!$G$3:$H$37,2,FALSE)))</f>
        <v>Battery</v>
      </c>
      <c r="U417" s="79" t="str">
        <f t="shared" si="46"/>
        <v>ND2</v>
      </c>
      <c r="V417" s="79" t="str">
        <f t="shared" si="47"/>
        <v>D</v>
      </c>
      <c r="W417" s="79">
        <f>VLOOKUP(V417,'Lookup Tables'!$K$3:$L$21,2,FALSE)</f>
        <v>4</v>
      </c>
      <c r="X417" s="79">
        <f t="shared" si="48"/>
        <v>40</v>
      </c>
      <c r="Y417" s="12">
        <f ca="1">IF(R417="LATE",TODAY()-P417,0)</f>
        <v>0</v>
      </c>
      <c r="Z417">
        <f ca="1">Y417*L417</f>
        <v>0</v>
      </c>
      <c r="AA417" s="80"/>
      <c r="AB417" s="93"/>
    </row>
    <row r="418" spans="1:28" x14ac:dyDescent="0.25">
      <c r="A418" s="25" t="s">
        <v>1246</v>
      </c>
      <c r="B418" s="25" t="s">
        <v>13</v>
      </c>
      <c r="C418" s="26">
        <v>43348</v>
      </c>
      <c r="D418" s="26">
        <v>43402</v>
      </c>
      <c r="E418" s="25" t="s">
        <v>1247</v>
      </c>
      <c r="F418" s="25" t="s">
        <v>1247</v>
      </c>
      <c r="G418" s="25" t="s">
        <v>1635</v>
      </c>
      <c r="H418" s="25" t="s">
        <v>17</v>
      </c>
      <c r="I418" s="25" t="s">
        <v>2073</v>
      </c>
      <c r="J418" s="27">
        <v>2</v>
      </c>
      <c r="K418" s="27">
        <v>0</v>
      </c>
      <c r="L418" s="27">
        <f t="shared" si="45"/>
        <v>2</v>
      </c>
      <c r="M418" s="93">
        <v>0.97724073172979975</v>
      </c>
      <c r="N418" s="4" t="str">
        <f t="shared" si="49"/>
        <v>46950ND2057bf34-Rev 1.52</v>
      </c>
      <c r="O418" s="4">
        <f t="shared" si="50"/>
        <v>1.9544814634595995</v>
      </c>
      <c r="P418" s="8">
        <f t="shared" si="51"/>
        <v>43402</v>
      </c>
      <c r="Q418" s="8">
        <f>VLOOKUP(P418,'Lookup Tables'!$A$3:$B$121,1,TRUE)</f>
        <v>43401</v>
      </c>
      <c r="R418" s="9">
        <f>VLOOKUP(P418,'Lookup Tables'!$A$3:$B$121,2,TRUE)</f>
        <v>43401</v>
      </c>
      <c r="S418" s="10">
        <f>VLOOKUP(P418,'Lookup Tables'!$D$3:$E$25,2,TRUE)</f>
        <v>43374</v>
      </c>
      <c r="T418" s="24" t="str">
        <f>IF(LEFT(G418,2)="PH",VLOOKUP(LEFT(G418,3),'Lookup Tables'!$G$3:$H$37,2,FALSE),IF(ISNA(VLOOKUP(LEFT(G418,2),'Lookup Tables'!$G$3:$H$37,2,FALSE)),"Other",VLOOKUP(LEFT(G418,2),'Lookup Tables'!$G$3:$H$37,2,FALSE)))</f>
        <v>Battery</v>
      </c>
      <c r="U418" s="79" t="str">
        <f t="shared" si="46"/>
        <v>ND2</v>
      </c>
      <c r="V418" s="79" t="str">
        <f t="shared" si="47"/>
        <v>D</v>
      </c>
      <c r="W418" s="79">
        <f>VLOOKUP(V418,'Lookup Tables'!$K$3:$L$21,2,FALSE)</f>
        <v>4</v>
      </c>
      <c r="X418" s="79">
        <f t="shared" si="48"/>
        <v>8</v>
      </c>
      <c r="Y418" s="12">
        <f ca="1">IF(R418="LATE",TODAY()-P418,0)</f>
        <v>0</v>
      </c>
      <c r="Z418">
        <f ca="1">Y418*L418</f>
        <v>0</v>
      </c>
      <c r="AA418" s="80"/>
      <c r="AB418" s="93"/>
    </row>
    <row r="419" spans="1:28" x14ac:dyDescent="0.25">
      <c r="A419" s="25" t="s">
        <v>131</v>
      </c>
      <c r="B419" s="25" t="s">
        <v>13</v>
      </c>
      <c r="C419" s="26">
        <v>43227</v>
      </c>
      <c r="D419" s="26">
        <v>43369</v>
      </c>
      <c r="E419" s="25" t="s">
        <v>132</v>
      </c>
      <c r="F419" s="25" t="s">
        <v>132</v>
      </c>
      <c r="G419" s="25" t="s">
        <v>1636</v>
      </c>
      <c r="H419" s="25" t="s">
        <v>17</v>
      </c>
      <c r="I419" s="25" t="s">
        <v>2074</v>
      </c>
      <c r="J419" s="27">
        <v>300</v>
      </c>
      <c r="K419" s="27">
        <v>0</v>
      </c>
      <c r="L419" s="27">
        <f t="shared" si="45"/>
        <v>300</v>
      </c>
      <c r="M419" s="93">
        <v>0.61764525949551952</v>
      </c>
      <c r="N419" s="4" t="str">
        <f t="shared" si="49"/>
        <v>45951ND2057bq31-Rev1.1300</v>
      </c>
      <c r="O419" s="4">
        <f t="shared" si="50"/>
        <v>185.29357784865584</v>
      </c>
      <c r="P419" s="8">
        <f t="shared" si="51"/>
        <v>43355</v>
      </c>
      <c r="Q419" s="8">
        <f>VLOOKUP(P419,'Lookup Tables'!$A$3:$B$121,1,TRUE)</f>
        <v>43352</v>
      </c>
      <c r="R419" s="9">
        <f>VLOOKUP(P419,'Lookup Tables'!$A$3:$B$121,2,TRUE)</f>
        <v>43352</v>
      </c>
      <c r="S419" s="10">
        <f>VLOOKUP(P419,'Lookup Tables'!$D$3:$E$25,2,TRUE)</f>
        <v>43344</v>
      </c>
      <c r="T419" s="24" t="str">
        <f>IF(LEFT(G419,2)="PH",VLOOKUP(LEFT(G419,3),'Lookup Tables'!$G$3:$H$37,2,FALSE),IF(ISNA(VLOOKUP(LEFT(G419,2),'Lookup Tables'!$G$3:$H$37,2,FALSE)),"Other",VLOOKUP(LEFT(G419,2),'Lookup Tables'!$G$3:$H$37,2,FALSE)))</f>
        <v>Battery</v>
      </c>
      <c r="U419" s="79" t="str">
        <f t="shared" si="46"/>
        <v>ND2</v>
      </c>
      <c r="V419" s="79" t="str">
        <f t="shared" si="47"/>
        <v>D</v>
      </c>
      <c r="W419" s="79">
        <f>VLOOKUP(V419,'Lookup Tables'!$K$3:$L$21,2,FALSE)</f>
        <v>4</v>
      </c>
      <c r="X419" s="79">
        <f t="shared" si="48"/>
        <v>1200</v>
      </c>
      <c r="Y419" s="12">
        <f ca="1">IF(R419="LATE",TODAY()-P419,0)</f>
        <v>0</v>
      </c>
      <c r="Z419">
        <f ca="1">Y419*L419</f>
        <v>0</v>
      </c>
      <c r="AA419" s="80"/>
      <c r="AB419" s="93"/>
    </row>
    <row r="420" spans="1:28" x14ac:dyDescent="0.25">
      <c r="A420" s="25" t="s">
        <v>131</v>
      </c>
      <c r="B420" s="25" t="s">
        <v>13</v>
      </c>
      <c r="C420" s="26">
        <v>43227</v>
      </c>
      <c r="D420" s="26">
        <v>43369</v>
      </c>
      <c r="E420" s="25" t="s">
        <v>132</v>
      </c>
      <c r="F420" s="25" t="s">
        <v>132</v>
      </c>
      <c r="G420" s="25" t="s">
        <v>1636</v>
      </c>
      <c r="H420" s="25" t="s">
        <v>17</v>
      </c>
      <c r="I420" s="25" t="s">
        <v>2075</v>
      </c>
      <c r="J420" s="27">
        <v>300</v>
      </c>
      <c r="K420" s="27">
        <v>0</v>
      </c>
      <c r="L420" s="27">
        <f t="shared" si="45"/>
        <v>300</v>
      </c>
      <c r="M420" s="93">
        <v>0.61764525949551952</v>
      </c>
      <c r="N420" s="4" t="str">
        <f t="shared" si="49"/>
        <v>45951ND2057bq31-Rev1.1300</v>
      </c>
      <c r="O420" s="4">
        <f t="shared" si="50"/>
        <v>185.29357784865584</v>
      </c>
      <c r="P420" s="8">
        <f t="shared" si="51"/>
        <v>43374</v>
      </c>
      <c r="Q420" s="8">
        <f>VLOOKUP(P420,'Lookup Tables'!$A$3:$B$121,1,TRUE)</f>
        <v>43373</v>
      </c>
      <c r="R420" s="9">
        <f>VLOOKUP(P420,'Lookup Tables'!$A$3:$B$121,2,TRUE)</f>
        <v>43373</v>
      </c>
      <c r="S420" s="10">
        <f>VLOOKUP(P420,'Lookup Tables'!$D$3:$E$25,2,TRUE)</f>
        <v>43374</v>
      </c>
      <c r="T420" s="24" t="str">
        <f>IF(LEFT(G420,2)="PH",VLOOKUP(LEFT(G420,3),'Lookup Tables'!$G$3:$H$37,2,FALSE),IF(ISNA(VLOOKUP(LEFT(G420,2),'Lookup Tables'!$G$3:$H$37,2,FALSE)),"Other",VLOOKUP(LEFT(G420,2),'Lookup Tables'!$G$3:$H$37,2,FALSE)))</f>
        <v>Battery</v>
      </c>
      <c r="U420" s="79" t="str">
        <f t="shared" si="46"/>
        <v>ND2</v>
      </c>
      <c r="V420" s="79" t="str">
        <f t="shared" si="47"/>
        <v>D</v>
      </c>
      <c r="W420" s="79">
        <f>VLOOKUP(V420,'Lookup Tables'!$K$3:$L$21,2,FALSE)</f>
        <v>4</v>
      </c>
      <c r="X420" s="79">
        <f t="shared" si="48"/>
        <v>1200</v>
      </c>
      <c r="Y420" s="12">
        <f ca="1">IF(R420="LATE",TODAY()-P420,0)</f>
        <v>0</v>
      </c>
      <c r="Z420">
        <f ca="1">Y420*L420</f>
        <v>0</v>
      </c>
      <c r="AA420" s="80"/>
      <c r="AB420" s="93"/>
    </row>
    <row r="421" spans="1:28" x14ac:dyDescent="0.25">
      <c r="A421" s="25" t="s">
        <v>431</v>
      </c>
      <c r="B421" s="25" t="s">
        <v>13</v>
      </c>
      <c r="C421" s="26">
        <v>43298</v>
      </c>
      <c r="D421" s="26">
        <v>43312</v>
      </c>
      <c r="E421" s="25" t="s">
        <v>42</v>
      </c>
      <c r="F421" s="25" t="s">
        <v>42</v>
      </c>
      <c r="G421" s="25" t="s">
        <v>1637</v>
      </c>
      <c r="H421" s="25" t="s">
        <v>17</v>
      </c>
      <c r="I421" s="25" t="s">
        <v>2076</v>
      </c>
      <c r="J421" s="27">
        <v>8</v>
      </c>
      <c r="K421" s="27">
        <v>0</v>
      </c>
      <c r="L421" s="27">
        <f t="shared" si="45"/>
        <v>8</v>
      </c>
      <c r="M421" s="93">
        <v>0</v>
      </c>
      <c r="N421" s="4" t="str">
        <f t="shared" si="49"/>
        <v>46561ND2057by34-Rev 2.08</v>
      </c>
      <c r="O421" s="4">
        <f t="shared" si="50"/>
        <v>0</v>
      </c>
      <c r="P421" s="8">
        <f t="shared" si="51"/>
        <v>43312</v>
      </c>
      <c r="Q421" s="8">
        <f>VLOOKUP(P421,'Lookup Tables'!$A$3:$B$121,1,TRUE)</f>
        <v>43310</v>
      </c>
      <c r="R421" s="9" t="str">
        <f>VLOOKUP(P421,'Lookup Tables'!$A$3:$B$121,2,TRUE)</f>
        <v>LATE</v>
      </c>
      <c r="S421" s="10" t="str">
        <f>VLOOKUP(P421,'Lookup Tables'!$D$3:$E$25,2,TRUE)</f>
        <v>LATE</v>
      </c>
      <c r="T421" s="24" t="str">
        <f>IF(LEFT(G421,2)="PH",VLOOKUP(LEFT(G421,3),'Lookup Tables'!$G$3:$H$37,2,FALSE),IF(ISNA(VLOOKUP(LEFT(G421,2),'Lookup Tables'!$G$3:$H$37,2,FALSE)),"Other",VLOOKUP(LEFT(G421,2),'Lookup Tables'!$G$3:$H$37,2,FALSE)))</f>
        <v>Battery</v>
      </c>
      <c r="U421" s="79" t="str">
        <f t="shared" si="46"/>
        <v>ND2</v>
      </c>
      <c r="V421" s="79" t="str">
        <f t="shared" si="47"/>
        <v>D</v>
      </c>
      <c r="W421" s="79">
        <f>VLOOKUP(V421,'Lookup Tables'!$K$3:$L$21,2,FALSE)</f>
        <v>4</v>
      </c>
      <c r="X421" s="79">
        <f t="shared" si="48"/>
        <v>32</v>
      </c>
      <c r="Y421" s="12">
        <f ca="1">IF(R421="LATE",TODAY()-P421,0)</f>
        <v>45</v>
      </c>
      <c r="Z421">
        <f ca="1">Y421*L421</f>
        <v>360</v>
      </c>
      <c r="AA421" s="80"/>
      <c r="AB421" s="93"/>
    </row>
    <row r="422" spans="1:28" x14ac:dyDescent="0.25">
      <c r="A422" s="25" t="s">
        <v>117</v>
      </c>
      <c r="B422" s="25" t="s">
        <v>13</v>
      </c>
      <c r="C422" s="26">
        <v>43199</v>
      </c>
      <c r="D422" s="26">
        <v>43343</v>
      </c>
      <c r="E422" s="25" t="s">
        <v>70</v>
      </c>
      <c r="F422" s="25" t="s">
        <v>70</v>
      </c>
      <c r="G422" s="25" t="s">
        <v>1638</v>
      </c>
      <c r="H422" s="25" t="s">
        <v>17</v>
      </c>
      <c r="I422" s="25" t="s">
        <v>2077</v>
      </c>
      <c r="J422" s="27">
        <v>240</v>
      </c>
      <c r="K422" s="27">
        <v>0</v>
      </c>
      <c r="L422" s="27">
        <f t="shared" si="45"/>
        <v>240</v>
      </c>
      <c r="M422" s="93">
        <v>0.55950216568031086</v>
      </c>
      <c r="N422" s="4" t="str">
        <f t="shared" si="49"/>
        <v>45668ND2057bz24-Rev 1.2240</v>
      </c>
      <c r="O422" s="4">
        <f t="shared" si="50"/>
        <v>134.28051976327461</v>
      </c>
      <c r="P422" s="8">
        <f t="shared" si="51"/>
        <v>43343</v>
      </c>
      <c r="Q422" s="8">
        <f>VLOOKUP(P422,'Lookup Tables'!$A$3:$B$121,1,TRUE)</f>
        <v>43338</v>
      </c>
      <c r="R422" s="9" t="str">
        <f>VLOOKUP(P422,'Lookup Tables'!$A$3:$B$121,2,TRUE)</f>
        <v>LATE</v>
      </c>
      <c r="S422" s="10" t="str">
        <f>VLOOKUP(P422,'Lookup Tables'!$D$3:$E$25,2,TRUE)</f>
        <v>LATE</v>
      </c>
      <c r="T422" s="24" t="str">
        <f>IF(LEFT(G422,2)="PH",VLOOKUP(LEFT(G422,3),'Lookup Tables'!$G$3:$H$37,2,FALSE),IF(ISNA(VLOOKUP(LEFT(G422,2),'Lookup Tables'!$G$3:$H$37,2,FALSE)),"Other",VLOOKUP(LEFT(G422,2),'Lookup Tables'!$G$3:$H$37,2,FALSE)))</f>
        <v>Battery</v>
      </c>
      <c r="U422" s="79" t="str">
        <f t="shared" si="46"/>
        <v>ND2</v>
      </c>
      <c r="V422" s="79" t="str">
        <f t="shared" si="47"/>
        <v>D</v>
      </c>
      <c r="W422" s="79">
        <f>VLOOKUP(V422,'Lookup Tables'!$K$3:$L$21,2,FALSE)</f>
        <v>4</v>
      </c>
      <c r="X422" s="79">
        <f t="shared" si="48"/>
        <v>960</v>
      </c>
      <c r="Y422" s="12">
        <f ca="1">IF(R422="LATE",TODAY()-P422,0)</f>
        <v>14</v>
      </c>
      <c r="Z422">
        <f ca="1">Y422*L422</f>
        <v>3360</v>
      </c>
      <c r="AA422" s="80"/>
      <c r="AB422" s="93"/>
    </row>
    <row r="423" spans="1:28" x14ac:dyDescent="0.25">
      <c r="A423" s="25" t="s">
        <v>437</v>
      </c>
      <c r="B423" s="25" t="s">
        <v>13</v>
      </c>
      <c r="C423" s="26">
        <v>43297</v>
      </c>
      <c r="D423" s="26">
        <v>43383</v>
      </c>
      <c r="E423" s="25" t="s">
        <v>438</v>
      </c>
      <c r="F423" s="25" t="s">
        <v>438</v>
      </c>
      <c r="G423" s="25" t="s">
        <v>1639</v>
      </c>
      <c r="H423" s="25" t="s">
        <v>17</v>
      </c>
      <c r="I423" s="25" t="s">
        <v>2078</v>
      </c>
      <c r="J423" s="27">
        <v>30</v>
      </c>
      <c r="K423" s="27">
        <v>0</v>
      </c>
      <c r="L423" s="27">
        <f t="shared" si="45"/>
        <v>30</v>
      </c>
      <c r="M423" s="93">
        <v>0.68133878949653071</v>
      </c>
      <c r="N423" s="4" t="str">
        <f t="shared" si="49"/>
        <v>46553ND3034bf25 Rev1.030</v>
      </c>
      <c r="O423" s="4">
        <f t="shared" si="50"/>
        <v>20.440163684895921</v>
      </c>
      <c r="P423" s="8">
        <f t="shared" si="51"/>
        <v>43383</v>
      </c>
      <c r="Q423" s="8">
        <f>VLOOKUP(P423,'Lookup Tables'!$A$3:$B$121,1,TRUE)</f>
        <v>43380</v>
      </c>
      <c r="R423" s="9">
        <f>VLOOKUP(P423,'Lookup Tables'!$A$3:$B$121,2,TRUE)</f>
        <v>43380</v>
      </c>
      <c r="S423" s="10">
        <f>VLOOKUP(P423,'Lookup Tables'!$D$3:$E$25,2,TRUE)</f>
        <v>43374</v>
      </c>
      <c r="T423" s="24" t="str">
        <f>IF(LEFT(G423,2)="PH",VLOOKUP(LEFT(G423,3),'Lookup Tables'!$G$3:$H$37,2,FALSE),IF(ISNA(VLOOKUP(LEFT(G423,2),'Lookup Tables'!$G$3:$H$37,2,FALSE)),"Other",VLOOKUP(LEFT(G423,2),'Lookup Tables'!$G$3:$H$37,2,FALSE)))</f>
        <v>Battery</v>
      </c>
      <c r="U423" s="79" t="str">
        <f t="shared" si="46"/>
        <v>ND3</v>
      </c>
      <c r="V423" s="79" t="str">
        <f t="shared" si="47"/>
        <v>D</v>
      </c>
      <c r="W423" s="79">
        <f>VLOOKUP(V423,'Lookup Tables'!$K$3:$L$21,2,FALSE)</f>
        <v>4</v>
      </c>
      <c r="X423" s="79">
        <f t="shared" si="48"/>
        <v>120</v>
      </c>
      <c r="Y423" s="12">
        <f ca="1">IF(R423="LATE",TODAY()-P423,0)</f>
        <v>0</v>
      </c>
      <c r="Z423">
        <f ca="1">Y423*L423</f>
        <v>0</v>
      </c>
      <c r="AA423" s="80"/>
      <c r="AB423" s="93"/>
    </row>
    <row r="424" spans="1:28" x14ac:dyDescent="0.25">
      <c r="A424" s="25" t="s">
        <v>248</v>
      </c>
      <c r="B424" s="25" t="s">
        <v>13</v>
      </c>
      <c r="C424" s="26">
        <v>43250</v>
      </c>
      <c r="D424" s="26">
        <v>43496</v>
      </c>
      <c r="E424" s="25" t="s">
        <v>42</v>
      </c>
      <c r="F424" s="25" t="s">
        <v>42</v>
      </c>
      <c r="G424" s="25" t="s">
        <v>1640</v>
      </c>
      <c r="H424" s="25" t="s">
        <v>17</v>
      </c>
      <c r="I424" s="25" t="s">
        <v>2079</v>
      </c>
      <c r="J424" s="27">
        <v>8</v>
      </c>
      <c r="K424" s="27">
        <v>0</v>
      </c>
      <c r="L424" s="27">
        <f t="shared" si="45"/>
        <v>8</v>
      </c>
      <c r="M424" s="93">
        <v>0</v>
      </c>
      <c r="N424" s="4" t="str">
        <f t="shared" si="49"/>
        <v>46145ND3034bf30 Rev1.08</v>
      </c>
      <c r="O424" s="4">
        <f t="shared" si="50"/>
        <v>0</v>
      </c>
      <c r="P424" s="8">
        <f t="shared" si="51"/>
        <v>43467</v>
      </c>
      <c r="Q424" s="8">
        <f>VLOOKUP(P424,'Lookup Tables'!$A$3:$B$121,1,TRUE)</f>
        <v>43464</v>
      </c>
      <c r="R424" s="9">
        <f>VLOOKUP(P424,'Lookup Tables'!$A$3:$B$121,2,TRUE)</f>
        <v>43464</v>
      </c>
      <c r="S424" s="10">
        <f>VLOOKUP(P424,'Lookup Tables'!$D$3:$E$25,2,TRUE)</f>
        <v>43466</v>
      </c>
      <c r="T424" s="24" t="str">
        <f>IF(LEFT(G424,2)="PH",VLOOKUP(LEFT(G424,3),'Lookup Tables'!$G$3:$H$37,2,FALSE),IF(ISNA(VLOOKUP(LEFT(G424,2),'Lookup Tables'!$G$3:$H$37,2,FALSE)),"Other",VLOOKUP(LEFT(G424,2),'Lookup Tables'!$G$3:$H$37,2,FALSE)))</f>
        <v>Battery</v>
      </c>
      <c r="U424" s="79" t="str">
        <f t="shared" si="46"/>
        <v>ND3</v>
      </c>
      <c r="V424" s="79" t="str">
        <f t="shared" si="47"/>
        <v>D</v>
      </c>
      <c r="W424" s="79">
        <f>VLOOKUP(V424,'Lookup Tables'!$K$3:$L$21,2,FALSE)</f>
        <v>4</v>
      </c>
      <c r="X424" s="79">
        <f t="shared" si="48"/>
        <v>32</v>
      </c>
      <c r="Y424" s="12">
        <f ca="1">IF(R424="LATE",TODAY()-P424,0)</f>
        <v>0</v>
      </c>
      <c r="Z424">
        <f ca="1">Y424*L424</f>
        <v>0</v>
      </c>
      <c r="AA424" s="80"/>
      <c r="AB424" s="93"/>
    </row>
    <row r="425" spans="1:28" x14ac:dyDescent="0.25">
      <c r="A425" s="25" t="s">
        <v>818</v>
      </c>
      <c r="B425" s="25" t="s">
        <v>13</v>
      </c>
      <c r="C425" s="26">
        <v>43332</v>
      </c>
      <c r="D425" s="26">
        <v>43357</v>
      </c>
      <c r="E425" s="25" t="s">
        <v>819</v>
      </c>
      <c r="F425" s="25" t="s">
        <v>819</v>
      </c>
      <c r="G425" s="25" t="s">
        <v>1641</v>
      </c>
      <c r="H425" s="25" t="s">
        <v>17</v>
      </c>
      <c r="I425" s="25" t="s">
        <v>2080</v>
      </c>
      <c r="J425" s="27">
        <v>1</v>
      </c>
      <c r="K425" s="27">
        <v>0</v>
      </c>
      <c r="L425" s="27">
        <f t="shared" si="45"/>
        <v>1</v>
      </c>
      <c r="M425" s="93">
        <v>0.95613087607232161</v>
      </c>
      <c r="N425" s="4" t="str">
        <f t="shared" si="49"/>
        <v>46861ND3054bf25 Rev1.01</v>
      </c>
      <c r="O425" s="4">
        <f t="shared" si="50"/>
        <v>0.95613087607232161</v>
      </c>
      <c r="P425" s="8">
        <f t="shared" si="51"/>
        <v>43357</v>
      </c>
      <c r="Q425" s="8">
        <f>VLOOKUP(P425,'Lookup Tables'!$A$3:$B$121,1,TRUE)</f>
        <v>43352</v>
      </c>
      <c r="R425" s="9">
        <f>VLOOKUP(P425,'Lookup Tables'!$A$3:$B$121,2,TRUE)</f>
        <v>43352</v>
      </c>
      <c r="S425" s="10">
        <f>VLOOKUP(P425,'Lookup Tables'!$D$3:$E$25,2,TRUE)</f>
        <v>43344</v>
      </c>
      <c r="T425" s="24" t="str">
        <f>IF(LEFT(G425,2)="PH",VLOOKUP(LEFT(G425,3),'Lookup Tables'!$G$3:$H$37,2,FALSE),IF(ISNA(VLOOKUP(LEFT(G425,2),'Lookup Tables'!$G$3:$H$37,2,FALSE)),"Other",VLOOKUP(LEFT(G425,2),'Lookup Tables'!$G$3:$H$37,2,FALSE)))</f>
        <v>Battery</v>
      </c>
      <c r="U425" s="79" t="str">
        <f t="shared" si="46"/>
        <v>ND3</v>
      </c>
      <c r="V425" s="79" t="str">
        <f t="shared" si="47"/>
        <v>D</v>
      </c>
      <c r="W425" s="79">
        <f>VLOOKUP(V425,'Lookup Tables'!$K$3:$L$21,2,FALSE)</f>
        <v>4</v>
      </c>
      <c r="X425" s="79">
        <f t="shared" si="48"/>
        <v>4</v>
      </c>
      <c r="Y425" s="12">
        <f ca="1">IF(R425="LATE",TODAY()-P425,0)</f>
        <v>0</v>
      </c>
      <c r="Z425">
        <f ca="1">Y425*L425</f>
        <v>0</v>
      </c>
      <c r="AA425" s="80"/>
      <c r="AB425" s="93"/>
    </row>
    <row r="426" spans="1:28" x14ac:dyDescent="0.25">
      <c r="A426" s="25" t="s">
        <v>1111</v>
      </c>
      <c r="B426" s="25" t="s">
        <v>13</v>
      </c>
      <c r="C426" s="26">
        <v>43335</v>
      </c>
      <c r="D426" s="26">
        <v>43448</v>
      </c>
      <c r="E426" s="25" t="s">
        <v>1112</v>
      </c>
      <c r="F426" s="25" t="s">
        <v>1112</v>
      </c>
      <c r="G426" s="25" t="s">
        <v>1641</v>
      </c>
      <c r="H426" s="25" t="s">
        <v>17</v>
      </c>
      <c r="I426" s="25" t="s">
        <v>2080</v>
      </c>
      <c r="J426" s="27">
        <v>2</v>
      </c>
      <c r="K426" s="27">
        <v>0</v>
      </c>
      <c r="L426" s="27">
        <f t="shared" si="45"/>
        <v>2</v>
      </c>
      <c r="M426" s="93">
        <v>0.58343273480926217</v>
      </c>
      <c r="N426" s="4" t="str">
        <f t="shared" si="49"/>
        <v>46891ND3054bf25 Rev1.02</v>
      </c>
      <c r="O426" s="4">
        <f t="shared" si="50"/>
        <v>1.1668654696185243</v>
      </c>
      <c r="P426" s="8">
        <f t="shared" si="51"/>
        <v>43357</v>
      </c>
      <c r="Q426" s="8">
        <f>VLOOKUP(P426,'Lookup Tables'!$A$3:$B$121,1,TRUE)</f>
        <v>43352</v>
      </c>
      <c r="R426" s="9">
        <f>VLOOKUP(P426,'Lookup Tables'!$A$3:$B$121,2,TRUE)</f>
        <v>43352</v>
      </c>
      <c r="S426" s="10">
        <f>VLOOKUP(P426,'Lookup Tables'!$D$3:$E$25,2,TRUE)</f>
        <v>43344</v>
      </c>
      <c r="T426" s="24" t="str">
        <f>IF(LEFT(G426,2)="PH",VLOOKUP(LEFT(G426,3),'Lookup Tables'!$G$3:$H$37,2,FALSE),IF(ISNA(VLOOKUP(LEFT(G426,2),'Lookup Tables'!$G$3:$H$37,2,FALSE)),"Other",VLOOKUP(LEFT(G426,2),'Lookup Tables'!$G$3:$H$37,2,FALSE)))</f>
        <v>Battery</v>
      </c>
      <c r="U426" s="79" t="str">
        <f t="shared" si="46"/>
        <v>ND3</v>
      </c>
      <c r="V426" s="79" t="str">
        <f t="shared" si="47"/>
        <v>D</v>
      </c>
      <c r="W426" s="79">
        <f>VLOOKUP(V426,'Lookup Tables'!$K$3:$L$21,2,FALSE)</f>
        <v>4</v>
      </c>
      <c r="X426" s="79">
        <f t="shared" si="48"/>
        <v>8</v>
      </c>
      <c r="Y426" s="12">
        <f ca="1">IF(R426="LATE",TODAY()-P426,0)</f>
        <v>0</v>
      </c>
      <c r="Z426">
        <f ca="1">Y426*L426</f>
        <v>0</v>
      </c>
      <c r="AA426" s="80"/>
      <c r="AB426" s="93"/>
    </row>
    <row r="427" spans="1:28" x14ac:dyDescent="0.25">
      <c r="A427" s="25" t="s">
        <v>1111</v>
      </c>
      <c r="B427" s="25" t="s">
        <v>13</v>
      </c>
      <c r="C427" s="26">
        <v>43335</v>
      </c>
      <c r="D427" s="26">
        <v>43448</v>
      </c>
      <c r="E427" s="25" t="s">
        <v>1112</v>
      </c>
      <c r="F427" s="25" t="s">
        <v>1112</v>
      </c>
      <c r="G427" s="25" t="s">
        <v>1641</v>
      </c>
      <c r="H427" s="25" t="s">
        <v>17</v>
      </c>
      <c r="I427" s="25" t="s">
        <v>2081</v>
      </c>
      <c r="J427" s="27">
        <v>98</v>
      </c>
      <c r="K427" s="27">
        <v>0</v>
      </c>
      <c r="L427" s="27">
        <f t="shared" si="45"/>
        <v>98</v>
      </c>
      <c r="M427" s="93">
        <v>0.58343273480926217</v>
      </c>
      <c r="N427" s="4" t="str">
        <f t="shared" si="49"/>
        <v>46891ND3054bf25 Rev1.098</v>
      </c>
      <c r="O427" s="4">
        <f t="shared" si="50"/>
        <v>57.176408011307693</v>
      </c>
      <c r="P427" s="8">
        <f t="shared" si="51"/>
        <v>43448</v>
      </c>
      <c r="Q427" s="8">
        <f>VLOOKUP(P427,'Lookup Tables'!$A$3:$B$121,1,TRUE)</f>
        <v>43443</v>
      </c>
      <c r="R427" s="9">
        <f>VLOOKUP(P427,'Lookup Tables'!$A$3:$B$121,2,TRUE)</f>
        <v>43443</v>
      </c>
      <c r="S427" s="10">
        <f>VLOOKUP(P427,'Lookup Tables'!$D$3:$E$25,2,TRUE)</f>
        <v>43435</v>
      </c>
      <c r="T427" s="24" t="str">
        <f>IF(LEFT(G427,2)="PH",VLOOKUP(LEFT(G427,3),'Lookup Tables'!$G$3:$H$37,2,FALSE),IF(ISNA(VLOOKUP(LEFT(G427,2),'Lookup Tables'!$G$3:$H$37,2,FALSE)),"Other",VLOOKUP(LEFT(G427,2),'Lookup Tables'!$G$3:$H$37,2,FALSE)))</f>
        <v>Battery</v>
      </c>
      <c r="U427" s="79" t="str">
        <f t="shared" si="46"/>
        <v>ND3</v>
      </c>
      <c r="V427" s="79" t="str">
        <f t="shared" si="47"/>
        <v>D</v>
      </c>
      <c r="W427" s="79">
        <f>VLOOKUP(V427,'Lookup Tables'!$K$3:$L$21,2,FALSE)</f>
        <v>4</v>
      </c>
      <c r="X427" s="79">
        <f t="shared" si="48"/>
        <v>392</v>
      </c>
      <c r="Y427" s="12">
        <f ca="1">IF(R427="LATE",TODAY()-P427,0)</f>
        <v>0</v>
      </c>
      <c r="Z427">
        <f ca="1">Y427*L427</f>
        <v>0</v>
      </c>
      <c r="AA427" s="80"/>
      <c r="AB427" s="93"/>
    </row>
    <row r="428" spans="1:28" x14ac:dyDescent="0.25">
      <c r="A428" s="25" t="s">
        <v>434</v>
      </c>
      <c r="B428" s="25" t="s">
        <v>13</v>
      </c>
      <c r="C428" s="26">
        <v>43297</v>
      </c>
      <c r="D428" s="26">
        <v>43364</v>
      </c>
      <c r="E428" s="25" t="s">
        <v>51</v>
      </c>
      <c r="F428" s="25" t="s">
        <v>51</v>
      </c>
      <c r="G428" s="25" t="s">
        <v>1642</v>
      </c>
      <c r="H428" s="25" t="s">
        <v>17</v>
      </c>
      <c r="I428" s="25" t="s">
        <v>2082</v>
      </c>
      <c r="J428" s="27">
        <v>12</v>
      </c>
      <c r="K428" s="27">
        <v>0</v>
      </c>
      <c r="L428" s="27">
        <f t="shared" si="45"/>
        <v>12</v>
      </c>
      <c r="M428" s="93">
        <v>0.85786085835647596</v>
      </c>
      <c r="N428" s="4" t="str">
        <f t="shared" si="49"/>
        <v>46540NF2030bf34 Rev1.212</v>
      </c>
      <c r="O428" s="4">
        <f t="shared" si="50"/>
        <v>10.294330300277711</v>
      </c>
      <c r="P428" s="8">
        <f t="shared" si="51"/>
        <v>43364</v>
      </c>
      <c r="Q428" s="8">
        <f>VLOOKUP(P428,'Lookup Tables'!$A$3:$B$121,1,TRUE)</f>
        <v>43359</v>
      </c>
      <c r="R428" s="9">
        <f>VLOOKUP(P428,'Lookup Tables'!$A$3:$B$121,2,TRUE)</f>
        <v>43359</v>
      </c>
      <c r="S428" s="10">
        <f>VLOOKUP(P428,'Lookup Tables'!$D$3:$E$25,2,TRUE)</f>
        <v>43344</v>
      </c>
      <c r="T428" s="24" t="str">
        <f>IF(LEFT(G428,2)="PH",VLOOKUP(LEFT(G428,3),'Lookup Tables'!$G$3:$H$37,2,FALSE),IF(ISNA(VLOOKUP(LEFT(G428,2),'Lookup Tables'!$G$3:$H$37,2,FALSE)),"Other",VLOOKUP(LEFT(G428,2),'Lookup Tables'!$G$3:$H$37,2,FALSE)))</f>
        <v>Battery</v>
      </c>
      <c r="U428" s="79" t="str">
        <f t="shared" si="46"/>
        <v>NF2</v>
      </c>
      <c r="V428" s="79" t="str">
        <f t="shared" si="47"/>
        <v>F</v>
      </c>
      <c r="W428" s="79">
        <f>VLOOKUP(V428,'Lookup Tables'!$K$3:$L$21,2,FALSE)</f>
        <v>6</v>
      </c>
      <c r="X428" s="79">
        <f t="shared" si="48"/>
        <v>72</v>
      </c>
      <c r="Y428" s="12">
        <f ca="1">IF(R428="LATE",TODAY()-P428,0)</f>
        <v>0</v>
      </c>
      <c r="Z428">
        <f ca="1">Y428*L428</f>
        <v>0</v>
      </c>
      <c r="AA428" s="80"/>
      <c r="AB428" s="93"/>
    </row>
    <row r="429" spans="1:28" x14ac:dyDescent="0.25">
      <c r="A429" s="25" t="s">
        <v>422</v>
      </c>
      <c r="B429" s="25" t="s">
        <v>13</v>
      </c>
      <c r="C429" s="26">
        <v>43292</v>
      </c>
      <c r="D429" s="26">
        <v>43385</v>
      </c>
      <c r="E429" s="25" t="s">
        <v>38</v>
      </c>
      <c r="F429" s="25" t="s">
        <v>38</v>
      </c>
      <c r="G429" s="25" t="s">
        <v>1643</v>
      </c>
      <c r="H429" s="25" t="s">
        <v>17</v>
      </c>
      <c r="I429" s="25" t="s">
        <v>2083</v>
      </c>
      <c r="J429" s="27">
        <v>4</v>
      </c>
      <c r="K429" s="27">
        <v>0</v>
      </c>
      <c r="L429" s="27">
        <f t="shared" si="45"/>
        <v>4</v>
      </c>
      <c r="M429" s="93">
        <v>1.0267397036162997</v>
      </c>
      <c r="N429" s="4" t="str">
        <f t="shared" si="49"/>
        <v>46522NF2030cw34 Rev1.14</v>
      </c>
      <c r="O429" s="4">
        <f t="shared" si="50"/>
        <v>4.1069588144651989</v>
      </c>
      <c r="P429" s="8">
        <f t="shared" si="51"/>
        <v>43385</v>
      </c>
      <c r="Q429" s="8">
        <f>VLOOKUP(P429,'Lookup Tables'!$A$3:$B$121,1,TRUE)</f>
        <v>43380</v>
      </c>
      <c r="R429" s="9">
        <f>VLOOKUP(P429,'Lookup Tables'!$A$3:$B$121,2,TRUE)</f>
        <v>43380</v>
      </c>
      <c r="S429" s="10">
        <f>VLOOKUP(P429,'Lookup Tables'!$D$3:$E$25,2,TRUE)</f>
        <v>43374</v>
      </c>
      <c r="T429" s="24" t="str">
        <f>IF(LEFT(G429,2)="PH",VLOOKUP(LEFT(G429,3),'Lookup Tables'!$G$3:$H$37,2,FALSE),IF(ISNA(VLOOKUP(LEFT(G429,2),'Lookup Tables'!$G$3:$H$37,2,FALSE)),"Other",VLOOKUP(LEFT(G429,2),'Lookup Tables'!$G$3:$H$37,2,FALSE)))</f>
        <v>Battery</v>
      </c>
      <c r="U429" s="79" t="str">
        <f t="shared" si="46"/>
        <v>NF2</v>
      </c>
      <c r="V429" s="79" t="str">
        <f t="shared" si="47"/>
        <v>F</v>
      </c>
      <c r="W429" s="79">
        <f>VLOOKUP(V429,'Lookup Tables'!$K$3:$L$21,2,FALSE)</f>
        <v>6</v>
      </c>
      <c r="X429" s="79">
        <f t="shared" si="48"/>
        <v>24</v>
      </c>
      <c r="Y429" s="12">
        <f ca="1">IF(R429="LATE",TODAY()-P429,0)</f>
        <v>0</v>
      </c>
      <c r="Z429">
        <f ca="1">Y429*L429</f>
        <v>0</v>
      </c>
      <c r="AA429" s="80"/>
      <c r="AB429" s="93"/>
    </row>
    <row r="430" spans="1:28" x14ac:dyDescent="0.25">
      <c r="A430" s="25" t="s">
        <v>814</v>
      </c>
      <c r="B430" s="25" t="s">
        <v>13</v>
      </c>
      <c r="C430" s="26">
        <v>43332</v>
      </c>
      <c r="D430" s="26">
        <v>43430</v>
      </c>
      <c r="E430" s="25" t="s">
        <v>38</v>
      </c>
      <c r="F430" s="25" t="s">
        <v>38</v>
      </c>
      <c r="G430" s="25" t="s">
        <v>1643</v>
      </c>
      <c r="H430" s="25" t="s">
        <v>17</v>
      </c>
      <c r="I430" s="25" t="s">
        <v>2084</v>
      </c>
      <c r="J430" s="27">
        <v>16</v>
      </c>
      <c r="K430" s="27">
        <v>0</v>
      </c>
      <c r="L430" s="27">
        <f t="shared" si="45"/>
        <v>16</v>
      </c>
      <c r="M430" s="93">
        <v>1.0267397036162997</v>
      </c>
      <c r="N430" s="4" t="str">
        <f t="shared" si="49"/>
        <v>46856NF2030cw34 Rev1.116</v>
      </c>
      <c r="O430" s="4">
        <f t="shared" si="50"/>
        <v>16.427835257860796</v>
      </c>
      <c r="P430" s="8">
        <f t="shared" si="51"/>
        <v>43374</v>
      </c>
      <c r="Q430" s="8">
        <f>VLOOKUP(P430,'Lookup Tables'!$A$3:$B$121,1,TRUE)</f>
        <v>43373</v>
      </c>
      <c r="R430" s="9">
        <f>VLOOKUP(P430,'Lookup Tables'!$A$3:$B$121,2,TRUE)</f>
        <v>43373</v>
      </c>
      <c r="S430" s="10">
        <f>VLOOKUP(P430,'Lookup Tables'!$D$3:$E$25,2,TRUE)</f>
        <v>43374</v>
      </c>
      <c r="T430" s="24" t="str">
        <f>IF(LEFT(G430,2)="PH",VLOOKUP(LEFT(G430,3),'Lookup Tables'!$G$3:$H$37,2,FALSE),IF(ISNA(VLOOKUP(LEFT(G430,2),'Lookup Tables'!$G$3:$H$37,2,FALSE)),"Other",VLOOKUP(LEFT(G430,2),'Lookup Tables'!$G$3:$H$37,2,FALSE)))</f>
        <v>Battery</v>
      </c>
      <c r="U430" s="79" t="str">
        <f t="shared" si="46"/>
        <v>NF2</v>
      </c>
      <c r="V430" s="79" t="str">
        <f t="shared" si="47"/>
        <v>F</v>
      </c>
      <c r="W430" s="79">
        <f>VLOOKUP(V430,'Lookup Tables'!$K$3:$L$21,2,FALSE)</f>
        <v>6</v>
      </c>
      <c r="X430" s="79">
        <f t="shared" si="48"/>
        <v>96</v>
      </c>
      <c r="Y430" s="12">
        <f ca="1">IF(R430="LATE",TODAY()-P430,0)</f>
        <v>0</v>
      </c>
      <c r="Z430">
        <f ca="1">Y430*L430</f>
        <v>0</v>
      </c>
      <c r="AA430" s="80"/>
      <c r="AB430" s="93"/>
    </row>
    <row r="431" spans="1:28" x14ac:dyDescent="0.25">
      <c r="A431" s="25" t="s">
        <v>1336</v>
      </c>
      <c r="B431" s="25" t="s">
        <v>13</v>
      </c>
      <c r="C431" s="26">
        <v>43353</v>
      </c>
      <c r="D431" s="26">
        <v>43451</v>
      </c>
      <c r="E431" s="25" t="s">
        <v>38</v>
      </c>
      <c r="F431" s="25" t="s">
        <v>38</v>
      </c>
      <c r="G431" s="25" t="s">
        <v>1643</v>
      </c>
      <c r="H431" s="25" t="s">
        <v>17</v>
      </c>
      <c r="I431" s="25" t="s">
        <v>2085</v>
      </c>
      <c r="J431" s="27">
        <v>12</v>
      </c>
      <c r="K431" s="27">
        <v>0</v>
      </c>
      <c r="L431" s="27">
        <f t="shared" si="45"/>
        <v>12</v>
      </c>
      <c r="M431" s="93">
        <v>1.1762375176043876</v>
      </c>
      <c r="N431" s="4" t="str">
        <f t="shared" si="49"/>
        <v>47020NF2030cw34 Rev1.112</v>
      </c>
      <c r="O431" s="4">
        <f t="shared" si="50"/>
        <v>14.114850211252651</v>
      </c>
      <c r="P431" s="8">
        <f t="shared" si="51"/>
        <v>43451</v>
      </c>
      <c r="Q431" s="8">
        <f>VLOOKUP(P431,'Lookup Tables'!$A$3:$B$121,1,TRUE)</f>
        <v>43450</v>
      </c>
      <c r="R431" s="9">
        <f>VLOOKUP(P431,'Lookup Tables'!$A$3:$B$121,2,TRUE)</f>
        <v>43450</v>
      </c>
      <c r="S431" s="10">
        <f>VLOOKUP(P431,'Lookup Tables'!$D$3:$E$25,2,TRUE)</f>
        <v>43435</v>
      </c>
      <c r="T431" s="24" t="str">
        <f>IF(LEFT(G431,2)="PH",VLOOKUP(LEFT(G431,3),'Lookup Tables'!$G$3:$H$37,2,FALSE),IF(ISNA(VLOOKUP(LEFT(G431,2),'Lookup Tables'!$G$3:$H$37,2,FALSE)),"Other",VLOOKUP(LEFT(G431,2),'Lookup Tables'!$G$3:$H$37,2,FALSE)))</f>
        <v>Battery</v>
      </c>
      <c r="U431" s="79" t="str">
        <f t="shared" si="46"/>
        <v>NF2</v>
      </c>
      <c r="V431" s="79" t="str">
        <f t="shared" si="47"/>
        <v>F</v>
      </c>
      <c r="W431" s="79">
        <f>VLOOKUP(V431,'Lookup Tables'!$K$3:$L$21,2,FALSE)</f>
        <v>6</v>
      </c>
      <c r="X431" s="79">
        <f t="shared" si="48"/>
        <v>72</v>
      </c>
      <c r="Y431" s="12">
        <f ca="1">IF(R431="LATE",TODAY()-P431,0)</f>
        <v>0</v>
      </c>
      <c r="Z431">
        <f ca="1">Y431*L431</f>
        <v>0</v>
      </c>
      <c r="AA431" s="80"/>
      <c r="AB431" s="93"/>
    </row>
    <row r="432" spans="1:28" x14ac:dyDescent="0.25">
      <c r="A432" s="25" t="s">
        <v>146</v>
      </c>
      <c r="B432" s="25" t="s">
        <v>13</v>
      </c>
      <c r="C432" s="26">
        <v>43026</v>
      </c>
      <c r="D432" s="26">
        <v>43396</v>
      </c>
      <c r="E432" s="25" t="s">
        <v>51</v>
      </c>
      <c r="F432" s="25" t="s">
        <v>51</v>
      </c>
      <c r="G432" s="25" t="s">
        <v>1644</v>
      </c>
      <c r="H432" s="25" t="s">
        <v>17</v>
      </c>
      <c r="I432" s="25" t="s">
        <v>2086</v>
      </c>
      <c r="J432" s="27">
        <v>24</v>
      </c>
      <c r="K432" s="27">
        <v>0</v>
      </c>
      <c r="L432" s="27">
        <f t="shared" si="45"/>
        <v>24</v>
      </c>
      <c r="M432" s="93">
        <v>0.86231940545654662</v>
      </c>
      <c r="N432" s="4" t="str">
        <f t="shared" si="49"/>
        <v>44066NF2040ab31 REV1.224</v>
      </c>
      <c r="O432" s="4">
        <f t="shared" si="50"/>
        <v>20.695665730957117</v>
      </c>
      <c r="P432" s="8">
        <f t="shared" si="51"/>
        <v>43377</v>
      </c>
      <c r="Q432" s="8">
        <f>VLOOKUP(P432,'Lookup Tables'!$A$3:$B$121,1,TRUE)</f>
        <v>43373</v>
      </c>
      <c r="R432" s="9">
        <f>VLOOKUP(P432,'Lookup Tables'!$A$3:$B$121,2,TRUE)</f>
        <v>43373</v>
      </c>
      <c r="S432" s="10">
        <f>VLOOKUP(P432,'Lookup Tables'!$D$3:$E$25,2,TRUE)</f>
        <v>43374</v>
      </c>
      <c r="T432" s="24" t="str">
        <f>IF(LEFT(G432,2)="PH",VLOOKUP(LEFT(G432,3),'Lookup Tables'!$G$3:$H$37,2,FALSE),IF(ISNA(VLOOKUP(LEFT(G432,2),'Lookup Tables'!$G$3:$H$37,2,FALSE)),"Other",VLOOKUP(LEFT(G432,2),'Lookup Tables'!$G$3:$H$37,2,FALSE)))</f>
        <v>Battery</v>
      </c>
      <c r="U432" s="79" t="str">
        <f t="shared" si="46"/>
        <v>NF2</v>
      </c>
      <c r="V432" s="79" t="str">
        <f t="shared" si="47"/>
        <v>F</v>
      </c>
      <c r="W432" s="79">
        <f>VLOOKUP(V432,'Lookup Tables'!$K$3:$L$21,2,FALSE)</f>
        <v>6</v>
      </c>
      <c r="X432" s="79">
        <f t="shared" si="48"/>
        <v>144</v>
      </c>
      <c r="Y432" s="12">
        <f ca="1">IF(R432="LATE",TODAY()-P432,0)</f>
        <v>0</v>
      </c>
      <c r="Z432">
        <f ca="1">Y432*L432</f>
        <v>0</v>
      </c>
      <c r="AA432" s="80"/>
      <c r="AB432" s="93"/>
    </row>
    <row r="433" spans="1:28" x14ac:dyDescent="0.25">
      <c r="A433" s="25" t="s">
        <v>146</v>
      </c>
      <c r="B433" s="25" t="s">
        <v>13</v>
      </c>
      <c r="C433" s="26">
        <v>43026</v>
      </c>
      <c r="D433" s="26">
        <v>43396</v>
      </c>
      <c r="E433" s="25" t="s">
        <v>51</v>
      </c>
      <c r="F433" s="25" t="s">
        <v>51</v>
      </c>
      <c r="G433" s="25" t="s">
        <v>1644</v>
      </c>
      <c r="H433" s="25" t="s">
        <v>17</v>
      </c>
      <c r="I433" s="25" t="s">
        <v>2087</v>
      </c>
      <c r="J433" s="27">
        <v>24</v>
      </c>
      <c r="K433" s="27">
        <v>0</v>
      </c>
      <c r="L433" s="27">
        <f t="shared" si="45"/>
        <v>24</v>
      </c>
      <c r="M433" s="93">
        <v>0.86231940545654662</v>
      </c>
      <c r="N433" s="4" t="str">
        <f t="shared" si="49"/>
        <v>44066NF2040ab31 REV1.224</v>
      </c>
      <c r="O433" s="4">
        <f t="shared" si="50"/>
        <v>20.695665730957117</v>
      </c>
      <c r="P433" s="8">
        <f t="shared" si="51"/>
        <v>43405</v>
      </c>
      <c r="Q433" s="8">
        <f>VLOOKUP(P433,'Lookup Tables'!$A$3:$B$121,1,TRUE)</f>
        <v>43401</v>
      </c>
      <c r="R433" s="9">
        <f>VLOOKUP(P433,'Lookup Tables'!$A$3:$B$121,2,TRUE)</f>
        <v>43401</v>
      </c>
      <c r="S433" s="10">
        <f>VLOOKUP(P433,'Lookup Tables'!$D$3:$E$25,2,TRUE)</f>
        <v>43405</v>
      </c>
      <c r="T433" s="24" t="str">
        <f>IF(LEFT(G433,2)="PH",VLOOKUP(LEFT(G433,3),'Lookup Tables'!$G$3:$H$37,2,FALSE),IF(ISNA(VLOOKUP(LEFT(G433,2),'Lookup Tables'!$G$3:$H$37,2,FALSE)),"Other",VLOOKUP(LEFT(G433,2),'Lookup Tables'!$G$3:$H$37,2,FALSE)))</f>
        <v>Battery</v>
      </c>
      <c r="U433" s="79" t="str">
        <f t="shared" si="46"/>
        <v>NF2</v>
      </c>
      <c r="V433" s="79" t="str">
        <f t="shared" si="47"/>
        <v>F</v>
      </c>
      <c r="W433" s="79">
        <f>VLOOKUP(V433,'Lookup Tables'!$K$3:$L$21,2,FALSE)</f>
        <v>6</v>
      </c>
      <c r="X433" s="79">
        <f t="shared" si="48"/>
        <v>144</v>
      </c>
      <c r="Y433" s="12">
        <f ca="1">IF(R433="LATE",TODAY()-P433,0)</f>
        <v>0</v>
      </c>
      <c r="Z433">
        <f ca="1">Y433*L433</f>
        <v>0</v>
      </c>
      <c r="AA433" s="80"/>
      <c r="AB433" s="93"/>
    </row>
    <row r="434" spans="1:28" x14ac:dyDescent="0.25">
      <c r="A434" s="25" t="s">
        <v>146</v>
      </c>
      <c r="B434" s="25" t="s">
        <v>13</v>
      </c>
      <c r="C434" s="26">
        <v>43026</v>
      </c>
      <c r="D434" s="26">
        <v>43396</v>
      </c>
      <c r="E434" s="25" t="s">
        <v>51</v>
      </c>
      <c r="F434" s="25" t="s">
        <v>51</v>
      </c>
      <c r="G434" s="25" t="s">
        <v>1644</v>
      </c>
      <c r="H434" s="25" t="s">
        <v>17</v>
      </c>
      <c r="I434" s="25" t="s">
        <v>2088</v>
      </c>
      <c r="J434" s="27">
        <v>24</v>
      </c>
      <c r="K434" s="27">
        <v>0</v>
      </c>
      <c r="L434" s="27">
        <f t="shared" si="45"/>
        <v>24</v>
      </c>
      <c r="M434" s="93">
        <v>0.86231940545654662</v>
      </c>
      <c r="N434" s="4" t="str">
        <f t="shared" si="49"/>
        <v>44066NF2040ab31 REV1.224</v>
      </c>
      <c r="O434" s="4">
        <f t="shared" si="50"/>
        <v>20.695665730957117</v>
      </c>
      <c r="P434" s="8">
        <f t="shared" si="51"/>
        <v>43434</v>
      </c>
      <c r="Q434" s="8">
        <f>VLOOKUP(P434,'Lookup Tables'!$A$3:$B$121,1,TRUE)</f>
        <v>43429</v>
      </c>
      <c r="R434" s="9">
        <f>VLOOKUP(P434,'Lookup Tables'!$A$3:$B$121,2,TRUE)</f>
        <v>43429</v>
      </c>
      <c r="S434" s="10">
        <f>VLOOKUP(P434,'Lookup Tables'!$D$3:$E$25,2,TRUE)</f>
        <v>43405</v>
      </c>
      <c r="T434" s="24" t="str">
        <f>IF(LEFT(G434,2)="PH",VLOOKUP(LEFT(G434,3),'Lookup Tables'!$G$3:$H$37,2,FALSE),IF(ISNA(VLOOKUP(LEFT(G434,2),'Lookup Tables'!$G$3:$H$37,2,FALSE)),"Other",VLOOKUP(LEFT(G434,2),'Lookup Tables'!$G$3:$H$37,2,FALSE)))</f>
        <v>Battery</v>
      </c>
      <c r="U434" s="79" t="str">
        <f t="shared" si="46"/>
        <v>NF2</v>
      </c>
      <c r="V434" s="79" t="str">
        <f t="shared" si="47"/>
        <v>F</v>
      </c>
      <c r="W434" s="79">
        <f>VLOOKUP(V434,'Lookup Tables'!$K$3:$L$21,2,FALSE)</f>
        <v>6</v>
      </c>
      <c r="X434" s="79">
        <f t="shared" si="48"/>
        <v>144</v>
      </c>
      <c r="Y434" s="12">
        <f ca="1">IF(R434="LATE",TODAY()-P434,0)</f>
        <v>0</v>
      </c>
      <c r="Z434">
        <f ca="1">Y434*L434</f>
        <v>0</v>
      </c>
      <c r="AA434" s="80"/>
      <c r="AB434" s="93"/>
    </row>
    <row r="435" spans="1:28" x14ac:dyDescent="0.25">
      <c r="A435" s="25" t="s">
        <v>434</v>
      </c>
      <c r="B435" s="25" t="s">
        <v>13</v>
      </c>
      <c r="C435" s="26">
        <v>43297</v>
      </c>
      <c r="D435" s="26">
        <v>43364</v>
      </c>
      <c r="E435" s="25" t="s">
        <v>51</v>
      </c>
      <c r="F435" s="25" t="s">
        <v>51</v>
      </c>
      <c r="G435" s="25" t="s">
        <v>1645</v>
      </c>
      <c r="H435" s="25" t="s">
        <v>17</v>
      </c>
      <c r="I435" s="25" t="s">
        <v>2089</v>
      </c>
      <c r="J435" s="27">
        <v>25</v>
      </c>
      <c r="K435" s="27">
        <v>0</v>
      </c>
      <c r="L435" s="27">
        <f t="shared" si="45"/>
        <v>25</v>
      </c>
      <c r="M435" s="93">
        <v>0.84412125402768634</v>
      </c>
      <c r="N435" s="4" t="str">
        <f t="shared" si="49"/>
        <v>46540NF2040ar24 REV1.125</v>
      </c>
      <c r="O435" s="4">
        <f t="shared" si="50"/>
        <v>21.103031350692159</v>
      </c>
      <c r="P435" s="8">
        <f t="shared" si="51"/>
        <v>43364</v>
      </c>
      <c r="Q435" s="8">
        <f>VLOOKUP(P435,'Lookup Tables'!$A$3:$B$121,1,TRUE)</f>
        <v>43359</v>
      </c>
      <c r="R435" s="9">
        <f>VLOOKUP(P435,'Lookup Tables'!$A$3:$B$121,2,TRUE)</f>
        <v>43359</v>
      </c>
      <c r="S435" s="10">
        <f>VLOOKUP(P435,'Lookup Tables'!$D$3:$E$25,2,TRUE)</f>
        <v>43344</v>
      </c>
      <c r="T435" s="24" t="str">
        <f>IF(LEFT(G435,2)="PH",VLOOKUP(LEFT(G435,3),'Lookup Tables'!$G$3:$H$37,2,FALSE),IF(ISNA(VLOOKUP(LEFT(G435,2),'Lookup Tables'!$G$3:$H$37,2,FALSE)),"Other",VLOOKUP(LEFT(G435,2),'Lookup Tables'!$G$3:$H$37,2,FALSE)))</f>
        <v>Battery</v>
      </c>
      <c r="U435" s="79" t="str">
        <f t="shared" si="46"/>
        <v>NF2</v>
      </c>
      <c r="V435" s="79" t="str">
        <f t="shared" si="47"/>
        <v>F</v>
      </c>
      <c r="W435" s="79">
        <f>VLOOKUP(V435,'Lookup Tables'!$K$3:$L$21,2,FALSE)</f>
        <v>6</v>
      </c>
      <c r="X435" s="79">
        <f t="shared" si="48"/>
        <v>150</v>
      </c>
      <c r="Y435" s="12">
        <f ca="1">IF(R435="LATE",TODAY()-P435,0)</f>
        <v>0</v>
      </c>
      <c r="Z435">
        <f ca="1">Y435*L435</f>
        <v>0</v>
      </c>
      <c r="AA435" s="80"/>
      <c r="AB435" s="93"/>
    </row>
    <row r="436" spans="1:28" x14ac:dyDescent="0.25">
      <c r="A436" s="25" t="s">
        <v>1334</v>
      </c>
      <c r="B436" s="25" t="s">
        <v>13</v>
      </c>
      <c r="C436" s="26">
        <v>43353</v>
      </c>
      <c r="D436" s="26">
        <v>43385</v>
      </c>
      <c r="E436" s="25" t="s">
        <v>492</v>
      </c>
      <c r="F436" s="25" t="s">
        <v>492</v>
      </c>
      <c r="G436" s="25" t="s">
        <v>1645</v>
      </c>
      <c r="H436" s="25" t="s">
        <v>17</v>
      </c>
      <c r="I436" s="25" t="s">
        <v>2089</v>
      </c>
      <c r="J436" s="27">
        <v>2</v>
      </c>
      <c r="K436" s="27">
        <v>0</v>
      </c>
      <c r="L436" s="27">
        <f t="shared" si="45"/>
        <v>2</v>
      </c>
      <c r="M436" s="93">
        <v>1.1755095915472329</v>
      </c>
      <c r="N436" s="4" t="str">
        <f t="shared" si="49"/>
        <v>47021NF2040ar24 REV1.12</v>
      </c>
      <c r="O436" s="4">
        <f t="shared" si="50"/>
        <v>2.3510191830944658</v>
      </c>
      <c r="P436" s="8">
        <f t="shared" si="51"/>
        <v>43385</v>
      </c>
      <c r="Q436" s="8">
        <f>VLOOKUP(P436,'Lookup Tables'!$A$3:$B$121,1,TRUE)</f>
        <v>43380</v>
      </c>
      <c r="R436" s="9">
        <f>VLOOKUP(P436,'Lookup Tables'!$A$3:$B$121,2,TRUE)</f>
        <v>43380</v>
      </c>
      <c r="S436" s="10">
        <f>VLOOKUP(P436,'Lookup Tables'!$D$3:$E$25,2,TRUE)</f>
        <v>43374</v>
      </c>
      <c r="T436" s="24" t="str">
        <f>IF(LEFT(G436,2)="PH",VLOOKUP(LEFT(G436,3),'Lookup Tables'!$G$3:$H$37,2,FALSE),IF(ISNA(VLOOKUP(LEFT(G436,2),'Lookup Tables'!$G$3:$H$37,2,FALSE)),"Other",VLOOKUP(LEFT(G436,2),'Lookup Tables'!$G$3:$H$37,2,FALSE)))</f>
        <v>Battery</v>
      </c>
      <c r="U436" s="79" t="str">
        <f t="shared" si="46"/>
        <v>NF2</v>
      </c>
      <c r="V436" s="79" t="str">
        <f t="shared" si="47"/>
        <v>F</v>
      </c>
      <c r="W436" s="79">
        <f>VLOOKUP(V436,'Lookup Tables'!$K$3:$L$21,2,FALSE)</f>
        <v>6</v>
      </c>
      <c r="X436" s="79">
        <f t="shared" si="48"/>
        <v>12</v>
      </c>
      <c r="Y436" s="12">
        <f ca="1">IF(R436="LATE",TODAY()-P436,0)</f>
        <v>0</v>
      </c>
      <c r="Z436">
        <f ca="1">Y436*L436</f>
        <v>0</v>
      </c>
      <c r="AA436" s="80"/>
      <c r="AB436" s="93"/>
    </row>
    <row r="437" spans="1:28" x14ac:dyDescent="0.25">
      <c r="A437" s="25" t="s">
        <v>712</v>
      </c>
      <c r="B437" s="25" t="s">
        <v>13</v>
      </c>
      <c r="C437" s="26">
        <v>43318</v>
      </c>
      <c r="D437" s="26">
        <v>43399</v>
      </c>
      <c r="E437" s="25" t="s">
        <v>40</v>
      </c>
      <c r="F437" s="25" t="s">
        <v>40</v>
      </c>
      <c r="G437" s="25" t="s">
        <v>1645</v>
      </c>
      <c r="H437" s="25" t="s">
        <v>17</v>
      </c>
      <c r="I437" s="25" t="s">
        <v>2089</v>
      </c>
      <c r="J437" s="27">
        <v>4</v>
      </c>
      <c r="K437" s="27">
        <v>0</v>
      </c>
      <c r="L437" s="27">
        <f t="shared" si="45"/>
        <v>4</v>
      </c>
      <c r="M437" s="93">
        <v>1.1755095915472329</v>
      </c>
      <c r="N437" s="4" t="str">
        <f t="shared" si="49"/>
        <v>46750NF2040ar24 REV1.14</v>
      </c>
      <c r="O437" s="4">
        <f t="shared" si="50"/>
        <v>4.7020383661889316</v>
      </c>
      <c r="P437" s="8">
        <f t="shared" si="51"/>
        <v>43399</v>
      </c>
      <c r="Q437" s="8">
        <f>VLOOKUP(P437,'Lookup Tables'!$A$3:$B$121,1,TRUE)</f>
        <v>43394</v>
      </c>
      <c r="R437" s="9">
        <f>VLOOKUP(P437,'Lookup Tables'!$A$3:$B$121,2,TRUE)</f>
        <v>43394</v>
      </c>
      <c r="S437" s="10">
        <f>VLOOKUP(P437,'Lookup Tables'!$D$3:$E$25,2,TRUE)</f>
        <v>43374</v>
      </c>
      <c r="T437" s="24" t="str">
        <f>IF(LEFT(G437,2)="PH",VLOOKUP(LEFT(G437,3),'Lookup Tables'!$G$3:$H$37,2,FALSE),IF(ISNA(VLOOKUP(LEFT(G437,2),'Lookup Tables'!$G$3:$H$37,2,FALSE)),"Other",VLOOKUP(LEFT(G437,2),'Lookup Tables'!$G$3:$H$37,2,FALSE)))</f>
        <v>Battery</v>
      </c>
      <c r="U437" s="79" t="str">
        <f t="shared" si="46"/>
        <v>NF2</v>
      </c>
      <c r="V437" s="79" t="str">
        <f t="shared" si="47"/>
        <v>F</v>
      </c>
      <c r="W437" s="79">
        <f>VLOOKUP(V437,'Lookup Tables'!$K$3:$L$21,2,FALSE)</f>
        <v>6</v>
      </c>
      <c r="X437" s="79">
        <f t="shared" si="48"/>
        <v>24</v>
      </c>
      <c r="Y437" s="12">
        <f ca="1">IF(R437="LATE",TODAY()-P437,0)</f>
        <v>0</v>
      </c>
      <c r="Z437">
        <f ca="1">Y437*L437</f>
        <v>0</v>
      </c>
      <c r="AA437" s="80"/>
      <c r="AB437" s="93"/>
    </row>
    <row r="438" spans="1:28" x14ac:dyDescent="0.25">
      <c r="A438" s="25" t="s">
        <v>150</v>
      </c>
      <c r="B438" s="25" t="s">
        <v>13</v>
      </c>
      <c r="C438" s="26">
        <v>43222</v>
      </c>
      <c r="D438" s="26">
        <v>43403</v>
      </c>
      <c r="E438" s="25" t="s">
        <v>143</v>
      </c>
      <c r="F438" s="25" t="s">
        <v>143</v>
      </c>
      <c r="G438" s="25" t="s">
        <v>1645</v>
      </c>
      <c r="H438" s="25" t="s">
        <v>17</v>
      </c>
      <c r="I438" s="25" t="s">
        <v>2090</v>
      </c>
      <c r="J438" s="27">
        <v>60</v>
      </c>
      <c r="K438" s="27">
        <v>0</v>
      </c>
      <c r="L438" s="27">
        <f t="shared" si="45"/>
        <v>60</v>
      </c>
      <c r="M438" s="93">
        <v>0.74485033798325329</v>
      </c>
      <c r="N438" s="4" t="str">
        <f t="shared" si="49"/>
        <v>45913NF2040ar24 REV1.160</v>
      </c>
      <c r="O438" s="4">
        <f t="shared" si="50"/>
        <v>44.691020278995197</v>
      </c>
      <c r="P438" s="8">
        <f t="shared" si="51"/>
        <v>43333</v>
      </c>
      <c r="Q438" s="8">
        <f>VLOOKUP(P438,'Lookup Tables'!$A$3:$B$121,1,TRUE)</f>
        <v>43331</v>
      </c>
      <c r="R438" s="9" t="str">
        <f>VLOOKUP(P438,'Lookup Tables'!$A$3:$B$121,2,TRUE)</f>
        <v>LATE</v>
      </c>
      <c r="S438" s="10" t="str">
        <f>VLOOKUP(P438,'Lookup Tables'!$D$3:$E$25,2,TRUE)</f>
        <v>LATE</v>
      </c>
      <c r="T438" s="24" t="str">
        <f>IF(LEFT(G438,2)="PH",VLOOKUP(LEFT(G438,3),'Lookup Tables'!$G$3:$H$37,2,FALSE),IF(ISNA(VLOOKUP(LEFT(G438,2),'Lookup Tables'!$G$3:$H$37,2,FALSE)),"Other",VLOOKUP(LEFT(G438,2),'Lookup Tables'!$G$3:$H$37,2,FALSE)))</f>
        <v>Battery</v>
      </c>
      <c r="U438" s="79" t="str">
        <f t="shared" si="46"/>
        <v>NF2</v>
      </c>
      <c r="V438" s="79" t="str">
        <f t="shared" si="47"/>
        <v>F</v>
      </c>
      <c r="W438" s="79">
        <f>VLOOKUP(V438,'Lookup Tables'!$K$3:$L$21,2,FALSE)</f>
        <v>6</v>
      </c>
      <c r="X438" s="79">
        <f t="shared" si="48"/>
        <v>360</v>
      </c>
      <c r="Y438" s="12">
        <f ca="1">IF(R438="LATE",TODAY()-P438,0)</f>
        <v>24</v>
      </c>
      <c r="Z438">
        <f ca="1">Y438*L438</f>
        <v>1440</v>
      </c>
      <c r="AA438" s="80"/>
      <c r="AB438" s="93"/>
    </row>
    <row r="439" spans="1:28" x14ac:dyDescent="0.25">
      <c r="A439" s="25" t="s">
        <v>150</v>
      </c>
      <c r="B439" s="25" t="s">
        <v>13</v>
      </c>
      <c r="C439" s="26">
        <v>43222</v>
      </c>
      <c r="D439" s="26">
        <v>43403</v>
      </c>
      <c r="E439" s="25" t="s">
        <v>143</v>
      </c>
      <c r="F439" s="25" t="s">
        <v>143</v>
      </c>
      <c r="G439" s="25" t="s">
        <v>1645</v>
      </c>
      <c r="H439" s="25" t="s">
        <v>17</v>
      </c>
      <c r="I439" s="25" t="s">
        <v>2091</v>
      </c>
      <c r="J439" s="27">
        <v>60</v>
      </c>
      <c r="K439" s="27">
        <v>0</v>
      </c>
      <c r="L439" s="27">
        <f t="shared" si="45"/>
        <v>60</v>
      </c>
      <c r="M439" s="93">
        <v>0.74485033798325329</v>
      </c>
      <c r="N439" s="4" t="str">
        <f t="shared" si="49"/>
        <v>45913NF2040ar24 REV1.160</v>
      </c>
      <c r="O439" s="4">
        <f t="shared" si="50"/>
        <v>44.691020278995197</v>
      </c>
      <c r="P439" s="8">
        <f t="shared" si="51"/>
        <v>43403</v>
      </c>
      <c r="Q439" s="8">
        <f>VLOOKUP(P439,'Lookup Tables'!$A$3:$B$121,1,TRUE)</f>
        <v>43401</v>
      </c>
      <c r="R439" s="9">
        <f>VLOOKUP(P439,'Lookup Tables'!$A$3:$B$121,2,TRUE)</f>
        <v>43401</v>
      </c>
      <c r="S439" s="10">
        <f>VLOOKUP(P439,'Lookup Tables'!$D$3:$E$25,2,TRUE)</f>
        <v>43374</v>
      </c>
      <c r="T439" s="24" t="str">
        <f>IF(LEFT(G439,2)="PH",VLOOKUP(LEFT(G439,3),'Lookup Tables'!$G$3:$H$37,2,FALSE),IF(ISNA(VLOOKUP(LEFT(G439,2),'Lookup Tables'!$G$3:$H$37,2,FALSE)),"Other",VLOOKUP(LEFT(G439,2),'Lookup Tables'!$G$3:$H$37,2,FALSE)))</f>
        <v>Battery</v>
      </c>
      <c r="U439" s="79" t="str">
        <f t="shared" si="46"/>
        <v>NF2</v>
      </c>
      <c r="V439" s="79" t="str">
        <f t="shared" si="47"/>
        <v>F</v>
      </c>
      <c r="W439" s="79">
        <f>VLOOKUP(V439,'Lookup Tables'!$K$3:$L$21,2,FALSE)</f>
        <v>6</v>
      </c>
      <c r="X439" s="79">
        <f t="shared" si="48"/>
        <v>360</v>
      </c>
      <c r="Y439" s="12">
        <f ca="1">IF(R439="LATE",TODAY()-P439,0)</f>
        <v>0</v>
      </c>
      <c r="Z439">
        <f ca="1">Y439*L439</f>
        <v>0</v>
      </c>
      <c r="AA439" s="80"/>
      <c r="AB439" s="93"/>
    </row>
    <row r="440" spans="1:28" x14ac:dyDescent="0.25">
      <c r="A440" s="25" t="s">
        <v>434</v>
      </c>
      <c r="B440" s="25" t="s">
        <v>13</v>
      </c>
      <c r="C440" s="26">
        <v>43297</v>
      </c>
      <c r="D440" s="26">
        <v>43364</v>
      </c>
      <c r="E440" s="25" t="s">
        <v>51</v>
      </c>
      <c r="F440" s="25" t="s">
        <v>51</v>
      </c>
      <c r="G440" s="25" t="s">
        <v>1646</v>
      </c>
      <c r="H440" s="25" t="s">
        <v>17</v>
      </c>
      <c r="I440" s="25" t="s">
        <v>2092</v>
      </c>
      <c r="J440" s="27">
        <v>5</v>
      </c>
      <c r="K440" s="27">
        <v>0</v>
      </c>
      <c r="L440" s="27">
        <f t="shared" si="45"/>
        <v>5</v>
      </c>
      <c r="M440" s="93">
        <v>0.7266521865543929</v>
      </c>
      <c r="N440" s="4" t="str">
        <f t="shared" si="49"/>
        <v>46540NF2040bf24 REV8.25</v>
      </c>
      <c r="O440" s="4">
        <f t="shared" si="50"/>
        <v>3.6332609327719645</v>
      </c>
      <c r="P440" s="8">
        <f t="shared" si="51"/>
        <v>43364</v>
      </c>
      <c r="Q440" s="8">
        <f>VLOOKUP(P440,'Lookup Tables'!$A$3:$B$121,1,TRUE)</f>
        <v>43359</v>
      </c>
      <c r="R440" s="9">
        <f>VLOOKUP(P440,'Lookup Tables'!$A$3:$B$121,2,TRUE)</f>
        <v>43359</v>
      </c>
      <c r="S440" s="10">
        <f>VLOOKUP(P440,'Lookup Tables'!$D$3:$E$25,2,TRUE)</f>
        <v>43344</v>
      </c>
      <c r="T440" s="24" t="str">
        <f>IF(LEFT(G440,2)="PH",VLOOKUP(LEFT(G440,3),'Lookup Tables'!$G$3:$H$37,2,FALSE),IF(ISNA(VLOOKUP(LEFT(G440,2),'Lookup Tables'!$G$3:$H$37,2,FALSE)),"Other",VLOOKUP(LEFT(G440,2),'Lookup Tables'!$G$3:$H$37,2,FALSE)))</f>
        <v>Battery</v>
      </c>
      <c r="U440" s="79" t="str">
        <f t="shared" si="46"/>
        <v>NF2</v>
      </c>
      <c r="V440" s="79" t="str">
        <f t="shared" si="47"/>
        <v>F</v>
      </c>
      <c r="W440" s="79">
        <f>VLOOKUP(V440,'Lookup Tables'!$K$3:$L$21,2,FALSE)</f>
        <v>6</v>
      </c>
      <c r="X440" s="79">
        <f t="shared" si="48"/>
        <v>30</v>
      </c>
      <c r="Y440" s="12">
        <f ca="1">IF(R440="LATE",TODAY()-P440,0)</f>
        <v>0</v>
      </c>
      <c r="Z440">
        <f ca="1">Y440*L440</f>
        <v>0</v>
      </c>
      <c r="AA440" s="80"/>
      <c r="AB440" s="93"/>
    </row>
    <row r="441" spans="1:28" x14ac:dyDescent="0.25">
      <c r="A441" s="25" t="s">
        <v>424</v>
      </c>
      <c r="B441" s="25" t="s">
        <v>13</v>
      </c>
      <c r="C441" s="26">
        <v>43292</v>
      </c>
      <c r="D441" s="26">
        <v>43395</v>
      </c>
      <c r="E441" s="25" t="s">
        <v>425</v>
      </c>
      <c r="F441" s="25" t="s">
        <v>425</v>
      </c>
      <c r="G441" s="25" t="s">
        <v>1646</v>
      </c>
      <c r="H441" s="25" t="s">
        <v>17</v>
      </c>
      <c r="I441" s="25" t="s">
        <v>2092</v>
      </c>
      <c r="J441" s="27">
        <v>30</v>
      </c>
      <c r="K441" s="27">
        <v>0</v>
      </c>
      <c r="L441" s="27">
        <f t="shared" si="45"/>
        <v>30</v>
      </c>
      <c r="M441" s="93">
        <v>0.81682402688439582</v>
      </c>
      <c r="N441" s="4" t="str">
        <f t="shared" si="49"/>
        <v>46509NF2040bf24 REV8.230</v>
      </c>
      <c r="O441" s="4">
        <f t="shared" si="50"/>
        <v>24.504720806531875</v>
      </c>
      <c r="P441" s="8">
        <f t="shared" si="51"/>
        <v>43395</v>
      </c>
      <c r="Q441" s="8">
        <f>VLOOKUP(P441,'Lookup Tables'!$A$3:$B$121,1,TRUE)</f>
        <v>43394</v>
      </c>
      <c r="R441" s="9">
        <f>VLOOKUP(P441,'Lookup Tables'!$A$3:$B$121,2,TRUE)</f>
        <v>43394</v>
      </c>
      <c r="S441" s="10">
        <f>VLOOKUP(P441,'Lookup Tables'!$D$3:$E$25,2,TRUE)</f>
        <v>43374</v>
      </c>
      <c r="T441" s="24" t="str">
        <f>IF(LEFT(G441,2)="PH",VLOOKUP(LEFT(G441,3),'Lookup Tables'!$G$3:$H$37,2,FALSE),IF(ISNA(VLOOKUP(LEFT(G441,2),'Lookup Tables'!$G$3:$H$37,2,FALSE)),"Other",VLOOKUP(LEFT(G441,2),'Lookup Tables'!$G$3:$H$37,2,FALSE)))</f>
        <v>Battery</v>
      </c>
      <c r="U441" s="79" t="str">
        <f t="shared" si="46"/>
        <v>NF2</v>
      </c>
      <c r="V441" s="79" t="str">
        <f t="shared" si="47"/>
        <v>F</v>
      </c>
      <c r="W441" s="79">
        <f>VLOOKUP(V441,'Lookup Tables'!$K$3:$L$21,2,FALSE)</f>
        <v>6</v>
      </c>
      <c r="X441" s="79">
        <f t="shared" si="48"/>
        <v>180</v>
      </c>
      <c r="Y441" s="12">
        <f ca="1">IF(R441="LATE",TODAY()-P441,0)</f>
        <v>0</v>
      </c>
      <c r="Z441">
        <f ca="1">Y441*L441</f>
        <v>0</v>
      </c>
      <c r="AA441" s="80"/>
      <c r="AB441" s="93"/>
    </row>
    <row r="442" spans="1:28" x14ac:dyDescent="0.25">
      <c r="A442" s="25" t="s">
        <v>775</v>
      </c>
      <c r="B442" s="25" t="s">
        <v>13</v>
      </c>
      <c r="C442" s="26">
        <v>43327</v>
      </c>
      <c r="D442" s="26">
        <v>43395</v>
      </c>
      <c r="E442" s="25" t="s">
        <v>776</v>
      </c>
      <c r="F442" s="25" t="s">
        <v>776</v>
      </c>
      <c r="G442" s="25" t="s">
        <v>1647</v>
      </c>
      <c r="H442" s="25" t="s">
        <v>17</v>
      </c>
      <c r="I442" s="25" t="s">
        <v>2093</v>
      </c>
      <c r="J442" s="27">
        <v>5</v>
      </c>
      <c r="K442" s="27">
        <v>0</v>
      </c>
      <c r="L442" s="27">
        <f t="shared" si="45"/>
        <v>5</v>
      </c>
      <c r="M442" s="93">
        <v>1.2520328183055907</v>
      </c>
      <c r="N442" s="4" t="str">
        <f t="shared" si="49"/>
        <v>46819NF2040bf34 REV1.35</v>
      </c>
      <c r="O442" s="4">
        <f t="shared" si="50"/>
        <v>6.2601640915279528</v>
      </c>
      <c r="P442" s="8">
        <f t="shared" si="51"/>
        <v>43395</v>
      </c>
      <c r="Q442" s="8">
        <f>VLOOKUP(P442,'Lookup Tables'!$A$3:$B$121,1,TRUE)</f>
        <v>43394</v>
      </c>
      <c r="R442" s="9">
        <f>VLOOKUP(P442,'Lookup Tables'!$A$3:$B$121,2,TRUE)</f>
        <v>43394</v>
      </c>
      <c r="S442" s="10">
        <f>VLOOKUP(P442,'Lookup Tables'!$D$3:$E$25,2,TRUE)</f>
        <v>43374</v>
      </c>
      <c r="T442" s="24" t="str">
        <f>IF(LEFT(G442,2)="PH",VLOOKUP(LEFT(G442,3),'Lookup Tables'!$G$3:$H$37,2,FALSE),IF(ISNA(VLOOKUP(LEFT(G442,2),'Lookup Tables'!$G$3:$H$37,2,FALSE)),"Other",VLOOKUP(LEFT(G442,2),'Lookup Tables'!$G$3:$H$37,2,FALSE)))</f>
        <v>Battery</v>
      </c>
      <c r="U442" s="79" t="str">
        <f t="shared" si="46"/>
        <v>NF2</v>
      </c>
      <c r="V442" s="79" t="str">
        <f t="shared" si="47"/>
        <v>F</v>
      </c>
      <c r="W442" s="79">
        <f>VLOOKUP(V442,'Lookup Tables'!$K$3:$L$21,2,FALSE)</f>
        <v>6</v>
      </c>
      <c r="X442" s="79">
        <f t="shared" si="48"/>
        <v>30</v>
      </c>
      <c r="Y442" s="12">
        <f ca="1">IF(R442="LATE",TODAY()-P442,0)</f>
        <v>0</v>
      </c>
      <c r="Z442">
        <f ca="1">Y442*L442</f>
        <v>0</v>
      </c>
      <c r="AA442" s="80"/>
      <c r="AB442" s="93"/>
    </row>
    <row r="443" spans="1:28" x14ac:dyDescent="0.25">
      <c r="A443" s="25" t="s">
        <v>532</v>
      </c>
      <c r="B443" s="25" t="s">
        <v>13</v>
      </c>
      <c r="C443" s="26">
        <v>43313</v>
      </c>
      <c r="D443" s="26">
        <v>43360</v>
      </c>
      <c r="E443" s="25" t="s">
        <v>533</v>
      </c>
      <c r="F443" s="25" t="s">
        <v>533</v>
      </c>
      <c r="G443" s="25" t="s">
        <v>1648</v>
      </c>
      <c r="H443" s="25" t="s">
        <v>17</v>
      </c>
      <c r="I443" s="25" t="s">
        <v>2094</v>
      </c>
      <c r="J443" s="27">
        <v>10</v>
      </c>
      <c r="K443" s="27">
        <v>0</v>
      </c>
      <c r="L443" s="27">
        <f t="shared" si="45"/>
        <v>10</v>
      </c>
      <c r="M443" s="93">
        <v>1.0427540768736967</v>
      </c>
      <c r="N443" s="4" t="str">
        <f t="shared" si="49"/>
        <v>46712NF2040bf34 REV1.610</v>
      </c>
      <c r="O443" s="4">
        <f t="shared" si="50"/>
        <v>10.427540768736968</v>
      </c>
      <c r="P443" s="8">
        <f t="shared" si="51"/>
        <v>43360</v>
      </c>
      <c r="Q443" s="8">
        <f>VLOOKUP(P443,'Lookup Tables'!$A$3:$B$121,1,TRUE)</f>
        <v>43359</v>
      </c>
      <c r="R443" s="9">
        <f>VLOOKUP(P443,'Lookup Tables'!$A$3:$B$121,2,TRUE)</f>
        <v>43359</v>
      </c>
      <c r="S443" s="10">
        <f>VLOOKUP(P443,'Lookup Tables'!$D$3:$E$25,2,TRUE)</f>
        <v>43344</v>
      </c>
      <c r="T443" s="24" t="str">
        <f>IF(LEFT(G443,2)="PH",VLOOKUP(LEFT(G443,3),'Lookup Tables'!$G$3:$H$37,2,FALSE),IF(ISNA(VLOOKUP(LEFT(G443,2),'Lookup Tables'!$G$3:$H$37,2,FALSE)),"Other",VLOOKUP(LEFT(G443,2),'Lookup Tables'!$G$3:$H$37,2,FALSE)))</f>
        <v>Battery</v>
      </c>
      <c r="U443" s="79" t="str">
        <f t="shared" si="46"/>
        <v>NF2</v>
      </c>
      <c r="V443" s="79" t="str">
        <f t="shared" si="47"/>
        <v>F</v>
      </c>
      <c r="W443" s="79">
        <f>VLOOKUP(V443,'Lookup Tables'!$K$3:$L$21,2,FALSE)</f>
        <v>6</v>
      </c>
      <c r="X443" s="79">
        <f t="shared" si="48"/>
        <v>60</v>
      </c>
      <c r="Y443" s="12">
        <f ca="1">IF(R443="LATE",TODAY()-P443,0)</f>
        <v>0</v>
      </c>
      <c r="Z443">
        <f ca="1">Y443*L443</f>
        <v>0</v>
      </c>
      <c r="AA443" s="80"/>
      <c r="AB443" s="93"/>
    </row>
    <row r="444" spans="1:28" x14ac:dyDescent="0.25">
      <c r="A444" s="25" t="s">
        <v>346</v>
      </c>
      <c r="B444" s="25" t="s">
        <v>13</v>
      </c>
      <c r="C444" s="26">
        <v>43278</v>
      </c>
      <c r="D444" s="26">
        <v>43381</v>
      </c>
      <c r="E444" s="25" t="s">
        <v>347</v>
      </c>
      <c r="F444" s="25" t="s">
        <v>347</v>
      </c>
      <c r="G444" s="25" t="s">
        <v>1648</v>
      </c>
      <c r="H444" s="25" t="s">
        <v>17</v>
      </c>
      <c r="I444" s="25" t="s">
        <v>2094</v>
      </c>
      <c r="J444" s="27">
        <v>20</v>
      </c>
      <c r="K444" s="27">
        <v>0</v>
      </c>
      <c r="L444" s="27">
        <f t="shared" si="45"/>
        <v>20</v>
      </c>
      <c r="M444" s="93">
        <v>0.94794170792933463</v>
      </c>
      <c r="N444" s="4" t="str">
        <f t="shared" si="49"/>
        <v>46409NF2040bf34 REV1.620</v>
      </c>
      <c r="O444" s="4">
        <f t="shared" si="50"/>
        <v>18.958834158586694</v>
      </c>
      <c r="P444" s="8">
        <f t="shared" si="51"/>
        <v>43381</v>
      </c>
      <c r="Q444" s="8">
        <f>VLOOKUP(P444,'Lookup Tables'!$A$3:$B$121,1,TRUE)</f>
        <v>43380</v>
      </c>
      <c r="R444" s="9">
        <f>VLOOKUP(P444,'Lookup Tables'!$A$3:$B$121,2,TRUE)</f>
        <v>43380</v>
      </c>
      <c r="S444" s="10">
        <f>VLOOKUP(P444,'Lookup Tables'!$D$3:$E$25,2,TRUE)</f>
        <v>43374</v>
      </c>
      <c r="T444" s="24" t="str">
        <f>IF(LEFT(G444,2)="PH",VLOOKUP(LEFT(G444,3),'Lookup Tables'!$G$3:$H$37,2,FALSE),IF(ISNA(VLOOKUP(LEFT(G444,2),'Lookup Tables'!$G$3:$H$37,2,FALSE)),"Other",VLOOKUP(LEFT(G444,2),'Lookup Tables'!$G$3:$H$37,2,FALSE)))</f>
        <v>Battery</v>
      </c>
      <c r="U444" s="79" t="str">
        <f t="shared" si="46"/>
        <v>NF2</v>
      </c>
      <c r="V444" s="79" t="str">
        <f t="shared" si="47"/>
        <v>F</v>
      </c>
      <c r="W444" s="79">
        <f>VLOOKUP(V444,'Lookup Tables'!$K$3:$L$21,2,FALSE)</f>
        <v>6</v>
      </c>
      <c r="X444" s="79">
        <f t="shared" si="48"/>
        <v>120</v>
      </c>
      <c r="Y444" s="12">
        <f ca="1">IF(R444="LATE",TODAY()-P444,0)</f>
        <v>0</v>
      </c>
      <c r="Z444">
        <f ca="1">Y444*L444</f>
        <v>0</v>
      </c>
      <c r="AA444" s="80"/>
      <c r="AB444" s="93"/>
    </row>
    <row r="445" spans="1:28" x14ac:dyDescent="0.25">
      <c r="A445" s="25" t="s">
        <v>1331</v>
      </c>
      <c r="B445" s="25" t="s">
        <v>13</v>
      </c>
      <c r="C445" s="26">
        <v>43353</v>
      </c>
      <c r="D445" s="26">
        <v>43381</v>
      </c>
      <c r="E445" s="25" t="s">
        <v>1332</v>
      </c>
      <c r="F445" s="25" t="s">
        <v>1332</v>
      </c>
      <c r="G445" s="25" t="s">
        <v>1648</v>
      </c>
      <c r="H445" s="25" t="s">
        <v>17</v>
      </c>
      <c r="I445" s="25" t="s">
        <v>2094</v>
      </c>
      <c r="J445" s="27">
        <v>2</v>
      </c>
      <c r="K445" s="27">
        <v>0</v>
      </c>
      <c r="L445" s="27">
        <f t="shared" si="45"/>
        <v>2</v>
      </c>
      <c r="M445" s="93">
        <v>1.2520328183055907</v>
      </c>
      <c r="N445" s="4" t="str">
        <f t="shared" si="49"/>
        <v>47027NF2040bf34 REV1.62</v>
      </c>
      <c r="O445" s="4">
        <f t="shared" si="50"/>
        <v>2.5040656366111813</v>
      </c>
      <c r="P445" s="8">
        <f t="shared" si="51"/>
        <v>43381</v>
      </c>
      <c r="Q445" s="8">
        <f>VLOOKUP(P445,'Lookup Tables'!$A$3:$B$121,1,TRUE)</f>
        <v>43380</v>
      </c>
      <c r="R445" s="9">
        <f>VLOOKUP(P445,'Lookup Tables'!$A$3:$B$121,2,TRUE)</f>
        <v>43380</v>
      </c>
      <c r="S445" s="10">
        <f>VLOOKUP(P445,'Lookup Tables'!$D$3:$E$25,2,TRUE)</f>
        <v>43374</v>
      </c>
      <c r="T445" s="24" t="str">
        <f>IF(LEFT(G445,2)="PH",VLOOKUP(LEFT(G445,3),'Lookup Tables'!$G$3:$H$37,2,FALSE),IF(ISNA(VLOOKUP(LEFT(G445,2),'Lookup Tables'!$G$3:$H$37,2,FALSE)),"Other",VLOOKUP(LEFT(G445,2),'Lookup Tables'!$G$3:$H$37,2,FALSE)))</f>
        <v>Battery</v>
      </c>
      <c r="U445" s="79" t="str">
        <f t="shared" si="46"/>
        <v>NF2</v>
      </c>
      <c r="V445" s="79" t="str">
        <f t="shared" si="47"/>
        <v>F</v>
      </c>
      <c r="W445" s="79">
        <f>VLOOKUP(V445,'Lookup Tables'!$K$3:$L$21,2,FALSE)</f>
        <v>6</v>
      </c>
      <c r="X445" s="79">
        <f t="shared" si="48"/>
        <v>12</v>
      </c>
      <c r="Y445" s="12">
        <f ca="1">IF(R445="LATE",TODAY()-P445,0)</f>
        <v>0</v>
      </c>
      <c r="Z445">
        <f ca="1">Y445*L445</f>
        <v>0</v>
      </c>
      <c r="AA445" s="80"/>
      <c r="AB445" s="93"/>
    </row>
    <row r="446" spans="1:28" x14ac:dyDescent="0.25">
      <c r="A446" s="25" t="s">
        <v>470</v>
      </c>
      <c r="B446" s="25" t="s">
        <v>13</v>
      </c>
      <c r="C446" s="26">
        <v>43306</v>
      </c>
      <c r="D446" s="26">
        <v>43383</v>
      </c>
      <c r="E446" s="25" t="s">
        <v>25</v>
      </c>
      <c r="F446" s="25" t="s">
        <v>25</v>
      </c>
      <c r="G446" s="25" t="s">
        <v>1648</v>
      </c>
      <c r="H446" s="25" t="s">
        <v>17</v>
      </c>
      <c r="I446" s="25" t="s">
        <v>2094</v>
      </c>
      <c r="J446" s="27">
        <v>3</v>
      </c>
      <c r="K446" s="27">
        <v>0</v>
      </c>
      <c r="L446" s="27">
        <f t="shared" si="45"/>
        <v>3</v>
      </c>
      <c r="M446" s="93">
        <v>1.2520328183055907</v>
      </c>
      <c r="N446" s="4" t="str">
        <f t="shared" si="49"/>
        <v>46630NF2040bf34 REV1.63</v>
      </c>
      <c r="O446" s="4">
        <f t="shared" si="50"/>
        <v>3.756098454916772</v>
      </c>
      <c r="P446" s="8">
        <f t="shared" si="51"/>
        <v>43383</v>
      </c>
      <c r="Q446" s="8">
        <f>VLOOKUP(P446,'Lookup Tables'!$A$3:$B$121,1,TRUE)</f>
        <v>43380</v>
      </c>
      <c r="R446" s="9">
        <f>VLOOKUP(P446,'Lookup Tables'!$A$3:$B$121,2,TRUE)</f>
        <v>43380</v>
      </c>
      <c r="S446" s="10">
        <f>VLOOKUP(P446,'Lookup Tables'!$D$3:$E$25,2,TRUE)</f>
        <v>43374</v>
      </c>
      <c r="T446" s="24" t="str">
        <f>IF(LEFT(G446,2)="PH",VLOOKUP(LEFT(G446,3),'Lookup Tables'!$G$3:$H$37,2,FALSE),IF(ISNA(VLOOKUP(LEFT(G446,2),'Lookup Tables'!$G$3:$H$37,2,FALSE)),"Other",VLOOKUP(LEFT(G446,2),'Lookup Tables'!$G$3:$H$37,2,FALSE)))</f>
        <v>Battery</v>
      </c>
      <c r="U446" s="79" t="str">
        <f t="shared" si="46"/>
        <v>NF2</v>
      </c>
      <c r="V446" s="79" t="str">
        <f t="shared" si="47"/>
        <v>F</v>
      </c>
      <c r="W446" s="79">
        <f>VLOOKUP(V446,'Lookup Tables'!$K$3:$L$21,2,FALSE)</f>
        <v>6</v>
      </c>
      <c r="X446" s="79">
        <f t="shared" si="48"/>
        <v>18</v>
      </c>
      <c r="Y446" s="12">
        <f ca="1">IF(R446="LATE",TODAY()-P446,0)</f>
        <v>0</v>
      </c>
      <c r="Z446">
        <f ca="1">Y446*L446</f>
        <v>0</v>
      </c>
      <c r="AA446" s="80"/>
      <c r="AB446" s="93"/>
    </row>
    <row r="447" spans="1:28" x14ac:dyDescent="0.25">
      <c r="A447" s="25" t="s">
        <v>357</v>
      </c>
      <c r="B447" s="25" t="s">
        <v>13</v>
      </c>
      <c r="C447" s="26">
        <v>43279</v>
      </c>
      <c r="D447" s="26">
        <v>43399</v>
      </c>
      <c r="E447" s="25" t="s">
        <v>347</v>
      </c>
      <c r="F447" s="25" t="s">
        <v>347</v>
      </c>
      <c r="G447" s="25" t="s">
        <v>1648</v>
      </c>
      <c r="H447" s="25" t="s">
        <v>17</v>
      </c>
      <c r="I447" s="25" t="s">
        <v>2094</v>
      </c>
      <c r="J447" s="27">
        <v>20</v>
      </c>
      <c r="K447" s="27">
        <v>0</v>
      </c>
      <c r="L447" s="27">
        <f t="shared" si="45"/>
        <v>20</v>
      </c>
      <c r="M447" s="93">
        <v>0.94794170792933463</v>
      </c>
      <c r="N447" s="4" t="str">
        <f t="shared" si="49"/>
        <v>46418NF2040bf34 REV1.620</v>
      </c>
      <c r="O447" s="4">
        <f t="shared" si="50"/>
        <v>18.958834158586694</v>
      </c>
      <c r="P447" s="8">
        <f t="shared" si="51"/>
        <v>43399</v>
      </c>
      <c r="Q447" s="8">
        <f>VLOOKUP(P447,'Lookup Tables'!$A$3:$B$121,1,TRUE)</f>
        <v>43394</v>
      </c>
      <c r="R447" s="9">
        <f>VLOOKUP(P447,'Lookup Tables'!$A$3:$B$121,2,TRUE)</f>
        <v>43394</v>
      </c>
      <c r="S447" s="10">
        <f>VLOOKUP(P447,'Lookup Tables'!$D$3:$E$25,2,TRUE)</f>
        <v>43374</v>
      </c>
      <c r="T447" s="24" t="str">
        <f>IF(LEFT(G447,2)="PH",VLOOKUP(LEFT(G447,3),'Lookup Tables'!$G$3:$H$37,2,FALSE),IF(ISNA(VLOOKUP(LEFT(G447,2),'Lookup Tables'!$G$3:$H$37,2,FALSE)),"Other",VLOOKUP(LEFT(G447,2),'Lookup Tables'!$G$3:$H$37,2,FALSE)))</f>
        <v>Battery</v>
      </c>
      <c r="U447" s="79" t="str">
        <f t="shared" si="46"/>
        <v>NF2</v>
      </c>
      <c r="V447" s="79" t="str">
        <f t="shared" si="47"/>
        <v>F</v>
      </c>
      <c r="W447" s="79">
        <f>VLOOKUP(V447,'Lookup Tables'!$K$3:$L$21,2,FALSE)</f>
        <v>6</v>
      </c>
      <c r="X447" s="79">
        <f t="shared" si="48"/>
        <v>120</v>
      </c>
      <c r="Y447" s="12">
        <f ca="1">IF(R447="LATE",TODAY()-P447,0)</f>
        <v>0</v>
      </c>
      <c r="Z447">
        <f ca="1">Y447*L447</f>
        <v>0</v>
      </c>
      <c r="AA447" s="80"/>
      <c r="AB447" s="93"/>
    </row>
    <row r="448" spans="1:28" x14ac:dyDescent="0.25">
      <c r="A448" s="25" t="s">
        <v>462</v>
      </c>
      <c r="B448" s="25" t="s">
        <v>13</v>
      </c>
      <c r="C448" s="26">
        <v>43300</v>
      </c>
      <c r="D448" s="26">
        <v>43406</v>
      </c>
      <c r="E448" s="25" t="s">
        <v>51</v>
      </c>
      <c r="F448" s="25" t="s">
        <v>51</v>
      </c>
      <c r="G448" s="25" t="s">
        <v>1648</v>
      </c>
      <c r="H448" s="25" t="s">
        <v>17</v>
      </c>
      <c r="I448" s="25" t="s">
        <v>2095</v>
      </c>
      <c r="J448" s="27">
        <v>18</v>
      </c>
      <c r="K448" s="27">
        <v>0</v>
      </c>
      <c r="L448" s="27">
        <f t="shared" si="45"/>
        <v>18</v>
      </c>
      <c r="M448" s="93">
        <v>0.79898983848411276</v>
      </c>
      <c r="N448" s="4" t="str">
        <f t="shared" si="49"/>
        <v>46595NF2040bf34 REV1.618</v>
      </c>
      <c r="O448" s="4">
        <f t="shared" si="50"/>
        <v>14.38181709271403</v>
      </c>
      <c r="P448" s="8">
        <f t="shared" si="51"/>
        <v>43403</v>
      </c>
      <c r="Q448" s="8">
        <f>VLOOKUP(P448,'Lookup Tables'!$A$3:$B$121,1,TRUE)</f>
        <v>43401</v>
      </c>
      <c r="R448" s="9">
        <f>VLOOKUP(P448,'Lookup Tables'!$A$3:$B$121,2,TRUE)</f>
        <v>43401</v>
      </c>
      <c r="S448" s="10">
        <f>VLOOKUP(P448,'Lookup Tables'!$D$3:$E$25,2,TRUE)</f>
        <v>43374</v>
      </c>
      <c r="T448" s="24" t="str">
        <f>IF(LEFT(G448,2)="PH",VLOOKUP(LEFT(G448,3),'Lookup Tables'!$G$3:$H$37,2,FALSE),IF(ISNA(VLOOKUP(LEFT(G448,2),'Lookup Tables'!$G$3:$H$37,2,FALSE)),"Other",VLOOKUP(LEFT(G448,2),'Lookup Tables'!$G$3:$H$37,2,FALSE)))</f>
        <v>Battery</v>
      </c>
      <c r="U448" s="79" t="str">
        <f t="shared" si="46"/>
        <v>NF2</v>
      </c>
      <c r="V448" s="79" t="str">
        <f t="shared" si="47"/>
        <v>F</v>
      </c>
      <c r="W448" s="79">
        <f>VLOOKUP(V448,'Lookup Tables'!$K$3:$L$21,2,FALSE)</f>
        <v>6</v>
      </c>
      <c r="X448" s="79">
        <f t="shared" si="48"/>
        <v>108</v>
      </c>
      <c r="Y448" s="12">
        <f ca="1">IF(R448="LATE",TODAY()-P448,0)</f>
        <v>0</v>
      </c>
      <c r="Z448">
        <f ca="1">Y448*L448</f>
        <v>0</v>
      </c>
      <c r="AA448" s="80"/>
      <c r="AB448" s="93"/>
    </row>
    <row r="449" spans="1:28" x14ac:dyDescent="0.25">
      <c r="A449" s="25" t="s">
        <v>409</v>
      </c>
      <c r="B449" s="25" t="s">
        <v>13</v>
      </c>
      <c r="C449" s="26">
        <v>43291</v>
      </c>
      <c r="D449" s="26">
        <v>43409</v>
      </c>
      <c r="E449" s="25" t="s">
        <v>185</v>
      </c>
      <c r="F449" s="25" t="s">
        <v>185</v>
      </c>
      <c r="G449" s="25" t="s">
        <v>1648</v>
      </c>
      <c r="H449" s="25" t="s">
        <v>17</v>
      </c>
      <c r="I449" s="25" t="s">
        <v>2094</v>
      </c>
      <c r="J449" s="27">
        <v>72</v>
      </c>
      <c r="K449" s="27">
        <v>0</v>
      </c>
      <c r="L449" s="27">
        <f t="shared" si="45"/>
        <v>72</v>
      </c>
      <c r="M449" s="93">
        <v>0.85786085835647596</v>
      </c>
      <c r="N449" s="4" t="str">
        <f t="shared" si="49"/>
        <v>46503NF2040bf34 REV1.672</v>
      </c>
      <c r="O449" s="4">
        <f t="shared" si="50"/>
        <v>61.765981801666271</v>
      </c>
      <c r="P449" s="8">
        <f t="shared" si="51"/>
        <v>43409</v>
      </c>
      <c r="Q449" s="8">
        <f>VLOOKUP(P449,'Lookup Tables'!$A$3:$B$121,1,TRUE)</f>
        <v>43408</v>
      </c>
      <c r="R449" s="9">
        <f>VLOOKUP(P449,'Lookup Tables'!$A$3:$B$121,2,TRUE)</f>
        <v>43408</v>
      </c>
      <c r="S449" s="10">
        <f>VLOOKUP(P449,'Lookup Tables'!$D$3:$E$25,2,TRUE)</f>
        <v>43405</v>
      </c>
      <c r="T449" s="24" t="str">
        <f>IF(LEFT(G449,2)="PH",VLOOKUP(LEFT(G449,3),'Lookup Tables'!$G$3:$H$37,2,FALSE),IF(ISNA(VLOOKUP(LEFT(G449,2),'Lookup Tables'!$G$3:$H$37,2,FALSE)),"Other",VLOOKUP(LEFT(G449,2),'Lookup Tables'!$G$3:$H$37,2,FALSE)))</f>
        <v>Battery</v>
      </c>
      <c r="U449" s="79" t="str">
        <f t="shared" si="46"/>
        <v>NF2</v>
      </c>
      <c r="V449" s="79" t="str">
        <f t="shared" si="47"/>
        <v>F</v>
      </c>
      <c r="W449" s="79">
        <f>VLOOKUP(V449,'Lookup Tables'!$K$3:$L$21,2,FALSE)</f>
        <v>6</v>
      </c>
      <c r="X449" s="79">
        <f t="shared" si="48"/>
        <v>432</v>
      </c>
      <c r="Y449" s="12">
        <f ca="1">IF(R449="LATE",TODAY()-P449,0)</f>
        <v>0</v>
      </c>
      <c r="Z449">
        <f ca="1">Y449*L449</f>
        <v>0</v>
      </c>
      <c r="AA449" s="80"/>
      <c r="AB449" s="93"/>
    </row>
    <row r="450" spans="1:28" x14ac:dyDescent="0.25">
      <c r="A450" s="25" t="s">
        <v>715</v>
      </c>
      <c r="B450" s="25" t="s">
        <v>13</v>
      </c>
      <c r="C450" s="26">
        <v>43318</v>
      </c>
      <c r="D450" s="26">
        <v>43432</v>
      </c>
      <c r="E450" s="25" t="s">
        <v>376</v>
      </c>
      <c r="F450" s="25" t="s">
        <v>376</v>
      </c>
      <c r="G450" s="25" t="s">
        <v>1648</v>
      </c>
      <c r="H450" s="25" t="s">
        <v>17</v>
      </c>
      <c r="I450" s="25" t="s">
        <v>2094</v>
      </c>
      <c r="J450" s="27">
        <v>23</v>
      </c>
      <c r="K450" s="27">
        <v>0</v>
      </c>
      <c r="L450" s="27">
        <f t="shared" ref="L450:L513" si="52">IF((J450-K450)&gt;0, J450-K450, 0)</f>
        <v>23</v>
      </c>
      <c r="M450" s="93">
        <v>1.0427540768736967</v>
      </c>
      <c r="N450" s="4" t="str">
        <f t="shared" si="49"/>
        <v>46753NF2040bf34 REV1.623</v>
      </c>
      <c r="O450" s="4">
        <f t="shared" si="50"/>
        <v>23.983343768095025</v>
      </c>
      <c r="P450" s="8">
        <f t="shared" si="51"/>
        <v>43432</v>
      </c>
      <c r="Q450" s="8">
        <f>VLOOKUP(P450,'Lookup Tables'!$A$3:$B$121,1,TRUE)</f>
        <v>43429</v>
      </c>
      <c r="R450" s="9">
        <f>VLOOKUP(P450,'Lookup Tables'!$A$3:$B$121,2,TRUE)</f>
        <v>43429</v>
      </c>
      <c r="S450" s="10">
        <f>VLOOKUP(P450,'Lookup Tables'!$D$3:$E$25,2,TRUE)</f>
        <v>43405</v>
      </c>
      <c r="T450" s="24" t="str">
        <f>IF(LEFT(G450,2)="PH",VLOOKUP(LEFT(G450,3),'Lookup Tables'!$G$3:$H$37,2,FALSE),IF(ISNA(VLOOKUP(LEFT(G450,2),'Lookup Tables'!$G$3:$H$37,2,FALSE)),"Other",VLOOKUP(LEFT(G450,2),'Lookup Tables'!$G$3:$H$37,2,FALSE)))</f>
        <v>Battery</v>
      </c>
      <c r="U450" s="79" t="str">
        <f t="shared" si="46"/>
        <v>NF2</v>
      </c>
      <c r="V450" s="79" t="str">
        <f t="shared" si="47"/>
        <v>F</v>
      </c>
      <c r="W450" s="79">
        <f>VLOOKUP(V450,'Lookup Tables'!$K$3:$L$21,2,FALSE)</f>
        <v>6</v>
      </c>
      <c r="X450" s="79">
        <f t="shared" si="48"/>
        <v>138</v>
      </c>
      <c r="Y450" s="12">
        <f ca="1">IF(R450="LATE",TODAY()-P450,0)</f>
        <v>0</v>
      </c>
      <c r="Z450">
        <f ca="1">Y450*L450</f>
        <v>0</v>
      </c>
      <c r="AA450" s="80"/>
      <c r="AB450" s="93"/>
    </row>
    <row r="451" spans="1:28" x14ac:dyDescent="0.25">
      <c r="A451" s="25" t="s">
        <v>481</v>
      </c>
      <c r="B451" s="25" t="s">
        <v>13</v>
      </c>
      <c r="C451" s="26">
        <v>43308</v>
      </c>
      <c r="D451" s="26">
        <v>43524</v>
      </c>
      <c r="E451" s="25" t="s">
        <v>482</v>
      </c>
      <c r="F451" s="25" t="s">
        <v>482</v>
      </c>
      <c r="G451" s="25" t="s">
        <v>1648</v>
      </c>
      <c r="H451" s="25" t="s">
        <v>17</v>
      </c>
      <c r="I451" s="25" t="s">
        <v>2096</v>
      </c>
      <c r="J451" s="27">
        <v>20</v>
      </c>
      <c r="K451" s="27">
        <v>0</v>
      </c>
      <c r="L451" s="27">
        <f t="shared" si="52"/>
        <v>20</v>
      </c>
      <c r="M451" s="93">
        <v>0.94794170792933463</v>
      </c>
      <c r="N451" s="4" t="str">
        <f t="shared" si="49"/>
        <v>46643NF2040bf34 REV1.620</v>
      </c>
      <c r="O451" s="4">
        <f t="shared" si="50"/>
        <v>18.958834158586694</v>
      </c>
      <c r="P451" s="8">
        <f t="shared" si="51"/>
        <v>43423</v>
      </c>
      <c r="Q451" s="8">
        <f>VLOOKUP(P451,'Lookup Tables'!$A$3:$B$121,1,TRUE)</f>
        <v>43422</v>
      </c>
      <c r="R451" s="9">
        <f>VLOOKUP(P451,'Lookup Tables'!$A$3:$B$121,2,TRUE)</f>
        <v>43422</v>
      </c>
      <c r="S451" s="10">
        <f>VLOOKUP(P451,'Lookup Tables'!$D$3:$E$25,2,TRUE)</f>
        <v>43405</v>
      </c>
      <c r="T451" s="24" t="str">
        <f>IF(LEFT(G451,2)="PH",VLOOKUP(LEFT(G451,3),'Lookup Tables'!$G$3:$H$37,2,FALSE),IF(ISNA(VLOOKUP(LEFT(G451,2),'Lookup Tables'!$G$3:$H$37,2,FALSE)),"Other",VLOOKUP(LEFT(G451,2),'Lookup Tables'!$G$3:$H$37,2,FALSE)))</f>
        <v>Battery</v>
      </c>
      <c r="U451" s="79" t="str">
        <f t="shared" ref="U451:U514" si="53">LEFT(G451,3)</f>
        <v>NF2</v>
      </c>
      <c r="V451" s="79" t="str">
        <f t="shared" ref="V451:V514" si="54">IF(T451="Battery",IF(LEFT(U451,1)="L",VALUE(MID(U451,2,2)),MID(U451,2,1)),"n/a")</f>
        <v>F</v>
      </c>
      <c r="W451" s="79">
        <f>VLOOKUP(V451,'Lookup Tables'!$K$3:$L$21,2,FALSE)</f>
        <v>6</v>
      </c>
      <c r="X451" s="79">
        <f t="shared" ref="X451:X514" si="55">W451*L451</f>
        <v>120</v>
      </c>
      <c r="Y451" s="12">
        <f ca="1">IF(R451="LATE",TODAY()-P451,0)</f>
        <v>0</v>
      </c>
      <c r="Z451">
        <f ca="1">Y451*L451</f>
        <v>0</v>
      </c>
      <c r="AA451" s="80"/>
      <c r="AB451" s="93"/>
    </row>
    <row r="452" spans="1:28" x14ac:dyDescent="0.25">
      <c r="A452" s="25" t="s">
        <v>481</v>
      </c>
      <c r="B452" s="25" t="s">
        <v>13</v>
      </c>
      <c r="C452" s="26">
        <v>43308</v>
      </c>
      <c r="D452" s="26">
        <v>43524</v>
      </c>
      <c r="E452" s="25" t="s">
        <v>482</v>
      </c>
      <c r="F452" s="25" t="s">
        <v>482</v>
      </c>
      <c r="G452" s="25" t="s">
        <v>1648</v>
      </c>
      <c r="H452" s="25" t="s">
        <v>17</v>
      </c>
      <c r="I452" s="25" t="s">
        <v>2097</v>
      </c>
      <c r="J452" s="27">
        <v>15</v>
      </c>
      <c r="K452" s="27">
        <v>0</v>
      </c>
      <c r="L452" s="27">
        <f t="shared" si="52"/>
        <v>15</v>
      </c>
      <c r="M452" s="93">
        <v>0.94794170792933463</v>
      </c>
      <c r="N452" s="4" t="str">
        <f t="shared" si="49"/>
        <v>46643NF2040bf34 REV1.615</v>
      </c>
      <c r="O452" s="4">
        <f t="shared" si="50"/>
        <v>14.219125618940019</v>
      </c>
      <c r="P452" s="8">
        <f t="shared" si="51"/>
        <v>43473</v>
      </c>
      <c r="Q452" s="8">
        <f>VLOOKUP(P452,'Lookup Tables'!$A$3:$B$121,1,TRUE)</f>
        <v>43471</v>
      </c>
      <c r="R452" s="9">
        <f>VLOOKUP(P452,'Lookup Tables'!$A$3:$B$121,2,TRUE)</f>
        <v>43471</v>
      </c>
      <c r="S452" s="10">
        <f>VLOOKUP(P452,'Lookup Tables'!$D$3:$E$25,2,TRUE)</f>
        <v>43466</v>
      </c>
      <c r="T452" s="24" t="str">
        <f>IF(LEFT(G452,2)="PH",VLOOKUP(LEFT(G452,3),'Lookup Tables'!$G$3:$H$37,2,FALSE),IF(ISNA(VLOOKUP(LEFT(G452,2),'Lookup Tables'!$G$3:$H$37,2,FALSE)),"Other",VLOOKUP(LEFT(G452,2),'Lookup Tables'!$G$3:$H$37,2,FALSE)))</f>
        <v>Battery</v>
      </c>
      <c r="U452" s="79" t="str">
        <f t="shared" si="53"/>
        <v>NF2</v>
      </c>
      <c r="V452" s="79" t="str">
        <f t="shared" si="54"/>
        <v>F</v>
      </c>
      <c r="W452" s="79">
        <f>VLOOKUP(V452,'Lookup Tables'!$K$3:$L$21,2,FALSE)</f>
        <v>6</v>
      </c>
      <c r="X452" s="79">
        <f t="shared" si="55"/>
        <v>90</v>
      </c>
      <c r="Y452" s="12">
        <f ca="1">IF(R452="LATE",TODAY()-P452,0)</f>
        <v>0</v>
      </c>
      <c r="Z452">
        <f ca="1">Y452*L452</f>
        <v>0</v>
      </c>
      <c r="AA452" s="80"/>
      <c r="AB452" s="93"/>
    </row>
    <row r="453" spans="1:28" x14ac:dyDescent="0.25">
      <c r="A453" s="25" t="s">
        <v>481</v>
      </c>
      <c r="B453" s="25" t="s">
        <v>13</v>
      </c>
      <c r="C453" s="26">
        <v>43308</v>
      </c>
      <c r="D453" s="26">
        <v>43524</v>
      </c>
      <c r="E453" s="25" t="s">
        <v>482</v>
      </c>
      <c r="F453" s="25" t="s">
        <v>482</v>
      </c>
      <c r="G453" s="25" t="s">
        <v>1648</v>
      </c>
      <c r="H453" s="25" t="s">
        <v>17</v>
      </c>
      <c r="I453" s="25" t="s">
        <v>2098</v>
      </c>
      <c r="J453" s="27">
        <v>15</v>
      </c>
      <c r="K453" s="27">
        <v>0</v>
      </c>
      <c r="L453" s="27">
        <f t="shared" si="52"/>
        <v>15</v>
      </c>
      <c r="M453" s="93">
        <v>0.94794170792933463</v>
      </c>
      <c r="N453" s="4" t="str">
        <f t="shared" si="49"/>
        <v>46643NF2040bf34 REV1.615</v>
      </c>
      <c r="O453" s="4">
        <f t="shared" si="50"/>
        <v>14.219125618940019</v>
      </c>
      <c r="P453" s="8">
        <f t="shared" si="51"/>
        <v>43522</v>
      </c>
      <c r="Q453" s="8">
        <f>VLOOKUP(P453,'Lookup Tables'!$A$3:$B$121,1,TRUE)</f>
        <v>43520</v>
      </c>
      <c r="R453" s="9">
        <f>VLOOKUP(P453,'Lookup Tables'!$A$3:$B$121,2,TRUE)</f>
        <v>43520</v>
      </c>
      <c r="S453" s="10">
        <f>VLOOKUP(P453,'Lookup Tables'!$D$3:$E$25,2,TRUE)</f>
        <v>43497</v>
      </c>
      <c r="T453" s="24" t="str">
        <f>IF(LEFT(G453,2)="PH",VLOOKUP(LEFT(G453,3),'Lookup Tables'!$G$3:$H$37,2,FALSE),IF(ISNA(VLOOKUP(LEFT(G453,2),'Lookup Tables'!$G$3:$H$37,2,FALSE)),"Other",VLOOKUP(LEFT(G453,2),'Lookup Tables'!$G$3:$H$37,2,FALSE)))</f>
        <v>Battery</v>
      </c>
      <c r="U453" s="79" t="str">
        <f t="shared" si="53"/>
        <v>NF2</v>
      </c>
      <c r="V453" s="79" t="str">
        <f t="shared" si="54"/>
        <v>F</v>
      </c>
      <c r="W453" s="79">
        <f>VLOOKUP(V453,'Lookup Tables'!$K$3:$L$21,2,FALSE)</f>
        <v>6</v>
      </c>
      <c r="X453" s="79">
        <f t="shared" si="55"/>
        <v>90</v>
      </c>
      <c r="Y453" s="12">
        <f ca="1">IF(R453="LATE",TODAY()-P453,0)</f>
        <v>0</v>
      </c>
      <c r="Z453">
        <f ca="1">Y453*L453</f>
        <v>0</v>
      </c>
      <c r="AA453" s="80"/>
      <c r="AB453" s="93"/>
    </row>
    <row r="454" spans="1:28" x14ac:dyDescent="0.25">
      <c r="A454" s="25" t="s">
        <v>1265</v>
      </c>
      <c r="B454" s="25" t="s">
        <v>13</v>
      </c>
      <c r="C454" s="26">
        <v>43349</v>
      </c>
      <c r="D454" s="26">
        <v>43396</v>
      </c>
      <c r="E454" s="25" t="s">
        <v>1266</v>
      </c>
      <c r="F454" s="25" t="s">
        <v>1266</v>
      </c>
      <c r="G454" s="25" t="s">
        <v>1649</v>
      </c>
      <c r="H454" s="25" t="s">
        <v>17</v>
      </c>
      <c r="I454" s="25" t="s">
        <v>2099</v>
      </c>
      <c r="J454" s="27">
        <v>10</v>
      </c>
      <c r="K454" s="27">
        <v>0</v>
      </c>
      <c r="L454" s="27">
        <f t="shared" si="52"/>
        <v>10</v>
      </c>
      <c r="M454" s="93">
        <v>1.2763273504631192</v>
      </c>
      <c r="N454" s="4" t="str">
        <f t="shared" si="49"/>
        <v>46984NF2040by34 REV1.010</v>
      </c>
      <c r="O454" s="4">
        <f t="shared" si="50"/>
        <v>12.763273504631192</v>
      </c>
      <c r="P454" s="8">
        <f t="shared" si="51"/>
        <v>43396</v>
      </c>
      <c r="Q454" s="8">
        <f>VLOOKUP(P454,'Lookup Tables'!$A$3:$B$121,1,TRUE)</f>
        <v>43394</v>
      </c>
      <c r="R454" s="9">
        <f>VLOOKUP(P454,'Lookup Tables'!$A$3:$B$121,2,TRUE)</f>
        <v>43394</v>
      </c>
      <c r="S454" s="10">
        <f>VLOOKUP(P454,'Lookup Tables'!$D$3:$E$25,2,TRUE)</f>
        <v>43374</v>
      </c>
      <c r="T454" s="24" t="str">
        <f>IF(LEFT(G454,2)="PH",VLOOKUP(LEFT(G454,3),'Lookup Tables'!$G$3:$H$37,2,FALSE),IF(ISNA(VLOOKUP(LEFT(G454,2),'Lookup Tables'!$G$3:$H$37,2,FALSE)),"Other",VLOOKUP(LEFT(G454,2),'Lookup Tables'!$G$3:$H$37,2,FALSE)))</f>
        <v>Battery</v>
      </c>
      <c r="U454" s="79" t="str">
        <f t="shared" si="53"/>
        <v>NF2</v>
      </c>
      <c r="V454" s="79" t="str">
        <f t="shared" si="54"/>
        <v>F</v>
      </c>
      <c r="W454" s="79">
        <f>VLOOKUP(V454,'Lookup Tables'!$K$3:$L$21,2,FALSE)</f>
        <v>6</v>
      </c>
      <c r="X454" s="79">
        <f t="shared" si="55"/>
        <v>60</v>
      </c>
      <c r="Y454" s="12">
        <f ca="1">IF(R454="LATE",TODAY()-P454,0)</f>
        <v>0</v>
      </c>
      <c r="Z454">
        <f ca="1">Y454*L454</f>
        <v>0</v>
      </c>
      <c r="AA454" s="80"/>
      <c r="AB454" s="93"/>
    </row>
    <row r="455" spans="1:28" x14ac:dyDescent="0.25">
      <c r="A455" s="25" t="s">
        <v>431</v>
      </c>
      <c r="B455" s="25" t="s">
        <v>13</v>
      </c>
      <c r="C455" s="26">
        <v>43298</v>
      </c>
      <c r="D455" s="26">
        <v>43312</v>
      </c>
      <c r="E455" s="25" t="s">
        <v>42</v>
      </c>
      <c r="F455" s="25" t="s">
        <v>42</v>
      </c>
      <c r="G455" s="25" t="s">
        <v>1650</v>
      </c>
      <c r="H455" s="25" t="s">
        <v>17</v>
      </c>
      <c r="I455" s="25" t="s">
        <v>2100</v>
      </c>
      <c r="J455" s="27">
        <v>8</v>
      </c>
      <c r="K455" s="27">
        <v>0</v>
      </c>
      <c r="L455" s="27">
        <f t="shared" si="52"/>
        <v>8</v>
      </c>
      <c r="M455" s="93">
        <v>0</v>
      </c>
      <c r="N455" s="4" t="str">
        <f t="shared" si="49"/>
        <v>46561NF2040by34 REV2.08</v>
      </c>
      <c r="O455" s="4">
        <f t="shared" si="50"/>
        <v>0</v>
      </c>
      <c r="P455" s="8">
        <f t="shared" si="51"/>
        <v>43312</v>
      </c>
      <c r="Q455" s="8">
        <f>VLOOKUP(P455,'Lookup Tables'!$A$3:$B$121,1,TRUE)</f>
        <v>43310</v>
      </c>
      <c r="R455" s="9" t="str">
        <f>VLOOKUP(P455,'Lookup Tables'!$A$3:$B$121,2,TRUE)</f>
        <v>LATE</v>
      </c>
      <c r="S455" s="10" t="str">
        <f>VLOOKUP(P455,'Lookup Tables'!$D$3:$E$25,2,TRUE)</f>
        <v>LATE</v>
      </c>
      <c r="T455" s="24" t="str">
        <f>IF(LEFT(G455,2)="PH",VLOOKUP(LEFT(G455,3),'Lookup Tables'!$G$3:$H$37,2,FALSE),IF(ISNA(VLOOKUP(LEFT(G455,2),'Lookup Tables'!$G$3:$H$37,2,FALSE)),"Other",VLOOKUP(LEFT(G455,2),'Lookup Tables'!$G$3:$H$37,2,FALSE)))</f>
        <v>Battery</v>
      </c>
      <c r="U455" s="79" t="str">
        <f t="shared" si="53"/>
        <v>NF2</v>
      </c>
      <c r="V455" s="79" t="str">
        <f t="shared" si="54"/>
        <v>F</v>
      </c>
      <c r="W455" s="79">
        <f>VLOOKUP(V455,'Lookup Tables'!$K$3:$L$21,2,FALSE)</f>
        <v>6</v>
      </c>
      <c r="X455" s="79">
        <f t="shared" si="55"/>
        <v>48</v>
      </c>
      <c r="Y455" s="12">
        <f ca="1">IF(R455="LATE",TODAY()-P455,0)</f>
        <v>45</v>
      </c>
      <c r="Z455">
        <f ca="1">Y455*L455</f>
        <v>360</v>
      </c>
      <c r="AA455" s="80"/>
      <c r="AB455" s="93"/>
    </row>
    <row r="456" spans="1:28" x14ac:dyDescent="0.25">
      <c r="A456" s="25" t="s">
        <v>1307</v>
      </c>
      <c r="B456" s="25" t="s">
        <v>13</v>
      </c>
      <c r="C456" s="26">
        <v>43350</v>
      </c>
      <c r="D456" s="26">
        <v>43381</v>
      </c>
      <c r="E456" s="25" t="s">
        <v>47</v>
      </c>
      <c r="F456" s="25" t="s">
        <v>47</v>
      </c>
      <c r="G456" s="25" t="s">
        <v>1651</v>
      </c>
      <c r="H456" s="25" t="s">
        <v>17</v>
      </c>
      <c r="I456" s="25" t="s">
        <v>2101</v>
      </c>
      <c r="J456" s="27">
        <v>4</v>
      </c>
      <c r="K456" s="27">
        <v>0</v>
      </c>
      <c r="L456" s="27">
        <f t="shared" si="52"/>
        <v>4</v>
      </c>
      <c r="M456" s="93">
        <v>1.1997131329476172</v>
      </c>
      <c r="N456" s="4" t="str">
        <f t="shared" si="49"/>
        <v>46996NF2040ci24 REV1.24</v>
      </c>
      <c r="O456" s="4">
        <f t="shared" si="50"/>
        <v>4.7988525317904687</v>
      </c>
      <c r="P456" s="8">
        <f t="shared" si="51"/>
        <v>43381</v>
      </c>
      <c r="Q456" s="8">
        <f>VLOOKUP(P456,'Lookup Tables'!$A$3:$B$121,1,TRUE)</f>
        <v>43380</v>
      </c>
      <c r="R456" s="9">
        <f>VLOOKUP(P456,'Lookup Tables'!$A$3:$B$121,2,TRUE)</f>
        <v>43380</v>
      </c>
      <c r="S456" s="10">
        <f>VLOOKUP(P456,'Lookup Tables'!$D$3:$E$25,2,TRUE)</f>
        <v>43374</v>
      </c>
      <c r="T456" s="24" t="str">
        <f>IF(LEFT(G456,2)="PH",VLOOKUP(LEFT(G456,3),'Lookup Tables'!$G$3:$H$37,2,FALSE),IF(ISNA(VLOOKUP(LEFT(G456,2),'Lookup Tables'!$G$3:$H$37,2,FALSE)),"Other",VLOOKUP(LEFT(G456,2),'Lookup Tables'!$G$3:$H$37,2,FALSE)))</f>
        <v>Battery</v>
      </c>
      <c r="U456" s="79" t="str">
        <f t="shared" si="53"/>
        <v>NF2</v>
      </c>
      <c r="V456" s="79" t="str">
        <f t="shared" si="54"/>
        <v>F</v>
      </c>
      <c r="W456" s="79">
        <f>VLOOKUP(V456,'Lookup Tables'!$K$3:$L$21,2,FALSE)</f>
        <v>6</v>
      </c>
      <c r="X456" s="79">
        <f t="shared" si="55"/>
        <v>24</v>
      </c>
      <c r="Y456" s="12">
        <f ca="1">IF(R456="LATE",TODAY()-P456,0)</f>
        <v>0</v>
      </c>
      <c r="Z456">
        <f ca="1">Y456*L456</f>
        <v>0</v>
      </c>
      <c r="AA456" s="80"/>
      <c r="AB456" s="93"/>
    </row>
    <row r="457" spans="1:28" x14ac:dyDescent="0.25">
      <c r="A457" s="25" t="s">
        <v>278</v>
      </c>
      <c r="B457" s="25" t="s">
        <v>13</v>
      </c>
      <c r="C457" s="26">
        <v>43262</v>
      </c>
      <c r="D457" s="26">
        <v>43362</v>
      </c>
      <c r="E457" s="25" t="s">
        <v>35</v>
      </c>
      <c r="F457" s="25" t="s">
        <v>35</v>
      </c>
      <c r="G457" s="25" t="s">
        <v>1652</v>
      </c>
      <c r="H457" s="25" t="s">
        <v>17</v>
      </c>
      <c r="I457" s="25" t="s">
        <v>2102</v>
      </c>
      <c r="J457" s="27">
        <v>250</v>
      </c>
      <c r="K457" s="27">
        <v>0</v>
      </c>
      <c r="L457" s="27">
        <f t="shared" si="52"/>
        <v>250</v>
      </c>
      <c r="M457" s="93">
        <v>0.71027385026841861</v>
      </c>
      <c r="N457" s="4" t="str">
        <f t="shared" si="49"/>
        <v>46234NF2040ci24 REV1.3250</v>
      </c>
      <c r="O457" s="4">
        <f t="shared" si="50"/>
        <v>177.56846256710466</v>
      </c>
      <c r="P457" s="8">
        <f t="shared" si="51"/>
        <v>43349</v>
      </c>
      <c r="Q457" s="8">
        <f>VLOOKUP(P457,'Lookup Tables'!$A$3:$B$121,1,TRUE)</f>
        <v>43345</v>
      </c>
      <c r="R457" s="9" t="str">
        <f>VLOOKUP(P457,'Lookup Tables'!$A$3:$B$121,2,TRUE)</f>
        <v>LATE</v>
      </c>
      <c r="S457" s="10">
        <f>VLOOKUP(P457,'Lookup Tables'!$D$3:$E$25,2,TRUE)</f>
        <v>43344</v>
      </c>
      <c r="T457" s="24" t="str">
        <f>IF(LEFT(G457,2)="PH",VLOOKUP(LEFT(G457,3),'Lookup Tables'!$G$3:$H$37,2,FALSE),IF(ISNA(VLOOKUP(LEFT(G457,2),'Lookup Tables'!$G$3:$H$37,2,FALSE)),"Other",VLOOKUP(LEFT(G457,2),'Lookup Tables'!$G$3:$H$37,2,FALSE)))</f>
        <v>Battery</v>
      </c>
      <c r="U457" s="79" t="str">
        <f t="shared" si="53"/>
        <v>NF2</v>
      </c>
      <c r="V457" s="79" t="str">
        <f t="shared" si="54"/>
        <v>F</v>
      </c>
      <c r="W457" s="79">
        <f>VLOOKUP(V457,'Lookup Tables'!$K$3:$L$21,2,FALSE)</f>
        <v>6</v>
      </c>
      <c r="X457" s="79">
        <f t="shared" si="55"/>
        <v>1500</v>
      </c>
      <c r="Y457" s="12">
        <f ca="1">IF(R457="LATE",TODAY()-P457,0)</f>
        <v>8</v>
      </c>
      <c r="Z457">
        <f ca="1">Y457*L457</f>
        <v>2000</v>
      </c>
      <c r="AA457" s="80"/>
      <c r="AB457" s="93"/>
    </row>
    <row r="458" spans="1:28" x14ac:dyDescent="0.25">
      <c r="A458" s="25" t="s">
        <v>278</v>
      </c>
      <c r="B458" s="25" t="s">
        <v>13</v>
      </c>
      <c r="C458" s="26">
        <v>43262</v>
      </c>
      <c r="D458" s="26">
        <v>43362</v>
      </c>
      <c r="E458" s="25" t="s">
        <v>35</v>
      </c>
      <c r="F458" s="25" t="s">
        <v>35</v>
      </c>
      <c r="G458" s="25" t="s">
        <v>1652</v>
      </c>
      <c r="H458" s="25" t="s">
        <v>17</v>
      </c>
      <c r="I458" s="25" t="s">
        <v>2103</v>
      </c>
      <c r="J458" s="27">
        <v>250</v>
      </c>
      <c r="K458" s="27">
        <v>0</v>
      </c>
      <c r="L458" s="27">
        <f t="shared" si="52"/>
        <v>250</v>
      </c>
      <c r="M458" s="93">
        <v>0.71027385026841861</v>
      </c>
      <c r="N458" s="4" t="str">
        <f t="shared" ref="N458:N521" si="56">A458&amp;G458&amp;J458</f>
        <v>46234NF2040ci24 REV1.3250</v>
      </c>
      <c r="O458" s="4">
        <f t="shared" ref="O458:O521" si="57">M458*L458</f>
        <v>177.56846256710466</v>
      </c>
      <c r="P458" s="8">
        <f t="shared" ref="P458:P521" si="58">VALUE(IF(RIGHT(I458,1)="]",MID(I458,LEN(I458)-8,8),D458))</f>
        <v>43356</v>
      </c>
      <c r="Q458" s="8">
        <f>VLOOKUP(P458,'Lookup Tables'!$A$3:$B$121,1,TRUE)</f>
        <v>43352</v>
      </c>
      <c r="R458" s="9">
        <f>VLOOKUP(P458,'Lookup Tables'!$A$3:$B$121,2,TRUE)</f>
        <v>43352</v>
      </c>
      <c r="S458" s="10">
        <f>VLOOKUP(P458,'Lookup Tables'!$D$3:$E$25,2,TRUE)</f>
        <v>43344</v>
      </c>
      <c r="T458" s="24" t="str">
        <f>IF(LEFT(G458,2)="PH",VLOOKUP(LEFT(G458,3),'Lookup Tables'!$G$3:$H$37,2,FALSE),IF(ISNA(VLOOKUP(LEFT(G458,2),'Lookup Tables'!$G$3:$H$37,2,FALSE)),"Other",VLOOKUP(LEFT(G458,2),'Lookup Tables'!$G$3:$H$37,2,FALSE)))</f>
        <v>Battery</v>
      </c>
      <c r="U458" s="79" t="str">
        <f t="shared" si="53"/>
        <v>NF2</v>
      </c>
      <c r="V458" s="79" t="str">
        <f t="shared" si="54"/>
        <v>F</v>
      </c>
      <c r="W458" s="79">
        <f>VLOOKUP(V458,'Lookup Tables'!$K$3:$L$21,2,FALSE)</f>
        <v>6</v>
      </c>
      <c r="X458" s="79">
        <f t="shared" si="55"/>
        <v>1500</v>
      </c>
      <c r="Y458" s="12">
        <f ca="1">IF(R458="LATE",TODAY()-P458,0)</f>
        <v>0</v>
      </c>
      <c r="Z458">
        <f ca="1">Y458*L458</f>
        <v>0</v>
      </c>
      <c r="AA458" s="80"/>
      <c r="AB458" s="93"/>
    </row>
    <row r="459" spans="1:28" x14ac:dyDescent="0.25">
      <c r="A459" s="25" t="s">
        <v>280</v>
      </c>
      <c r="B459" s="25" t="s">
        <v>13</v>
      </c>
      <c r="C459" s="26">
        <v>43262</v>
      </c>
      <c r="D459" s="26">
        <v>43369</v>
      </c>
      <c r="E459" s="25" t="s">
        <v>35</v>
      </c>
      <c r="F459" s="25" t="s">
        <v>35</v>
      </c>
      <c r="G459" s="25" t="s">
        <v>1652</v>
      </c>
      <c r="H459" s="25" t="s">
        <v>17</v>
      </c>
      <c r="I459" s="25" t="s">
        <v>2104</v>
      </c>
      <c r="J459" s="27">
        <v>250</v>
      </c>
      <c r="K459" s="27">
        <v>0</v>
      </c>
      <c r="L459" s="27">
        <f t="shared" si="52"/>
        <v>250</v>
      </c>
      <c r="M459" s="93">
        <v>0.71027385026841861</v>
      </c>
      <c r="N459" s="4" t="str">
        <f t="shared" si="56"/>
        <v>46244NF2040ci24 REV1.3250</v>
      </c>
      <c r="O459" s="4">
        <f t="shared" si="57"/>
        <v>177.56846256710466</v>
      </c>
      <c r="P459" s="8">
        <f t="shared" si="58"/>
        <v>43374</v>
      </c>
      <c r="Q459" s="8">
        <f>VLOOKUP(P459,'Lookup Tables'!$A$3:$B$121,1,TRUE)</f>
        <v>43373</v>
      </c>
      <c r="R459" s="9">
        <f>VLOOKUP(P459,'Lookup Tables'!$A$3:$B$121,2,TRUE)</f>
        <v>43373</v>
      </c>
      <c r="S459" s="10">
        <f>VLOOKUP(P459,'Lookup Tables'!$D$3:$E$25,2,TRUE)</f>
        <v>43374</v>
      </c>
      <c r="T459" s="24" t="str">
        <f>IF(LEFT(G459,2)="PH",VLOOKUP(LEFT(G459,3),'Lookup Tables'!$G$3:$H$37,2,FALSE),IF(ISNA(VLOOKUP(LEFT(G459,2),'Lookup Tables'!$G$3:$H$37,2,FALSE)),"Other",VLOOKUP(LEFT(G459,2),'Lookup Tables'!$G$3:$H$37,2,FALSE)))</f>
        <v>Battery</v>
      </c>
      <c r="U459" s="79" t="str">
        <f t="shared" si="53"/>
        <v>NF2</v>
      </c>
      <c r="V459" s="79" t="str">
        <f t="shared" si="54"/>
        <v>F</v>
      </c>
      <c r="W459" s="79">
        <f>VLOOKUP(V459,'Lookup Tables'!$K$3:$L$21,2,FALSE)</f>
        <v>6</v>
      </c>
      <c r="X459" s="79">
        <f t="shared" si="55"/>
        <v>1500</v>
      </c>
      <c r="Y459" s="12">
        <f ca="1">IF(R459="LATE",TODAY()-P459,0)</f>
        <v>0</v>
      </c>
      <c r="Z459">
        <f ca="1">Y459*L459</f>
        <v>0</v>
      </c>
      <c r="AA459" s="80"/>
      <c r="AB459" s="93"/>
    </row>
    <row r="460" spans="1:28" x14ac:dyDescent="0.25">
      <c r="A460" s="25" t="s">
        <v>280</v>
      </c>
      <c r="B460" s="25" t="s">
        <v>13</v>
      </c>
      <c r="C460" s="26">
        <v>43262</v>
      </c>
      <c r="D460" s="26">
        <v>43369</v>
      </c>
      <c r="E460" s="25" t="s">
        <v>35</v>
      </c>
      <c r="F460" s="25" t="s">
        <v>35</v>
      </c>
      <c r="G460" s="25" t="s">
        <v>1652</v>
      </c>
      <c r="H460" s="25" t="s">
        <v>17</v>
      </c>
      <c r="I460" s="25" t="s">
        <v>2105</v>
      </c>
      <c r="J460" s="27">
        <v>250</v>
      </c>
      <c r="K460" s="27">
        <v>0</v>
      </c>
      <c r="L460" s="27">
        <f t="shared" si="52"/>
        <v>250</v>
      </c>
      <c r="M460" s="93">
        <v>0.71027385026841861</v>
      </c>
      <c r="N460" s="4" t="str">
        <f t="shared" si="56"/>
        <v>46244NF2040ci24 REV1.3250</v>
      </c>
      <c r="O460" s="4">
        <f t="shared" si="57"/>
        <v>177.56846256710466</v>
      </c>
      <c r="P460" s="8">
        <f t="shared" si="58"/>
        <v>43381</v>
      </c>
      <c r="Q460" s="8">
        <f>VLOOKUP(P460,'Lookup Tables'!$A$3:$B$121,1,TRUE)</f>
        <v>43380</v>
      </c>
      <c r="R460" s="9">
        <f>VLOOKUP(P460,'Lookup Tables'!$A$3:$B$121,2,TRUE)</f>
        <v>43380</v>
      </c>
      <c r="S460" s="10">
        <f>VLOOKUP(P460,'Lookup Tables'!$D$3:$E$25,2,TRUE)</f>
        <v>43374</v>
      </c>
      <c r="T460" s="24" t="str">
        <f>IF(LEFT(G460,2)="PH",VLOOKUP(LEFT(G460,3),'Lookup Tables'!$G$3:$H$37,2,FALSE),IF(ISNA(VLOOKUP(LEFT(G460,2),'Lookup Tables'!$G$3:$H$37,2,FALSE)),"Other",VLOOKUP(LEFT(G460,2),'Lookup Tables'!$G$3:$H$37,2,FALSE)))</f>
        <v>Battery</v>
      </c>
      <c r="U460" s="79" t="str">
        <f t="shared" si="53"/>
        <v>NF2</v>
      </c>
      <c r="V460" s="79" t="str">
        <f t="shared" si="54"/>
        <v>F</v>
      </c>
      <c r="W460" s="79">
        <f>VLOOKUP(V460,'Lookup Tables'!$K$3:$L$21,2,FALSE)</f>
        <v>6</v>
      </c>
      <c r="X460" s="79">
        <f t="shared" si="55"/>
        <v>1500</v>
      </c>
      <c r="Y460" s="12">
        <f ca="1">IF(R460="LATE",TODAY()-P460,0)</f>
        <v>0</v>
      </c>
      <c r="Z460">
        <f ca="1">Y460*L460</f>
        <v>0</v>
      </c>
      <c r="AA460" s="80"/>
      <c r="AB460" s="93"/>
    </row>
    <row r="461" spans="1:28" x14ac:dyDescent="0.25">
      <c r="A461" s="25" t="s">
        <v>754</v>
      </c>
      <c r="B461" s="25" t="s">
        <v>13</v>
      </c>
      <c r="C461" s="26">
        <v>43322</v>
      </c>
      <c r="D461" s="26">
        <v>43397</v>
      </c>
      <c r="E461" s="25" t="s">
        <v>25</v>
      </c>
      <c r="F461" s="25" t="s">
        <v>25</v>
      </c>
      <c r="G461" s="25" t="s">
        <v>1652</v>
      </c>
      <c r="H461" s="25" t="s">
        <v>17</v>
      </c>
      <c r="I461" s="25" t="s">
        <v>2106</v>
      </c>
      <c r="J461" s="27">
        <v>4</v>
      </c>
      <c r="K461" s="27">
        <v>0</v>
      </c>
      <c r="L461" s="27">
        <f t="shared" si="52"/>
        <v>4</v>
      </c>
      <c r="M461" s="93">
        <v>1.1997131329476172</v>
      </c>
      <c r="N461" s="4" t="str">
        <f t="shared" si="56"/>
        <v>46799NF2040ci24 REV1.34</v>
      </c>
      <c r="O461" s="4">
        <f t="shared" si="57"/>
        <v>4.7988525317904687</v>
      </c>
      <c r="P461" s="8">
        <f t="shared" si="58"/>
        <v>43397</v>
      </c>
      <c r="Q461" s="8">
        <f>VLOOKUP(P461,'Lookup Tables'!$A$3:$B$121,1,TRUE)</f>
        <v>43394</v>
      </c>
      <c r="R461" s="9">
        <f>VLOOKUP(P461,'Lookup Tables'!$A$3:$B$121,2,TRUE)</f>
        <v>43394</v>
      </c>
      <c r="S461" s="10">
        <f>VLOOKUP(P461,'Lookup Tables'!$D$3:$E$25,2,TRUE)</f>
        <v>43374</v>
      </c>
      <c r="T461" s="24" t="str">
        <f>IF(LEFT(G461,2)="PH",VLOOKUP(LEFT(G461,3),'Lookup Tables'!$G$3:$H$37,2,FALSE),IF(ISNA(VLOOKUP(LEFT(G461,2),'Lookup Tables'!$G$3:$H$37,2,FALSE)),"Other",VLOOKUP(LEFT(G461,2),'Lookup Tables'!$G$3:$H$37,2,FALSE)))</f>
        <v>Battery</v>
      </c>
      <c r="U461" s="79" t="str">
        <f t="shared" si="53"/>
        <v>NF2</v>
      </c>
      <c r="V461" s="79" t="str">
        <f t="shared" si="54"/>
        <v>F</v>
      </c>
      <c r="W461" s="79">
        <f>VLOOKUP(V461,'Lookup Tables'!$K$3:$L$21,2,FALSE)</f>
        <v>6</v>
      </c>
      <c r="X461" s="79">
        <f t="shared" si="55"/>
        <v>24</v>
      </c>
      <c r="Y461" s="12">
        <f ca="1">IF(R461="LATE",TODAY()-P461,0)</f>
        <v>0</v>
      </c>
      <c r="Z461">
        <f ca="1">Y461*L461</f>
        <v>0</v>
      </c>
      <c r="AA461" s="80"/>
      <c r="AB461" s="93"/>
    </row>
    <row r="462" spans="1:28" x14ac:dyDescent="0.25">
      <c r="A462" s="25" t="s">
        <v>716</v>
      </c>
      <c r="B462" s="25" t="s">
        <v>13</v>
      </c>
      <c r="C462" s="26">
        <v>43318</v>
      </c>
      <c r="D462" s="26">
        <v>43439</v>
      </c>
      <c r="E462" s="25" t="s">
        <v>35</v>
      </c>
      <c r="F462" s="25" t="s">
        <v>35</v>
      </c>
      <c r="G462" s="25" t="s">
        <v>1652</v>
      </c>
      <c r="H462" s="25" t="s">
        <v>17</v>
      </c>
      <c r="I462" s="25" t="s">
        <v>2106</v>
      </c>
      <c r="J462" s="27">
        <v>650</v>
      </c>
      <c r="K462" s="27">
        <v>0</v>
      </c>
      <c r="L462" s="27">
        <f t="shared" si="52"/>
        <v>650</v>
      </c>
      <c r="M462" s="93">
        <v>0.71027385026841861</v>
      </c>
      <c r="N462" s="4" t="str">
        <f t="shared" si="56"/>
        <v>46755NF2040ci24 REV1.3650</v>
      </c>
      <c r="O462" s="4">
        <f t="shared" si="57"/>
        <v>461.67800267447211</v>
      </c>
      <c r="P462" s="8">
        <f t="shared" si="58"/>
        <v>43439</v>
      </c>
      <c r="Q462" s="8">
        <f>VLOOKUP(P462,'Lookup Tables'!$A$3:$B$121,1,TRUE)</f>
        <v>43436</v>
      </c>
      <c r="R462" s="9">
        <f>VLOOKUP(P462,'Lookup Tables'!$A$3:$B$121,2,TRUE)</f>
        <v>43436</v>
      </c>
      <c r="S462" s="10">
        <f>VLOOKUP(P462,'Lookup Tables'!$D$3:$E$25,2,TRUE)</f>
        <v>43435</v>
      </c>
      <c r="T462" s="24" t="str">
        <f>IF(LEFT(G462,2)="PH",VLOOKUP(LEFT(G462,3),'Lookup Tables'!$G$3:$H$37,2,FALSE),IF(ISNA(VLOOKUP(LEFT(G462,2),'Lookup Tables'!$G$3:$H$37,2,FALSE)),"Other",VLOOKUP(LEFT(G462,2),'Lookup Tables'!$G$3:$H$37,2,FALSE)))</f>
        <v>Battery</v>
      </c>
      <c r="U462" s="79" t="str">
        <f t="shared" si="53"/>
        <v>NF2</v>
      </c>
      <c r="V462" s="79" t="str">
        <f t="shared" si="54"/>
        <v>F</v>
      </c>
      <c r="W462" s="79">
        <f>VLOOKUP(V462,'Lookup Tables'!$K$3:$L$21,2,FALSE)</f>
        <v>6</v>
      </c>
      <c r="X462" s="79">
        <f t="shared" si="55"/>
        <v>3900</v>
      </c>
      <c r="Y462" s="12">
        <f ca="1">IF(R462="LATE",TODAY()-P462,0)</f>
        <v>0</v>
      </c>
      <c r="Z462">
        <f ca="1">Y462*L462</f>
        <v>0</v>
      </c>
      <c r="AA462" s="80"/>
      <c r="AB462" s="93"/>
    </row>
    <row r="463" spans="1:28" x14ac:dyDescent="0.25">
      <c r="A463" s="25" t="s">
        <v>129</v>
      </c>
      <c r="B463" s="25" t="s">
        <v>13</v>
      </c>
      <c r="C463" s="26">
        <v>43229</v>
      </c>
      <c r="D463" s="26">
        <v>43368</v>
      </c>
      <c r="E463" s="25" t="s">
        <v>41</v>
      </c>
      <c r="F463" s="25" t="s">
        <v>41</v>
      </c>
      <c r="G463" s="25" t="s">
        <v>1653</v>
      </c>
      <c r="H463" s="25" t="s">
        <v>17</v>
      </c>
      <c r="I463" s="25" t="s">
        <v>2107</v>
      </c>
      <c r="J463" s="27">
        <v>4</v>
      </c>
      <c r="K463" s="27">
        <v>0</v>
      </c>
      <c r="L463" s="27">
        <f t="shared" si="52"/>
        <v>4</v>
      </c>
      <c r="M463" s="93">
        <v>0.76459533228356669</v>
      </c>
      <c r="N463" s="4" t="str">
        <f t="shared" si="56"/>
        <v>45979NF2047bf29 REV2.34</v>
      </c>
      <c r="O463" s="4">
        <f t="shared" si="57"/>
        <v>3.0583813291342667</v>
      </c>
      <c r="P463" s="8">
        <f t="shared" si="58"/>
        <v>43333</v>
      </c>
      <c r="Q463" s="8">
        <f>VLOOKUP(P463,'Lookup Tables'!$A$3:$B$121,1,TRUE)</f>
        <v>43331</v>
      </c>
      <c r="R463" s="9" t="str">
        <f>VLOOKUP(P463,'Lookup Tables'!$A$3:$B$121,2,TRUE)</f>
        <v>LATE</v>
      </c>
      <c r="S463" s="10" t="str">
        <f>VLOOKUP(P463,'Lookup Tables'!$D$3:$E$25,2,TRUE)</f>
        <v>LATE</v>
      </c>
      <c r="T463" s="24" t="str">
        <f>IF(LEFT(G463,2)="PH",VLOOKUP(LEFT(G463,3),'Lookup Tables'!$G$3:$H$37,2,FALSE),IF(ISNA(VLOOKUP(LEFT(G463,2),'Lookup Tables'!$G$3:$H$37,2,FALSE)),"Other",VLOOKUP(LEFT(G463,2),'Lookup Tables'!$G$3:$H$37,2,FALSE)))</f>
        <v>Battery</v>
      </c>
      <c r="U463" s="79" t="str">
        <f t="shared" si="53"/>
        <v>NF2</v>
      </c>
      <c r="V463" s="79" t="str">
        <f t="shared" si="54"/>
        <v>F</v>
      </c>
      <c r="W463" s="79">
        <f>VLOOKUP(V463,'Lookup Tables'!$K$3:$L$21,2,FALSE)</f>
        <v>6</v>
      </c>
      <c r="X463" s="79">
        <f t="shared" si="55"/>
        <v>24</v>
      </c>
      <c r="Y463" s="12">
        <f ca="1">IF(R463="LATE",TODAY()-P463,0)</f>
        <v>24</v>
      </c>
      <c r="Z463">
        <f ca="1">Y463*L463</f>
        <v>96</v>
      </c>
      <c r="AA463" s="80"/>
      <c r="AB463" s="93"/>
    </row>
    <row r="464" spans="1:28" x14ac:dyDescent="0.25">
      <c r="A464" s="25" t="s">
        <v>129</v>
      </c>
      <c r="B464" s="25" t="s">
        <v>13</v>
      </c>
      <c r="C464" s="26">
        <v>43229</v>
      </c>
      <c r="D464" s="26">
        <v>43368</v>
      </c>
      <c r="E464" s="25" t="s">
        <v>41</v>
      </c>
      <c r="F464" s="25" t="s">
        <v>41</v>
      </c>
      <c r="G464" s="25" t="s">
        <v>1654</v>
      </c>
      <c r="H464" s="25" t="s">
        <v>17</v>
      </c>
      <c r="I464" s="25" t="s">
        <v>2108</v>
      </c>
      <c r="J464" s="27">
        <v>92</v>
      </c>
      <c r="K464" s="27">
        <v>0</v>
      </c>
      <c r="L464" s="27">
        <f t="shared" si="52"/>
        <v>92</v>
      </c>
      <c r="M464" s="93">
        <v>0.76459533228356669</v>
      </c>
      <c r="N464" s="4" t="str">
        <f t="shared" si="56"/>
        <v>45979NF2047bf29 REV2.592</v>
      </c>
      <c r="O464" s="4">
        <f t="shared" si="57"/>
        <v>70.342770570088135</v>
      </c>
      <c r="P464" s="8">
        <f t="shared" si="58"/>
        <v>43333</v>
      </c>
      <c r="Q464" s="8">
        <f>VLOOKUP(P464,'Lookup Tables'!$A$3:$B$121,1,TRUE)</f>
        <v>43331</v>
      </c>
      <c r="R464" s="9" t="str">
        <f>VLOOKUP(P464,'Lookup Tables'!$A$3:$B$121,2,TRUE)</f>
        <v>LATE</v>
      </c>
      <c r="S464" s="10" t="str">
        <f>VLOOKUP(P464,'Lookup Tables'!$D$3:$E$25,2,TRUE)</f>
        <v>LATE</v>
      </c>
      <c r="T464" s="24" t="str">
        <f>IF(LEFT(G464,2)="PH",VLOOKUP(LEFT(G464,3),'Lookup Tables'!$G$3:$H$37,2,FALSE),IF(ISNA(VLOOKUP(LEFT(G464,2),'Lookup Tables'!$G$3:$H$37,2,FALSE)),"Other",VLOOKUP(LEFT(G464,2),'Lookup Tables'!$G$3:$H$37,2,FALSE)))</f>
        <v>Battery</v>
      </c>
      <c r="U464" s="79" t="str">
        <f t="shared" si="53"/>
        <v>NF2</v>
      </c>
      <c r="V464" s="79" t="str">
        <f t="shared" si="54"/>
        <v>F</v>
      </c>
      <c r="W464" s="79">
        <f>VLOOKUP(V464,'Lookup Tables'!$K$3:$L$21,2,FALSE)</f>
        <v>6</v>
      </c>
      <c r="X464" s="79">
        <f t="shared" si="55"/>
        <v>552</v>
      </c>
      <c r="Y464" s="12">
        <f ca="1">IF(R464="LATE",TODAY()-P464,0)</f>
        <v>24</v>
      </c>
      <c r="Z464">
        <f ca="1">Y464*L464</f>
        <v>2208</v>
      </c>
      <c r="AA464" s="80"/>
      <c r="AB464" s="93"/>
    </row>
    <row r="465" spans="1:28" x14ac:dyDescent="0.25">
      <c r="A465" s="25" t="s">
        <v>129</v>
      </c>
      <c r="B465" s="25" t="s">
        <v>13</v>
      </c>
      <c r="C465" s="26">
        <v>43229</v>
      </c>
      <c r="D465" s="26">
        <v>43368</v>
      </c>
      <c r="E465" s="25" t="s">
        <v>41</v>
      </c>
      <c r="F465" s="25" t="s">
        <v>41</v>
      </c>
      <c r="G465" s="25" t="s">
        <v>1654</v>
      </c>
      <c r="H465" s="25" t="s">
        <v>17</v>
      </c>
      <c r="I465" s="25" t="s">
        <v>2109</v>
      </c>
      <c r="J465" s="27">
        <v>96</v>
      </c>
      <c r="K465" s="27">
        <v>0</v>
      </c>
      <c r="L465" s="27">
        <f t="shared" si="52"/>
        <v>96</v>
      </c>
      <c r="M465" s="93">
        <v>0.76459533228356669</v>
      </c>
      <c r="N465" s="4" t="str">
        <f t="shared" si="56"/>
        <v>45979NF2047bf29 REV2.596</v>
      </c>
      <c r="O465" s="4">
        <f t="shared" si="57"/>
        <v>73.401151899222398</v>
      </c>
      <c r="P465" s="8">
        <f t="shared" si="58"/>
        <v>43362</v>
      </c>
      <c r="Q465" s="8">
        <f>VLOOKUP(P465,'Lookup Tables'!$A$3:$B$121,1,TRUE)</f>
        <v>43359</v>
      </c>
      <c r="R465" s="9">
        <f>VLOOKUP(P465,'Lookup Tables'!$A$3:$B$121,2,TRUE)</f>
        <v>43359</v>
      </c>
      <c r="S465" s="10">
        <f>VLOOKUP(P465,'Lookup Tables'!$D$3:$E$25,2,TRUE)</f>
        <v>43344</v>
      </c>
      <c r="T465" s="24" t="str">
        <f>IF(LEFT(G465,2)="PH",VLOOKUP(LEFT(G465,3),'Lookup Tables'!$G$3:$H$37,2,FALSE),IF(ISNA(VLOOKUP(LEFT(G465,2),'Lookup Tables'!$G$3:$H$37,2,FALSE)),"Other",VLOOKUP(LEFT(G465,2),'Lookup Tables'!$G$3:$H$37,2,FALSE)))</f>
        <v>Battery</v>
      </c>
      <c r="U465" s="79" t="str">
        <f t="shared" si="53"/>
        <v>NF2</v>
      </c>
      <c r="V465" s="79" t="str">
        <f t="shared" si="54"/>
        <v>F</v>
      </c>
      <c r="W465" s="79">
        <f>VLOOKUP(V465,'Lookup Tables'!$K$3:$L$21,2,FALSE)</f>
        <v>6</v>
      </c>
      <c r="X465" s="79">
        <f t="shared" si="55"/>
        <v>576</v>
      </c>
      <c r="Y465" s="12">
        <f ca="1">IF(R465="LATE",TODAY()-P465,0)</f>
        <v>0</v>
      </c>
      <c r="Z465">
        <f ca="1">Y465*L465</f>
        <v>0</v>
      </c>
      <c r="AA465" s="80"/>
      <c r="AB465" s="93"/>
    </row>
    <row r="466" spans="1:28" x14ac:dyDescent="0.25">
      <c r="A466" s="25" t="s">
        <v>532</v>
      </c>
      <c r="B466" s="25" t="s">
        <v>13</v>
      </c>
      <c r="C466" s="26">
        <v>43313</v>
      </c>
      <c r="D466" s="26">
        <v>43360</v>
      </c>
      <c r="E466" s="25" t="s">
        <v>533</v>
      </c>
      <c r="F466" s="25" t="s">
        <v>533</v>
      </c>
      <c r="G466" s="25" t="s">
        <v>1655</v>
      </c>
      <c r="H466" s="25" t="s">
        <v>17</v>
      </c>
      <c r="I466" s="25" t="s">
        <v>2110</v>
      </c>
      <c r="J466" s="27">
        <v>9</v>
      </c>
      <c r="K466" s="27">
        <v>0</v>
      </c>
      <c r="L466" s="27">
        <f t="shared" si="52"/>
        <v>9</v>
      </c>
      <c r="M466" s="93">
        <v>1.0427540768736967</v>
      </c>
      <c r="N466" s="4" t="str">
        <f t="shared" si="56"/>
        <v>46712NF2047bf34 REV1.49</v>
      </c>
      <c r="O466" s="4">
        <f t="shared" si="57"/>
        <v>9.3847866918632707</v>
      </c>
      <c r="P466" s="8">
        <f t="shared" si="58"/>
        <v>43360</v>
      </c>
      <c r="Q466" s="8">
        <f>VLOOKUP(P466,'Lookup Tables'!$A$3:$B$121,1,TRUE)</f>
        <v>43359</v>
      </c>
      <c r="R466" s="9">
        <f>VLOOKUP(P466,'Lookup Tables'!$A$3:$B$121,2,TRUE)</f>
        <v>43359</v>
      </c>
      <c r="S466" s="10">
        <f>VLOOKUP(P466,'Lookup Tables'!$D$3:$E$25,2,TRUE)</f>
        <v>43344</v>
      </c>
      <c r="T466" s="24" t="str">
        <f>IF(LEFT(G466,2)="PH",VLOOKUP(LEFT(G466,3),'Lookup Tables'!$G$3:$H$37,2,FALSE),IF(ISNA(VLOOKUP(LEFT(G466,2),'Lookup Tables'!$G$3:$H$37,2,FALSE)),"Other",VLOOKUP(LEFT(G466,2),'Lookup Tables'!$G$3:$H$37,2,FALSE)))</f>
        <v>Battery</v>
      </c>
      <c r="U466" s="79" t="str">
        <f t="shared" si="53"/>
        <v>NF2</v>
      </c>
      <c r="V466" s="79" t="str">
        <f t="shared" si="54"/>
        <v>F</v>
      </c>
      <c r="W466" s="79">
        <f>VLOOKUP(V466,'Lookup Tables'!$K$3:$L$21,2,FALSE)</f>
        <v>6</v>
      </c>
      <c r="X466" s="79">
        <f t="shared" si="55"/>
        <v>54</v>
      </c>
      <c r="Y466" s="12">
        <f ca="1">IF(R466="LATE",TODAY()-P466,0)</f>
        <v>0</v>
      </c>
      <c r="Z466">
        <f ca="1">Y466*L466</f>
        <v>0</v>
      </c>
      <c r="AA466" s="80"/>
      <c r="AB466" s="93"/>
    </row>
    <row r="467" spans="1:28" x14ac:dyDescent="0.25">
      <c r="A467" s="25" t="s">
        <v>364</v>
      </c>
      <c r="B467" s="25" t="s">
        <v>13</v>
      </c>
      <c r="C467" s="26">
        <v>43278</v>
      </c>
      <c r="D467" s="26">
        <v>43406</v>
      </c>
      <c r="E467" s="25" t="s">
        <v>365</v>
      </c>
      <c r="F467" s="25" t="s">
        <v>365</v>
      </c>
      <c r="G467" s="25" t="s">
        <v>1656</v>
      </c>
      <c r="H467" s="25" t="s">
        <v>17</v>
      </c>
      <c r="I467" s="25" t="s">
        <v>2111</v>
      </c>
      <c r="J467" s="27">
        <v>3</v>
      </c>
      <c r="K467" s="27">
        <v>0</v>
      </c>
      <c r="L467" s="27">
        <f t="shared" si="52"/>
        <v>3</v>
      </c>
      <c r="M467" s="93">
        <v>0.96504797027246325</v>
      </c>
      <c r="N467" s="4" t="str">
        <f t="shared" si="56"/>
        <v>46408NF2047bx29 REV1.03</v>
      </c>
      <c r="O467" s="4">
        <f t="shared" si="57"/>
        <v>2.8951439108173895</v>
      </c>
      <c r="P467" s="8">
        <f t="shared" si="58"/>
        <v>43395</v>
      </c>
      <c r="Q467" s="8">
        <f>VLOOKUP(P467,'Lookup Tables'!$A$3:$B$121,1,TRUE)</f>
        <v>43394</v>
      </c>
      <c r="R467" s="9">
        <f>VLOOKUP(P467,'Lookup Tables'!$A$3:$B$121,2,TRUE)</f>
        <v>43394</v>
      </c>
      <c r="S467" s="10">
        <f>VLOOKUP(P467,'Lookup Tables'!$D$3:$E$25,2,TRUE)</f>
        <v>43374</v>
      </c>
      <c r="T467" s="24" t="str">
        <f>IF(LEFT(G467,2)="PH",VLOOKUP(LEFT(G467,3),'Lookup Tables'!$G$3:$H$37,2,FALSE),IF(ISNA(VLOOKUP(LEFT(G467,2),'Lookup Tables'!$G$3:$H$37,2,FALSE)),"Other",VLOOKUP(LEFT(G467,2),'Lookup Tables'!$G$3:$H$37,2,FALSE)))</f>
        <v>Battery</v>
      </c>
      <c r="U467" s="79" t="str">
        <f t="shared" si="53"/>
        <v>NF2</v>
      </c>
      <c r="V467" s="79" t="str">
        <f t="shared" si="54"/>
        <v>F</v>
      </c>
      <c r="W467" s="79">
        <f>VLOOKUP(V467,'Lookup Tables'!$K$3:$L$21,2,FALSE)</f>
        <v>6</v>
      </c>
      <c r="X467" s="79">
        <f t="shared" si="55"/>
        <v>18</v>
      </c>
      <c r="Y467" s="12">
        <f ca="1">IF(R467="LATE",TODAY()-P467,0)</f>
        <v>0</v>
      </c>
      <c r="Z467">
        <f ca="1">Y467*L467</f>
        <v>0</v>
      </c>
      <c r="AA467" s="80"/>
      <c r="AB467" s="93"/>
    </row>
    <row r="468" spans="1:28" x14ac:dyDescent="0.25">
      <c r="A468" s="25" t="s">
        <v>364</v>
      </c>
      <c r="B468" s="25" t="s">
        <v>13</v>
      </c>
      <c r="C468" s="26">
        <v>43278</v>
      </c>
      <c r="D468" s="26">
        <v>43406</v>
      </c>
      <c r="E468" s="25" t="s">
        <v>365</v>
      </c>
      <c r="F468" s="25" t="s">
        <v>365</v>
      </c>
      <c r="G468" s="25" t="s">
        <v>1657</v>
      </c>
      <c r="H468" s="25" t="s">
        <v>17</v>
      </c>
      <c r="I468" s="25" t="s">
        <v>2112</v>
      </c>
      <c r="J468" s="27">
        <v>22</v>
      </c>
      <c r="K468" s="27">
        <v>0</v>
      </c>
      <c r="L468" s="27">
        <f t="shared" si="52"/>
        <v>22</v>
      </c>
      <c r="M468" s="93">
        <v>0.96504797027246325</v>
      </c>
      <c r="N468" s="4" t="str">
        <f t="shared" si="56"/>
        <v>46408NF2047bx29 REV1.122</v>
      </c>
      <c r="O468" s="4">
        <f t="shared" si="57"/>
        <v>21.231055345994193</v>
      </c>
      <c r="P468" s="8">
        <f t="shared" si="58"/>
        <v>43395</v>
      </c>
      <c r="Q468" s="8">
        <f>VLOOKUP(P468,'Lookup Tables'!$A$3:$B$121,1,TRUE)</f>
        <v>43394</v>
      </c>
      <c r="R468" s="9">
        <f>VLOOKUP(P468,'Lookup Tables'!$A$3:$B$121,2,TRUE)</f>
        <v>43394</v>
      </c>
      <c r="S468" s="10">
        <f>VLOOKUP(P468,'Lookup Tables'!$D$3:$E$25,2,TRUE)</f>
        <v>43374</v>
      </c>
      <c r="T468" s="24" t="str">
        <f>IF(LEFT(G468,2)="PH",VLOOKUP(LEFT(G468,3),'Lookup Tables'!$G$3:$H$37,2,FALSE),IF(ISNA(VLOOKUP(LEFT(G468,2),'Lookup Tables'!$G$3:$H$37,2,FALSE)),"Other",VLOOKUP(LEFT(G468,2),'Lookup Tables'!$G$3:$H$37,2,FALSE)))</f>
        <v>Battery</v>
      </c>
      <c r="U468" s="79" t="str">
        <f t="shared" si="53"/>
        <v>NF2</v>
      </c>
      <c r="V468" s="79" t="str">
        <f t="shared" si="54"/>
        <v>F</v>
      </c>
      <c r="W468" s="79">
        <f>VLOOKUP(V468,'Lookup Tables'!$K$3:$L$21,2,FALSE)</f>
        <v>6</v>
      </c>
      <c r="X468" s="79">
        <f t="shared" si="55"/>
        <v>132</v>
      </c>
      <c r="Y468" s="12">
        <f ca="1">IF(R468="LATE",TODAY()-P468,0)</f>
        <v>0</v>
      </c>
      <c r="Z468">
        <f ca="1">Y468*L468</f>
        <v>0</v>
      </c>
      <c r="AA468" s="80"/>
      <c r="AB468" s="93"/>
    </row>
    <row r="469" spans="1:28" x14ac:dyDescent="0.25">
      <c r="A469" s="25" t="s">
        <v>364</v>
      </c>
      <c r="B469" s="25" t="s">
        <v>13</v>
      </c>
      <c r="C469" s="26">
        <v>43278</v>
      </c>
      <c r="D469" s="26">
        <v>43406</v>
      </c>
      <c r="E469" s="25" t="s">
        <v>365</v>
      </c>
      <c r="F469" s="25" t="s">
        <v>365</v>
      </c>
      <c r="G469" s="25" t="s">
        <v>1657</v>
      </c>
      <c r="H469" s="25" t="s">
        <v>17</v>
      </c>
      <c r="I469" s="25" t="s">
        <v>2113</v>
      </c>
      <c r="J469" s="27">
        <v>25</v>
      </c>
      <c r="K469" s="27">
        <v>0</v>
      </c>
      <c r="L469" s="27">
        <f t="shared" si="52"/>
        <v>25</v>
      </c>
      <c r="M469" s="93">
        <v>0.96504797027246325</v>
      </c>
      <c r="N469" s="4" t="str">
        <f t="shared" si="56"/>
        <v>46408NF2047bx29 REV1.125</v>
      </c>
      <c r="O469" s="4">
        <f t="shared" si="57"/>
        <v>24.126199256811582</v>
      </c>
      <c r="P469" s="8">
        <f t="shared" si="58"/>
        <v>43402</v>
      </c>
      <c r="Q469" s="8">
        <f>VLOOKUP(P469,'Lookup Tables'!$A$3:$B$121,1,TRUE)</f>
        <v>43401</v>
      </c>
      <c r="R469" s="9">
        <f>VLOOKUP(P469,'Lookup Tables'!$A$3:$B$121,2,TRUE)</f>
        <v>43401</v>
      </c>
      <c r="S469" s="10">
        <f>VLOOKUP(P469,'Lookup Tables'!$D$3:$E$25,2,TRUE)</f>
        <v>43374</v>
      </c>
      <c r="T469" s="24" t="str">
        <f>IF(LEFT(G469,2)="PH",VLOOKUP(LEFT(G469,3),'Lookup Tables'!$G$3:$H$37,2,FALSE),IF(ISNA(VLOOKUP(LEFT(G469,2),'Lookup Tables'!$G$3:$H$37,2,FALSE)),"Other",VLOOKUP(LEFT(G469,2),'Lookup Tables'!$G$3:$H$37,2,FALSE)))</f>
        <v>Battery</v>
      </c>
      <c r="U469" s="79" t="str">
        <f t="shared" si="53"/>
        <v>NF2</v>
      </c>
      <c r="V469" s="79" t="str">
        <f t="shared" si="54"/>
        <v>F</v>
      </c>
      <c r="W469" s="79">
        <f>VLOOKUP(V469,'Lookup Tables'!$K$3:$L$21,2,FALSE)</f>
        <v>6</v>
      </c>
      <c r="X469" s="79">
        <f t="shared" si="55"/>
        <v>150</v>
      </c>
      <c r="Y469" s="12">
        <f ca="1">IF(R469="LATE",TODAY()-P469,0)</f>
        <v>0</v>
      </c>
      <c r="Z469">
        <f ca="1">Y469*L469</f>
        <v>0</v>
      </c>
      <c r="AA469" s="80"/>
      <c r="AB469" s="93"/>
    </row>
    <row r="470" spans="1:28" x14ac:dyDescent="0.25">
      <c r="A470" s="25" t="s">
        <v>390</v>
      </c>
      <c r="B470" s="25" t="s">
        <v>13</v>
      </c>
      <c r="C470" s="26">
        <v>43286</v>
      </c>
      <c r="D470" s="26">
        <v>43655</v>
      </c>
      <c r="E470" s="25" t="s">
        <v>365</v>
      </c>
      <c r="F470" s="25" t="s">
        <v>365</v>
      </c>
      <c r="G470" s="25" t="s">
        <v>1657</v>
      </c>
      <c r="H470" s="25" t="s">
        <v>17</v>
      </c>
      <c r="I470" s="25" t="s">
        <v>2114</v>
      </c>
      <c r="J470" s="27">
        <v>25</v>
      </c>
      <c r="K470" s="27">
        <v>0</v>
      </c>
      <c r="L470" s="27">
        <f t="shared" si="52"/>
        <v>25</v>
      </c>
      <c r="M470" s="93">
        <v>0.8070880158699556</v>
      </c>
      <c r="N470" s="4" t="str">
        <f t="shared" si="56"/>
        <v>46467NF2047bx29 REV1.125</v>
      </c>
      <c r="O470" s="4">
        <f t="shared" si="57"/>
        <v>20.177200396748891</v>
      </c>
      <c r="P470" s="8">
        <f t="shared" si="58"/>
        <v>43389</v>
      </c>
      <c r="Q470" s="8">
        <f>VLOOKUP(P470,'Lookup Tables'!$A$3:$B$121,1,TRUE)</f>
        <v>43387</v>
      </c>
      <c r="R470" s="9">
        <f>VLOOKUP(P470,'Lookup Tables'!$A$3:$B$121,2,TRUE)</f>
        <v>43387</v>
      </c>
      <c r="S470" s="10">
        <f>VLOOKUP(P470,'Lookup Tables'!$D$3:$E$25,2,TRUE)</f>
        <v>43374</v>
      </c>
      <c r="T470" s="24" t="str">
        <f>IF(LEFT(G470,2)="PH",VLOOKUP(LEFT(G470,3),'Lookup Tables'!$G$3:$H$37,2,FALSE),IF(ISNA(VLOOKUP(LEFT(G470,2),'Lookup Tables'!$G$3:$H$37,2,FALSE)),"Other",VLOOKUP(LEFT(G470,2),'Lookup Tables'!$G$3:$H$37,2,FALSE)))</f>
        <v>Battery</v>
      </c>
      <c r="U470" s="79" t="str">
        <f t="shared" si="53"/>
        <v>NF2</v>
      </c>
      <c r="V470" s="79" t="str">
        <f t="shared" si="54"/>
        <v>F</v>
      </c>
      <c r="W470" s="79">
        <f>VLOOKUP(V470,'Lookup Tables'!$K$3:$L$21,2,FALSE)</f>
        <v>6</v>
      </c>
      <c r="X470" s="79">
        <f t="shared" si="55"/>
        <v>150</v>
      </c>
      <c r="Y470" s="12">
        <f ca="1">IF(R470="LATE",TODAY()-P470,0)</f>
        <v>0</v>
      </c>
      <c r="Z470">
        <f ca="1">Y470*L470</f>
        <v>0</v>
      </c>
      <c r="AA470" s="80"/>
      <c r="AB470" s="93"/>
    </row>
    <row r="471" spans="1:28" x14ac:dyDescent="0.25">
      <c r="A471" s="25" t="s">
        <v>390</v>
      </c>
      <c r="B471" s="25" t="s">
        <v>13</v>
      </c>
      <c r="C471" s="26">
        <v>43286</v>
      </c>
      <c r="D471" s="26">
        <v>43655</v>
      </c>
      <c r="E471" s="25" t="s">
        <v>365</v>
      </c>
      <c r="F471" s="25" t="s">
        <v>365</v>
      </c>
      <c r="G471" s="25" t="s">
        <v>1657</v>
      </c>
      <c r="H471" s="25" t="s">
        <v>17</v>
      </c>
      <c r="I471" s="25" t="s">
        <v>2115</v>
      </c>
      <c r="J471" s="27">
        <v>25</v>
      </c>
      <c r="K471" s="27">
        <v>0</v>
      </c>
      <c r="L471" s="27">
        <f t="shared" si="52"/>
        <v>25</v>
      </c>
      <c r="M471" s="93">
        <v>0.8070880158699556</v>
      </c>
      <c r="N471" s="4" t="str">
        <f t="shared" si="56"/>
        <v>46467NF2047bx29 REV1.125</v>
      </c>
      <c r="O471" s="4">
        <f t="shared" si="57"/>
        <v>20.177200396748891</v>
      </c>
      <c r="P471" s="8">
        <f t="shared" si="58"/>
        <v>43410</v>
      </c>
      <c r="Q471" s="8">
        <f>VLOOKUP(P471,'Lookup Tables'!$A$3:$B$121,1,TRUE)</f>
        <v>43408</v>
      </c>
      <c r="R471" s="9">
        <f>VLOOKUP(P471,'Lookup Tables'!$A$3:$B$121,2,TRUE)</f>
        <v>43408</v>
      </c>
      <c r="S471" s="10">
        <f>VLOOKUP(P471,'Lookup Tables'!$D$3:$E$25,2,TRUE)</f>
        <v>43405</v>
      </c>
      <c r="T471" s="24" t="str">
        <f>IF(LEFT(G471,2)="PH",VLOOKUP(LEFT(G471,3),'Lookup Tables'!$G$3:$H$37,2,FALSE),IF(ISNA(VLOOKUP(LEFT(G471,2),'Lookup Tables'!$G$3:$H$37,2,FALSE)),"Other",VLOOKUP(LEFT(G471,2),'Lookup Tables'!$G$3:$H$37,2,FALSE)))</f>
        <v>Battery</v>
      </c>
      <c r="U471" s="79" t="str">
        <f t="shared" si="53"/>
        <v>NF2</v>
      </c>
      <c r="V471" s="79" t="str">
        <f t="shared" si="54"/>
        <v>F</v>
      </c>
      <c r="W471" s="79">
        <f>VLOOKUP(V471,'Lookup Tables'!$K$3:$L$21,2,FALSE)</f>
        <v>6</v>
      </c>
      <c r="X471" s="79">
        <f t="shared" si="55"/>
        <v>150</v>
      </c>
      <c r="Y471" s="12">
        <f ca="1">IF(R471="LATE",TODAY()-P471,0)</f>
        <v>0</v>
      </c>
      <c r="Z471">
        <f ca="1">Y471*L471</f>
        <v>0</v>
      </c>
      <c r="AA471" s="80"/>
      <c r="AB471" s="93"/>
    </row>
    <row r="472" spans="1:28" x14ac:dyDescent="0.25">
      <c r="A472" s="25" t="s">
        <v>390</v>
      </c>
      <c r="B472" s="25" t="s">
        <v>13</v>
      </c>
      <c r="C472" s="26">
        <v>43286</v>
      </c>
      <c r="D472" s="26">
        <v>43655</v>
      </c>
      <c r="E472" s="25" t="s">
        <v>365</v>
      </c>
      <c r="F472" s="25" t="s">
        <v>365</v>
      </c>
      <c r="G472" s="25" t="s">
        <v>1657</v>
      </c>
      <c r="H472" s="25" t="s">
        <v>17</v>
      </c>
      <c r="I472" s="25" t="s">
        <v>2116</v>
      </c>
      <c r="J472" s="27">
        <v>25</v>
      </c>
      <c r="K472" s="27">
        <v>0</v>
      </c>
      <c r="L472" s="27">
        <f t="shared" si="52"/>
        <v>25</v>
      </c>
      <c r="M472" s="93">
        <v>0.8070880158699556</v>
      </c>
      <c r="N472" s="4" t="str">
        <f t="shared" si="56"/>
        <v>46467NF2047bx29 REV1.125</v>
      </c>
      <c r="O472" s="4">
        <f t="shared" si="57"/>
        <v>20.177200396748891</v>
      </c>
      <c r="P472" s="8">
        <f t="shared" si="58"/>
        <v>43424</v>
      </c>
      <c r="Q472" s="8">
        <f>VLOOKUP(P472,'Lookup Tables'!$A$3:$B$121,1,TRUE)</f>
        <v>43422</v>
      </c>
      <c r="R472" s="9">
        <f>VLOOKUP(P472,'Lookup Tables'!$A$3:$B$121,2,TRUE)</f>
        <v>43422</v>
      </c>
      <c r="S472" s="10">
        <f>VLOOKUP(P472,'Lookup Tables'!$D$3:$E$25,2,TRUE)</f>
        <v>43405</v>
      </c>
      <c r="T472" s="24" t="str">
        <f>IF(LEFT(G472,2)="PH",VLOOKUP(LEFT(G472,3),'Lookup Tables'!$G$3:$H$37,2,FALSE),IF(ISNA(VLOOKUP(LEFT(G472,2),'Lookup Tables'!$G$3:$H$37,2,FALSE)),"Other",VLOOKUP(LEFT(G472,2),'Lookup Tables'!$G$3:$H$37,2,FALSE)))</f>
        <v>Battery</v>
      </c>
      <c r="U472" s="79" t="str">
        <f t="shared" si="53"/>
        <v>NF2</v>
      </c>
      <c r="V472" s="79" t="str">
        <f t="shared" si="54"/>
        <v>F</v>
      </c>
      <c r="W472" s="79">
        <f>VLOOKUP(V472,'Lookup Tables'!$K$3:$L$21,2,FALSE)</f>
        <v>6</v>
      </c>
      <c r="X472" s="79">
        <f t="shared" si="55"/>
        <v>150</v>
      </c>
      <c r="Y472" s="12">
        <f ca="1">IF(R472="LATE",TODAY()-P472,0)</f>
        <v>0</v>
      </c>
      <c r="Z472">
        <f ca="1">Y472*L472</f>
        <v>0</v>
      </c>
      <c r="AA472" s="80"/>
      <c r="AB472" s="93"/>
    </row>
    <row r="473" spans="1:28" x14ac:dyDescent="0.25">
      <c r="A473" s="25" t="s">
        <v>390</v>
      </c>
      <c r="B473" s="25" t="s">
        <v>13</v>
      </c>
      <c r="C473" s="26">
        <v>43286</v>
      </c>
      <c r="D473" s="26">
        <v>43655</v>
      </c>
      <c r="E473" s="25" t="s">
        <v>365</v>
      </c>
      <c r="F473" s="25" t="s">
        <v>365</v>
      </c>
      <c r="G473" s="25" t="s">
        <v>1657</v>
      </c>
      <c r="H473" s="25" t="s">
        <v>17</v>
      </c>
      <c r="I473" s="25" t="s">
        <v>2117</v>
      </c>
      <c r="J473" s="27">
        <v>25</v>
      </c>
      <c r="K473" s="27">
        <v>0</v>
      </c>
      <c r="L473" s="27">
        <f t="shared" si="52"/>
        <v>25</v>
      </c>
      <c r="M473" s="93">
        <v>0.8070880158699556</v>
      </c>
      <c r="N473" s="4" t="str">
        <f t="shared" si="56"/>
        <v>46467NF2047bx29 REV1.125</v>
      </c>
      <c r="O473" s="4">
        <f t="shared" si="57"/>
        <v>20.177200396748891</v>
      </c>
      <c r="P473" s="8">
        <f t="shared" si="58"/>
        <v>43462</v>
      </c>
      <c r="Q473" s="8">
        <f>VLOOKUP(P473,'Lookup Tables'!$A$3:$B$121,1,TRUE)</f>
        <v>43457</v>
      </c>
      <c r="R473" s="9">
        <f>VLOOKUP(P473,'Lookup Tables'!$A$3:$B$121,2,TRUE)</f>
        <v>43457</v>
      </c>
      <c r="S473" s="10">
        <f>VLOOKUP(P473,'Lookup Tables'!$D$3:$E$25,2,TRUE)</f>
        <v>43435</v>
      </c>
      <c r="T473" s="24" t="str">
        <f>IF(LEFT(G473,2)="PH",VLOOKUP(LEFT(G473,3),'Lookup Tables'!$G$3:$H$37,2,FALSE),IF(ISNA(VLOOKUP(LEFT(G473,2),'Lookup Tables'!$G$3:$H$37,2,FALSE)),"Other",VLOOKUP(LEFT(G473,2),'Lookup Tables'!$G$3:$H$37,2,FALSE)))</f>
        <v>Battery</v>
      </c>
      <c r="U473" s="79" t="str">
        <f t="shared" si="53"/>
        <v>NF2</v>
      </c>
      <c r="V473" s="79" t="str">
        <f t="shared" si="54"/>
        <v>F</v>
      </c>
      <c r="W473" s="79">
        <f>VLOOKUP(V473,'Lookup Tables'!$K$3:$L$21,2,FALSE)</f>
        <v>6</v>
      </c>
      <c r="X473" s="79">
        <f t="shared" si="55"/>
        <v>150</v>
      </c>
      <c r="Y473" s="12">
        <f ca="1">IF(R473="LATE",TODAY()-P473,0)</f>
        <v>0</v>
      </c>
      <c r="Z473">
        <f ca="1">Y473*L473</f>
        <v>0</v>
      </c>
      <c r="AA473" s="80"/>
      <c r="AB473" s="93"/>
    </row>
    <row r="474" spans="1:28" x14ac:dyDescent="0.25">
      <c r="A474" s="25" t="s">
        <v>390</v>
      </c>
      <c r="B474" s="25" t="s">
        <v>13</v>
      </c>
      <c r="C474" s="26">
        <v>43286</v>
      </c>
      <c r="D474" s="26">
        <v>43655</v>
      </c>
      <c r="E474" s="25" t="s">
        <v>365</v>
      </c>
      <c r="F474" s="25" t="s">
        <v>365</v>
      </c>
      <c r="G474" s="25" t="s">
        <v>1657</v>
      </c>
      <c r="H474" s="25" t="s">
        <v>17</v>
      </c>
      <c r="I474" s="25" t="s">
        <v>2118</v>
      </c>
      <c r="J474" s="27">
        <v>25</v>
      </c>
      <c r="K474" s="27">
        <v>0</v>
      </c>
      <c r="L474" s="27">
        <f t="shared" si="52"/>
        <v>25</v>
      </c>
      <c r="M474" s="93">
        <v>0.8070880158699556</v>
      </c>
      <c r="N474" s="4" t="str">
        <f t="shared" si="56"/>
        <v>46467NF2047bx29 REV1.125</v>
      </c>
      <c r="O474" s="4">
        <f t="shared" si="57"/>
        <v>20.177200396748891</v>
      </c>
      <c r="P474" s="8">
        <f t="shared" si="58"/>
        <v>43486</v>
      </c>
      <c r="Q474" s="8">
        <f>VLOOKUP(P474,'Lookup Tables'!$A$3:$B$121,1,TRUE)</f>
        <v>43485</v>
      </c>
      <c r="R474" s="9">
        <f>VLOOKUP(P474,'Lookup Tables'!$A$3:$B$121,2,TRUE)</f>
        <v>43485</v>
      </c>
      <c r="S474" s="10">
        <f>VLOOKUP(P474,'Lookup Tables'!$D$3:$E$25,2,TRUE)</f>
        <v>43466</v>
      </c>
      <c r="T474" s="24" t="str">
        <f>IF(LEFT(G474,2)="PH",VLOOKUP(LEFT(G474,3),'Lookup Tables'!$G$3:$H$37,2,FALSE),IF(ISNA(VLOOKUP(LEFT(G474,2),'Lookup Tables'!$G$3:$H$37,2,FALSE)),"Other",VLOOKUP(LEFT(G474,2),'Lookup Tables'!$G$3:$H$37,2,FALSE)))</f>
        <v>Battery</v>
      </c>
      <c r="U474" s="79" t="str">
        <f t="shared" si="53"/>
        <v>NF2</v>
      </c>
      <c r="V474" s="79" t="str">
        <f t="shared" si="54"/>
        <v>F</v>
      </c>
      <c r="W474" s="79">
        <f>VLOOKUP(V474,'Lookup Tables'!$K$3:$L$21,2,FALSE)</f>
        <v>6</v>
      </c>
      <c r="X474" s="79">
        <f t="shared" si="55"/>
        <v>150</v>
      </c>
      <c r="Y474" s="12">
        <f ca="1">IF(R474="LATE",TODAY()-P474,0)</f>
        <v>0</v>
      </c>
      <c r="Z474">
        <f ca="1">Y474*L474</f>
        <v>0</v>
      </c>
      <c r="AA474" s="80"/>
      <c r="AB474" s="93"/>
    </row>
    <row r="475" spans="1:28" x14ac:dyDescent="0.25">
      <c r="A475" s="25" t="s">
        <v>390</v>
      </c>
      <c r="B475" s="25" t="s">
        <v>13</v>
      </c>
      <c r="C475" s="26">
        <v>43286</v>
      </c>
      <c r="D475" s="26">
        <v>43655</v>
      </c>
      <c r="E475" s="25" t="s">
        <v>365</v>
      </c>
      <c r="F475" s="25" t="s">
        <v>365</v>
      </c>
      <c r="G475" s="25" t="s">
        <v>1657</v>
      </c>
      <c r="H475" s="25" t="s">
        <v>17</v>
      </c>
      <c r="I475" s="25" t="s">
        <v>2119</v>
      </c>
      <c r="J475" s="27">
        <v>25</v>
      </c>
      <c r="K475" s="27">
        <v>0</v>
      </c>
      <c r="L475" s="27">
        <f t="shared" si="52"/>
        <v>25</v>
      </c>
      <c r="M475" s="93">
        <v>0.8070880158699556</v>
      </c>
      <c r="N475" s="4" t="str">
        <f t="shared" si="56"/>
        <v>46467NF2047bx29 REV1.125</v>
      </c>
      <c r="O475" s="4">
        <f t="shared" si="57"/>
        <v>20.177200396748891</v>
      </c>
      <c r="P475" s="8">
        <f t="shared" si="58"/>
        <v>43515</v>
      </c>
      <c r="Q475" s="8">
        <f>VLOOKUP(P475,'Lookup Tables'!$A$3:$B$121,1,TRUE)</f>
        <v>43513</v>
      </c>
      <c r="R475" s="9">
        <f>VLOOKUP(P475,'Lookup Tables'!$A$3:$B$121,2,TRUE)</f>
        <v>43513</v>
      </c>
      <c r="S475" s="10">
        <f>VLOOKUP(P475,'Lookup Tables'!$D$3:$E$25,2,TRUE)</f>
        <v>43497</v>
      </c>
      <c r="T475" s="24" t="str">
        <f>IF(LEFT(G475,2)="PH",VLOOKUP(LEFT(G475,3),'Lookup Tables'!$G$3:$H$37,2,FALSE),IF(ISNA(VLOOKUP(LEFT(G475,2),'Lookup Tables'!$G$3:$H$37,2,FALSE)),"Other",VLOOKUP(LEFT(G475,2),'Lookup Tables'!$G$3:$H$37,2,FALSE)))</f>
        <v>Battery</v>
      </c>
      <c r="U475" s="79" t="str">
        <f t="shared" si="53"/>
        <v>NF2</v>
      </c>
      <c r="V475" s="79" t="str">
        <f t="shared" si="54"/>
        <v>F</v>
      </c>
      <c r="W475" s="79">
        <f>VLOOKUP(V475,'Lookup Tables'!$K$3:$L$21,2,FALSE)</f>
        <v>6</v>
      </c>
      <c r="X475" s="79">
        <f t="shared" si="55"/>
        <v>150</v>
      </c>
      <c r="Y475" s="12">
        <f ca="1">IF(R475="LATE",TODAY()-P475,0)</f>
        <v>0</v>
      </c>
      <c r="Z475">
        <f ca="1">Y475*L475</f>
        <v>0</v>
      </c>
      <c r="AA475" s="80"/>
      <c r="AB475" s="93"/>
    </row>
    <row r="476" spans="1:28" x14ac:dyDescent="0.25">
      <c r="A476" s="25" t="s">
        <v>390</v>
      </c>
      <c r="B476" s="25" t="s">
        <v>13</v>
      </c>
      <c r="C476" s="26">
        <v>43286</v>
      </c>
      <c r="D476" s="26">
        <v>43655</v>
      </c>
      <c r="E476" s="25" t="s">
        <v>365</v>
      </c>
      <c r="F476" s="25" t="s">
        <v>365</v>
      </c>
      <c r="G476" s="25" t="s">
        <v>1657</v>
      </c>
      <c r="H476" s="25" t="s">
        <v>17</v>
      </c>
      <c r="I476" s="25" t="s">
        <v>2120</v>
      </c>
      <c r="J476" s="27">
        <v>25</v>
      </c>
      <c r="K476" s="27">
        <v>0</v>
      </c>
      <c r="L476" s="27">
        <f t="shared" si="52"/>
        <v>25</v>
      </c>
      <c r="M476" s="93">
        <v>0.8070880158699556</v>
      </c>
      <c r="N476" s="4" t="str">
        <f t="shared" si="56"/>
        <v>46467NF2047bx29 REV1.125</v>
      </c>
      <c r="O476" s="4">
        <f t="shared" si="57"/>
        <v>20.177200396748891</v>
      </c>
      <c r="P476" s="8">
        <f t="shared" si="58"/>
        <v>43543</v>
      </c>
      <c r="Q476" s="8">
        <f>VLOOKUP(P476,'Lookup Tables'!$A$3:$B$121,1,TRUE)</f>
        <v>43541</v>
      </c>
      <c r="R476" s="9">
        <f>VLOOKUP(P476,'Lookup Tables'!$A$3:$B$121,2,TRUE)</f>
        <v>43541</v>
      </c>
      <c r="S476" s="10">
        <f>VLOOKUP(P476,'Lookup Tables'!$D$3:$E$25,2,TRUE)</f>
        <v>43525</v>
      </c>
      <c r="T476" s="24" t="str">
        <f>IF(LEFT(G476,2)="PH",VLOOKUP(LEFT(G476,3),'Lookup Tables'!$G$3:$H$37,2,FALSE),IF(ISNA(VLOOKUP(LEFT(G476,2),'Lookup Tables'!$G$3:$H$37,2,FALSE)),"Other",VLOOKUP(LEFT(G476,2),'Lookup Tables'!$G$3:$H$37,2,FALSE)))</f>
        <v>Battery</v>
      </c>
      <c r="U476" s="79" t="str">
        <f t="shared" si="53"/>
        <v>NF2</v>
      </c>
      <c r="V476" s="79" t="str">
        <f t="shared" si="54"/>
        <v>F</v>
      </c>
      <c r="W476" s="79">
        <f>VLOOKUP(V476,'Lookup Tables'!$K$3:$L$21,2,FALSE)</f>
        <v>6</v>
      </c>
      <c r="X476" s="79">
        <f t="shared" si="55"/>
        <v>150</v>
      </c>
      <c r="Y476" s="12">
        <f ca="1">IF(R476="LATE",TODAY()-P476,0)</f>
        <v>0</v>
      </c>
      <c r="Z476">
        <f ca="1">Y476*L476</f>
        <v>0</v>
      </c>
      <c r="AA476" s="80"/>
      <c r="AB476" s="93"/>
    </row>
    <row r="477" spans="1:28" x14ac:dyDescent="0.25">
      <c r="A477" s="25" t="s">
        <v>390</v>
      </c>
      <c r="B477" s="25" t="s">
        <v>13</v>
      </c>
      <c r="C477" s="26">
        <v>43286</v>
      </c>
      <c r="D477" s="26">
        <v>43655</v>
      </c>
      <c r="E477" s="25" t="s">
        <v>365</v>
      </c>
      <c r="F477" s="25" t="s">
        <v>365</v>
      </c>
      <c r="G477" s="25" t="s">
        <v>1657</v>
      </c>
      <c r="H477" s="25" t="s">
        <v>17</v>
      </c>
      <c r="I477" s="25" t="s">
        <v>2121</v>
      </c>
      <c r="J477" s="27">
        <v>25</v>
      </c>
      <c r="K477" s="27">
        <v>0</v>
      </c>
      <c r="L477" s="27">
        <f t="shared" si="52"/>
        <v>25</v>
      </c>
      <c r="M477" s="93">
        <v>0.8070880158699556</v>
      </c>
      <c r="N477" s="4" t="str">
        <f t="shared" si="56"/>
        <v>46467NF2047bx29 REV1.125</v>
      </c>
      <c r="O477" s="4">
        <f t="shared" si="57"/>
        <v>20.177200396748891</v>
      </c>
      <c r="P477" s="8">
        <f t="shared" si="58"/>
        <v>43574</v>
      </c>
      <c r="Q477" s="8">
        <f>VLOOKUP(P477,'Lookup Tables'!$A$3:$B$121,1,TRUE)</f>
        <v>43569</v>
      </c>
      <c r="R477" s="9">
        <f>VLOOKUP(P477,'Lookup Tables'!$A$3:$B$121,2,TRUE)</f>
        <v>43569</v>
      </c>
      <c r="S477" s="10">
        <f>VLOOKUP(P477,'Lookup Tables'!$D$3:$E$25,2,TRUE)</f>
        <v>43556</v>
      </c>
      <c r="T477" s="24" t="str">
        <f>IF(LEFT(G477,2)="PH",VLOOKUP(LEFT(G477,3),'Lookup Tables'!$G$3:$H$37,2,FALSE),IF(ISNA(VLOOKUP(LEFT(G477,2),'Lookup Tables'!$G$3:$H$37,2,FALSE)),"Other",VLOOKUP(LEFT(G477,2),'Lookup Tables'!$G$3:$H$37,2,FALSE)))</f>
        <v>Battery</v>
      </c>
      <c r="U477" s="79" t="str">
        <f t="shared" si="53"/>
        <v>NF2</v>
      </c>
      <c r="V477" s="79" t="str">
        <f t="shared" si="54"/>
        <v>F</v>
      </c>
      <c r="W477" s="79">
        <f>VLOOKUP(V477,'Lookup Tables'!$K$3:$L$21,2,FALSE)</f>
        <v>6</v>
      </c>
      <c r="X477" s="79">
        <f t="shared" si="55"/>
        <v>150</v>
      </c>
      <c r="Y477" s="12">
        <f ca="1">IF(R477="LATE",TODAY()-P477,0)</f>
        <v>0</v>
      </c>
      <c r="Z477">
        <f ca="1">Y477*L477</f>
        <v>0</v>
      </c>
      <c r="AA477" s="80"/>
      <c r="AB477" s="93"/>
    </row>
    <row r="478" spans="1:28" x14ac:dyDescent="0.25">
      <c r="A478" s="25" t="s">
        <v>390</v>
      </c>
      <c r="B478" s="25" t="s">
        <v>13</v>
      </c>
      <c r="C478" s="26">
        <v>43286</v>
      </c>
      <c r="D478" s="26">
        <v>43655</v>
      </c>
      <c r="E478" s="25" t="s">
        <v>365</v>
      </c>
      <c r="F478" s="25" t="s">
        <v>365</v>
      </c>
      <c r="G478" s="25" t="s">
        <v>1657</v>
      </c>
      <c r="H478" s="25" t="s">
        <v>17</v>
      </c>
      <c r="I478" s="25" t="s">
        <v>2122</v>
      </c>
      <c r="J478" s="27">
        <v>25</v>
      </c>
      <c r="K478" s="27">
        <v>0</v>
      </c>
      <c r="L478" s="27">
        <f t="shared" si="52"/>
        <v>25</v>
      </c>
      <c r="M478" s="93">
        <v>0.8070880158699556</v>
      </c>
      <c r="N478" s="4" t="str">
        <f t="shared" si="56"/>
        <v>46467NF2047bx29 REV1.125</v>
      </c>
      <c r="O478" s="4">
        <f t="shared" si="57"/>
        <v>20.177200396748891</v>
      </c>
      <c r="P478" s="8">
        <f t="shared" si="58"/>
        <v>43605</v>
      </c>
      <c r="Q478" s="8">
        <f>VLOOKUP(P478,'Lookup Tables'!$A$3:$B$121,1,TRUE)</f>
        <v>43604</v>
      </c>
      <c r="R478" s="9">
        <f>VLOOKUP(P478,'Lookup Tables'!$A$3:$B$121,2,TRUE)</f>
        <v>43604</v>
      </c>
      <c r="S478" s="10">
        <f>VLOOKUP(P478,'Lookup Tables'!$D$3:$E$25,2,TRUE)</f>
        <v>43586</v>
      </c>
      <c r="T478" s="24" t="str">
        <f>IF(LEFT(G478,2)="PH",VLOOKUP(LEFT(G478,3),'Lookup Tables'!$G$3:$H$37,2,FALSE),IF(ISNA(VLOOKUP(LEFT(G478,2),'Lookup Tables'!$G$3:$H$37,2,FALSE)),"Other",VLOOKUP(LEFT(G478,2),'Lookup Tables'!$G$3:$H$37,2,FALSE)))</f>
        <v>Battery</v>
      </c>
      <c r="U478" s="79" t="str">
        <f t="shared" si="53"/>
        <v>NF2</v>
      </c>
      <c r="V478" s="79" t="str">
        <f t="shared" si="54"/>
        <v>F</v>
      </c>
      <c r="W478" s="79">
        <f>VLOOKUP(V478,'Lookup Tables'!$K$3:$L$21,2,FALSE)</f>
        <v>6</v>
      </c>
      <c r="X478" s="79">
        <f t="shared" si="55"/>
        <v>150</v>
      </c>
      <c r="Y478" s="12">
        <f ca="1">IF(R478="LATE",TODAY()-P478,0)</f>
        <v>0</v>
      </c>
      <c r="Z478">
        <f ca="1">Y478*L478</f>
        <v>0</v>
      </c>
      <c r="AA478" s="80"/>
      <c r="AB478" s="93"/>
    </row>
    <row r="479" spans="1:28" x14ac:dyDescent="0.25">
      <c r="A479" s="25" t="s">
        <v>390</v>
      </c>
      <c r="B479" s="25" t="s">
        <v>13</v>
      </c>
      <c r="C479" s="26">
        <v>43286</v>
      </c>
      <c r="D479" s="26">
        <v>43655</v>
      </c>
      <c r="E479" s="25" t="s">
        <v>365</v>
      </c>
      <c r="F479" s="25" t="s">
        <v>365</v>
      </c>
      <c r="G479" s="25" t="s">
        <v>1657</v>
      </c>
      <c r="H479" s="25" t="s">
        <v>17</v>
      </c>
      <c r="I479" s="25" t="s">
        <v>2123</v>
      </c>
      <c r="J479" s="27">
        <v>25</v>
      </c>
      <c r="K479" s="27">
        <v>0</v>
      </c>
      <c r="L479" s="27">
        <f t="shared" si="52"/>
        <v>25</v>
      </c>
      <c r="M479" s="93">
        <v>0.8070880158699556</v>
      </c>
      <c r="N479" s="4" t="str">
        <f t="shared" si="56"/>
        <v>46467NF2047bx29 REV1.125</v>
      </c>
      <c r="O479" s="4">
        <f t="shared" si="57"/>
        <v>20.177200396748891</v>
      </c>
      <c r="P479" s="8">
        <f t="shared" si="58"/>
        <v>43635</v>
      </c>
      <c r="Q479" s="8">
        <f>VLOOKUP(P479,'Lookup Tables'!$A$3:$B$121,1,TRUE)</f>
        <v>43632</v>
      </c>
      <c r="R479" s="9">
        <f>VLOOKUP(P479,'Lookup Tables'!$A$3:$B$121,2,TRUE)</f>
        <v>43632</v>
      </c>
      <c r="S479" s="10">
        <f>VLOOKUP(P479,'Lookup Tables'!$D$3:$E$25,2,TRUE)</f>
        <v>43617</v>
      </c>
      <c r="T479" s="24" t="str">
        <f>IF(LEFT(G479,2)="PH",VLOOKUP(LEFT(G479,3),'Lookup Tables'!$G$3:$H$37,2,FALSE),IF(ISNA(VLOOKUP(LEFT(G479,2),'Lookup Tables'!$G$3:$H$37,2,FALSE)),"Other",VLOOKUP(LEFT(G479,2),'Lookup Tables'!$G$3:$H$37,2,FALSE)))</f>
        <v>Battery</v>
      </c>
      <c r="U479" s="79" t="str">
        <f t="shared" si="53"/>
        <v>NF2</v>
      </c>
      <c r="V479" s="79" t="str">
        <f t="shared" si="54"/>
        <v>F</v>
      </c>
      <c r="W479" s="79">
        <f>VLOOKUP(V479,'Lookup Tables'!$K$3:$L$21,2,FALSE)</f>
        <v>6</v>
      </c>
      <c r="X479" s="79">
        <f t="shared" si="55"/>
        <v>150</v>
      </c>
      <c r="Y479" s="12">
        <f ca="1">IF(R479="LATE",TODAY()-P479,0)</f>
        <v>0</v>
      </c>
      <c r="Z479">
        <f ca="1">Y479*L479</f>
        <v>0</v>
      </c>
      <c r="AA479" s="80"/>
      <c r="AB479" s="93"/>
    </row>
    <row r="480" spans="1:28" x14ac:dyDescent="0.25">
      <c r="A480" s="25" t="s">
        <v>44</v>
      </c>
      <c r="B480" s="25" t="s">
        <v>13</v>
      </c>
      <c r="C480" s="26">
        <v>43124</v>
      </c>
      <c r="D480" s="26">
        <v>43496</v>
      </c>
      <c r="E480" s="25" t="s">
        <v>42</v>
      </c>
      <c r="F480" s="25" t="s">
        <v>42</v>
      </c>
      <c r="G480" s="25" t="s">
        <v>1658</v>
      </c>
      <c r="H480" s="25" t="s">
        <v>17</v>
      </c>
      <c r="I480" s="25" t="s">
        <v>2124</v>
      </c>
      <c r="J480" s="27">
        <v>18</v>
      </c>
      <c r="K480" s="27">
        <v>0</v>
      </c>
      <c r="L480" s="27">
        <f t="shared" si="52"/>
        <v>18</v>
      </c>
      <c r="M480" s="93">
        <v>0</v>
      </c>
      <c r="N480" s="4" t="str">
        <f t="shared" si="56"/>
        <v>44936NF2047by34 REV1.018</v>
      </c>
      <c r="O480" s="4">
        <f t="shared" si="57"/>
        <v>0</v>
      </c>
      <c r="P480" s="8">
        <f t="shared" si="58"/>
        <v>43329</v>
      </c>
      <c r="Q480" s="8">
        <f>VLOOKUP(P480,'Lookup Tables'!$A$3:$B$121,1,TRUE)</f>
        <v>43324</v>
      </c>
      <c r="R480" s="9" t="str">
        <f>VLOOKUP(P480,'Lookup Tables'!$A$3:$B$121,2,TRUE)</f>
        <v>LATE</v>
      </c>
      <c r="S480" s="10" t="str">
        <f>VLOOKUP(P480,'Lookup Tables'!$D$3:$E$25,2,TRUE)</f>
        <v>LATE</v>
      </c>
      <c r="T480" s="24" t="str">
        <f>IF(LEFT(G480,2)="PH",VLOOKUP(LEFT(G480,3),'Lookup Tables'!$G$3:$H$37,2,FALSE),IF(ISNA(VLOOKUP(LEFT(G480,2),'Lookup Tables'!$G$3:$H$37,2,FALSE)),"Other",VLOOKUP(LEFT(G480,2),'Lookup Tables'!$G$3:$H$37,2,FALSE)))</f>
        <v>Battery</v>
      </c>
      <c r="U480" s="79" t="str">
        <f t="shared" si="53"/>
        <v>NF2</v>
      </c>
      <c r="V480" s="79" t="str">
        <f t="shared" si="54"/>
        <v>F</v>
      </c>
      <c r="W480" s="79">
        <f>VLOOKUP(V480,'Lookup Tables'!$K$3:$L$21,2,FALSE)</f>
        <v>6</v>
      </c>
      <c r="X480" s="79">
        <f t="shared" si="55"/>
        <v>108</v>
      </c>
      <c r="Y480" s="12">
        <f ca="1">IF(R480="LATE",TODAY()-P480,0)</f>
        <v>28</v>
      </c>
      <c r="Z480">
        <f ca="1">Y480*L480</f>
        <v>504</v>
      </c>
      <c r="AA480" s="80"/>
      <c r="AB480" s="93"/>
    </row>
    <row r="481" spans="1:28" x14ac:dyDescent="0.25">
      <c r="A481" s="25" t="s">
        <v>44</v>
      </c>
      <c r="B481" s="25" t="s">
        <v>13</v>
      </c>
      <c r="C481" s="26">
        <v>43124</v>
      </c>
      <c r="D481" s="26">
        <v>43496</v>
      </c>
      <c r="E481" s="25" t="s">
        <v>42</v>
      </c>
      <c r="F481" s="25" t="s">
        <v>42</v>
      </c>
      <c r="G481" s="25" t="s">
        <v>1658</v>
      </c>
      <c r="H481" s="25" t="s">
        <v>17</v>
      </c>
      <c r="I481" s="25" t="s">
        <v>2125</v>
      </c>
      <c r="J481" s="27">
        <v>1</v>
      </c>
      <c r="K481" s="27">
        <v>0</v>
      </c>
      <c r="L481" s="27">
        <f t="shared" si="52"/>
        <v>1</v>
      </c>
      <c r="M481" s="93">
        <v>0</v>
      </c>
      <c r="N481" s="4" t="str">
        <f t="shared" si="56"/>
        <v>44936NF2047by34 REV1.01</v>
      </c>
      <c r="O481" s="4">
        <f t="shared" si="57"/>
        <v>0</v>
      </c>
      <c r="P481" s="8">
        <f t="shared" si="58"/>
        <v>43496</v>
      </c>
      <c r="Q481" s="8">
        <f>VLOOKUP(P481,'Lookup Tables'!$A$3:$B$121,1,TRUE)</f>
        <v>43492</v>
      </c>
      <c r="R481" s="9">
        <f>VLOOKUP(P481,'Lookup Tables'!$A$3:$B$121,2,TRUE)</f>
        <v>43492</v>
      </c>
      <c r="S481" s="10">
        <f>VLOOKUP(P481,'Lookup Tables'!$D$3:$E$25,2,TRUE)</f>
        <v>43466</v>
      </c>
      <c r="T481" s="24" t="str">
        <f>IF(LEFT(G481,2)="PH",VLOOKUP(LEFT(G481,3),'Lookup Tables'!$G$3:$H$37,2,FALSE),IF(ISNA(VLOOKUP(LEFT(G481,2),'Lookup Tables'!$G$3:$H$37,2,FALSE)),"Other",VLOOKUP(LEFT(G481,2),'Lookup Tables'!$G$3:$H$37,2,FALSE)))</f>
        <v>Battery</v>
      </c>
      <c r="U481" s="79" t="str">
        <f t="shared" si="53"/>
        <v>NF2</v>
      </c>
      <c r="V481" s="79" t="str">
        <f t="shared" si="54"/>
        <v>F</v>
      </c>
      <c r="W481" s="79">
        <f>VLOOKUP(V481,'Lookup Tables'!$K$3:$L$21,2,FALSE)</f>
        <v>6</v>
      </c>
      <c r="X481" s="79">
        <f t="shared" si="55"/>
        <v>6</v>
      </c>
      <c r="Y481" s="12">
        <f ca="1">IF(R481="LATE",TODAY()-P481,0)</f>
        <v>0</v>
      </c>
      <c r="Z481">
        <f ca="1">Y481*L481</f>
        <v>0</v>
      </c>
      <c r="AA481" s="80"/>
      <c r="AB481" s="93"/>
    </row>
    <row r="482" spans="1:28" x14ac:dyDescent="0.25">
      <c r="A482" s="25" t="s">
        <v>431</v>
      </c>
      <c r="B482" s="25" t="s">
        <v>13</v>
      </c>
      <c r="C482" s="26">
        <v>43298</v>
      </c>
      <c r="D482" s="26">
        <v>43312</v>
      </c>
      <c r="E482" s="25" t="s">
        <v>42</v>
      </c>
      <c r="F482" s="25" t="s">
        <v>42</v>
      </c>
      <c r="G482" s="25" t="s">
        <v>1659</v>
      </c>
      <c r="H482" s="25" t="s">
        <v>17</v>
      </c>
      <c r="I482" s="25" t="s">
        <v>2126</v>
      </c>
      <c r="J482" s="27">
        <v>8</v>
      </c>
      <c r="K482" s="27">
        <v>0</v>
      </c>
      <c r="L482" s="27">
        <f t="shared" si="52"/>
        <v>8</v>
      </c>
      <c r="M482" s="93">
        <v>0</v>
      </c>
      <c r="N482" s="4" t="str">
        <f t="shared" si="56"/>
        <v>46561NF2047by34 REV2.08</v>
      </c>
      <c r="O482" s="4">
        <f t="shared" si="57"/>
        <v>0</v>
      </c>
      <c r="P482" s="8">
        <f t="shared" si="58"/>
        <v>43312</v>
      </c>
      <c r="Q482" s="8">
        <f>VLOOKUP(P482,'Lookup Tables'!$A$3:$B$121,1,TRUE)</f>
        <v>43310</v>
      </c>
      <c r="R482" s="9" t="str">
        <f>VLOOKUP(P482,'Lookup Tables'!$A$3:$B$121,2,TRUE)</f>
        <v>LATE</v>
      </c>
      <c r="S482" s="10" t="str">
        <f>VLOOKUP(P482,'Lookup Tables'!$D$3:$E$25,2,TRUE)</f>
        <v>LATE</v>
      </c>
      <c r="T482" s="24" t="str">
        <f>IF(LEFT(G482,2)="PH",VLOOKUP(LEFT(G482,3),'Lookup Tables'!$G$3:$H$37,2,FALSE),IF(ISNA(VLOOKUP(LEFT(G482,2),'Lookup Tables'!$G$3:$H$37,2,FALSE)),"Other",VLOOKUP(LEFT(G482,2),'Lookup Tables'!$G$3:$H$37,2,FALSE)))</f>
        <v>Battery</v>
      </c>
      <c r="U482" s="79" t="str">
        <f t="shared" si="53"/>
        <v>NF2</v>
      </c>
      <c r="V482" s="79" t="str">
        <f t="shared" si="54"/>
        <v>F</v>
      </c>
      <c r="W482" s="79">
        <f>VLOOKUP(V482,'Lookup Tables'!$K$3:$L$21,2,FALSE)</f>
        <v>6</v>
      </c>
      <c r="X482" s="79">
        <f t="shared" si="55"/>
        <v>48</v>
      </c>
      <c r="Y482" s="12">
        <f ca="1">IF(R482="LATE",TODAY()-P482,0)</f>
        <v>45</v>
      </c>
      <c r="Z482">
        <f ca="1">Y482*L482</f>
        <v>360</v>
      </c>
      <c r="AA482" s="80"/>
      <c r="AB482" s="93"/>
    </row>
    <row r="483" spans="1:28" x14ac:dyDescent="0.25">
      <c r="A483" s="25" t="s">
        <v>44</v>
      </c>
      <c r="B483" s="25" t="s">
        <v>13</v>
      </c>
      <c r="C483" s="26">
        <v>43124</v>
      </c>
      <c r="D483" s="26">
        <v>43496</v>
      </c>
      <c r="E483" s="25" t="s">
        <v>42</v>
      </c>
      <c r="F483" s="25" t="s">
        <v>42</v>
      </c>
      <c r="G483" s="25" t="s">
        <v>1659</v>
      </c>
      <c r="H483" s="25" t="s">
        <v>17</v>
      </c>
      <c r="I483" s="25" t="s">
        <v>2127</v>
      </c>
      <c r="J483" s="27">
        <v>15</v>
      </c>
      <c r="K483" s="27">
        <v>0</v>
      </c>
      <c r="L483" s="27">
        <f t="shared" si="52"/>
        <v>15</v>
      </c>
      <c r="M483" s="93">
        <v>0</v>
      </c>
      <c r="N483" s="4" t="str">
        <f t="shared" si="56"/>
        <v>44936NF2047by34 REV2.015</v>
      </c>
      <c r="O483" s="4">
        <f t="shared" si="57"/>
        <v>0</v>
      </c>
      <c r="P483" s="8">
        <f t="shared" si="58"/>
        <v>43329</v>
      </c>
      <c r="Q483" s="8">
        <f>VLOOKUP(P483,'Lookup Tables'!$A$3:$B$121,1,TRUE)</f>
        <v>43324</v>
      </c>
      <c r="R483" s="9" t="str">
        <f>VLOOKUP(P483,'Lookup Tables'!$A$3:$B$121,2,TRUE)</f>
        <v>LATE</v>
      </c>
      <c r="S483" s="10" t="str">
        <f>VLOOKUP(P483,'Lookup Tables'!$D$3:$E$25,2,TRUE)</f>
        <v>LATE</v>
      </c>
      <c r="T483" s="24" t="str">
        <f>IF(LEFT(G483,2)="PH",VLOOKUP(LEFT(G483,3),'Lookup Tables'!$G$3:$H$37,2,FALSE),IF(ISNA(VLOOKUP(LEFT(G483,2),'Lookup Tables'!$G$3:$H$37,2,FALSE)),"Other",VLOOKUP(LEFT(G483,2),'Lookup Tables'!$G$3:$H$37,2,FALSE)))</f>
        <v>Battery</v>
      </c>
      <c r="U483" s="79" t="str">
        <f t="shared" si="53"/>
        <v>NF2</v>
      </c>
      <c r="V483" s="79" t="str">
        <f t="shared" si="54"/>
        <v>F</v>
      </c>
      <c r="W483" s="79">
        <f>VLOOKUP(V483,'Lookup Tables'!$K$3:$L$21,2,FALSE)</f>
        <v>6</v>
      </c>
      <c r="X483" s="79">
        <f t="shared" si="55"/>
        <v>90</v>
      </c>
      <c r="Y483" s="12">
        <f ca="1">IF(R483="LATE",TODAY()-P483,0)</f>
        <v>28</v>
      </c>
      <c r="Z483">
        <f ca="1">Y483*L483</f>
        <v>420</v>
      </c>
      <c r="AA483" s="80"/>
      <c r="AB483" s="93"/>
    </row>
    <row r="484" spans="1:28" x14ac:dyDescent="0.25">
      <c r="A484" s="25" t="s">
        <v>1226</v>
      </c>
      <c r="B484" s="25" t="s">
        <v>13</v>
      </c>
      <c r="C484" s="26">
        <v>43348</v>
      </c>
      <c r="D484" s="26">
        <v>43371</v>
      </c>
      <c r="E484" s="25" t="s">
        <v>1227</v>
      </c>
      <c r="F484" s="25" t="s">
        <v>1227</v>
      </c>
      <c r="G484" s="25" t="s">
        <v>1660</v>
      </c>
      <c r="H484" s="25" t="s">
        <v>17</v>
      </c>
      <c r="I484" s="25" t="s">
        <v>2128</v>
      </c>
      <c r="J484" s="27">
        <v>2</v>
      </c>
      <c r="K484" s="27">
        <v>0</v>
      </c>
      <c r="L484" s="27">
        <f t="shared" si="52"/>
        <v>2</v>
      </c>
      <c r="M484" s="93">
        <v>1.2203680348193737</v>
      </c>
      <c r="N484" s="4" t="str">
        <f t="shared" si="56"/>
        <v>46940NF3040bf25 REV1.02</v>
      </c>
      <c r="O484" s="4">
        <f t="shared" si="57"/>
        <v>2.4407360696387475</v>
      </c>
      <c r="P484" s="8">
        <f t="shared" si="58"/>
        <v>43371</v>
      </c>
      <c r="Q484" s="8">
        <f>VLOOKUP(P484,'Lookup Tables'!$A$3:$B$121,1,TRUE)</f>
        <v>43366</v>
      </c>
      <c r="R484" s="9">
        <f>VLOOKUP(P484,'Lookup Tables'!$A$3:$B$121,2,TRUE)</f>
        <v>43366</v>
      </c>
      <c r="S484" s="10">
        <f>VLOOKUP(P484,'Lookup Tables'!$D$3:$E$25,2,TRUE)</f>
        <v>43344</v>
      </c>
      <c r="T484" s="24" t="str">
        <f>IF(LEFT(G484,2)="PH",VLOOKUP(LEFT(G484,3),'Lookup Tables'!$G$3:$H$37,2,FALSE),IF(ISNA(VLOOKUP(LEFT(G484,2),'Lookup Tables'!$G$3:$H$37,2,FALSE)),"Other",VLOOKUP(LEFT(G484,2),'Lookup Tables'!$G$3:$H$37,2,FALSE)))</f>
        <v>Battery</v>
      </c>
      <c r="U484" s="79" t="str">
        <f t="shared" si="53"/>
        <v>NF3</v>
      </c>
      <c r="V484" s="79" t="str">
        <f t="shared" si="54"/>
        <v>F</v>
      </c>
      <c r="W484" s="79">
        <f>VLOOKUP(V484,'Lookup Tables'!$K$3:$L$21,2,FALSE)</f>
        <v>6</v>
      </c>
      <c r="X484" s="79">
        <f t="shared" si="55"/>
        <v>12</v>
      </c>
      <c r="Y484" s="12">
        <f ca="1">IF(R484="LATE",TODAY()-P484,0)</f>
        <v>0</v>
      </c>
      <c r="Z484">
        <f ca="1">Y484*L484</f>
        <v>0</v>
      </c>
      <c r="AA484" s="80"/>
      <c r="AB484" s="93"/>
    </row>
    <row r="485" spans="1:28" x14ac:dyDescent="0.25">
      <c r="A485" s="25" t="s">
        <v>1267</v>
      </c>
      <c r="B485" s="25" t="s">
        <v>13</v>
      </c>
      <c r="C485" s="26">
        <v>43349</v>
      </c>
      <c r="D485" s="26">
        <v>43402</v>
      </c>
      <c r="E485" s="25" t="s">
        <v>1268</v>
      </c>
      <c r="F485" s="25" t="s">
        <v>1268</v>
      </c>
      <c r="G485" s="25" t="s">
        <v>1661</v>
      </c>
      <c r="H485" s="25" t="s">
        <v>17</v>
      </c>
      <c r="I485" s="25" t="s">
        <v>2129</v>
      </c>
      <c r="J485" s="27">
        <v>1</v>
      </c>
      <c r="K485" s="27">
        <v>0</v>
      </c>
      <c r="L485" s="27">
        <f t="shared" si="52"/>
        <v>1</v>
      </c>
      <c r="M485" s="93">
        <v>1.2203680348193737</v>
      </c>
      <c r="N485" s="4" t="str">
        <f t="shared" si="56"/>
        <v>46978NF3040bf25 REV1.11</v>
      </c>
      <c r="O485" s="4">
        <f t="shared" si="57"/>
        <v>1.2203680348193737</v>
      </c>
      <c r="P485" s="8">
        <f t="shared" si="58"/>
        <v>43402</v>
      </c>
      <c r="Q485" s="8">
        <f>VLOOKUP(P485,'Lookup Tables'!$A$3:$B$121,1,TRUE)</f>
        <v>43401</v>
      </c>
      <c r="R485" s="9">
        <f>VLOOKUP(P485,'Lookup Tables'!$A$3:$B$121,2,TRUE)</f>
        <v>43401</v>
      </c>
      <c r="S485" s="10">
        <f>VLOOKUP(P485,'Lookup Tables'!$D$3:$E$25,2,TRUE)</f>
        <v>43374</v>
      </c>
      <c r="T485" s="24" t="str">
        <f>IF(LEFT(G485,2)="PH",VLOOKUP(LEFT(G485,3),'Lookup Tables'!$G$3:$H$37,2,FALSE),IF(ISNA(VLOOKUP(LEFT(G485,2),'Lookup Tables'!$G$3:$H$37,2,FALSE)),"Other",VLOOKUP(LEFT(G485,2),'Lookup Tables'!$G$3:$H$37,2,FALSE)))</f>
        <v>Battery</v>
      </c>
      <c r="U485" s="79" t="str">
        <f t="shared" si="53"/>
        <v>NF3</v>
      </c>
      <c r="V485" s="79" t="str">
        <f t="shared" si="54"/>
        <v>F</v>
      </c>
      <c r="W485" s="79">
        <f>VLOOKUP(V485,'Lookup Tables'!$K$3:$L$21,2,FALSE)</f>
        <v>6</v>
      </c>
      <c r="X485" s="79">
        <f t="shared" si="55"/>
        <v>6</v>
      </c>
      <c r="Y485" s="12">
        <f ca="1">IF(R485="LATE",TODAY()-P485,0)</f>
        <v>0</v>
      </c>
      <c r="Z485">
        <f ca="1">Y485*L485</f>
        <v>0</v>
      </c>
      <c r="AA485" s="80"/>
      <c r="AB485" s="93"/>
    </row>
    <row r="486" spans="1:28" x14ac:dyDescent="0.25">
      <c r="A486" s="25" t="s">
        <v>440</v>
      </c>
      <c r="B486" s="25" t="s">
        <v>13</v>
      </c>
      <c r="C486" s="26">
        <v>43298</v>
      </c>
      <c r="D486" s="26">
        <v>43368</v>
      </c>
      <c r="E486" s="25" t="s">
        <v>250</v>
      </c>
      <c r="F486" s="25" t="s">
        <v>250</v>
      </c>
      <c r="G486" s="25" t="s">
        <v>1662</v>
      </c>
      <c r="H486" s="25" t="s">
        <v>17</v>
      </c>
      <c r="I486" s="25" t="s">
        <v>2130</v>
      </c>
      <c r="J486" s="27">
        <v>24</v>
      </c>
      <c r="K486" s="27">
        <v>0</v>
      </c>
      <c r="L486" s="27">
        <f t="shared" si="52"/>
        <v>24</v>
      </c>
      <c r="M486" s="93">
        <v>1.075055795659924</v>
      </c>
      <c r="N486" s="4" t="str">
        <f t="shared" si="56"/>
        <v>46576NH2034bf31 Rev1.224</v>
      </c>
      <c r="O486" s="4">
        <f t="shared" si="57"/>
        <v>25.801339095838177</v>
      </c>
      <c r="P486" s="8">
        <f t="shared" si="58"/>
        <v>43368</v>
      </c>
      <c r="Q486" s="8">
        <f>VLOOKUP(P486,'Lookup Tables'!$A$3:$B$121,1,TRUE)</f>
        <v>43366</v>
      </c>
      <c r="R486" s="9">
        <f>VLOOKUP(P486,'Lookup Tables'!$A$3:$B$121,2,TRUE)</f>
        <v>43366</v>
      </c>
      <c r="S486" s="10">
        <f>VLOOKUP(P486,'Lookup Tables'!$D$3:$E$25,2,TRUE)</f>
        <v>43344</v>
      </c>
      <c r="T486" s="24" t="str">
        <f>IF(LEFT(G486,2)="PH",VLOOKUP(LEFT(G486,3),'Lookup Tables'!$G$3:$H$37,2,FALSE),IF(ISNA(VLOOKUP(LEFT(G486,2),'Lookup Tables'!$G$3:$H$37,2,FALSE)),"Other",VLOOKUP(LEFT(G486,2),'Lookup Tables'!$G$3:$H$37,2,FALSE)))</f>
        <v>Battery</v>
      </c>
      <c r="U486" s="79" t="str">
        <f t="shared" si="53"/>
        <v>NH2</v>
      </c>
      <c r="V486" s="79" t="str">
        <f t="shared" si="54"/>
        <v>H</v>
      </c>
      <c r="W486" s="79">
        <f>VLOOKUP(V486,'Lookup Tables'!$K$3:$L$21,2,FALSE)</f>
        <v>8</v>
      </c>
      <c r="X486" s="79">
        <f t="shared" si="55"/>
        <v>192</v>
      </c>
      <c r="Y486" s="12">
        <f ca="1">IF(R486="LATE",TODAY()-P486,0)</f>
        <v>0</v>
      </c>
      <c r="Z486">
        <f ca="1">Y486*L486</f>
        <v>0</v>
      </c>
      <c r="AA486" s="80"/>
      <c r="AB486" s="93"/>
    </row>
    <row r="487" spans="1:28" x14ac:dyDescent="0.25">
      <c r="A487" s="25" t="s">
        <v>140</v>
      </c>
      <c r="B487" s="25" t="s">
        <v>13</v>
      </c>
      <c r="C487" s="26">
        <v>43231</v>
      </c>
      <c r="D487" s="26">
        <v>43382</v>
      </c>
      <c r="E487" s="25" t="s">
        <v>101</v>
      </c>
      <c r="F487" s="25" t="s">
        <v>101</v>
      </c>
      <c r="G487" s="25" t="s">
        <v>1663</v>
      </c>
      <c r="H487" s="25" t="s">
        <v>17</v>
      </c>
      <c r="I487" s="25" t="s">
        <v>2131</v>
      </c>
      <c r="J487" s="27">
        <v>100</v>
      </c>
      <c r="K487" s="27">
        <v>0</v>
      </c>
      <c r="L487" s="27">
        <f t="shared" si="52"/>
        <v>100</v>
      </c>
      <c r="M487" s="93">
        <v>1.0198244060733328</v>
      </c>
      <c r="N487" s="4" t="str">
        <f t="shared" si="56"/>
        <v>46004NH2034bf34 Rev1.4100</v>
      </c>
      <c r="O487" s="4">
        <f t="shared" si="57"/>
        <v>101.98244060733327</v>
      </c>
      <c r="P487" s="8">
        <f t="shared" si="58"/>
        <v>43376</v>
      </c>
      <c r="Q487" s="8">
        <f>VLOOKUP(P487,'Lookup Tables'!$A$3:$B$121,1,TRUE)</f>
        <v>43373</v>
      </c>
      <c r="R487" s="9">
        <f>VLOOKUP(P487,'Lookup Tables'!$A$3:$B$121,2,TRUE)</f>
        <v>43373</v>
      </c>
      <c r="S487" s="10">
        <f>VLOOKUP(P487,'Lookup Tables'!$D$3:$E$25,2,TRUE)</f>
        <v>43374</v>
      </c>
      <c r="T487" s="24" t="str">
        <f>IF(LEFT(G487,2)="PH",VLOOKUP(LEFT(G487,3),'Lookup Tables'!$G$3:$H$37,2,FALSE),IF(ISNA(VLOOKUP(LEFT(G487,2),'Lookup Tables'!$G$3:$H$37,2,FALSE)),"Other",VLOOKUP(LEFT(G487,2),'Lookup Tables'!$G$3:$H$37,2,FALSE)))</f>
        <v>Battery</v>
      </c>
      <c r="U487" s="79" t="str">
        <f t="shared" si="53"/>
        <v>NH2</v>
      </c>
      <c r="V487" s="79" t="str">
        <f t="shared" si="54"/>
        <v>H</v>
      </c>
      <c r="W487" s="79">
        <f>VLOOKUP(V487,'Lookup Tables'!$K$3:$L$21,2,FALSE)</f>
        <v>8</v>
      </c>
      <c r="X487" s="79">
        <f t="shared" si="55"/>
        <v>800</v>
      </c>
      <c r="Y487" s="12">
        <f ca="1">IF(R487="LATE",TODAY()-P487,0)</f>
        <v>0</v>
      </c>
      <c r="Z487">
        <f ca="1">Y487*L487</f>
        <v>0</v>
      </c>
      <c r="AA487" s="80"/>
      <c r="AB487" s="93"/>
    </row>
    <row r="488" spans="1:28" x14ac:dyDescent="0.25">
      <c r="A488" s="25" t="s">
        <v>382</v>
      </c>
      <c r="B488" s="25" t="s">
        <v>13</v>
      </c>
      <c r="C488" s="26">
        <v>43284</v>
      </c>
      <c r="D488" s="26">
        <v>43385</v>
      </c>
      <c r="E488" s="25" t="s">
        <v>383</v>
      </c>
      <c r="F488" s="25" t="s">
        <v>383</v>
      </c>
      <c r="G488" s="25" t="s">
        <v>1663</v>
      </c>
      <c r="H488" s="25" t="s">
        <v>17</v>
      </c>
      <c r="I488" s="25" t="s">
        <v>2132</v>
      </c>
      <c r="J488" s="27">
        <v>27</v>
      </c>
      <c r="K488" s="27">
        <v>0</v>
      </c>
      <c r="L488" s="27">
        <f t="shared" si="52"/>
        <v>27</v>
      </c>
      <c r="M488" s="93">
        <v>1.1078124682318726</v>
      </c>
      <c r="N488" s="4" t="str">
        <f t="shared" si="56"/>
        <v>46461NH2034bf34 Rev1.427</v>
      </c>
      <c r="O488" s="4">
        <f t="shared" si="57"/>
        <v>29.910936642260562</v>
      </c>
      <c r="P488" s="8">
        <f t="shared" si="58"/>
        <v>43348</v>
      </c>
      <c r="Q488" s="8">
        <f>VLOOKUP(P488,'Lookup Tables'!$A$3:$B$121,1,TRUE)</f>
        <v>43345</v>
      </c>
      <c r="R488" s="9" t="str">
        <f>VLOOKUP(P488,'Lookup Tables'!$A$3:$B$121,2,TRUE)</f>
        <v>LATE</v>
      </c>
      <c r="S488" s="10">
        <f>VLOOKUP(P488,'Lookup Tables'!$D$3:$E$25,2,TRUE)</f>
        <v>43344</v>
      </c>
      <c r="T488" s="24" t="str">
        <f>IF(LEFT(G488,2)="PH",VLOOKUP(LEFT(G488,3),'Lookup Tables'!$G$3:$H$37,2,FALSE),IF(ISNA(VLOOKUP(LEFT(G488,2),'Lookup Tables'!$G$3:$H$37,2,FALSE)),"Other",VLOOKUP(LEFT(G488,2),'Lookup Tables'!$G$3:$H$37,2,FALSE)))</f>
        <v>Battery</v>
      </c>
      <c r="U488" s="79" t="str">
        <f t="shared" si="53"/>
        <v>NH2</v>
      </c>
      <c r="V488" s="79" t="str">
        <f t="shared" si="54"/>
        <v>H</v>
      </c>
      <c r="W488" s="79">
        <f>VLOOKUP(V488,'Lookup Tables'!$K$3:$L$21,2,FALSE)</f>
        <v>8</v>
      </c>
      <c r="X488" s="79">
        <f t="shared" si="55"/>
        <v>216</v>
      </c>
      <c r="Y488" s="12">
        <f ca="1">IF(R488="LATE",TODAY()-P488,0)</f>
        <v>9</v>
      </c>
      <c r="Z488">
        <f ca="1">Y488*L488</f>
        <v>243</v>
      </c>
      <c r="AA488" s="80"/>
      <c r="AB488" s="93"/>
    </row>
    <row r="489" spans="1:28" x14ac:dyDescent="0.25">
      <c r="A489" s="25" t="s">
        <v>1248</v>
      </c>
      <c r="B489" s="25" t="s">
        <v>13</v>
      </c>
      <c r="C489" s="26">
        <v>43348</v>
      </c>
      <c r="D489" s="26">
        <v>43402</v>
      </c>
      <c r="E489" s="25" t="s">
        <v>67</v>
      </c>
      <c r="F489" s="25" t="s">
        <v>67</v>
      </c>
      <c r="G489" s="25" t="s">
        <v>1663</v>
      </c>
      <c r="H489" s="25" t="s">
        <v>17</v>
      </c>
      <c r="I489" s="25" t="s">
        <v>2133</v>
      </c>
      <c r="J489" s="27">
        <v>50</v>
      </c>
      <c r="K489" s="27">
        <v>0</v>
      </c>
      <c r="L489" s="27">
        <f t="shared" si="52"/>
        <v>50</v>
      </c>
      <c r="M489" s="93">
        <v>1.1078124682318726</v>
      </c>
      <c r="N489" s="4" t="str">
        <f t="shared" si="56"/>
        <v>46951NH2034bf34 Rev1.450</v>
      </c>
      <c r="O489" s="4">
        <f t="shared" si="57"/>
        <v>55.39062341159363</v>
      </c>
      <c r="P489" s="8">
        <f t="shared" si="58"/>
        <v>43402</v>
      </c>
      <c r="Q489" s="8">
        <f>VLOOKUP(P489,'Lookup Tables'!$A$3:$B$121,1,TRUE)</f>
        <v>43401</v>
      </c>
      <c r="R489" s="9">
        <f>VLOOKUP(P489,'Lookup Tables'!$A$3:$B$121,2,TRUE)</f>
        <v>43401</v>
      </c>
      <c r="S489" s="10">
        <f>VLOOKUP(P489,'Lookup Tables'!$D$3:$E$25,2,TRUE)</f>
        <v>43374</v>
      </c>
      <c r="T489" s="24" t="str">
        <f>IF(LEFT(G489,2)="PH",VLOOKUP(LEFT(G489,3),'Lookup Tables'!$G$3:$H$37,2,FALSE),IF(ISNA(VLOOKUP(LEFT(G489,2),'Lookup Tables'!$G$3:$H$37,2,FALSE)),"Other",VLOOKUP(LEFT(G489,2),'Lookup Tables'!$G$3:$H$37,2,FALSE)))</f>
        <v>Battery</v>
      </c>
      <c r="U489" s="79" t="str">
        <f t="shared" si="53"/>
        <v>NH2</v>
      </c>
      <c r="V489" s="79" t="str">
        <f t="shared" si="54"/>
        <v>H</v>
      </c>
      <c r="W489" s="79">
        <f>VLOOKUP(V489,'Lookup Tables'!$K$3:$L$21,2,FALSE)</f>
        <v>8</v>
      </c>
      <c r="X489" s="79">
        <f t="shared" si="55"/>
        <v>400</v>
      </c>
      <c r="Y489" s="12">
        <f ca="1">IF(R489="LATE",TODAY()-P489,0)</f>
        <v>0</v>
      </c>
      <c r="Z489">
        <f ca="1">Y489*L489</f>
        <v>0</v>
      </c>
      <c r="AA489" s="80"/>
      <c r="AB489" s="93"/>
    </row>
    <row r="490" spans="1:28" x14ac:dyDescent="0.25">
      <c r="A490" s="25" t="s">
        <v>462</v>
      </c>
      <c r="B490" s="25" t="s">
        <v>13</v>
      </c>
      <c r="C490" s="26">
        <v>43300</v>
      </c>
      <c r="D490" s="26">
        <v>43406</v>
      </c>
      <c r="E490" s="25" t="s">
        <v>51</v>
      </c>
      <c r="F490" s="25" t="s">
        <v>51</v>
      </c>
      <c r="G490" s="25" t="s">
        <v>1663</v>
      </c>
      <c r="H490" s="25" t="s">
        <v>17</v>
      </c>
      <c r="I490" s="25" t="s">
        <v>2134</v>
      </c>
      <c r="J490" s="27">
        <v>20</v>
      </c>
      <c r="K490" s="27">
        <v>0</v>
      </c>
      <c r="L490" s="27">
        <f t="shared" si="52"/>
        <v>20</v>
      </c>
      <c r="M490" s="93">
        <v>0.94266424401496496</v>
      </c>
      <c r="N490" s="4" t="str">
        <f t="shared" si="56"/>
        <v>46595NH2034bf34 Rev1.420</v>
      </c>
      <c r="O490" s="4">
        <f t="shared" si="57"/>
        <v>18.853284880299299</v>
      </c>
      <c r="P490" s="8">
        <f t="shared" si="58"/>
        <v>43403</v>
      </c>
      <c r="Q490" s="8">
        <f>VLOOKUP(P490,'Lookup Tables'!$A$3:$B$121,1,TRUE)</f>
        <v>43401</v>
      </c>
      <c r="R490" s="9">
        <f>VLOOKUP(P490,'Lookup Tables'!$A$3:$B$121,2,TRUE)</f>
        <v>43401</v>
      </c>
      <c r="S490" s="10">
        <f>VLOOKUP(P490,'Lookup Tables'!$D$3:$E$25,2,TRUE)</f>
        <v>43374</v>
      </c>
      <c r="T490" s="24" t="str">
        <f>IF(LEFT(G490,2)="PH",VLOOKUP(LEFT(G490,3),'Lookup Tables'!$G$3:$H$37,2,FALSE),IF(ISNA(VLOOKUP(LEFT(G490,2),'Lookup Tables'!$G$3:$H$37,2,FALSE)),"Other",VLOOKUP(LEFT(G490,2),'Lookup Tables'!$G$3:$H$37,2,FALSE)))</f>
        <v>Battery</v>
      </c>
      <c r="U490" s="79" t="str">
        <f t="shared" si="53"/>
        <v>NH2</v>
      </c>
      <c r="V490" s="79" t="str">
        <f t="shared" si="54"/>
        <v>H</v>
      </c>
      <c r="W490" s="79">
        <f>VLOOKUP(V490,'Lookup Tables'!$K$3:$L$21,2,FALSE)</f>
        <v>8</v>
      </c>
      <c r="X490" s="79">
        <f t="shared" si="55"/>
        <v>160</v>
      </c>
      <c r="Y490" s="12">
        <f ca="1">IF(R490="LATE",TODAY()-P490,0)</f>
        <v>0</v>
      </c>
      <c r="Z490">
        <f ca="1">Y490*L490</f>
        <v>0</v>
      </c>
      <c r="AA490" s="80"/>
      <c r="AB490" s="93"/>
    </row>
    <row r="491" spans="1:28" x14ac:dyDescent="0.25">
      <c r="A491" s="25" t="s">
        <v>479</v>
      </c>
      <c r="B491" s="25" t="s">
        <v>13</v>
      </c>
      <c r="C491" s="26">
        <v>43308</v>
      </c>
      <c r="D491" s="26">
        <v>43411</v>
      </c>
      <c r="E491" s="25" t="s">
        <v>383</v>
      </c>
      <c r="F491" s="25" t="s">
        <v>383</v>
      </c>
      <c r="G491" s="25" t="s">
        <v>1663</v>
      </c>
      <c r="H491" s="25" t="s">
        <v>17</v>
      </c>
      <c r="I491" s="25" t="s">
        <v>2133</v>
      </c>
      <c r="J491" s="27">
        <v>30</v>
      </c>
      <c r="K491" s="27">
        <v>0</v>
      </c>
      <c r="L491" s="27">
        <f t="shared" si="52"/>
        <v>30</v>
      </c>
      <c r="M491" s="93">
        <v>1.1078124682318726</v>
      </c>
      <c r="N491" s="4" t="str">
        <f t="shared" si="56"/>
        <v>46648NH2034bf34 Rev1.430</v>
      </c>
      <c r="O491" s="4">
        <f t="shared" si="57"/>
        <v>33.234374046956177</v>
      </c>
      <c r="P491" s="8">
        <f t="shared" si="58"/>
        <v>43411</v>
      </c>
      <c r="Q491" s="8">
        <f>VLOOKUP(P491,'Lookup Tables'!$A$3:$B$121,1,TRUE)</f>
        <v>43408</v>
      </c>
      <c r="R491" s="9">
        <f>VLOOKUP(P491,'Lookup Tables'!$A$3:$B$121,2,TRUE)</f>
        <v>43408</v>
      </c>
      <c r="S491" s="10">
        <f>VLOOKUP(P491,'Lookup Tables'!$D$3:$E$25,2,TRUE)</f>
        <v>43405</v>
      </c>
      <c r="T491" s="24" t="str">
        <f>IF(LEFT(G491,2)="PH",VLOOKUP(LEFT(G491,3),'Lookup Tables'!$G$3:$H$37,2,FALSE),IF(ISNA(VLOOKUP(LEFT(G491,2),'Lookup Tables'!$G$3:$H$37,2,FALSE)),"Other",VLOOKUP(LEFT(G491,2),'Lookup Tables'!$G$3:$H$37,2,FALSE)))</f>
        <v>Battery</v>
      </c>
      <c r="U491" s="79" t="str">
        <f t="shared" si="53"/>
        <v>NH2</v>
      </c>
      <c r="V491" s="79" t="str">
        <f t="shared" si="54"/>
        <v>H</v>
      </c>
      <c r="W491" s="79">
        <f>VLOOKUP(V491,'Lookup Tables'!$K$3:$L$21,2,FALSE)</f>
        <v>8</v>
      </c>
      <c r="X491" s="79">
        <f t="shared" si="55"/>
        <v>240</v>
      </c>
      <c r="Y491" s="12">
        <f ca="1">IF(R491="LATE",TODAY()-P491,0)</f>
        <v>0</v>
      </c>
      <c r="Z491">
        <f ca="1">Y491*L491</f>
        <v>0</v>
      </c>
      <c r="AA491" s="80"/>
      <c r="AB491" s="93"/>
    </row>
    <row r="492" spans="1:28" x14ac:dyDescent="0.25">
      <c r="A492" s="25" t="s">
        <v>570</v>
      </c>
      <c r="B492" s="25" t="s">
        <v>13</v>
      </c>
      <c r="C492" s="26">
        <v>43314</v>
      </c>
      <c r="D492" s="26">
        <v>43432</v>
      </c>
      <c r="E492" s="25" t="s">
        <v>571</v>
      </c>
      <c r="F492" s="25" t="s">
        <v>571</v>
      </c>
      <c r="G492" s="25" t="s">
        <v>1663</v>
      </c>
      <c r="H492" s="25" t="s">
        <v>17</v>
      </c>
      <c r="I492" s="25" t="s">
        <v>2133</v>
      </c>
      <c r="J492" s="27">
        <v>12</v>
      </c>
      <c r="K492" s="27">
        <v>0</v>
      </c>
      <c r="L492" s="27">
        <f t="shared" si="52"/>
        <v>12</v>
      </c>
      <c r="M492" s="93">
        <v>1.2356544820196165</v>
      </c>
      <c r="N492" s="4" t="str">
        <f t="shared" si="56"/>
        <v>46730NH2034bf34 Rev1.412</v>
      </c>
      <c r="O492" s="4">
        <f t="shared" si="57"/>
        <v>14.827853784235398</v>
      </c>
      <c r="P492" s="8">
        <f t="shared" si="58"/>
        <v>43432</v>
      </c>
      <c r="Q492" s="8">
        <f>VLOOKUP(P492,'Lookup Tables'!$A$3:$B$121,1,TRUE)</f>
        <v>43429</v>
      </c>
      <c r="R492" s="9">
        <f>VLOOKUP(P492,'Lookup Tables'!$A$3:$B$121,2,TRUE)</f>
        <v>43429</v>
      </c>
      <c r="S492" s="10">
        <f>VLOOKUP(P492,'Lookup Tables'!$D$3:$E$25,2,TRUE)</f>
        <v>43405</v>
      </c>
      <c r="T492" s="24" t="str">
        <f>IF(LEFT(G492,2)="PH",VLOOKUP(LEFT(G492,3),'Lookup Tables'!$G$3:$H$37,2,FALSE),IF(ISNA(VLOOKUP(LEFT(G492,2),'Lookup Tables'!$G$3:$H$37,2,FALSE)),"Other",VLOOKUP(LEFT(G492,2),'Lookup Tables'!$G$3:$H$37,2,FALSE)))</f>
        <v>Battery</v>
      </c>
      <c r="U492" s="79" t="str">
        <f t="shared" si="53"/>
        <v>NH2</v>
      </c>
      <c r="V492" s="79" t="str">
        <f t="shared" si="54"/>
        <v>H</v>
      </c>
      <c r="W492" s="79">
        <f>VLOOKUP(V492,'Lookup Tables'!$K$3:$L$21,2,FALSE)</f>
        <v>8</v>
      </c>
      <c r="X492" s="79">
        <f t="shared" si="55"/>
        <v>96</v>
      </c>
      <c r="Y492" s="12">
        <f ca="1">IF(R492="LATE",TODAY()-P492,0)</f>
        <v>0</v>
      </c>
      <c r="Z492">
        <f ca="1">Y492*L492</f>
        <v>0</v>
      </c>
      <c r="AA492" s="80"/>
      <c r="AB492" s="93"/>
    </row>
    <row r="493" spans="1:28" x14ac:dyDescent="0.25">
      <c r="A493" s="25" t="s">
        <v>298</v>
      </c>
      <c r="B493" s="25" t="s">
        <v>13</v>
      </c>
      <c r="C493" s="26">
        <v>43264</v>
      </c>
      <c r="D493" s="26">
        <v>43453</v>
      </c>
      <c r="E493" s="25" t="s">
        <v>101</v>
      </c>
      <c r="F493" s="25" t="s">
        <v>101</v>
      </c>
      <c r="G493" s="25" t="s">
        <v>1663</v>
      </c>
      <c r="H493" s="25" t="s">
        <v>17</v>
      </c>
      <c r="I493" s="25" t="s">
        <v>2135</v>
      </c>
      <c r="J493" s="27">
        <v>100</v>
      </c>
      <c r="K493" s="27">
        <v>0</v>
      </c>
      <c r="L493" s="27">
        <f t="shared" si="52"/>
        <v>100</v>
      </c>
      <c r="M493" s="93">
        <v>1.0198244060733328</v>
      </c>
      <c r="N493" s="4" t="str">
        <f t="shared" si="56"/>
        <v>46287NH2034bf34 Rev1.4100</v>
      </c>
      <c r="O493" s="4">
        <f t="shared" si="57"/>
        <v>101.98244060733327</v>
      </c>
      <c r="P493" s="8">
        <f t="shared" si="58"/>
        <v>43447</v>
      </c>
      <c r="Q493" s="8">
        <f>VLOOKUP(P493,'Lookup Tables'!$A$3:$B$121,1,TRUE)</f>
        <v>43443</v>
      </c>
      <c r="R493" s="9">
        <f>VLOOKUP(P493,'Lookup Tables'!$A$3:$B$121,2,TRUE)</f>
        <v>43443</v>
      </c>
      <c r="S493" s="10">
        <f>VLOOKUP(P493,'Lookup Tables'!$D$3:$E$25,2,TRUE)</f>
        <v>43435</v>
      </c>
      <c r="T493" s="24" t="str">
        <f>IF(LEFT(G493,2)="PH",VLOOKUP(LEFT(G493,3),'Lookup Tables'!$G$3:$H$37,2,FALSE),IF(ISNA(VLOOKUP(LEFT(G493,2),'Lookup Tables'!$G$3:$H$37,2,FALSE)),"Other",VLOOKUP(LEFT(G493,2),'Lookup Tables'!$G$3:$H$37,2,FALSE)))</f>
        <v>Battery</v>
      </c>
      <c r="U493" s="79" t="str">
        <f t="shared" si="53"/>
        <v>NH2</v>
      </c>
      <c r="V493" s="79" t="str">
        <f t="shared" si="54"/>
        <v>H</v>
      </c>
      <c r="W493" s="79">
        <f>VLOOKUP(V493,'Lookup Tables'!$K$3:$L$21,2,FALSE)</f>
        <v>8</v>
      </c>
      <c r="X493" s="79">
        <f t="shared" si="55"/>
        <v>800</v>
      </c>
      <c r="Y493" s="12">
        <f ca="1">IF(R493="LATE",TODAY()-P493,0)</f>
        <v>0</v>
      </c>
      <c r="Z493">
        <f ca="1">Y493*L493</f>
        <v>0</v>
      </c>
      <c r="AA493" s="80"/>
      <c r="AB493" s="93"/>
    </row>
    <row r="494" spans="1:28" x14ac:dyDescent="0.25">
      <c r="A494" s="25" t="s">
        <v>1316</v>
      </c>
      <c r="B494" s="25" t="s">
        <v>13</v>
      </c>
      <c r="C494" s="26">
        <v>43350</v>
      </c>
      <c r="D494" s="26">
        <v>43489</v>
      </c>
      <c r="E494" s="25" t="s">
        <v>101</v>
      </c>
      <c r="F494" s="25" t="s">
        <v>101</v>
      </c>
      <c r="G494" s="25" t="s">
        <v>1663</v>
      </c>
      <c r="H494" s="25" t="s">
        <v>17</v>
      </c>
      <c r="I494" s="25" t="s">
        <v>2133</v>
      </c>
      <c r="J494" s="27">
        <v>100</v>
      </c>
      <c r="K494" s="27">
        <v>0</v>
      </c>
      <c r="L494" s="27">
        <f t="shared" si="52"/>
        <v>100</v>
      </c>
      <c r="M494" s="93">
        <v>1.0198244060733328</v>
      </c>
      <c r="N494" s="4" t="str">
        <f t="shared" si="56"/>
        <v>46997NH2034bf34 Rev1.4100</v>
      </c>
      <c r="O494" s="4">
        <f t="shared" si="57"/>
        <v>101.98244060733327</v>
      </c>
      <c r="P494" s="8">
        <f t="shared" si="58"/>
        <v>43489</v>
      </c>
      <c r="Q494" s="8">
        <f>VLOOKUP(P494,'Lookup Tables'!$A$3:$B$121,1,TRUE)</f>
        <v>43485</v>
      </c>
      <c r="R494" s="9">
        <f>VLOOKUP(P494,'Lookup Tables'!$A$3:$B$121,2,TRUE)</f>
        <v>43485</v>
      </c>
      <c r="S494" s="10">
        <f>VLOOKUP(P494,'Lookup Tables'!$D$3:$E$25,2,TRUE)</f>
        <v>43466</v>
      </c>
      <c r="T494" s="24" t="str">
        <f>IF(LEFT(G494,2)="PH",VLOOKUP(LEFT(G494,3),'Lookup Tables'!$G$3:$H$37,2,FALSE),IF(ISNA(VLOOKUP(LEFT(G494,2),'Lookup Tables'!$G$3:$H$37,2,FALSE)),"Other",VLOOKUP(LEFT(G494,2),'Lookup Tables'!$G$3:$H$37,2,FALSE)))</f>
        <v>Battery</v>
      </c>
      <c r="U494" s="79" t="str">
        <f t="shared" si="53"/>
        <v>NH2</v>
      </c>
      <c r="V494" s="79" t="str">
        <f t="shared" si="54"/>
        <v>H</v>
      </c>
      <c r="W494" s="79">
        <f>VLOOKUP(V494,'Lookup Tables'!$K$3:$L$21,2,FALSE)</f>
        <v>8</v>
      </c>
      <c r="X494" s="79">
        <f t="shared" si="55"/>
        <v>800</v>
      </c>
      <c r="Y494" s="12">
        <f ca="1">IF(R494="LATE",TODAY()-P494,0)</f>
        <v>0</v>
      </c>
      <c r="Z494">
        <f ca="1">Y494*L494</f>
        <v>0</v>
      </c>
      <c r="AA494" s="80"/>
      <c r="AB494" s="93"/>
    </row>
    <row r="495" spans="1:28" x14ac:dyDescent="0.25">
      <c r="A495" s="25" t="s">
        <v>259</v>
      </c>
      <c r="B495" s="25" t="s">
        <v>13</v>
      </c>
      <c r="C495" s="26">
        <v>43251</v>
      </c>
      <c r="D495" s="26">
        <v>43363</v>
      </c>
      <c r="E495" s="25" t="s">
        <v>37</v>
      </c>
      <c r="F495" s="25" t="s">
        <v>37</v>
      </c>
      <c r="G495" s="25" t="s">
        <v>1664</v>
      </c>
      <c r="H495" s="25" t="s">
        <v>17</v>
      </c>
      <c r="I495" s="25" t="s">
        <v>2136</v>
      </c>
      <c r="J495" s="27">
        <v>72</v>
      </c>
      <c r="K495" s="27">
        <v>0</v>
      </c>
      <c r="L495" s="27">
        <f t="shared" si="52"/>
        <v>72</v>
      </c>
      <c r="M495" s="93">
        <v>1.0868845940886831</v>
      </c>
      <c r="N495" s="4" t="str">
        <f t="shared" si="56"/>
        <v>46151NH2054ae34 Rev1.272</v>
      </c>
      <c r="O495" s="4">
        <f t="shared" si="57"/>
        <v>78.255690774385187</v>
      </c>
      <c r="P495" s="8">
        <f t="shared" si="58"/>
        <v>43356</v>
      </c>
      <c r="Q495" s="8">
        <f>VLOOKUP(P495,'Lookup Tables'!$A$3:$B$121,1,TRUE)</f>
        <v>43352</v>
      </c>
      <c r="R495" s="9">
        <f>VLOOKUP(P495,'Lookup Tables'!$A$3:$B$121,2,TRUE)</f>
        <v>43352</v>
      </c>
      <c r="S495" s="10">
        <f>VLOOKUP(P495,'Lookup Tables'!$D$3:$E$25,2,TRUE)</f>
        <v>43344</v>
      </c>
      <c r="T495" s="24" t="str">
        <f>IF(LEFT(G495,2)="PH",VLOOKUP(LEFT(G495,3),'Lookup Tables'!$G$3:$H$37,2,FALSE),IF(ISNA(VLOOKUP(LEFT(G495,2),'Lookup Tables'!$G$3:$H$37,2,FALSE)),"Other",VLOOKUP(LEFT(G495,2),'Lookup Tables'!$G$3:$H$37,2,FALSE)))</f>
        <v>Battery</v>
      </c>
      <c r="U495" s="79" t="str">
        <f t="shared" si="53"/>
        <v>NH2</v>
      </c>
      <c r="V495" s="79" t="str">
        <f t="shared" si="54"/>
        <v>H</v>
      </c>
      <c r="W495" s="79">
        <f>VLOOKUP(V495,'Lookup Tables'!$K$3:$L$21,2,FALSE)</f>
        <v>8</v>
      </c>
      <c r="X495" s="79">
        <f t="shared" si="55"/>
        <v>576</v>
      </c>
      <c r="Y495" s="12">
        <f ca="1">IF(R495="LATE",TODAY()-P495,0)</f>
        <v>0</v>
      </c>
      <c r="Z495">
        <f ca="1">Y495*L495</f>
        <v>0</v>
      </c>
      <c r="AA495" s="80"/>
      <c r="AB495" s="93"/>
    </row>
    <row r="496" spans="1:28" x14ac:dyDescent="0.25">
      <c r="A496" s="25" t="s">
        <v>505</v>
      </c>
      <c r="B496" s="25" t="s">
        <v>13</v>
      </c>
      <c r="C496" s="26">
        <v>43308</v>
      </c>
      <c r="D496" s="26">
        <v>43411</v>
      </c>
      <c r="E496" s="25" t="s">
        <v>37</v>
      </c>
      <c r="F496" s="25" t="s">
        <v>37</v>
      </c>
      <c r="G496" s="25" t="s">
        <v>1664</v>
      </c>
      <c r="H496" s="25" t="s">
        <v>17</v>
      </c>
      <c r="I496" s="25" t="s">
        <v>2137</v>
      </c>
      <c r="J496" s="27">
        <v>72</v>
      </c>
      <c r="K496" s="27">
        <v>0</v>
      </c>
      <c r="L496" s="27">
        <f t="shared" si="52"/>
        <v>72</v>
      </c>
      <c r="M496" s="93">
        <v>1.0868845940886831</v>
      </c>
      <c r="N496" s="4" t="str">
        <f t="shared" si="56"/>
        <v>46653NH2054ae34 Rev1.272</v>
      </c>
      <c r="O496" s="4">
        <f t="shared" si="57"/>
        <v>78.255690774385187</v>
      </c>
      <c r="P496" s="8">
        <f t="shared" si="58"/>
        <v>43411</v>
      </c>
      <c r="Q496" s="8">
        <f>VLOOKUP(P496,'Lookup Tables'!$A$3:$B$121,1,TRUE)</f>
        <v>43408</v>
      </c>
      <c r="R496" s="9">
        <f>VLOOKUP(P496,'Lookup Tables'!$A$3:$B$121,2,TRUE)</f>
        <v>43408</v>
      </c>
      <c r="S496" s="10">
        <f>VLOOKUP(P496,'Lookup Tables'!$D$3:$E$25,2,TRUE)</f>
        <v>43405</v>
      </c>
      <c r="T496" s="24" t="str">
        <f>IF(LEFT(G496,2)="PH",VLOOKUP(LEFT(G496,3),'Lookup Tables'!$G$3:$H$37,2,FALSE),IF(ISNA(VLOOKUP(LEFT(G496,2),'Lookup Tables'!$G$3:$H$37,2,FALSE)),"Other",VLOOKUP(LEFT(G496,2),'Lookup Tables'!$G$3:$H$37,2,FALSE)))</f>
        <v>Battery</v>
      </c>
      <c r="U496" s="79" t="str">
        <f t="shared" si="53"/>
        <v>NH2</v>
      </c>
      <c r="V496" s="79" t="str">
        <f t="shared" si="54"/>
        <v>H</v>
      </c>
      <c r="W496" s="79">
        <f>VLOOKUP(V496,'Lookup Tables'!$K$3:$L$21,2,FALSE)</f>
        <v>8</v>
      </c>
      <c r="X496" s="79">
        <f t="shared" si="55"/>
        <v>576</v>
      </c>
      <c r="Y496" s="12">
        <f ca="1">IF(R496="LATE",TODAY()-P496,0)</f>
        <v>0</v>
      </c>
      <c r="Z496">
        <f ca="1">Y496*L496</f>
        <v>0</v>
      </c>
      <c r="AA496" s="80"/>
      <c r="AB496" s="93"/>
    </row>
    <row r="497" spans="1:28" x14ac:dyDescent="0.25">
      <c r="A497" s="25" t="s">
        <v>1110</v>
      </c>
      <c r="B497" s="25" t="s">
        <v>13</v>
      </c>
      <c r="C497" s="26">
        <v>43335</v>
      </c>
      <c r="D497" s="26">
        <v>43445</v>
      </c>
      <c r="E497" s="25" t="s">
        <v>37</v>
      </c>
      <c r="F497" s="25" t="s">
        <v>37</v>
      </c>
      <c r="G497" s="25" t="s">
        <v>1664</v>
      </c>
      <c r="H497" s="25" t="s">
        <v>17</v>
      </c>
      <c r="I497" s="25" t="s">
        <v>2137</v>
      </c>
      <c r="J497" s="27">
        <v>72</v>
      </c>
      <c r="K497" s="27">
        <v>0</v>
      </c>
      <c r="L497" s="27">
        <f t="shared" si="52"/>
        <v>72</v>
      </c>
      <c r="M497" s="93">
        <v>1.0868845940886831</v>
      </c>
      <c r="N497" s="4" t="str">
        <f t="shared" si="56"/>
        <v>46892NH2054ae34 Rev1.272</v>
      </c>
      <c r="O497" s="4">
        <f t="shared" si="57"/>
        <v>78.255690774385187</v>
      </c>
      <c r="P497" s="8">
        <f t="shared" si="58"/>
        <v>43445</v>
      </c>
      <c r="Q497" s="8">
        <f>VLOOKUP(P497,'Lookup Tables'!$A$3:$B$121,1,TRUE)</f>
        <v>43443</v>
      </c>
      <c r="R497" s="9">
        <f>VLOOKUP(P497,'Lookup Tables'!$A$3:$B$121,2,TRUE)</f>
        <v>43443</v>
      </c>
      <c r="S497" s="10">
        <f>VLOOKUP(P497,'Lookup Tables'!$D$3:$E$25,2,TRUE)</f>
        <v>43435</v>
      </c>
      <c r="T497" s="24" t="str">
        <f>IF(LEFT(G497,2)="PH",VLOOKUP(LEFT(G497,3),'Lookup Tables'!$G$3:$H$37,2,FALSE),IF(ISNA(VLOOKUP(LEFT(G497,2),'Lookup Tables'!$G$3:$H$37,2,FALSE)),"Other",VLOOKUP(LEFT(G497,2),'Lookup Tables'!$G$3:$H$37,2,FALSE)))</f>
        <v>Battery</v>
      </c>
      <c r="U497" s="79" t="str">
        <f t="shared" si="53"/>
        <v>NH2</v>
      </c>
      <c r="V497" s="79" t="str">
        <f t="shared" si="54"/>
        <v>H</v>
      </c>
      <c r="W497" s="79">
        <f>VLOOKUP(V497,'Lookup Tables'!$K$3:$L$21,2,FALSE)</f>
        <v>8</v>
      </c>
      <c r="X497" s="79">
        <f t="shared" si="55"/>
        <v>576</v>
      </c>
      <c r="Y497" s="12">
        <f ca="1">IF(R497="LATE",TODAY()-P497,0)</f>
        <v>0</v>
      </c>
      <c r="Z497">
        <f ca="1">Y497*L497</f>
        <v>0</v>
      </c>
      <c r="AA497" s="80"/>
      <c r="AB497" s="93"/>
    </row>
    <row r="498" spans="1:28" x14ac:dyDescent="0.25">
      <c r="A498" s="25" t="s">
        <v>257</v>
      </c>
      <c r="B498" s="25" t="s">
        <v>13</v>
      </c>
      <c r="C498" s="26">
        <v>43245</v>
      </c>
      <c r="D498" s="26">
        <v>43342</v>
      </c>
      <c r="E498" s="25" t="s">
        <v>60</v>
      </c>
      <c r="F498" s="25" t="s">
        <v>60</v>
      </c>
      <c r="G498" s="25" t="s">
        <v>1665</v>
      </c>
      <c r="H498" s="25" t="s">
        <v>17</v>
      </c>
      <c r="I498" s="25" t="s">
        <v>2138</v>
      </c>
      <c r="J498" s="27">
        <v>100</v>
      </c>
      <c r="K498" s="27">
        <v>0</v>
      </c>
      <c r="L498" s="27">
        <f t="shared" si="52"/>
        <v>100</v>
      </c>
      <c r="M498" s="93">
        <v>0.99371005877291818</v>
      </c>
      <c r="N498" s="4" t="str">
        <f t="shared" si="56"/>
        <v>46115NH2054aj31 Rev1.1100</v>
      </c>
      <c r="O498" s="4">
        <f t="shared" si="57"/>
        <v>99.371005877291822</v>
      </c>
      <c r="P498" s="8">
        <f t="shared" si="58"/>
        <v>43347</v>
      </c>
      <c r="Q498" s="8">
        <f>VLOOKUP(P498,'Lookup Tables'!$A$3:$B$121,1,TRUE)</f>
        <v>43345</v>
      </c>
      <c r="R498" s="9" t="str">
        <f>VLOOKUP(P498,'Lookup Tables'!$A$3:$B$121,2,TRUE)</f>
        <v>LATE</v>
      </c>
      <c r="S498" s="10">
        <f>VLOOKUP(P498,'Lookup Tables'!$D$3:$E$25,2,TRUE)</f>
        <v>43344</v>
      </c>
      <c r="T498" s="24" t="str">
        <f>IF(LEFT(G498,2)="PH",VLOOKUP(LEFT(G498,3),'Lookup Tables'!$G$3:$H$37,2,FALSE),IF(ISNA(VLOOKUP(LEFT(G498,2),'Lookup Tables'!$G$3:$H$37,2,FALSE)),"Other",VLOOKUP(LEFT(G498,2),'Lookup Tables'!$G$3:$H$37,2,FALSE)))</f>
        <v>Battery</v>
      </c>
      <c r="U498" s="79" t="str">
        <f t="shared" si="53"/>
        <v>NH2</v>
      </c>
      <c r="V498" s="79" t="str">
        <f t="shared" si="54"/>
        <v>H</v>
      </c>
      <c r="W498" s="79">
        <f>VLOOKUP(V498,'Lookup Tables'!$K$3:$L$21,2,FALSE)</f>
        <v>8</v>
      </c>
      <c r="X498" s="79">
        <f t="shared" si="55"/>
        <v>800</v>
      </c>
      <c r="Y498" s="12">
        <f ca="1">IF(R498="LATE",TODAY()-P498,0)</f>
        <v>10</v>
      </c>
      <c r="Z498">
        <f ca="1">Y498*L498</f>
        <v>1000</v>
      </c>
      <c r="AA498" s="80"/>
      <c r="AB498" s="93"/>
    </row>
    <row r="499" spans="1:28" x14ac:dyDescent="0.25">
      <c r="A499" s="25" t="s">
        <v>299</v>
      </c>
      <c r="B499" s="25" t="s">
        <v>13</v>
      </c>
      <c r="C499" s="26">
        <v>43264</v>
      </c>
      <c r="D499" s="26">
        <v>43453</v>
      </c>
      <c r="E499" s="25" t="s">
        <v>60</v>
      </c>
      <c r="F499" s="25" t="s">
        <v>60</v>
      </c>
      <c r="G499" s="25" t="s">
        <v>1665</v>
      </c>
      <c r="H499" s="25" t="s">
        <v>17</v>
      </c>
      <c r="I499" s="25" t="s">
        <v>2139</v>
      </c>
      <c r="J499" s="27">
        <v>125</v>
      </c>
      <c r="K499" s="27">
        <v>0</v>
      </c>
      <c r="L499" s="27">
        <f t="shared" si="52"/>
        <v>125</v>
      </c>
      <c r="M499" s="93">
        <v>0.99371005877291818</v>
      </c>
      <c r="N499" s="4" t="str">
        <f t="shared" si="56"/>
        <v>46288NH2054aj31 Rev1.1125</v>
      </c>
      <c r="O499" s="4">
        <f t="shared" si="57"/>
        <v>124.21375734661477</v>
      </c>
      <c r="P499" s="8">
        <f t="shared" si="58"/>
        <v>43370</v>
      </c>
      <c r="Q499" s="8">
        <f>VLOOKUP(P499,'Lookup Tables'!$A$3:$B$121,1,TRUE)</f>
        <v>43366</v>
      </c>
      <c r="R499" s="9">
        <f>VLOOKUP(P499,'Lookup Tables'!$A$3:$B$121,2,TRUE)</f>
        <v>43366</v>
      </c>
      <c r="S499" s="10">
        <f>VLOOKUP(P499,'Lookup Tables'!$D$3:$E$25,2,TRUE)</f>
        <v>43344</v>
      </c>
      <c r="T499" s="24" t="str">
        <f>IF(LEFT(G499,2)="PH",VLOOKUP(LEFT(G499,3),'Lookup Tables'!$G$3:$H$37,2,FALSE),IF(ISNA(VLOOKUP(LEFT(G499,2),'Lookup Tables'!$G$3:$H$37,2,FALSE)),"Other",VLOOKUP(LEFT(G499,2),'Lookup Tables'!$G$3:$H$37,2,FALSE)))</f>
        <v>Battery</v>
      </c>
      <c r="U499" s="79" t="str">
        <f t="shared" si="53"/>
        <v>NH2</v>
      </c>
      <c r="V499" s="79" t="str">
        <f t="shared" si="54"/>
        <v>H</v>
      </c>
      <c r="W499" s="79">
        <f>VLOOKUP(V499,'Lookup Tables'!$K$3:$L$21,2,FALSE)</f>
        <v>8</v>
      </c>
      <c r="X499" s="79">
        <f t="shared" si="55"/>
        <v>1000</v>
      </c>
      <c r="Y499" s="12">
        <f ca="1">IF(R499="LATE",TODAY()-P499,0)</f>
        <v>0</v>
      </c>
      <c r="Z499">
        <f ca="1">Y499*L499</f>
        <v>0</v>
      </c>
      <c r="AA499" s="80"/>
      <c r="AB499" s="93"/>
    </row>
    <row r="500" spans="1:28" x14ac:dyDescent="0.25">
      <c r="A500" s="25" t="s">
        <v>299</v>
      </c>
      <c r="B500" s="25" t="s">
        <v>13</v>
      </c>
      <c r="C500" s="26">
        <v>43264</v>
      </c>
      <c r="D500" s="26">
        <v>43453</v>
      </c>
      <c r="E500" s="25" t="s">
        <v>60</v>
      </c>
      <c r="F500" s="25" t="s">
        <v>60</v>
      </c>
      <c r="G500" s="25" t="s">
        <v>1665</v>
      </c>
      <c r="H500" s="25" t="s">
        <v>17</v>
      </c>
      <c r="I500" s="25" t="s">
        <v>2140</v>
      </c>
      <c r="J500" s="27">
        <v>100</v>
      </c>
      <c r="K500" s="27">
        <v>0</v>
      </c>
      <c r="L500" s="27">
        <f t="shared" si="52"/>
        <v>100</v>
      </c>
      <c r="M500" s="93">
        <v>0.99371005877291818</v>
      </c>
      <c r="N500" s="4" t="str">
        <f t="shared" si="56"/>
        <v>46288NH2054aj31 Rev1.1100</v>
      </c>
      <c r="O500" s="4">
        <f t="shared" si="57"/>
        <v>99.371005877291822</v>
      </c>
      <c r="P500" s="8">
        <f t="shared" si="58"/>
        <v>43395</v>
      </c>
      <c r="Q500" s="8">
        <f>VLOOKUP(P500,'Lookup Tables'!$A$3:$B$121,1,TRUE)</f>
        <v>43394</v>
      </c>
      <c r="R500" s="9">
        <f>VLOOKUP(P500,'Lookup Tables'!$A$3:$B$121,2,TRUE)</f>
        <v>43394</v>
      </c>
      <c r="S500" s="10">
        <f>VLOOKUP(P500,'Lookup Tables'!$D$3:$E$25,2,TRUE)</f>
        <v>43374</v>
      </c>
      <c r="T500" s="24" t="str">
        <f>IF(LEFT(G500,2)="PH",VLOOKUP(LEFT(G500,3),'Lookup Tables'!$G$3:$H$37,2,FALSE),IF(ISNA(VLOOKUP(LEFT(G500,2),'Lookup Tables'!$G$3:$H$37,2,FALSE)),"Other",VLOOKUP(LEFT(G500,2),'Lookup Tables'!$G$3:$H$37,2,FALSE)))</f>
        <v>Battery</v>
      </c>
      <c r="U500" s="79" t="str">
        <f t="shared" si="53"/>
        <v>NH2</v>
      </c>
      <c r="V500" s="79" t="str">
        <f t="shared" si="54"/>
        <v>H</v>
      </c>
      <c r="W500" s="79">
        <f>VLOOKUP(V500,'Lookup Tables'!$K$3:$L$21,2,FALSE)</f>
        <v>8</v>
      </c>
      <c r="X500" s="79">
        <f t="shared" si="55"/>
        <v>800</v>
      </c>
      <c r="Y500" s="12">
        <f ca="1">IF(R500="LATE",TODAY()-P500,0)</f>
        <v>0</v>
      </c>
      <c r="Z500">
        <f ca="1">Y500*L500</f>
        <v>0</v>
      </c>
      <c r="AA500" s="80"/>
      <c r="AB500" s="93"/>
    </row>
    <row r="501" spans="1:28" x14ac:dyDescent="0.25">
      <c r="A501" s="25" t="s">
        <v>299</v>
      </c>
      <c r="B501" s="25" t="s">
        <v>13</v>
      </c>
      <c r="C501" s="26">
        <v>43264</v>
      </c>
      <c r="D501" s="26">
        <v>43453</v>
      </c>
      <c r="E501" s="25" t="s">
        <v>60</v>
      </c>
      <c r="F501" s="25" t="s">
        <v>60</v>
      </c>
      <c r="G501" s="25" t="s">
        <v>1665</v>
      </c>
      <c r="H501" s="25" t="s">
        <v>17</v>
      </c>
      <c r="I501" s="25" t="s">
        <v>2141</v>
      </c>
      <c r="J501" s="27">
        <v>100</v>
      </c>
      <c r="K501" s="27">
        <v>0</v>
      </c>
      <c r="L501" s="27">
        <f t="shared" si="52"/>
        <v>100</v>
      </c>
      <c r="M501" s="93">
        <v>0.99371005877291818</v>
      </c>
      <c r="N501" s="4" t="str">
        <f t="shared" si="56"/>
        <v>46288NH2054aj31 Rev1.1100</v>
      </c>
      <c r="O501" s="4">
        <f t="shared" si="57"/>
        <v>99.371005877291822</v>
      </c>
      <c r="P501" s="8">
        <f t="shared" si="58"/>
        <v>43404</v>
      </c>
      <c r="Q501" s="8">
        <f>VLOOKUP(P501,'Lookup Tables'!$A$3:$B$121,1,TRUE)</f>
        <v>43401</v>
      </c>
      <c r="R501" s="9">
        <f>VLOOKUP(P501,'Lookup Tables'!$A$3:$B$121,2,TRUE)</f>
        <v>43401</v>
      </c>
      <c r="S501" s="10">
        <f>VLOOKUP(P501,'Lookup Tables'!$D$3:$E$25,2,TRUE)</f>
        <v>43374</v>
      </c>
      <c r="T501" s="24" t="str">
        <f>IF(LEFT(G501,2)="PH",VLOOKUP(LEFT(G501,3),'Lookup Tables'!$G$3:$H$37,2,FALSE),IF(ISNA(VLOOKUP(LEFT(G501,2),'Lookup Tables'!$G$3:$H$37,2,FALSE)),"Other",VLOOKUP(LEFT(G501,2),'Lookup Tables'!$G$3:$H$37,2,FALSE)))</f>
        <v>Battery</v>
      </c>
      <c r="U501" s="79" t="str">
        <f t="shared" si="53"/>
        <v>NH2</v>
      </c>
      <c r="V501" s="79" t="str">
        <f t="shared" si="54"/>
        <v>H</v>
      </c>
      <c r="W501" s="79">
        <f>VLOOKUP(V501,'Lookup Tables'!$K$3:$L$21,2,FALSE)</f>
        <v>8</v>
      </c>
      <c r="X501" s="79">
        <f t="shared" si="55"/>
        <v>800</v>
      </c>
      <c r="Y501" s="12">
        <f ca="1">IF(R501="LATE",TODAY()-P501,0)</f>
        <v>0</v>
      </c>
      <c r="Z501">
        <f ca="1">Y501*L501</f>
        <v>0</v>
      </c>
      <c r="AA501" s="80"/>
      <c r="AB501" s="93"/>
    </row>
    <row r="502" spans="1:28" x14ac:dyDescent="0.25">
      <c r="A502" s="25" t="s">
        <v>299</v>
      </c>
      <c r="B502" s="25" t="s">
        <v>13</v>
      </c>
      <c r="C502" s="26">
        <v>43264</v>
      </c>
      <c r="D502" s="26">
        <v>43453</v>
      </c>
      <c r="E502" s="25" t="s">
        <v>60</v>
      </c>
      <c r="F502" s="25" t="s">
        <v>60</v>
      </c>
      <c r="G502" s="25" t="s">
        <v>1665</v>
      </c>
      <c r="H502" s="25" t="s">
        <v>17</v>
      </c>
      <c r="I502" s="25" t="s">
        <v>2142</v>
      </c>
      <c r="J502" s="27">
        <v>100</v>
      </c>
      <c r="K502" s="27">
        <v>0</v>
      </c>
      <c r="L502" s="27">
        <f t="shared" si="52"/>
        <v>100</v>
      </c>
      <c r="M502" s="93">
        <v>0.99371005877291818</v>
      </c>
      <c r="N502" s="4" t="str">
        <f t="shared" si="56"/>
        <v>46288NH2054aj31 Rev1.1100</v>
      </c>
      <c r="O502" s="4">
        <f t="shared" si="57"/>
        <v>99.371005877291822</v>
      </c>
      <c r="P502" s="8">
        <f t="shared" si="58"/>
        <v>43417</v>
      </c>
      <c r="Q502" s="8">
        <f>VLOOKUP(P502,'Lookup Tables'!$A$3:$B$121,1,TRUE)</f>
        <v>43415</v>
      </c>
      <c r="R502" s="9">
        <f>VLOOKUP(P502,'Lookup Tables'!$A$3:$B$121,2,TRUE)</f>
        <v>43415</v>
      </c>
      <c r="S502" s="10">
        <f>VLOOKUP(P502,'Lookup Tables'!$D$3:$E$25,2,TRUE)</f>
        <v>43405</v>
      </c>
      <c r="T502" s="24" t="str">
        <f>IF(LEFT(G502,2)="PH",VLOOKUP(LEFT(G502,3),'Lookup Tables'!$G$3:$H$37,2,FALSE),IF(ISNA(VLOOKUP(LEFT(G502,2),'Lookup Tables'!$G$3:$H$37,2,FALSE)),"Other",VLOOKUP(LEFT(G502,2),'Lookup Tables'!$G$3:$H$37,2,FALSE)))</f>
        <v>Battery</v>
      </c>
      <c r="U502" s="79" t="str">
        <f t="shared" si="53"/>
        <v>NH2</v>
      </c>
      <c r="V502" s="79" t="str">
        <f t="shared" si="54"/>
        <v>H</v>
      </c>
      <c r="W502" s="79">
        <f>VLOOKUP(V502,'Lookup Tables'!$K$3:$L$21,2,FALSE)</f>
        <v>8</v>
      </c>
      <c r="X502" s="79">
        <f t="shared" si="55"/>
        <v>800</v>
      </c>
      <c r="Y502" s="12">
        <f ca="1">IF(R502="LATE",TODAY()-P502,0)</f>
        <v>0</v>
      </c>
      <c r="Z502">
        <f ca="1">Y502*L502</f>
        <v>0</v>
      </c>
      <c r="AA502" s="80"/>
      <c r="AB502" s="93"/>
    </row>
    <row r="503" spans="1:28" x14ac:dyDescent="0.25">
      <c r="A503" s="25" t="s">
        <v>299</v>
      </c>
      <c r="B503" s="25" t="s">
        <v>13</v>
      </c>
      <c r="C503" s="26">
        <v>43264</v>
      </c>
      <c r="D503" s="26">
        <v>43453</v>
      </c>
      <c r="E503" s="25" t="s">
        <v>60</v>
      </c>
      <c r="F503" s="25" t="s">
        <v>60</v>
      </c>
      <c r="G503" s="25" t="s">
        <v>1665</v>
      </c>
      <c r="H503" s="25" t="s">
        <v>17</v>
      </c>
      <c r="I503" s="25" t="s">
        <v>2143</v>
      </c>
      <c r="J503" s="27">
        <v>100</v>
      </c>
      <c r="K503" s="27">
        <v>0</v>
      </c>
      <c r="L503" s="27">
        <f t="shared" si="52"/>
        <v>100</v>
      </c>
      <c r="M503" s="93">
        <v>0.99371005877291818</v>
      </c>
      <c r="N503" s="4" t="str">
        <f t="shared" si="56"/>
        <v>46288NH2054aj31 Rev1.1100</v>
      </c>
      <c r="O503" s="4">
        <f t="shared" si="57"/>
        <v>99.371005877291822</v>
      </c>
      <c r="P503" s="8">
        <f t="shared" si="58"/>
        <v>43431</v>
      </c>
      <c r="Q503" s="8">
        <f>VLOOKUP(P503,'Lookup Tables'!$A$3:$B$121,1,TRUE)</f>
        <v>43429</v>
      </c>
      <c r="R503" s="9">
        <f>VLOOKUP(P503,'Lookup Tables'!$A$3:$B$121,2,TRUE)</f>
        <v>43429</v>
      </c>
      <c r="S503" s="10">
        <f>VLOOKUP(P503,'Lookup Tables'!$D$3:$E$25,2,TRUE)</f>
        <v>43405</v>
      </c>
      <c r="T503" s="24" t="str">
        <f>IF(LEFT(G503,2)="PH",VLOOKUP(LEFT(G503,3),'Lookup Tables'!$G$3:$H$37,2,FALSE),IF(ISNA(VLOOKUP(LEFT(G503,2),'Lookup Tables'!$G$3:$H$37,2,FALSE)),"Other",VLOOKUP(LEFT(G503,2),'Lookup Tables'!$G$3:$H$37,2,FALSE)))</f>
        <v>Battery</v>
      </c>
      <c r="U503" s="79" t="str">
        <f t="shared" si="53"/>
        <v>NH2</v>
      </c>
      <c r="V503" s="79" t="str">
        <f t="shared" si="54"/>
        <v>H</v>
      </c>
      <c r="W503" s="79">
        <f>VLOOKUP(V503,'Lookup Tables'!$K$3:$L$21,2,FALSE)</f>
        <v>8</v>
      </c>
      <c r="X503" s="79">
        <f t="shared" si="55"/>
        <v>800</v>
      </c>
      <c r="Y503" s="12">
        <f ca="1">IF(R503="LATE",TODAY()-P503,0)</f>
        <v>0</v>
      </c>
      <c r="Z503">
        <f ca="1">Y503*L503</f>
        <v>0</v>
      </c>
      <c r="AA503" s="80"/>
      <c r="AB503" s="93"/>
    </row>
    <row r="504" spans="1:28" x14ac:dyDescent="0.25">
      <c r="A504" s="25" t="s">
        <v>1211</v>
      </c>
      <c r="B504" s="25" t="s">
        <v>13</v>
      </c>
      <c r="C504" s="26">
        <v>43340</v>
      </c>
      <c r="D504" s="26">
        <v>43504</v>
      </c>
      <c r="E504" s="25" t="s">
        <v>60</v>
      </c>
      <c r="F504" s="25" t="s">
        <v>60</v>
      </c>
      <c r="G504" s="25" t="s">
        <v>1665</v>
      </c>
      <c r="H504" s="25" t="s">
        <v>17</v>
      </c>
      <c r="I504" s="25" t="s">
        <v>2144</v>
      </c>
      <c r="J504" s="27">
        <v>500</v>
      </c>
      <c r="K504" s="27">
        <v>0</v>
      </c>
      <c r="L504" s="27">
        <f t="shared" si="52"/>
        <v>500</v>
      </c>
      <c r="M504" s="93">
        <v>0.93784173388631697</v>
      </c>
      <c r="N504" s="4" t="str">
        <f t="shared" si="56"/>
        <v>46923NH2054aj31 Rev1.1500</v>
      </c>
      <c r="O504" s="4">
        <f t="shared" si="57"/>
        <v>468.9208669431585</v>
      </c>
      <c r="P504" s="8">
        <f t="shared" si="58"/>
        <v>43451</v>
      </c>
      <c r="Q504" s="8">
        <f>VLOOKUP(P504,'Lookup Tables'!$A$3:$B$121,1,TRUE)</f>
        <v>43450</v>
      </c>
      <c r="R504" s="9">
        <f>VLOOKUP(P504,'Lookup Tables'!$A$3:$B$121,2,TRUE)</f>
        <v>43450</v>
      </c>
      <c r="S504" s="10">
        <f>VLOOKUP(P504,'Lookup Tables'!$D$3:$E$25,2,TRUE)</f>
        <v>43435</v>
      </c>
      <c r="T504" s="24" t="str">
        <f>IF(LEFT(G504,2)="PH",VLOOKUP(LEFT(G504,3),'Lookup Tables'!$G$3:$H$37,2,FALSE),IF(ISNA(VLOOKUP(LEFT(G504,2),'Lookup Tables'!$G$3:$H$37,2,FALSE)),"Other",VLOOKUP(LEFT(G504,2),'Lookup Tables'!$G$3:$H$37,2,FALSE)))</f>
        <v>Battery</v>
      </c>
      <c r="U504" s="79" t="str">
        <f t="shared" si="53"/>
        <v>NH2</v>
      </c>
      <c r="V504" s="79" t="str">
        <f t="shared" si="54"/>
        <v>H</v>
      </c>
      <c r="W504" s="79">
        <f>VLOOKUP(V504,'Lookup Tables'!$K$3:$L$21,2,FALSE)</f>
        <v>8</v>
      </c>
      <c r="X504" s="79">
        <f t="shared" si="55"/>
        <v>4000</v>
      </c>
      <c r="Y504" s="12">
        <f ca="1">IF(R504="LATE",TODAY()-P504,0)</f>
        <v>0</v>
      </c>
      <c r="Z504">
        <f ca="1">Y504*L504</f>
        <v>0</v>
      </c>
      <c r="AA504" s="80"/>
      <c r="AB504" s="93"/>
    </row>
    <row r="505" spans="1:28" x14ac:dyDescent="0.25">
      <c r="A505" s="25" t="s">
        <v>1211</v>
      </c>
      <c r="B505" s="25" t="s">
        <v>13</v>
      </c>
      <c r="C505" s="26">
        <v>43340</v>
      </c>
      <c r="D505" s="26">
        <v>43504</v>
      </c>
      <c r="E505" s="25" t="s">
        <v>60</v>
      </c>
      <c r="F505" s="25" t="s">
        <v>60</v>
      </c>
      <c r="G505" s="25" t="s">
        <v>1665</v>
      </c>
      <c r="H505" s="25" t="s">
        <v>17</v>
      </c>
      <c r="I505" s="25" t="s">
        <v>2145</v>
      </c>
      <c r="J505" s="27">
        <v>500</v>
      </c>
      <c r="K505" s="27">
        <v>0</v>
      </c>
      <c r="L505" s="27">
        <f t="shared" si="52"/>
        <v>500</v>
      </c>
      <c r="M505" s="93">
        <v>0.93784173388631697</v>
      </c>
      <c r="N505" s="4" t="str">
        <f t="shared" si="56"/>
        <v>46923NH2054aj31 Rev1.1500</v>
      </c>
      <c r="O505" s="4">
        <f t="shared" si="57"/>
        <v>468.9208669431585</v>
      </c>
      <c r="P505" s="8">
        <f t="shared" si="58"/>
        <v>43473</v>
      </c>
      <c r="Q505" s="8">
        <f>VLOOKUP(P505,'Lookup Tables'!$A$3:$B$121,1,TRUE)</f>
        <v>43471</v>
      </c>
      <c r="R505" s="9">
        <f>VLOOKUP(P505,'Lookup Tables'!$A$3:$B$121,2,TRUE)</f>
        <v>43471</v>
      </c>
      <c r="S505" s="10">
        <f>VLOOKUP(P505,'Lookup Tables'!$D$3:$E$25,2,TRUE)</f>
        <v>43466</v>
      </c>
      <c r="T505" s="24" t="str">
        <f>IF(LEFT(G505,2)="PH",VLOOKUP(LEFT(G505,3),'Lookup Tables'!$G$3:$H$37,2,FALSE),IF(ISNA(VLOOKUP(LEFT(G505,2),'Lookup Tables'!$G$3:$H$37,2,FALSE)),"Other",VLOOKUP(LEFT(G505,2),'Lookup Tables'!$G$3:$H$37,2,FALSE)))</f>
        <v>Battery</v>
      </c>
      <c r="U505" s="79" t="str">
        <f t="shared" si="53"/>
        <v>NH2</v>
      </c>
      <c r="V505" s="79" t="str">
        <f t="shared" si="54"/>
        <v>H</v>
      </c>
      <c r="W505" s="79">
        <f>VLOOKUP(V505,'Lookup Tables'!$K$3:$L$21,2,FALSE)</f>
        <v>8</v>
      </c>
      <c r="X505" s="79">
        <f t="shared" si="55"/>
        <v>4000</v>
      </c>
      <c r="Y505" s="12">
        <f ca="1">IF(R505="LATE",TODAY()-P505,0)</f>
        <v>0</v>
      </c>
      <c r="Z505">
        <f ca="1">Y505*L505</f>
        <v>0</v>
      </c>
      <c r="AA505" s="80"/>
      <c r="AB505" s="93"/>
    </row>
    <row r="506" spans="1:28" x14ac:dyDescent="0.25">
      <c r="A506" s="25" t="s">
        <v>1211</v>
      </c>
      <c r="B506" s="25" t="s">
        <v>13</v>
      </c>
      <c r="C506" s="26">
        <v>43340</v>
      </c>
      <c r="D506" s="26">
        <v>43504</v>
      </c>
      <c r="E506" s="25" t="s">
        <v>60</v>
      </c>
      <c r="F506" s="25" t="s">
        <v>60</v>
      </c>
      <c r="G506" s="25" t="s">
        <v>1665</v>
      </c>
      <c r="H506" s="25" t="s">
        <v>17</v>
      </c>
      <c r="I506" s="25" t="s">
        <v>2146</v>
      </c>
      <c r="J506" s="27">
        <v>500</v>
      </c>
      <c r="K506" s="27">
        <v>0</v>
      </c>
      <c r="L506" s="27">
        <f t="shared" si="52"/>
        <v>500</v>
      </c>
      <c r="M506" s="93">
        <v>0.93784173388631697</v>
      </c>
      <c r="N506" s="4" t="str">
        <f t="shared" si="56"/>
        <v>46923NH2054aj31 Rev1.1500</v>
      </c>
      <c r="O506" s="4">
        <f t="shared" si="57"/>
        <v>468.9208669431585</v>
      </c>
      <c r="P506" s="8">
        <f t="shared" si="58"/>
        <v>43497</v>
      </c>
      <c r="Q506" s="8">
        <f>VLOOKUP(P506,'Lookup Tables'!$A$3:$B$121,1,TRUE)</f>
        <v>43492</v>
      </c>
      <c r="R506" s="9">
        <f>VLOOKUP(P506,'Lookup Tables'!$A$3:$B$121,2,TRUE)</f>
        <v>43492</v>
      </c>
      <c r="S506" s="10">
        <f>VLOOKUP(P506,'Lookup Tables'!$D$3:$E$25,2,TRUE)</f>
        <v>43497</v>
      </c>
      <c r="T506" s="24" t="str">
        <f>IF(LEFT(G506,2)="PH",VLOOKUP(LEFT(G506,3),'Lookup Tables'!$G$3:$H$37,2,FALSE),IF(ISNA(VLOOKUP(LEFT(G506,2),'Lookup Tables'!$G$3:$H$37,2,FALSE)),"Other",VLOOKUP(LEFT(G506,2),'Lookup Tables'!$G$3:$H$37,2,FALSE)))</f>
        <v>Battery</v>
      </c>
      <c r="U506" s="79" t="str">
        <f t="shared" si="53"/>
        <v>NH2</v>
      </c>
      <c r="V506" s="79" t="str">
        <f t="shared" si="54"/>
        <v>H</v>
      </c>
      <c r="W506" s="79">
        <f>VLOOKUP(V506,'Lookup Tables'!$K$3:$L$21,2,FALSE)</f>
        <v>8</v>
      </c>
      <c r="X506" s="79">
        <f t="shared" si="55"/>
        <v>4000</v>
      </c>
      <c r="Y506" s="12">
        <f ca="1">IF(R506="LATE",TODAY()-P506,0)</f>
        <v>0</v>
      </c>
      <c r="Z506">
        <f ca="1">Y506*L506</f>
        <v>0</v>
      </c>
      <c r="AA506" s="80"/>
      <c r="AB506" s="93"/>
    </row>
    <row r="507" spans="1:28" x14ac:dyDescent="0.25">
      <c r="A507" s="25" t="s">
        <v>1114</v>
      </c>
      <c r="B507" s="25" t="s">
        <v>13</v>
      </c>
      <c r="C507" s="26">
        <v>43335</v>
      </c>
      <c r="D507" s="26">
        <v>43567</v>
      </c>
      <c r="E507" s="25" t="s">
        <v>60</v>
      </c>
      <c r="F507" s="25" t="s">
        <v>60</v>
      </c>
      <c r="G507" s="25" t="s">
        <v>1665</v>
      </c>
      <c r="H507" s="25" t="s">
        <v>17</v>
      </c>
      <c r="I507" s="25" t="s">
        <v>2147</v>
      </c>
      <c r="J507" s="27">
        <v>100</v>
      </c>
      <c r="K507" s="27">
        <v>0</v>
      </c>
      <c r="L507" s="27">
        <f t="shared" si="52"/>
        <v>100</v>
      </c>
      <c r="M507" s="93">
        <v>0.93784173388631697</v>
      </c>
      <c r="N507" s="4" t="str">
        <f t="shared" si="56"/>
        <v>46889NH2054aj31 Rev1.1100</v>
      </c>
      <c r="O507" s="4">
        <f t="shared" si="57"/>
        <v>93.7841733886317</v>
      </c>
      <c r="P507" s="8">
        <f t="shared" si="58"/>
        <v>43444</v>
      </c>
      <c r="Q507" s="8">
        <f>VLOOKUP(P507,'Lookup Tables'!$A$3:$B$121,1,TRUE)</f>
        <v>43443</v>
      </c>
      <c r="R507" s="9">
        <f>VLOOKUP(P507,'Lookup Tables'!$A$3:$B$121,2,TRUE)</f>
        <v>43443</v>
      </c>
      <c r="S507" s="10">
        <f>VLOOKUP(P507,'Lookup Tables'!$D$3:$E$25,2,TRUE)</f>
        <v>43435</v>
      </c>
      <c r="T507" s="24" t="str">
        <f>IF(LEFT(G507,2)="PH",VLOOKUP(LEFT(G507,3),'Lookup Tables'!$G$3:$H$37,2,FALSE),IF(ISNA(VLOOKUP(LEFT(G507,2),'Lookup Tables'!$G$3:$H$37,2,FALSE)),"Other",VLOOKUP(LEFT(G507,2),'Lookup Tables'!$G$3:$H$37,2,FALSE)))</f>
        <v>Battery</v>
      </c>
      <c r="U507" s="79" t="str">
        <f t="shared" si="53"/>
        <v>NH2</v>
      </c>
      <c r="V507" s="79" t="str">
        <f t="shared" si="54"/>
        <v>H</v>
      </c>
      <c r="W507" s="79">
        <f>VLOOKUP(V507,'Lookup Tables'!$K$3:$L$21,2,FALSE)</f>
        <v>8</v>
      </c>
      <c r="X507" s="79">
        <f t="shared" si="55"/>
        <v>800</v>
      </c>
      <c r="Y507" s="12">
        <f ca="1">IF(R507="LATE",TODAY()-P507,0)</f>
        <v>0</v>
      </c>
      <c r="Z507">
        <f ca="1">Y507*L507</f>
        <v>0</v>
      </c>
      <c r="AA507" s="80"/>
      <c r="AB507" s="93"/>
    </row>
    <row r="508" spans="1:28" x14ac:dyDescent="0.25">
      <c r="A508" s="25" t="s">
        <v>1114</v>
      </c>
      <c r="B508" s="25" t="s">
        <v>13</v>
      </c>
      <c r="C508" s="26">
        <v>43335</v>
      </c>
      <c r="D508" s="26">
        <v>43567</v>
      </c>
      <c r="E508" s="25" t="s">
        <v>60</v>
      </c>
      <c r="F508" s="25" t="s">
        <v>60</v>
      </c>
      <c r="G508" s="25" t="s">
        <v>1665</v>
      </c>
      <c r="H508" s="25" t="s">
        <v>17</v>
      </c>
      <c r="I508" s="25" t="s">
        <v>2148</v>
      </c>
      <c r="J508" s="27">
        <v>200</v>
      </c>
      <c r="K508" s="27">
        <v>0</v>
      </c>
      <c r="L508" s="27">
        <f t="shared" si="52"/>
        <v>200</v>
      </c>
      <c r="M508" s="93">
        <v>0.93784173388631697</v>
      </c>
      <c r="N508" s="4" t="str">
        <f t="shared" si="56"/>
        <v>46889NH2054aj31 Rev1.1200</v>
      </c>
      <c r="O508" s="4">
        <f t="shared" si="57"/>
        <v>187.5683467772634</v>
      </c>
      <c r="P508" s="8">
        <f t="shared" si="58"/>
        <v>43479</v>
      </c>
      <c r="Q508" s="8">
        <f>VLOOKUP(P508,'Lookup Tables'!$A$3:$B$121,1,TRUE)</f>
        <v>43478</v>
      </c>
      <c r="R508" s="9">
        <f>VLOOKUP(P508,'Lookup Tables'!$A$3:$B$121,2,TRUE)</f>
        <v>43478</v>
      </c>
      <c r="S508" s="10">
        <f>VLOOKUP(P508,'Lookup Tables'!$D$3:$E$25,2,TRUE)</f>
        <v>43466</v>
      </c>
      <c r="T508" s="24" t="str">
        <f>IF(LEFT(G508,2)="PH",VLOOKUP(LEFT(G508,3),'Lookup Tables'!$G$3:$H$37,2,FALSE),IF(ISNA(VLOOKUP(LEFT(G508,2),'Lookup Tables'!$G$3:$H$37,2,FALSE)),"Other",VLOOKUP(LEFT(G508,2),'Lookup Tables'!$G$3:$H$37,2,FALSE)))</f>
        <v>Battery</v>
      </c>
      <c r="U508" s="79" t="str">
        <f t="shared" si="53"/>
        <v>NH2</v>
      </c>
      <c r="V508" s="79" t="str">
        <f t="shared" si="54"/>
        <v>H</v>
      </c>
      <c r="W508" s="79">
        <f>VLOOKUP(V508,'Lookup Tables'!$K$3:$L$21,2,FALSE)</f>
        <v>8</v>
      </c>
      <c r="X508" s="79">
        <f t="shared" si="55"/>
        <v>1600</v>
      </c>
      <c r="Y508" s="12">
        <f ca="1">IF(R508="LATE",TODAY()-P508,0)</f>
        <v>0</v>
      </c>
      <c r="Z508">
        <f ca="1">Y508*L508</f>
        <v>0</v>
      </c>
      <c r="AA508" s="80"/>
      <c r="AB508" s="93"/>
    </row>
    <row r="509" spans="1:28" x14ac:dyDescent="0.25">
      <c r="A509" s="25" t="s">
        <v>1114</v>
      </c>
      <c r="B509" s="25" t="s">
        <v>13</v>
      </c>
      <c r="C509" s="26">
        <v>43335</v>
      </c>
      <c r="D509" s="26">
        <v>43567</v>
      </c>
      <c r="E509" s="25" t="s">
        <v>60</v>
      </c>
      <c r="F509" s="25" t="s">
        <v>60</v>
      </c>
      <c r="G509" s="25" t="s">
        <v>1665</v>
      </c>
      <c r="H509" s="25" t="s">
        <v>17</v>
      </c>
      <c r="I509" s="25" t="s">
        <v>2149</v>
      </c>
      <c r="J509" s="27">
        <v>250</v>
      </c>
      <c r="K509" s="27">
        <v>0</v>
      </c>
      <c r="L509" s="27">
        <f t="shared" si="52"/>
        <v>250</v>
      </c>
      <c r="M509" s="93">
        <v>0.93784173388631697</v>
      </c>
      <c r="N509" s="4" t="str">
        <f t="shared" si="56"/>
        <v>46889NH2054aj31 Rev1.1250</v>
      </c>
      <c r="O509" s="4">
        <f t="shared" si="57"/>
        <v>234.46043347157925</v>
      </c>
      <c r="P509" s="8">
        <f t="shared" si="58"/>
        <v>43493</v>
      </c>
      <c r="Q509" s="8">
        <f>VLOOKUP(P509,'Lookup Tables'!$A$3:$B$121,1,TRUE)</f>
        <v>43492</v>
      </c>
      <c r="R509" s="9">
        <f>VLOOKUP(P509,'Lookup Tables'!$A$3:$B$121,2,TRUE)</f>
        <v>43492</v>
      </c>
      <c r="S509" s="10">
        <f>VLOOKUP(P509,'Lookup Tables'!$D$3:$E$25,2,TRUE)</f>
        <v>43466</v>
      </c>
      <c r="T509" s="24" t="str">
        <f>IF(LEFT(G509,2)="PH",VLOOKUP(LEFT(G509,3),'Lookup Tables'!$G$3:$H$37,2,FALSE),IF(ISNA(VLOOKUP(LEFT(G509,2),'Lookup Tables'!$G$3:$H$37,2,FALSE)),"Other",VLOOKUP(LEFT(G509,2),'Lookup Tables'!$G$3:$H$37,2,FALSE)))</f>
        <v>Battery</v>
      </c>
      <c r="U509" s="79" t="str">
        <f t="shared" si="53"/>
        <v>NH2</v>
      </c>
      <c r="V509" s="79" t="str">
        <f t="shared" si="54"/>
        <v>H</v>
      </c>
      <c r="W509" s="79">
        <f>VLOOKUP(V509,'Lookup Tables'!$K$3:$L$21,2,FALSE)</f>
        <v>8</v>
      </c>
      <c r="X509" s="79">
        <f t="shared" si="55"/>
        <v>2000</v>
      </c>
      <c r="Y509" s="12">
        <f ca="1">IF(R509="LATE",TODAY()-P509,0)</f>
        <v>0</v>
      </c>
      <c r="Z509">
        <f ca="1">Y509*L509</f>
        <v>0</v>
      </c>
      <c r="AA509" s="80"/>
      <c r="AB509" s="93"/>
    </row>
    <row r="510" spans="1:28" x14ac:dyDescent="0.25">
      <c r="A510" s="25" t="s">
        <v>1114</v>
      </c>
      <c r="B510" s="25" t="s">
        <v>13</v>
      </c>
      <c r="C510" s="26">
        <v>43335</v>
      </c>
      <c r="D510" s="26">
        <v>43567</v>
      </c>
      <c r="E510" s="25" t="s">
        <v>60</v>
      </c>
      <c r="F510" s="25" t="s">
        <v>60</v>
      </c>
      <c r="G510" s="25" t="s">
        <v>1665</v>
      </c>
      <c r="H510" s="25" t="s">
        <v>17</v>
      </c>
      <c r="I510" s="25" t="s">
        <v>2150</v>
      </c>
      <c r="J510" s="27">
        <v>250</v>
      </c>
      <c r="K510" s="27">
        <v>0</v>
      </c>
      <c r="L510" s="27">
        <f t="shared" si="52"/>
        <v>250</v>
      </c>
      <c r="M510" s="93">
        <v>0.93784173388631697</v>
      </c>
      <c r="N510" s="4" t="str">
        <f t="shared" si="56"/>
        <v>46889NH2054aj31 Rev1.1250</v>
      </c>
      <c r="O510" s="4">
        <f t="shared" si="57"/>
        <v>234.46043347157925</v>
      </c>
      <c r="P510" s="8">
        <f t="shared" si="58"/>
        <v>43507</v>
      </c>
      <c r="Q510" s="8">
        <f>VLOOKUP(P510,'Lookup Tables'!$A$3:$B$121,1,TRUE)</f>
        <v>43506</v>
      </c>
      <c r="R510" s="9">
        <f>VLOOKUP(P510,'Lookup Tables'!$A$3:$B$121,2,TRUE)</f>
        <v>43506</v>
      </c>
      <c r="S510" s="10">
        <f>VLOOKUP(P510,'Lookup Tables'!$D$3:$E$25,2,TRUE)</f>
        <v>43497</v>
      </c>
      <c r="T510" s="24" t="str">
        <f>IF(LEFT(G510,2)="PH",VLOOKUP(LEFT(G510,3),'Lookup Tables'!$G$3:$H$37,2,FALSE),IF(ISNA(VLOOKUP(LEFT(G510,2),'Lookup Tables'!$G$3:$H$37,2,FALSE)),"Other",VLOOKUP(LEFT(G510,2),'Lookup Tables'!$G$3:$H$37,2,FALSE)))</f>
        <v>Battery</v>
      </c>
      <c r="U510" s="79" t="str">
        <f t="shared" si="53"/>
        <v>NH2</v>
      </c>
      <c r="V510" s="79" t="str">
        <f t="shared" si="54"/>
        <v>H</v>
      </c>
      <c r="W510" s="79">
        <f>VLOOKUP(V510,'Lookup Tables'!$K$3:$L$21,2,FALSE)</f>
        <v>8</v>
      </c>
      <c r="X510" s="79">
        <f t="shared" si="55"/>
        <v>2000</v>
      </c>
      <c r="Y510" s="12">
        <f ca="1">IF(R510="LATE",TODAY()-P510,0)</f>
        <v>0</v>
      </c>
      <c r="Z510">
        <f ca="1">Y510*L510</f>
        <v>0</v>
      </c>
      <c r="AA510" s="80"/>
      <c r="AB510" s="93"/>
    </row>
    <row r="511" spans="1:28" x14ac:dyDescent="0.25">
      <c r="A511" s="25" t="s">
        <v>1114</v>
      </c>
      <c r="B511" s="25" t="s">
        <v>13</v>
      </c>
      <c r="C511" s="26">
        <v>43335</v>
      </c>
      <c r="D511" s="26">
        <v>43567</v>
      </c>
      <c r="E511" s="25" t="s">
        <v>60</v>
      </c>
      <c r="F511" s="25" t="s">
        <v>60</v>
      </c>
      <c r="G511" s="25" t="s">
        <v>1665</v>
      </c>
      <c r="H511" s="25" t="s">
        <v>17</v>
      </c>
      <c r="I511" s="25" t="s">
        <v>2151</v>
      </c>
      <c r="J511" s="27">
        <v>250</v>
      </c>
      <c r="K511" s="27">
        <v>0</v>
      </c>
      <c r="L511" s="27">
        <f t="shared" si="52"/>
        <v>250</v>
      </c>
      <c r="M511" s="93">
        <v>0.93784173388631697</v>
      </c>
      <c r="N511" s="4" t="str">
        <f t="shared" si="56"/>
        <v>46889NH2054aj31 Rev1.1250</v>
      </c>
      <c r="O511" s="4">
        <f t="shared" si="57"/>
        <v>234.46043347157925</v>
      </c>
      <c r="P511" s="8">
        <f t="shared" si="58"/>
        <v>43521</v>
      </c>
      <c r="Q511" s="8">
        <f>VLOOKUP(P511,'Lookup Tables'!$A$3:$B$121,1,TRUE)</f>
        <v>43520</v>
      </c>
      <c r="R511" s="9">
        <f>VLOOKUP(P511,'Lookup Tables'!$A$3:$B$121,2,TRUE)</f>
        <v>43520</v>
      </c>
      <c r="S511" s="10">
        <f>VLOOKUP(P511,'Lookup Tables'!$D$3:$E$25,2,TRUE)</f>
        <v>43497</v>
      </c>
      <c r="T511" s="24" t="str">
        <f>IF(LEFT(G511,2)="PH",VLOOKUP(LEFT(G511,3),'Lookup Tables'!$G$3:$H$37,2,FALSE),IF(ISNA(VLOOKUP(LEFT(G511,2),'Lookup Tables'!$G$3:$H$37,2,FALSE)),"Other",VLOOKUP(LEFT(G511,2),'Lookup Tables'!$G$3:$H$37,2,FALSE)))</f>
        <v>Battery</v>
      </c>
      <c r="U511" s="79" t="str">
        <f t="shared" si="53"/>
        <v>NH2</v>
      </c>
      <c r="V511" s="79" t="str">
        <f t="shared" si="54"/>
        <v>H</v>
      </c>
      <c r="W511" s="79">
        <f>VLOOKUP(V511,'Lookup Tables'!$K$3:$L$21,2,FALSE)</f>
        <v>8</v>
      </c>
      <c r="X511" s="79">
        <f t="shared" si="55"/>
        <v>2000</v>
      </c>
      <c r="Y511" s="12">
        <f ca="1">IF(R511="LATE",TODAY()-P511,0)</f>
        <v>0</v>
      </c>
      <c r="Z511">
        <f ca="1">Y511*L511</f>
        <v>0</v>
      </c>
      <c r="AA511" s="80"/>
      <c r="AB511" s="93"/>
    </row>
    <row r="512" spans="1:28" x14ac:dyDescent="0.25">
      <c r="A512" s="25" t="s">
        <v>368</v>
      </c>
      <c r="B512" s="25" t="s">
        <v>13</v>
      </c>
      <c r="C512" s="26">
        <v>43278</v>
      </c>
      <c r="D512" s="26">
        <v>43437</v>
      </c>
      <c r="E512" s="25" t="s">
        <v>87</v>
      </c>
      <c r="F512" s="25" t="s">
        <v>87</v>
      </c>
      <c r="G512" s="25" t="s">
        <v>1666</v>
      </c>
      <c r="H512" s="25" t="s">
        <v>17</v>
      </c>
      <c r="I512" s="25" t="s">
        <v>2152</v>
      </c>
      <c r="J512" s="27">
        <v>25</v>
      </c>
      <c r="K512" s="27">
        <v>0</v>
      </c>
      <c r="L512" s="27">
        <f t="shared" si="52"/>
        <v>25</v>
      </c>
      <c r="M512" s="93">
        <v>1.0890683722601464</v>
      </c>
      <c r="N512" s="4" t="str">
        <f t="shared" si="56"/>
        <v>46407NH2054ao34 Rev1.225</v>
      </c>
      <c r="O512" s="4">
        <f t="shared" si="57"/>
        <v>27.226709306503661</v>
      </c>
      <c r="P512" s="8">
        <f t="shared" si="58"/>
        <v>43360</v>
      </c>
      <c r="Q512" s="8">
        <f>VLOOKUP(P512,'Lookup Tables'!$A$3:$B$121,1,TRUE)</f>
        <v>43359</v>
      </c>
      <c r="R512" s="9">
        <f>VLOOKUP(P512,'Lookup Tables'!$A$3:$B$121,2,TRUE)</f>
        <v>43359</v>
      </c>
      <c r="S512" s="10">
        <f>VLOOKUP(P512,'Lookup Tables'!$D$3:$E$25,2,TRUE)</f>
        <v>43344</v>
      </c>
      <c r="T512" s="24" t="str">
        <f>IF(LEFT(G512,2)="PH",VLOOKUP(LEFT(G512,3),'Lookup Tables'!$G$3:$H$37,2,FALSE),IF(ISNA(VLOOKUP(LEFT(G512,2),'Lookup Tables'!$G$3:$H$37,2,FALSE)),"Other",VLOOKUP(LEFT(G512,2),'Lookup Tables'!$G$3:$H$37,2,FALSE)))</f>
        <v>Battery</v>
      </c>
      <c r="U512" s="79" t="str">
        <f t="shared" si="53"/>
        <v>NH2</v>
      </c>
      <c r="V512" s="79" t="str">
        <f t="shared" si="54"/>
        <v>H</v>
      </c>
      <c r="W512" s="79">
        <f>VLOOKUP(V512,'Lookup Tables'!$K$3:$L$21,2,FALSE)</f>
        <v>8</v>
      </c>
      <c r="X512" s="79">
        <f t="shared" si="55"/>
        <v>200</v>
      </c>
      <c r="Y512" s="12">
        <f ca="1">IF(R512="LATE",TODAY()-P512,0)</f>
        <v>0</v>
      </c>
      <c r="Z512">
        <f ca="1">Y512*L512</f>
        <v>0</v>
      </c>
      <c r="AA512" s="80"/>
      <c r="AB512" s="93"/>
    </row>
    <row r="513" spans="1:28" x14ac:dyDescent="0.25">
      <c r="A513" s="25" t="s">
        <v>368</v>
      </c>
      <c r="B513" s="25" t="s">
        <v>13</v>
      </c>
      <c r="C513" s="26">
        <v>43278</v>
      </c>
      <c r="D513" s="26">
        <v>43437</v>
      </c>
      <c r="E513" s="25" t="s">
        <v>87</v>
      </c>
      <c r="F513" s="25" t="s">
        <v>87</v>
      </c>
      <c r="G513" s="25" t="s">
        <v>1666</v>
      </c>
      <c r="H513" s="25" t="s">
        <v>17</v>
      </c>
      <c r="I513" s="25" t="s">
        <v>2153</v>
      </c>
      <c r="J513" s="27">
        <v>25</v>
      </c>
      <c r="K513" s="27">
        <v>0</v>
      </c>
      <c r="L513" s="27">
        <f t="shared" si="52"/>
        <v>25</v>
      </c>
      <c r="M513" s="93">
        <v>1.0890683722601464</v>
      </c>
      <c r="N513" s="4" t="str">
        <f t="shared" si="56"/>
        <v>46407NH2054ao34 Rev1.225</v>
      </c>
      <c r="O513" s="4">
        <f t="shared" si="57"/>
        <v>27.226709306503661</v>
      </c>
      <c r="P513" s="8">
        <f t="shared" si="58"/>
        <v>43374</v>
      </c>
      <c r="Q513" s="8">
        <f>VLOOKUP(P513,'Lookup Tables'!$A$3:$B$121,1,TRUE)</f>
        <v>43373</v>
      </c>
      <c r="R513" s="9">
        <f>VLOOKUP(P513,'Lookup Tables'!$A$3:$B$121,2,TRUE)</f>
        <v>43373</v>
      </c>
      <c r="S513" s="10">
        <f>VLOOKUP(P513,'Lookup Tables'!$D$3:$E$25,2,TRUE)</f>
        <v>43374</v>
      </c>
      <c r="T513" s="24" t="str">
        <f>IF(LEFT(G513,2)="PH",VLOOKUP(LEFT(G513,3),'Lookup Tables'!$G$3:$H$37,2,FALSE),IF(ISNA(VLOOKUP(LEFT(G513,2),'Lookup Tables'!$G$3:$H$37,2,FALSE)),"Other",VLOOKUP(LEFT(G513,2),'Lookup Tables'!$G$3:$H$37,2,FALSE)))</f>
        <v>Battery</v>
      </c>
      <c r="U513" s="79" t="str">
        <f t="shared" si="53"/>
        <v>NH2</v>
      </c>
      <c r="V513" s="79" t="str">
        <f t="shared" si="54"/>
        <v>H</v>
      </c>
      <c r="W513" s="79">
        <f>VLOOKUP(V513,'Lookup Tables'!$K$3:$L$21,2,FALSE)</f>
        <v>8</v>
      </c>
      <c r="X513" s="79">
        <f t="shared" si="55"/>
        <v>200</v>
      </c>
      <c r="Y513" s="12">
        <f ca="1">IF(R513="LATE",TODAY()-P513,0)</f>
        <v>0</v>
      </c>
      <c r="Z513">
        <f ca="1">Y513*L513</f>
        <v>0</v>
      </c>
      <c r="AA513" s="80"/>
      <c r="AB513" s="93"/>
    </row>
    <row r="514" spans="1:28" x14ac:dyDescent="0.25">
      <c r="A514" s="25" t="s">
        <v>368</v>
      </c>
      <c r="B514" s="25" t="s">
        <v>13</v>
      </c>
      <c r="C514" s="26">
        <v>43278</v>
      </c>
      <c r="D514" s="26">
        <v>43437</v>
      </c>
      <c r="E514" s="25" t="s">
        <v>87</v>
      </c>
      <c r="F514" s="25" t="s">
        <v>87</v>
      </c>
      <c r="G514" s="25" t="s">
        <v>1666</v>
      </c>
      <c r="H514" s="25" t="s">
        <v>17</v>
      </c>
      <c r="I514" s="25" t="s">
        <v>2154</v>
      </c>
      <c r="J514" s="27">
        <v>50</v>
      </c>
      <c r="K514" s="27">
        <v>0</v>
      </c>
      <c r="L514" s="27">
        <f t="shared" ref="L514:L577" si="59">IF((J514-K514)&gt;0, J514-K514, 0)</f>
        <v>50</v>
      </c>
      <c r="M514" s="93">
        <v>1.0890683722601464</v>
      </c>
      <c r="N514" s="4" t="str">
        <f t="shared" si="56"/>
        <v>46407NH2054ao34 Rev1.250</v>
      </c>
      <c r="O514" s="4">
        <f t="shared" si="57"/>
        <v>54.453418613007322</v>
      </c>
      <c r="P514" s="8">
        <f t="shared" si="58"/>
        <v>43405</v>
      </c>
      <c r="Q514" s="8">
        <f>VLOOKUP(P514,'Lookup Tables'!$A$3:$B$121,1,TRUE)</f>
        <v>43401</v>
      </c>
      <c r="R514" s="9">
        <f>VLOOKUP(P514,'Lookup Tables'!$A$3:$B$121,2,TRUE)</f>
        <v>43401</v>
      </c>
      <c r="S514" s="10">
        <f>VLOOKUP(P514,'Lookup Tables'!$D$3:$E$25,2,TRUE)</f>
        <v>43405</v>
      </c>
      <c r="T514" s="24" t="str">
        <f>IF(LEFT(G514,2)="PH",VLOOKUP(LEFT(G514,3),'Lookup Tables'!$G$3:$H$37,2,FALSE),IF(ISNA(VLOOKUP(LEFT(G514,2),'Lookup Tables'!$G$3:$H$37,2,FALSE)),"Other",VLOOKUP(LEFT(G514,2),'Lookup Tables'!$G$3:$H$37,2,FALSE)))</f>
        <v>Battery</v>
      </c>
      <c r="U514" s="79" t="str">
        <f t="shared" si="53"/>
        <v>NH2</v>
      </c>
      <c r="V514" s="79" t="str">
        <f t="shared" si="54"/>
        <v>H</v>
      </c>
      <c r="W514" s="79">
        <f>VLOOKUP(V514,'Lookup Tables'!$K$3:$L$21,2,FALSE)</f>
        <v>8</v>
      </c>
      <c r="X514" s="79">
        <f t="shared" si="55"/>
        <v>400</v>
      </c>
      <c r="Y514" s="12">
        <f ca="1">IF(R514="LATE",TODAY()-P514,0)</f>
        <v>0</v>
      </c>
      <c r="Z514">
        <f ca="1">Y514*L514</f>
        <v>0</v>
      </c>
      <c r="AA514" s="80"/>
      <c r="AB514" s="93"/>
    </row>
    <row r="515" spans="1:28" x14ac:dyDescent="0.25">
      <c r="A515" s="25" t="s">
        <v>368</v>
      </c>
      <c r="B515" s="25" t="s">
        <v>13</v>
      </c>
      <c r="C515" s="26">
        <v>43278</v>
      </c>
      <c r="D515" s="26">
        <v>43437</v>
      </c>
      <c r="E515" s="25" t="s">
        <v>87</v>
      </c>
      <c r="F515" s="25" t="s">
        <v>87</v>
      </c>
      <c r="G515" s="25" t="s">
        <v>1666</v>
      </c>
      <c r="H515" s="25" t="s">
        <v>17</v>
      </c>
      <c r="I515" s="25" t="s">
        <v>2155</v>
      </c>
      <c r="J515" s="27">
        <v>50</v>
      </c>
      <c r="K515" s="27">
        <v>0</v>
      </c>
      <c r="L515" s="27">
        <f t="shared" si="59"/>
        <v>50</v>
      </c>
      <c r="M515" s="93">
        <v>1.0890683722601464</v>
      </c>
      <c r="N515" s="4" t="str">
        <f t="shared" si="56"/>
        <v>46407NH2054ao34 Rev1.250</v>
      </c>
      <c r="O515" s="4">
        <f t="shared" si="57"/>
        <v>54.453418613007322</v>
      </c>
      <c r="P515" s="8">
        <f t="shared" si="58"/>
        <v>43423</v>
      </c>
      <c r="Q515" s="8">
        <f>VLOOKUP(P515,'Lookup Tables'!$A$3:$B$121,1,TRUE)</f>
        <v>43422</v>
      </c>
      <c r="R515" s="9">
        <f>VLOOKUP(P515,'Lookup Tables'!$A$3:$B$121,2,TRUE)</f>
        <v>43422</v>
      </c>
      <c r="S515" s="10">
        <f>VLOOKUP(P515,'Lookup Tables'!$D$3:$E$25,2,TRUE)</f>
        <v>43405</v>
      </c>
      <c r="T515" s="24" t="str">
        <f>IF(LEFT(G515,2)="PH",VLOOKUP(LEFT(G515,3),'Lookup Tables'!$G$3:$H$37,2,FALSE),IF(ISNA(VLOOKUP(LEFT(G515,2),'Lookup Tables'!$G$3:$H$37,2,FALSE)),"Other",VLOOKUP(LEFT(G515,2),'Lookup Tables'!$G$3:$H$37,2,FALSE)))</f>
        <v>Battery</v>
      </c>
      <c r="U515" s="79" t="str">
        <f t="shared" ref="U515:U578" si="60">LEFT(G515,3)</f>
        <v>NH2</v>
      </c>
      <c r="V515" s="79" t="str">
        <f t="shared" ref="V515:V578" si="61">IF(T515="Battery",IF(LEFT(U515,1)="L",VALUE(MID(U515,2,2)),MID(U515,2,1)),"n/a")</f>
        <v>H</v>
      </c>
      <c r="W515" s="79">
        <f>VLOOKUP(V515,'Lookup Tables'!$K$3:$L$21,2,FALSE)</f>
        <v>8</v>
      </c>
      <c r="X515" s="79">
        <f t="shared" ref="X515:X578" si="62">W515*L515</f>
        <v>400</v>
      </c>
      <c r="Y515" s="12">
        <f ca="1">IF(R515="LATE",TODAY()-P515,0)</f>
        <v>0</v>
      </c>
      <c r="Z515">
        <f ca="1">Y515*L515</f>
        <v>0</v>
      </c>
      <c r="AA515" s="80"/>
      <c r="AB515" s="93"/>
    </row>
    <row r="516" spans="1:28" x14ac:dyDescent="0.25">
      <c r="A516" s="25" t="s">
        <v>189</v>
      </c>
      <c r="B516" s="25" t="s">
        <v>13</v>
      </c>
      <c r="C516" s="26">
        <v>43221</v>
      </c>
      <c r="D516" s="26">
        <v>43601</v>
      </c>
      <c r="E516" s="25" t="s">
        <v>51</v>
      </c>
      <c r="F516" s="25" t="s">
        <v>51</v>
      </c>
      <c r="G516" s="25" t="s">
        <v>1667</v>
      </c>
      <c r="H516" s="25" t="s">
        <v>17</v>
      </c>
      <c r="I516" s="25" t="s">
        <v>2156</v>
      </c>
      <c r="J516" s="27">
        <v>250</v>
      </c>
      <c r="K516" s="27">
        <v>0</v>
      </c>
      <c r="L516" s="27">
        <f t="shared" si="59"/>
        <v>250</v>
      </c>
      <c r="M516" s="93">
        <v>0.93784173388631697</v>
      </c>
      <c r="N516" s="4" t="str">
        <f t="shared" si="56"/>
        <v>45894NH2054au31 Rev1.1250</v>
      </c>
      <c r="O516" s="4">
        <f t="shared" si="57"/>
        <v>234.46043347157925</v>
      </c>
      <c r="P516" s="8">
        <f t="shared" si="58"/>
        <v>43418</v>
      </c>
      <c r="Q516" s="8">
        <f>VLOOKUP(P516,'Lookup Tables'!$A$3:$B$121,1,TRUE)</f>
        <v>43415</v>
      </c>
      <c r="R516" s="9">
        <f>VLOOKUP(P516,'Lookup Tables'!$A$3:$B$121,2,TRUE)</f>
        <v>43415</v>
      </c>
      <c r="S516" s="10">
        <f>VLOOKUP(P516,'Lookup Tables'!$D$3:$E$25,2,TRUE)</f>
        <v>43405</v>
      </c>
      <c r="T516" s="24" t="str">
        <f>IF(LEFT(G516,2)="PH",VLOOKUP(LEFT(G516,3),'Lookup Tables'!$G$3:$H$37,2,FALSE),IF(ISNA(VLOOKUP(LEFT(G516,2),'Lookup Tables'!$G$3:$H$37,2,FALSE)),"Other",VLOOKUP(LEFT(G516,2),'Lookup Tables'!$G$3:$H$37,2,FALSE)))</f>
        <v>Battery</v>
      </c>
      <c r="U516" s="79" t="str">
        <f t="shared" si="60"/>
        <v>NH2</v>
      </c>
      <c r="V516" s="79" t="str">
        <f t="shared" si="61"/>
        <v>H</v>
      </c>
      <c r="W516" s="79">
        <f>VLOOKUP(V516,'Lookup Tables'!$K$3:$L$21,2,FALSE)</f>
        <v>8</v>
      </c>
      <c r="X516" s="79">
        <f t="shared" si="62"/>
        <v>2000</v>
      </c>
      <c r="Y516" s="12">
        <f ca="1">IF(R516="LATE",TODAY()-P516,0)</f>
        <v>0</v>
      </c>
      <c r="Z516">
        <f ca="1">Y516*L516</f>
        <v>0</v>
      </c>
      <c r="AA516" s="80"/>
      <c r="AB516" s="93"/>
    </row>
    <row r="517" spans="1:28" x14ac:dyDescent="0.25">
      <c r="A517" s="25" t="s">
        <v>189</v>
      </c>
      <c r="B517" s="25" t="s">
        <v>13</v>
      </c>
      <c r="C517" s="26">
        <v>43221</v>
      </c>
      <c r="D517" s="26">
        <v>43601</v>
      </c>
      <c r="E517" s="25" t="s">
        <v>51</v>
      </c>
      <c r="F517" s="25" t="s">
        <v>51</v>
      </c>
      <c r="G517" s="25" t="s">
        <v>1667</v>
      </c>
      <c r="H517" s="25" t="s">
        <v>17</v>
      </c>
      <c r="I517" s="25" t="s">
        <v>2157</v>
      </c>
      <c r="J517" s="27">
        <v>150</v>
      </c>
      <c r="K517" s="27">
        <v>0</v>
      </c>
      <c r="L517" s="27">
        <f t="shared" si="59"/>
        <v>150</v>
      </c>
      <c r="M517" s="93">
        <v>0.93784173388631697</v>
      </c>
      <c r="N517" s="4" t="str">
        <f t="shared" si="56"/>
        <v>45894NH2054au31 Rev1.1150</v>
      </c>
      <c r="O517" s="4">
        <f t="shared" si="57"/>
        <v>140.67626008294755</v>
      </c>
      <c r="P517" s="8">
        <f t="shared" si="58"/>
        <v>43455</v>
      </c>
      <c r="Q517" s="8">
        <f>VLOOKUP(P517,'Lookup Tables'!$A$3:$B$121,1,TRUE)</f>
        <v>43450</v>
      </c>
      <c r="R517" s="9">
        <f>VLOOKUP(P517,'Lookup Tables'!$A$3:$B$121,2,TRUE)</f>
        <v>43450</v>
      </c>
      <c r="S517" s="10">
        <f>VLOOKUP(P517,'Lookup Tables'!$D$3:$E$25,2,TRUE)</f>
        <v>43435</v>
      </c>
      <c r="T517" s="24" t="str">
        <f>IF(LEFT(G517,2)="PH",VLOOKUP(LEFT(G517,3),'Lookup Tables'!$G$3:$H$37,2,FALSE),IF(ISNA(VLOOKUP(LEFT(G517,2),'Lookup Tables'!$G$3:$H$37,2,FALSE)),"Other",VLOOKUP(LEFT(G517,2),'Lookup Tables'!$G$3:$H$37,2,FALSE)))</f>
        <v>Battery</v>
      </c>
      <c r="U517" s="79" t="str">
        <f t="shared" si="60"/>
        <v>NH2</v>
      </c>
      <c r="V517" s="79" t="str">
        <f t="shared" si="61"/>
        <v>H</v>
      </c>
      <c r="W517" s="79">
        <f>VLOOKUP(V517,'Lookup Tables'!$K$3:$L$21,2,FALSE)</f>
        <v>8</v>
      </c>
      <c r="X517" s="79">
        <f t="shared" si="62"/>
        <v>1200</v>
      </c>
      <c r="Y517" s="12">
        <f ca="1">IF(R517="LATE",TODAY()-P517,0)</f>
        <v>0</v>
      </c>
      <c r="Z517">
        <f ca="1">Y517*L517</f>
        <v>0</v>
      </c>
      <c r="AA517" s="80"/>
      <c r="AB517" s="93"/>
    </row>
    <row r="518" spans="1:28" x14ac:dyDescent="0.25">
      <c r="A518" s="25" t="s">
        <v>189</v>
      </c>
      <c r="B518" s="25" t="s">
        <v>13</v>
      </c>
      <c r="C518" s="26">
        <v>43221</v>
      </c>
      <c r="D518" s="26">
        <v>43601</v>
      </c>
      <c r="E518" s="25" t="s">
        <v>51</v>
      </c>
      <c r="F518" s="25" t="s">
        <v>51</v>
      </c>
      <c r="G518" s="25" t="s">
        <v>1667</v>
      </c>
      <c r="H518" s="25" t="s">
        <v>17</v>
      </c>
      <c r="I518" s="25" t="s">
        <v>2158</v>
      </c>
      <c r="J518" s="27">
        <v>100</v>
      </c>
      <c r="K518" s="27">
        <v>0</v>
      </c>
      <c r="L518" s="27">
        <f t="shared" si="59"/>
        <v>100</v>
      </c>
      <c r="M518" s="93">
        <v>0.93784173388631697</v>
      </c>
      <c r="N518" s="4" t="str">
        <f t="shared" si="56"/>
        <v>45894NH2054au31 Rev1.1100</v>
      </c>
      <c r="O518" s="4">
        <f t="shared" si="57"/>
        <v>93.7841733886317</v>
      </c>
      <c r="P518" s="8">
        <f t="shared" si="58"/>
        <v>43474</v>
      </c>
      <c r="Q518" s="8">
        <f>VLOOKUP(P518,'Lookup Tables'!$A$3:$B$121,1,TRUE)</f>
        <v>43471</v>
      </c>
      <c r="R518" s="9">
        <f>VLOOKUP(P518,'Lookup Tables'!$A$3:$B$121,2,TRUE)</f>
        <v>43471</v>
      </c>
      <c r="S518" s="10">
        <f>VLOOKUP(P518,'Lookup Tables'!$D$3:$E$25,2,TRUE)</f>
        <v>43466</v>
      </c>
      <c r="T518" s="24" t="str">
        <f>IF(LEFT(G518,2)="PH",VLOOKUP(LEFT(G518,3),'Lookup Tables'!$G$3:$H$37,2,FALSE),IF(ISNA(VLOOKUP(LEFT(G518,2),'Lookup Tables'!$G$3:$H$37,2,FALSE)),"Other",VLOOKUP(LEFT(G518,2),'Lookup Tables'!$G$3:$H$37,2,FALSE)))</f>
        <v>Battery</v>
      </c>
      <c r="U518" s="79" t="str">
        <f t="shared" si="60"/>
        <v>NH2</v>
      </c>
      <c r="V518" s="79" t="str">
        <f t="shared" si="61"/>
        <v>H</v>
      </c>
      <c r="W518" s="79">
        <f>VLOOKUP(V518,'Lookup Tables'!$K$3:$L$21,2,FALSE)</f>
        <v>8</v>
      </c>
      <c r="X518" s="79">
        <f t="shared" si="62"/>
        <v>800</v>
      </c>
      <c r="Y518" s="12">
        <f ca="1">IF(R518="LATE",TODAY()-P518,0)</f>
        <v>0</v>
      </c>
      <c r="Z518">
        <f ca="1">Y518*L518</f>
        <v>0</v>
      </c>
      <c r="AA518" s="80"/>
      <c r="AB518" s="93"/>
    </row>
    <row r="519" spans="1:28" x14ac:dyDescent="0.25">
      <c r="A519" s="25" t="s">
        <v>189</v>
      </c>
      <c r="B519" s="25" t="s">
        <v>13</v>
      </c>
      <c r="C519" s="26">
        <v>43221</v>
      </c>
      <c r="D519" s="26">
        <v>43601</v>
      </c>
      <c r="E519" s="25" t="s">
        <v>51</v>
      </c>
      <c r="F519" s="25" t="s">
        <v>51</v>
      </c>
      <c r="G519" s="25" t="s">
        <v>1667</v>
      </c>
      <c r="H519" s="25" t="s">
        <v>17</v>
      </c>
      <c r="I519" s="25" t="s">
        <v>2159</v>
      </c>
      <c r="J519" s="27">
        <v>150</v>
      </c>
      <c r="K519" s="27">
        <v>0</v>
      </c>
      <c r="L519" s="27">
        <f t="shared" si="59"/>
        <v>150</v>
      </c>
      <c r="M519" s="93">
        <v>0.93784173388631697</v>
      </c>
      <c r="N519" s="4" t="str">
        <f t="shared" si="56"/>
        <v>45894NH2054au31 Rev1.1150</v>
      </c>
      <c r="O519" s="4">
        <f t="shared" si="57"/>
        <v>140.67626008294755</v>
      </c>
      <c r="P519" s="8">
        <f t="shared" si="58"/>
        <v>43530</v>
      </c>
      <c r="Q519" s="8">
        <f>VLOOKUP(P519,'Lookup Tables'!$A$3:$B$121,1,TRUE)</f>
        <v>43527</v>
      </c>
      <c r="R519" s="9">
        <f>VLOOKUP(P519,'Lookup Tables'!$A$3:$B$121,2,TRUE)</f>
        <v>43527</v>
      </c>
      <c r="S519" s="10">
        <f>VLOOKUP(P519,'Lookup Tables'!$D$3:$E$25,2,TRUE)</f>
        <v>43525</v>
      </c>
      <c r="T519" s="24" t="str">
        <f>IF(LEFT(G519,2)="PH",VLOOKUP(LEFT(G519,3),'Lookup Tables'!$G$3:$H$37,2,FALSE),IF(ISNA(VLOOKUP(LEFT(G519,2),'Lookup Tables'!$G$3:$H$37,2,FALSE)),"Other",VLOOKUP(LEFT(G519,2),'Lookup Tables'!$G$3:$H$37,2,FALSE)))</f>
        <v>Battery</v>
      </c>
      <c r="U519" s="79" t="str">
        <f t="shared" si="60"/>
        <v>NH2</v>
      </c>
      <c r="V519" s="79" t="str">
        <f t="shared" si="61"/>
        <v>H</v>
      </c>
      <c r="W519" s="79">
        <f>VLOOKUP(V519,'Lookup Tables'!$K$3:$L$21,2,FALSE)</f>
        <v>8</v>
      </c>
      <c r="X519" s="79">
        <f t="shared" si="62"/>
        <v>1200</v>
      </c>
      <c r="Y519" s="12">
        <f ca="1">IF(R519="LATE",TODAY()-P519,0)</f>
        <v>0</v>
      </c>
      <c r="Z519">
        <f ca="1">Y519*L519</f>
        <v>0</v>
      </c>
      <c r="AA519" s="80"/>
      <c r="AB519" s="93"/>
    </row>
    <row r="520" spans="1:28" x14ac:dyDescent="0.25">
      <c r="A520" s="25" t="s">
        <v>189</v>
      </c>
      <c r="B520" s="25" t="s">
        <v>13</v>
      </c>
      <c r="C520" s="26">
        <v>43221</v>
      </c>
      <c r="D520" s="26">
        <v>43601</v>
      </c>
      <c r="E520" s="25" t="s">
        <v>51</v>
      </c>
      <c r="F520" s="25" t="s">
        <v>51</v>
      </c>
      <c r="G520" s="25" t="s">
        <v>1667</v>
      </c>
      <c r="H520" s="25" t="s">
        <v>17</v>
      </c>
      <c r="I520" s="25" t="s">
        <v>2160</v>
      </c>
      <c r="J520" s="27">
        <v>100</v>
      </c>
      <c r="K520" s="27">
        <v>0</v>
      </c>
      <c r="L520" s="27">
        <f t="shared" si="59"/>
        <v>100</v>
      </c>
      <c r="M520" s="93">
        <v>0.93784173388631697</v>
      </c>
      <c r="N520" s="4" t="str">
        <f t="shared" si="56"/>
        <v>45894NH2054au31 Rev1.1100</v>
      </c>
      <c r="O520" s="4">
        <f t="shared" si="57"/>
        <v>93.7841733886317</v>
      </c>
      <c r="P520" s="8">
        <f t="shared" si="58"/>
        <v>43593</v>
      </c>
      <c r="Q520" s="8">
        <f>VLOOKUP(P520,'Lookup Tables'!$A$3:$B$121,1,TRUE)</f>
        <v>43590</v>
      </c>
      <c r="R520" s="9">
        <f>VLOOKUP(P520,'Lookup Tables'!$A$3:$B$121,2,TRUE)</f>
        <v>43590</v>
      </c>
      <c r="S520" s="10">
        <f>VLOOKUP(P520,'Lookup Tables'!$D$3:$E$25,2,TRUE)</f>
        <v>43586</v>
      </c>
      <c r="T520" s="24" t="str">
        <f>IF(LEFT(G520,2)="PH",VLOOKUP(LEFT(G520,3),'Lookup Tables'!$G$3:$H$37,2,FALSE),IF(ISNA(VLOOKUP(LEFT(G520,2),'Lookup Tables'!$G$3:$H$37,2,FALSE)),"Other",VLOOKUP(LEFT(G520,2),'Lookup Tables'!$G$3:$H$37,2,FALSE)))</f>
        <v>Battery</v>
      </c>
      <c r="U520" s="79" t="str">
        <f t="shared" si="60"/>
        <v>NH2</v>
      </c>
      <c r="V520" s="79" t="str">
        <f t="shared" si="61"/>
        <v>H</v>
      </c>
      <c r="W520" s="79">
        <f>VLOOKUP(V520,'Lookup Tables'!$K$3:$L$21,2,FALSE)</f>
        <v>8</v>
      </c>
      <c r="X520" s="79">
        <f t="shared" si="62"/>
        <v>800</v>
      </c>
      <c r="Y520" s="12">
        <f ca="1">IF(R520="LATE",TODAY()-P520,0)</f>
        <v>0</v>
      </c>
      <c r="Z520">
        <f ca="1">Y520*L520</f>
        <v>0</v>
      </c>
      <c r="AA520" s="80"/>
      <c r="AB520" s="93"/>
    </row>
    <row r="521" spans="1:28" x14ac:dyDescent="0.25">
      <c r="A521" s="25" t="s">
        <v>351</v>
      </c>
      <c r="B521" s="25" t="s">
        <v>13</v>
      </c>
      <c r="C521" s="26">
        <v>43276</v>
      </c>
      <c r="D521" s="26">
        <v>43396</v>
      </c>
      <c r="E521" s="25" t="s">
        <v>352</v>
      </c>
      <c r="F521" s="25" t="s">
        <v>352</v>
      </c>
      <c r="G521" s="25" t="s">
        <v>1668</v>
      </c>
      <c r="H521" s="25" t="s">
        <v>17</v>
      </c>
      <c r="I521" s="25" t="s">
        <v>2161</v>
      </c>
      <c r="J521" s="27">
        <v>50</v>
      </c>
      <c r="K521" s="27">
        <v>0</v>
      </c>
      <c r="L521" s="27">
        <f t="shared" si="59"/>
        <v>50</v>
      </c>
      <c r="M521" s="93">
        <v>1.1569474770897954</v>
      </c>
      <c r="N521" s="4" t="str">
        <f t="shared" si="56"/>
        <v>46371NH2054aw31 Rev1.050</v>
      </c>
      <c r="O521" s="4">
        <f t="shared" si="57"/>
        <v>57.847373854489767</v>
      </c>
      <c r="P521" s="8">
        <f t="shared" si="58"/>
        <v>43396</v>
      </c>
      <c r="Q521" s="8">
        <f>VLOOKUP(P521,'Lookup Tables'!$A$3:$B$121,1,TRUE)</f>
        <v>43394</v>
      </c>
      <c r="R521" s="9">
        <f>VLOOKUP(P521,'Lookup Tables'!$A$3:$B$121,2,TRUE)</f>
        <v>43394</v>
      </c>
      <c r="S521" s="10">
        <f>VLOOKUP(P521,'Lookup Tables'!$D$3:$E$25,2,TRUE)</f>
        <v>43374</v>
      </c>
      <c r="T521" s="24" t="str">
        <f>IF(LEFT(G521,2)="PH",VLOOKUP(LEFT(G521,3),'Lookup Tables'!$G$3:$H$37,2,FALSE),IF(ISNA(VLOOKUP(LEFT(G521,2),'Lookup Tables'!$G$3:$H$37,2,FALSE)),"Other",VLOOKUP(LEFT(G521,2),'Lookup Tables'!$G$3:$H$37,2,FALSE)))</f>
        <v>Battery</v>
      </c>
      <c r="U521" s="79" t="str">
        <f t="shared" si="60"/>
        <v>NH2</v>
      </c>
      <c r="V521" s="79" t="str">
        <f t="shared" si="61"/>
        <v>H</v>
      </c>
      <c r="W521" s="79">
        <f>VLOOKUP(V521,'Lookup Tables'!$K$3:$L$21,2,FALSE)</f>
        <v>8</v>
      </c>
      <c r="X521" s="79">
        <f t="shared" si="62"/>
        <v>400</v>
      </c>
      <c r="Y521" s="12">
        <f ca="1">IF(R521="LATE",TODAY()-P521,0)</f>
        <v>0</v>
      </c>
      <c r="Z521">
        <f ca="1">Y521*L521</f>
        <v>0</v>
      </c>
      <c r="AA521" s="80"/>
      <c r="AB521" s="93"/>
    </row>
    <row r="522" spans="1:28" x14ac:dyDescent="0.25">
      <c r="A522" s="25" t="s">
        <v>1130</v>
      </c>
      <c r="B522" s="25" t="s">
        <v>13</v>
      </c>
      <c r="C522" s="26">
        <v>43339</v>
      </c>
      <c r="D522" s="26">
        <v>43367</v>
      </c>
      <c r="E522" s="25" t="s">
        <v>751</v>
      </c>
      <c r="F522" s="25" t="s">
        <v>751</v>
      </c>
      <c r="G522" s="25" t="s">
        <v>1669</v>
      </c>
      <c r="H522" s="25" t="s">
        <v>17</v>
      </c>
      <c r="I522" s="25" t="s">
        <v>2162</v>
      </c>
      <c r="J522" s="27">
        <v>10</v>
      </c>
      <c r="K522" s="27">
        <v>0</v>
      </c>
      <c r="L522" s="27">
        <f t="shared" si="59"/>
        <v>10</v>
      </c>
      <c r="M522" s="93">
        <v>1.3125416718065512</v>
      </c>
      <c r="N522" s="4" t="str">
        <f t="shared" ref="N522:N585" si="63">A522&amp;G522&amp;J522</f>
        <v>46913NH2054bf24 Rev5.610</v>
      </c>
      <c r="O522" s="4">
        <f t="shared" ref="O522:O585" si="64">M522*L522</f>
        <v>13.125416718065512</v>
      </c>
      <c r="P522" s="8">
        <f t="shared" ref="P522:P585" si="65">VALUE(IF(RIGHT(I522,1)="]",MID(I522,LEN(I522)-8,8),D522))</f>
        <v>43367</v>
      </c>
      <c r="Q522" s="8">
        <f>VLOOKUP(P522,'Lookup Tables'!$A$3:$B$121,1,TRUE)</f>
        <v>43366</v>
      </c>
      <c r="R522" s="9">
        <f>VLOOKUP(P522,'Lookup Tables'!$A$3:$B$121,2,TRUE)</f>
        <v>43366</v>
      </c>
      <c r="S522" s="10">
        <f>VLOOKUP(P522,'Lookup Tables'!$D$3:$E$25,2,TRUE)</f>
        <v>43344</v>
      </c>
      <c r="T522" s="24" t="str">
        <f>IF(LEFT(G522,2)="PH",VLOOKUP(LEFT(G522,3),'Lookup Tables'!$G$3:$H$37,2,FALSE),IF(ISNA(VLOOKUP(LEFT(G522,2),'Lookup Tables'!$G$3:$H$37,2,FALSE)),"Other",VLOOKUP(LEFT(G522,2),'Lookup Tables'!$G$3:$H$37,2,FALSE)))</f>
        <v>Battery</v>
      </c>
      <c r="U522" s="79" t="str">
        <f t="shared" si="60"/>
        <v>NH2</v>
      </c>
      <c r="V522" s="79" t="str">
        <f t="shared" si="61"/>
        <v>H</v>
      </c>
      <c r="W522" s="79">
        <f>VLOOKUP(V522,'Lookup Tables'!$K$3:$L$21,2,FALSE)</f>
        <v>8</v>
      </c>
      <c r="X522" s="79">
        <f t="shared" si="62"/>
        <v>80</v>
      </c>
      <c r="Y522" s="12">
        <f ca="1">IF(R522="LATE",TODAY()-P522,0)</f>
        <v>0</v>
      </c>
      <c r="Z522">
        <f ca="1">Y522*L522</f>
        <v>0</v>
      </c>
      <c r="AA522" s="80"/>
      <c r="AB522" s="93"/>
    </row>
    <row r="523" spans="1:28" x14ac:dyDescent="0.25">
      <c r="A523" s="25" t="s">
        <v>542</v>
      </c>
      <c r="B523" s="25" t="s">
        <v>13</v>
      </c>
      <c r="C523" s="26">
        <v>43313</v>
      </c>
      <c r="D523" s="26">
        <v>43431</v>
      </c>
      <c r="E523" s="25" t="s">
        <v>543</v>
      </c>
      <c r="F523" s="25" t="s">
        <v>543</v>
      </c>
      <c r="G523" s="25" t="s">
        <v>1670</v>
      </c>
      <c r="H523" s="25" t="s">
        <v>17</v>
      </c>
      <c r="I523" s="25" t="s">
        <v>2163</v>
      </c>
      <c r="J523" s="27">
        <v>24</v>
      </c>
      <c r="K523" s="27">
        <v>0</v>
      </c>
      <c r="L523" s="27">
        <f t="shared" si="59"/>
        <v>24</v>
      </c>
      <c r="M523" s="93">
        <v>1.0619531266311444</v>
      </c>
      <c r="N523" s="4" t="str">
        <f t="shared" si="63"/>
        <v>46700NH2054bf29 Rev2.224</v>
      </c>
      <c r="O523" s="4">
        <f t="shared" si="64"/>
        <v>25.486875039147463</v>
      </c>
      <c r="P523" s="8">
        <f t="shared" si="65"/>
        <v>43431</v>
      </c>
      <c r="Q523" s="8">
        <f>VLOOKUP(P523,'Lookup Tables'!$A$3:$B$121,1,TRUE)</f>
        <v>43429</v>
      </c>
      <c r="R523" s="9">
        <f>VLOOKUP(P523,'Lookup Tables'!$A$3:$B$121,2,TRUE)</f>
        <v>43429</v>
      </c>
      <c r="S523" s="10">
        <f>VLOOKUP(P523,'Lookup Tables'!$D$3:$E$25,2,TRUE)</f>
        <v>43405</v>
      </c>
      <c r="T523" s="24" t="str">
        <f>IF(LEFT(G523,2)="PH",VLOOKUP(LEFT(G523,3),'Lookup Tables'!$G$3:$H$37,2,FALSE),IF(ISNA(VLOOKUP(LEFT(G523,2),'Lookup Tables'!$G$3:$H$37,2,FALSE)),"Other",VLOOKUP(LEFT(G523,2),'Lookup Tables'!$G$3:$H$37,2,FALSE)))</f>
        <v>Battery</v>
      </c>
      <c r="U523" s="79" t="str">
        <f t="shared" si="60"/>
        <v>NH2</v>
      </c>
      <c r="V523" s="79" t="str">
        <f t="shared" si="61"/>
        <v>H</v>
      </c>
      <c r="W523" s="79">
        <f>VLOOKUP(V523,'Lookup Tables'!$K$3:$L$21,2,FALSE)</f>
        <v>8</v>
      </c>
      <c r="X523" s="79">
        <f t="shared" si="62"/>
        <v>192</v>
      </c>
      <c r="Y523" s="12">
        <f ca="1">IF(R523="LATE",TODAY()-P523,0)</f>
        <v>0</v>
      </c>
      <c r="Z523">
        <f ca="1">Y523*L523</f>
        <v>0</v>
      </c>
      <c r="AA523" s="80"/>
      <c r="AB523" s="93"/>
    </row>
    <row r="524" spans="1:28" x14ac:dyDescent="0.25">
      <c r="A524" s="25" t="s">
        <v>1566</v>
      </c>
      <c r="B524" s="25" t="s">
        <v>13</v>
      </c>
      <c r="C524" s="26">
        <v>43354</v>
      </c>
      <c r="D524" s="26">
        <v>43451</v>
      </c>
      <c r="E524" s="25" t="s">
        <v>543</v>
      </c>
      <c r="F524" s="25" t="s">
        <v>543</v>
      </c>
      <c r="G524" s="25" t="s">
        <v>1670</v>
      </c>
      <c r="H524" s="25" t="s">
        <v>17</v>
      </c>
      <c r="I524" s="25" t="s">
        <v>2163</v>
      </c>
      <c r="J524" s="27">
        <v>24</v>
      </c>
      <c r="K524" s="27">
        <v>0</v>
      </c>
      <c r="L524" s="27">
        <f t="shared" si="59"/>
        <v>24</v>
      </c>
      <c r="M524" s="93">
        <v>1.0619531266311444</v>
      </c>
      <c r="N524" s="4" t="str">
        <f t="shared" si="63"/>
        <v>47033NH2054bf29 Rev2.224</v>
      </c>
      <c r="O524" s="4">
        <f t="shared" si="64"/>
        <v>25.486875039147463</v>
      </c>
      <c r="P524" s="8">
        <f t="shared" si="65"/>
        <v>43451</v>
      </c>
      <c r="Q524" s="8">
        <f>VLOOKUP(P524,'Lookup Tables'!$A$3:$B$121,1,TRUE)</f>
        <v>43450</v>
      </c>
      <c r="R524" s="9">
        <f>VLOOKUP(P524,'Lookup Tables'!$A$3:$B$121,2,TRUE)</f>
        <v>43450</v>
      </c>
      <c r="S524" s="10">
        <f>VLOOKUP(P524,'Lookup Tables'!$D$3:$E$25,2,TRUE)</f>
        <v>43435</v>
      </c>
      <c r="T524" s="24" t="str">
        <f>IF(LEFT(G524,2)="PH",VLOOKUP(LEFT(G524,3),'Lookup Tables'!$G$3:$H$37,2,FALSE),IF(ISNA(VLOOKUP(LEFT(G524,2),'Lookup Tables'!$G$3:$H$37,2,FALSE)),"Other",VLOOKUP(LEFT(G524,2),'Lookup Tables'!$G$3:$H$37,2,FALSE)))</f>
        <v>Battery</v>
      </c>
      <c r="U524" s="79" t="str">
        <f t="shared" si="60"/>
        <v>NH2</v>
      </c>
      <c r="V524" s="79" t="str">
        <f t="shared" si="61"/>
        <v>H</v>
      </c>
      <c r="W524" s="79">
        <f>VLOOKUP(V524,'Lookup Tables'!$K$3:$L$21,2,FALSE)</f>
        <v>8</v>
      </c>
      <c r="X524" s="79">
        <f t="shared" si="62"/>
        <v>192</v>
      </c>
      <c r="Y524" s="12">
        <f ca="1">IF(R524="LATE",TODAY()-P524,0)</f>
        <v>0</v>
      </c>
      <c r="Z524">
        <f ca="1">Y524*L524</f>
        <v>0</v>
      </c>
      <c r="AA524" s="80"/>
      <c r="AB524" s="93"/>
    </row>
    <row r="525" spans="1:28" x14ac:dyDescent="0.25">
      <c r="A525" s="25" t="s">
        <v>1101</v>
      </c>
      <c r="B525" s="25" t="s">
        <v>13</v>
      </c>
      <c r="C525" s="26">
        <v>43335</v>
      </c>
      <c r="D525" s="26">
        <v>43367</v>
      </c>
      <c r="E525" s="25" t="s">
        <v>256</v>
      </c>
      <c r="F525" s="25" t="s">
        <v>256</v>
      </c>
      <c r="G525" s="25" t="s">
        <v>1671</v>
      </c>
      <c r="H525" s="25" t="s">
        <v>17</v>
      </c>
      <c r="I525" s="25" t="s">
        <v>2164</v>
      </c>
      <c r="J525" s="27">
        <v>24</v>
      </c>
      <c r="K525" s="27">
        <v>0</v>
      </c>
      <c r="L525" s="27">
        <f t="shared" si="59"/>
        <v>24</v>
      </c>
      <c r="M525" s="93">
        <v>1.075055795659924</v>
      </c>
      <c r="N525" s="4" t="str">
        <f t="shared" si="63"/>
        <v>46887NH2054bf31 Rev1.424</v>
      </c>
      <c r="O525" s="4">
        <f t="shared" si="64"/>
        <v>25.801339095838177</v>
      </c>
      <c r="P525" s="8">
        <f t="shared" si="65"/>
        <v>43367</v>
      </c>
      <c r="Q525" s="8">
        <f>VLOOKUP(P525,'Lookup Tables'!$A$3:$B$121,1,TRUE)</f>
        <v>43366</v>
      </c>
      <c r="R525" s="9">
        <f>VLOOKUP(P525,'Lookup Tables'!$A$3:$B$121,2,TRUE)</f>
        <v>43366</v>
      </c>
      <c r="S525" s="10">
        <f>VLOOKUP(P525,'Lookup Tables'!$D$3:$E$25,2,TRUE)</f>
        <v>43344</v>
      </c>
      <c r="T525" s="24" t="str">
        <f>IF(LEFT(G525,2)="PH",VLOOKUP(LEFT(G525,3),'Lookup Tables'!$G$3:$H$37,2,FALSE),IF(ISNA(VLOOKUP(LEFT(G525,2),'Lookup Tables'!$G$3:$H$37,2,FALSE)),"Other",VLOOKUP(LEFT(G525,2),'Lookup Tables'!$G$3:$H$37,2,FALSE)))</f>
        <v>Battery</v>
      </c>
      <c r="U525" s="79" t="str">
        <f t="shared" si="60"/>
        <v>NH2</v>
      </c>
      <c r="V525" s="79" t="str">
        <f t="shared" si="61"/>
        <v>H</v>
      </c>
      <c r="W525" s="79">
        <f>VLOOKUP(V525,'Lookup Tables'!$K$3:$L$21,2,FALSE)</f>
        <v>8</v>
      </c>
      <c r="X525" s="79">
        <f t="shared" si="62"/>
        <v>192</v>
      </c>
      <c r="Y525" s="12">
        <f ca="1">IF(R525="LATE",TODAY()-P525,0)</f>
        <v>0</v>
      </c>
      <c r="Z525">
        <f ca="1">Y525*L525</f>
        <v>0</v>
      </c>
      <c r="AA525" s="80"/>
      <c r="AB525" s="93"/>
    </row>
    <row r="526" spans="1:28" x14ac:dyDescent="0.25">
      <c r="A526" s="25" t="s">
        <v>282</v>
      </c>
      <c r="B526" s="25" t="s">
        <v>13</v>
      </c>
      <c r="C526" s="26">
        <v>43264</v>
      </c>
      <c r="D526" s="26">
        <v>43371</v>
      </c>
      <c r="E526" s="25" t="s">
        <v>276</v>
      </c>
      <c r="F526" s="25" t="s">
        <v>276</v>
      </c>
      <c r="G526" s="25" t="s">
        <v>1671</v>
      </c>
      <c r="H526" s="25" t="s">
        <v>17</v>
      </c>
      <c r="I526" s="25" t="s">
        <v>2165</v>
      </c>
      <c r="J526" s="27">
        <v>20</v>
      </c>
      <c r="K526" s="27">
        <v>0</v>
      </c>
      <c r="L526" s="27">
        <f t="shared" si="59"/>
        <v>20</v>
      </c>
      <c r="M526" s="93">
        <v>1.2028978094476677</v>
      </c>
      <c r="N526" s="4" t="str">
        <f t="shared" si="63"/>
        <v>46270NH2054bf31 Rev1.420</v>
      </c>
      <c r="O526" s="4">
        <f t="shared" si="64"/>
        <v>24.057956188953355</v>
      </c>
      <c r="P526" s="8">
        <f t="shared" si="65"/>
        <v>43368</v>
      </c>
      <c r="Q526" s="8">
        <f>VLOOKUP(P526,'Lookup Tables'!$A$3:$B$121,1,TRUE)</f>
        <v>43366</v>
      </c>
      <c r="R526" s="9">
        <f>VLOOKUP(P526,'Lookup Tables'!$A$3:$B$121,2,TRUE)</f>
        <v>43366</v>
      </c>
      <c r="S526" s="10">
        <f>VLOOKUP(P526,'Lookup Tables'!$D$3:$E$25,2,TRUE)</f>
        <v>43344</v>
      </c>
      <c r="T526" s="24" t="str">
        <f>IF(LEFT(G526,2)="PH",VLOOKUP(LEFT(G526,3),'Lookup Tables'!$G$3:$H$37,2,FALSE),IF(ISNA(VLOOKUP(LEFT(G526,2),'Lookup Tables'!$G$3:$H$37,2,FALSE)),"Other",VLOOKUP(LEFT(G526,2),'Lookup Tables'!$G$3:$H$37,2,FALSE)))</f>
        <v>Battery</v>
      </c>
      <c r="U526" s="79" t="str">
        <f t="shared" si="60"/>
        <v>NH2</v>
      </c>
      <c r="V526" s="79" t="str">
        <f t="shared" si="61"/>
        <v>H</v>
      </c>
      <c r="W526" s="79">
        <f>VLOOKUP(V526,'Lookup Tables'!$K$3:$L$21,2,FALSE)</f>
        <v>8</v>
      </c>
      <c r="X526" s="79">
        <f t="shared" si="62"/>
        <v>160</v>
      </c>
      <c r="Y526" s="12">
        <f ca="1">IF(R526="LATE",TODAY()-P526,0)</f>
        <v>0</v>
      </c>
      <c r="Z526">
        <f ca="1">Y526*L526</f>
        <v>0</v>
      </c>
      <c r="AA526" s="80"/>
      <c r="AB526" s="93"/>
    </row>
    <row r="527" spans="1:28" x14ac:dyDescent="0.25">
      <c r="A527" s="25" t="s">
        <v>296</v>
      </c>
      <c r="B527" s="25" t="s">
        <v>13</v>
      </c>
      <c r="C527" s="26">
        <v>43264</v>
      </c>
      <c r="D527" s="26">
        <v>43378</v>
      </c>
      <c r="E527" s="25" t="s">
        <v>59</v>
      </c>
      <c r="F527" s="25" t="s">
        <v>59</v>
      </c>
      <c r="G527" s="25" t="s">
        <v>1671</v>
      </c>
      <c r="H527" s="25" t="s">
        <v>17</v>
      </c>
      <c r="I527" s="25" t="s">
        <v>2166</v>
      </c>
      <c r="J527" s="27">
        <v>25</v>
      </c>
      <c r="K527" s="27">
        <v>4</v>
      </c>
      <c r="L527" s="27">
        <f t="shared" si="59"/>
        <v>21</v>
      </c>
      <c r="M527" s="93">
        <v>0.98706773350138433</v>
      </c>
      <c r="N527" s="4" t="str">
        <f t="shared" si="63"/>
        <v>46286NH2054bf31 Rev1.425</v>
      </c>
      <c r="O527" s="4">
        <f t="shared" si="64"/>
        <v>20.72842240352907</v>
      </c>
      <c r="P527" s="8">
        <f t="shared" si="65"/>
        <v>43367</v>
      </c>
      <c r="Q527" s="8">
        <f>VLOOKUP(P527,'Lookup Tables'!$A$3:$B$121,1,TRUE)</f>
        <v>43366</v>
      </c>
      <c r="R527" s="9">
        <f>VLOOKUP(P527,'Lookup Tables'!$A$3:$B$121,2,TRUE)</f>
        <v>43366</v>
      </c>
      <c r="S527" s="10">
        <f>VLOOKUP(P527,'Lookup Tables'!$D$3:$E$25,2,TRUE)</f>
        <v>43344</v>
      </c>
      <c r="T527" s="24" t="str">
        <f>IF(LEFT(G527,2)="PH",VLOOKUP(LEFT(G527,3),'Lookup Tables'!$G$3:$H$37,2,FALSE),IF(ISNA(VLOOKUP(LEFT(G527,2),'Lookup Tables'!$G$3:$H$37,2,FALSE)),"Other",VLOOKUP(LEFT(G527,2),'Lookup Tables'!$G$3:$H$37,2,FALSE)))</f>
        <v>Battery</v>
      </c>
      <c r="U527" s="79" t="str">
        <f t="shared" si="60"/>
        <v>NH2</v>
      </c>
      <c r="V527" s="79" t="str">
        <f t="shared" si="61"/>
        <v>H</v>
      </c>
      <c r="W527" s="79">
        <f>VLOOKUP(V527,'Lookup Tables'!$K$3:$L$21,2,FALSE)</f>
        <v>8</v>
      </c>
      <c r="X527" s="79">
        <f t="shared" si="62"/>
        <v>168</v>
      </c>
      <c r="Y527" s="12">
        <f ca="1">IF(R527="LATE",TODAY()-P527,0)</f>
        <v>0</v>
      </c>
      <c r="Z527">
        <f ca="1">Y527*L527</f>
        <v>0</v>
      </c>
      <c r="AA527" s="80"/>
      <c r="AB527" s="93"/>
    </row>
    <row r="528" spans="1:28" x14ac:dyDescent="0.25">
      <c r="A528" s="25" t="s">
        <v>296</v>
      </c>
      <c r="B528" s="25" t="s">
        <v>13</v>
      </c>
      <c r="C528" s="26">
        <v>43264</v>
      </c>
      <c r="D528" s="26">
        <v>43378</v>
      </c>
      <c r="E528" s="25" t="s">
        <v>59</v>
      </c>
      <c r="F528" s="25" t="s">
        <v>59</v>
      </c>
      <c r="G528" s="25" t="s">
        <v>1671</v>
      </c>
      <c r="H528" s="25" t="s">
        <v>17</v>
      </c>
      <c r="I528" s="25" t="s">
        <v>2167</v>
      </c>
      <c r="J528" s="27">
        <v>25</v>
      </c>
      <c r="K528" s="27">
        <v>0</v>
      </c>
      <c r="L528" s="27">
        <f t="shared" si="59"/>
        <v>25</v>
      </c>
      <c r="M528" s="93">
        <v>0.98706773350138433</v>
      </c>
      <c r="N528" s="4" t="str">
        <f t="shared" si="63"/>
        <v>46286NH2054bf31 Rev1.425</v>
      </c>
      <c r="O528" s="4">
        <f t="shared" si="64"/>
        <v>24.676693337534608</v>
      </c>
      <c r="P528" s="8">
        <f t="shared" si="65"/>
        <v>43376</v>
      </c>
      <c r="Q528" s="8">
        <f>VLOOKUP(P528,'Lookup Tables'!$A$3:$B$121,1,TRUE)</f>
        <v>43373</v>
      </c>
      <c r="R528" s="9">
        <f>VLOOKUP(P528,'Lookup Tables'!$A$3:$B$121,2,TRUE)</f>
        <v>43373</v>
      </c>
      <c r="S528" s="10">
        <f>VLOOKUP(P528,'Lookup Tables'!$D$3:$E$25,2,TRUE)</f>
        <v>43374</v>
      </c>
      <c r="T528" s="24" t="str">
        <f>IF(LEFT(G528,2)="PH",VLOOKUP(LEFT(G528,3),'Lookup Tables'!$G$3:$H$37,2,FALSE),IF(ISNA(VLOOKUP(LEFT(G528,2),'Lookup Tables'!$G$3:$H$37,2,FALSE)),"Other",VLOOKUP(LEFT(G528,2),'Lookup Tables'!$G$3:$H$37,2,FALSE)))</f>
        <v>Battery</v>
      </c>
      <c r="U528" s="79" t="str">
        <f t="shared" si="60"/>
        <v>NH2</v>
      </c>
      <c r="V528" s="79" t="str">
        <f t="shared" si="61"/>
        <v>H</v>
      </c>
      <c r="W528" s="79">
        <f>VLOOKUP(V528,'Lookup Tables'!$K$3:$L$21,2,FALSE)</f>
        <v>8</v>
      </c>
      <c r="X528" s="79">
        <f t="shared" si="62"/>
        <v>200</v>
      </c>
      <c r="Y528" s="12">
        <f ca="1">IF(R528="LATE",TODAY()-P528,0)</f>
        <v>0</v>
      </c>
      <c r="Z528">
        <f ca="1">Y528*L528</f>
        <v>0</v>
      </c>
      <c r="AA528" s="80"/>
      <c r="AB528" s="93"/>
    </row>
    <row r="529" spans="1:28" x14ac:dyDescent="0.25">
      <c r="A529" s="25" t="s">
        <v>296</v>
      </c>
      <c r="B529" s="25" t="s">
        <v>13</v>
      </c>
      <c r="C529" s="26">
        <v>43264</v>
      </c>
      <c r="D529" s="26">
        <v>43378</v>
      </c>
      <c r="E529" s="25" t="s">
        <v>59</v>
      </c>
      <c r="F529" s="25" t="s">
        <v>59</v>
      </c>
      <c r="G529" s="25" t="s">
        <v>1671</v>
      </c>
      <c r="H529" s="25" t="s">
        <v>17</v>
      </c>
      <c r="I529" s="25" t="s">
        <v>2167</v>
      </c>
      <c r="J529" s="27">
        <v>25</v>
      </c>
      <c r="K529" s="27">
        <v>0</v>
      </c>
      <c r="L529" s="27">
        <f t="shared" si="59"/>
        <v>25</v>
      </c>
      <c r="M529" s="93">
        <v>0.98706773350138433</v>
      </c>
      <c r="N529" s="4" t="str">
        <f t="shared" si="63"/>
        <v>46286NH2054bf31 Rev1.425</v>
      </c>
      <c r="O529" s="4">
        <f t="shared" si="64"/>
        <v>24.676693337534608</v>
      </c>
      <c r="P529" s="8">
        <f t="shared" si="65"/>
        <v>43376</v>
      </c>
      <c r="Q529" s="8">
        <f>VLOOKUP(P529,'Lookup Tables'!$A$3:$B$121,1,TRUE)</f>
        <v>43373</v>
      </c>
      <c r="R529" s="9">
        <f>VLOOKUP(P529,'Lookup Tables'!$A$3:$B$121,2,TRUE)</f>
        <v>43373</v>
      </c>
      <c r="S529" s="10">
        <f>VLOOKUP(P529,'Lookup Tables'!$D$3:$E$25,2,TRUE)</f>
        <v>43374</v>
      </c>
      <c r="T529" s="24" t="str">
        <f>IF(LEFT(G529,2)="PH",VLOOKUP(LEFT(G529,3),'Lookup Tables'!$G$3:$H$37,2,FALSE),IF(ISNA(VLOOKUP(LEFT(G529,2),'Lookup Tables'!$G$3:$H$37,2,FALSE)),"Other",VLOOKUP(LEFT(G529,2),'Lookup Tables'!$G$3:$H$37,2,FALSE)))</f>
        <v>Battery</v>
      </c>
      <c r="U529" s="79" t="str">
        <f t="shared" si="60"/>
        <v>NH2</v>
      </c>
      <c r="V529" s="79" t="str">
        <f t="shared" si="61"/>
        <v>H</v>
      </c>
      <c r="W529" s="79">
        <f>VLOOKUP(V529,'Lookup Tables'!$K$3:$L$21,2,FALSE)</f>
        <v>8</v>
      </c>
      <c r="X529" s="79">
        <f t="shared" si="62"/>
        <v>200</v>
      </c>
      <c r="Y529" s="12">
        <f ca="1">IF(R529="LATE",TODAY()-P529,0)</f>
        <v>0</v>
      </c>
      <c r="Z529">
        <f ca="1">Y529*L529</f>
        <v>0</v>
      </c>
      <c r="AA529" s="80"/>
      <c r="AB529" s="93"/>
    </row>
    <row r="530" spans="1:28" x14ac:dyDescent="0.25">
      <c r="A530" s="25" t="s">
        <v>296</v>
      </c>
      <c r="B530" s="25" t="s">
        <v>13</v>
      </c>
      <c r="C530" s="26">
        <v>43264</v>
      </c>
      <c r="D530" s="26">
        <v>43378</v>
      </c>
      <c r="E530" s="25" t="s">
        <v>59</v>
      </c>
      <c r="F530" s="25" t="s">
        <v>59</v>
      </c>
      <c r="G530" s="25" t="s">
        <v>1671</v>
      </c>
      <c r="H530" s="25" t="s">
        <v>17</v>
      </c>
      <c r="I530" s="25" t="s">
        <v>2167</v>
      </c>
      <c r="J530" s="27">
        <v>25</v>
      </c>
      <c r="K530" s="27">
        <v>0</v>
      </c>
      <c r="L530" s="27">
        <f t="shared" si="59"/>
        <v>25</v>
      </c>
      <c r="M530" s="93">
        <v>0.98706773350138433</v>
      </c>
      <c r="N530" s="4" t="str">
        <f t="shared" si="63"/>
        <v>46286NH2054bf31 Rev1.425</v>
      </c>
      <c r="O530" s="4">
        <f t="shared" si="64"/>
        <v>24.676693337534608</v>
      </c>
      <c r="P530" s="8">
        <f t="shared" si="65"/>
        <v>43376</v>
      </c>
      <c r="Q530" s="8">
        <f>VLOOKUP(P530,'Lookup Tables'!$A$3:$B$121,1,TRUE)</f>
        <v>43373</v>
      </c>
      <c r="R530" s="9">
        <f>VLOOKUP(P530,'Lookup Tables'!$A$3:$B$121,2,TRUE)</f>
        <v>43373</v>
      </c>
      <c r="S530" s="10">
        <f>VLOOKUP(P530,'Lookup Tables'!$D$3:$E$25,2,TRUE)</f>
        <v>43374</v>
      </c>
      <c r="T530" s="24" t="str">
        <f>IF(LEFT(G530,2)="PH",VLOOKUP(LEFT(G530,3),'Lookup Tables'!$G$3:$H$37,2,FALSE),IF(ISNA(VLOOKUP(LEFT(G530,2),'Lookup Tables'!$G$3:$H$37,2,FALSE)),"Other",VLOOKUP(LEFT(G530,2),'Lookup Tables'!$G$3:$H$37,2,FALSE)))</f>
        <v>Battery</v>
      </c>
      <c r="U530" s="79" t="str">
        <f t="shared" si="60"/>
        <v>NH2</v>
      </c>
      <c r="V530" s="79" t="str">
        <f t="shared" si="61"/>
        <v>H</v>
      </c>
      <c r="W530" s="79">
        <f>VLOOKUP(V530,'Lookup Tables'!$K$3:$L$21,2,FALSE)</f>
        <v>8</v>
      </c>
      <c r="X530" s="79">
        <f t="shared" si="62"/>
        <v>200</v>
      </c>
      <c r="Y530" s="12">
        <f ca="1">IF(R530="LATE",TODAY()-P530,0)</f>
        <v>0</v>
      </c>
      <c r="Z530">
        <f ca="1">Y530*L530</f>
        <v>0</v>
      </c>
      <c r="AA530" s="80"/>
      <c r="AB530" s="93"/>
    </row>
    <row r="531" spans="1:28" x14ac:dyDescent="0.25">
      <c r="A531" s="25" t="s">
        <v>435</v>
      </c>
      <c r="B531" s="25" t="s">
        <v>13</v>
      </c>
      <c r="C531" s="26">
        <v>43297</v>
      </c>
      <c r="D531" s="26">
        <v>43381</v>
      </c>
      <c r="E531" s="25" t="s">
        <v>436</v>
      </c>
      <c r="F531" s="25" t="s">
        <v>436</v>
      </c>
      <c r="G531" s="25" t="s">
        <v>1671</v>
      </c>
      <c r="H531" s="25" t="s">
        <v>17</v>
      </c>
      <c r="I531" s="25" t="s">
        <v>2168</v>
      </c>
      <c r="J531" s="27">
        <v>30</v>
      </c>
      <c r="K531" s="27">
        <v>0</v>
      </c>
      <c r="L531" s="27">
        <f t="shared" si="59"/>
        <v>30</v>
      </c>
      <c r="M531" s="93">
        <v>1.075055795659924</v>
      </c>
      <c r="N531" s="4" t="str">
        <f t="shared" si="63"/>
        <v>46550NH2054bf31 Rev1.430</v>
      </c>
      <c r="O531" s="4">
        <f t="shared" si="64"/>
        <v>32.25167386979772</v>
      </c>
      <c r="P531" s="8">
        <f t="shared" si="65"/>
        <v>43381</v>
      </c>
      <c r="Q531" s="8">
        <f>VLOOKUP(P531,'Lookup Tables'!$A$3:$B$121,1,TRUE)</f>
        <v>43380</v>
      </c>
      <c r="R531" s="9">
        <f>VLOOKUP(P531,'Lookup Tables'!$A$3:$B$121,2,TRUE)</f>
        <v>43380</v>
      </c>
      <c r="S531" s="10">
        <f>VLOOKUP(P531,'Lookup Tables'!$D$3:$E$25,2,TRUE)</f>
        <v>43374</v>
      </c>
      <c r="T531" s="24" t="str">
        <f>IF(LEFT(G531,2)="PH",VLOOKUP(LEFT(G531,3),'Lookup Tables'!$G$3:$H$37,2,FALSE),IF(ISNA(VLOOKUP(LEFT(G531,2),'Lookup Tables'!$G$3:$H$37,2,FALSE)),"Other",VLOOKUP(LEFT(G531,2),'Lookup Tables'!$G$3:$H$37,2,FALSE)))</f>
        <v>Battery</v>
      </c>
      <c r="U531" s="79" t="str">
        <f t="shared" si="60"/>
        <v>NH2</v>
      </c>
      <c r="V531" s="79" t="str">
        <f t="shared" si="61"/>
        <v>H</v>
      </c>
      <c r="W531" s="79">
        <f>VLOOKUP(V531,'Lookup Tables'!$K$3:$L$21,2,FALSE)</f>
        <v>8</v>
      </c>
      <c r="X531" s="79">
        <f t="shared" si="62"/>
        <v>240</v>
      </c>
      <c r="Y531" s="12">
        <f ca="1">IF(R531="LATE",TODAY()-P531,0)</f>
        <v>0</v>
      </c>
      <c r="Z531">
        <f ca="1">Y531*L531</f>
        <v>0</v>
      </c>
      <c r="AA531" s="80"/>
      <c r="AB531" s="93"/>
    </row>
    <row r="532" spans="1:28" x14ac:dyDescent="0.25">
      <c r="A532" s="25" t="s">
        <v>744</v>
      </c>
      <c r="B532" s="25" t="s">
        <v>13</v>
      </c>
      <c r="C532" s="26">
        <v>43321</v>
      </c>
      <c r="D532" s="26">
        <v>43396</v>
      </c>
      <c r="E532" s="25" t="s">
        <v>436</v>
      </c>
      <c r="F532" s="25" t="s">
        <v>436</v>
      </c>
      <c r="G532" s="25" t="s">
        <v>1671</v>
      </c>
      <c r="H532" s="25" t="s">
        <v>17</v>
      </c>
      <c r="I532" s="25" t="s">
        <v>2168</v>
      </c>
      <c r="J532" s="27">
        <v>1</v>
      </c>
      <c r="K532" s="27">
        <v>0</v>
      </c>
      <c r="L532" s="27">
        <f t="shared" si="59"/>
        <v>1</v>
      </c>
      <c r="M532" s="93">
        <v>1.4546692344659504</v>
      </c>
      <c r="N532" s="4" t="str">
        <f t="shared" si="63"/>
        <v>46784NH2054bf31 Rev1.41</v>
      </c>
      <c r="O532" s="4">
        <f t="shared" si="64"/>
        <v>1.4546692344659504</v>
      </c>
      <c r="P532" s="8">
        <f t="shared" si="65"/>
        <v>43396</v>
      </c>
      <c r="Q532" s="8">
        <f>VLOOKUP(P532,'Lookup Tables'!$A$3:$B$121,1,TRUE)</f>
        <v>43394</v>
      </c>
      <c r="R532" s="9">
        <f>VLOOKUP(P532,'Lookup Tables'!$A$3:$B$121,2,TRUE)</f>
        <v>43394</v>
      </c>
      <c r="S532" s="10">
        <f>VLOOKUP(P532,'Lookup Tables'!$D$3:$E$25,2,TRUE)</f>
        <v>43374</v>
      </c>
      <c r="T532" s="24" t="str">
        <f>IF(LEFT(G532,2)="PH",VLOOKUP(LEFT(G532,3),'Lookup Tables'!$G$3:$H$37,2,FALSE),IF(ISNA(VLOOKUP(LEFT(G532,2),'Lookup Tables'!$G$3:$H$37,2,FALSE)),"Other",VLOOKUP(LEFT(G532,2),'Lookup Tables'!$G$3:$H$37,2,FALSE)))</f>
        <v>Battery</v>
      </c>
      <c r="U532" s="79" t="str">
        <f t="shared" si="60"/>
        <v>NH2</v>
      </c>
      <c r="V532" s="79" t="str">
        <f t="shared" si="61"/>
        <v>H</v>
      </c>
      <c r="W532" s="79">
        <f>VLOOKUP(V532,'Lookup Tables'!$K$3:$L$21,2,FALSE)</f>
        <v>8</v>
      </c>
      <c r="X532" s="79">
        <f t="shared" si="62"/>
        <v>8</v>
      </c>
      <c r="Y532" s="12">
        <f ca="1">IF(R532="LATE",TODAY()-P532,0)</f>
        <v>0</v>
      </c>
      <c r="Z532">
        <f ca="1">Y532*L532</f>
        <v>0</v>
      </c>
      <c r="AA532" s="80"/>
      <c r="AB532" s="93"/>
    </row>
    <row r="533" spans="1:28" x14ac:dyDescent="0.25">
      <c r="A533" s="25" t="s">
        <v>386</v>
      </c>
      <c r="B533" s="25" t="s">
        <v>13</v>
      </c>
      <c r="C533" s="26">
        <v>43284</v>
      </c>
      <c r="D533" s="26">
        <v>43409</v>
      </c>
      <c r="E533" s="25" t="s">
        <v>59</v>
      </c>
      <c r="F533" s="25" t="s">
        <v>59</v>
      </c>
      <c r="G533" s="25" t="s">
        <v>1671</v>
      </c>
      <c r="H533" s="25" t="s">
        <v>17</v>
      </c>
      <c r="I533" s="25" t="s">
        <v>2169</v>
      </c>
      <c r="J533" s="27">
        <v>25</v>
      </c>
      <c r="K533" s="27">
        <v>0</v>
      </c>
      <c r="L533" s="27">
        <f t="shared" si="59"/>
        <v>25</v>
      </c>
      <c r="M533" s="93">
        <v>0.98706773350138433</v>
      </c>
      <c r="N533" s="4" t="str">
        <f t="shared" si="63"/>
        <v>46458NH2054bf31 Rev1.425</v>
      </c>
      <c r="O533" s="4">
        <f t="shared" si="64"/>
        <v>24.676693337534608</v>
      </c>
      <c r="P533" s="8">
        <f t="shared" si="65"/>
        <v>43409</v>
      </c>
      <c r="Q533" s="8">
        <f>VLOOKUP(P533,'Lookup Tables'!$A$3:$B$121,1,TRUE)</f>
        <v>43408</v>
      </c>
      <c r="R533" s="9">
        <f>VLOOKUP(P533,'Lookup Tables'!$A$3:$B$121,2,TRUE)</f>
        <v>43408</v>
      </c>
      <c r="S533" s="10">
        <f>VLOOKUP(P533,'Lookup Tables'!$D$3:$E$25,2,TRUE)</f>
        <v>43405</v>
      </c>
      <c r="T533" s="24" t="str">
        <f>IF(LEFT(G533,2)="PH",VLOOKUP(LEFT(G533,3),'Lookup Tables'!$G$3:$H$37,2,FALSE),IF(ISNA(VLOOKUP(LEFT(G533,2),'Lookup Tables'!$G$3:$H$37,2,FALSE)),"Other",VLOOKUP(LEFT(G533,2),'Lookup Tables'!$G$3:$H$37,2,FALSE)))</f>
        <v>Battery</v>
      </c>
      <c r="U533" s="79" t="str">
        <f t="shared" si="60"/>
        <v>NH2</v>
      </c>
      <c r="V533" s="79" t="str">
        <f t="shared" si="61"/>
        <v>H</v>
      </c>
      <c r="W533" s="79">
        <f>VLOOKUP(V533,'Lookup Tables'!$K$3:$L$21,2,FALSE)</f>
        <v>8</v>
      </c>
      <c r="X533" s="79">
        <f t="shared" si="62"/>
        <v>200</v>
      </c>
      <c r="Y533" s="12">
        <f ca="1">IF(R533="LATE",TODAY()-P533,0)</f>
        <v>0</v>
      </c>
      <c r="Z533">
        <f ca="1">Y533*L533</f>
        <v>0</v>
      </c>
      <c r="AA533" s="80"/>
      <c r="AB533" s="93"/>
    </row>
    <row r="534" spans="1:28" x14ac:dyDescent="0.25">
      <c r="A534" s="25" t="s">
        <v>386</v>
      </c>
      <c r="B534" s="25" t="s">
        <v>13</v>
      </c>
      <c r="C534" s="26">
        <v>43284</v>
      </c>
      <c r="D534" s="26">
        <v>43409</v>
      </c>
      <c r="E534" s="25" t="s">
        <v>59</v>
      </c>
      <c r="F534" s="25" t="s">
        <v>59</v>
      </c>
      <c r="G534" s="25" t="s">
        <v>1671</v>
      </c>
      <c r="H534" s="25" t="s">
        <v>17</v>
      </c>
      <c r="I534" s="25" t="s">
        <v>2169</v>
      </c>
      <c r="J534" s="27">
        <v>25</v>
      </c>
      <c r="K534" s="27">
        <v>0</v>
      </c>
      <c r="L534" s="27">
        <f t="shared" si="59"/>
        <v>25</v>
      </c>
      <c r="M534" s="93">
        <v>0.98706773350138433</v>
      </c>
      <c r="N534" s="4" t="str">
        <f t="shared" si="63"/>
        <v>46458NH2054bf31 Rev1.425</v>
      </c>
      <c r="O534" s="4">
        <f t="shared" si="64"/>
        <v>24.676693337534608</v>
      </c>
      <c r="P534" s="8">
        <f t="shared" si="65"/>
        <v>43409</v>
      </c>
      <c r="Q534" s="8">
        <f>VLOOKUP(P534,'Lookup Tables'!$A$3:$B$121,1,TRUE)</f>
        <v>43408</v>
      </c>
      <c r="R534" s="9">
        <f>VLOOKUP(P534,'Lookup Tables'!$A$3:$B$121,2,TRUE)</f>
        <v>43408</v>
      </c>
      <c r="S534" s="10">
        <f>VLOOKUP(P534,'Lookup Tables'!$D$3:$E$25,2,TRUE)</f>
        <v>43405</v>
      </c>
      <c r="T534" s="24" t="str">
        <f>IF(LEFT(G534,2)="PH",VLOOKUP(LEFT(G534,3),'Lookup Tables'!$G$3:$H$37,2,FALSE),IF(ISNA(VLOOKUP(LEFT(G534,2),'Lookup Tables'!$G$3:$H$37,2,FALSE)),"Other",VLOOKUP(LEFT(G534,2),'Lookup Tables'!$G$3:$H$37,2,FALSE)))</f>
        <v>Battery</v>
      </c>
      <c r="U534" s="79" t="str">
        <f t="shared" si="60"/>
        <v>NH2</v>
      </c>
      <c r="V534" s="79" t="str">
        <f t="shared" si="61"/>
        <v>H</v>
      </c>
      <c r="W534" s="79">
        <f>VLOOKUP(V534,'Lookup Tables'!$K$3:$L$21,2,FALSE)</f>
        <v>8</v>
      </c>
      <c r="X534" s="79">
        <f t="shared" si="62"/>
        <v>200</v>
      </c>
      <c r="Y534" s="12">
        <f ca="1">IF(R534="LATE",TODAY()-P534,0)</f>
        <v>0</v>
      </c>
      <c r="Z534">
        <f ca="1">Y534*L534</f>
        <v>0</v>
      </c>
      <c r="AA534" s="80"/>
      <c r="AB534" s="93"/>
    </row>
    <row r="535" spans="1:28" x14ac:dyDescent="0.25">
      <c r="A535" s="25" t="s">
        <v>386</v>
      </c>
      <c r="B535" s="25" t="s">
        <v>13</v>
      </c>
      <c r="C535" s="26">
        <v>43284</v>
      </c>
      <c r="D535" s="26">
        <v>43409</v>
      </c>
      <c r="E535" s="25" t="s">
        <v>59</v>
      </c>
      <c r="F535" s="25" t="s">
        <v>59</v>
      </c>
      <c r="G535" s="25" t="s">
        <v>1671</v>
      </c>
      <c r="H535" s="25" t="s">
        <v>17</v>
      </c>
      <c r="I535" s="25" t="s">
        <v>2169</v>
      </c>
      <c r="J535" s="27">
        <v>25</v>
      </c>
      <c r="K535" s="27">
        <v>0</v>
      </c>
      <c r="L535" s="27">
        <f t="shared" si="59"/>
        <v>25</v>
      </c>
      <c r="M535" s="93">
        <v>0.98706773350138433</v>
      </c>
      <c r="N535" s="4" t="str">
        <f t="shared" si="63"/>
        <v>46458NH2054bf31 Rev1.425</v>
      </c>
      <c r="O535" s="4">
        <f t="shared" si="64"/>
        <v>24.676693337534608</v>
      </c>
      <c r="P535" s="8">
        <f t="shared" si="65"/>
        <v>43409</v>
      </c>
      <c r="Q535" s="8">
        <f>VLOOKUP(P535,'Lookup Tables'!$A$3:$B$121,1,TRUE)</f>
        <v>43408</v>
      </c>
      <c r="R535" s="9">
        <f>VLOOKUP(P535,'Lookup Tables'!$A$3:$B$121,2,TRUE)</f>
        <v>43408</v>
      </c>
      <c r="S535" s="10">
        <f>VLOOKUP(P535,'Lookup Tables'!$D$3:$E$25,2,TRUE)</f>
        <v>43405</v>
      </c>
      <c r="T535" s="24" t="str">
        <f>IF(LEFT(G535,2)="PH",VLOOKUP(LEFT(G535,3),'Lookup Tables'!$G$3:$H$37,2,FALSE),IF(ISNA(VLOOKUP(LEFT(G535,2),'Lookup Tables'!$G$3:$H$37,2,FALSE)),"Other",VLOOKUP(LEFT(G535,2),'Lookup Tables'!$G$3:$H$37,2,FALSE)))</f>
        <v>Battery</v>
      </c>
      <c r="U535" s="79" t="str">
        <f t="shared" si="60"/>
        <v>NH2</v>
      </c>
      <c r="V535" s="79" t="str">
        <f t="shared" si="61"/>
        <v>H</v>
      </c>
      <c r="W535" s="79">
        <f>VLOOKUP(V535,'Lookup Tables'!$K$3:$L$21,2,FALSE)</f>
        <v>8</v>
      </c>
      <c r="X535" s="79">
        <f t="shared" si="62"/>
        <v>200</v>
      </c>
      <c r="Y535" s="12">
        <f ca="1">IF(R535="LATE",TODAY()-P535,0)</f>
        <v>0</v>
      </c>
      <c r="Z535">
        <f ca="1">Y535*L535</f>
        <v>0</v>
      </c>
      <c r="AA535" s="80"/>
      <c r="AB535" s="93"/>
    </row>
    <row r="536" spans="1:28" x14ac:dyDescent="0.25">
      <c r="A536" s="25" t="s">
        <v>386</v>
      </c>
      <c r="B536" s="25" t="s">
        <v>13</v>
      </c>
      <c r="C536" s="26">
        <v>43284</v>
      </c>
      <c r="D536" s="26">
        <v>43409</v>
      </c>
      <c r="E536" s="25" t="s">
        <v>59</v>
      </c>
      <c r="F536" s="25" t="s">
        <v>59</v>
      </c>
      <c r="G536" s="25" t="s">
        <v>1671</v>
      </c>
      <c r="H536" s="25" t="s">
        <v>17</v>
      </c>
      <c r="I536" s="25" t="s">
        <v>2169</v>
      </c>
      <c r="J536" s="27">
        <v>25</v>
      </c>
      <c r="K536" s="27">
        <v>0</v>
      </c>
      <c r="L536" s="27">
        <f t="shared" si="59"/>
        <v>25</v>
      </c>
      <c r="M536" s="93">
        <v>0.98706773350138433</v>
      </c>
      <c r="N536" s="4" t="str">
        <f t="shared" si="63"/>
        <v>46458NH2054bf31 Rev1.425</v>
      </c>
      <c r="O536" s="4">
        <f t="shared" si="64"/>
        <v>24.676693337534608</v>
      </c>
      <c r="P536" s="8">
        <f t="shared" si="65"/>
        <v>43409</v>
      </c>
      <c r="Q536" s="8">
        <f>VLOOKUP(P536,'Lookup Tables'!$A$3:$B$121,1,TRUE)</f>
        <v>43408</v>
      </c>
      <c r="R536" s="9">
        <f>VLOOKUP(P536,'Lookup Tables'!$A$3:$B$121,2,TRUE)</f>
        <v>43408</v>
      </c>
      <c r="S536" s="10">
        <f>VLOOKUP(P536,'Lookup Tables'!$D$3:$E$25,2,TRUE)</f>
        <v>43405</v>
      </c>
      <c r="T536" s="24" t="str">
        <f>IF(LEFT(G536,2)="PH",VLOOKUP(LEFT(G536,3),'Lookup Tables'!$G$3:$H$37,2,FALSE),IF(ISNA(VLOOKUP(LEFT(G536,2),'Lookup Tables'!$G$3:$H$37,2,FALSE)),"Other",VLOOKUP(LEFT(G536,2),'Lookup Tables'!$G$3:$H$37,2,FALSE)))</f>
        <v>Battery</v>
      </c>
      <c r="U536" s="79" t="str">
        <f t="shared" si="60"/>
        <v>NH2</v>
      </c>
      <c r="V536" s="79" t="str">
        <f t="shared" si="61"/>
        <v>H</v>
      </c>
      <c r="W536" s="79">
        <f>VLOOKUP(V536,'Lookup Tables'!$K$3:$L$21,2,FALSE)</f>
        <v>8</v>
      </c>
      <c r="X536" s="79">
        <f t="shared" si="62"/>
        <v>200</v>
      </c>
      <c r="Y536" s="12">
        <f ca="1">IF(R536="LATE",TODAY()-P536,0)</f>
        <v>0</v>
      </c>
      <c r="Z536">
        <f ca="1">Y536*L536</f>
        <v>0</v>
      </c>
      <c r="AA536" s="80"/>
      <c r="AB536" s="93"/>
    </row>
    <row r="537" spans="1:28" x14ac:dyDescent="0.25">
      <c r="A537" s="25" t="s">
        <v>290</v>
      </c>
      <c r="B537" s="25" t="s">
        <v>13</v>
      </c>
      <c r="C537" s="26">
        <v>43264</v>
      </c>
      <c r="D537" s="26">
        <v>43425</v>
      </c>
      <c r="E537" s="25" t="s">
        <v>276</v>
      </c>
      <c r="F537" s="25" t="s">
        <v>276</v>
      </c>
      <c r="G537" s="25" t="s">
        <v>1671</v>
      </c>
      <c r="H537" s="25" t="s">
        <v>17</v>
      </c>
      <c r="I537" s="25" t="s">
        <v>2170</v>
      </c>
      <c r="J537" s="27">
        <v>20</v>
      </c>
      <c r="K537" s="27">
        <v>0</v>
      </c>
      <c r="L537" s="27">
        <f t="shared" si="59"/>
        <v>20</v>
      </c>
      <c r="M537" s="93">
        <v>1.2028978094476677</v>
      </c>
      <c r="N537" s="4" t="str">
        <f t="shared" si="63"/>
        <v>46271NH2054bf31 Rev1.420</v>
      </c>
      <c r="O537" s="4">
        <f t="shared" si="64"/>
        <v>24.057956188953355</v>
      </c>
      <c r="P537" s="8">
        <f t="shared" si="65"/>
        <v>43419</v>
      </c>
      <c r="Q537" s="8">
        <f>VLOOKUP(P537,'Lookup Tables'!$A$3:$B$121,1,TRUE)</f>
        <v>43415</v>
      </c>
      <c r="R537" s="9">
        <f>VLOOKUP(P537,'Lookup Tables'!$A$3:$B$121,2,TRUE)</f>
        <v>43415</v>
      </c>
      <c r="S537" s="10">
        <f>VLOOKUP(P537,'Lookup Tables'!$D$3:$E$25,2,TRUE)</f>
        <v>43405</v>
      </c>
      <c r="T537" s="24" t="str">
        <f>IF(LEFT(G537,2)="PH",VLOOKUP(LEFT(G537,3),'Lookup Tables'!$G$3:$H$37,2,FALSE),IF(ISNA(VLOOKUP(LEFT(G537,2),'Lookup Tables'!$G$3:$H$37,2,FALSE)),"Other",VLOOKUP(LEFT(G537,2),'Lookup Tables'!$G$3:$H$37,2,FALSE)))</f>
        <v>Battery</v>
      </c>
      <c r="U537" s="79" t="str">
        <f t="shared" si="60"/>
        <v>NH2</v>
      </c>
      <c r="V537" s="79" t="str">
        <f t="shared" si="61"/>
        <v>H</v>
      </c>
      <c r="W537" s="79">
        <f>VLOOKUP(V537,'Lookup Tables'!$K$3:$L$21,2,FALSE)</f>
        <v>8</v>
      </c>
      <c r="X537" s="79">
        <f t="shared" si="62"/>
        <v>160</v>
      </c>
      <c r="Y537" s="12">
        <f ca="1">IF(R537="LATE",TODAY()-P537,0)</f>
        <v>0</v>
      </c>
      <c r="Z537">
        <f ca="1">Y537*L537</f>
        <v>0</v>
      </c>
      <c r="AA537" s="80"/>
      <c r="AB537" s="93"/>
    </row>
    <row r="538" spans="1:28" x14ac:dyDescent="0.25">
      <c r="A538" s="25" t="s">
        <v>367</v>
      </c>
      <c r="B538" s="25" t="s">
        <v>13</v>
      </c>
      <c r="C538" s="26">
        <v>43280</v>
      </c>
      <c r="D538" s="26">
        <v>43425</v>
      </c>
      <c r="E538" s="25" t="s">
        <v>16</v>
      </c>
      <c r="F538" s="25" t="s">
        <v>16</v>
      </c>
      <c r="G538" s="25" t="s">
        <v>1671</v>
      </c>
      <c r="H538" s="25" t="s">
        <v>17</v>
      </c>
      <c r="I538" s="25" t="s">
        <v>2167</v>
      </c>
      <c r="J538" s="27">
        <v>36</v>
      </c>
      <c r="K538" s="27">
        <v>0</v>
      </c>
      <c r="L538" s="27">
        <f t="shared" si="59"/>
        <v>36</v>
      </c>
      <c r="M538" s="93">
        <v>0.98706773350138433</v>
      </c>
      <c r="N538" s="4" t="str">
        <f t="shared" si="63"/>
        <v>46431NH2054bf31 Rev1.436</v>
      </c>
      <c r="O538" s="4">
        <f t="shared" si="64"/>
        <v>35.534438406049837</v>
      </c>
      <c r="P538" s="8">
        <f t="shared" si="65"/>
        <v>43376</v>
      </c>
      <c r="Q538" s="8">
        <f>VLOOKUP(P538,'Lookup Tables'!$A$3:$B$121,1,TRUE)</f>
        <v>43373</v>
      </c>
      <c r="R538" s="9">
        <f>VLOOKUP(P538,'Lookup Tables'!$A$3:$B$121,2,TRUE)</f>
        <v>43373</v>
      </c>
      <c r="S538" s="10">
        <f>VLOOKUP(P538,'Lookup Tables'!$D$3:$E$25,2,TRUE)</f>
        <v>43374</v>
      </c>
      <c r="T538" s="24" t="str">
        <f>IF(LEFT(G538,2)="PH",VLOOKUP(LEFT(G538,3),'Lookup Tables'!$G$3:$H$37,2,FALSE),IF(ISNA(VLOOKUP(LEFT(G538,2),'Lookup Tables'!$G$3:$H$37,2,FALSE)),"Other",VLOOKUP(LEFT(G538,2),'Lookup Tables'!$G$3:$H$37,2,FALSE)))</f>
        <v>Battery</v>
      </c>
      <c r="U538" s="79" t="str">
        <f t="shared" si="60"/>
        <v>NH2</v>
      </c>
      <c r="V538" s="79" t="str">
        <f t="shared" si="61"/>
        <v>H</v>
      </c>
      <c r="W538" s="79">
        <f>VLOOKUP(V538,'Lookup Tables'!$K$3:$L$21,2,FALSE)</f>
        <v>8</v>
      </c>
      <c r="X538" s="79">
        <f t="shared" si="62"/>
        <v>288</v>
      </c>
      <c r="Y538" s="12">
        <f ca="1">IF(R538="LATE",TODAY()-P538,0)</f>
        <v>0</v>
      </c>
      <c r="Z538">
        <f ca="1">Y538*L538</f>
        <v>0</v>
      </c>
      <c r="AA538" s="80"/>
      <c r="AB538" s="93"/>
    </row>
    <row r="539" spans="1:28" x14ac:dyDescent="0.25">
      <c r="A539" s="25" t="s">
        <v>367</v>
      </c>
      <c r="B539" s="25" t="s">
        <v>13</v>
      </c>
      <c r="C539" s="26">
        <v>43280</v>
      </c>
      <c r="D539" s="26">
        <v>43425</v>
      </c>
      <c r="E539" s="25" t="s">
        <v>16</v>
      </c>
      <c r="F539" s="25" t="s">
        <v>16</v>
      </c>
      <c r="G539" s="25" t="s">
        <v>1671</v>
      </c>
      <c r="H539" s="25" t="s">
        <v>17</v>
      </c>
      <c r="I539" s="25" t="s">
        <v>2171</v>
      </c>
      <c r="J539" s="27">
        <v>48</v>
      </c>
      <c r="K539" s="27">
        <v>0</v>
      </c>
      <c r="L539" s="27">
        <f t="shared" si="59"/>
        <v>48</v>
      </c>
      <c r="M539" s="93">
        <v>0.98706773350138433</v>
      </c>
      <c r="N539" s="4" t="str">
        <f t="shared" si="63"/>
        <v>46431NH2054bf31 Rev1.448</v>
      </c>
      <c r="O539" s="4">
        <f t="shared" si="64"/>
        <v>47.379251208066449</v>
      </c>
      <c r="P539" s="8">
        <f t="shared" si="65"/>
        <v>43411</v>
      </c>
      <c r="Q539" s="8">
        <f>VLOOKUP(P539,'Lookup Tables'!$A$3:$B$121,1,TRUE)</f>
        <v>43408</v>
      </c>
      <c r="R539" s="9">
        <f>VLOOKUP(P539,'Lookup Tables'!$A$3:$B$121,2,TRUE)</f>
        <v>43408</v>
      </c>
      <c r="S539" s="10">
        <f>VLOOKUP(P539,'Lookup Tables'!$D$3:$E$25,2,TRUE)</f>
        <v>43405</v>
      </c>
      <c r="T539" s="24" t="str">
        <f>IF(LEFT(G539,2)="PH",VLOOKUP(LEFT(G539,3),'Lookup Tables'!$G$3:$H$37,2,FALSE),IF(ISNA(VLOOKUP(LEFT(G539,2),'Lookup Tables'!$G$3:$H$37,2,FALSE)),"Other",VLOOKUP(LEFT(G539,2),'Lookup Tables'!$G$3:$H$37,2,FALSE)))</f>
        <v>Battery</v>
      </c>
      <c r="U539" s="79" t="str">
        <f t="shared" si="60"/>
        <v>NH2</v>
      </c>
      <c r="V539" s="79" t="str">
        <f t="shared" si="61"/>
        <v>H</v>
      </c>
      <c r="W539" s="79">
        <f>VLOOKUP(V539,'Lookup Tables'!$K$3:$L$21,2,FALSE)</f>
        <v>8</v>
      </c>
      <c r="X539" s="79">
        <f t="shared" si="62"/>
        <v>384</v>
      </c>
      <c r="Y539" s="12">
        <f ca="1">IF(R539="LATE",TODAY()-P539,0)</f>
        <v>0</v>
      </c>
      <c r="Z539">
        <f ca="1">Y539*L539</f>
        <v>0</v>
      </c>
      <c r="AA539" s="80"/>
      <c r="AB539" s="93"/>
    </row>
    <row r="540" spans="1:28" x14ac:dyDescent="0.25">
      <c r="A540" s="25" t="s">
        <v>1564</v>
      </c>
      <c r="B540" s="25" t="s">
        <v>13</v>
      </c>
      <c r="C540" s="26">
        <v>43354</v>
      </c>
      <c r="D540" s="26">
        <v>43430</v>
      </c>
      <c r="E540" s="25" t="s">
        <v>25</v>
      </c>
      <c r="F540" s="25" t="s">
        <v>25</v>
      </c>
      <c r="G540" s="25" t="s">
        <v>1671</v>
      </c>
      <c r="H540" s="25" t="s">
        <v>17</v>
      </c>
      <c r="I540" s="25" t="s">
        <v>2168</v>
      </c>
      <c r="J540" s="27">
        <v>2</v>
      </c>
      <c r="K540" s="27">
        <v>0</v>
      </c>
      <c r="L540" s="27">
        <f t="shared" si="59"/>
        <v>2</v>
      </c>
      <c r="M540" s="93">
        <v>1.4546692344659504</v>
      </c>
      <c r="N540" s="4" t="str">
        <f t="shared" si="63"/>
        <v>47037NH2054bf31 Rev1.42</v>
      </c>
      <c r="O540" s="4">
        <f t="shared" si="64"/>
        <v>2.9093384689319008</v>
      </c>
      <c r="P540" s="8">
        <f t="shared" si="65"/>
        <v>43430</v>
      </c>
      <c r="Q540" s="8">
        <f>VLOOKUP(P540,'Lookup Tables'!$A$3:$B$121,1,TRUE)</f>
        <v>43429</v>
      </c>
      <c r="R540" s="9">
        <f>VLOOKUP(P540,'Lookup Tables'!$A$3:$B$121,2,TRUE)</f>
        <v>43429</v>
      </c>
      <c r="S540" s="10">
        <f>VLOOKUP(P540,'Lookup Tables'!$D$3:$E$25,2,TRUE)</f>
        <v>43405</v>
      </c>
      <c r="T540" s="24" t="str">
        <f>IF(LEFT(G540,2)="PH",VLOOKUP(LEFT(G540,3),'Lookup Tables'!$G$3:$H$37,2,FALSE),IF(ISNA(VLOOKUP(LEFT(G540,2),'Lookup Tables'!$G$3:$H$37,2,FALSE)),"Other",VLOOKUP(LEFT(G540,2),'Lookup Tables'!$G$3:$H$37,2,FALSE)))</f>
        <v>Battery</v>
      </c>
      <c r="U540" s="79" t="str">
        <f t="shared" si="60"/>
        <v>NH2</v>
      </c>
      <c r="V540" s="79" t="str">
        <f t="shared" si="61"/>
        <v>H</v>
      </c>
      <c r="W540" s="79">
        <f>VLOOKUP(V540,'Lookup Tables'!$K$3:$L$21,2,FALSE)</f>
        <v>8</v>
      </c>
      <c r="X540" s="79">
        <f t="shared" si="62"/>
        <v>16</v>
      </c>
      <c r="Y540" s="12">
        <f ca="1">IF(R540="LATE",TODAY()-P540,0)</f>
        <v>0</v>
      </c>
      <c r="Z540">
        <f ca="1">Y540*L540</f>
        <v>0</v>
      </c>
      <c r="AA540" s="80"/>
      <c r="AB540" s="93"/>
    </row>
    <row r="541" spans="1:28" x14ac:dyDescent="0.25">
      <c r="A541" s="25" t="s">
        <v>66</v>
      </c>
      <c r="B541" s="25" t="s">
        <v>13</v>
      </c>
      <c r="C541" s="26">
        <v>43215</v>
      </c>
      <c r="D541" s="26">
        <v>43245</v>
      </c>
      <c r="E541" s="25" t="s">
        <v>67</v>
      </c>
      <c r="F541" s="25" t="s">
        <v>67</v>
      </c>
      <c r="G541" s="25" t="s">
        <v>1672</v>
      </c>
      <c r="H541" s="25" t="s">
        <v>17</v>
      </c>
      <c r="I541" s="25" t="s">
        <v>2172</v>
      </c>
      <c r="J541" s="27">
        <v>100</v>
      </c>
      <c r="K541" s="27">
        <v>0</v>
      </c>
      <c r="L541" s="27">
        <f t="shared" si="59"/>
        <v>100</v>
      </c>
      <c r="M541" s="93">
        <v>0.94266424401496496</v>
      </c>
      <c r="N541" s="4" t="str">
        <f t="shared" si="63"/>
        <v>45828NH2054bf34 Rev1.9100</v>
      </c>
      <c r="O541" s="4">
        <f t="shared" si="64"/>
        <v>94.266424401496494</v>
      </c>
      <c r="P541" s="8">
        <f t="shared" si="65"/>
        <v>43437</v>
      </c>
      <c r="Q541" s="8">
        <f>VLOOKUP(P541,'Lookup Tables'!$A$3:$B$121,1,TRUE)</f>
        <v>43436</v>
      </c>
      <c r="R541" s="9">
        <f>VLOOKUP(P541,'Lookup Tables'!$A$3:$B$121,2,TRUE)</f>
        <v>43436</v>
      </c>
      <c r="S541" s="10">
        <f>VLOOKUP(P541,'Lookup Tables'!$D$3:$E$25,2,TRUE)</f>
        <v>43435</v>
      </c>
      <c r="T541" s="24" t="str">
        <f>IF(LEFT(G541,2)="PH",VLOOKUP(LEFT(G541,3),'Lookup Tables'!$G$3:$H$37,2,FALSE),IF(ISNA(VLOOKUP(LEFT(G541,2),'Lookup Tables'!$G$3:$H$37,2,FALSE)),"Other",VLOOKUP(LEFT(G541,2),'Lookup Tables'!$G$3:$H$37,2,FALSE)))</f>
        <v>Battery</v>
      </c>
      <c r="U541" s="79" t="str">
        <f t="shared" si="60"/>
        <v>NH2</v>
      </c>
      <c r="V541" s="79" t="str">
        <f t="shared" si="61"/>
        <v>H</v>
      </c>
      <c r="W541" s="79">
        <f>VLOOKUP(V541,'Lookup Tables'!$K$3:$L$21,2,FALSE)</f>
        <v>8</v>
      </c>
      <c r="X541" s="79">
        <f t="shared" si="62"/>
        <v>800</v>
      </c>
      <c r="Y541" s="12">
        <f ca="1">IF(R541="LATE",TODAY()-P541,0)</f>
        <v>0</v>
      </c>
      <c r="Z541">
        <f ca="1">Y541*L541</f>
        <v>0</v>
      </c>
      <c r="AA541" s="80"/>
      <c r="AB541" s="93"/>
    </row>
    <row r="542" spans="1:28" x14ac:dyDescent="0.25">
      <c r="A542" s="25" t="s">
        <v>98</v>
      </c>
      <c r="B542" s="25" t="s">
        <v>13</v>
      </c>
      <c r="C542" s="26">
        <v>43214</v>
      </c>
      <c r="D542" s="26">
        <v>43294</v>
      </c>
      <c r="E542" s="25" t="s">
        <v>99</v>
      </c>
      <c r="F542" s="25" t="s">
        <v>99</v>
      </c>
      <c r="G542" s="25" t="s">
        <v>1672</v>
      </c>
      <c r="H542" s="25" t="s">
        <v>17</v>
      </c>
      <c r="I542" s="25" t="s">
        <v>2173</v>
      </c>
      <c r="J542" s="27">
        <v>36</v>
      </c>
      <c r="K542" s="27">
        <v>0</v>
      </c>
      <c r="L542" s="27">
        <f t="shared" si="59"/>
        <v>36</v>
      </c>
      <c r="M542" s="93">
        <v>1.0198244060733328</v>
      </c>
      <c r="N542" s="4" t="str">
        <f t="shared" si="63"/>
        <v>45804NH2054bf34 Rev1.936</v>
      </c>
      <c r="O542" s="4">
        <f t="shared" si="64"/>
        <v>36.713678618639982</v>
      </c>
      <c r="P542" s="8">
        <f t="shared" si="65"/>
        <v>43409</v>
      </c>
      <c r="Q542" s="8">
        <f>VLOOKUP(P542,'Lookup Tables'!$A$3:$B$121,1,TRUE)</f>
        <v>43408</v>
      </c>
      <c r="R542" s="9">
        <f>VLOOKUP(P542,'Lookup Tables'!$A$3:$B$121,2,TRUE)</f>
        <v>43408</v>
      </c>
      <c r="S542" s="10">
        <f>VLOOKUP(P542,'Lookup Tables'!$D$3:$E$25,2,TRUE)</f>
        <v>43405</v>
      </c>
      <c r="T542" s="24" t="str">
        <f>IF(LEFT(G542,2)="PH",VLOOKUP(LEFT(G542,3),'Lookup Tables'!$G$3:$H$37,2,FALSE),IF(ISNA(VLOOKUP(LEFT(G542,2),'Lookup Tables'!$G$3:$H$37,2,FALSE)),"Other",VLOOKUP(LEFT(G542,2),'Lookup Tables'!$G$3:$H$37,2,FALSE)))</f>
        <v>Battery</v>
      </c>
      <c r="U542" s="79" t="str">
        <f t="shared" si="60"/>
        <v>NH2</v>
      </c>
      <c r="V542" s="79" t="str">
        <f t="shared" si="61"/>
        <v>H</v>
      </c>
      <c r="W542" s="79">
        <f>VLOOKUP(V542,'Lookup Tables'!$K$3:$L$21,2,FALSE)</f>
        <v>8</v>
      </c>
      <c r="X542" s="79">
        <f t="shared" si="62"/>
        <v>288</v>
      </c>
      <c r="Y542" s="12">
        <f ca="1">IF(R542="LATE",TODAY()-P542,0)</f>
        <v>0</v>
      </c>
      <c r="Z542">
        <f ca="1">Y542*L542</f>
        <v>0</v>
      </c>
      <c r="AA542" s="80"/>
      <c r="AB542" s="93"/>
    </row>
    <row r="543" spans="1:28" x14ac:dyDescent="0.25">
      <c r="A543" s="25" t="s">
        <v>114</v>
      </c>
      <c r="B543" s="25" t="s">
        <v>13</v>
      </c>
      <c r="C543" s="26">
        <v>43097</v>
      </c>
      <c r="D543" s="26">
        <v>43334</v>
      </c>
      <c r="E543" s="25" t="s">
        <v>115</v>
      </c>
      <c r="F543" s="25" t="s">
        <v>115</v>
      </c>
      <c r="G543" s="25" t="s">
        <v>1672</v>
      </c>
      <c r="H543" s="25" t="s">
        <v>17</v>
      </c>
      <c r="I543" s="25" t="s">
        <v>2174</v>
      </c>
      <c r="J543" s="27">
        <v>100</v>
      </c>
      <c r="K543" s="27">
        <v>0</v>
      </c>
      <c r="L543" s="27">
        <f t="shared" si="59"/>
        <v>100</v>
      </c>
      <c r="M543" s="93">
        <v>1.0198244060733328</v>
      </c>
      <c r="N543" s="4" t="str">
        <f t="shared" si="63"/>
        <v>44682NH2054bf34 Rev1.9100</v>
      </c>
      <c r="O543" s="4">
        <f t="shared" si="64"/>
        <v>101.98244060733327</v>
      </c>
      <c r="P543" s="8">
        <f t="shared" si="65"/>
        <v>43332</v>
      </c>
      <c r="Q543" s="8">
        <f>VLOOKUP(P543,'Lookup Tables'!$A$3:$B$121,1,TRUE)</f>
        <v>43331</v>
      </c>
      <c r="R543" s="9" t="str">
        <f>VLOOKUP(P543,'Lookup Tables'!$A$3:$B$121,2,TRUE)</f>
        <v>LATE</v>
      </c>
      <c r="S543" s="10" t="str">
        <f>VLOOKUP(P543,'Lookup Tables'!$D$3:$E$25,2,TRUE)</f>
        <v>LATE</v>
      </c>
      <c r="T543" s="24" t="str">
        <f>IF(LEFT(G543,2)="PH",VLOOKUP(LEFT(G543,3),'Lookup Tables'!$G$3:$H$37,2,FALSE),IF(ISNA(VLOOKUP(LEFT(G543,2),'Lookup Tables'!$G$3:$H$37,2,FALSE)),"Other",VLOOKUP(LEFT(G543,2),'Lookup Tables'!$G$3:$H$37,2,FALSE)))</f>
        <v>Battery</v>
      </c>
      <c r="U543" s="79" t="str">
        <f t="shared" si="60"/>
        <v>NH2</v>
      </c>
      <c r="V543" s="79" t="str">
        <f t="shared" si="61"/>
        <v>H</v>
      </c>
      <c r="W543" s="79">
        <f>VLOOKUP(V543,'Lookup Tables'!$K$3:$L$21,2,FALSE)</f>
        <v>8</v>
      </c>
      <c r="X543" s="79">
        <f t="shared" si="62"/>
        <v>800</v>
      </c>
      <c r="Y543" s="12">
        <f ca="1">IF(R543="LATE",TODAY()-P543,0)</f>
        <v>25</v>
      </c>
      <c r="Z543">
        <f ca="1">Y543*L543</f>
        <v>2500</v>
      </c>
      <c r="AA543" s="80"/>
      <c r="AB543" s="93"/>
    </row>
    <row r="544" spans="1:28" x14ac:dyDescent="0.25">
      <c r="A544" s="25" t="s">
        <v>121</v>
      </c>
      <c r="B544" s="25" t="s">
        <v>13</v>
      </c>
      <c r="C544" s="26">
        <v>43235</v>
      </c>
      <c r="D544" s="26">
        <v>43357</v>
      </c>
      <c r="E544" s="25" t="s">
        <v>95</v>
      </c>
      <c r="F544" s="25" t="s">
        <v>95</v>
      </c>
      <c r="G544" s="25" t="s">
        <v>1672</v>
      </c>
      <c r="H544" s="25" t="s">
        <v>17</v>
      </c>
      <c r="I544" s="25" t="s">
        <v>2175</v>
      </c>
      <c r="J544" s="27">
        <v>200</v>
      </c>
      <c r="K544" s="27">
        <v>0</v>
      </c>
      <c r="L544" s="27">
        <f t="shared" si="59"/>
        <v>200</v>
      </c>
      <c r="M544" s="93">
        <v>0.94266424401496496</v>
      </c>
      <c r="N544" s="4" t="str">
        <f t="shared" si="63"/>
        <v>46030NH2054bf34 Rev1.9200</v>
      </c>
      <c r="O544" s="4">
        <f t="shared" si="64"/>
        <v>188.53284880299299</v>
      </c>
      <c r="P544" s="8">
        <f t="shared" si="65"/>
        <v>43360</v>
      </c>
      <c r="Q544" s="8">
        <f>VLOOKUP(P544,'Lookup Tables'!$A$3:$B$121,1,TRUE)</f>
        <v>43359</v>
      </c>
      <c r="R544" s="9">
        <f>VLOOKUP(P544,'Lookup Tables'!$A$3:$B$121,2,TRUE)</f>
        <v>43359</v>
      </c>
      <c r="S544" s="10">
        <f>VLOOKUP(P544,'Lookup Tables'!$D$3:$E$25,2,TRUE)</f>
        <v>43344</v>
      </c>
      <c r="T544" s="24" t="str">
        <f>IF(LEFT(G544,2)="PH",VLOOKUP(LEFT(G544,3),'Lookup Tables'!$G$3:$H$37,2,FALSE),IF(ISNA(VLOOKUP(LEFT(G544,2),'Lookup Tables'!$G$3:$H$37,2,FALSE)),"Other",VLOOKUP(LEFT(G544,2),'Lookup Tables'!$G$3:$H$37,2,FALSE)))</f>
        <v>Battery</v>
      </c>
      <c r="U544" s="79" t="str">
        <f t="shared" si="60"/>
        <v>NH2</v>
      </c>
      <c r="V544" s="79" t="str">
        <f t="shared" si="61"/>
        <v>H</v>
      </c>
      <c r="W544" s="79">
        <f>VLOOKUP(V544,'Lookup Tables'!$K$3:$L$21,2,FALSE)</f>
        <v>8</v>
      </c>
      <c r="X544" s="79">
        <f t="shared" si="62"/>
        <v>1600</v>
      </c>
      <c r="Y544" s="12">
        <f ca="1">IF(R544="LATE",TODAY()-P544,0)</f>
        <v>0</v>
      </c>
      <c r="Z544">
        <f ca="1">Y544*L544</f>
        <v>0</v>
      </c>
      <c r="AA544" s="80"/>
      <c r="AB544" s="93"/>
    </row>
    <row r="545" spans="1:28" x14ac:dyDescent="0.25">
      <c r="A545" s="25" t="s">
        <v>121</v>
      </c>
      <c r="B545" s="25" t="s">
        <v>13</v>
      </c>
      <c r="C545" s="26">
        <v>43235</v>
      </c>
      <c r="D545" s="26">
        <v>43357</v>
      </c>
      <c r="E545" s="25" t="s">
        <v>95</v>
      </c>
      <c r="F545" s="25" t="s">
        <v>95</v>
      </c>
      <c r="G545" s="25" t="s">
        <v>1672</v>
      </c>
      <c r="H545" s="25" t="s">
        <v>17</v>
      </c>
      <c r="I545" s="25" t="s">
        <v>2176</v>
      </c>
      <c r="J545" s="27">
        <v>200</v>
      </c>
      <c r="K545" s="27">
        <v>0</v>
      </c>
      <c r="L545" s="27">
        <f t="shared" si="59"/>
        <v>200</v>
      </c>
      <c r="M545" s="93">
        <v>0.94266424401496496</v>
      </c>
      <c r="N545" s="4" t="str">
        <f t="shared" si="63"/>
        <v>46030NH2054bf34 Rev1.9200</v>
      </c>
      <c r="O545" s="4">
        <f t="shared" si="64"/>
        <v>188.53284880299299</v>
      </c>
      <c r="P545" s="8">
        <f t="shared" si="65"/>
        <v>43367</v>
      </c>
      <c r="Q545" s="8">
        <f>VLOOKUP(P545,'Lookup Tables'!$A$3:$B$121,1,TRUE)</f>
        <v>43366</v>
      </c>
      <c r="R545" s="9">
        <f>VLOOKUP(P545,'Lookup Tables'!$A$3:$B$121,2,TRUE)</f>
        <v>43366</v>
      </c>
      <c r="S545" s="10">
        <f>VLOOKUP(P545,'Lookup Tables'!$D$3:$E$25,2,TRUE)</f>
        <v>43344</v>
      </c>
      <c r="T545" s="24" t="str">
        <f>IF(LEFT(G545,2)="PH",VLOOKUP(LEFT(G545,3),'Lookup Tables'!$G$3:$H$37,2,FALSE),IF(ISNA(VLOOKUP(LEFT(G545,2),'Lookup Tables'!$G$3:$H$37,2,FALSE)),"Other",VLOOKUP(LEFT(G545,2),'Lookup Tables'!$G$3:$H$37,2,FALSE)))</f>
        <v>Battery</v>
      </c>
      <c r="U545" s="79" t="str">
        <f t="shared" si="60"/>
        <v>NH2</v>
      </c>
      <c r="V545" s="79" t="str">
        <f t="shared" si="61"/>
        <v>H</v>
      </c>
      <c r="W545" s="79">
        <f>VLOOKUP(V545,'Lookup Tables'!$K$3:$L$21,2,FALSE)</f>
        <v>8</v>
      </c>
      <c r="X545" s="79">
        <f t="shared" si="62"/>
        <v>1600</v>
      </c>
      <c r="Y545" s="12">
        <f ca="1">IF(R545="LATE",TODAY()-P545,0)</f>
        <v>0</v>
      </c>
      <c r="Z545">
        <f ca="1">Y545*L545</f>
        <v>0</v>
      </c>
      <c r="AA545" s="80"/>
      <c r="AB545" s="93"/>
    </row>
    <row r="546" spans="1:28" x14ac:dyDescent="0.25">
      <c r="A546" s="25" t="s">
        <v>1296</v>
      </c>
      <c r="B546" s="25" t="s">
        <v>13</v>
      </c>
      <c r="C546" s="26">
        <v>43350</v>
      </c>
      <c r="D546" s="26">
        <v>43361</v>
      </c>
      <c r="E546" s="25" t="s">
        <v>1297</v>
      </c>
      <c r="F546" s="25" t="s">
        <v>1297</v>
      </c>
      <c r="G546" s="25" t="s">
        <v>1672</v>
      </c>
      <c r="H546" s="25" t="s">
        <v>17</v>
      </c>
      <c r="I546" s="25" t="s">
        <v>2177</v>
      </c>
      <c r="J546" s="27">
        <v>4</v>
      </c>
      <c r="K546" s="27">
        <v>0</v>
      </c>
      <c r="L546" s="27">
        <f t="shared" si="59"/>
        <v>4</v>
      </c>
      <c r="M546" s="93">
        <v>1.487425907037899</v>
      </c>
      <c r="N546" s="4" t="str">
        <f t="shared" si="63"/>
        <v>46994NH2054bf34 Rev1.94</v>
      </c>
      <c r="O546" s="4">
        <f t="shared" si="64"/>
        <v>5.949703628151596</v>
      </c>
      <c r="P546" s="8">
        <f t="shared" si="65"/>
        <v>43361</v>
      </c>
      <c r="Q546" s="8">
        <f>VLOOKUP(P546,'Lookup Tables'!$A$3:$B$121,1,TRUE)</f>
        <v>43359</v>
      </c>
      <c r="R546" s="9">
        <f>VLOOKUP(P546,'Lookup Tables'!$A$3:$B$121,2,TRUE)</f>
        <v>43359</v>
      </c>
      <c r="S546" s="10">
        <f>VLOOKUP(P546,'Lookup Tables'!$D$3:$E$25,2,TRUE)</f>
        <v>43344</v>
      </c>
      <c r="T546" s="24" t="str">
        <f>IF(LEFT(G546,2)="PH",VLOOKUP(LEFT(G546,3),'Lookup Tables'!$G$3:$H$37,2,FALSE),IF(ISNA(VLOOKUP(LEFT(G546,2),'Lookup Tables'!$G$3:$H$37,2,FALSE)),"Other",VLOOKUP(LEFT(G546,2),'Lookup Tables'!$G$3:$H$37,2,FALSE)))</f>
        <v>Battery</v>
      </c>
      <c r="U546" s="79" t="str">
        <f t="shared" si="60"/>
        <v>NH2</v>
      </c>
      <c r="V546" s="79" t="str">
        <f t="shared" si="61"/>
        <v>H</v>
      </c>
      <c r="W546" s="79">
        <f>VLOOKUP(V546,'Lookup Tables'!$K$3:$L$21,2,FALSE)</f>
        <v>8</v>
      </c>
      <c r="X546" s="79">
        <f t="shared" si="62"/>
        <v>32</v>
      </c>
      <c r="Y546" s="12">
        <f ca="1">IF(R546="LATE",TODAY()-P546,0)</f>
        <v>0</v>
      </c>
      <c r="Z546">
        <f ca="1">Y546*L546</f>
        <v>0</v>
      </c>
      <c r="AA546" s="80"/>
      <c r="AB546" s="93"/>
    </row>
    <row r="547" spans="1:28" x14ac:dyDescent="0.25">
      <c r="A547" s="25" t="s">
        <v>283</v>
      </c>
      <c r="B547" s="25" t="s">
        <v>13</v>
      </c>
      <c r="C547" s="26">
        <v>43264</v>
      </c>
      <c r="D547" s="26">
        <v>43375</v>
      </c>
      <c r="E547" s="25" t="s">
        <v>284</v>
      </c>
      <c r="F547" s="25" t="s">
        <v>284</v>
      </c>
      <c r="G547" s="25" t="s">
        <v>1672</v>
      </c>
      <c r="H547" s="25" t="s">
        <v>17</v>
      </c>
      <c r="I547" s="25" t="s">
        <v>2178</v>
      </c>
      <c r="J547" s="27">
        <v>300</v>
      </c>
      <c r="K547" s="27">
        <v>0</v>
      </c>
      <c r="L547" s="27">
        <f t="shared" si="59"/>
        <v>300</v>
      </c>
      <c r="M547" s="93">
        <v>0.94266424401496496</v>
      </c>
      <c r="N547" s="4" t="str">
        <f t="shared" si="63"/>
        <v>46275NH2054bf34 Rev1.9300</v>
      </c>
      <c r="O547" s="4">
        <f t="shared" si="64"/>
        <v>282.79927320448951</v>
      </c>
      <c r="P547" s="8">
        <f t="shared" si="65"/>
        <v>43369</v>
      </c>
      <c r="Q547" s="8">
        <f>VLOOKUP(P547,'Lookup Tables'!$A$3:$B$121,1,TRUE)</f>
        <v>43366</v>
      </c>
      <c r="R547" s="9">
        <f>VLOOKUP(P547,'Lookup Tables'!$A$3:$B$121,2,TRUE)</f>
        <v>43366</v>
      </c>
      <c r="S547" s="10">
        <f>VLOOKUP(P547,'Lookup Tables'!$D$3:$E$25,2,TRUE)</f>
        <v>43344</v>
      </c>
      <c r="T547" s="24" t="str">
        <f>IF(LEFT(G547,2)="PH",VLOOKUP(LEFT(G547,3),'Lookup Tables'!$G$3:$H$37,2,FALSE),IF(ISNA(VLOOKUP(LEFT(G547,2),'Lookup Tables'!$G$3:$H$37,2,FALSE)),"Other",VLOOKUP(LEFT(G547,2),'Lookup Tables'!$G$3:$H$37,2,FALSE)))</f>
        <v>Battery</v>
      </c>
      <c r="U547" s="79" t="str">
        <f t="shared" si="60"/>
        <v>NH2</v>
      </c>
      <c r="V547" s="79" t="str">
        <f t="shared" si="61"/>
        <v>H</v>
      </c>
      <c r="W547" s="79">
        <f>VLOOKUP(V547,'Lookup Tables'!$K$3:$L$21,2,FALSE)</f>
        <v>8</v>
      </c>
      <c r="X547" s="79">
        <f t="shared" si="62"/>
        <v>2400</v>
      </c>
      <c r="Y547" s="12">
        <f ca="1">IF(R547="LATE",TODAY()-P547,0)</f>
        <v>0</v>
      </c>
      <c r="Z547">
        <f ca="1">Y547*L547</f>
        <v>0</v>
      </c>
      <c r="AA547" s="80"/>
      <c r="AB547" s="93"/>
    </row>
    <row r="548" spans="1:28" x14ac:dyDescent="0.25">
      <c r="A548" s="25" t="s">
        <v>1135</v>
      </c>
      <c r="B548" s="25" t="s">
        <v>13</v>
      </c>
      <c r="C548" s="26">
        <v>43340</v>
      </c>
      <c r="D548" s="26">
        <v>43375</v>
      </c>
      <c r="E548" s="25" t="s">
        <v>119</v>
      </c>
      <c r="F548" s="25" t="s">
        <v>119</v>
      </c>
      <c r="G548" s="25" t="s">
        <v>1672</v>
      </c>
      <c r="H548" s="25" t="s">
        <v>17</v>
      </c>
      <c r="I548" s="25" t="s">
        <v>2177</v>
      </c>
      <c r="J548" s="27">
        <v>4</v>
      </c>
      <c r="K548" s="27">
        <v>0</v>
      </c>
      <c r="L548" s="27">
        <f t="shared" si="59"/>
        <v>4</v>
      </c>
      <c r="M548" s="93">
        <v>1.487425907037899</v>
      </c>
      <c r="N548" s="4" t="str">
        <f t="shared" si="63"/>
        <v>46918NH2054bf34 Rev1.94</v>
      </c>
      <c r="O548" s="4">
        <f t="shared" si="64"/>
        <v>5.949703628151596</v>
      </c>
      <c r="P548" s="8">
        <f t="shared" si="65"/>
        <v>43375</v>
      </c>
      <c r="Q548" s="8">
        <f>VLOOKUP(P548,'Lookup Tables'!$A$3:$B$121,1,TRUE)</f>
        <v>43373</v>
      </c>
      <c r="R548" s="9">
        <f>VLOOKUP(P548,'Lookup Tables'!$A$3:$B$121,2,TRUE)</f>
        <v>43373</v>
      </c>
      <c r="S548" s="10">
        <f>VLOOKUP(P548,'Lookup Tables'!$D$3:$E$25,2,TRUE)</f>
        <v>43374</v>
      </c>
      <c r="T548" s="24" t="str">
        <f>IF(LEFT(G548,2)="PH",VLOOKUP(LEFT(G548,3),'Lookup Tables'!$G$3:$H$37,2,FALSE),IF(ISNA(VLOOKUP(LEFT(G548,2),'Lookup Tables'!$G$3:$H$37,2,FALSE)),"Other",VLOOKUP(LEFT(G548,2),'Lookup Tables'!$G$3:$H$37,2,FALSE)))</f>
        <v>Battery</v>
      </c>
      <c r="U548" s="79" t="str">
        <f t="shared" si="60"/>
        <v>NH2</v>
      </c>
      <c r="V548" s="79" t="str">
        <f t="shared" si="61"/>
        <v>H</v>
      </c>
      <c r="W548" s="79">
        <f>VLOOKUP(V548,'Lookup Tables'!$K$3:$L$21,2,FALSE)</f>
        <v>8</v>
      </c>
      <c r="X548" s="79">
        <f t="shared" si="62"/>
        <v>32</v>
      </c>
      <c r="Y548" s="12">
        <f ca="1">IF(R548="LATE",TODAY()-P548,0)</f>
        <v>0</v>
      </c>
      <c r="Z548">
        <f ca="1">Y548*L548</f>
        <v>0</v>
      </c>
      <c r="AA548" s="80"/>
      <c r="AB548" s="93"/>
    </row>
    <row r="549" spans="1:28" x14ac:dyDescent="0.25">
      <c r="A549" s="25" t="s">
        <v>285</v>
      </c>
      <c r="B549" s="25" t="s">
        <v>13</v>
      </c>
      <c r="C549" s="26">
        <v>43262</v>
      </c>
      <c r="D549" s="26">
        <v>43376</v>
      </c>
      <c r="E549" s="25" t="s">
        <v>100</v>
      </c>
      <c r="F549" s="25" t="s">
        <v>100</v>
      </c>
      <c r="G549" s="25" t="s">
        <v>1672</v>
      </c>
      <c r="H549" s="25" t="s">
        <v>17</v>
      </c>
      <c r="I549" s="25" t="s">
        <v>2179</v>
      </c>
      <c r="J549" s="27">
        <v>240</v>
      </c>
      <c r="K549" s="27">
        <v>0</v>
      </c>
      <c r="L549" s="27">
        <f t="shared" si="59"/>
        <v>240</v>
      </c>
      <c r="M549" s="93">
        <v>0.94266424401496496</v>
      </c>
      <c r="N549" s="4" t="str">
        <f t="shared" si="63"/>
        <v>46259NH2054bf34 Rev1.9240</v>
      </c>
      <c r="O549" s="4">
        <f t="shared" si="64"/>
        <v>226.23941856359158</v>
      </c>
      <c r="P549" s="8">
        <f t="shared" si="65"/>
        <v>43368</v>
      </c>
      <c r="Q549" s="8">
        <f>VLOOKUP(P549,'Lookup Tables'!$A$3:$B$121,1,TRUE)</f>
        <v>43366</v>
      </c>
      <c r="R549" s="9">
        <f>VLOOKUP(P549,'Lookup Tables'!$A$3:$B$121,2,TRUE)</f>
        <v>43366</v>
      </c>
      <c r="S549" s="10">
        <f>VLOOKUP(P549,'Lookup Tables'!$D$3:$E$25,2,TRUE)</f>
        <v>43344</v>
      </c>
      <c r="T549" s="24" t="str">
        <f>IF(LEFT(G549,2)="PH",VLOOKUP(LEFT(G549,3),'Lookup Tables'!$G$3:$H$37,2,FALSE),IF(ISNA(VLOOKUP(LEFT(G549,2),'Lookup Tables'!$G$3:$H$37,2,FALSE)),"Other",VLOOKUP(LEFT(G549,2),'Lookup Tables'!$G$3:$H$37,2,FALSE)))</f>
        <v>Battery</v>
      </c>
      <c r="U549" s="79" t="str">
        <f t="shared" si="60"/>
        <v>NH2</v>
      </c>
      <c r="V549" s="79" t="str">
        <f t="shared" si="61"/>
        <v>H</v>
      </c>
      <c r="W549" s="79">
        <f>VLOOKUP(V549,'Lookup Tables'!$K$3:$L$21,2,FALSE)</f>
        <v>8</v>
      </c>
      <c r="X549" s="79">
        <f t="shared" si="62"/>
        <v>1920</v>
      </c>
      <c r="Y549" s="12">
        <f ca="1">IF(R549="LATE",TODAY()-P549,0)</f>
        <v>0</v>
      </c>
      <c r="Z549">
        <f ca="1">Y549*L549</f>
        <v>0</v>
      </c>
      <c r="AA549" s="80"/>
      <c r="AB549" s="93"/>
    </row>
    <row r="550" spans="1:28" x14ac:dyDescent="0.25">
      <c r="A550" s="25" t="s">
        <v>341</v>
      </c>
      <c r="B550" s="25" t="s">
        <v>13</v>
      </c>
      <c r="C550" s="26">
        <v>43277</v>
      </c>
      <c r="D550" s="26">
        <v>43378</v>
      </c>
      <c r="E550" s="25" t="s">
        <v>101</v>
      </c>
      <c r="F550" s="25" t="s">
        <v>101</v>
      </c>
      <c r="G550" s="25" t="s">
        <v>1672</v>
      </c>
      <c r="H550" s="25" t="s">
        <v>17</v>
      </c>
      <c r="I550" s="25" t="s">
        <v>2177</v>
      </c>
      <c r="J550" s="27">
        <v>12</v>
      </c>
      <c r="K550" s="27">
        <v>0</v>
      </c>
      <c r="L550" s="27">
        <f t="shared" si="59"/>
        <v>12</v>
      </c>
      <c r="M550" s="93">
        <v>1.2356544820196165</v>
      </c>
      <c r="N550" s="4" t="str">
        <f t="shared" si="63"/>
        <v>46387NH2054bf34 Rev1.912</v>
      </c>
      <c r="O550" s="4">
        <f t="shared" si="64"/>
        <v>14.827853784235398</v>
      </c>
      <c r="P550" s="8">
        <f t="shared" si="65"/>
        <v>43378</v>
      </c>
      <c r="Q550" s="8">
        <f>VLOOKUP(P550,'Lookup Tables'!$A$3:$B$121,1,TRUE)</f>
        <v>43373</v>
      </c>
      <c r="R550" s="9">
        <f>VLOOKUP(P550,'Lookup Tables'!$A$3:$B$121,2,TRUE)</f>
        <v>43373</v>
      </c>
      <c r="S550" s="10">
        <f>VLOOKUP(P550,'Lookup Tables'!$D$3:$E$25,2,TRUE)</f>
        <v>43374</v>
      </c>
      <c r="T550" s="24" t="str">
        <f>IF(LEFT(G550,2)="PH",VLOOKUP(LEFT(G550,3),'Lookup Tables'!$G$3:$H$37,2,FALSE),IF(ISNA(VLOOKUP(LEFT(G550,2),'Lookup Tables'!$G$3:$H$37,2,FALSE)),"Other",VLOOKUP(LEFT(G550,2),'Lookup Tables'!$G$3:$H$37,2,FALSE)))</f>
        <v>Battery</v>
      </c>
      <c r="U550" s="79" t="str">
        <f t="shared" si="60"/>
        <v>NH2</v>
      </c>
      <c r="V550" s="79" t="str">
        <f t="shared" si="61"/>
        <v>H</v>
      </c>
      <c r="W550" s="79">
        <f>VLOOKUP(V550,'Lookup Tables'!$K$3:$L$21,2,FALSE)</f>
        <v>8</v>
      </c>
      <c r="X550" s="79">
        <f t="shared" si="62"/>
        <v>96</v>
      </c>
      <c r="Y550" s="12">
        <f ca="1">IF(R550="LATE",TODAY()-P550,0)</f>
        <v>0</v>
      </c>
      <c r="Z550">
        <f ca="1">Y550*L550</f>
        <v>0</v>
      </c>
      <c r="AA550" s="80"/>
      <c r="AB550" s="93"/>
    </row>
    <row r="551" spans="1:28" x14ac:dyDescent="0.25">
      <c r="A551" s="25" t="s">
        <v>342</v>
      </c>
      <c r="B551" s="25" t="s">
        <v>13</v>
      </c>
      <c r="C551" s="26">
        <v>43277</v>
      </c>
      <c r="D551" s="26">
        <v>43378</v>
      </c>
      <c r="E551" s="25" t="s">
        <v>343</v>
      </c>
      <c r="F551" s="25" t="s">
        <v>343</v>
      </c>
      <c r="G551" s="25" t="s">
        <v>1672</v>
      </c>
      <c r="H551" s="25" t="s">
        <v>17</v>
      </c>
      <c r="I551" s="25" t="s">
        <v>2177</v>
      </c>
      <c r="J551" s="27">
        <v>12</v>
      </c>
      <c r="K551" s="27">
        <v>0</v>
      </c>
      <c r="L551" s="27">
        <f t="shared" si="59"/>
        <v>12</v>
      </c>
      <c r="M551" s="93">
        <v>1.1078124682318726</v>
      </c>
      <c r="N551" s="4" t="str">
        <f t="shared" si="63"/>
        <v>46388NH2054bf34 Rev1.912</v>
      </c>
      <c r="O551" s="4">
        <f t="shared" si="64"/>
        <v>13.293749618782471</v>
      </c>
      <c r="P551" s="8">
        <f t="shared" si="65"/>
        <v>43378</v>
      </c>
      <c r="Q551" s="8">
        <f>VLOOKUP(P551,'Lookup Tables'!$A$3:$B$121,1,TRUE)</f>
        <v>43373</v>
      </c>
      <c r="R551" s="9">
        <f>VLOOKUP(P551,'Lookup Tables'!$A$3:$B$121,2,TRUE)</f>
        <v>43373</v>
      </c>
      <c r="S551" s="10">
        <f>VLOOKUP(P551,'Lookup Tables'!$D$3:$E$25,2,TRUE)</f>
        <v>43374</v>
      </c>
      <c r="T551" s="24" t="str">
        <f>IF(LEFT(G551,2)="PH",VLOOKUP(LEFT(G551,3),'Lookup Tables'!$G$3:$H$37,2,FALSE),IF(ISNA(VLOOKUP(LEFT(G551,2),'Lookup Tables'!$G$3:$H$37,2,FALSE)),"Other",VLOOKUP(LEFT(G551,2),'Lookup Tables'!$G$3:$H$37,2,FALSE)))</f>
        <v>Battery</v>
      </c>
      <c r="U551" s="79" t="str">
        <f t="shared" si="60"/>
        <v>NH2</v>
      </c>
      <c r="V551" s="79" t="str">
        <f t="shared" si="61"/>
        <v>H</v>
      </c>
      <c r="W551" s="79">
        <f>VLOOKUP(V551,'Lookup Tables'!$K$3:$L$21,2,FALSE)</f>
        <v>8</v>
      </c>
      <c r="X551" s="79">
        <f t="shared" si="62"/>
        <v>96</v>
      </c>
      <c r="Y551" s="12">
        <f ca="1">IF(R551="LATE",TODAY()-P551,0)</f>
        <v>0</v>
      </c>
      <c r="Z551">
        <f ca="1">Y551*L551</f>
        <v>0</v>
      </c>
      <c r="AA551" s="80"/>
      <c r="AB551" s="93"/>
    </row>
    <row r="552" spans="1:28" x14ac:dyDescent="0.25">
      <c r="A552" s="25" t="s">
        <v>338</v>
      </c>
      <c r="B552" s="25" t="s">
        <v>13</v>
      </c>
      <c r="C552" s="26">
        <v>43280</v>
      </c>
      <c r="D552" s="26">
        <v>43378</v>
      </c>
      <c r="E552" s="25" t="s">
        <v>39</v>
      </c>
      <c r="F552" s="25" t="s">
        <v>39</v>
      </c>
      <c r="G552" s="25" t="s">
        <v>1672</v>
      </c>
      <c r="H552" s="25" t="s">
        <v>17</v>
      </c>
      <c r="I552" s="25" t="s">
        <v>2180</v>
      </c>
      <c r="J552" s="27">
        <v>24</v>
      </c>
      <c r="K552" s="27">
        <v>0</v>
      </c>
      <c r="L552" s="27">
        <f t="shared" si="59"/>
        <v>24</v>
      </c>
      <c r="M552" s="93">
        <v>1.1078124682318726</v>
      </c>
      <c r="N552" s="4" t="str">
        <f t="shared" si="63"/>
        <v>46436NH2054bf34 Rev1.924</v>
      </c>
      <c r="O552" s="4">
        <f t="shared" si="64"/>
        <v>26.587499237564941</v>
      </c>
      <c r="P552" s="8">
        <f t="shared" si="65"/>
        <v>43371</v>
      </c>
      <c r="Q552" s="8">
        <f>VLOOKUP(P552,'Lookup Tables'!$A$3:$B$121,1,TRUE)</f>
        <v>43366</v>
      </c>
      <c r="R552" s="9">
        <f>VLOOKUP(P552,'Lookup Tables'!$A$3:$B$121,2,TRUE)</f>
        <v>43366</v>
      </c>
      <c r="S552" s="10">
        <f>VLOOKUP(P552,'Lookup Tables'!$D$3:$E$25,2,TRUE)</f>
        <v>43344</v>
      </c>
      <c r="T552" s="24" t="str">
        <f>IF(LEFT(G552,2)="PH",VLOOKUP(LEFT(G552,3),'Lookup Tables'!$G$3:$H$37,2,FALSE),IF(ISNA(VLOOKUP(LEFT(G552,2),'Lookup Tables'!$G$3:$H$37,2,FALSE)),"Other",VLOOKUP(LEFT(G552,2),'Lookup Tables'!$G$3:$H$37,2,FALSE)))</f>
        <v>Battery</v>
      </c>
      <c r="U552" s="79" t="str">
        <f t="shared" si="60"/>
        <v>NH2</v>
      </c>
      <c r="V552" s="79" t="str">
        <f t="shared" si="61"/>
        <v>H</v>
      </c>
      <c r="W552" s="79">
        <f>VLOOKUP(V552,'Lookup Tables'!$K$3:$L$21,2,FALSE)</f>
        <v>8</v>
      </c>
      <c r="X552" s="79">
        <f t="shared" si="62"/>
        <v>192</v>
      </c>
      <c r="Y552" s="12">
        <f ca="1">IF(R552="LATE",TODAY()-P552,0)</f>
        <v>0</v>
      </c>
      <c r="Z552">
        <f ca="1">Y552*L552</f>
        <v>0</v>
      </c>
      <c r="AA552" s="80"/>
      <c r="AB552" s="93"/>
    </row>
    <row r="553" spans="1:28" x14ac:dyDescent="0.25">
      <c r="A553" s="25" t="s">
        <v>1327</v>
      </c>
      <c r="B553" s="25" t="s">
        <v>13</v>
      </c>
      <c r="C553" s="26">
        <v>43353</v>
      </c>
      <c r="D553" s="26">
        <v>43381</v>
      </c>
      <c r="E553" s="25" t="s">
        <v>1328</v>
      </c>
      <c r="F553" s="25" t="s">
        <v>1328</v>
      </c>
      <c r="G553" s="25" t="s">
        <v>1672</v>
      </c>
      <c r="H553" s="25" t="s">
        <v>17</v>
      </c>
      <c r="I553" s="25" t="s">
        <v>2177</v>
      </c>
      <c r="J553" s="27">
        <v>3</v>
      </c>
      <c r="K553" s="27">
        <v>0</v>
      </c>
      <c r="L553" s="27">
        <f t="shared" si="59"/>
        <v>3</v>
      </c>
      <c r="M553" s="93">
        <v>1.487425907037899</v>
      </c>
      <c r="N553" s="4" t="str">
        <f t="shared" si="63"/>
        <v>47011NH2054bf34 Rev1.93</v>
      </c>
      <c r="O553" s="4">
        <f t="shared" si="64"/>
        <v>4.462277721113697</v>
      </c>
      <c r="P553" s="8">
        <f t="shared" si="65"/>
        <v>43381</v>
      </c>
      <c r="Q553" s="8">
        <f>VLOOKUP(P553,'Lookup Tables'!$A$3:$B$121,1,TRUE)</f>
        <v>43380</v>
      </c>
      <c r="R553" s="9">
        <f>VLOOKUP(P553,'Lookup Tables'!$A$3:$B$121,2,TRUE)</f>
        <v>43380</v>
      </c>
      <c r="S553" s="10">
        <f>VLOOKUP(P553,'Lookup Tables'!$D$3:$E$25,2,TRUE)</f>
        <v>43374</v>
      </c>
      <c r="T553" s="24" t="str">
        <f>IF(LEFT(G553,2)="PH",VLOOKUP(LEFT(G553,3),'Lookup Tables'!$G$3:$H$37,2,FALSE),IF(ISNA(VLOOKUP(LEFT(G553,2),'Lookup Tables'!$G$3:$H$37,2,FALSE)),"Other",VLOOKUP(LEFT(G553,2),'Lookup Tables'!$G$3:$H$37,2,FALSE)))</f>
        <v>Battery</v>
      </c>
      <c r="U553" s="79" t="str">
        <f t="shared" si="60"/>
        <v>NH2</v>
      </c>
      <c r="V553" s="79" t="str">
        <f t="shared" si="61"/>
        <v>H</v>
      </c>
      <c r="W553" s="79">
        <f>VLOOKUP(V553,'Lookup Tables'!$K$3:$L$21,2,FALSE)</f>
        <v>8</v>
      </c>
      <c r="X553" s="79">
        <f t="shared" si="62"/>
        <v>24</v>
      </c>
      <c r="Y553" s="12">
        <f ca="1">IF(R553="LATE",TODAY()-P553,0)</f>
        <v>0</v>
      </c>
      <c r="Z553">
        <f ca="1">Y553*L553</f>
        <v>0</v>
      </c>
      <c r="AA553" s="80"/>
      <c r="AB553" s="93"/>
    </row>
    <row r="554" spans="1:28" x14ac:dyDescent="0.25">
      <c r="A554" s="25" t="s">
        <v>392</v>
      </c>
      <c r="B554" s="25" t="s">
        <v>13</v>
      </c>
      <c r="C554" s="26">
        <v>43287</v>
      </c>
      <c r="D554" s="26">
        <v>43385</v>
      </c>
      <c r="E554" s="25" t="s">
        <v>388</v>
      </c>
      <c r="F554" s="25" t="s">
        <v>388</v>
      </c>
      <c r="G554" s="25" t="s">
        <v>1672</v>
      </c>
      <c r="H554" s="25" t="s">
        <v>17</v>
      </c>
      <c r="I554" s="25" t="s">
        <v>2177</v>
      </c>
      <c r="J554" s="27">
        <v>40</v>
      </c>
      <c r="K554" s="27">
        <v>0</v>
      </c>
      <c r="L554" s="27">
        <f t="shared" si="59"/>
        <v>40</v>
      </c>
      <c r="M554" s="93">
        <v>1.1078124682318726</v>
      </c>
      <c r="N554" s="4" t="str">
        <f t="shared" si="63"/>
        <v>46484NH2054bf34 Rev1.940</v>
      </c>
      <c r="O554" s="4">
        <f t="shared" si="64"/>
        <v>44.312498729274907</v>
      </c>
      <c r="P554" s="8">
        <f t="shared" si="65"/>
        <v>43385</v>
      </c>
      <c r="Q554" s="8">
        <f>VLOOKUP(P554,'Lookup Tables'!$A$3:$B$121,1,TRUE)</f>
        <v>43380</v>
      </c>
      <c r="R554" s="9">
        <f>VLOOKUP(P554,'Lookup Tables'!$A$3:$B$121,2,TRUE)</f>
        <v>43380</v>
      </c>
      <c r="S554" s="10">
        <f>VLOOKUP(P554,'Lookup Tables'!$D$3:$E$25,2,TRUE)</f>
        <v>43374</v>
      </c>
      <c r="T554" s="24" t="str">
        <f>IF(LEFT(G554,2)="PH",VLOOKUP(LEFT(G554,3),'Lookup Tables'!$G$3:$H$37,2,FALSE),IF(ISNA(VLOOKUP(LEFT(G554,2),'Lookup Tables'!$G$3:$H$37,2,FALSE)),"Other",VLOOKUP(LEFT(G554,2),'Lookup Tables'!$G$3:$H$37,2,FALSE)))</f>
        <v>Battery</v>
      </c>
      <c r="U554" s="79" t="str">
        <f t="shared" si="60"/>
        <v>NH2</v>
      </c>
      <c r="V554" s="79" t="str">
        <f t="shared" si="61"/>
        <v>H</v>
      </c>
      <c r="W554" s="79">
        <f>VLOOKUP(V554,'Lookup Tables'!$K$3:$L$21,2,FALSE)</f>
        <v>8</v>
      </c>
      <c r="X554" s="79">
        <f t="shared" si="62"/>
        <v>320</v>
      </c>
      <c r="Y554" s="12">
        <f ca="1">IF(R554="LATE",TODAY()-P554,0)</f>
        <v>0</v>
      </c>
      <c r="Z554">
        <f ca="1">Y554*L554</f>
        <v>0</v>
      </c>
      <c r="AA554" s="80"/>
      <c r="AB554" s="93"/>
    </row>
    <row r="555" spans="1:28" x14ac:dyDescent="0.25">
      <c r="A555" s="25" t="s">
        <v>405</v>
      </c>
      <c r="B555" s="25" t="s">
        <v>13</v>
      </c>
      <c r="C555" s="26">
        <v>43292</v>
      </c>
      <c r="D555" s="26">
        <v>43388</v>
      </c>
      <c r="E555" s="25" t="s">
        <v>103</v>
      </c>
      <c r="F555" s="25" t="s">
        <v>103</v>
      </c>
      <c r="G555" s="25" t="s">
        <v>1672</v>
      </c>
      <c r="H555" s="25" t="s">
        <v>17</v>
      </c>
      <c r="I555" s="25" t="s">
        <v>2181</v>
      </c>
      <c r="J555" s="27">
        <v>48</v>
      </c>
      <c r="K555" s="27">
        <v>0</v>
      </c>
      <c r="L555" s="27">
        <f t="shared" si="59"/>
        <v>48</v>
      </c>
      <c r="M555" s="93">
        <v>1.1078124682318726</v>
      </c>
      <c r="N555" s="4" t="str">
        <f t="shared" si="63"/>
        <v>46505NH2054bf34 Rev1.948</v>
      </c>
      <c r="O555" s="4">
        <f t="shared" si="64"/>
        <v>53.174998475129883</v>
      </c>
      <c r="P555" s="8">
        <f t="shared" si="65"/>
        <v>43384</v>
      </c>
      <c r="Q555" s="8">
        <f>VLOOKUP(P555,'Lookup Tables'!$A$3:$B$121,1,TRUE)</f>
        <v>43380</v>
      </c>
      <c r="R555" s="9">
        <f>VLOOKUP(P555,'Lookup Tables'!$A$3:$B$121,2,TRUE)</f>
        <v>43380</v>
      </c>
      <c r="S555" s="10">
        <f>VLOOKUP(P555,'Lookup Tables'!$D$3:$E$25,2,TRUE)</f>
        <v>43374</v>
      </c>
      <c r="T555" s="24" t="str">
        <f>IF(LEFT(G555,2)="PH",VLOOKUP(LEFT(G555,3),'Lookup Tables'!$G$3:$H$37,2,FALSE),IF(ISNA(VLOOKUP(LEFT(G555,2),'Lookup Tables'!$G$3:$H$37,2,FALSE)),"Other",VLOOKUP(LEFT(G555,2),'Lookup Tables'!$G$3:$H$37,2,FALSE)))</f>
        <v>Battery</v>
      </c>
      <c r="U555" s="79" t="str">
        <f t="shared" si="60"/>
        <v>NH2</v>
      </c>
      <c r="V555" s="79" t="str">
        <f t="shared" si="61"/>
        <v>H</v>
      </c>
      <c r="W555" s="79">
        <f>VLOOKUP(V555,'Lookup Tables'!$K$3:$L$21,2,FALSE)</f>
        <v>8</v>
      </c>
      <c r="X555" s="79">
        <f t="shared" si="62"/>
        <v>384</v>
      </c>
      <c r="Y555" s="12">
        <f ca="1">IF(R555="LATE",TODAY()-P555,0)</f>
        <v>0</v>
      </c>
      <c r="Z555">
        <f ca="1">Y555*L555</f>
        <v>0</v>
      </c>
      <c r="AA555" s="80"/>
      <c r="AB555" s="93"/>
    </row>
    <row r="556" spans="1:28" x14ac:dyDescent="0.25">
      <c r="A556" s="25" t="s">
        <v>316</v>
      </c>
      <c r="B556" s="25" t="s">
        <v>13</v>
      </c>
      <c r="C556" s="26">
        <v>43270</v>
      </c>
      <c r="D556" s="26">
        <v>43392</v>
      </c>
      <c r="E556" s="25" t="s">
        <v>162</v>
      </c>
      <c r="F556" s="25" t="s">
        <v>162</v>
      </c>
      <c r="G556" s="25" t="s">
        <v>1672</v>
      </c>
      <c r="H556" s="25" t="s">
        <v>17</v>
      </c>
      <c r="I556" s="25" t="s">
        <v>2179</v>
      </c>
      <c r="J556" s="27">
        <v>100</v>
      </c>
      <c r="K556" s="27">
        <v>0</v>
      </c>
      <c r="L556" s="27">
        <f t="shared" si="59"/>
        <v>100</v>
      </c>
      <c r="M556" s="93">
        <v>0.94266424401496496</v>
      </c>
      <c r="N556" s="4" t="str">
        <f t="shared" si="63"/>
        <v>46325NH2054bf34 Rev1.9100</v>
      </c>
      <c r="O556" s="4">
        <f t="shared" si="64"/>
        <v>94.266424401496494</v>
      </c>
      <c r="P556" s="8">
        <f t="shared" si="65"/>
        <v>43368</v>
      </c>
      <c r="Q556" s="8">
        <f>VLOOKUP(P556,'Lookup Tables'!$A$3:$B$121,1,TRUE)</f>
        <v>43366</v>
      </c>
      <c r="R556" s="9">
        <f>VLOOKUP(P556,'Lookup Tables'!$A$3:$B$121,2,TRUE)</f>
        <v>43366</v>
      </c>
      <c r="S556" s="10">
        <f>VLOOKUP(P556,'Lookup Tables'!$D$3:$E$25,2,TRUE)</f>
        <v>43344</v>
      </c>
      <c r="T556" s="24" t="str">
        <f>IF(LEFT(G556,2)="PH",VLOOKUP(LEFT(G556,3),'Lookup Tables'!$G$3:$H$37,2,FALSE),IF(ISNA(VLOOKUP(LEFT(G556,2),'Lookup Tables'!$G$3:$H$37,2,FALSE)),"Other",VLOOKUP(LEFT(G556,2),'Lookup Tables'!$G$3:$H$37,2,FALSE)))</f>
        <v>Battery</v>
      </c>
      <c r="U556" s="79" t="str">
        <f t="shared" si="60"/>
        <v>NH2</v>
      </c>
      <c r="V556" s="79" t="str">
        <f t="shared" si="61"/>
        <v>H</v>
      </c>
      <c r="W556" s="79">
        <f>VLOOKUP(V556,'Lookup Tables'!$K$3:$L$21,2,FALSE)</f>
        <v>8</v>
      </c>
      <c r="X556" s="79">
        <f t="shared" si="62"/>
        <v>800</v>
      </c>
      <c r="Y556" s="12">
        <f ca="1">IF(R556="LATE",TODAY()-P556,0)</f>
        <v>0</v>
      </c>
      <c r="Z556">
        <f ca="1">Y556*L556</f>
        <v>0</v>
      </c>
      <c r="AA556" s="80"/>
      <c r="AB556" s="93"/>
    </row>
    <row r="557" spans="1:28" x14ac:dyDescent="0.25">
      <c r="A557" s="25" t="s">
        <v>316</v>
      </c>
      <c r="B557" s="25" t="s">
        <v>13</v>
      </c>
      <c r="C557" s="26">
        <v>43270</v>
      </c>
      <c r="D557" s="26">
        <v>43392</v>
      </c>
      <c r="E557" s="25" t="s">
        <v>162</v>
      </c>
      <c r="F557" s="25" t="s">
        <v>162</v>
      </c>
      <c r="G557" s="25" t="s">
        <v>1672</v>
      </c>
      <c r="H557" s="25" t="s">
        <v>17</v>
      </c>
      <c r="I557" s="25" t="s">
        <v>2182</v>
      </c>
      <c r="J557" s="27">
        <v>150</v>
      </c>
      <c r="K557" s="27">
        <v>0</v>
      </c>
      <c r="L557" s="27">
        <f t="shared" si="59"/>
        <v>150</v>
      </c>
      <c r="M557" s="93">
        <v>0.94266424401496496</v>
      </c>
      <c r="N557" s="4" t="str">
        <f t="shared" si="63"/>
        <v>46325NH2054bf34 Rev1.9150</v>
      </c>
      <c r="O557" s="4">
        <f t="shared" si="64"/>
        <v>141.39963660224475</v>
      </c>
      <c r="P557" s="8">
        <f t="shared" si="65"/>
        <v>43375</v>
      </c>
      <c r="Q557" s="8">
        <f>VLOOKUP(P557,'Lookup Tables'!$A$3:$B$121,1,TRUE)</f>
        <v>43373</v>
      </c>
      <c r="R557" s="9">
        <f>VLOOKUP(P557,'Lookup Tables'!$A$3:$B$121,2,TRUE)</f>
        <v>43373</v>
      </c>
      <c r="S557" s="10">
        <f>VLOOKUP(P557,'Lookup Tables'!$D$3:$E$25,2,TRUE)</f>
        <v>43374</v>
      </c>
      <c r="T557" s="24" t="str">
        <f>IF(LEFT(G557,2)="PH",VLOOKUP(LEFT(G557,3),'Lookup Tables'!$G$3:$H$37,2,FALSE),IF(ISNA(VLOOKUP(LEFT(G557,2),'Lookup Tables'!$G$3:$H$37,2,FALSE)),"Other",VLOOKUP(LEFT(G557,2),'Lookup Tables'!$G$3:$H$37,2,FALSE)))</f>
        <v>Battery</v>
      </c>
      <c r="U557" s="79" t="str">
        <f t="shared" si="60"/>
        <v>NH2</v>
      </c>
      <c r="V557" s="79" t="str">
        <f t="shared" si="61"/>
        <v>H</v>
      </c>
      <c r="W557" s="79">
        <f>VLOOKUP(V557,'Lookup Tables'!$K$3:$L$21,2,FALSE)</f>
        <v>8</v>
      </c>
      <c r="X557" s="79">
        <f t="shared" si="62"/>
        <v>1200</v>
      </c>
      <c r="Y557" s="12">
        <f ca="1">IF(R557="LATE",TODAY()-P557,0)</f>
        <v>0</v>
      </c>
      <c r="Z557">
        <f ca="1">Y557*L557</f>
        <v>0</v>
      </c>
      <c r="AA557" s="80"/>
      <c r="AB557" s="93"/>
    </row>
    <row r="558" spans="1:28" x14ac:dyDescent="0.25">
      <c r="A558" s="25" t="s">
        <v>316</v>
      </c>
      <c r="B558" s="25" t="s">
        <v>13</v>
      </c>
      <c r="C558" s="26">
        <v>43270</v>
      </c>
      <c r="D558" s="26">
        <v>43392</v>
      </c>
      <c r="E558" s="25" t="s">
        <v>162</v>
      </c>
      <c r="F558" s="25" t="s">
        <v>162</v>
      </c>
      <c r="G558" s="25" t="s">
        <v>1672</v>
      </c>
      <c r="H558" s="25" t="s">
        <v>17</v>
      </c>
      <c r="I558" s="25" t="s">
        <v>2183</v>
      </c>
      <c r="J558" s="27">
        <v>150</v>
      </c>
      <c r="K558" s="27">
        <v>0</v>
      </c>
      <c r="L558" s="27">
        <f t="shared" si="59"/>
        <v>150</v>
      </c>
      <c r="M558" s="93">
        <v>0.94266424401496496</v>
      </c>
      <c r="N558" s="4" t="str">
        <f t="shared" si="63"/>
        <v>46325NH2054bf34 Rev1.9150</v>
      </c>
      <c r="O558" s="4">
        <f t="shared" si="64"/>
        <v>141.39963660224475</v>
      </c>
      <c r="P558" s="8">
        <f t="shared" si="65"/>
        <v>43396</v>
      </c>
      <c r="Q558" s="8">
        <f>VLOOKUP(P558,'Lookup Tables'!$A$3:$B$121,1,TRUE)</f>
        <v>43394</v>
      </c>
      <c r="R558" s="9">
        <f>VLOOKUP(P558,'Lookup Tables'!$A$3:$B$121,2,TRUE)</f>
        <v>43394</v>
      </c>
      <c r="S558" s="10">
        <f>VLOOKUP(P558,'Lookup Tables'!$D$3:$E$25,2,TRUE)</f>
        <v>43374</v>
      </c>
      <c r="T558" s="24" t="str">
        <f>IF(LEFT(G558,2)="PH",VLOOKUP(LEFT(G558,3),'Lookup Tables'!$G$3:$H$37,2,FALSE),IF(ISNA(VLOOKUP(LEFT(G558,2),'Lookup Tables'!$G$3:$H$37,2,FALSE)),"Other",VLOOKUP(LEFT(G558,2),'Lookup Tables'!$G$3:$H$37,2,FALSE)))</f>
        <v>Battery</v>
      </c>
      <c r="U558" s="79" t="str">
        <f t="shared" si="60"/>
        <v>NH2</v>
      </c>
      <c r="V558" s="79" t="str">
        <f t="shared" si="61"/>
        <v>H</v>
      </c>
      <c r="W558" s="79">
        <f>VLOOKUP(V558,'Lookup Tables'!$K$3:$L$21,2,FALSE)</f>
        <v>8</v>
      </c>
      <c r="X558" s="79">
        <f t="shared" si="62"/>
        <v>1200</v>
      </c>
      <c r="Y558" s="12">
        <f ca="1">IF(R558="LATE",TODAY()-P558,0)</f>
        <v>0</v>
      </c>
      <c r="Z558">
        <f ca="1">Y558*L558</f>
        <v>0</v>
      </c>
      <c r="AA558" s="80"/>
      <c r="AB558" s="93"/>
    </row>
    <row r="559" spans="1:28" x14ac:dyDescent="0.25">
      <c r="A559" s="25" t="s">
        <v>735</v>
      </c>
      <c r="B559" s="25" t="s">
        <v>13</v>
      </c>
      <c r="C559" s="26">
        <v>43320</v>
      </c>
      <c r="D559" s="26">
        <v>43395</v>
      </c>
      <c r="E559" s="25" t="s">
        <v>736</v>
      </c>
      <c r="F559" s="25" t="s">
        <v>736</v>
      </c>
      <c r="G559" s="25" t="s">
        <v>1672</v>
      </c>
      <c r="H559" s="25" t="s">
        <v>17</v>
      </c>
      <c r="I559" s="25" t="s">
        <v>2177</v>
      </c>
      <c r="J559" s="27">
        <v>20</v>
      </c>
      <c r="K559" s="27">
        <v>0</v>
      </c>
      <c r="L559" s="27">
        <f t="shared" si="59"/>
        <v>20</v>
      </c>
      <c r="M559" s="93">
        <v>1.2356544820196165</v>
      </c>
      <c r="N559" s="4" t="str">
        <f t="shared" si="63"/>
        <v>46778NH2054bf34 Rev1.920</v>
      </c>
      <c r="O559" s="4">
        <f t="shared" si="64"/>
        <v>24.713089640392329</v>
      </c>
      <c r="P559" s="8">
        <f t="shared" si="65"/>
        <v>43395</v>
      </c>
      <c r="Q559" s="8">
        <f>VLOOKUP(P559,'Lookup Tables'!$A$3:$B$121,1,TRUE)</f>
        <v>43394</v>
      </c>
      <c r="R559" s="9">
        <f>VLOOKUP(P559,'Lookup Tables'!$A$3:$B$121,2,TRUE)</f>
        <v>43394</v>
      </c>
      <c r="S559" s="10">
        <f>VLOOKUP(P559,'Lookup Tables'!$D$3:$E$25,2,TRUE)</f>
        <v>43374</v>
      </c>
      <c r="T559" s="24" t="str">
        <f>IF(LEFT(G559,2)="PH",VLOOKUP(LEFT(G559,3),'Lookup Tables'!$G$3:$H$37,2,FALSE),IF(ISNA(VLOOKUP(LEFT(G559,2),'Lookup Tables'!$G$3:$H$37,2,FALSE)),"Other",VLOOKUP(LEFT(G559,2),'Lookup Tables'!$G$3:$H$37,2,FALSE)))</f>
        <v>Battery</v>
      </c>
      <c r="U559" s="79" t="str">
        <f t="shared" si="60"/>
        <v>NH2</v>
      </c>
      <c r="V559" s="79" t="str">
        <f t="shared" si="61"/>
        <v>H</v>
      </c>
      <c r="W559" s="79">
        <f>VLOOKUP(V559,'Lookup Tables'!$K$3:$L$21,2,FALSE)</f>
        <v>8</v>
      </c>
      <c r="X559" s="79">
        <f t="shared" si="62"/>
        <v>160</v>
      </c>
      <c r="Y559" s="12">
        <f ca="1">IF(R559="LATE",TODAY()-P559,0)</f>
        <v>0</v>
      </c>
      <c r="Z559">
        <f ca="1">Y559*L559</f>
        <v>0</v>
      </c>
      <c r="AA559" s="80"/>
      <c r="AB559" s="93"/>
    </row>
    <row r="560" spans="1:28" x14ac:dyDescent="0.25">
      <c r="A560" s="25" t="s">
        <v>769</v>
      </c>
      <c r="B560" s="25" t="s">
        <v>13</v>
      </c>
      <c r="C560" s="26">
        <v>43325</v>
      </c>
      <c r="D560" s="26">
        <v>43395</v>
      </c>
      <c r="E560" s="25" t="s">
        <v>770</v>
      </c>
      <c r="F560" s="25" t="s">
        <v>770</v>
      </c>
      <c r="G560" s="25" t="s">
        <v>1672</v>
      </c>
      <c r="H560" s="25" t="s">
        <v>17</v>
      </c>
      <c r="I560" s="25" t="s">
        <v>2177</v>
      </c>
      <c r="J560" s="27">
        <v>10</v>
      </c>
      <c r="K560" s="27">
        <v>0</v>
      </c>
      <c r="L560" s="27">
        <f t="shared" si="59"/>
        <v>10</v>
      </c>
      <c r="M560" s="93">
        <v>1.487425907037899</v>
      </c>
      <c r="N560" s="4" t="str">
        <f t="shared" si="63"/>
        <v>46809NH2054bf34 Rev1.910</v>
      </c>
      <c r="O560" s="4">
        <f t="shared" si="64"/>
        <v>14.87425907037899</v>
      </c>
      <c r="P560" s="8">
        <f t="shared" si="65"/>
        <v>43395</v>
      </c>
      <c r="Q560" s="8">
        <f>VLOOKUP(P560,'Lookup Tables'!$A$3:$B$121,1,TRUE)</f>
        <v>43394</v>
      </c>
      <c r="R560" s="9">
        <f>VLOOKUP(P560,'Lookup Tables'!$A$3:$B$121,2,TRUE)</f>
        <v>43394</v>
      </c>
      <c r="S560" s="10">
        <f>VLOOKUP(P560,'Lookup Tables'!$D$3:$E$25,2,TRUE)</f>
        <v>43374</v>
      </c>
      <c r="T560" s="24" t="str">
        <f>IF(LEFT(G560,2)="PH",VLOOKUP(LEFT(G560,3),'Lookup Tables'!$G$3:$H$37,2,FALSE),IF(ISNA(VLOOKUP(LEFT(G560,2),'Lookup Tables'!$G$3:$H$37,2,FALSE)),"Other",VLOOKUP(LEFT(G560,2),'Lookup Tables'!$G$3:$H$37,2,FALSE)))</f>
        <v>Battery</v>
      </c>
      <c r="U560" s="79" t="str">
        <f t="shared" si="60"/>
        <v>NH2</v>
      </c>
      <c r="V560" s="79" t="str">
        <f t="shared" si="61"/>
        <v>H</v>
      </c>
      <c r="W560" s="79">
        <f>VLOOKUP(V560,'Lookup Tables'!$K$3:$L$21,2,FALSE)</f>
        <v>8</v>
      </c>
      <c r="X560" s="79">
        <f t="shared" si="62"/>
        <v>80</v>
      </c>
      <c r="Y560" s="12">
        <f ca="1">IF(R560="LATE",TODAY()-P560,0)</f>
        <v>0</v>
      </c>
      <c r="Z560">
        <f ca="1">Y560*L560</f>
        <v>0</v>
      </c>
      <c r="AA560" s="80"/>
      <c r="AB560" s="93"/>
    </row>
    <row r="561" spans="1:28" x14ac:dyDescent="0.25">
      <c r="A561" s="25" t="s">
        <v>1259</v>
      </c>
      <c r="B561" s="25" t="s">
        <v>13</v>
      </c>
      <c r="C561" s="26">
        <v>43349</v>
      </c>
      <c r="D561" s="26">
        <v>43395</v>
      </c>
      <c r="E561" s="25" t="s">
        <v>1260</v>
      </c>
      <c r="F561" s="25" t="s">
        <v>1260</v>
      </c>
      <c r="G561" s="25" t="s">
        <v>1672</v>
      </c>
      <c r="H561" s="25" t="s">
        <v>17</v>
      </c>
      <c r="I561" s="25" t="s">
        <v>2177</v>
      </c>
      <c r="J561" s="27">
        <v>18</v>
      </c>
      <c r="K561" s="27">
        <v>0</v>
      </c>
      <c r="L561" s="27">
        <f t="shared" si="59"/>
        <v>18</v>
      </c>
      <c r="M561" s="93">
        <v>1.2356544820196165</v>
      </c>
      <c r="N561" s="4" t="str">
        <f t="shared" si="63"/>
        <v>46987NH2054bf34 Rev1.918</v>
      </c>
      <c r="O561" s="4">
        <f t="shared" si="64"/>
        <v>22.241780676353095</v>
      </c>
      <c r="P561" s="8">
        <f t="shared" si="65"/>
        <v>43395</v>
      </c>
      <c r="Q561" s="8">
        <f>VLOOKUP(P561,'Lookup Tables'!$A$3:$B$121,1,TRUE)</f>
        <v>43394</v>
      </c>
      <c r="R561" s="9">
        <f>VLOOKUP(P561,'Lookup Tables'!$A$3:$B$121,2,TRUE)</f>
        <v>43394</v>
      </c>
      <c r="S561" s="10">
        <f>VLOOKUP(P561,'Lookup Tables'!$D$3:$E$25,2,TRUE)</f>
        <v>43374</v>
      </c>
      <c r="T561" s="24" t="str">
        <f>IF(LEFT(G561,2)="PH",VLOOKUP(LEFT(G561,3),'Lookup Tables'!$G$3:$H$37,2,FALSE),IF(ISNA(VLOOKUP(LEFT(G561,2),'Lookup Tables'!$G$3:$H$37,2,FALSE)),"Other",VLOOKUP(LEFT(G561,2),'Lookup Tables'!$G$3:$H$37,2,FALSE)))</f>
        <v>Battery</v>
      </c>
      <c r="U561" s="79" t="str">
        <f t="shared" si="60"/>
        <v>NH2</v>
      </c>
      <c r="V561" s="79" t="str">
        <f t="shared" si="61"/>
        <v>H</v>
      </c>
      <c r="W561" s="79">
        <f>VLOOKUP(V561,'Lookup Tables'!$K$3:$L$21,2,FALSE)</f>
        <v>8</v>
      </c>
      <c r="X561" s="79">
        <f t="shared" si="62"/>
        <v>144</v>
      </c>
      <c r="Y561" s="12">
        <f ca="1">IF(R561="LATE",TODAY()-P561,0)</f>
        <v>0</v>
      </c>
      <c r="Z561">
        <f ca="1">Y561*L561</f>
        <v>0</v>
      </c>
      <c r="AA561" s="80"/>
      <c r="AB561" s="93"/>
    </row>
    <row r="562" spans="1:28" x14ac:dyDescent="0.25">
      <c r="A562" s="25" t="s">
        <v>725</v>
      </c>
      <c r="B562" s="25" t="s">
        <v>13</v>
      </c>
      <c r="C562" s="26">
        <v>43320</v>
      </c>
      <c r="D562" s="26">
        <v>43397</v>
      </c>
      <c r="E562" s="25" t="s">
        <v>726</v>
      </c>
      <c r="F562" s="25" t="s">
        <v>726</v>
      </c>
      <c r="G562" s="25" t="s">
        <v>1672</v>
      </c>
      <c r="H562" s="25" t="s">
        <v>17</v>
      </c>
      <c r="I562" s="25" t="s">
        <v>2177</v>
      </c>
      <c r="J562" s="27">
        <v>2</v>
      </c>
      <c r="K562" s="27">
        <v>0</v>
      </c>
      <c r="L562" s="27">
        <f t="shared" si="59"/>
        <v>2</v>
      </c>
      <c r="M562" s="93">
        <v>1.1078124682318726</v>
      </c>
      <c r="N562" s="4" t="str">
        <f t="shared" si="63"/>
        <v>46770NH2054bf34 Rev1.92</v>
      </c>
      <c r="O562" s="4">
        <f t="shared" si="64"/>
        <v>2.2156249364637453</v>
      </c>
      <c r="P562" s="8">
        <f t="shared" si="65"/>
        <v>43397</v>
      </c>
      <c r="Q562" s="8">
        <f>VLOOKUP(P562,'Lookup Tables'!$A$3:$B$121,1,TRUE)</f>
        <v>43394</v>
      </c>
      <c r="R562" s="9">
        <f>VLOOKUP(P562,'Lookup Tables'!$A$3:$B$121,2,TRUE)</f>
        <v>43394</v>
      </c>
      <c r="S562" s="10">
        <f>VLOOKUP(P562,'Lookup Tables'!$D$3:$E$25,2,TRUE)</f>
        <v>43374</v>
      </c>
      <c r="T562" s="24" t="str">
        <f>IF(LEFT(G562,2)="PH",VLOOKUP(LEFT(G562,3),'Lookup Tables'!$G$3:$H$37,2,FALSE),IF(ISNA(VLOOKUP(LEFT(G562,2),'Lookup Tables'!$G$3:$H$37,2,FALSE)),"Other",VLOOKUP(LEFT(G562,2),'Lookup Tables'!$G$3:$H$37,2,FALSE)))</f>
        <v>Battery</v>
      </c>
      <c r="U562" s="79" t="str">
        <f t="shared" si="60"/>
        <v>NH2</v>
      </c>
      <c r="V562" s="79" t="str">
        <f t="shared" si="61"/>
        <v>H</v>
      </c>
      <c r="W562" s="79">
        <f>VLOOKUP(V562,'Lookup Tables'!$K$3:$L$21,2,FALSE)</f>
        <v>8</v>
      </c>
      <c r="X562" s="79">
        <f t="shared" si="62"/>
        <v>16</v>
      </c>
      <c r="Y562" s="12">
        <f ca="1">IF(R562="LATE",TODAY()-P562,0)</f>
        <v>0</v>
      </c>
      <c r="Z562">
        <f ca="1">Y562*L562</f>
        <v>0</v>
      </c>
      <c r="AA562" s="80"/>
      <c r="AB562" s="93"/>
    </row>
    <row r="563" spans="1:28" x14ac:dyDescent="0.25">
      <c r="A563" s="25" t="s">
        <v>562</v>
      </c>
      <c r="B563" s="25" t="s">
        <v>13</v>
      </c>
      <c r="C563" s="26">
        <v>43314</v>
      </c>
      <c r="D563" s="26">
        <v>43398</v>
      </c>
      <c r="E563" s="25" t="s">
        <v>563</v>
      </c>
      <c r="F563" s="25" t="s">
        <v>563</v>
      </c>
      <c r="G563" s="25" t="s">
        <v>1672</v>
      </c>
      <c r="H563" s="25" t="s">
        <v>17</v>
      </c>
      <c r="I563" s="25" t="s">
        <v>2177</v>
      </c>
      <c r="J563" s="27">
        <v>2</v>
      </c>
      <c r="K563" s="27">
        <v>0</v>
      </c>
      <c r="L563" s="27">
        <f t="shared" si="59"/>
        <v>2</v>
      </c>
      <c r="M563" s="93">
        <v>1.487425907037899</v>
      </c>
      <c r="N563" s="4" t="str">
        <f t="shared" si="63"/>
        <v>46735NH2054bf34 Rev1.92</v>
      </c>
      <c r="O563" s="4">
        <f t="shared" si="64"/>
        <v>2.974851814075798</v>
      </c>
      <c r="P563" s="8">
        <f t="shared" si="65"/>
        <v>43398</v>
      </c>
      <c r="Q563" s="8">
        <f>VLOOKUP(P563,'Lookup Tables'!$A$3:$B$121,1,TRUE)</f>
        <v>43394</v>
      </c>
      <c r="R563" s="9">
        <f>VLOOKUP(P563,'Lookup Tables'!$A$3:$B$121,2,TRUE)</f>
        <v>43394</v>
      </c>
      <c r="S563" s="10">
        <f>VLOOKUP(P563,'Lookup Tables'!$D$3:$E$25,2,TRUE)</f>
        <v>43374</v>
      </c>
      <c r="T563" s="24" t="str">
        <f>IF(LEFT(G563,2)="PH",VLOOKUP(LEFT(G563,3),'Lookup Tables'!$G$3:$H$37,2,FALSE),IF(ISNA(VLOOKUP(LEFT(G563,2),'Lookup Tables'!$G$3:$H$37,2,FALSE)),"Other",VLOOKUP(LEFT(G563,2),'Lookup Tables'!$G$3:$H$37,2,FALSE)))</f>
        <v>Battery</v>
      </c>
      <c r="U563" s="79" t="str">
        <f t="shared" si="60"/>
        <v>NH2</v>
      </c>
      <c r="V563" s="79" t="str">
        <f t="shared" si="61"/>
        <v>H</v>
      </c>
      <c r="W563" s="79">
        <f>VLOOKUP(V563,'Lookup Tables'!$K$3:$L$21,2,FALSE)</f>
        <v>8</v>
      </c>
      <c r="X563" s="79">
        <f t="shared" si="62"/>
        <v>16</v>
      </c>
      <c r="Y563" s="12">
        <f ca="1">IF(R563="LATE",TODAY()-P563,0)</f>
        <v>0</v>
      </c>
      <c r="Z563">
        <f ca="1">Y563*L563</f>
        <v>0</v>
      </c>
      <c r="AA563" s="80"/>
      <c r="AB563" s="93"/>
    </row>
    <row r="564" spans="1:28" x14ac:dyDescent="0.25">
      <c r="A564" s="25" t="s">
        <v>568</v>
      </c>
      <c r="B564" s="25" t="s">
        <v>13</v>
      </c>
      <c r="C564" s="26">
        <v>43315</v>
      </c>
      <c r="D564" s="26">
        <v>43398</v>
      </c>
      <c r="E564" s="25" t="s">
        <v>569</v>
      </c>
      <c r="F564" s="25" t="s">
        <v>569</v>
      </c>
      <c r="G564" s="25" t="s">
        <v>1672</v>
      </c>
      <c r="H564" s="25" t="s">
        <v>17</v>
      </c>
      <c r="I564" s="25" t="s">
        <v>2177</v>
      </c>
      <c r="J564" s="27">
        <v>4</v>
      </c>
      <c r="K564" s="27">
        <v>0</v>
      </c>
      <c r="L564" s="27">
        <f t="shared" si="59"/>
        <v>4</v>
      </c>
      <c r="M564" s="93">
        <v>1.487425907037899</v>
      </c>
      <c r="N564" s="4" t="str">
        <f t="shared" si="63"/>
        <v>46745NH2054bf34 Rev1.94</v>
      </c>
      <c r="O564" s="4">
        <f t="shared" si="64"/>
        <v>5.949703628151596</v>
      </c>
      <c r="P564" s="8">
        <f t="shared" si="65"/>
        <v>43398</v>
      </c>
      <c r="Q564" s="8">
        <f>VLOOKUP(P564,'Lookup Tables'!$A$3:$B$121,1,TRUE)</f>
        <v>43394</v>
      </c>
      <c r="R564" s="9">
        <f>VLOOKUP(P564,'Lookup Tables'!$A$3:$B$121,2,TRUE)</f>
        <v>43394</v>
      </c>
      <c r="S564" s="10">
        <f>VLOOKUP(P564,'Lookup Tables'!$D$3:$E$25,2,TRUE)</f>
        <v>43374</v>
      </c>
      <c r="T564" s="24" t="str">
        <f>IF(LEFT(G564,2)="PH",VLOOKUP(LEFT(G564,3),'Lookup Tables'!$G$3:$H$37,2,FALSE),IF(ISNA(VLOOKUP(LEFT(G564,2),'Lookup Tables'!$G$3:$H$37,2,FALSE)),"Other",VLOOKUP(LEFT(G564,2),'Lookup Tables'!$G$3:$H$37,2,FALSE)))</f>
        <v>Battery</v>
      </c>
      <c r="U564" s="79" t="str">
        <f t="shared" si="60"/>
        <v>NH2</v>
      </c>
      <c r="V564" s="79" t="str">
        <f t="shared" si="61"/>
        <v>H</v>
      </c>
      <c r="W564" s="79">
        <f>VLOOKUP(V564,'Lookup Tables'!$K$3:$L$21,2,FALSE)</f>
        <v>8</v>
      </c>
      <c r="X564" s="79">
        <f t="shared" si="62"/>
        <v>32</v>
      </c>
      <c r="Y564" s="12">
        <f ca="1">IF(R564="LATE",TODAY()-P564,0)</f>
        <v>0</v>
      </c>
      <c r="Z564">
        <f ca="1">Y564*L564</f>
        <v>0</v>
      </c>
      <c r="AA564" s="80"/>
      <c r="AB564" s="93"/>
    </row>
    <row r="565" spans="1:28" x14ac:dyDescent="0.25">
      <c r="A565" s="25" t="s">
        <v>1119</v>
      </c>
      <c r="B565" s="25" t="s">
        <v>13</v>
      </c>
      <c r="C565" s="26">
        <v>43336</v>
      </c>
      <c r="D565" s="26">
        <v>43411</v>
      </c>
      <c r="E565" s="25" t="s">
        <v>1120</v>
      </c>
      <c r="F565" s="25" t="s">
        <v>1120</v>
      </c>
      <c r="G565" s="25" t="s">
        <v>1672</v>
      </c>
      <c r="H565" s="25" t="s">
        <v>17</v>
      </c>
      <c r="I565" s="25" t="s">
        <v>2177</v>
      </c>
      <c r="J565" s="27">
        <v>23</v>
      </c>
      <c r="K565" s="27">
        <v>0</v>
      </c>
      <c r="L565" s="27">
        <f t="shared" si="59"/>
        <v>23</v>
      </c>
      <c r="M565" s="93">
        <v>1.2356544820196165</v>
      </c>
      <c r="N565" s="4" t="str">
        <f t="shared" si="63"/>
        <v>46896NH2054bf34 Rev1.923</v>
      </c>
      <c r="O565" s="4">
        <f t="shared" si="64"/>
        <v>28.42005308645118</v>
      </c>
      <c r="P565" s="8">
        <f t="shared" si="65"/>
        <v>43411</v>
      </c>
      <c r="Q565" s="8">
        <f>VLOOKUP(P565,'Lookup Tables'!$A$3:$B$121,1,TRUE)</f>
        <v>43408</v>
      </c>
      <c r="R565" s="9">
        <f>VLOOKUP(P565,'Lookup Tables'!$A$3:$B$121,2,TRUE)</f>
        <v>43408</v>
      </c>
      <c r="S565" s="10">
        <f>VLOOKUP(P565,'Lookup Tables'!$D$3:$E$25,2,TRUE)</f>
        <v>43405</v>
      </c>
      <c r="T565" s="24" t="str">
        <f>IF(LEFT(G565,2)="PH",VLOOKUP(LEFT(G565,3),'Lookup Tables'!$G$3:$H$37,2,FALSE),IF(ISNA(VLOOKUP(LEFT(G565,2),'Lookup Tables'!$G$3:$H$37,2,FALSE)),"Other",VLOOKUP(LEFT(G565,2),'Lookup Tables'!$G$3:$H$37,2,FALSE)))</f>
        <v>Battery</v>
      </c>
      <c r="U565" s="79" t="str">
        <f t="shared" si="60"/>
        <v>NH2</v>
      </c>
      <c r="V565" s="79" t="str">
        <f t="shared" si="61"/>
        <v>H</v>
      </c>
      <c r="W565" s="79">
        <f>VLOOKUP(V565,'Lookup Tables'!$K$3:$L$21,2,FALSE)</f>
        <v>8</v>
      </c>
      <c r="X565" s="79">
        <f t="shared" si="62"/>
        <v>184</v>
      </c>
      <c r="Y565" s="12">
        <f ca="1">IF(R565="LATE",TODAY()-P565,0)</f>
        <v>0</v>
      </c>
      <c r="Z565">
        <f ca="1">Y565*L565</f>
        <v>0</v>
      </c>
      <c r="AA565" s="80"/>
      <c r="AB565" s="93"/>
    </row>
    <row r="566" spans="1:28" x14ac:dyDescent="0.25">
      <c r="A566" s="25" t="s">
        <v>154</v>
      </c>
      <c r="B566" s="25" t="s">
        <v>13</v>
      </c>
      <c r="C566" s="26">
        <v>43069</v>
      </c>
      <c r="D566" s="26">
        <v>43413</v>
      </c>
      <c r="E566" s="25" t="s">
        <v>100</v>
      </c>
      <c r="F566" s="25" t="s">
        <v>100</v>
      </c>
      <c r="G566" s="25" t="s">
        <v>1672</v>
      </c>
      <c r="H566" s="25" t="s">
        <v>17</v>
      </c>
      <c r="I566" s="25" t="s">
        <v>2184</v>
      </c>
      <c r="J566" s="27">
        <v>20</v>
      </c>
      <c r="K566" s="27">
        <v>0</v>
      </c>
      <c r="L566" s="27">
        <f t="shared" si="59"/>
        <v>20</v>
      </c>
      <c r="M566" s="93">
        <v>1.0198244060733328</v>
      </c>
      <c r="N566" s="4" t="str">
        <f t="shared" si="63"/>
        <v>44472NH2054bf34 Rev1.920</v>
      </c>
      <c r="O566" s="4">
        <f t="shared" si="64"/>
        <v>20.396488121466657</v>
      </c>
      <c r="P566" s="8">
        <f t="shared" si="65"/>
        <v>43399</v>
      </c>
      <c r="Q566" s="8">
        <f>VLOOKUP(P566,'Lookup Tables'!$A$3:$B$121,1,TRUE)</f>
        <v>43394</v>
      </c>
      <c r="R566" s="9">
        <f>VLOOKUP(P566,'Lookup Tables'!$A$3:$B$121,2,TRUE)</f>
        <v>43394</v>
      </c>
      <c r="S566" s="10">
        <f>VLOOKUP(P566,'Lookup Tables'!$D$3:$E$25,2,TRUE)</f>
        <v>43374</v>
      </c>
      <c r="T566" s="24" t="str">
        <f>IF(LEFT(G566,2)="PH",VLOOKUP(LEFT(G566,3),'Lookup Tables'!$G$3:$H$37,2,FALSE),IF(ISNA(VLOOKUP(LEFT(G566,2),'Lookup Tables'!$G$3:$H$37,2,FALSE)),"Other",VLOOKUP(LEFT(G566,2),'Lookup Tables'!$G$3:$H$37,2,FALSE)))</f>
        <v>Battery</v>
      </c>
      <c r="U566" s="79" t="str">
        <f t="shared" si="60"/>
        <v>NH2</v>
      </c>
      <c r="V566" s="79" t="str">
        <f t="shared" si="61"/>
        <v>H</v>
      </c>
      <c r="W566" s="79">
        <f>VLOOKUP(V566,'Lookup Tables'!$K$3:$L$21,2,FALSE)</f>
        <v>8</v>
      </c>
      <c r="X566" s="79">
        <f t="shared" si="62"/>
        <v>160</v>
      </c>
      <c r="Y566" s="12">
        <f ca="1">IF(R566="LATE",TODAY()-P566,0)</f>
        <v>0</v>
      </c>
      <c r="Z566">
        <f ca="1">Y566*L566</f>
        <v>0</v>
      </c>
      <c r="AA566" s="80"/>
      <c r="AB566" s="93"/>
    </row>
    <row r="567" spans="1:28" x14ac:dyDescent="0.25">
      <c r="A567" s="25" t="s">
        <v>363</v>
      </c>
      <c r="B567" s="25" t="s">
        <v>13</v>
      </c>
      <c r="C567" s="26">
        <v>43276</v>
      </c>
      <c r="D567" s="26">
        <v>43413</v>
      </c>
      <c r="E567" s="25" t="s">
        <v>95</v>
      </c>
      <c r="F567" s="25" t="s">
        <v>95</v>
      </c>
      <c r="G567" s="25" t="s">
        <v>1672</v>
      </c>
      <c r="H567" s="25" t="s">
        <v>17</v>
      </c>
      <c r="I567" s="25" t="s">
        <v>2184</v>
      </c>
      <c r="J567" s="27">
        <v>377</v>
      </c>
      <c r="K567" s="27">
        <v>0</v>
      </c>
      <c r="L567" s="27">
        <f t="shared" si="59"/>
        <v>377</v>
      </c>
      <c r="M567" s="93">
        <v>0.94266424401496496</v>
      </c>
      <c r="N567" s="4" t="str">
        <f t="shared" si="63"/>
        <v>46370NH2054bf34 Rev1.9377</v>
      </c>
      <c r="O567" s="4">
        <f t="shared" si="64"/>
        <v>355.38441999364181</v>
      </c>
      <c r="P567" s="8">
        <f t="shared" si="65"/>
        <v>43399</v>
      </c>
      <c r="Q567" s="8">
        <f>VLOOKUP(P567,'Lookup Tables'!$A$3:$B$121,1,TRUE)</f>
        <v>43394</v>
      </c>
      <c r="R567" s="9">
        <f>VLOOKUP(P567,'Lookup Tables'!$A$3:$B$121,2,TRUE)</f>
        <v>43394</v>
      </c>
      <c r="S567" s="10">
        <f>VLOOKUP(P567,'Lookup Tables'!$D$3:$E$25,2,TRUE)</f>
        <v>43374</v>
      </c>
      <c r="T567" s="24" t="str">
        <f>IF(LEFT(G567,2)="PH",VLOOKUP(LEFT(G567,3),'Lookup Tables'!$G$3:$H$37,2,FALSE),IF(ISNA(VLOOKUP(LEFT(G567,2),'Lookup Tables'!$G$3:$H$37,2,FALSE)),"Other",VLOOKUP(LEFT(G567,2),'Lookup Tables'!$G$3:$H$37,2,FALSE)))</f>
        <v>Battery</v>
      </c>
      <c r="U567" s="79" t="str">
        <f t="shared" si="60"/>
        <v>NH2</v>
      </c>
      <c r="V567" s="79" t="str">
        <f t="shared" si="61"/>
        <v>H</v>
      </c>
      <c r="W567" s="79">
        <f>VLOOKUP(V567,'Lookup Tables'!$K$3:$L$21,2,FALSE)</f>
        <v>8</v>
      </c>
      <c r="X567" s="79">
        <f t="shared" si="62"/>
        <v>3016</v>
      </c>
      <c r="Y567" s="12">
        <f ca="1">IF(R567="LATE",TODAY()-P567,0)</f>
        <v>0</v>
      </c>
      <c r="Z567">
        <f ca="1">Y567*L567</f>
        <v>0</v>
      </c>
      <c r="AA567" s="80"/>
      <c r="AB567" s="93"/>
    </row>
    <row r="568" spans="1:28" x14ac:dyDescent="0.25">
      <c r="A568" s="25" t="s">
        <v>363</v>
      </c>
      <c r="B568" s="25" t="s">
        <v>13</v>
      </c>
      <c r="C568" s="26">
        <v>43276</v>
      </c>
      <c r="D568" s="26">
        <v>43413</v>
      </c>
      <c r="E568" s="25" t="s">
        <v>95</v>
      </c>
      <c r="F568" s="25" t="s">
        <v>95</v>
      </c>
      <c r="G568" s="25" t="s">
        <v>1672</v>
      </c>
      <c r="H568" s="25" t="s">
        <v>17</v>
      </c>
      <c r="I568" s="25" t="s">
        <v>2185</v>
      </c>
      <c r="J568" s="27">
        <v>520</v>
      </c>
      <c r="K568" s="27">
        <v>0</v>
      </c>
      <c r="L568" s="27">
        <f t="shared" si="59"/>
        <v>520</v>
      </c>
      <c r="M568" s="93">
        <v>0.94266424401496496</v>
      </c>
      <c r="N568" s="4" t="str">
        <f t="shared" si="63"/>
        <v>46370NH2054bf34 Rev1.9520</v>
      </c>
      <c r="O568" s="4">
        <f t="shared" si="64"/>
        <v>490.18540688778177</v>
      </c>
      <c r="P568" s="8">
        <f t="shared" si="65"/>
        <v>43410</v>
      </c>
      <c r="Q568" s="8">
        <f>VLOOKUP(P568,'Lookup Tables'!$A$3:$B$121,1,TRUE)</f>
        <v>43408</v>
      </c>
      <c r="R568" s="9">
        <f>VLOOKUP(P568,'Lookup Tables'!$A$3:$B$121,2,TRUE)</f>
        <v>43408</v>
      </c>
      <c r="S568" s="10">
        <f>VLOOKUP(P568,'Lookup Tables'!$D$3:$E$25,2,TRUE)</f>
        <v>43405</v>
      </c>
      <c r="T568" s="24" t="str">
        <f>IF(LEFT(G568,2)="PH",VLOOKUP(LEFT(G568,3),'Lookup Tables'!$G$3:$H$37,2,FALSE),IF(ISNA(VLOOKUP(LEFT(G568,2),'Lookup Tables'!$G$3:$H$37,2,FALSE)),"Other",VLOOKUP(LEFT(G568,2),'Lookup Tables'!$G$3:$H$37,2,FALSE)))</f>
        <v>Battery</v>
      </c>
      <c r="U568" s="79" t="str">
        <f t="shared" si="60"/>
        <v>NH2</v>
      </c>
      <c r="V568" s="79" t="str">
        <f t="shared" si="61"/>
        <v>H</v>
      </c>
      <c r="W568" s="79">
        <f>VLOOKUP(V568,'Lookup Tables'!$K$3:$L$21,2,FALSE)</f>
        <v>8</v>
      </c>
      <c r="X568" s="79">
        <f t="shared" si="62"/>
        <v>4160</v>
      </c>
      <c r="Y568" s="12">
        <f ca="1">IF(R568="LATE",TODAY()-P568,0)</f>
        <v>0</v>
      </c>
      <c r="Z568">
        <f ca="1">Y568*L568</f>
        <v>0</v>
      </c>
      <c r="AA568" s="80"/>
      <c r="AB568" s="93"/>
    </row>
    <row r="569" spans="1:28" x14ac:dyDescent="0.25">
      <c r="A569" s="25" t="s">
        <v>429</v>
      </c>
      <c r="B569" s="25" t="s">
        <v>13</v>
      </c>
      <c r="C569" s="26">
        <v>43293</v>
      </c>
      <c r="D569" s="26">
        <v>43423</v>
      </c>
      <c r="E569" s="25" t="s">
        <v>414</v>
      </c>
      <c r="F569" s="25" t="s">
        <v>414</v>
      </c>
      <c r="G569" s="25" t="s">
        <v>1672</v>
      </c>
      <c r="H569" s="25" t="s">
        <v>17</v>
      </c>
      <c r="I569" s="25" t="s">
        <v>2181</v>
      </c>
      <c r="J569" s="27">
        <v>25</v>
      </c>
      <c r="K569" s="27">
        <v>0</v>
      </c>
      <c r="L569" s="27">
        <f t="shared" si="59"/>
        <v>25</v>
      </c>
      <c r="M569" s="93">
        <v>1.0198244060733328</v>
      </c>
      <c r="N569" s="4" t="str">
        <f t="shared" si="63"/>
        <v>46532NH2054bf34 Rev1.925</v>
      </c>
      <c r="O569" s="4">
        <f t="shared" si="64"/>
        <v>25.495610151833318</v>
      </c>
      <c r="P569" s="8">
        <f t="shared" si="65"/>
        <v>43384</v>
      </c>
      <c r="Q569" s="8">
        <f>VLOOKUP(P569,'Lookup Tables'!$A$3:$B$121,1,TRUE)</f>
        <v>43380</v>
      </c>
      <c r="R569" s="9">
        <f>VLOOKUP(P569,'Lookup Tables'!$A$3:$B$121,2,TRUE)</f>
        <v>43380</v>
      </c>
      <c r="S569" s="10">
        <f>VLOOKUP(P569,'Lookup Tables'!$D$3:$E$25,2,TRUE)</f>
        <v>43374</v>
      </c>
      <c r="T569" s="24" t="str">
        <f>IF(LEFT(G569,2)="PH",VLOOKUP(LEFT(G569,3),'Lookup Tables'!$G$3:$H$37,2,FALSE),IF(ISNA(VLOOKUP(LEFT(G569,2),'Lookup Tables'!$G$3:$H$37,2,FALSE)),"Other",VLOOKUP(LEFT(G569,2),'Lookup Tables'!$G$3:$H$37,2,FALSE)))</f>
        <v>Battery</v>
      </c>
      <c r="U569" s="79" t="str">
        <f t="shared" si="60"/>
        <v>NH2</v>
      </c>
      <c r="V569" s="79" t="str">
        <f t="shared" si="61"/>
        <v>H</v>
      </c>
      <c r="W569" s="79">
        <f>VLOOKUP(V569,'Lookup Tables'!$K$3:$L$21,2,FALSE)</f>
        <v>8</v>
      </c>
      <c r="X569" s="79">
        <f t="shared" si="62"/>
        <v>200</v>
      </c>
      <c r="Y569" s="12">
        <f ca="1">IF(R569="LATE",TODAY()-P569,0)</f>
        <v>0</v>
      </c>
      <c r="Z569">
        <f ca="1">Y569*L569</f>
        <v>0</v>
      </c>
      <c r="AA569" s="80"/>
      <c r="AB569" s="93"/>
    </row>
    <row r="570" spans="1:28" x14ac:dyDescent="0.25">
      <c r="A570" s="25" t="s">
        <v>429</v>
      </c>
      <c r="B570" s="25" t="s">
        <v>13</v>
      </c>
      <c r="C570" s="26">
        <v>43293</v>
      </c>
      <c r="D570" s="26">
        <v>43423</v>
      </c>
      <c r="E570" s="25" t="s">
        <v>414</v>
      </c>
      <c r="F570" s="25" t="s">
        <v>414</v>
      </c>
      <c r="G570" s="25" t="s">
        <v>1672</v>
      </c>
      <c r="H570" s="25" t="s">
        <v>17</v>
      </c>
      <c r="I570" s="25" t="s">
        <v>2186</v>
      </c>
      <c r="J570" s="27">
        <v>52</v>
      </c>
      <c r="K570" s="27">
        <v>0</v>
      </c>
      <c r="L570" s="27">
        <f t="shared" si="59"/>
        <v>52</v>
      </c>
      <c r="M570" s="93">
        <v>1.0198244060733328</v>
      </c>
      <c r="N570" s="4" t="str">
        <f t="shared" si="63"/>
        <v>46532NH2054bf34 Rev1.952</v>
      </c>
      <c r="O570" s="4">
        <f t="shared" si="64"/>
        <v>53.030869115813303</v>
      </c>
      <c r="P570" s="8">
        <f t="shared" si="65"/>
        <v>43418</v>
      </c>
      <c r="Q570" s="8">
        <f>VLOOKUP(P570,'Lookup Tables'!$A$3:$B$121,1,TRUE)</f>
        <v>43415</v>
      </c>
      <c r="R570" s="9">
        <f>VLOOKUP(P570,'Lookup Tables'!$A$3:$B$121,2,TRUE)</f>
        <v>43415</v>
      </c>
      <c r="S570" s="10">
        <f>VLOOKUP(P570,'Lookup Tables'!$D$3:$E$25,2,TRUE)</f>
        <v>43405</v>
      </c>
      <c r="T570" s="24" t="str">
        <f>IF(LEFT(G570,2)="PH",VLOOKUP(LEFT(G570,3),'Lookup Tables'!$G$3:$H$37,2,FALSE),IF(ISNA(VLOOKUP(LEFT(G570,2),'Lookup Tables'!$G$3:$H$37,2,FALSE)),"Other",VLOOKUP(LEFT(G570,2),'Lookup Tables'!$G$3:$H$37,2,FALSE)))</f>
        <v>Battery</v>
      </c>
      <c r="U570" s="79" t="str">
        <f t="shared" si="60"/>
        <v>NH2</v>
      </c>
      <c r="V570" s="79" t="str">
        <f t="shared" si="61"/>
        <v>H</v>
      </c>
      <c r="W570" s="79">
        <f>VLOOKUP(V570,'Lookup Tables'!$K$3:$L$21,2,FALSE)</f>
        <v>8</v>
      </c>
      <c r="X570" s="79">
        <f t="shared" si="62"/>
        <v>416</v>
      </c>
      <c r="Y570" s="12">
        <f ca="1">IF(R570="LATE",TODAY()-P570,0)</f>
        <v>0</v>
      </c>
      <c r="Z570">
        <f ca="1">Y570*L570</f>
        <v>0</v>
      </c>
      <c r="AA570" s="80"/>
      <c r="AB570" s="93"/>
    </row>
    <row r="571" spans="1:28" x14ac:dyDescent="0.25">
      <c r="A571" s="25" t="s">
        <v>730</v>
      </c>
      <c r="B571" s="25" t="s">
        <v>13</v>
      </c>
      <c r="C571" s="26">
        <v>43320</v>
      </c>
      <c r="D571" s="26">
        <v>43431</v>
      </c>
      <c r="E571" s="25" t="s">
        <v>726</v>
      </c>
      <c r="F571" s="25" t="s">
        <v>726</v>
      </c>
      <c r="G571" s="25" t="s">
        <v>1672</v>
      </c>
      <c r="H571" s="25" t="s">
        <v>17</v>
      </c>
      <c r="I571" s="25" t="s">
        <v>2177</v>
      </c>
      <c r="J571" s="27">
        <v>24</v>
      </c>
      <c r="K571" s="27">
        <v>0</v>
      </c>
      <c r="L571" s="27">
        <f t="shared" si="59"/>
        <v>24</v>
      </c>
      <c r="M571" s="93">
        <v>1.1078124682318726</v>
      </c>
      <c r="N571" s="4" t="str">
        <f t="shared" si="63"/>
        <v>46769NH2054bf34 Rev1.924</v>
      </c>
      <c r="O571" s="4">
        <f t="shared" si="64"/>
        <v>26.587499237564941</v>
      </c>
      <c r="P571" s="8">
        <f t="shared" si="65"/>
        <v>43431</v>
      </c>
      <c r="Q571" s="8">
        <f>VLOOKUP(P571,'Lookup Tables'!$A$3:$B$121,1,TRUE)</f>
        <v>43429</v>
      </c>
      <c r="R571" s="9">
        <f>VLOOKUP(P571,'Lookup Tables'!$A$3:$B$121,2,TRUE)</f>
        <v>43429</v>
      </c>
      <c r="S571" s="10">
        <f>VLOOKUP(P571,'Lookup Tables'!$D$3:$E$25,2,TRUE)</f>
        <v>43405</v>
      </c>
      <c r="T571" s="24" t="str">
        <f>IF(LEFT(G571,2)="PH",VLOOKUP(LEFT(G571,3),'Lookup Tables'!$G$3:$H$37,2,FALSE),IF(ISNA(VLOOKUP(LEFT(G571,2),'Lookup Tables'!$G$3:$H$37,2,FALSE)),"Other",VLOOKUP(LEFT(G571,2),'Lookup Tables'!$G$3:$H$37,2,FALSE)))</f>
        <v>Battery</v>
      </c>
      <c r="U571" s="79" t="str">
        <f t="shared" si="60"/>
        <v>NH2</v>
      </c>
      <c r="V571" s="79" t="str">
        <f t="shared" si="61"/>
        <v>H</v>
      </c>
      <c r="W571" s="79">
        <f>VLOOKUP(V571,'Lookup Tables'!$K$3:$L$21,2,FALSE)</f>
        <v>8</v>
      </c>
      <c r="X571" s="79">
        <f t="shared" si="62"/>
        <v>192</v>
      </c>
      <c r="Y571" s="12">
        <f ca="1">IF(R571="LATE",TODAY()-P571,0)</f>
        <v>0</v>
      </c>
      <c r="Z571">
        <f ca="1">Y571*L571</f>
        <v>0</v>
      </c>
      <c r="AA571" s="80"/>
      <c r="AB571" s="93"/>
    </row>
    <row r="572" spans="1:28" x14ac:dyDescent="0.25">
      <c r="A572" s="25" t="s">
        <v>737</v>
      </c>
      <c r="B572" s="25" t="s">
        <v>13</v>
      </c>
      <c r="C572" s="26">
        <v>43320</v>
      </c>
      <c r="D572" s="26">
        <v>43439</v>
      </c>
      <c r="E572" s="25" t="s">
        <v>103</v>
      </c>
      <c r="F572" s="25" t="s">
        <v>103</v>
      </c>
      <c r="G572" s="25" t="s">
        <v>1672</v>
      </c>
      <c r="H572" s="25" t="s">
        <v>17</v>
      </c>
      <c r="I572" s="25" t="s">
        <v>2177</v>
      </c>
      <c r="J572" s="27">
        <v>56</v>
      </c>
      <c r="K572" s="27">
        <v>0</v>
      </c>
      <c r="L572" s="27">
        <f t="shared" si="59"/>
        <v>56</v>
      </c>
      <c r="M572" s="93">
        <v>1.1078124682318726</v>
      </c>
      <c r="N572" s="4" t="str">
        <f t="shared" si="63"/>
        <v>46773NH2054bf34 Rev1.956</v>
      </c>
      <c r="O572" s="4">
        <f t="shared" si="64"/>
        <v>62.037498220984865</v>
      </c>
      <c r="P572" s="8">
        <f t="shared" si="65"/>
        <v>43439</v>
      </c>
      <c r="Q572" s="8">
        <f>VLOOKUP(P572,'Lookup Tables'!$A$3:$B$121,1,TRUE)</f>
        <v>43436</v>
      </c>
      <c r="R572" s="9">
        <f>VLOOKUP(P572,'Lookup Tables'!$A$3:$B$121,2,TRUE)</f>
        <v>43436</v>
      </c>
      <c r="S572" s="10">
        <f>VLOOKUP(P572,'Lookup Tables'!$D$3:$E$25,2,TRUE)</f>
        <v>43435</v>
      </c>
      <c r="T572" s="24" t="str">
        <f>IF(LEFT(G572,2)="PH",VLOOKUP(LEFT(G572,3),'Lookup Tables'!$G$3:$H$37,2,FALSE),IF(ISNA(VLOOKUP(LEFT(G572,2),'Lookup Tables'!$G$3:$H$37,2,FALSE)),"Other",VLOOKUP(LEFT(G572,2),'Lookup Tables'!$G$3:$H$37,2,FALSE)))</f>
        <v>Battery</v>
      </c>
      <c r="U572" s="79" t="str">
        <f t="shared" si="60"/>
        <v>NH2</v>
      </c>
      <c r="V572" s="79" t="str">
        <f t="shared" si="61"/>
        <v>H</v>
      </c>
      <c r="W572" s="79">
        <f>VLOOKUP(V572,'Lookup Tables'!$K$3:$L$21,2,FALSE)</f>
        <v>8</v>
      </c>
      <c r="X572" s="79">
        <f t="shared" si="62"/>
        <v>448</v>
      </c>
      <c r="Y572" s="12">
        <f ca="1">IF(R572="LATE",TODAY()-P572,0)</f>
        <v>0</v>
      </c>
      <c r="Z572">
        <f ca="1">Y572*L572</f>
        <v>0</v>
      </c>
      <c r="AA572" s="80"/>
      <c r="AB572" s="93"/>
    </row>
    <row r="573" spans="1:28" x14ac:dyDescent="0.25">
      <c r="A573" s="25" t="s">
        <v>369</v>
      </c>
      <c r="B573" s="25" t="s">
        <v>13</v>
      </c>
      <c r="C573" s="26">
        <v>43278</v>
      </c>
      <c r="D573" s="26">
        <v>43448</v>
      </c>
      <c r="E573" s="25" t="s">
        <v>370</v>
      </c>
      <c r="F573" s="25" t="s">
        <v>370</v>
      </c>
      <c r="G573" s="25" t="s">
        <v>1672</v>
      </c>
      <c r="H573" s="25" t="s">
        <v>17</v>
      </c>
      <c r="I573" s="25" t="s">
        <v>2187</v>
      </c>
      <c r="J573" s="27">
        <v>60</v>
      </c>
      <c r="K573" s="27">
        <v>0</v>
      </c>
      <c r="L573" s="27">
        <f t="shared" si="59"/>
        <v>60</v>
      </c>
      <c r="M573" s="93">
        <v>0.94266424401496496</v>
      </c>
      <c r="N573" s="4" t="str">
        <f t="shared" si="63"/>
        <v>46405NH2054bf34 Rev1.960</v>
      </c>
      <c r="O573" s="4">
        <f t="shared" si="64"/>
        <v>56.559854640897896</v>
      </c>
      <c r="P573" s="8">
        <f t="shared" si="65"/>
        <v>43391</v>
      </c>
      <c r="Q573" s="8">
        <f>VLOOKUP(P573,'Lookup Tables'!$A$3:$B$121,1,TRUE)</f>
        <v>43387</v>
      </c>
      <c r="R573" s="9">
        <f>VLOOKUP(P573,'Lookup Tables'!$A$3:$B$121,2,TRUE)</f>
        <v>43387</v>
      </c>
      <c r="S573" s="10">
        <f>VLOOKUP(P573,'Lookup Tables'!$D$3:$E$25,2,TRUE)</f>
        <v>43374</v>
      </c>
      <c r="T573" s="24" t="str">
        <f>IF(LEFT(G573,2)="PH",VLOOKUP(LEFT(G573,3),'Lookup Tables'!$G$3:$H$37,2,FALSE),IF(ISNA(VLOOKUP(LEFT(G573,2),'Lookup Tables'!$G$3:$H$37,2,FALSE)),"Other",VLOOKUP(LEFT(G573,2),'Lookup Tables'!$G$3:$H$37,2,FALSE)))</f>
        <v>Battery</v>
      </c>
      <c r="U573" s="79" t="str">
        <f t="shared" si="60"/>
        <v>NH2</v>
      </c>
      <c r="V573" s="79" t="str">
        <f t="shared" si="61"/>
        <v>H</v>
      </c>
      <c r="W573" s="79">
        <f>VLOOKUP(V573,'Lookup Tables'!$K$3:$L$21,2,FALSE)</f>
        <v>8</v>
      </c>
      <c r="X573" s="79">
        <f t="shared" si="62"/>
        <v>480</v>
      </c>
      <c r="Y573" s="12">
        <f ca="1">IF(R573="LATE",TODAY()-P573,0)</f>
        <v>0</v>
      </c>
      <c r="Z573">
        <f ca="1">Y573*L573</f>
        <v>0</v>
      </c>
      <c r="AA573" s="80"/>
      <c r="AB573" s="93"/>
    </row>
    <row r="574" spans="1:28" x14ac:dyDescent="0.25">
      <c r="A574" s="25" t="s">
        <v>369</v>
      </c>
      <c r="B574" s="25" t="s">
        <v>13</v>
      </c>
      <c r="C574" s="26">
        <v>43278</v>
      </c>
      <c r="D574" s="26">
        <v>43448</v>
      </c>
      <c r="E574" s="25" t="s">
        <v>370</v>
      </c>
      <c r="F574" s="25" t="s">
        <v>370</v>
      </c>
      <c r="G574" s="25" t="s">
        <v>1672</v>
      </c>
      <c r="H574" s="25" t="s">
        <v>17</v>
      </c>
      <c r="I574" s="25" t="s">
        <v>2188</v>
      </c>
      <c r="J574" s="27">
        <v>120</v>
      </c>
      <c r="K574" s="27">
        <v>0</v>
      </c>
      <c r="L574" s="27">
        <f t="shared" si="59"/>
        <v>120</v>
      </c>
      <c r="M574" s="93">
        <v>0.94266424401496496</v>
      </c>
      <c r="N574" s="4" t="str">
        <f t="shared" si="63"/>
        <v>46405NH2054bf34 Rev1.9120</v>
      </c>
      <c r="O574" s="4">
        <f t="shared" si="64"/>
        <v>113.11970928179579</v>
      </c>
      <c r="P574" s="8">
        <f t="shared" si="65"/>
        <v>43413</v>
      </c>
      <c r="Q574" s="8">
        <f>VLOOKUP(P574,'Lookup Tables'!$A$3:$B$121,1,TRUE)</f>
        <v>43408</v>
      </c>
      <c r="R574" s="9">
        <f>VLOOKUP(P574,'Lookup Tables'!$A$3:$B$121,2,TRUE)</f>
        <v>43408</v>
      </c>
      <c r="S574" s="10">
        <f>VLOOKUP(P574,'Lookup Tables'!$D$3:$E$25,2,TRUE)</f>
        <v>43405</v>
      </c>
      <c r="T574" s="24" t="str">
        <f>IF(LEFT(G574,2)="PH",VLOOKUP(LEFT(G574,3),'Lookup Tables'!$G$3:$H$37,2,FALSE),IF(ISNA(VLOOKUP(LEFT(G574,2),'Lookup Tables'!$G$3:$H$37,2,FALSE)),"Other",VLOOKUP(LEFT(G574,2),'Lookup Tables'!$G$3:$H$37,2,FALSE)))</f>
        <v>Battery</v>
      </c>
      <c r="U574" s="79" t="str">
        <f t="shared" si="60"/>
        <v>NH2</v>
      </c>
      <c r="V574" s="79" t="str">
        <f t="shared" si="61"/>
        <v>H</v>
      </c>
      <c r="W574" s="79">
        <f>VLOOKUP(V574,'Lookup Tables'!$K$3:$L$21,2,FALSE)</f>
        <v>8</v>
      </c>
      <c r="X574" s="79">
        <f t="shared" si="62"/>
        <v>960</v>
      </c>
      <c r="Y574" s="12">
        <f ca="1">IF(R574="LATE",TODAY()-P574,0)</f>
        <v>0</v>
      </c>
      <c r="Z574">
        <f ca="1">Y574*L574</f>
        <v>0</v>
      </c>
      <c r="AA574" s="80"/>
      <c r="AB574" s="93"/>
    </row>
    <row r="575" spans="1:28" x14ac:dyDescent="0.25">
      <c r="A575" s="25" t="s">
        <v>369</v>
      </c>
      <c r="B575" s="25" t="s">
        <v>13</v>
      </c>
      <c r="C575" s="26">
        <v>43278</v>
      </c>
      <c r="D575" s="26">
        <v>43448</v>
      </c>
      <c r="E575" s="25" t="s">
        <v>370</v>
      </c>
      <c r="F575" s="25" t="s">
        <v>370</v>
      </c>
      <c r="G575" s="25" t="s">
        <v>1672</v>
      </c>
      <c r="H575" s="25" t="s">
        <v>17</v>
      </c>
      <c r="I575" s="25" t="s">
        <v>2172</v>
      </c>
      <c r="J575" s="27">
        <v>60</v>
      </c>
      <c r="K575" s="27">
        <v>0</v>
      </c>
      <c r="L575" s="27">
        <f t="shared" si="59"/>
        <v>60</v>
      </c>
      <c r="M575" s="93">
        <v>0.94266424401496496</v>
      </c>
      <c r="N575" s="4" t="str">
        <f t="shared" si="63"/>
        <v>46405NH2054bf34 Rev1.960</v>
      </c>
      <c r="O575" s="4">
        <f t="shared" si="64"/>
        <v>56.559854640897896</v>
      </c>
      <c r="P575" s="8">
        <f t="shared" si="65"/>
        <v>43437</v>
      </c>
      <c r="Q575" s="8">
        <f>VLOOKUP(P575,'Lookup Tables'!$A$3:$B$121,1,TRUE)</f>
        <v>43436</v>
      </c>
      <c r="R575" s="9">
        <f>VLOOKUP(P575,'Lookup Tables'!$A$3:$B$121,2,TRUE)</f>
        <v>43436</v>
      </c>
      <c r="S575" s="10">
        <f>VLOOKUP(P575,'Lookup Tables'!$D$3:$E$25,2,TRUE)</f>
        <v>43435</v>
      </c>
      <c r="T575" s="24" t="str">
        <f>IF(LEFT(G575,2)="PH",VLOOKUP(LEFT(G575,3),'Lookup Tables'!$G$3:$H$37,2,FALSE),IF(ISNA(VLOOKUP(LEFT(G575,2),'Lookup Tables'!$G$3:$H$37,2,FALSE)),"Other",VLOOKUP(LEFT(G575,2),'Lookup Tables'!$G$3:$H$37,2,FALSE)))</f>
        <v>Battery</v>
      </c>
      <c r="U575" s="79" t="str">
        <f t="shared" si="60"/>
        <v>NH2</v>
      </c>
      <c r="V575" s="79" t="str">
        <f t="shared" si="61"/>
        <v>H</v>
      </c>
      <c r="W575" s="79">
        <f>VLOOKUP(V575,'Lookup Tables'!$K$3:$L$21,2,FALSE)</f>
        <v>8</v>
      </c>
      <c r="X575" s="79">
        <f t="shared" si="62"/>
        <v>480</v>
      </c>
      <c r="Y575" s="12">
        <f ca="1">IF(R575="LATE",TODAY()-P575,0)</f>
        <v>0</v>
      </c>
      <c r="Z575">
        <f ca="1">Y575*L575</f>
        <v>0</v>
      </c>
      <c r="AA575" s="80"/>
      <c r="AB575" s="93"/>
    </row>
    <row r="576" spans="1:28" x14ac:dyDescent="0.25">
      <c r="A576" s="25" t="s">
        <v>1111</v>
      </c>
      <c r="B576" s="25" t="s">
        <v>13</v>
      </c>
      <c r="C576" s="26">
        <v>43335</v>
      </c>
      <c r="D576" s="26">
        <v>43448</v>
      </c>
      <c r="E576" s="25" t="s">
        <v>1112</v>
      </c>
      <c r="F576" s="25" t="s">
        <v>1112</v>
      </c>
      <c r="G576" s="25" t="s">
        <v>1672</v>
      </c>
      <c r="H576" s="25" t="s">
        <v>17</v>
      </c>
      <c r="I576" s="25" t="s">
        <v>2177</v>
      </c>
      <c r="J576" s="27">
        <v>300</v>
      </c>
      <c r="K576" s="27">
        <v>0</v>
      </c>
      <c r="L576" s="27">
        <f t="shared" si="59"/>
        <v>300</v>
      </c>
      <c r="M576" s="93">
        <v>0.94266424401496496</v>
      </c>
      <c r="N576" s="4" t="str">
        <f t="shared" si="63"/>
        <v>46891NH2054bf34 Rev1.9300</v>
      </c>
      <c r="O576" s="4">
        <f t="shared" si="64"/>
        <v>282.79927320448951</v>
      </c>
      <c r="P576" s="8">
        <f t="shared" si="65"/>
        <v>43448</v>
      </c>
      <c r="Q576" s="8">
        <f>VLOOKUP(P576,'Lookup Tables'!$A$3:$B$121,1,TRUE)</f>
        <v>43443</v>
      </c>
      <c r="R576" s="9">
        <f>VLOOKUP(P576,'Lookup Tables'!$A$3:$B$121,2,TRUE)</f>
        <v>43443</v>
      </c>
      <c r="S576" s="10">
        <f>VLOOKUP(P576,'Lookup Tables'!$D$3:$E$25,2,TRUE)</f>
        <v>43435</v>
      </c>
      <c r="T576" s="24" t="str">
        <f>IF(LEFT(G576,2)="PH",VLOOKUP(LEFT(G576,3),'Lookup Tables'!$G$3:$H$37,2,FALSE),IF(ISNA(VLOOKUP(LEFT(G576,2),'Lookup Tables'!$G$3:$H$37,2,FALSE)),"Other",VLOOKUP(LEFT(G576,2),'Lookup Tables'!$G$3:$H$37,2,FALSE)))</f>
        <v>Battery</v>
      </c>
      <c r="U576" s="79" t="str">
        <f t="shared" si="60"/>
        <v>NH2</v>
      </c>
      <c r="V576" s="79" t="str">
        <f t="shared" si="61"/>
        <v>H</v>
      </c>
      <c r="W576" s="79">
        <f>VLOOKUP(V576,'Lookup Tables'!$K$3:$L$21,2,FALSE)</f>
        <v>8</v>
      </c>
      <c r="X576" s="79">
        <f t="shared" si="62"/>
        <v>2400</v>
      </c>
      <c r="Y576" s="12">
        <f ca="1">IF(R576="LATE",TODAY()-P576,0)</f>
        <v>0</v>
      </c>
      <c r="Z576">
        <f ca="1">Y576*L576</f>
        <v>0</v>
      </c>
      <c r="AA576" s="80"/>
      <c r="AB576" s="93"/>
    </row>
    <row r="577" spans="1:28" x14ac:dyDescent="0.25">
      <c r="A577" s="25" t="s">
        <v>187</v>
      </c>
      <c r="B577" s="25" t="s">
        <v>13</v>
      </c>
      <c r="C577" s="26">
        <v>43138</v>
      </c>
      <c r="D577" s="26">
        <v>43578</v>
      </c>
      <c r="E577" s="25" t="s">
        <v>33</v>
      </c>
      <c r="F577" s="25" t="s">
        <v>33</v>
      </c>
      <c r="G577" s="25" t="s">
        <v>1672</v>
      </c>
      <c r="H577" s="25" t="s">
        <v>17</v>
      </c>
      <c r="I577" s="25" t="s">
        <v>2175</v>
      </c>
      <c r="J577" s="27">
        <v>100</v>
      </c>
      <c r="K577" s="27">
        <v>0</v>
      </c>
      <c r="L577" s="27">
        <f t="shared" si="59"/>
        <v>100</v>
      </c>
      <c r="M577" s="93">
        <v>0.88443015944261205</v>
      </c>
      <c r="N577" s="4" t="str">
        <f t="shared" si="63"/>
        <v>45094NH2054bf34 Rev1.9100</v>
      </c>
      <c r="O577" s="4">
        <f t="shared" si="64"/>
        <v>88.443015944261205</v>
      </c>
      <c r="P577" s="8">
        <f t="shared" si="65"/>
        <v>43360</v>
      </c>
      <c r="Q577" s="8">
        <f>VLOOKUP(P577,'Lookup Tables'!$A$3:$B$121,1,TRUE)</f>
        <v>43359</v>
      </c>
      <c r="R577" s="9">
        <f>VLOOKUP(P577,'Lookup Tables'!$A$3:$B$121,2,TRUE)</f>
        <v>43359</v>
      </c>
      <c r="S577" s="10">
        <f>VLOOKUP(P577,'Lookup Tables'!$D$3:$E$25,2,TRUE)</f>
        <v>43344</v>
      </c>
      <c r="T577" s="24" t="str">
        <f>IF(LEFT(G577,2)="PH",VLOOKUP(LEFT(G577,3),'Lookup Tables'!$G$3:$H$37,2,FALSE),IF(ISNA(VLOOKUP(LEFT(G577,2),'Lookup Tables'!$G$3:$H$37,2,FALSE)),"Other",VLOOKUP(LEFT(G577,2),'Lookup Tables'!$G$3:$H$37,2,FALSE)))</f>
        <v>Battery</v>
      </c>
      <c r="U577" s="79" t="str">
        <f t="shared" si="60"/>
        <v>NH2</v>
      </c>
      <c r="V577" s="79" t="str">
        <f t="shared" si="61"/>
        <v>H</v>
      </c>
      <c r="W577" s="79">
        <f>VLOOKUP(V577,'Lookup Tables'!$K$3:$L$21,2,FALSE)</f>
        <v>8</v>
      </c>
      <c r="X577" s="79">
        <f t="shared" si="62"/>
        <v>800</v>
      </c>
      <c r="Y577" s="12">
        <f ca="1">IF(R577="LATE",TODAY()-P577,0)</f>
        <v>0</v>
      </c>
      <c r="Z577">
        <f ca="1">Y577*L577</f>
        <v>0</v>
      </c>
      <c r="AA577" s="80"/>
      <c r="AB577" s="93"/>
    </row>
    <row r="578" spans="1:28" x14ac:dyDescent="0.25">
      <c r="A578" s="25" t="s">
        <v>187</v>
      </c>
      <c r="B578" s="25" t="s">
        <v>13</v>
      </c>
      <c r="C578" s="26">
        <v>43138</v>
      </c>
      <c r="D578" s="26">
        <v>43578</v>
      </c>
      <c r="E578" s="25" t="s">
        <v>33</v>
      </c>
      <c r="F578" s="25" t="s">
        <v>33</v>
      </c>
      <c r="G578" s="25" t="s">
        <v>1672</v>
      </c>
      <c r="H578" s="25" t="s">
        <v>17</v>
      </c>
      <c r="I578" s="25" t="s">
        <v>2189</v>
      </c>
      <c r="J578" s="27">
        <v>110</v>
      </c>
      <c r="K578" s="27">
        <v>0</v>
      </c>
      <c r="L578" s="27">
        <f t="shared" ref="L578:L641" si="66">IF((J578-K578)&gt;0, J578-K578, 0)</f>
        <v>110</v>
      </c>
      <c r="M578" s="93">
        <v>0.88443015944261205</v>
      </c>
      <c r="N578" s="4" t="str">
        <f t="shared" si="63"/>
        <v>45094NH2054bf34 Rev1.9110</v>
      </c>
      <c r="O578" s="4">
        <f t="shared" si="64"/>
        <v>97.287317538687319</v>
      </c>
      <c r="P578" s="8">
        <f t="shared" si="65"/>
        <v>43395</v>
      </c>
      <c r="Q578" s="8">
        <f>VLOOKUP(P578,'Lookup Tables'!$A$3:$B$121,1,TRUE)</f>
        <v>43394</v>
      </c>
      <c r="R578" s="9">
        <f>VLOOKUP(P578,'Lookup Tables'!$A$3:$B$121,2,TRUE)</f>
        <v>43394</v>
      </c>
      <c r="S578" s="10">
        <f>VLOOKUP(P578,'Lookup Tables'!$D$3:$E$25,2,TRUE)</f>
        <v>43374</v>
      </c>
      <c r="T578" s="24" t="str">
        <f>IF(LEFT(G578,2)="PH",VLOOKUP(LEFT(G578,3),'Lookup Tables'!$G$3:$H$37,2,FALSE),IF(ISNA(VLOOKUP(LEFT(G578,2),'Lookup Tables'!$G$3:$H$37,2,FALSE)),"Other",VLOOKUP(LEFT(G578,2),'Lookup Tables'!$G$3:$H$37,2,FALSE)))</f>
        <v>Battery</v>
      </c>
      <c r="U578" s="79" t="str">
        <f t="shared" si="60"/>
        <v>NH2</v>
      </c>
      <c r="V578" s="79" t="str">
        <f t="shared" si="61"/>
        <v>H</v>
      </c>
      <c r="W578" s="79">
        <f>VLOOKUP(V578,'Lookup Tables'!$K$3:$L$21,2,FALSE)</f>
        <v>8</v>
      </c>
      <c r="X578" s="79">
        <f t="shared" si="62"/>
        <v>880</v>
      </c>
      <c r="Y578" s="12">
        <f ca="1">IF(R578="LATE",TODAY()-P578,0)</f>
        <v>0</v>
      </c>
      <c r="Z578">
        <f ca="1">Y578*L578</f>
        <v>0</v>
      </c>
      <c r="AA578" s="80"/>
      <c r="AB578" s="93"/>
    </row>
    <row r="579" spans="1:28" x14ac:dyDescent="0.25">
      <c r="A579" s="25" t="s">
        <v>187</v>
      </c>
      <c r="B579" s="25" t="s">
        <v>13</v>
      </c>
      <c r="C579" s="26">
        <v>43138</v>
      </c>
      <c r="D579" s="26">
        <v>43578</v>
      </c>
      <c r="E579" s="25" t="s">
        <v>33</v>
      </c>
      <c r="F579" s="25" t="s">
        <v>33</v>
      </c>
      <c r="G579" s="25" t="s">
        <v>1672</v>
      </c>
      <c r="H579" s="25" t="s">
        <v>17</v>
      </c>
      <c r="I579" s="25" t="s">
        <v>2190</v>
      </c>
      <c r="J579" s="27">
        <v>110</v>
      </c>
      <c r="K579" s="27">
        <v>0</v>
      </c>
      <c r="L579" s="27">
        <f t="shared" si="66"/>
        <v>110</v>
      </c>
      <c r="M579" s="93">
        <v>0.88443015944261205</v>
      </c>
      <c r="N579" s="4" t="str">
        <f t="shared" si="63"/>
        <v>45094NH2054bf34 Rev1.9110</v>
      </c>
      <c r="O579" s="4">
        <f t="shared" si="64"/>
        <v>97.287317538687319</v>
      </c>
      <c r="P579" s="8">
        <f t="shared" si="65"/>
        <v>43431</v>
      </c>
      <c r="Q579" s="8">
        <f>VLOOKUP(P579,'Lookup Tables'!$A$3:$B$121,1,TRUE)</f>
        <v>43429</v>
      </c>
      <c r="R579" s="9">
        <f>VLOOKUP(P579,'Lookup Tables'!$A$3:$B$121,2,TRUE)</f>
        <v>43429</v>
      </c>
      <c r="S579" s="10">
        <f>VLOOKUP(P579,'Lookup Tables'!$D$3:$E$25,2,TRUE)</f>
        <v>43405</v>
      </c>
      <c r="T579" s="24" t="str">
        <f>IF(LEFT(G579,2)="PH",VLOOKUP(LEFT(G579,3),'Lookup Tables'!$G$3:$H$37,2,FALSE),IF(ISNA(VLOOKUP(LEFT(G579,2),'Lookup Tables'!$G$3:$H$37,2,FALSE)),"Other",VLOOKUP(LEFT(G579,2),'Lookup Tables'!$G$3:$H$37,2,FALSE)))</f>
        <v>Battery</v>
      </c>
      <c r="U579" s="79" t="str">
        <f t="shared" ref="U579:U642" si="67">LEFT(G579,3)</f>
        <v>NH2</v>
      </c>
      <c r="V579" s="79" t="str">
        <f t="shared" ref="V579:V642" si="68">IF(T579="Battery",IF(LEFT(U579,1)="L",VALUE(MID(U579,2,2)),MID(U579,2,1)),"n/a")</f>
        <v>H</v>
      </c>
      <c r="W579" s="79">
        <f>VLOOKUP(V579,'Lookup Tables'!$K$3:$L$21,2,FALSE)</f>
        <v>8</v>
      </c>
      <c r="X579" s="79">
        <f t="shared" ref="X579:X642" si="69">W579*L579</f>
        <v>880</v>
      </c>
      <c r="Y579" s="12">
        <f ca="1">IF(R579="LATE",TODAY()-P579,0)</f>
        <v>0</v>
      </c>
      <c r="Z579">
        <f ca="1">Y579*L579</f>
        <v>0</v>
      </c>
      <c r="AA579" s="80"/>
      <c r="AB579" s="93"/>
    </row>
    <row r="580" spans="1:28" x14ac:dyDescent="0.25">
      <c r="A580" s="25" t="s">
        <v>187</v>
      </c>
      <c r="B580" s="25" t="s">
        <v>13</v>
      </c>
      <c r="C580" s="26">
        <v>43138</v>
      </c>
      <c r="D580" s="26">
        <v>43578</v>
      </c>
      <c r="E580" s="25" t="s">
        <v>33</v>
      </c>
      <c r="F580" s="25" t="s">
        <v>33</v>
      </c>
      <c r="G580" s="25" t="s">
        <v>1672</v>
      </c>
      <c r="H580" s="25" t="s">
        <v>17</v>
      </c>
      <c r="I580" s="25" t="s">
        <v>2191</v>
      </c>
      <c r="J580" s="27">
        <v>100</v>
      </c>
      <c r="K580" s="27">
        <v>0</v>
      </c>
      <c r="L580" s="27">
        <f t="shared" si="66"/>
        <v>100</v>
      </c>
      <c r="M580" s="93">
        <v>0.88443015944261205</v>
      </c>
      <c r="N580" s="4" t="str">
        <f t="shared" si="63"/>
        <v>45094NH2054bf34 Rev1.9100</v>
      </c>
      <c r="O580" s="4">
        <f t="shared" si="64"/>
        <v>88.443015944261205</v>
      </c>
      <c r="P580" s="8">
        <f t="shared" si="65"/>
        <v>43454</v>
      </c>
      <c r="Q580" s="8">
        <f>VLOOKUP(P580,'Lookup Tables'!$A$3:$B$121,1,TRUE)</f>
        <v>43450</v>
      </c>
      <c r="R580" s="9">
        <f>VLOOKUP(P580,'Lookup Tables'!$A$3:$B$121,2,TRUE)</f>
        <v>43450</v>
      </c>
      <c r="S580" s="10">
        <f>VLOOKUP(P580,'Lookup Tables'!$D$3:$E$25,2,TRUE)</f>
        <v>43435</v>
      </c>
      <c r="T580" s="24" t="str">
        <f>IF(LEFT(G580,2)="PH",VLOOKUP(LEFT(G580,3),'Lookup Tables'!$G$3:$H$37,2,FALSE),IF(ISNA(VLOOKUP(LEFT(G580,2),'Lookup Tables'!$G$3:$H$37,2,FALSE)),"Other",VLOOKUP(LEFT(G580,2),'Lookup Tables'!$G$3:$H$37,2,FALSE)))</f>
        <v>Battery</v>
      </c>
      <c r="U580" s="79" t="str">
        <f t="shared" si="67"/>
        <v>NH2</v>
      </c>
      <c r="V580" s="79" t="str">
        <f t="shared" si="68"/>
        <v>H</v>
      </c>
      <c r="W580" s="79">
        <f>VLOOKUP(V580,'Lookup Tables'!$K$3:$L$21,2,FALSE)</f>
        <v>8</v>
      </c>
      <c r="X580" s="79">
        <f t="shared" si="69"/>
        <v>800</v>
      </c>
      <c r="Y580" s="12">
        <f ca="1">IF(R580="LATE",TODAY()-P580,0)</f>
        <v>0</v>
      </c>
      <c r="Z580">
        <f ca="1">Y580*L580</f>
        <v>0</v>
      </c>
      <c r="AA580" s="80"/>
      <c r="AB580" s="93"/>
    </row>
    <row r="581" spans="1:28" x14ac:dyDescent="0.25">
      <c r="A581" s="25" t="s">
        <v>187</v>
      </c>
      <c r="B581" s="25" t="s">
        <v>13</v>
      </c>
      <c r="C581" s="26">
        <v>43138</v>
      </c>
      <c r="D581" s="26">
        <v>43578</v>
      </c>
      <c r="E581" s="25" t="s">
        <v>33</v>
      </c>
      <c r="F581" s="25" t="s">
        <v>33</v>
      </c>
      <c r="G581" s="25" t="s">
        <v>1672</v>
      </c>
      <c r="H581" s="25" t="s">
        <v>17</v>
      </c>
      <c r="I581" s="25" t="s">
        <v>2192</v>
      </c>
      <c r="J581" s="27">
        <v>110</v>
      </c>
      <c r="K581" s="27">
        <v>0</v>
      </c>
      <c r="L581" s="27">
        <f t="shared" si="66"/>
        <v>110</v>
      </c>
      <c r="M581" s="93">
        <v>0.88443015944261205</v>
      </c>
      <c r="N581" s="4" t="str">
        <f t="shared" si="63"/>
        <v>45094NH2054bf34 Rev1.9110</v>
      </c>
      <c r="O581" s="4">
        <f t="shared" si="64"/>
        <v>97.287317538687319</v>
      </c>
      <c r="P581" s="8">
        <f t="shared" si="65"/>
        <v>43480</v>
      </c>
      <c r="Q581" s="8">
        <f>VLOOKUP(P581,'Lookup Tables'!$A$3:$B$121,1,TRUE)</f>
        <v>43478</v>
      </c>
      <c r="R581" s="9">
        <f>VLOOKUP(P581,'Lookup Tables'!$A$3:$B$121,2,TRUE)</f>
        <v>43478</v>
      </c>
      <c r="S581" s="10">
        <f>VLOOKUP(P581,'Lookup Tables'!$D$3:$E$25,2,TRUE)</f>
        <v>43466</v>
      </c>
      <c r="T581" s="24" t="str">
        <f>IF(LEFT(G581,2)="PH",VLOOKUP(LEFT(G581,3),'Lookup Tables'!$G$3:$H$37,2,FALSE),IF(ISNA(VLOOKUP(LEFT(G581,2),'Lookup Tables'!$G$3:$H$37,2,FALSE)),"Other",VLOOKUP(LEFT(G581,2),'Lookup Tables'!$G$3:$H$37,2,FALSE)))</f>
        <v>Battery</v>
      </c>
      <c r="U581" s="79" t="str">
        <f t="shared" si="67"/>
        <v>NH2</v>
      </c>
      <c r="V581" s="79" t="str">
        <f t="shared" si="68"/>
        <v>H</v>
      </c>
      <c r="W581" s="79">
        <f>VLOOKUP(V581,'Lookup Tables'!$K$3:$L$21,2,FALSE)</f>
        <v>8</v>
      </c>
      <c r="X581" s="79">
        <f t="shared" si="69"/>
        <v>880</v>
      </c>
      <c r="Y581" s="12">
        <f ca="1">IF(R581="LATE",TODAY()-P581,0)</f>
        <v>0</v>
      </c>
      <c r="Z581">
        <f ca="1">Y581*L581</f>
        <v>0</v>
      </c>
      <c r="AA581" s="80"/>
      <c r="AB581" s="93"/>
    </row>
    <row r="582" spans="1:28" x14ac:dyDescent="0.25">
      <c r="A582" s="25" t="s">
        <v>187</v>
      </c>
      <c r="B582" s="25" t="s">
        <v>13</v>
      </c>
      <c r="C582" s="26">
        <v>43138</v>
      </c>
      <c r="D582" s="26">
        <v>43578</v>
      </c>
      <c r="E582" s="25" t="s">
        <v>33</v>
      </c>
      <c r="F582" s="25" t="s">
        <v>33</v>
      </c>
      <c r="G582" s="25" t="s">
        <v>1672</v>
      </c>
      <c r="H582" s="25" t="s">
        <v>17</v>
      </c>
      <c r="I582" s="25" t="s">
        <v>2193</v>
      </c>
      <c r="J582" s="27">
        <v>100</v>
      </c>
      <c r="K582" s="27">
        <v>0</v>
      </c>
      <c r="L582" s="27">
        <f t="shared" si="66"/>
        <v>100</v>
      </c>
      <c r="M582" s="93">
        <v>0.88443015944261205</v>
      </c>
      <c r="N582" s="4" t="str">
        <f t="shared" si="63"/>
        <v>45094NH2054bf34 Rev1.9100</v>
      </c>
      <c r="O582" s="4">
        <f t="shared" si="64"/>
        <v>88.443015944261205</v>
      </c>
      <c r="P582" s="8">
        <f t="shared" si="65"/>
        <v>43511</v>
      </c>
      <c r="Q582" s="8">
        <f>VLOOKUP(P582,'Lookup Tables'!$A$3:$B$121,1,TRUE)</f>
        <v>43506</v>
      </c>
      <c r="R582" s="9">
        <f>VLOOKUP(P582,'Lookup Tables'!$A$3:$B$121,2,TRUE)</f>
        <v>43506</v>
      </c>
      <c r="S582" s="10">
        <f>VLOOKUP(P582,'Lookup Tables'!$D$3:$E$25,2,TRUE)</f>
        <v>43497</v>
      </c>
      <c r="T582" s="24" t="str">
        <f>IF(LEFT(G582,2)="PH",VLOOKUP(LEFT(G582,3),'Lookup Tables'!$G$3:$H$37,2,FALSE),IF(ISNA(VLOOKUP(LEFT(G582,2),'Lookup Tables'!$G$3:$H$37,2,FALSE)),"Other",VLOOKUP(LEFT(G582,2),'Lookup Tables'!$G$3:$H$37,2,FALSE)))</f>
        <v>Battery</v>
      </c>
      <c r="U582" s="79" t="str">
        <f t="shared" si="67"/>
        <v>NH2</v>
      </c>
      <c r="V582" s="79" t="str">
        <f t="shared" si="68"/>
        <v>H</v>
      </c>
      <c r="W582" s="79">
        <f>VLOOKUP(V582,'Lookup Tables'!$K$3:$L$21,2,FALSE)</f>
        <v>8</v>
      </c>
      <c r="X582" s="79">
        <f t="shared" si="69"/>
        <v>800</v>
      </c>
      <c r="Y582" s="12">
        <f ca="1">IF(R582="LATE",TODAY()-P582,0)</f>
        <v>0</v>
      </c>
      <c r="Z582">
        <f ca="1">Y582*L582</f>
        <v>0</v>
      </c>
      <c r="AA582" s="80"/>
      <c r="AB582" s="93"/>
    </row>
    <row r="583" spans="1:28" x14ac:dyDescent="0.25">
      <c r="A583" s="25" t="s">
        <v>187</v>
      </c>
      <c r="B583" s="25" t="s">
        <v>13</v>
      </c>
      <c r="C583" s="26">
        <v>43138</v>
      </c>
      <c r="D583" s="26">
        <v>43578</v>
      </c>
      <c r="E583" s="25" t="s">
        <v>33</v>
      </c>
      <c r="F583" s="25" t="s">
        <v>33</v>
      </c>
      <c r="G583" s="25" t="s">
        <v>1672</v>
      </c>
      <c r="H583" s="25" t="s">
        <v>17</v>
      </c>
      <c r="I583" s="25" t="s">
        <v>2194</v>
      </c>
      <c r="J583" s="27">
        <v>110</v>
      </c>
      <c r="K583" s="27">
        <v>0</v>
      </c>
      <c r="L583" s="27">
        <f t="shared" si="66"/>
        <v>110</v>
      </c>
      <c r="M583" s="93">
        <v>0.88443015944261205</v>
      </c>
      <c r="N583" s="4" t="str">
        <f t="shared" si="63"/>
        <v>45094NH2054bf34 Rev1.9110</v>
      </c>
      <c r="O583" s="4">
        <f t="shared" si="64"/>
        <v>97.287317538687319</v>
      </c>
      <c r="P583" s="8">
        <f t="shared" si="65"/>
        <v>43539</v>
      </c>
      <c r="Q583" s="8">
        <f>VLOOKUP(P583,'Lookup Tables'!$A$3:$B$121,1,TRUE)</f>
        <v>43534</v>
      </c>
      <c r="R583" s="9">
        <f>VLOOKUP(P583,'Lookup Tables'!$A$3:$B$121,2,TRUE)</f>
        <v>43534</v>
      </c>
      <c r="S583" s="10">
        <f>VLOOKUP(P583,'Lookup Tables'!$D$3:$E$25,2,TRUE)</f>
        <v>43525</v>
      </c>
      <c r="T583" s="24" t="str">
        <f>IF(LEFT(G583,2)="PH",VLOOKUP(LEFT(G583,3),'Lookup Tables'!$G$3:$H$37,2,FALSE),IF(ISNA(VLOOKUP(LEFT(G583,2),'Lookup Tables'!$G$3:$H$37,2,FALSE)),"Other",VLOOKUP(LEFT(G583,2),'Lookup Tables'!$G$3:$H$37,2,FALSE)))</f>
        <v>Battery</v>
      </c>
      <c r="U583" s="79" t="str">
        <f t="shared" si="67"/>
        <v>NH2</v>
      </c>
      <c r="V583" s="79" t="str">
        <f t="shared" si="68"/>
        <v>H</v>
      </c>
      <c r="W583" s="79">
        <f>VLOOKUP(V583,'Lookup Tables'!$K$3:$L$21,2,FALSE)</f>
        <v>8</v>
      </c>
      <c r="X583" s="79">
        <f t="shared" si="69"/>
        <v>880</v>
      </c>
      <c r="Y583" s="12">
        <f ca="1">IF(R583="LATE",TODAY()-P583,0)</f>
        <v>0</v>
      </c>
      <c r="Z583">
        <f ca="1">Y583*L583</f>
        <v>0</v>
      </c>
      <c r="AA583" s="80"/>
      <c r="AB583" s="93"/>
    </row>
    <row r="584" spans="1:28" x14ac:dyDescent="0.25">
      <c r="A584" s="25" t="s">
        <v>187</v>
      </c>
      <c r="B584" s="25" t="s">
        <v>13</v>
      </c>
      <c r="C584" s="26">
        <v>43138</v>
      </c>
      <c r="D584" s="26">
        <v>43578</v>
      </c>
      <c r="E584" s="25" t="s">
        <v>33</v>
      </c>
      <c r="F584" s="25" t="s">
        <v>33</v>
      </c>
      <c r="G584" s="25" t="s">
        <v>1672</v>
      </c>
      <c r="H584" s="25" t="s">
        <v>17</v>
      </c>
      <c r="I584" s="25" t="s">
        <v>2195</v>
      </c>
      <c r="J584" s="27">
        <v>130</v>
      </c>
      <c r="K584" s="27">
        <v>0</v>
      </c>
      <c r="L584" s="27">
        <f t="shared" si="66"/>
        <v>130</v>
      </c>
      <c r="M584" s="93">
        <v>0.88443015944261205</v>
      </c>
      <c r="N584" s="4" t="str">
        <f t="shared" si="63"/>
        <v>45094NH2054bf34 Rev1.9130</v>
      </c>
      <c r="O584" s="4">
        <f t="shared" si="64"/>
        <v>114.97592072753957</v>
      </c>
      <c r="P584" s="8">
        <f t="shared" si="65"/>
        <v>43570</v>
      </c>
      <c r="Q584" s="8">
        <f>VLOOKUP(P584,'Lookup Tables'!$A$3:$B$121,1,TRUE)</f>
        <v>43569</v>
      </c>
      <c r="R584" s="9">
        <f>VLOOKUP(P584,'Lookup Tables'!$A$3:$B$121,2,TRUE)</f>
        <v>43569</v>
      </c>
      <c r="S584" s="10">
        <f>VLOOKUP(P584,'Lookup Tables'!$D$3:$E$25,2,TRUE)</f>
        <v>43556</v>
      </c>
      <c r="T584" s="24" t="str">
        <f>IF(LEFT(G584,2)="PH",VLOOKUP(LEFT(G584,3),'Lookup Tables'!$G$3:$H$37,2,FALSE),IF(ISNA(VLOOKUP(LEFT(G584,2),'Lookup Tables'!$G$3:$H$37,2,FALSE)),"Other",VLOOKUP(LEFT(G584,2),'Lookup Tables'!$G$3:$H$37,2,FALSE)))</f>
        <v>Battery</v>
      </c>
      <c r="U584" s="79" t="str">
        <f t="shared" si="67"/>
        <v>NH2</v>
      </c>
      <c r="V584" s="79" t="str">
        <f t="shared" si="68"/>
        <v>H</v>
      </c>
      <c r="W584" s="79">
        <f>VLOOKUP(V584,'Lookup Tables'!$K$3:$L$21,2,FALSE)</f>
        <v>8</v>
      </c>
      <c r="X584" s="79">
        <f t="shared" si="69"/>
        <v>1040</v>
      </c>
      <c r="Y584" s="12">
        <f ca="1">IF(R584="LATE",TODAY()-P584,0)</f>
        <v>0</v>
      </c>
      <c r="Z584">
        <f ca="1">Y584*L584</f>
        <v>0</v>
      </c>
      <c r="AA584" s="80"/>
      <c r="AB584" s="93"/>
    </row>
    <row r="585" spans="1:28" x14ac:dyDescent="0.25">
      <c r="A585" s="25" t="s">
        <v>1277</v>
      </c>
      <c r="B585" s="25" t="s">
        <v>13</v>
      </c>
      <c r="C585" s="26">
        <v>43349</v>
      </c>
      <c r="D585" s="26">
        <v>43630</v>
      </c>
      <c r="E585" s="25" t="s">
        <v>370</v>
      </c>
      <c r="F585" s="25" t="s">
        <v>370</v>
      </c>
      <c r="G585" s="25" t="s">
        <v>1672</v>
      </c>
      <c r="H585" s="25" t="s">
        <v>17</v>
      </c>
      <c r="I585" s="25" t="s">
        <v>2196</v>
      </c>
      <c r="J585" s="27">
        <v>60</v>
      </c>
      <c r="K585" s="27">
        <v>0</v>
      </c>
      <c r="L585" s="27">
        <f t="shared" si="66"/>
        <v>60</v>
      </c>
      <c r="M585" s="93">
        <v>0.94266424401496496</v>
      </c>
      <c r="N585" s="4" t="str">
        <f t="shared" si="63"/>
        <v>46971NH2054bf34 Rev1.960</v>
      </c>
      <c r="O585" s="4">
        <f t="shared" si="64"/>
        <v>56.559854640897896</v>
      </c>
      <c r="P585" s="8">
        <f t="shared" si="65"/>
        <v>43451</v>
      </c>
      <c r="Q585" s="8">
        <f>VLOOKUP(P585,'Lookup Tables'!$A$3:$B$121,1,TRUE)</f>
        <v>43450</v>
      </c>
      <c r="R585" s="9">
        <f>VLOOKUP(P585,'Lookup Tables'!$A$3:$B$121,2,TRUE)</f>
        <v>43450</v>
      </c>
      <c r="S585" s="10">
        <f>VLOOKUP(P585,'Lookup Tables'!$D$3:$E$25,2,TRUE)</f>
        <v>43435</v>
      </c>
      <c r="T585" s="24" t="str">
        <f>IF(LEFT(G585,2)="PH",VLOOKUP(LEFT(G585,3),'Lookup Tables'!$G$3:$H$37,2,FALSE),IF(ISNA(VLOOKUP(LEFT(G585,2),'Lookup Tables'!$G$3:$H$37,2,FALSE)),"Other",VLOOKUP(LEFT(G585,2),'Lookup Tables'!$G$3:$H$37,2,FALSE)))</f>
        <v>Battery</v>
      </c>
      <c r="U585" s="79" t="str">
        <f t="shared" si="67"/>
        <v>NH2</v>
      </c>
      <c r="V585" s="79" t="str">
        <f t="shared" si="68"/>
        <v>H</v>
      </c>
      <c r="W585" s="79">
        <f>VLOOKUP(V585,'Lookup Tables'!$K$3:$L$21,2,FALSE)</f>
        <v>8</v>
      </c>
      <c r="X585" s="79">
        <f t="shared" si="69"/>
        <v>480</v>
      </c>
      <c r="Y585" s="12">
        <f ca="1">IF(R585="LATE",TODAY()-P585,0)</f>
        <v>0</v>
      </c>
      <c r="Z585">
        <f ca="1">Y585*L585</f>
        <v>0</v>
      </c>
      <c r="AA585" s="80"/>
      <c r="AB585" s="93"/>
    </row>
    <row r="586" spans="1:28" x14ac:dyDescent="0.25">
      <c r="A586" s="25" t="s">
        <v>1277</v>
      </c>
      <c r="B586" s="25" t="s">
        <v>13</v>
      </c>
      <c r="C586" s="26">
        <v>43349</v>
      </c>
      <c r="D586" s="26">
        <v>43630</v>
      </c>
      <c r="E586" s="25" t="s">
        <v>370</v>
      </c>
      <c r="F586" s="25" t="s">
        <v>370</v>
      </c>
      <c r="G586" s="25" t="s">
        <v>1672</v>
      </c>
      <c r="H586" s="25" t="s">
        <v>17</v>
      </c>
      <c r="I586" s="25" t="s">
        <v>2197</v>
      </c>
      <c r="J586" s="27">
        <v>60</v>
      </c>
      <c r="K586" s="27">
        <v>0</v>
      </c>
      <c r="L586" s="27">
        <f t="shared" si="66"/>
        <v>60</v>
      </c>
      <c r="M586" s="93">
        <v>0.94266424401496496</v>
      </c>
      <c r="N586" s="4" t="str">
        <f t="shared" ref="N586:N649" si="70">A586&amp;G586&amp;J586</f>
        <v>46971NH2054bf34 Rev1.960</v>
      </c>
      <c r="O586" s="4">
        <f t="shared" ref="O586:O649" si="71">M586*L586</f>
        <v>56.559854640897896</v>
      </c>
      <c r="P586" s="8">
        <f t="shared" ref="P586:P649" si="72">VALUE(IF(RIGHT(I586,1)="]",MID(I586,LEN(I586)-8,8),D586))</f>
        <v>43540</v>
      </c>
      <c r="Q586" s="8">
        <f>VLOOKUP(P586,'Lookup Tables'!$A$3:$B$121,1,TRUE)</f>
        <v>43534</v>
      </c>
      <c r="R586" s="9">
        <f>VLOOKUP(P586,'Lookup Tables'!$A$3:$B$121,2,TRUE)</f>
        <v>43534</v>
      </c>
      <c r="S586" s="10">
        <f>VLOOKUP(P586,'Lookup Tables'!$D$3:$E$25,2,TRUE)</f>
        <v>43525</v>
      </c>
      <c r="T586" s="24" t="str">
        <f>IF(LEFT(G586,2)="PH",VLOOKUP(LEFT(G586,3),'Lookup Tables'!$G$3:$H$37,2,FALSE),IF(ISNA(VLOOKUP(LEFT(G586,2),'Lookup Tables'!$G$3:$H$37,2,FALSE)),"Other",VLOOKUP(LEFT(G586,2),'Lookup Tables'!$G$3:$H$37,2,FALSE)))</f>
        <v>Battery</v>
      </c>
      <c r="U586" s="79" t="str">
        <f t="shared" si="67"/>
        <v>NH2</v>
      </c>
      <c r="V586" s="79" t="str">
        <f t="shared" si="68"/>
        <v>H</v>
      </c>
      <c r="W586" s="79">
        <f>VLOOKUP(V586,'Lookup Tables'!$K$3:$L$21,2,FALSE)</f>
        <v>8</v>
      </c>
      <c r="X586" s="79">
        <f t="shared" si="69"/>
        <v>480</v>
      </c>
      <c r="Y586" s="12">
        <f ca="1">IF(R586="LATE",TODAY()-P586,0)</f>
        <v>0</v>
      </c>
      <c r="Z586">
        <f ca="1">Y586*L586</f>
        <v>0</v>
      </c>
      <c r="AA586" s="80"/>
      <c r="AB586" s="93"/>
    </row>
    <row r="587" spans="1:28" x14ac:dyDescent="0.25">
      <c r="A587" s="25" t="s">
        <v>1277</v>
      </c>
      <c r="B587" s="25" t="s">
        <v>13</v>
      </c>
      <c r="C587" s="26">
        <v>43349</v>
      </c>
      <c r="D587" s="26">
        <v>43630</v>
      </c>
      <c r="E587" s="25" t="s">
        <v>370</v>
      </c>
      <c r="F587" s="25" t="s">
        <v>370</v>
      </c>
      <c r="G587" s="25" t="s">
        <v>1672</v>
      </c>
      <c r="H587" s="25" t="s">
        <v>17</v>
      </c>
      <c r="I587" s="25" t="s">
        <v>2198</v>
      </c>
      <c r="J587" s="27">
        <v>120</v>
      </c>
      <c r="K587" s="27">
        <v>0</v>
      </c>
      <c r="L587" s="27">
        <f t="shared" si="66"/>
        <v>120</v>
      </c>
      <c r="M587" s="93">
        <v>0.94266424401496496</v>
      </c>
      <c r="N587" s="4" t="str">
        <f t="shared" si="70"/>
        <v>46971NH2054bf34 Rev1.9120</v>
      </c>
      <c r="O587" s="4">
        <f t="shared" si="71"/>
        <v>113.11970928179579</v>
      </c>
      <c r="P587" s="8">
        <f t="shared" si="72"/>
        <v>43630</v>
      </c>
      <c r="Q587" s="8">
        <f>VLOOKUP(P587,'Lookup Tables'!$A$3:$B$121,1,TRUE)</f>
        <v>43625</v>
      </c>
      <c r="R587" s="9">
        <f>VLOOKUP(P587,'Lookup Tables'!$A$3:$B$121,2,TRUE)</f>
        <v>43625</v>
      </c>
      <c r="S587" s="10">
        <f>VLOOKUP(P587,'Lookup Tables'!$D$3:$E$25,2,TRUE)</f>
        <v>43617</v>
      </c>
      <c r="T587" s="24" t="str">
        <f>IF(LEFT(G587,2)="PH",VLOOKUP(LEFT(G587,3),'Lookup Tables'!$G$3:$H$37,2,FALSE),IF(ISNA(VLOOKUP(LEFT(G587,2),'Lookup Tables'!$G$3:$H$37,2,FALSE)),"Other",VLOOKUP(LEFT(G587,2),'Lookup Tables'!$G$3:$H$37,2,FALSE)))</f>
        <v>Battery</v>
      </c>
      <c r="U587" s="79" t="str">
        <f t="shared" si="67"/>
        <v>NH2</v>
      </c>
      <c r="V587" s="79" t="str">
        <f t="shared" si="68"/>
        <v>H</v>
      </c>
      <c r="W587" s="79">
        <f>VLOOKUP(V587,'Lookup Tables'!$K$3:$L$21,2,FALSE)</f>
        <v>8</v>
      </c>
      <c r="X587" s="79">
        <f t="shared" si="69"/>
        <v>960</v>
      </c>
      <c r="Y587" s="12">
        <f ca="1">IF(R587="LATE",TODAY()-P587,0)</f>
        <v>0</v>
      </c>
      <c r="Z587">
        <f ca="1">Y587*L587</f>
        <v>0</v>
      </c>
      <c r="AA587" s="80"/>
      <c r="AB587" s="93"/>
    </row>
    <row r="588" spans="1:28" x14ac:dyDescent="0.25">
      <c r="A588" s="25" t="s">
        <v>155</v>
      </c>
      <c r="B588" s="25" t="s">
        <v>13</v>
      </c>
      <c r="C588" s="26">
        <v>43235</v>
      </c>
      <c r="D588" s="26">
        <v>43417</v>
      </c>
      <c r="E588" s="25" t="s">
        <v>71</v>
      </c>
      <c r="F588" s="25" t="s">
        <v>71</v>
      </c>
      <c r="G588" s="25" t="s">
        <v>1673</v>
      </c>
      <c r="H588" s="25" t="s">
        <v>17</v>
      </c>
      <c r="I588" s="25" t="s">
        <v>2199</v>
      </c>
      <c r="J588" s="27">
        <v>350</v>
      </c>
      <c r="K588" s="27">
        <v>0</v>
      </c>
      <c r="L588" s="27">
        <f t="shared" si="66"/>
        <v>350</v>
      </c>
      <c r="M588" s="93">
        <v>0.92018952700032253</v>
      </c>
      <c r="N588" s="4" t="str">
        <f t="shared" si="70"/>
        <v>46022NH2054bs34 Rev1.2350</v>
      </c>
      <c r="O588" s="4">
        <f t="shared" si="71"/>
        <v>322.06633445011289</v>
      </c>
      <c r="P588" s="8">
        <f t="shared" si="72"/>
        <v>43350</v>
      </c>
      <c r="Q588" s="8">
        <f>VLOOKUP(P588,'Lookup Tables'!$A$3:$B$121,1,TRUE)</f>
        <v>43345</v>
      </c>
      <c r="R588" s="9" t="str">
        <f>VLOOKUP(P588,'Lookup Tables'!$A$3:$B$121,2,TRUE)</f>
        <v>LATE</v>
      </c>
      <c r="S588" s="10">
        <f>VLOOKUP(P588,'Lookup Tables'!$D$3:$E$25,2,TRUE)</f>
        <v>43344</v>
      </c>
      <c r="T588" s="24" t="str">
        <f>IF(LEFT(G588,2)="PH",VLOOKUP(LEFT(G588,3),'Lookup Tables'!$G$3:$H$37,2,FALSE),IF(ISNA(VLOOKUP(LEFT(G588,2),'Lookup Tables'!$G$3:$H$37,2,FALSE)),"Other",VLOOKUP(LEFT(G588,2),'Lookup Tables'!$G$3:$H$37,2,FALSE)))</f>
        <v>Battery</v>
      </c>
      <c r="U588" s="79" t="str">
        <f t="shared" si="67"/>
        <v>NH2</v>
      </c>
      <c r="V588" s="79" t="str">
        <f t="shared" si="68"/>
        <v>H</v>
      </c>
      <c r="W588" s="79">
        <f>VLOOKUP(V588,'Lookup Tables'!$K$3:$L$21,2,FALSE)</f>
        <v>8</v>
      </c>
      <c r="X588" s="79">
        <f t="shared" si="69"/>
        <v>2800</v>
      </c>
      <c r="Y588" s="12">
        <f ca="1">IF(R588="LATE",TODAY()-P588,0)</f>
        <v>7</v>
      </c>
      <c r="Z588">
        <f ca="1">Y588*L588</f>
        <v>2450</v>
      </c>
      <c r="AA588" s="80"/>
      <c r="AB588" s="93"/>
    </row>
    <row r="589" spans="1:28" x14ac:dyDescent="0.25">
      <c r="A589" s="25" t="s">
        <v>173</v>
      </c>
      <c r="B589" s="25" t="s">
        <v>13</v>
      </c>
      <c r="C589" s="26">
        <v>43235</v>
      </c>
      <c r="D589" s="26">
        <v>43455</v>
      </c>
      <c r="E589" s="25" t="s">
        <v>71</v>
      </c>
      <c r="F589" s="25" t="s">
        <v>71</v>
      </c>
      <c r="G589" s="25" t="s">
        <v>1673</v>
      </c>
      <c r="H589" s="25" t="s">
        <v>17</v>
      </c>
      <c r="I589" s="25" t="s">
        <v>2200</v>
      </c>
      <c r="J589" s="27">
        <v>800</v>
      </c>
      <c r="K589" s="27">
        <v>0</v>
      </c>
      <c r="L589" s="27">
        <f t="shared" si="66"/>
        <v>800</v>
      </c>
      <c r="M589" s="93">
        <v>0.92018952700032253</v>
      </c>
      <c r="N589" s="4" t="str">
        <f t="shared" si="70"/>
        <v>46021NH2054bs34 Rev1.2800</v>
      </c>
      <c r="O589" s="4">
        <f t="shared" si="71"/>
        <v>736.15162160025807</v>
      </c>
      <c r="P589" s="8">
        <f t="shared" si="72"/>
        <v>43327</v>
      </c>
      <c r="Q589" s="8">
        <f>VLOOKUP(P589,'Lookup Tables'!$A$3:$B$121,1,TRUE)</f>
        <v>43324</v>
      </c>
      <c r="R589" s="9" t="str">
        <f>VLOOKUP(P589,'Lookup Tables'!$A$3:$B$121,2,TRUE)</f>
        <v>LATE</v>
      </c>
      <c r="S589" s="10" t="str">
        <f>VLOOKUP(P589,'Lookup Tables'!$D$3:$E$25,2,TRUE)</f>
        <v>LATE</v>
      </c>
      <c r="T589" s="24" t="str">
        <f>IF(LEFT(G589,2)="PH",VLOOKUP(LEFT(G589,3),'Lookup Tables'!$G$3:$H$37,2,FALSE),IF(ISNA(VLOOKUP(LEFT(G589,2),'Lookup Tables'!$G$3:$H$37,2,FALSE)),"Other",VLOOKUP(LEFT(G589,2),'Lookup Tables'!$G$3:$H$37,2,FALSE)))</f>
        <v>Battery</v>
      </c>
      <c r="U589" s="79" t="str">
        <f t="shared" si="67"/>
        <v>NH2</v>
      </c>
      <c r="V589" s="79" t="str">
        <f t="shared" si="68"/>
        <v>H</v>
      </c>
      <c r="W589" s="79">
        <f>VLOOKUP(V589,'Lookup Tables'!$K$3:$L$21,2,FALSE)</f>
        <v>8</v>
      </c>
      <c r="X589" s="79">
        <f t="shared" si="69"/>
        <v>6400</v>
      </c>
      <c r="Y589" s="12">
        <f ca="1">IF(R589="LATE",TODAY()-P589,0)</f>
        <v>30</v>
      </c>
      <c r="Z589">
        <f ca="1">Y589*L589</f>
        <v>24000</v>
      </c>
      <c r="AA589" s="80"/>
      <c r="AB589" s="93"/>
    </row>
    <row r="590" spans="1:28" x14ac:dyDescent="0.25">
      <c r="A590" s="25" t="s">
        <v>173</v>
      </c>
      <c r="B590" s="25" t="s">
        <v>13</v>
      </c>
      <c r="C590" s="26">
        <v>43235</v>
      </c>
      <c r="D590" s="26">
        <v>43455</v>
      </c>
      <c r="E590" s="25" t="s">
        <v>71</v>
      </c>
      <c r="F590" s="25" t="s">
        <v>71</v>
      </c>
      <c r="G590" s="25" t="s">
        <v>1673</v>
      </c>
      <c r="H590" s="25" t="s">
        <v>17</v>
      </c>
      <c r="I590" s="25" t="s">
        <v>2201</v>
      </c>
      <c r="J590" s="27">
        <v>800</v>
      </c>
      <c r="K590" s="27">
        <v>0</v>
      </c>
      <c r="L590" s="27">
        <f t="shared" si="66"/>
        <v>800</v>
      </c>
      <c r="M590" s="93">
        <v>0.92018952700032253</v>
      </c>
      <c r="N590" s="4" t="str">
        <f t="shared" si="70"/>
        <v>46021NH2054bs34 Rev1.2800</v>
      </c>
      <c r="O590" s="4">
        <f t="shared" si="71"/>
        <v>736.15162160025807</v>
      </c>
      <c r="P590" s="8">
        <f t="shared" si="72"/>
        <v>43340</v>
      </c>
      <c r="Q590" s="8">
        <f>VLOOKUP(P590,'Lookup Tables'!$A$3:$B$121,1,TRUE)</f>
        <v>43338</v>
      </c>
      <c r="R590" s="9" t="str">
        <f>VLOOKUP(P590,'Lookup Tables'!$A$3:$B$121,2,TRUE)</f>
        <v>LATE</v>
      </c>
      <c r="S590" s="10" t="str">
        <f>VLOOKUP(P590,'Lookup Tables'!$D$3:$E$25,2,TRUE)</f>
        <v>LATE</v>
      </c>
      <c r="T590" s="24" t="str">
        <f>IF(LEFT(G590,2)="PH",VLOOKUP(LEFT(G590,3),'Lookup Tables'!$G$3:$H$37,2,FALSE),IF(ISNA(VLOOKUP(LEFT(G590,2),'Lookup Tables'!$G$3:$H$37,2,FALSE)),"Other",VLOOKUP(LEFT(G590,2),'Lookup Tables'!$G$3:$H$37,2,FALSE)))</f>
        <v>Battery</v>
      </c>
      <c r="U590" s="79" t="str">
        <f t="shared" si="67"/>
        <v>NH2</v>
      </c>
      <c r="V590" s="79" t="str">
        <f t="shared" si="68"/>
        <v>H</v>
      </c>
      <c r="W590" s="79">
        <f>VLOOKUP(V590,'Lookup Tables'!$K$3:$L$21,2,FALSE)</f>
        <v>8</v>
      </c>
      <c r="X590" s="79">
        <f t="shared" si="69"/>
        <v>6400</v>
      </c>
      <c r="Y590" s="12">
        <f ca="1">IF(R590="LATE",TODAY()-P590,0)</f>
        <v>17</v>
      </c>
      <c r="Z590">
        <f ca="1">Y590*L590</f>
        <v>13600</v>
      </c>
      <c r="AA590" s="80"/>
      <c r="AB590" s="93"/>
    </row>
    <row r="591" spans="1:28" x14ac:dyDescent="0.25">
      <c r="A591" s="25" t="s">
        <v>173</v>
      </c>
      <c r="B591" s="25" t="s">
        <v>13</v>
      </c>
      <c r="C591" s="26">
        <v>43235</v>
      </c>
      <c r="D591" s="26">
        <v>43455</v>
      </c>
      <c r="E591" s="25" t="s">
        <v>71</v>
      </c>
      <c r="F591" s="25" t="s">
        <v>71</v>
      </c>
      <c r="G591" s="25" t="s">
        <v>1673</v>
      </c>
      <c r="H591" s="25" t="s">
        <v>17</v>
      </c>
      <c r="I591" s="25" t="s">
        <v>2202</v>
      </c>
      <c r="J591" s="27">
        <v>750</v>
      </c>
      <c r="K591" s="27">
        <v>0</v>
      </c>
      <c r="L591" s="27">
        <f t="shared" si="66"/>
        <v>750</v>
      </c>
      <c r="M591" s="93">
        <v>0.92018952700032253</v>
      </c>
      <c r="N591" s="4" t="str">
        <f t="shared" si="70"/>
        <v>46021NH2054bs34 Rev1.2750</v>
      </c>
      <c r="O591" s="4">
        <f t="shared" si="71"/>
        <v>690.14214525024192</v>
      </c>
      <c r="P591" s="8">
        <f t="shared" si="72"/>
        <v>43355</v>
      </c>
      <c r="Q591" s="8">
        <f>VLOOKUP(P591,'Lookup Tables'!$A$3:$B$121,1,TRUE)</f>
        <v>43352</v>
      </c>
      <c r="R591" s="9">
        <f>VLOOKUP(P591,'Lookup Tables'!$A$3:$B$121,2,TRUE)</f>
        <v>43352</v>
      </c>
      <c r="S591" s="10">
        <f>VLOOKUP(P591,'Lookup Tables'!$D$3:$E$25,2,TRUE)</f>
        <v>43344</v>
      </c>
      <c r="T591" s="24" t="str">
        <f>IF(LEFT(G591,2)="PH",VLOOKUP(LEFT(G591,3),'Lookup Tables'!$G$3:$H$37,2,FALSE),IF(ISNA(VLOOKUP(LEFT(G591,2),'Lookup Tables'!$G$3:$H$37,2,FALSE)),"Other",VLOOKUP(LEFT(G591,2),'Lookup Tables'!$G$3:$H$37,2,FALSE)))</f>
        <v>Battery</v>
      </c>
      <c r="U591" s="79" t="str">
        <f t="shared" si="67"/>
        <v>NH2</v>
      </c>
      <c r="V591" s="79" t="str">
        <f t="shared" si="68"/>
        <v>H</v>
      </c>
      <c r="W591" s="79">
        <f>VLOOKUP(V591,'Lookup Tables'!$K$3:$L$21,2,FALSE)</f>
        <v>8</v>
      </c>
      <c r="X591" s="79">
        <f t="shared" si="69"/>
        <v>6000</v>
      </c>
      <c r="Y591" s="12">
        <f ca="1">IF(R591="LATE",TODAY()-P591,0)</f>
        <v>0</v>
      </c>
      <c r="Z591">
        <f ca="1">Y591*L591</f>
        <v>0</v>
      </c>
      <c r="AA591" s="80"/>
      <c r="AB591" s="93"/>
    </row>
    <row r="592" spans="1:28" x14ac:dyDescent="0.25">
      <c r="A592" s="25" t="s">
        <v>173</v>
      </c>
      <c r="B592" s="25" t="s">
        <v>13</v>
      </c>
      <c r="C592" s="26">
        <v>43235</v>
      </c>
      <c r="D592" s="26">
        <v>43455</v>
      </c>
      <c r="E592" s="25" t="s">
        <v>71</v>
      </c>
      <c r="F592" s="25" t="s">
        <v>71</v>
      </c>
      <c r="G592" s="25" t="s">
        <v>1673</v>
      </c>
      <c r="H592" s="25" t="s">
        <v>17</v>
      </c>
      <c r="I592" s="25" t="s">
        <v>2203</v>
      </c>
      <c r="J592" s="27">
        <v>750</v>
      </c>
      <c r="K592" s="27">
        <v>0</v>
      </c>
      <c r="L592" s="27">
        <f t="shared" si="66"/>
        <v>750</v>
      </c>
      <c r="M592" s="93">
        <v>0.92018952700032253</v>
      </c>
      <c r="N592" s="4" t="str">
        <f t="shared" si="70"/>
        <v>46021NH2054bs34 Rev1.2750</v>
      </c>
      <c r="O592" s="4">
        <f t="shared" si="71"/>
        <v>690.14214525024192</v>
      </c>
      <c r="P592" s="8">
        <f t="shared" si="72"/>
        <v>43362</v>
      </c>
      <c r="Q592" s="8">
        <f>VLOOKUP(P592,'Lookup Tables'!$A$3:$B$121,1,TRUE)</f>
        <v>43359</v>
      </c>
      <c r="R592" s="9">
        <f>VLOOKUP(P592,'Lookup Tables'!$A$3:$B$121,2,TRUE)</f>
        <v>43359</v>
      </c>
      <c r="S592" s="10">
        <f>VLOOKUP(P592,'Lookup Tables'!$D$3:$E$25,2,TRUE)</f>
        <v>43344</v>
      </c>
      <c r="T592" s="24" t="str">
        <f>IF(LEFT(G592,2)="PH",VLOOKUP(LEFT(G592,3),'Lookup Tables'!$G$3:$H$37,2,FALSE),IF(ISNA(VLOOKUP(LEFT(G592,2),'Lookup Tables'!$G$3:$H$37,2,FALSE)),"Other",VLOOKUP(LEFT(G592,2),'Lookup Tables'!$G$3:$H$37,2,FALSE)))</f>
        <v>Battery</v>
      </c>
      <c r="U592" s="79" t="str">
        <f t="shared" si="67"/>
        <v>NH2</v>
      </c>
      <c r="V592" s="79" t="str">
        <f t="shared" si="68"/>
        <v>H</v>
      </c>
      <c r="W592" s="79">
        <f>VLOOKUP(V592,'Lookup Tables'!$K$3:$L$21,2,FALSE)</f>
        <v>8</v>
      </c>
      <c r="X592" s="79">
        <f t="shared" si="69"/>
        <v>6000</v>
      </c>
      <c r="Y592" s="12">
        <f ca="1">IF(R592="LATE",TODAY()-P592,0)</f>
        <v>0</v>
      </c>
      <c r="Z592">
        <f ca="1">Y592*L592</f>
        <v>0</v>
      </c>
      <c r="AA592" s="80"/>
      <c r="AB592" s="93"/>
    </row>
    <row r="593" spans="1:28" x14ac:dyDescent="0.25">
      <c r="A593" s="25" t="s">
        <v>155</v>
      </c>
      <c r="B593" s="25" t="s">
        <v>13</v>
      </c>
      <c r="C593" s="26">
        <v>43235</v>
      </c>
      <c r="D593" s="26">
        <v>43417</v>
      </c>
      <c r="E593" s="25" t="s">
        <v>71</v>
      </c>
      <c r="F593" s="25" t="s">
        <v>71</v>
      </c>
      <c r="G593" s="25" t="s">
        <v>1674</v>
      </c>
      <c r="H593" s="25" t="s">
        <v>17</v>
      </c>
      <c r="I593" s="25" t="s">
        <v>2204</v>
      </c>
      <c r="J593" s="27">
        <v>350</v>
      </c>
      <c r="K593" s="27">
        <v>0</v>
      </c>
      <c r="L593" s="27">
        <f t="shared" si="66"/>
        <v>350</v>
      </c>
      <c r="M593" s="93">
        <v>0.92018952700032253</v>
      </c>
      <c r="N593" s="4" t="str">
        <f t="shared" si="70"/>
        <v>46022NH2054bs34 Rev1.3350</v>
      </c>
      <c r="O593" s="4">
        <f t="shared" si="71"/>
        <v>322.06633445011289</v>
      </c>
      <c r="P593" s="8">
        <f t="shared" si="72"/>
        <v>43382</v>
      </c>
      <c r="Q593" s="8">
        <f>VLOOKUP(P593,'Lookup Tables'!$A$3:$B$121,1,TRUE)</f>
        <v>43380</v>
      </c>
      <c r="R593" s="9">
        <f>VLOOKUP(P593,'Lookup Tables'!$A$3:$B$121,2,TRUE)</f>
        <v>43380</v>
      </c>
      <c r="S593" s="10">
        <f>VLOOKUP(P593,'Lookup Tables'!$D$3:$E$25,2,TRUE)</f>
        <v>43374</v>
      </c>
      <c r="T593" s="24" t="str">
        <f>IF(LEFT(G593,2)="PH",VLOOKUP(LEFT(G593,3),'Lookup Tables'!$G$3:$H$37,2,FALSE),IF(ISNA(VLOOKUP(LEFT(G593,2),'Lookup Tables'!$G$3:$H$37,2,FALSE)),"Other",VLOOKUP(LEFT(G593,2),'Lookup Tables'!$G$3:$H$37,2,FALSE)))</f>
        <v>Battery</v>
      </c>
      <c r="U593" s="79" t="str">
        <f t="shared" si="67"/>
        <v>NH2</v>
      </c>
      <c r="V593" s="79" t="str">
        <f t="shared" si="68"/>
        <v>H</v>
      </c>
      <c r="W593" s="79">
        <f>VLOOKUP(V593,'Lookup Tables'!$K$3:$L$21,2,FALSE)</f>
        <v>8</v>
      </c>
      <c r="X593" s="79">
        <f t="shared" si="69"/>
        <v>2800</v>
      </c>
      <c r="Y593" s="12">
        <f ca="1">IF(R593="LATE",TODAY()-P593,0)</f>
        <v>0</v>
      </c>
      <c r="Z593">
        <f ca="1">Y593*L593</f>
        <v>0</v>
      </c>
      <c r="AA593" s="80"/>
      <c r="AB593" s="93"/>
    </row>
    <row r="594" spans="1:28" x14ac:dyDescent="0.25">
      <c r="A594" s="25" t="s">
        <v>155</v>
      </c>
      <c r="B594" s="25" t="s">
        <v>13</v>
      </c>
      <c r="C594" s="26">
        <v>43235</v>
      </c>
      <c r="D594" s="26">
        <v>43417</v>
      </c>
      <c r="E594" s="25" t="s">
        <v>71</v>
      </c>
      <c r="F594" s="25" t="s">
        <v>71</v>
      </c>
      <c r="G594" s="25" t="s">
        <v>1674</v>
      </c>
      <c r="H594" s="25" t="s">
        <v>17</v>
      </c>
      <c r="I594" s="25" t="s">
        <v>2205</v>
      </c>
      <c r="J594" s="27">
        <v>350</v>
      </c>
      <c r="K594" s="27">
        <v>0</v>
      </c>
      <c r="L594" s="27">
        <f t="shared" si="66"/>
        <v>350</v>
      </c>
      <c r="M594" s="93">
        <v>0.92018952700032253</v>
      </c>
      <c r="N594" s="4" t="str">
        <f t="shared" si="70"/>
        <v>46022NH2054bs34 Rev1.3350</v>
      </c>
      <c r="O594" s="4">
        <f t="shared" si="71"/>
        <v>322.06633445011289</v>
      </c>
      <c r="P594" s="8">
        <f t="shared" si="72"/>
        <v>43410</v>
      </c>
      <c r="Q594" s="8">
        <f>VLOOKUP(P594,'Lookup Tables'!$A$3:$B$121,1,TRUE)</f>
        <v>43408</v>
      </c>
      <c r="R594" s="9">
        <f>VLOOKUP(P594,'Lookup Tables'!$A$3:$B$121,2,TRUE)</f>
        <v>43408</v>
      </c>
      <c r="S594" s="10">
        <f>VLOOKUP(P594,'Lookup Tables'!$D$3:$E$25,2,TRUE)</f>
        <v>43405</v>
      </c>
      <c r="T594" s="24" t="str">
        <f>IF(LEFT(G594,2)="PH",VLOOKUP(LEFT(G594,3),'Lookup Tables'!$G$3:$H$37,2,FALSE),IF(ISNA(VLOOKUP(LEFT(G594,2),'Lookup Tables'!$G$3:$H$37,2,FALSE)),"Other",VLOOKUP(LEFT(G594,2),'Lookup Tables'!$G$3:$H$37,2,FALSE)))</f>
        <v>Battery</v>
      </c>
      <c r="U594" s="79" t="str">
        <f t="shared" si="67"/>
        <v>NH2</v>
      </c>
      <c r="V594" s="79" t="str">
        <f t="shared" si="68"/>
        <v>H</v>
      </c>
      <c r="W594" s="79">
        <f>VLOOKUP(V594,'Lookup Tables'!$K$3:$L$21,2,FALSE)</f>
        <v>8</v>
      </c>
      <c r="X594" s="79">
        <f t="shared" si="69"/>
        <v>2800</v>
      </c>
      <c r="Y594" s="12">
        <f ca="1">IF(R594="LATE",TODAY()-P594,0)</f>
        <v>0</v>
      </c>
      <c r="Z594">
        <f ca="1">Y594*L594</f>
        <v>0</v>
      </c>
      <c r="AA594" s="80"/>
      <c r="AB594" s="93"/>
    </row>
    <row r="595" spans="1:28" x14ac:dyDescent="0.25">
      <c r="A595" s="25" t="s">
        <v>173</v>
      </c>
      <c r="B595" s="25" t="s">
        <v>13</v>
      </c>
      <c r="C595" s="26">
        <v>43235</v>
      </c>
      <c r="D595" s="26">
        <v>43455</v>
      </c>
      <c r="E595" s="25" t="s">
        <v>71</v>
      </c>
      <c r="F595" s="25" t="s">
        <v>71</v>
      </c>
      <c r="G595" s="25" t="s">
        <v>1674</v>
      </c>
      <c r="H595" s="25" t="s">
        <v>17</v>
      </c>
      <c r="I595" s="25" t="s">
        <v>2206</v>
      </c>
      <c r="J595" s="27">
        <v>750</v>
      </c>
      <c r="K595" s="27">
        <v>0</v>
      </c>
      <c r="L595" s="27">
        <f t="shared" si="66"/>
        <v>750</v>
      </c>
      <c r="M595" s="93">
        <v>0.92018952700032253</v>
      </c>
      <c r="N595" s="4" t="str">
        <f t="shared" si="70"/>
        <v>46021NH2054bs34 Rev1.3750</v>
      </c>
      <c r="O595" s="4">
        <f t="shared" si="71"/>
        <v>690.14214525024192</v>
      </c>
      <c r="P595" s="8">
        <f t="shared" si="72"/>
        <v>43369</v>
      </c>
      <c r="Q595" s="8">
        <f>VLOOKUP(P595,'Lookup Tables'!$A$3:$B$121,1,TRUE)</f>
        <v>43366</v>
      </c>
      <c r="R595" s="9">
        <f>VLOOKUP(P595,'Lookup Tables'!$A$3:$B$121,2,TRUE)</f>
        <v>43366</v>
      </c>
      <c r="S595" s="10">
        <f>VLOOKUP(P595,'Lookup Tables'!$D$3:$E$25,2,TRUE)</f>
        <v>43344</v>
      </c>
      <c r="T595" s="24" t="str">
        <f>IF(LEFT(G595,2)="PH",VLOOKUP(LEFT(G595,3),'Lookup Tables'!$G$3:$H$37,2,FALSE),IF(ISNA(VLOOKUP(LEFT(G595,2),'Lookup Tables'!$G$3:$H$37,2,FALSE)),"Other",VLOOKUP(LEFT(G595,2),'Lookup Tables'!$G$3:$H$37,2,FALSE)))</f>
        <v>Battery</v>
      </c>
      <c r="U595" s="79" t="str">
        <f t="shared" si="67"/>
        <v>NH2</v>
      </c>
      <c r="V595" s="79" t="str">
        <f t="shared" si="68"/>
        <v>H</v>
      </c>
      <c r="W595" s="79">
        <f>VLOOKUP(V595,'Lookup Tables'!$K$3:$L$21,2,FALSE)</f>
        <v>8</v>
      </c>
      <c r="X595" s="79">
        <f t="shared" si="69"/>
        <v>6000</v>
      </c>
      <c r="Y595" s="12">
        <f ca="1">IF(R595="LATE",TODAY()-P595,0)</f>
        <v>0</v>
      </c>
      <c r="Z595">
        <f ca="1">Y595*L595</f>
        <v>0</v>
      </c>
      <c r="AA595" s="80"/>
      <c r="AB595" s="93"/>
    </row>
    <row r="596" spans="1:28" x14ac:dyDescent="0.25">
      <c r="A596" s="25" t="s">
        <v>173</v>
      </c>
      <c r="B596" s="25" t="s">
        <v>13</v>
      </c>
      <c r="C596" s="26">
        <v>43235</v>
      </c>
      <c r="D596" s="26">
        <v>43455</v>
      </c>
      <c r="E596" s="25" t="s">
        <v>71</v>
      </c>
      <c r="F596" s="25" t="s">
        <v>71</v>
      </c>
      <c r="G596" s="25" t="s">
        <v>1674</v>
      </c>
      <c r="H596" s="25" t="s">
        <v>17</v>
      </c>
      <c r="I596" s="25" t="s">
        <v>2207</v>
      </c>
      <c r="J596" s="27">
        <v>750</v>
      </c>
      <c r="K596" s="27">
        <v>0</v>
      </c>
      <c r="L596" s="27">
        <f t="shared" si="66"/>
        <v>750</v>
      </c>
      <c r="M596" s="93">
        <v>0.92018952700032253</v>
      </c>
      <c r="N596" s="4" t="str">
        <f t="shared" si="70"/>
        <v>46021NH2054bs34 Rev1.3750</v>
      </c>
      <c r="O596" s="4">
        <f t="shared" si="71"/>
        <v>690.14214525024192</v>
      </c>
      <c r="P596" s="8">
        <f t="shared" si="72"/>
        <v>43383</v>
      </c>
      <c r="Q596" s="8">
        <f>VLOOKUP(P596,'Lookup Tables'!$A$3:$B$121,1,TRUE)</f>
        <v>43380</v>
      </c>
      <c r="R596" s="9">
        <f>VLOOKUP(P596,'Lookup Tables'!$A$3:$B$121,2,TRUE)</f>
        <v>43380</v>
      </c>
      <c r="S596" s="10">
        <f>VLOOKUP(P596,'Lookup Tables'!$D$3:$E$25,2,TRUE)</f>
        <v>43374</v>
      </c>
      <c r="T596" s="24" t="str">
        <f>IF(LEFT(G596,2)="PH",VLOOKUP(LEFT(G596,3),'Lookup Tables'!$G$3:$H$37,2,FALSE),IF(ISNA(VLOOKUP(LEFT(G596,2),'Lookup Tables'!$G$3:$H$37,2,FALSE)),"Other",VLOOKUP(LEFT(G596,2),'Lookup Tables'!$G$3:$H$37,2,FALSE)))</f>
        <v>Battery</v>
      </c>
      <c r="U596" s="79" t="str">
        <f t="shared" si="67"/>
        <v>NH2</v>
      </c>
      <c r="V596" s="79" t="str">
        <f t="shared" si="68"/>
        <v>H</v>
      </c>
      <c r="W596" s="79">
        <f>VLOOKUP(V596,'Lookup Tables'!$K$3:$L$21,2,FALSE)</f>
        <v>8</v>
      </c>
      <c r="X596" s="79">
        <f t="shared" si="69"/>
        <v>6000</v>
      </c>
      <c r="Y596" s="12">
        <f ca="1">IF(R596="LATE",TODAY()-P596,0)</f>
        <v>0</v>
      </c>
      <c r="Z596">
        <f ca="1">Y596*L596</f>
        <v>0</v>
      </c>
      <c r="AA596" s="80"/>
      <c r="AB596" s="93"/>
    </row>
    <row r="597" spans="1:28" x14ac:dyDescent="0.25">
      <c r="A597" s="25" t="s">
        <v>173</v>
      </c>
      <c r="B597" s="25" t="s">
        <v>13</v>
      </c>
      <c r="C597" s="26">
        <v>43235</v>
      </c>
      <c r="D597" s="26">
        <v>43455</v>
      </c>
      <c r="E597" s="25" t="s">
        <v>71</v>
      </c>
      <c r="F597" s="25" t="s">
        <v>71</v>
      </c>
      <c r="G597" s="25" t="s">
        <v>1674</v>
      </c>
      <c r="H597" s="25" t="s">
        <v>17</v>
      </c>
      <c r="I597" s="25" t="s">
        <v>2208</v>
      </c>
      <c r="J597" s="27">
        <v>750</v>
      </c>
      <c r="K597" s="27">
        <v>0</v>
      </c>
      <c r="L597" s="27">
        <f t="shared" si="66"/>
        <v>750</v>
      </c>
      <c r="M597" s="93">
        <v>0.92018952700032253</v>
      </c>
      <c r="N597" s="4" t="str">
        <f t="shared" si="70"/>
        <v>46021NH2054bs34 Rev1.3750</v>
      </c>
      <c r="O597" s="4">
        <f t="shared" si="71"/>
        <v>690.14214525024192</v>
      </c>
      <c r="P597" s="8">
        <f t="shared" si="72"/>
        <v>43397</v>
      </c>
      <c r="Q597" s="8">
        <f>VLOOKUP(P597,'Lookup Tables'!$A$3:$B$121,1,TRUE)</f>
        <v>43394</v>
      </c>
      <c r="R597" s="9">
        <f>VLOOKUP(P597,'Lookup Tables'!$A$3:$B$121,2,TRUE)</f>
        <v>43394</v>
      </c>
      <c r="S597" s="10">
        <f>VLOOKUP(P597,'Lookup Tables'!$D$3:$E$25,2,TRUE)</f>
        <v>43374</v>
      </c>
      <c r="T597" s="24" t="str">
        <f>IF(LEFT(G597,2)="PH",VLOOKUP(LEFT(G597,3),'Lookup Tables'!$G$3:$H$37,2,FALSE),IF(ISNA(VLOOKUP(LEFT(G597,2),'Lookup Tables'!$G$3:$H$37,2,FALSE)),"Other",VLOOKUP(LEFT(G597,2),'Lookup Tables'!$G$3:$H$37,2,FALSE)))</f>
        <v>Battery</v>
      </c>
      <c r="U597" s="79" t="str">
        <f t="shared" si="67"/>
        <v>NH2</v>
      </c>
      <c r="V597" s="79" t="str">
        <f t="shared" si="68"/>
        <v>H</v>
      </c>
      <c r="W597" s="79">
        <f>VLOOKUP(V597,'Lookup Tables'!$K$3:$L$21,2,FALSE)</f>
        <v>8</v>
      </c>
      <c r="X597" s="79">
        <f t="shared" si="69"/>
        <v>6000</v>
      </c>
      <c r="Y597" s="12">
        <f ca="1">IF(R597="LATE",TODAY()-P597,0)</f>
        <v>0</v>
      </c>
      <c r="Z597">
        <f ca="1">Y597*L597</f>
        <v>0</v>
      </c>
      <c r="AA597" s="80"/>
      <c r="AB597" s="93"/>
    </row>
    <row r="598" spans="1:28" x14ac:dyDescent="0.25">
      <c r="A598" s="25" t="s">
        <v>173</v>
      </c>
      <c r="B598" s="25" t="s">
        <v>13</v>
      </c>
      <c r="C598" s="26">
        <v>43235</v>
      </c>
      <c r="D598" s="26">
        <v>43455</v>
      </c>
      <c r="E598" s="25" t="s">
        <v>71</v>
      </c>
      <c r="F598" s="25" t="s">
        <v>71</v>
      </c>
      <c r="G598" s="25" t="s">
        <v>1674</v>
      </c>
      <c r="H598" s="25" t="s">
        <v>17</v>
      </c>
      <c r="I598" s="25" t="s">
        <v>2209</v>
      </c>
      <c r="J598" s="27">
        <v>750</v>
      </c>
      <c r="K598" s="27">
        <v>0</v>
      </c>
      <c r="L598" s="27">
        <f t="shared" si="66"/>
        <v>750</v>
      </c>
      <c r="M598" s="93">
        <v>0.92018952700032253</v>
      </c>
      <c r="N598" s="4" t="str">
        <f t="shared" si="70"/>
        <v>46021NH2054bs34 Rev1.3750</v>
      </c>
      <c r="O598" s="4">
        <f t="shared" si="71"/>
        <v>690.14214525024192</v>
      </c>
      <c r="P598" s="8">
        <f t="shared" si="72"/>
        <v>43403</v>
      </c>
      <c r="Q598" s="8">
        <f>VLOOKUP(P598,'Lookup Tables'!$A$3:$B$121,1,TRUE)</f>
        <v>43401</v>
      </c>
      <c r="R598" s="9">
        <f>VLOOKUP(P598,'Lookup Tables'!$A$3:$B$121,2,TRUE)</f>
        <v>43401</v>
      </c>
      <c r="S598" s="10">
        <f>VLOOKUP(P598,'Lookup Tables'!$D$3:$E$25,2,TRUE)</f>
        <v>43374</v>
      </c>
      <c r="T598" s="24" t="str">
        <f>IF(LEFT(G598,2)="PH",VLOOKUP(LEFT(G598,3),'Lookup Tables'!$G$3:$H$37,2,FALSE),IF(ISNA(VLOOKUP(LEFT(G598,2),'Lookup Tables'!$G$3:$H$37,2,FALSE)),"Other",VLOOKUP(LEFT(G598,2),'Lookup Tables'!$G$3:$H$37,2,FALSE)))</f>
        <v>Battery</v>
      </c>
      <c r="U598" s="79" t="str">
        <f t="shared" si="67"/>
        <v>NH2</v>
      </c>
      <c r="V598" s="79" t="str">
        <f t="shared" si="68"/>
        <v>H</v>
      </c>
      <c r="W598" s="79">
        <f>VLOOKUP(V598,'Lookup Tables'!$K$3:$L$21,2,FALSE)</f>
        <v>8</v>
      </c>
      <c r="X598" s="79">
        <f t="shared" si="69"/>
        <v>6000</v>
      </c>
      <c r="Y598" s="12">
        <f ca="1">IF(R598="LATE",TODAY()-P598,0)</f>
        <v>0</v>
      </c>
      <c r="Z598">
        <f ca="1">Y598*L598</f>
        <v>0</v>
      </c>
      <c r="AA598" s="80"/>
      <c r="AB598" s="93"/>
    </row>
    <row r="599" spans="1:28" x14ac:dyDescent="0.25">
      <c r="A599" s="25" t="s">
        <v>173</v>
      </c>
      <c r="B599" s="25" t="s">
        <v>13</v>
      </c>
      <c r="C599" s="26">
        <v>43235</v>
      </c>
      <c r="D599" s="26">
        <v>43455</v>
      </c>
      <c r="E599" s="25" t="s">
        <v>71</v>
      </c>
      <c r="F599" s="25" t="s">
        <v>71</v>
      </c>
      <c r="G599" s="25" t="s">
        <v>1674</v>
      </c>
      <c r="H599" s="25" t="s">
        <v>17</v>
      </c>
      <c r="I599" s="25" t="s">
        <v>2210</v>
      </c>
      <c r="J599" s="27">
        <v>750</v>
      </c>
      <c r="K599" s="27">
        <v>0</v>
      </c>
      <c r="L599" s="27">
        <f t="shared" si="66"/>
        <v>750</v>
      </c>
      <c r="M599" s="93">
        <v>0.92018952700032253</v>
      </c>
      <c r="N599" s="4" t="str">
        <f t="shared" si="70"/>
        <v>46021NH2054bs34 Rev1.3750</v>
      </c>
      <c r="O599" s="4">
        <f t="shared" si="71"/>
        <v>690.14214525024192</v>
      </c>
      <c r="P599" s="8">
        <f t="shared" si="72"/>
        <v>43411</v>
      </c>
      <c r="Q599" s="8">
        <f>VLOOKUP(P599,'Lookup Tables'!$A$3:$B$121,1,TRUE)</f>
        <v>43408</v>
      </c>
      <c r="R599" s="9">
        <f>VLOOKUP(P599,'Lookup Tables'!$A$3:$B$121,2,TRUE)</f>
        <v>43408</v>
      </c>
      <c r="S599" s="10">
        <f>VLOOKUP(P599,'Lookup Tables'!$D$3:$E$25,2,TRUE)</f>
        <v>43405</v>
      </c>
      <c r="T599" s="24" t="str">
        <f>IF(LEFT(G599,2)="PH",VLOOKUP(LEFT(G599,3),'Lookup Tables'!$G$3:$H$37,2,FALSE),IF(ISNA(VLOOKUP(LEFT(G599,2),'Lookup Tables'!$G$3:$H$37,2,FALSE)),"Other",VLOOKUP(LEFT(G599,2),'Lookup Tables'!$G$3:$H$37,2,FALSE)))</f>
        <v>Battery</v>
      </c>
      <c r="U599" s="79" t="str">
        <f t="shared" si="67"/>
        <v>NH2</v>
      </c>
      <c r="V599" s="79" t="str">
        <f t="shared" si="68"/>
        <v>H</v>
      </c>
      <c r="W599" s="79">
        <f>VLOOKUP(V599,'Lookup Tables'!$K$3:$L$21,2,FALSE)</f>
        <v>8</v>
      </c>
      <c r="X599" s="79">
        <f t="shared" si="69"/>
        <v>6000</v>
      </c>
      <c r="Y599" s="12">
        <f ca="1">IF(R599="LATE",TODAY()-P599,0)</f>
        <v>0</v>
      </c>
      <c r="Z599">
        <f ca="1">Y599*L599</f>
        <v>0</v>
      </c>
      <c r="AA599" s="80"/>
      <c r="AB599" s="93"/>
    </row>
    <row r="600" spans="1:28" x14ac:dyDescent="0.25">
      <c r="A600" s="25" t="s">
        <v>173</v>
      </c>
      <c r="B600" s="25" t="s">
        <v>13</v>
      </c>
      <c r="C600" s="26">
        <v>43235</v>
      </c>
      <c r="D600" s="26">
        <v>43455</v>
      </c>
      <c r="E600" s="25" t="s">
        <v>71</v>
      </c>
      <c r="F600" s="25" t="s">
        <v>71</v>
      </c>
      <c r="G600" s="25" t="s">
        <v>1674</v>
      </c>
      <c r="H600" s="25" t="s">
        <v>17</v>
      </c>
      <c r="I600" s="25" t="s">
        <v>2211</v>
      </c>
      <c r="J600" s="27">
        <v>750</v>
      </c>
      <c r="K600" s="27">
        <v>0</v>
      </c>
      <c r="L600" s="27">
        <f t="shared" si="66"/>
        <v>750</v>
      </c>
      <c r="M600" s="93">
        <v>0.92018952700032253</v>
      </c>
      <c r="N600" s="4" t="str">
        <f t="shared" si="70"/>
        <v>46021NH2054bs34 Rev1.3750</v>
      </c>
      <c r="O600" s="4">
        <f t="shared" si="71"/>
        <v>690.14214525024192</v>
      </c>
      <c r="P600" s="8">
        <f t="shared" si="72"/>
        <v>43418</v>
      </c>
      <c r="Q600" s="8">
        <f>VLOOKUP(P600,'Lookup Tables'!$A$3:$B$121,1,TRUE)</f>
        <v>43415</v>
      </c>
      <c r="R600" s="9">
        <f>VLOOKUP(P600,'Lookup Tables'!$A$3:$B$121,2,TRUE)</f>
        <v>43415</v>
      </c>
      <c r="S600" s="10">
        <f>VLOOKUP(P600,'Lookup Tables'!$D$3:$E$25,2,TRUE)</f>
        <v>43405</v>
      </c>
      <c r="T600" s="24" t="str">
        <f>IF(LEFT(G600,2)="PH",VLOOKUP(LEFT(G600,3),'Lookup Tables'!$G$3:$H$37,2,FALSE),IF(ISNA(VLOOKUP(LEFT(G600,2),'Lookup Tables'!$G$3:$H$37,2,FALSE)),"Other",VLOOKUP(LEFT(G600,2),'Lookup Tables'!$G$3:$H$37,2,FALSE)))</f>
        <v>Battery</v>
      </c>
      <c r="U600" s="79" t="str">
        <f t="shared" si="67"/>
        <v>NH2</v>
      </c>
      <c r="V600" s="79" t="str">
        <f t="shared" si="68"/>
        <v>H</v>
      </c>
      <c r="W600" s="79">
        <f>VLOOKUP(V600,'Lookup Tables'!$K$3:$L$21,2,FALSE)</f>
        <v>8</v>
      </c>
      <c r="X600" s="79">
        <f t="shared" si="69"/>
        <v>6000</v>
      </c>
      <c r="Y600" s="12">
        <f ca="1">IF(R600="LATE",TODAY()-P600,0)</f>
        <v>0</v>
      </c>
      <c r="Z600">
        <f ca="1">Y600*L600</f>
        <v>0</v>
      </c>
      <c r="AA600" s="80"/>
      <c r="AB600" s="93"/>
    </row>
    <row r="601" spans="1:28" x14ac:dyDescent="0.25">
      <c r="A601" s="25" t="s">
        <v>173</v>
      </c>
      <c r="B601" s="25" t="s">
        <v>13</v>
      </c>
      <c r="C601" s="26">
        <v>43235</v>
      </c>
      <c r="D601" s="26">
        <v>43455</v>
      </c>
      <c r="E601" s="25" t="s">
        <v>71</v>
      </c>
      <c r="F601" s="25" t="s">
        <v>71</v>
      </c>
      <c r="G601" s="25" t="s">
        <v>1674</v>
      </c>
      <c r="H601" s="25" t="s">
        <v>17</v>
      </c>
      <c r="I601" s="25" t="s">
        <v>2212</v>
      </c>
      <c r="J601" s="27">
        <v>750</v>
      </c>
      <c r="K601" s="27">
        <v>0</v>
      </c>
      <c r="L601" s="27">
        <f t="shared" si="66"/>
        <v>750</v>
      </c>
      <c r="M601" s="93">
        <v>0.92018952700032253</v>
      </c>
      <c r="N601" s="4" t="str">
        <f t="shared" si="70"/>
        <v>46021NH2054bs34 Rev1.3750</v>
      </c>
      <c r="O601" s="4">
        <f t="shared" si="71"/>
        <v>690.14214525024192</v>
      </c>
      <c r="P601" s="8">
        <f t="shared" si="72"/>
        <v>43432</v>
      </c>
      <c r="Q601" s="8">
        <f>VLOOKUP(P601,'Lookup Tables'!$A$3:$B$121,1,TRUE)</f>
        <v>43429</v>
      </c>
      <c r="R601" s="9">
        <f>VLOOKUP(P601,'Lookup Tables'!$A$3:$B$121,2,TRUE)</f>
        <v>43429</v>
      </c>
      <c r="S601" s="10">
        <f>VLOOKUP(P601,'Lookup Tables'!$D$3:$E$25,2,TRUE)</f>
        <v>43405</v>
      </c>
      <c r="T601" s="24" t="str">
        <f>IF(LEFT(G601,2)="PH",VLOOKUP(LEFT(G601,3),'Lookup Tables'!$G$3:$H$37,2,FALSE),IF(ISNA(VLOOKUP(LEFT(G601,2),'Lookup Tables'!$G$3:$H$37,2,FALSE)),"Other",VLOOKUP(LEFT(G601,2),'Lookup Tables'!$G$3:$H$37,2,FALSE)))</f>
        <v>Battery</v>
      </c>
      <c r="U601" s="79" t="str">
        <f t="shared" si="67"/>
        <v>NH2</v>
      </c>
      <c r="V601" s="79" t="str">
        <f t="shared" si="68"/>
        <v>H</v>
      </c>
      <c r="W601" s="79">
        <f>VLOOKUP(V601,'Lookup Tables'!$K$3:$L$21,2,FALSE)</f>
        <v>8</v>
      </c>
      <c r="X601" s="79">
        <f t="shared" si="69"/>
        <v>6000</v>
      </c>
      <c r="Y601" s="12">
        <f ca="1">IF(R601="LATE",TODAY()-P601,0)</f>
        <v>0</v>
      </c>
      <c r="Z601">
        <f ca="1">Y601*L601</f>
        <v>0</v>
      </c>
      <c r="AA601" s="80"/>
      <c r="AB601" s="93"/>
    </row>
    <row r="602" spans="1:28" x14ac:dyDescent="0.25">
      <c r="A602" s="25" t="s">
        <v>173</v>
      </c>
      <c r="B602" s="25" t="s">
        <v>13</v>
      </c>
      <c r="C602" s="26">
        <v>43235</v>
      </c>
      <c r="D602" s="26">
        <v>43455</v>
      </c>
      <c r="E602" s="25" t="s">
        <v>71</v>
      </c>
      <c r="F602" s="25" t="s">
        <v>71</v>
      </c>
      <c r="G602" s="25" t="s">
        <v>1674</v>
      </c>
      <c r="H602" s="25" t="s">
        <v>17</v>
      </c>
      <c r="I602" s="25" t="s">
        <v>2213</v>
      </c>
      <c r="J602" s="27">
        <v>750</v>
      </c>
      <c r="K602" s="27">
        <v>0</v>
      </c>
      <c r="L602" s="27">
        <f t="shared" si="66"/>
        <v>750</v>
      </c>
      <c r="M602" s="93">
        <v>0.92018952700032253</v>
      </c>
      <c r="N602" s="4" t="str">
        <f t="shared" si="70"/>
        <v>46021NH2054bs34 Rev1.3750</v>
      </c>
      <c r="O602" s="4">
        <f t="shared" si="71"/>
        <v>690.14214525024192</v>
      </c>
      <c r="P602" s="8">
        <f t="shared" si="72"/>
        <v>43439</v>
      </c>
      <c r="Q602" s="8">
        <f>VLOOKUP(P602,'Lookup Tables'!$A$3:$B$121,1,TRUE)</f>
        <v>43436</v>
      </c>
      <c r="R602" s="9">
        <f>VLOOKUP(P602,'Lookup Tables'!$A$3:$B$121,2,TRUE)</f>
        <v>43436</v>
      </c>
      <c r="S602" s="10">
        <f>VLOOKUP(P602,'Lookup Tables'!$D$3:$E$25,2,TRUE)</f>
        <v>43435</v>
      </c>
      <c r="T602" s="24" t="str">
        <f>IF(LEFT(G602,2)="PH",VLOOKUP(LEFT(G602,3),'Lookup Tables'!$G$3:$H$37,2,FALSE),IF(ISNA(VLOOKUP(LEFT(G602,2),'Lookup Tables'!$G$3:$H$37,2,FALSE)),"Other",VLOOKUP(LEFT(G602,2),'Lookup Tables'!$G$3:$H$37,2,FALSE)))</f>
        <v>Battery</v>
      </c>
      <c r="U602" s="79" t="str">
        <f t="shared" si="67"/>
        <v>NH2</v>
      </c>
      <c r="V602" s="79" t="str">
        <f t="shared" si="68"/>
        <v>H</v>
      </c>
      <c r="W602" s="79">
        <f>VLOOKUP(V602,'Lookup Tables'!$K$3:$L$21,2,FALSE)</f>
        <v>8</v>
      </c>
      <c r="X602" s="79">
        <f t="shared" si="69"/>
        <v>6000</v>
      </c>
      <c r="Y602" s="12">
        <f ca="1">IF(R602="LATE",TODAY()-P602,0)</f>
        <v>0</v>
      </c>
      <c r="Z602">
        <f ca="1">Y602*L602</f>
        <v>0</v>
      </c>
      <c r="AA602" s="80"/>
      <c r="AB602" s="93"/>
    </row>
    <row r="603" spans="1:28" x14ac:dyDescent="0.25">
      <c r="A603" s="25" t="s">
        <v>173</v>
      </c>
      <c r="B603" s="25" t="s">
        <v>13</v>
      </c>
      <c r="C603" s="26">
        <v>43235</v>
      </c>
      <c r="D603" s="26">
        <v>43455</v>
      </c>
      <c r="E603" s="25" t="s">
        <v>71</v>
      </c>
      <c r="F603" s="25" t="s">
        <v>71</v>
      </c>
      <c r="G603" s="25" t="s">
        <v>1674</v>
      </c>
      <c r="H603" s="25" t="s">
        <v>17</v>
      </c>
      <c r="I603" s="25" t="s">
        <v>2214</v>
      </c>
      <c r="J603" s="27">
        <v>750</v>
      </c>
      <c r="K603" s="27">
        <v>0</v>
      </c>
      <c r="L603" s="27">
        <f t="shared" si="66"/>
        <v>750</v>
      </c>
      <c r="M603" s="93">
        <v>0.92018952700032253</v>
      </c>
      <c r="N603" s="4" t="str">
        <f t="shared" si="70"/>
        <v>46021NH2054bs34 Rev1.3750</v>
      </c>
      <c r="O603" s="4">
        <f t="shared" si="71"/>
        <v>690.14214525024192</v>
      </c>
      <c r="P603" s="8">
        <f t="shared" si="72"/>
        <v>43446</v>
      </c>
      <c r="Q603" s="8">
        <f>VLOOKUP(P603,'Lookup Tables'!$A$3:$B$121,1,TRUE)</f>
        <v>43443</v>
      </c>
      <c r="R603" s="9">
        <f>VLOOKUP(P603,'Lookup Tables'!$A$3:$B$121,2,TRUE)</f>
        <v>43443</v>
      </c>
      <c r="S603" s="10">
        <f>VLOOKUP(P603,'Lookup Tables'!$D$3:$E$25,2,TRUE)</f>
        <v>43435</v>
      </c>
      <c r="T603" s="24" t="str">
        <f>IF(LEFT(G603,2)="PH",VLOOKUP(LEFT(G603,3),'Lookup Tables'!$G$3:$H$37,2,FALSE),IF(ISNA(VLOOKUP(LEFT(G603,2),'Lookup Tables'!$G$3:$H$37,2,FALSE)),"Other",VLOOKUP(LEFT(G603,2),'Lookup Tables'!$G$3:$H$37,2,FALSE)))</f>
        <v>Battery</v>
      </c>
      <c r="U603" s="79" t="str">
        <f t="shared" si="67"/>
        <v>NH2</v>
      </c>
      <c r="V603" s="79" t="str">
        <f t="shared" si="68"/>
        <v>H</v>
      </c>
      <c r="W603" s="79">
        <f>VLOOKUP(V603,'Lookup Tables'!$K$3:$L$21,2,FALSE)</f>
        <v>8</v>
      </c>
      <c r="X603" s="79">
        <f t="shared" si="69"/>
        <v>6000</v>
      </c>
      <c r="Y603" s="12">
        <f ca="1">IF(R603="LATE",TODAY()-P603,0)</f>
        <v>0</v>
      </c>
      <c r="Z603">
        <f ca="1">Y603*L603</f>
        <v>0</v>
      </c>
      <c r="AA603" s="80"/>
      <c r="AB603" s="93"/>
    </row>
    <row r="604" spans="1:28" x14ac:dyDescent="0.25">
      <c r="A604" s="25" t="s">
        <v>173</v>
      </c>
      <c r="B604" s="25" t="s">
        <v>13</v>
      </c>
      <c r="C604" s="26">
        <v>43235</v>
      </c>
      <c r="D604" s="26">
        <v>43455</v>
      </c>
      <c r="E604" s="25" t="s">
        <v>71</v>
      </c>
      <c r="F604" s="25" t="s">
        <v>71</v>
      </c>
      <c r="G604" s="25" t="s">
        <v>1674</v>
      </c>
      <c r="H604" s="25" t="s">
        <v>17</v>
      </c>
      <c r="I604" s="25" t="s">
        <v>2215</v>
      </c>
      <c r="J604" s="27">
        <v>750</v>
      </c>
      <c r="K604" s="27">
        <v>0</v>
      </c>
      <c r="L604" s="27">
        <f t="shared" si="66"/>
        <v>750</v>
      </c>
      <c r="M604" s="93">
        <v>0.92018952700032253</v>
      </c>
      <c r="N604" s="4" t="str">
        <f t="shared" si="70"/>
        <v>46021NH2054bs34 Rev1.3750</v>
      </c>
      <c r="O604" s="4">
        <f t="shared" si="71"/>
        <v>690.14214525024192</v>
      </c>
      <c r="P604" s="8">
        <f t="shared" si="72"/>
        <v>43453</v>
      </c>
      <c r="Q604" s="8">
        <f>VLOOKUP(P604,'Lookup Tables'!$A$3:$B$121,1,TRUE)</f>
        <v>43450</v>
      </c>
      <c r="R604" s="9">
        <f>VLOOKUP(P604,'Lookup Tables'!$A$3:$B$121,2,TRUE)</f>
        <v>43450</v>
      </c>
      <c r="S604" s="10">
        <f>VLOOKUP(P604,'Lookup Tables'!$D$3:$E$25,2,TRUE)</f>
        <v>43435</v>
      </c>
      <c r="T604" s="24" t="str">
        <f>IF(LEFT(G604,2)="PH",VLOOKUP(LEFT(G604,3),'Lookup Tables'!$G$3:$H$37,2,FALSE),IF(ISNA(VLOOKUP(LEFT(G604,2),'Lookup Tables'!$G$3:$H$37,2,FALSE)),"Other",VLOOKUP(LEFT(G604,2),'Lookup Tables'!$G$3:$H$37,2,FALSE)))</f>
        <v>Battery</v>
      </c>
      <c r="U604" s="79" t="str">
        <f t="shared" si="67"/>
        <v>NH2</v>
      </c>
      <c r="V604" s="79" t="str">
        <f t="shared" si="68"/>
        <v>H</v>
      </c>
      <c r="W604" s="79">
        <f>VLOOKUP(V604,'Lookup Tables'!$K$3:$L$21,2,FALSE)</f>
        <v>8</v>
      </c>
      <c r="X604" s="79">
        <f t="shared" si="69"/>
        <v>6000</v>
      </c>
      <c r="Y604" s="12">
        <f ca="1">IF(R604="LATE",TODAY()-P604,0)</f>
        <v>0</v>
      </c>
      <c r="Z604">
        <f ca="1">Y604*L604</f>
        <v>0</v>
      </c>
      <c r="AA604" s="80"/>
      <c r="AB604" s="93"/>
    </row>
    <row r="605" spans="1:28" x14ac:dyDescent="0.25">
      <c r="A605" s="25" t="s">
        <v>277</v>
      </c>
      <c r="B605" s="25" t="s">
        <v>13</v>
      </c>
      <c r="C605" s="26">
        <v>43258</v>
      </c>
      <c r="D605" s="26">
        <v>43350</v>
      </c>
      <c r="E605" s="25" t="s">
        <v>39</v>
      </c>
      <c r="F605" s="25" t="s">
        <v>39</v>
      </c>
      <c r="G605" s="25" t="s">
        <v>1675</v>
      </c>
      <c r="H605" s="25" t="s">
        <v>17</v>
      </c>
      <c r="I605" s="25" t="s">
        <v>2216</v>
      </c>
      <c r="J605" s="27">
        <v>25</v>
      </c>
      <c r="K605" s="27">
        <v>0</v>
      </c>
      <c r="L605" s="27">
        <f t="shared" si="66"/>
        <v>25</v>
      </c>
      <c r="M605" s="93">
        <v>1.1320160096322567</v>
      </c>
      <c r="N605" s="4" t="str">
        <f t="shared" si="70"/>
        <v>46214NH2054by34 Rev1.025</v>
      </c>
      <c r="O605" s="4">
        <f t="shared" si="71"/>
        <v>28.300400240806418</v>
      </c>
      <c r="P605" s="8">
        <f t="shared" si="72"/>
        <v>43347</v>
      </c>
      <c r="Q605" s="8">
        <f>VLOOKUP(P605,'Lookup Tables'!$A$3:$B$121,1,TRUE)</f>
        <v>43345</v>
      </c>
      <c r="R605" s="9" t="str">
        <f>VLOOKUP(P605,'Lookup Tables'!$A$3:$B$121,2,TRUE)</f>
        <v>LATE</v>
      </c>
      <c r="S605" s="10">
        <f>VLOOKUP(P605,'Lookup Tables'!$D$3:$E$25,2,TRUE)</f>
        <v>43344</v>
      </c>
      <c r="T605" s="24" t="str">
        <f>IF(LEFT(G605,2)="PH",VLOOKUP(LEFT(G605,3),'Lookup Tables'!$G$3:$H$37,2,FALSE),IF(ISNA(VLOOKUP(LEFT(G605,2),'Lookup Tables'!$G$3:$H$37,2,FALSE)),"Other",VLOOKUP(LEFT(G605,2),'Lookup Tables'!$G$3:$H$37,2,FALSE)))</f>
        <v>Battery</v>
      </c>
      <c r="U605" s="79" t="str">
        <f t="shared" si="67"/>
        <v>NH2</v>
      </c>
      <c r="V605" s="79" t="str">
        <f t="shared" si="68"/>
        <v>H</v>
      </c>
      <c r="W605" s="79">
        <f>VLOOKUP(V605,'Lookup Tables'!$K$3:$L$21,2,FALSE)</f>
        <v>8</v>
      </c>
      <c r="X605" s="79">
        <f t="shared" si="69"/>
        <v>200</v>
      </c>
      <c r="Y605" s="12">
        <f ca="1">IF(R605="LATE",TODAY()-P605,0)</f>
        <v>10</v>
      </c>
      <c r="Z605">
        <f ca="1">Y605*L605</f>
        <v>250</v>
      </c>
      <c r="AA605" s="80"/>
      <c r="AB605" s="93"/>
    </row>
    <row r="606" spans="1:28" x14ac:dyDescent="0.25">
      <c r="A606" s="25" t="s">
        <v>1106</v>
      </c>
      <c r="B606" s="25" t="s">
        <v>13</v>
      </c>
      <c r="C606" s="26">
        <v>43335</v>
      </c>
      <c r="D606" s="26">
        <v>43388</v>
      </c>
      <c r="E606" s="25" t="s">
        <v>39</v>
      </c>
      <c r="F606" s="25" t="s">
        <v>39</v>
      </c>
      <c r="G606" s="25" t="s">
        <v>1675</v>
      </c>
      <c r="H606" s="25" t="s">
        <v>17</v>
      </c>
      <c r="I606" s="25" t="s">
        <v>2217</v>
      </c>
      <c r="J606" s="27">
        <v>25</v>
      </c>
      <c r="K606" s="27">
        <v>0</v>
      </c>
      <c r="L606" s="27">
        <f t="shared" si="66"/>
        <v>25</v>
      </c>
      <c r="M606" s="93">
        <v>1.1320160096322567</v>
      </c>
      <c r="N606" s="4" t="str">
        <f t="shared" si="70"/>
        <v>46888NH2054by34 Rev1.025</v>
      </c>
      <c r="O606" s="4">
        <f t="shared" si="71"/>
        <v>28.300400240806418</v>
      </c>
      <c r="P606" s="8">
        <f t="shared" si="72"/>
        <v>43388</v>
      </c>
      <c r="Q606" s="8">
        <f>VLOOKUP(P606,'Lookup Tables'!$A$3:$B$121,1,TRUE)</f>
        <v>43387</v>
      </c>
      <c r="R606" s="9">
        <f>VLOOKUP(P606,'Lookup Tables'!$A$3:$B$121,2,TRUE)</f>
        <v>43387</v>
      </c>
      <c r="S606" s="10">
        <f>VLOOKUP(P606,'Lookup Tables'!$D$3:$E$25,2,TRUE)</f>
        <v>43374</v>
      </c>
      <c r="T606" s="24" t="str">
        <f>IF(LEFT(G606,2)="PH",VLOOKUP(LEFT(G606,3),'Lookup Tables'!$G$3:$H$37,2,FALSE),IF(ISNA(VLOOKUP(LEFT(G606,2),'Lookup Tables'!$G$3:$H$37,2,FALSE)),"Other",VLOOKUP(LEFT(G606,2),'Lookup Tables'!$G$3:$H$37,2,FALSE)))</f>
        <v>Battery</v>
      </c>
      <c r="U606" s="79" t="str">
        <f t="shared" si="67"/>
        <v>NH2</v>
      </c>
      <c r="V606" s="79" t="str">
        <f t="shared" si="68"/>
        <v>H</v>
      </c>
      <c r="W606" s="79">
        <f>VLOOKUP(V606,'Lookup Tables'!$K$3:$L$21,2,FALSE)</f>
        <v>8</v>
      </c>
      <c r="X606" s="79">
        <f t="shared" si="69"/>
        <v>200</v>
      </c>
      <c r="Y606" s="12">
        <f ca="1">IF(R606="LATE",TODAY()-P606,0)</f>
        <v>0</v>
      </c>
      <c r="Z606">
        <f ca="1">Y606*L606</f>
        <v>0</v>
      </c>
      <c r="AA606" s="80"/>
      <c r="AB606" s="93"/>
    </row>
    <row r="607" spans="1:28" x14ac:dyDescent="0.25">
      <c r="A607" s="25" t="s">
        <v>332</v>
      </c>
      <c r="B607" s="25" t="s">
        <v>13</v>
      </c>
      <c r="C607" s="26">
        <v>43271</v>
      </c>
      <c r="D607" s="26">
        <v>43635</v>
      </c>
      <c r="E607" s="25" t="s">
        <v>24</v>
      </c>
      <c r="F607" s="25" t="s">
        <v>24</v>
      </c>
      <c r="G607" s="25" t="s">
        <v>1676</v>
      </c>
      <c r="H607" s="25" t="s">
        <v>17</v>
      </c>
      <c r="I607" s="25" t="s">
        <v>2218</v>
      </c>
      <c r="J607" s="27">
        <v>84</v>
      </c>
      <c r="K607" s="27">
        <v>0</v>
      </c>
      <c r="L607" s="27">
        <f t="shared" si="66"/>
        <v>84</v>
      </c>
      <c r="M607" s="93">
        <v>0.9485786432293446</v>
      </c>
      <c r="N607" s="4" t="str">
        <f t="shared" si="70"/>
        <v>46348NH2054ca34 Rev1.284</v>
      </c>
      <c r="O607" s="4">
        <f t="shared" si="71"/>
        <v>79.680606031264944</v>
      </c>
      <c r="P607" s="8">
        <f t="shared" si="72"/>
        <v>43369</v>
      </c>
      <c r="Q607" s="8">
        <f>VLOOKUP(P607,'Lookup Tables'!$A$3:$B$121,1,TRUE)</f>
        <v>43366</v>
      </c>
      <c r="R607" s="9">
        <f>VLOOKUP(P607,'Lookup Tables'!$A$3:$B$121,2,TRUE)</f>
        <v>43366</v>
      </c>
      <c r="S607" s="10">
        <f>VLOOKUP(P607,'Lookup Tables'!$D$3:$E$25,2,TRUE)</f>
        <v>43344</v>
      </c>
      <c r="T607" s="24" t="str">
        <f>IF(LEFT(G607,2)="PH",VLOOKUP(LEFT(G607,3),'Lookup Tables'!$G$3:$H$37,2,FALSE),IF(ISNA(VLOOKUP(LEFT(G607,2),'Lookup Tables'!$G$3:$H$37,2,FALSE)),"Other",VLOOKUP(LEFT(G607,2),'Lookup Tables'!$G$3:$H$37,2,FALSE)))</f>
        <v>Battery</v>
      </c>
      <c r="U607" s="79" t="str">
        <f t="shared" si="67"/>
        <v>NH2</v>
      </c>
      <c r="V607" s="79" t="str">
        <f t="shared" si="68"/>
        <v>H</v>
      </c>
      <c r="W607" s="79">
        <f>VLOOKUP(V607,'Lookup Tables'!$K$3:$L$21,2,FALSE)</f>
        <v>8</v>
      </c>
      <c r="X607" s="79">
        <f t="shared" si="69"/>
        <v>672</v>
      </c>
      <c r="Y607" s="12">
        <f ca="1">IF(R607="LATE",TODAY()-P607,0)</f>
        <v>0</v>
      </c>
      <c r="Z607">
        <f ca="1">Y607*L607</f>
        <v>0</v>
      </c>
      <c r="AA607" s="80"/>
      <c r="AB607" s="93"/>
    </row>
    <row r="608" spans="1:28" x14ac:dyDescent="0.25">
      <c r="A608" s="25" t="s">
        <v>332</v>
      </c>
      <c r="B608" s="25" t="s">
        <v>13</v>
      </c>
      <c r="C608" s="26">
        <v>43271</v>
      </c>
      <c r="D608" s="26">
        <v>43635</v>
      </c>
      <c r="E608" s="25" t="s">
        <v>24</v>
      </c>
      <c r="F608" s="25" t="s">
        <v>24</v>
      </c>
      <c r="G608" s="25" t="s">
        <v>1676</v>
      </c>
      <c r="H608" s="25" t="s">
        <v>17</v>
      </c>
      <c r="I608" s="25" t="s">
        <v>2219</v>
      </c>
      <c r="J608" s="27">
        <v>84</v>
      </c>
      <c r="K608" s="27">
        <v>0</v>
      </c>
      <c r="L608" s="27">
        <f t="shared" si="66"/>
        <v>84</v>
      </c>
      <c r="M608" s="93">
        <v>0.9485786432293446</v>
      </c>
      <c r="N608" s="4" t="str">
        <f t="shared" si="70"/>
        <v>46348NH2054ca34 Rev1.284</v>
      </c>
      <c r="O608" s="4">
        <f t="shared" si="71"/>
        <v>79.680606031264944</v>
      </c>
      <c r="P608" s="8">
        <f t="shared" si="72"/>
        <v>43376</v>
      </c>
      <c r="Q608" s="8">
        <f>VLOOKUP(P608,'Lookup Tables'!$A$3:$B$121,1,TRUE)</f>
        <v>43373</v>
      </c>
      <c r="R608" s="9">
        <f>VLOOKUP(P608,'Lookup Tables'!$A$3:$B$121,2,TRUE)</f>
        <v>43373</v>
      </c>
      <c r="S608" s="10">
        <f>VLOOKUP(P608,'Lookup Tables'!$D$3:$E$25,2,TRUE)</f>
        <v>43374</v>
      </c>
      <c r="T608" s="24" t="str">
        <f>IF(LEFT(G608,2)="PH",VLOOKUP(LEFT(G608,3),'Lookup Tables'!$G$3:$H$37,2,FALSE),IF(ISNA(VLOOKUP(LEFT(G608,2),'Lookup Tables'!$G$3:$H$37,2,FALSE)),"Other",VLOOKUP(LEFT(G608,2),'Lookup Tables'!$G$3:$H$37,2,FALSE)))</f>
        <v>Battery</v>
      </c>
      <c r="U608" s="79" t="str">
        <f t="shared" si="67"/>
        <v>NH2</v>
      </c>
      <c r="V608" s="79" t="str">
        <f t="shared" si="68"/>
        <v>H</v>
      </c>
      <c r="W608" s="79">
        <f>VLOOKUP(V608,'Lookup Tables'!$K$3:$L$21,2,FALSE)</f>
        <v>8</v>
      </c>
      <c r="X608" s="79">
        <f t="shared" si="69"/>
        <v>672</v>
      </c>
      <c r="Y608" s="12">
        <f ca="1">IF(R608="LATE",TODAY()-P608,0)</f>
        <v>0</v>
      </c>
      <c r="Z608">
        <f ca="1">Y608*L608</f>
        <v>0</v>
      </c>
      <c r="AA608" s="80"/>
      <c r="AB608" s="93"/>
    </row>
    <row r="609" spans="1:28" x14ac:dyDescent="0.25">
      <c r="A609" s="25" t="s">
        <v>332</v>
      </c>
      <c r="B609" s="25" t="s">
        <v>13</v>
      </c>
      <c r="C609" s="26">
        <v>43271</v>
      </c>
      <c r="D609" s="26">
        <v>43635</v>
      </c>
      <c r="E609" s="25" t="s">
        <v>24</v>
      </c>
      <c r="F609" s="25" t="s">
        <v>24</v>
      </c>
      <c r="G609" s="25" t="s">
        <v>1676</v>
      </c>
      <c r="H609" s="25" t="s">
        <v>17</v>
      </c>
      <c r="I609" s="25" t="s">
        <v>2219</v>
      </c>
      <c r="J609" s="27">
        <v>84</v>
      </c>
      <c r="K609" s="27">
        <v>0</v>
      </c>
      <c r="L609" s="27">
        <f t="shared" si="66"/>
        <v>84</v>
      </c>
      <c r="M609" s="93">
        <v>0.9485786432293446</v>
      </c>
      <c r="N609" s="4" t="str">
        <f t="shared" si="70"/>
        <v>46348NH2054ca34 Rev1.284</v>
      </c>
      <c r="O609" s="4">
        <f t="shared" si="71"/>
        <v>79.680606031264944</v>
      </c>
      <c r="P609" s="8">
        <f t="shared" si="72"/>
        <v>43376</v>
      </c>
      <c r="Q609" s="8">
        <f>VLOOKUP(P609,'Lookup Tables'!$A$3:$B$121,1,TRUE)</f>
        <v>43373</v>
      </c>
      <c r="R609" s="9">
        <f>VLOOKUP(P609,'Lookup Tables'!$A$3:$B$121,2,TRUE)</f>
        <v>43373</v>
      </c>
      <c r="S609" s="10">
        <f>VLOOKUP(P609,'Lookup Tables'!$D$3:$E$25,2,TRUE)</f>
        <v>43374</v>
      </c>
      <c r="T609" s="24" t="str">
        <f>IF(LEFT(G609,2)="PH",VLOOKUP(LEFT(G609,3),'Lookup Tables'!$G$3:$H$37,2,FALSE),IF(ISNA(VLOOKUP(LEFT(G609,2),'Lookup Tables'!$G$3:$H$37,2,FALSE)),"Other",VLOOKUP(LEFT(G609,2),'Lookup Tables'!$G$3:$H$37,2,FALSE)))</f>
        <v>Battery</v>
      </c>
      <c r="U609" s="79" t="str">
        <f t="shared" si="67"/>
        <v>NH2</v>
      </c>
      <c r="V609" s="79" t="str">
        <f t="shared" si="68"/>
        <v>H</v>
      </c>
      <c r="W609" s="79">
        <f>VLOOKUP(V609,'Lookup Tables'!$K$3:$L$21,2,FALSE)</f>
        <v>8</v>
      </c>
      <c r="X609" s="79">
        <f t="shared" si="69"/>
        <v>672</v>
      </c>
      <c r="Y609" s="12">
        <f ca="1">IF(R609="LATE",TODAY()-P609,0)</f>
        <v>0</v>
      </c>
      <c r="Z609">
        <f ca="1">Y609*L609</f>
        <v>0</v>
      </c>
      <c r="AA609" s="80"/>
      <c r="AB609" s="93"/>
    </row>
    <row r="610" spans="1:28" x14ac:dyDescent="0.25">
      <c r="A610" s="25" t="s">
        <v>332</v>
      </c>
      <c r="B610" s="25" t="s">
        <v>13</v>
      </c>
      <c r="C610" s="26">
        <v>43271</v>
      </c>
      <c r="D610" s="26">
        <v>43635</v>
      </c>
      <c r="E610" s="25" t="s">
        <v>24</v>
      </c>
      <c r="F610" s="25" t="s">
        <v>24</v>
      </c>
      <c r="G610" s="25" t="s">
        <v>1676</v>
      </c>
      <c r="H610" s="25" t="s">
        <v>17</v>
      </c>
      <c r="I610" s="25" t="s">
        <v>2220</v>
      </c>
      <c r="J610" s="27">
        <v>84</v>
      </c>
      <c r="K610" s="27">
        <v>0</v>
      </c>
      <c r="L610" s="27">
        <f t="shared" si="66"/>
        <v>84</v>
      </c>
      <c r="M610" s="93">
        <v>0.9485786432293446</v>
      </c>
      <c r="N610" s="4" t="str">
        <f t="shared" si="70"/>
        <v>46348NH2054ca34 Rev1.284</v>
      </c>
      <c r="O610" s="4">
        <f t="shared" si="71"/>
        <v>79.680606031264944</v>
      </c>
      <c r="P610" s="8">
        <f t="shared" si="72"/>
        <v>43413</v>
      </c>
      <c r="Q610" s="8">
        <f>VLOOKUP(P610,'Lookup Tables'!$A$3:$B$121,1,TRUE)</f>
        <v>43408</v>
      </c>
      <c r="R610" s="9">
        <f>VLOOKUP(P610,'Lookup Tables'!$A$3:$B$121,2,TRUE)</f>
        <v>43408</v>
      </c>
      <c r="S610" s="10">
        <f>VLOOKUP(P610,'Lookup Tables'!$D$3:$E$25,2,TRUE)</f>
        <v>43405</v>
      </c>
      <c r="T610" s="24" t="str">
        <f>IF(LEFT(G610,2)="PH",VLOOKUP(LEFT(G610,3),'Lookup Tables'!$G$3:$H$37,2,FALSE),IF(ISNA(VLOOKUP(LEFT(G610,2),'Lookup Tables'!$G$3:$H$37,2,FALSE)),"Other",VLOOKUP(LEFT(G610,2),'Lookup Tables'!$G$3:$H$37,2,FALSE)))</f>
        <v>Battery</v>
      </c>
      <c r="U610" s="79" t="str">
        <f t="shared" si="67"/>
        <v>NH2</v>
      </c>
      <c r="V610" s="79" t="str">
        <f t="shared" si="68"/>
        <v>H</v>
      </c>
      <c r="W610" s="79">
        <f>VLOOKUP(V610,'Lookup Tables'!$K$3:$L$21,2,FALSE)</f>
        <v>8</v>
      </c>
      <c r="X610" s="79">
        <f t="shared" si="69"/>
        <v>672</v>
      </c>
      <c r="Y610" s="12">
        <f ca="1">IF(R610="LATE",TODAY()-P610,0)</f>
        <v>0</v>
      </c>
      <c r="Z610">
        <f ca="1">Y610*L610</f>
        <v>0</v>
      </c>
      <c r="AA610" s="80"/>
      <c r="AB610" s="93"/>
    </row>
    <row r="611" spans="1:28" x14ac:dyDescent="0.25">
      <c r="A611" s="25" t="s">
        <v>332</v>
      </c>
      <c r="B611" s="25" t="s">
        <v>13</v>
      </c>
      <c r="C611" s="26">
        <v>43271</v>
      </c>
      <c r="D611" s="26">
        <v>43635</v>
      </c>
      <c r="E611" s="25" t="s">
        <v>24</v>
      </c>
      <c r="F611" s="25" t="s">
        <v>24</v>
      </c>
      <c r="G611" s="25" t="s">
        <v>1676</v>
      </c>
      <c r="H611" s="25" t="s">
        <v>17</v>
      </c>
      <c r="I611" s="25" t="s">
        <v>2221</v>
      </c>
      <c r="J611" s="27">
        <v>84</v>
      </c>
      <c r="K611" s="27">
        <v>0</v>
      </c>
      <c r="L611" s="27">
        <f t="shared" si="66"/>
        <v>84</v>
      </c>
      <c r="M611" s="93">
        <v>0.9485786432293446</v>
      </c>
      <c r="N611" s="4" t="str">
        <f t="shared" si="70"/>
        <v>46348NH2054ca34 Rev1.284</v>
      </c>
      <c r="O611" s="4">
        <f t="shared" si="71"/>
        <v>79.680606031264944</v>
      </c>
      <c r="P611" s="8">
        <f t="shared" si="72"/>
        <v>43444</v>
      </c>
      <c r="Q611" s="8">
        <f>VLOOKUP(P611,'Lookup Tables'!$A$3:$B$121,1,TRUE)</f>
        <v>43443</v>
      </c>
      <c r="R611" s="9">
        <f>VLOOKUP(P611,'Lookup Tables'!$A$3:$B$121,2,TRUE)</f>
        <v>43443</v>
      </c>
      <c r="S611" s="10">
        <f>VLOOKUP(P611,'Lookup Tables'!$D$3:$E$25,2,TRUE)</f>
        <v>43435</v>
      </c>
      <c r="T611" s="24" t="str">
        <f>IF(LEFT(G611,2)="PH",VLOOKUP(LEFT(G611,3),'Lookup Tables'!$G$3:$H$37,2,FALSE),IF(ISNA(VLOOKUP(LEFT(G611,2),'Lookup Tables'!$G$3:$H$37,2,FALSE)),"Other",VLOOKUP(LEFT(G611,2),'Lookup Tables'!$G$3:$H$37,2,FALSE)))</f>
        <v>Battery</v>
      </c>
      <c r="U611" s="79" t="str">
        <f t="shared" si="67"/>
        <v>NH2</v>
      </c>
      <c r="V611" s="79" t="str">
        <f t="shared" si="68"/>
        <v>H</v>
      </c>
      <c r="W611" s="79">
        <f>VLOOKUP(V611,'Lookup Tables'!$K$3:$L$21,2,FALSE)</f>
        <v>8</v>
      </c>
      <c r="X611" s="79">
        <f t="shared" si="69"/>
        <v>672</v>
      </c>
      <c r="Y611" s="12">
        <f ca="1">IF(R611="LATE",TODAY()-P611,0)</f>
        <v>0</v>
      </c>
      <c r="Z611">
        <f ca="1">Y611*L611</f>
        <v>0</v>
      </c>
      <c r="AA611" s="80"/>
      <c r="AB611" s="93"/>
    </row>
    <row r="612" spans="1:28" x14ac:dyDescent="0.25">
      <c r="A612" s="25" t="s">
        <v>332</v>
      </c>
      <c r="B612" s="25" t="s">
        <v>13</v>
      </c>
      <c r="C612" s="26">
        <v>43271</v>
      </c>
      <c r="D612" s="26">
        <v>43635</v>
      </c>
      <c r="E612" s="25" t="s">
        <v>24</v>
      </c>
      <c r="F612" s="25" t="s">
        <v>24</v>
      </c>
      <c r="G612" s="25" t="s">
        <v>1676</v>
      </c>
      <c r="H612" s="25" t="s">
        <v>17</v>
      </c>
      <c r="I612" s="25" t="s">
        <v>2222</v>
      </c>
      <c r="J612" s="27">
        <v>84</v>
      </c>
      <c r="K612" s="27">
        <v>0</v>
      </c>
      <c r="L612" s="27">
        <f t="shared" si="66"/>
        <v>84</v>
      </c>
      <c r="M612" s="93">
        <v>0.9485786432293446</v>
      </c>
      <c r="N612" s="4" t="str">
        <f t="shared" si="70"/>
        <v>46348NH2054ca34 Rev1.284</v>
      </c>
      <c r="O612" s="4">
        <f t="shared" si="71"/>
        <v>79.680606031264944</v>
      </c>
      <c r="P612" s="8">
        <f t="shared" si="72"/>
        <v>43475</v>
      </c>
      <c r="Q612" s="8">
        <f>VLOOKUP(P612,'Lookup Tables'!$A$3:$B$121,1,TRUE)</f>
        <v>43471</v>
      </c>
      <c r="R612" s="9">
        <f>VLOOKUP(P612,'Lookup Tables'!$A$3:$B$121,2,TRUE)</f>
        <v>43471</v>
      </c>
      <c r="S612" s="10">
        <f>VLOOKUP(P612,'Lookup Tables'!$D$3:$E$25,2,TRUE)</f>
        <v>43466</v>
      </c>
      <c r="T612" s="24" t="str">
        <f>IF(LEFT(G612,2)="PH",VLOOKUP(LEFT(G612,3),'Lookup Tables'!$G$3:$H$37,2,FALSE),IF(ISNA(VLOOKUP(LEFT(G612,2),'Lookup Tables'!$G$3:$H$37,2,FALSE)),"Other",VLOOKUP(LEFT(G612,2),'Lookup Tables'!$G$3:$H$37,2,FALSE)))</f>
        <v>Battery</v>
      </c>
      <c r="U612" s="79" t="str">
        <f t="shared" si="67"/>
        <v>NH2</v>
      </c>
      <c r="V612" s="79" t="str">
        <f t="shared" si="68"/>
        <v>H</v>
      </c>
      <c r="W612" s="79">
        <f>VLOOKUP(V612,'Lookup Tables'!$K$3:$L$21,2,FALSE)</f>
        <v>8</v>
      </c>
      <c r="X612" s="79">
        <f t="shared" si="69"/>
        <v>672</v>
      </c>
      <c r="Y612" s="12">
        <f ca="1">IF(R612="LATE",TODAY()-P612,0)</f>
        <v>0</v>
      </c>
      <c r="Z612">
        <f ca="1">Y612*L612</f>
        <v>0</v>
      </c>
      <c r="AA612" s="80"/>
      <c r="AB612" s="93"/>
    </row>
    <row r="613" spans="1:28" x14ac:dyDescent="0.25">
      <c r="A613" s="25" t="s">
        <v>332</v>
      </c>
      <c r="B613" s="25" t="s">
        <v>13</v>
      </c>
      <c r="C613" s="26">
        <v>43271</v>
      </c>
      <c r="D613" s="26">
        <v>43635</v>
      </c>
      <c r="E613" s="25" t="s">
        <v>24</v>
      </c>
      <c r="F613" s="25" t="s">
        <v>24</v>
      </c>
      <c r="G613" s="25" t="s">
        <v>1676</v>
      </c>
      <c r="H613" s="25" t="s">
        <v>17</v>
      </c>
      <c r="I613" s="25" t="s">
        <v>2223</v>
      </c>
      <c r="J613" s="27">
        <v>84</v>
      </c>
      <c r="K613" s="27">
        <v>0</v>
      </c>
      <c r="L613" s="27">
        <f t="shared" si="66"/>
        <v>84</v>
      </c>
      <c r="M613" s="93">
        <v>0.9485786432293446</v>
      </c>
      <c r="N613" s="4" t="str">
        <f t="shared" si="70"/>
        <v>46348NH2054ca34 Rev1.284</v>
      </c>
      <c r="O613" s="4">
        <f t="shared" si="71"/>
        <v>79.680606031264944</v>
      </c>
      <c r="P613" s="8">
        <f t="shared" si="72"/>
        <v>43506</v>
      </c>
      <c r="Q613" s="8">
        <f>VLOOKUP(P613,'Lookup Tables'!$A$3:$B$121,1,TRUE)</f>
        <v>43506</v>
      </c>
      <c r="R613" s="9">
        <f>VLOOKUP(P613,'Lookup Tables'!$A$3:$B$121,2,TRUE)</f>
        <v>43506</v>
      </c>
      <c r="S613" s="10">
        <f>VLOOKUP(P613,'Lookup Tables'!$D$3:$E$25,2,TRUE)</f>
        <v>43497</v>
      </c>
      <c r="T613" s="24" t="str">
        <f>IF(LEFT(G613,2)="PH",VLOOKUP(LEFT(G613,3),'Lookup Tables'!$G$3:$H$37,2,FALSE),IF(ISNA(VLOOKUP(LEFT(G613,2),'Lookup Tables'!$G$3:$H$37,2,FALSE)),"Other",VLOOKUP(LEFT(G613,2),'Lookup Tables'!$G$3:$H$37,2,FALSE)))</f>
        <v>Battery</v>
      </c>
      <c r="U613" s="79" t="str">
        <f t="shared" si="67"/>
        <v>NH2</v>
      </c>
      <c r="V613" s="79" t="str">
        <f t="shared" si="68"/>
        <v>H</v>
      </c>
      <c r="W613" s="79">
        <f>VLOOKUP(V613,'Lookup Tables'!$K$3:$L$21,2,FALSE)</f>
        <v>8</v>
      </c>
      <c r="X613" s="79">
        <f t="shared" si="69"/>
        <v>672</v>
      </c>
      <c r="Y613" s="12">
        <f ca="1">IF(R613="LATE",TODAY()-P613,0)</f>
        <v>0</v>
      </c>
      <c r="Z613">
        <f ca="1">Y613*L613</f>
        <v>0</v>
      </c>
      <c r="AA613" s="80"/>
      <c r="AB613" s="93"/>
    </row>
    <row r="614" spans="1:28" x14ac:dyDescent="0.25">
      <c r="A614" s="25" t="s">
        <v>332</v>
      </c>
      <c r="B614" s="25" t="s">
        <v>13</v>
      </c>
      <c r="C614" s="26">
        <v>43271</v>
      </c>
      <c r="D614" s="26">
        <v>43635</v>
      </c>
      <c r="E614" s="25" t="s">
        <v>24</v>
      </c>
      <c r="F614" s="25" t="s">
        <v>24</v>
      </c>
      <c r="G614" s="25" t="s">
        <v>1676</v>
      </c>
      <c r="H614" s="25" t="s">
        <v>17</v>
      </c>
      <c r="I614" s="25" t="s">
        <v>2224</v>
      </c>
      <c r="J614" s="27">
        <v>84</v>
      </c>
      <c r="K614" s="27">
        <v>0</v>
      </c>
      <c r="L614" s="27">
        <f t="shared" si="66"/>
        <v>84</v>
      </c>
      <c r="M614" s="93">
        <v>0.9485786432293446</v>
      </c>
      <c r="N614" s="4" t="str">
        <f t="shared" si="70"/>
        <v>46348NH2054ca34 Rev1.284</v>
      </c>
      <c r="O614" s="4">
        <f t="shared" si="71"/>
        <v>79.680606031264944</v>
      </c>
      <c r="P614" s="8">
        <f t="shared" si="72"/>
        <v>43534</v>
      </c>
      <c r="Q614" s="8">
        <f>VLOOKUP(P614,'Lookup Tables'!$A$3:$B$121,1,TRUE)</f>
        <v>43534</v>
      </c>
      <c r="R614" s="9">
        <f>VLOOKUP(P614,'Lookup Tables'!$A$3:$B$121,2,TRUE)</f>
        <v>43534</v>
      </c>
      <c r="S614" s="10">
        <f>VLOOKUP(P614,'Lookup Tables'!$D$3:$E$25,2,TRUE)</f>
        <v>43525</v>
      </c>
      <c r="T614" s="24" t="str">
        <f>IF(LEFT(G614,2)="PH",VLOOKUP(LEFT(G614,3),'Lookup Tables'!$G$3:$H$37,2,FALSE),IF(ISNA(VLOOKUP(LEFT(G614,2),'Lookup Tables'!$G$3:$H$37,2,FALSE)),"Other",VLOOKUP(LEFT(G614,2),'Lookup Tables'!$G$3:$H$37,2,FALSE)))</f>
        <v>Battery</v>
      </c>
      <c r="U614" s="79" t="str">
        <f t="shared" si="67"/>
        <v>NH2</v>
      </c>
      <c r="V614" s="79" t="str">
        <f t="shared" si="68"/>
        <v>H</v>
      </c>
      <c r="W614" s="79">
        <f>VLOOKUP(V614,'Lookup Tables'!$K$3:$L$21,2,FALSE)</f>
        <v>8</v>
      </c>
      <c r="X614" s="79">
        <f t="shared" si="69"/>
        <v>672</v>
      </c>
      <c r="Y614" s="12">
        <f ca="1">IF(R614="LATE",TODAY()-P614,0)</f>
        <v>0</v>
      </c>
      <c r="Z614">
        <f ca="1">Y614*L614</f>
        <v>0</v>
      </c>
      <c r="AA614" s="80"/>
      <c r="AB614" s="93"/>
    </row>
    <row r="615" spans="1:28" x14ac:dyDescent="0.25">
      <c r="A615" s="25" t="s">
        <v>332</v>
      </c>
      <c r="B615" s="25" t="s">
        <v>13</v>
      </c>
      <c r="C615" s="26">
        <v>43271</v>
      </c>
      <c r="D615" s="26">
        <v>43635</v>
      </c>
      <c r="E615" s="25" t="s">
        <v>24</v>
      </c>
      <c r="F615" s="25" t="s">
        <v>24</v>
      </c>
      <c r="G615" s="25" t="s">
        <v>1676</v>
      </c>
      <c r="H615" s="25" t="s">
        <v>17</v>
      </c>
      <c r="I615" s="25" t="s">
        <v>2225</v>
      </c>
      <c r="J615" s="27">
        <v>84</v>
      </c>
      <c r="K615" s="27">
        <v>0</v>
      </c>
      <c r="L615" s="27">
        <f t="shared" si="66"/>
        <v>84</v>
      </c>
      <c r="M615" s="93">
        <v>0.9485786432293446</v>
      </c>
      <c r="N615" s="4" t="str">
        <f t="shared" si="70"/>
        <v>46348NH2054ca34 Rev1.284</v>
      </c>
      <c r="O615" s="4">
        <f t="shared" si="71"/>
        <v>79.680606031264944</v>
      </c>
      <c r="P615" s="8">
        <f t="shared" si="72"/>
        <v>43565</v>
      </c>
      <c r="Q615" s="8">
        <f>VLOOKUP(P615,'Lookup Tables'!$A$3:$B$121,1,TRUE)</f>
        <v>43562</v>
      </c>
      <c r="R615" s="9">
        <f>VLOOKUP(P615,'Lookup Tables'!$A$3:$B$121,2,TRUE)</f>
        <v>43562</v>
      </c>
      <c r="S615" s="10">
        <f>VLOOKUP(P615,'Lookup Tables'!$D$3:$E$25,2,TRUE)</f>
        <v>43556</v>
      </c>
      <c r="T615" s="24" t="str">
        <f>IF(LEFT(G615,2)="PH",VLOOKUP(LEFT(G615,3),'Lookup Tables'!$G$3:$H$37,2,FALSE),IF(ISNA(VLOOKUP(LEFT(G615,2),'Lookup Tables'!$G$3:$H$37,2,FALSE)),"Other",VLOOKUP(LEFT(G615,2),'Lookup Tables'!$G$3:$H$37,2,FALSE)))</f>
        <v>Battery</v>
      </c>
      <c r="U615" s="79" t="str">
        <f t="shared" si="67"/>
        <v>NH2</v>
      </c>
      <c r="V615" s="79" t="str">
        <f t="shared" si="68"/>
        <v>H</v>
      </c>
      <c r="W615" s="79">
        <f>VLOOKUP(V615,'Lookup Tables'!$K$3:$L$21,2,FALSE)</f>
        <v>8</v>
      </c>
      <c r="X615" s="79">
        <f t="shared" si="69"/>
        <v>672</v>
      </c>
      <c r="Y615" s="12">
        <f ca="1">IF(R615="LATE",TODAY()-P615,0)</f>
        <v>0</v>
      </c>
      <c r="Z615">
        <f ca="1">Y615*L615</f>
        <v>0</v>
      </c>
      <c r="AA615" s="80"/>
      <c r="AB615" s="93"/>
    </row>
    <row r="616" spans="1:28" x14ac:dyDescent="0.25">
      <c r="A616" s="25" t="s">
        <v>332</v>
      </c>
      <c r="B616" s="25" t="s">
        <v>13</v>
      </c>
      <c r="C616" s="26">
        <v>43271</v>
      </c>
      <c r="D616" s="26">
        <v>43635</v>
      </c>
      <c r="E616" s="25" t="s">
        <v>24</v>
      </c>
      <c r="F616" s="25" t="s">
        <v>24</v>
      </c>
      <c r="G616" s="25" t="s">
        <v>1676</v>
      </c>
      <c r="H616" s="25" t="s">
        <v>17</v>
      </c>
      <c r="I616" s="25" t="s">
        <v>2226</v>
      </c>
      <c r="J616" s="27">
        <v>84</v>
      </c>
      <c r="K616" s="27">
        <v>0</v>
      </c>
      <c r="L616" s="27">
        <f t="shared" si="66"/>
        <v>84</v>
      </c>
      <c r="M616" s="93">
        <v>0.9485786432293446</v>
      </c>
      <c r="N616" s="4" t="str">
        <f t="shared" si="70"/>
        <v>46348NH2054ca34 Rev1.284</v>
      </c>
      <c r="O616" s="4">
        <f t="shared" si="71"/>
        <v>79.680606031264944</v>
      </c>
      <c r="P616" s="8">
        <f t="shared" si="72"/>
        <v>43595</v>
      </c>
      <c r="Q616" s="8">
        <f>VLOOKUP(P616,'Lookup Tables'!$A$3:$B$121,1,TRUE)</f>
        <v>43590</v>
      </c>
      <c r="R616" s="9">
        <f>VLOOKUP(P616,'Lookup Tables'!$A$3:$B$121,2,TRUE)</f>
        <v>43590</v>
      </c>
      <c r="S616" s="10">
        <f>VLOOKUP(P616,'Lookup Tables'!$D$3:$E$25,2,TRUE)</f>
        <v>43586</v>
      </c>
      <c r="T616" s="24" t="str">
        <f>IF(LEFT(G616,2)="PH",VLOOKUP(LEFT(G616,3),'Lookup Tables'!$G$3:$H$37,2,FALSE),IF(ISNA(VLOOKUP(LEFT(G616,2),'Lookup Tables'!$G$3:$H$37,2,FALSE)),"Other",VLOOKUP(LEFT(G616,2),'Lookup Tables'!$G$3:$H$37,2,FALSE)))</f>
        <v>Battery</v>
      </c>
      <c r="U616" s="79" t="str">
        <f t="shared" si="67"/>
        <v>NH2</v>
      </c>
      <c r="V616" s="79" t="str">
        <f t="shared" si="68"/>
        <v>H</v>
      </c>
      <c r="W616" s="79">
        <f>VLOOKUP(V616,'Lookup Tables'!$K$3:$L$21,2,FALSE)</f>
        <v>8</v>
      </c>
      <c r="X616" s="79">
        <f t="shared" si="69"/>
        <v>672</v>
      </c>
      <c r="Y616" s="12">
        <f ca="1">IF(R616="LATE",TODAY()-P616,0)</f>
        <v>0</v>
      </c>
      <c r="Z616">
        <f ca="1">Y616*L616</f>
        <v>0</v>
      </c>
      <c r="AA616" s="80"/>
      <c r="AB616" s="93"/>
    </row>
    <row r="617" spans="1:28" x14ac:dyDescent="0.25">
      <c r="A617" s="25" t="s">
        <v>332</v>
      </c>
      <c r="B617" s="25" t="s">
        <v>13</v>
      </c>
      <c r="C617" s="26">
        <v>43271</v>
      </c>
      <c r="D617" s="26">
        <v>43635</v>
      </c>
      <c r="E617" s="25" t="s">
        <v>24</v>
      </c>
      <c r="F617" s="25" t="s">
        <v>24</v>
      </c>
      <c r="G617" s="25" t="s">
        <v>1676</v>
      </c>
      <c r="H617" s="25" t="s">
        <v>17</v>
      </c>
      <c r="I617" s="25" t="s">
        <v>2227</v>
      </c>
      <c r="J617" s="27">
        <v>84</v>
      </c>
      <c r="K617" s="27">
        <v>0</v>
      </c>
      <c r="L617" s="27">
        <f t="shared" si="66"/>
        <v>84</v>
      </c>
      <c r="M617" s="93">
        <v>0.9485786432293446</v>
      </c>
      <c r="N617" s="4" t="str">
        <f t="shared" si="70"/>
        <v>46348NH2054ca34 Rev1.284</v>
      </c>
      <c r="O617" s="4">
        <f t="shared" si="71"/>
        <v>79.680606031264944</v>
      </c>
      <c r="P617" s="8">
        <f t="shared" si="72"/>
        <v>43626</v>
      </c>
      <c r="Q617" s="8">
        <f>VLOOKUP(P617,'Lookup Tables'!$A$3:$B$121,1,TRUE)</f>
        <v>43625</v>
      </c>
      <c r="R617" s="9">
        <f>VLOOKUP(P617,'Lookup Tables'!$A$3:$B$121,2,TRUE)</f>
        <v>43625</v>
      </c>
      <c r="S617" s="10">
        <f>VLOOKUP(P617,'Lookup Tables'!$D$3:$E$25,2,TRUE)</f>
        <v>43617</v>
      </c>
      <c r="T617" s="24" t="str">
        <f>IF(LEFT(G617,2)="PH",VLOOKUP(LEFT(G617,3),'Lookup Tables'!$G$3:$H$37,2,FALSE),IF(ISNA(VLOOKUP(LEFT(G617,2),'Lookup Tables'!$G$3:$H$37,2,FALSE)),"Other",VLOOKUP(LEFT(G617,2),'Lookup Tables'!$G$3:$H$37,2,FALSE)))</f>
        <v>Battery</v>
      </c>
      <c r="U617" s="79" t="str">
        <f t="shared" si="67"/>
        <v>NH2</v>
      </c>
      <c r="V617" s="79" t="str">
        <f t="shared" si="68"/>
        <v>H</v>
      </c>
      <c r="W617" s="79">
        <f>VLOOKUP(V617,'Lookup Tables'!$K$3:$L$21,2,FALSE)</f>
        <v>8</v>
      </c>
      <c r="X617" s="79">
        <f t="shared" si="69"/>
        <v>672</v>
      </c>
      <c r="Y617" s="12">
        <f ca="1">IF(R617="LATE",TODAY()-P617,0)</f>
        <v>0</v>
      </c>
      <c r="Z617">
        <f ca="1">Y617*L617</f>
        <v>0</v>
      </c>
      <c r="AA617" s="80"/>
      <c r="AB617" s="93"/>
    </row>
    <row r="618" spans="1:28" x14ac:dyDescent="0.25">
      <c r="A618" s="25" t="s">
        <v>332</v>
      </c>
      <c r="B618" s="25" t="s">
        <v>13</v>
      </c>
      <c r="C618" s="26">
        <v>43271</v>
      </c>
      <c r="D618" s="26">
        <v>43635</v>
      </c>
      <c r="E618" s="25" t="s">
        <v>24</v>
      </c>
      <c r="F618" s="25" t="s">
        <v>24</v>
      </c>
      <c r="G618" s="25" t="s">
        <v>1676</v>
      </c>
      <c r="H618" s="25" t="s">
        <v>17</v>
      </c>
      <c r="I618" s="25" t="s">
        <v>2228</v>
      </c>
      <c r="J618" s="27">
        <v>84</v>
      </c>
      <c r="K618" s="27">
        <v>0</v>
      </c>
      <c r="L618" s="27">
        <f t="shared" si="66"/>
        <v>84</v>
      </c>
      <c r="M618" s="93">
        <v>0.9485786432293446</v>
      </c>
      <c r="N618" s="4" t="str">
        <f t="shared" si="70"/>
        <v>46348NH2054ca34 Rev1.284</v>
      </c>
      <c r="O618" s="4">
        <f t="shared" si="71"/>
        <v>79.680606031264944</v>
      </c>
      <c r="P618" s="8">
        <f t="shared" si="72"/>
        <v>43651</v>
      </c>
      <c r="Q618" s="8">
        <f>VLOOKUP(P618,'Lookup Tables'!$A$3:$B$121,1,TRUE)</f>
        <v>43646</v>
      </c>
      <c r="R618" s="9">
        <f>VLOOKUP(P618,'Lookup Tables'!$A$3:$B$121,2,TRUE)</f>
        <v>43646</v>
      </c>
      <c r="S618" s="10">
        <f>VLOOKUP(P618,'Lookup Tables'!$D$3:$E$25,2,TRUE)</f>
        <v>43647</v>
      </c>
      <c r="T618" s="24" t="str">
        <f>IF(LEFT(G618,2)="PH",VLOOKUP(LEFT(G618,3),'Lookup Tables'!$G$3:$H$37,2,FALSE),IF(ISNA(VLOOKUP(LEFT(G618,2),'Lookup Tables'!$G$3:$H$37,2,FALSE)),"Other",VLOOKUP(LEFT(G618,2),'Lookup Tables'!$G$3:$H$37,2,FALSE)))</f>
        <v>Battery</v>
      </c>
      <c r="U618" s="79" t="str">
        <f t="shared" si="67"/>
        <v>NH2</v>
      </c>
      <c r="V618" s="79" t="str">
        <f t="shared" si="68"/>
        <v>H</v>
      </c>
      <c r="W618" s="79">
        <f>VLOOKUP(V618,'Lookup Tables'!$K$3:$L$21,2,FALSE)</f>
        <v>8</v>
      </c>
      <c r="X618" s="79">
        <f t="shared" si="69"/>
        <v>672</v>
      </c>
      <c r="Y618" s="12">
        <f ca="1">IF(R618="LATE",TODAY()-P618,0)</f>
        <v>0</v>
      </c>
      <c r="Z618">
        <f ca="1">Y618*L618</f>
        <v>0</v>
      </c>
      <c r="AA618" s="80"/>
      <c r="AB618" s="93"/>
    </row>
    <row r="619" spans="1:28" x14ac:dyDescent="0.25">
      <c r="A619" s="25" t="s">
        <v>540</v>
      </c>
      <c r="B619" s="25" t="s">
        <v>13</v>
      </c>
      <c r="C619" s="26">
        <v>43313</v>
      </c>
      <c r="D619" s="26">
        <v>43431</v>
      </c>
      <c r="E619" s="25" t="s">
        <v>73</v>
      </c>
      <c r="F619" s="25" t="s">
        <v>73</v>
      </c>
      <c r="G619" s="25" t="s">
        <v>1677</v>
      </c>
      <c r="H619" s="25" t="s">
        <v>17</v>
      </c>
      <c r="I619" s="25" t="s">
        <v>2229</v>
      </c>
      <c r="J619" s="27">
        <v>100</v>
      </c>
      <c r="K619" s="27">
        <v>0</v>
      </c>
      <c r="L619" s="27">
        <f t="shared" si="66"/>
        <v>100</v>
      </c>
      <c r="M619" s="93">
        <v>1.0294694263306288</v>
      </c>
      <c r="N619" s="4" t="str">
        <f t="shared" si="70"/>
        <v>46695NH2054cb31 Rev1.1100</v>
      </c>
      <c r="O619" s="4">
        <f t="shared" si="71"/>
        <v>102.94694263306287</v>
      </c>
      <c r="P619" s="8">
        <f t="shared" si="72"/>
        <v>43431</v>
      </c>
      <c r="Q619" s="8">
        <f>VLOOKUP(P619,'Lookup Tables'!$A$3:$B$121,1,TRUE)</f>
        <v>43429</v>
      </c>
      <c r="R619" s="9">
        <f>VLOOKUP(P619,'Lookup Tables'!$A$3:$B$121,2,TRUE)</f>
        <v>43429</v>
      </c>
      <c r="S619" s="10">
        <f>VLOOKUP(P619,'Lookup Tables'!$D$3:$E$25,2,TRUE)</f>
        <v>43405</v>
      </c>
      <c r="T619" s="24" t="str">
        <f>IF(LEFT(G619,2)="PH",VLOOKUP(LEFT(G619,3),'Lookup Tables'!$G$3:$H$37,2,FALSE),IF(ISNA(VLOOKUP(LEFT(G619,2),'Lookup Tables'!$G$3:$H$37,2,FALSE)),"Other",VLOOKUP(LEFT(G619,2),'Lookup Tables'!$G$3:$H$37,2,FALSE)))</f>
        <v>Battery</v>
      </c>
      <c r="U619" s="79" t="str">
        <f t="shared" si="67"/>
        <v>NH2</v>
      </c>
      <c r="V619" s="79" t="str">
        <f t="shared" si="68"/>
        <v>H</v>
      </c>
      <c r="W619" s="79">
        <f>VLOOKUP(V619,'Lookup Tables'!$K$3:$L$21,2,FALSE)</f>
        <v>8</v>
      </c>
      <c r="X619" s="79">
        <f t="shared" si="69"/>
        <v>800</v>
      </c>
      <c r="Y619" s="12">
        <f ca="1">IF(R619="LATE",TODAY()-P619,0)</f>
        <v>0</v>
      </c>
      <c r="Z619">
        <f ca="1">Y619*L619</f>
        <v>0</v>
      </c>
      <c r="AA619" s="80"/>
      <c r="AB619" s="93"/>
    </row>
    <row r="620" spans="1:28" x14ac:dyDescent="0.25">
      <c r="A620" s="25" t="s">
        <v>112</v>
      </c>
      <c r="B620" s="25" t="s">
        <v>13</v>
      </c>
      <c r="C620" s="26">
        <v>43139</v>
      </c>
      <c r="D620" s="26">
        <v>43329</v>
      </c>
      <c r="E620" s="25" t="s">
        <v>54</v>
      </c>
      <c r="F620" s="25" t="s">
        <v>54</v>
      </c>
      <c r="G620" s="25" t="s">
        <v>1678</v>
      </c>
      <c r="H620" s="25" t="s">
        <v>17</v>
      </c>
      <c r="I620" s="25" t="s">
        <v>2230</v>
      </c>
      <c r="J620" s="27">
        <v>200</v>
      </c>
      <c r="K620" s="27">
        <v>0</v>
      </c>
      <c r="L620" s="27">
        <f t="shared" si="66"/>
        <v>200</v>
      </c>
      <c r="M620" s="93">
        <v>0.9485786432293446</v>
      </c>
      <c r="N620" s="4" t="str">
        <f t="shared" si="70"/>
        <v>45102NH2054cc34 Rev1.0200</v>
      </c>
      <c r="O620" s="4">
        <f t="shared" si="71"/>
        <v>189.71572864586892</v>
      </c>
      <c r="P620" s="8">
        <f t="shared" si="72"/>
        <v>43360</v>
      </c>
      <c r="Q620" s="8">
        <f>VLOOKUP(P620,'Lookup Tables'!$A$3:$B$121,1,TRUE)</f>
        <v>43359</v>
      </c>
      <c r="R620" s="9">
        <f>VLOOKUP(P620,'Lookup Tables'!$A$3:$B$121,2,TRUE)</f>
        <v>43359</v>
      </c>
      <c r="S620" s="10">
        <f>VLOOKUP(P620,'Lookup Tables'!$D$3:$E$25,2,TRUE)</f>
        <v>43344</v>
      </c>
      <c r="T620" s="24" t="str">
        <f>IF(LEFT(G620,2)="PH",VLOOKUP(LEFT(G620,3),'Lookup Tables'!$G$3:$H$37,2,FALSE),IF(ISNA(VLOOKUP(LEFT(G620,2),'Lookup Tables'!$G$3:$H$37,2,FALSE)),"Other",VLOOKUP(LEFT(G620,2),'Lookup Tables'!$G$3:$H$37,2,FALSE)))</f>
        <v>Battery</v>
      </c>
      <c r="U620" s="79" t="str">
        <f t="shared" si="67"/>
        <v>NH2</v>
      </c>
      <c r="V620" s="79" t="str">
        <f t="shared" si="68"/>
        <v>H</v>
      </c>
      <c r="W620" s="79">
        <f>VLOOKUP(V620,'Lookup Tables'!$K$3:$L$21,2,FALSE)</f>
        <v>8</v>
      </c>
      <c r="X620" s="79">
        <f t="shared" si="69"/>
        <v>1600</v>
      </c>
      <c r="Y620" s="12">
        <f ca="1">IF(R620="LATE",TODAY()-P620,0)</f>
        <v>0</v>
      </c>
      <c r="Z620">
        <f ca="1">Y620*L620</f>
        <v>0</v>
      </c>
      <c r="AA620" s="80"/>
      <c r="AB620" s="93"/>
    </row>
    <row r="621" spans="1:28" x14ac:dyDescent="0.25">
      <c r="A621" s="25" t="s">
        <v>148</v>
      </c>
      <c r="B621" s="25" t="s">
        <v>13</v>
      </c>
      <c r="C621" s="26">
        <v>43181</v>
      </c>
      <c r="D621" s="26">
        <v>43398</v>
      </c>
      <c r="E621" s="25" t="s">
        <v>51</v>
      </c>
      <c r="F621" s="25" t="s">
        <v>51</v>
      </c>
      <c r="G621" s="25" t="s">
        <v>1679</v>
      </c>
      <c r="H621" s="25" t="s">
        <v>17</v>
      </c>
      <c r="I621" s="25" t="s">
        <v>2231</v>
      </c>
      <c r="J621" s="27">
        <v>150</v>
      </c>
      <c r="K621" s="27">
        <v>0</v>
      </c>
      <c r="L621" s="27">
        <f t="shared" si="66"/>
        <v>150</v>
      </c>
      <c r="M621" s="93">
        <v>0.94694080960074711</v>
      </c>
      <c r="N621" s="4" t="str">
        <f t="shared" si="70"/>
        <v>45495NH2054ce31 Rev1.0150</v>
      </c>
      <c r="O621" s="4">
        <f t="shared" si="71"/>
        <v>142.04112144011208</v>
      </c>
      <c r="P621" s="8">
        <f t="shared" si="72"/>
        <v>43363</v>
      </c>
      <c r="Q621" s="8">
        <f>VLOOKUP(P621,'Lookup Tables'!$A$3:$B$121,1,TRUE)</f>
        <v>43359</v>
      </c>
      <c r="R621" s="9">
        <f>VLOOKUP(P621,'Lookup Tables'!$A$3:$B$121,2,TRUE)</f>
        <v>43359</v>
      </c>
      <c r="S621" s="10">
        <f>VLOOKUP(P621,'Lookup Tables'!$D$3:$E$25,2,TRUE)</f>
        <v>43344</v>
      </c>
      <c r="T621" s="24" t="str">
        <f>IF(LEFT(G621,2)="PH",VLOOKUP(LEFT(G621,3),'Lookup Tables'!$G$3:$H$37,2,FALSE),IF(ISNA(VLOOKUP(LEFT(G621,2),'Lookup Tables'!$G$3:$H$37,2,FALSE)),"Other",VLOOKUP(LEFT(G621,2),'Lookup Tables'!$G$3:$H$37,2,FALSE)))</f>
        <v>Battery</v>
      </c>
      <c r="U621" s="79" t="str">
        <f t="shared" si="67"/>
        <v>NH2</v>
      </c>
      <c r="V621" s="79" t="str">
        <f t="shared" si="68"/>
        <v>H</v>
      </c>
      <c r="W621" s="79">
        <f>VLOOKUP(V621,'Lookup Tables'!$K$3:$L$21,2,FALSE)</f>
        <v>8</v>
      </c>
      <c r="X621" s="79">
        <f t="shared" si="69"/>
        <v>1200</v>
      </c>
      <c r="Y621" s="12">
        <f ca="1">IF(R621="LATE",TODAY()-P621,0)</f>
        <v>0</v>
      </c>
      <c r="Z621">
        <f ca="1">Y621*L621</f>
        <v>0</v>
      </c>
      <c r="AA621" s="80"/>
      <c r="AB621" s="93"/>
    </row>
    <row r="622" spans="1:28" x14ac:dyDescent="0.25">
      <c r="A622" s="25" t="s">
        <v>148</v>
      </c>
      <c r="B622" s="25" t="s">
        <v>13</v>
      </c>
      <c r="C622" s="26">
        <v>43181</v>
      </c>
      <c r="D622" s="26">
        <v>43398</v>
      </c>
      <c r="E622" s="25" t="s">
        <v>51</v>
      </c>
      <c r="F622" s="25" t="s">
        <v>51</v>
      </c>
      <c r="G622" s="25" t="s">
        <v>1679</v>
      </c>
      <c r="H622" s="25" t="s">
        <v>17</v>
      </c>
      <c r="I622" s="25" t="s">
        <v>2232</v>
      </c>
      <c r="J622" s="27">
        <v>150</v>
      </c>
      <c r="K622" s="27">
        <v>0</v>
      </c>
      <c r="L622" s="27">
        <f t="shared" si="66"/>
        <v>150</v>
      </c>
      <c r="M622" s="93">
        <v>0.94694080960074711</v>
      </c>
      <c r="N622" s="4" t="str">
        <f t="shared" si="70"/>
        <v>45495NH2054ce31 Rev1.0150</v>
      </c>
      <c r="O622" s="4">
        <f t="shared" si="71"/>
        <v>142.04112144011208</v>
      </c>
      <c r="P622" s="8">
        <f t="shared" si="72"/>
        <v>43396</v>
      </c>
      <c r="Q622" s="8">
        <f>VLOOKUP(P622,'Lookup Tables'!$A$3:$B$121,1,TRUE)</f>
        <v>43394</v>
      </c>
      <c r="R622" s="9">
        <f>VLOOKUP(P622,'Lookup Tables'!$A$3:$B$121,2,TRUE)</f>
        <v>43394</v>
      </c>
      <c r="S622" s="10">
        <f>VLOOKUP(P622,'Lookup Tables'!$D$3:$E$25,2,TRUE)</f>
        <v>43374</v>
      </c>
      <c r="T622" s="24" t="str">
        <f>IF(LEFT(G622,2)="PH",VLOOKUP(LEFT(G622,3),'Lookup Tables'!$G$3:$H$37,2,FALSE),IF(ISNA(VLOOKUP(LEFT(G622,2),'Lookup Tables'!$G$3:$H$37,2,FALSE)),"Other",VLOOKUP(LEFT(G622,2),'Lookup Tables'!$G$3:$H$37,2,FALSE)))</f>
        <v>Battery</v>
      </c>
      <c r="U622" s="79" t="str">
        <f t="shared" si="67"/>
        <v>NH2</v>
      </c>
      <c r="V622" s="79" t="str">
        <f t="shared" si="68"/>
        <v>H</v>
      </c>
      <c r="W622" s="79">
        <f>VLOOKUP(V622,'Lookup Tables'!$K$3:$L$21,2,FALSE)</f>
        <v>8</v>
      </c>
      <c r="X622" s="79">
        <f t="shared" si="69"/>
        <v>1200</v>
      </c>
      <c r="Y622" s="12">
        <f ca="1">IF(R622="LATE",TODAY()-P622,0)</f>
        <v>0</v>
      </c>
      <c r="Z622">
        <f ca="1">Y622*L622</f>
        <v>0</v>
      </c>
      <c r="AA622" s="80"/>
      <c r="AB622" s="93"/>
    </row>
    <row r="623" spans="1:28" x14ac:dyDescent="0.25">
      <c r="A623" s="25" t="s">
        <v>433</v>
      </c>
      <c r="B623" s="25" t="s">
        <v>13</v>
      </c>
      <c r="C623" s="26">
        <v>43298</v>
      </c>
      <c r="D623" s="26">
        <v>43382</v>
      </c>
      <c r="E623" s="25" t="s">
        <v>20</v>
      </c>
      <c r="F623" s="25" t="s">
        <v>20</v>
      </c>
      <c r="G623" s="25" t="s">
        <v>1680</v>
      </c>
      <c r="H623" s="25" t="s">
        <v>17</v>
      </c>
      <c r="I623" s="25" t="s">
        <v>2233</v>
      </c>
      <c r="J623" s="27">
        <v>240</v>
      </c>
      <c r="K623" s="27">
        <v>0</v>
      </c>
      <c r="L623" s="27">
        <f t="shared" si="66"/>
        <v>240</v>
      </c>
      <c r="M623" s="93">
        <v>1.0400243541593677</v>
      </c>
      <c r="N623" s="4" t="str">
        <f t="shared" si="70"/>
        <v>46563NH2054ch34 Rev1.1240</v>
      </c>
      <c r="O623" s="4">
        <f t="shared" si="71"/>
        <v>249.60584499824824</v>
      </c>
      <c r="P623" s="8">
        <f t="shared" si="72"/>
        <v>43382</v>
      </c>
      <c r="Q623" s="8">
        <f>VLOOKUP(P623,'Lookup Tables'!$A$3:$B$121,1,TRUE)</f>
        <v>43380</v>
      </c>
      <c r="R623" s="9">
        <f>VLOOKUP(P623,'Lookup Tables'!$A$3:$B$121,2,TRUE)</f>
        <v>43380</v>
      </c>
      <c r="S623" s="10">
        <f>VLOOKUP(P623,'Lookup Tables'!$D$3:$E$25,2,TRUE)</f>
        <v>43374</v>
      </c>
      <c r="T623" s="24" t="str">
        <f>IF(LEFT(G623,2)="PH",VLOOKUP(LEFT(G623,3),'Lookup Tables'!$G$3:$H$37,2,FALSE),IF(ISNA(VLOOKUP(LEFT(G623,2),'Lookup Tables'!$G$3:$H$37,2,FALSE)),"Other",VLOOKUP(LEFT(G623,2),'Lookup Tables'!$G$3:$H$37,2,FALSE)))</f>
        <v>Battery</v>
      </c>
      <c r="U623" s="79" t="str">
        <f t="shared" si="67"/>
        <v>NH2</v>
      </c>
      <c r="V623" s="79" t="str">
        <f t="shared" si="68"/>
        <v>H</v>
      </c>
      <c r="W623" s="79">
        <f>VLOOKUP(V623,'Lookup Tables'!$K$3:$L$21,2,FALSE)</f>
        <v>8</v>
      </c>
      <c r="X623" s="79">
        <f t="shared" si="69"/>
        <v>1920</v>
      </c>
      <c r="Y623" s="12">
        <f ca="1">IF(R623="LATE",TODAY()-P623,0)</f>
        <v>0</v>
      </c>
      <c r="Z623">
        <f ca="1">Y623*L623</f>
        <v>0</v>
      </c>
      <c r="AA623" s="80"/>
      <c r="AB623" s="93"/>
    </row>
    <row r="624" spans="1:28" x14ac:dyDescent="0.25">
      <c r="A624" s="25" t="s">
        <v>180</v>
      </c>
      <c r="B624" s="25" t="s">
        <v>13</v>
      </c>
      <c r="C624" s="26">
        <v>43137</v>
      </c>
      <c r="D624" s="26">
        <v>43516</v>
      </c>
      <c r="E624" s="25" t="s">
        <v>181</v>
      </c>
      <c r="F624" s="25" t="s">
        <v>181</v>
      </c>
      <c r="G624" s="25" t="s">
        <v>1681</v>
      </c>
      <c r="H624" s="25" t="s">
        <v>17</v>
      </c>
      <c r="I624" s="25" t="s">
        <v>2234</v>
      </c>
      <c r="J624" s="27">
        <v>90</v>
      </c>
      <c r="K624" s="27">
        <v>0</v>
      </c>
      <c r="L624" s="27">
        <f t="shared" si="66"/>
        <v>90</v>
      </c>
      <c r="M624" s="93">
        <v>0.93165436240050459</v>
      </c>
      <c r="N624" s="4" t="str">
        <f t="shared" si="70"/>
        <v>45059NH2054cs34 Rev1.090</v>
      </c>
      <c r="O624" s="4">
        <f t="shared" si="71"/>
        <v>83.848892616045418</v>
      </c>
      <c r="P624" s="8">
        <f t="shared" si="72"/>
        <v>43332</v>
      </c>
      <c r="Q624" s="8">
        <f>VLOOKUP(P624,'Lookup Tables'!$A$3:$B$121,1,TRUE)</f>
        <v>43331</v>
      </c>
      <c r="R624" s="9" t="str">
        <f>VLOOKUP(P624,'Lookup Tables'!$A$3:$B$121,2,TRUE)</f>
        <v>LATE</v>
      </c>
      <c r="S624" s="10" t="str">
        <f>VLOOKUP(P624,'Lookup Tables'!$D$3:$E$25,2,TRUE)</f>
        <v>LATE</v>
      </c>
      <c r="T624" s="24" t="str">
        <f>IF(LEFT(G624,2)="PH",VLOOKUP(LEFT(G624,3),'Lookup Tables'!$G$3:$H$37,2,FALSE),IF(ISNA(VLOOKUP(LEFT(G624,2),'Lookup Tables'!$G$3:$H$37,2,FALSE)),"Other",VLOOKUP(LEFT(G624,2),'Lookup Tables'!$G$3:$H$37,2,FALSE)))</f>
        <v>Battery</v>
      </c>
      <c r="U624" s="79" t="str">
        <f t="shared" si="67"/>
        <v>NH2</v>
      </c>
      <c r="V624" s="79" t="str">
        <f t="shared" si="68"/>
        <v>H</v>
      </c>
      <c r="W624" s="79">
        <f>VLOOKUP(V624,'Lookup Tables'!$K$3:$L$21,2,FALSE)</f>
        <v>8</v>
      </c>
      <c r="X624" s="79">
        <f t="shared" si="69"/>
        <v>720</v>
      </c>
      <c r="Y624" s="12">
        <f ca="1">IF(R624="LATE",TODAY()-P624,0)</f>
        <v>25</v>
      </c>
      <c r="Z624">
        <f ca="1">Y624*L624</f>
        <v>2250</v>
      </c>
      <c r="AA624" s="80"/>
      <c r="AB624" s="93"/>
    </row>
    <row r="625" spans="1:28" x14ac:dyDescent="0.25">
      <c r="A625" s="25" t="s">
        <v>180</v>
      </c>
      <c r="B625" s="25" t="s">
        <v>13</v>
      </c>
      <c r="C625" s="26">
        <v>43137</v>
      </c>
      <c r="D625" s="26">
        <v>43516</v>
      </c>
      <c r="E625" s="25" t="s">
        <v>181</v>
      </c>
      <c r="F625" s="25" t="s">
        <v>181</v>
      </c>
      <c r="G625" s="25" t="s">
        <v>1681</v>
      </c>
      <c r="H625" s="25" t="s">
        <v>17</v>
      </c>
      <c r="I625" s="25" t="s">
        <v>2235</v>
      </c>
      <c r="J625" s="27">
        <v>72</v>
      </c>
      <c r="K625" s="27">
        <v>0</v>
      </c>
      <c r="L625" s="27">
        <f t="shared" si="66"/>
        <v>72</v>
      </c>
      <c r="M625" s="93">
        <v>0.93165436240050459</v>
      </c>
      <c r="N625" s="4" t="str">
        <f t="shared" si="70"/>
        <v>45059NH2054cs34 Rev1.072</v>
      </c>
      <c r="O625" s="4">
        <f t="shared" si="71"/>
        <v>67.079114092836335</v>
      </c>
      <c r="P625" s="8">
        <f t="shared" si="72"/>
        <v>43367</v>
      </c>
      <c r="Q625" s="8">
        <f>VLOOKUP(P625,'Lookup Tables'!$A$3:$B$121,1,TRUE)</f>
        <v>43366</v>
      </c>
      <c r="R625" s="9">
        <f>VLOOKUP(P625,'Lookup Tables'!$A$3:$B$121,2,TRUE)</f>
        <v>43366</v>
      </c>
      <c r="S625" s="10">
        <f>VLOOKUP(P625,'Lookup Tables'!$D$3:$E$25,2,TRUE)</f>
        <v>43344</v>
      </c>
      <c r="T625" s="24" t="str">
        <f>IF(LEFT(G625,2)="PH",VLOOKUP(LEFT(G625,3),'Lookup Tables'!$G$3:$H$37,2,FALSE),IF(ISNA(VLOOKUP(LEFT(G625,2),'Lookup Tables'!$G$3:$H$37,2,FALSE)),"Other",VLOOKUP(LEFT(G625,2),'Lookup Tables'!$G$3:$H$37,2,FALSE)))</f>
        <v>Battery</v>
      </c>
      <c r="U625" s="79" t="str">
        <f t="shared" si="67"/>
        <v>NH2</v>
      </c>
      <c r="V625" s="79" t="str">
        <f t="shared" si="68"/>
        <v>H</v>
      </c>
      <c r="W625" s="79">
        <f>VLOOKUP(V625,'Lookup Tables'!$K$3:$L$21,2,FALSE)</f>
        <v>8</v>
      </c>
      <c r="X625" s="79">
        <f t="shared" si="69"/>
        <v>576</v>
      </c>
      <c r="Y625" s="12">
        <f ca="1">IF(R625="LATE",TODAY()-P625,0)</f>
        <v>0</v>
      </c>
      <c r="Z625">
        <f ca="1">Y625*L625</f>
        <v>0</v>
      </c>
      <c r="AA625" s="80"/>
      <c r="AB625" s="93"/>
    </row>
    <row r="626" spans="1:28" x14ac:dyDescent="0.25">
      <c r="A626" s="25" t="s">
        <v>180</v>
      </c>
      <c r="B626" s="25" t="s">
        <v>13</v>
      </c>
      <c r="C626" s="26">
        <v>43137</v>
      </c>
      <c r="D626" s="26">
        <v>43516</v>
      </c>
      <c r="E626" s="25" t="s">
        <v>181</v>
      </c>
      <c r="F626" s="25" t="s">
        <v>181</v>
      </c>
      <c r="G626" s="25" t="s">
        <v>1681</v>
      </c>
      <c r="H626" s="25" t="s">
        <v>17</v>
      </c>
      <c r="I626" s="25" t="s">
        <v>2236</v>
      </c>
      <c r="J626" s="27">
        <v>72</v>
      </c>
      <c r="K626" s="27">
        <v>0</v>
      </c>
      <c r="L626" s="27">
        <f t="shared" si="66"/>
        <v>72</v>
      </c>
      <c r="M626" s="93">
        <v>0.93165436240050459</v>
      </c>
      <c r="N626" s="4" t="str">
        <f t="shared" si="70"/>
        <v>45059NH2054cs34 Rev1.072</v>
      </c>
      <c r="O626" s="4">
        <f t="shared" si="71"/>
        <v>67.079114092836335</v>
      </c>
      <c r="P626" s="8">
        <f t="shared" si="72"/>
        <v>43395</v>
      </c>
      <c r="Q626" s="8">
        <f>VLOOKUP(P626,'Lookup Tables'!$A$3:$B$121,1,TRUE)</f>
        <v>43394</v>
      </c>
      <c r="R626" s="9">
        <f>VLOOKUP(P626,'Lookup Tables'!$A$3:$B$121,2,TRUE)</f>
        <v>43394</v>
      </c>
      <c r="S626" s="10">
        <f>VLOOKUP(P626,'Lookup Tables'!$D$3:$E$25,2,TRUE)</f>
        <v>43374</v>
      </c>
      <c r="T626" s="24" t="str">
        <f>IF(LEFT(G626,2)="PH",VLOOKUP(LEFT(G626,3),'Lookup Tables'!$G$3:$H$37,2,FALSE),IF(ISNA(VLOOKUP(LEFT(G626,2),'Lookup Tables'!$G$3:$H$37,2,FALSE)),"Other",VLOOKUP(LEFT(G626,2),'Lookup Tables'!$G$3:$H$37,2,FALSE)))</f>
        <v>Battery</v>
      </c>
      <c r="U626" s="79" t="str">
        <f t="shared" si="67"/>
        <v>NH2</v>
      </c>
      <c r="V626" s="79" t="str">
        <f t="shared" si="68"/>
        <v>H</v>
      </c>
      <c r="W626" s="79">
        <f>VLOOKUP(V626,'Lookup Tables'!$K$3:$L$21,2,FALSE)</f>
        <v>8</v>
      </c>
      <c r="X626" s="79">
        <f t="shared" si="69"/>
        <v>576</v>
      </c>
      <c r="Y626" s="12">
        <f ca="1">IF(R626="LATE",TODAY()-P626,0)</f>
        <v>0</v>
      </c>
      <c r="Z626">
        <f ca="1">Y626*L626</f>
        <v>0</v>
      </c>
      <c r="AA626" s="80"/>
      <c r="AB626" s="93"/>
    </row>
    <row r="627" spans="1:28" x14ac:dyDescent="0.25">
      <c r="A627" s="25" t="s">
        <v>180</v>
      </c>
      <c r="B627" s="25" t="s">
        <v>13</v>
      </c>
      <c r="C627" s="26">
        <v>43137</v>
      </c>
      <c r="D627" s="26">
        <v>43516</v>
      </c>
      <c r="E627" s="25" t="s">
        <v>181</v>
      </c>
      <c r="F627" s="25" t="s">
        <v>181</v>
      </c>
      <c r="G627" s="25" t="s">
        <v>1681</v>
      </c>
      <c r="H627" s="25" t="s">
        <v>17</v>
      </c>
      <c r="I627" s="25" t="s">
        <v>2237</v>
      </c>
      <c r="J627" s="27">
        <v>72</v>
      </c>
      <c r="K627" s="27">
        <v>0</v>
      </c>
      <c r="L627" s="27">
        <f t="shared" si="66"/>
        <v>72</v>
      </c>
      <c r="M627" s="93">
        <v>0.93165436240050459</v>
      </c>
      <c r="N627" s="4" t="str">
        <f t="shared" si="70"/>
        <v>45059NH2054cs34 Rev1.072</v>
      </c>
      <c r="O627" s="4">
        <f t="shared" si="71"/>
        <v>67.079114092836335</v>
      </c>
      <c r="P627" s="8">
        <f t="shared" si="72"/>
        <v>43396</v>
      </c>
      <c r="Q627" s="8">
        <f>VLOOKUP(P627,'Lookup Tables'!$A$3:$B$121,1,TRUE)</f>
        <v>43394</v>
      </c>
      <c r="R627" s="9">
        <f>VLOOKUP(P627,'Lookup Tables'!$A$3:$B$121,2,TRUE)</f>
        <v>43394</v>
      </c>
      <c r="S627" s="10">
        <f>VLOOKUP(P627,'Lookup Tables'!$D$3:$E$25,2,TRUE)</f>
        <v>43374</v>
      </c>
      <c r="T627" s="24" t="str">
        <f>IF(LEFT(G627,2)="PH",VLOOKUP(LEFT(G627,3),'Lookup Tables'!$G$3:$H$37,2,FALSE),IF(ISNA(VLOOKUP(LEFT(G627,2),'Lookup Tables'!$G$3:$H$37,2,FALSE)),"Other",VLOOKUP(LEFT(G627,2),'Lookup Tables'!$G$3:$H$37,2,FALSE)))</f>
        <v>Battery</v>
      </c>
      <c r="U627" s="79" t="str">
        <f t="shared" si="67"/>
        <v>NH2</v>
      </c>
      <c r="V627" s="79" t="str">
        <f t="shared" si="68"/>
        <v>H</v>
      </c>
      <c r="W627" s="79">
        <f>VLOOKUP(V627,'Lookup Tables'!$K$3:$L$21,2,FALSE)</f>
        <v>8</v>
      </c>
      <c r="X627" s="79">
        <f t="shared" si="69"/>
        <v>576</v>
      </c>
      <c r="Y627" s="12">
        <f ca="1">IF(R627="LATE",TODAY()-P627,0)</f>
        <v>0</v>
      </c>
      <c r="Z627">
        <f ca="1">Y627*L627</f>
        <v>0</v>
      </c>
      <c r="AA627" s="80"/>
      <c r="AB627" s="93"/>
    </row>
    <row r="628" spans="1:28" x14ac:dyDescent="0.25">
      <c r="A628" s="25" t="s">
        <v>180</v>
      </c>
      <c r="B628" s="25" t="s">
        <v>13</v>
      </c>
      <c r="C628" s="26">
        <v>43137</v>
      </c>
      <c r="D628" s="26">
        <v>43516</v>
      </c>
      <c r="E628" s="25" t="s">
        <v>181</v>
      </c>
      <c r="F628" s="25" t="s">
        <v>181</v>
      </c>
      <c r="G628" s="25" t="s">
        <v>1681</v>
      </c>
      <c r="H628" s="25" t="s">
        <v>17</v>
      </c>
      <c r="I628" s="25" t="s">
        <v>2238</v>
      </c>
      <c r="J628" s="27">
        <v>90</v>
      </c>
      <c r="K628" s="27">
        <v>0</v>
      </c>
      <c r="L628" s="27">
        <f t="shared" si="66"/>
        <v>90</v>
      </c>
      <c r="M628" s="93">
        <v>0.93165436240050459</v>
      </c>
      <c r="N628" s="4" t="str">
        <f t="shared" si="70"/>
        <v>45059NH2054cs34 Rev1.090</v>
      </c>
      <c r="O628" s="4">
        <f t="shared" si="71"/>
        <v>83.848892616045418</v>
      </c>
      <c r="P628" s="8">
        <f t="shared" si="72"/>
        <v>43397</v>
      </c>
      <c r="Q628" s="8">
        <f>VLOOKUP(P628,'Lookup Tables'!$A$3:$B$121,1,TRUE)</f>
        <v>43394</v>
      </c>
      <c r="R628" s="9">
        <f>VLOOKUP(P628,'Lookup Tables'!$A$3:$B$121,2,TRUE)</f>
        <v>43394</v>
      </c>
      <c r="S628" s="10">
        <f>VLOOKUP(P628,'Lookup Tables'!$D$3:$E$25,2,TRUE)</f>
        <v>43374</v>
      </c>
      <c r="T628" s="24" t="str">
        <f>IF(LEFT(G628,2)="PH",VLOOKUP(LEFT(G628,3),'Lookup Tables'!$G$3:$H$37,2,FALSE),IF(ISNA(VLOOKUP(LEFT(G628,2),'Lookup Tables'!$G$3:$H$37,2,FALSE)),"Other",VLOOKUP(LEFT(G628,2),'Lookup Tables'!$G$3:$H$37,2,FALSE)))</f>
        <v>Battery</v>
      </c>
      <c r="U628" s="79" t="str">
        <f t="shared" si="67"/>
        <v>NH2</v>
      </c>
      <c r="V628" s="79" t="str">
        <f t="shared" si="68"/>
        <v>H</v>
      </c>
      <c r="W628" s="79">
        <f>VLOOKUP(V628,'Lookup Tables'!$K$3:$L$21,2,FALSE)</f>
        <v>8</v>
      </c>
      <c r="X628" s="79">
        <f t="shared" si="69"/>
        <v>720</v>
      </c>
      <c r="Y628" s="12">
        <f ca="1">IF(R628="LATE",TODAY()-P628,0)</f>
        <v>0</v>
      </c>
      <c r="Z628">
        <f ca="1">Y628*L628</f>
        <v>0</v>
      </c>
      <c r="AA628" s="80"/>
      <c r="AB628" s="93"/>
    </row>
    <row r="629" spans="1:28" x14ac:dyDescent="0.25">
      <c r="A629" s="25" t="s">
        <v>180</v>
      </c>
      <c r="B629" s="25" t="s">
        <v>13</v>
      </c>
      <c r="C629" s="26">
        <v>43137</v>
      </c>
      <c r="D629" s="26">
        <v>43516</v>
      </c>
      <c r="E629" s="25" t="s">
        <v>181</v>
      </c>
      <c r="F629" s="25" t="s">
        <v>181</v>
      </c>
      <c r="G629" s="25" t="s">
        <v>1681</v>
      </c>
      <c r="H629" s="25" t="s">
        <v>17</v>
      </c>
      <c r="I629" s="25" t="s">
        <v>2239</v>
      </c>
      <c r="J629" s="27">
        <v>72</v>
      </c>
      <c r="K629" s="27">
        <v>0</v>
      </c>
      <c r="L629" s="27">
        <f t="shared" si="66"/>
        <v>72</v>
      </c>
      <c r="M629" s="93">
        <v>0.93165436240050459</v>
      </c>
      <c r="N629" s="4" t="str">
        <f t="shared" si="70"/>
        <v>45059NH2054cs34 Rev1.072</v>
      </c>
      <c r="O629" s="4">
        <f t="shared" si="71"/>
        <v>67.079114092836335</v>
      </c>
      <c r="P629" s="8">
        <f t="shared" si="72"/>
        <v>43404</v>
      </c>
      <c r="Q629" s="8">
        <f>VLOOKUP(P629,'Lookup Tables'!$A$3:$B$121,1,TRUE)</f>
        <v>43401</v>
      </c>
      <c r="R629" s="9">
        <f>VLOOKUP(P629,'Lookup Tables'!$A$3:$B$121,2,TRUE)</f>
        <v>43401</v>
      </c>
      <c r="S629" s="10">
        <f>VLOOKUP(P629,'Lookup Tables'!$D$3:$E$25,2,TRUE)</f>
        <v>43374</v>
      </c>
      <c r="T629" s="24" t="str">
        <f>IF(LEFT(G629,2)="PH",VLOOKUP(LEFT(G629,3),'Lookup Tables'!$G$3:$H$37,2,FALSE),IF(ISNA(VLOOKUP(LEFT(G629,2),'Lookup Tables'!$G$3:$H$37,2,FALSE)),"Other",VLOOKUP(LEFT(G629,2),'Lookup Tables'!$G$3:$H$37,2,FALSE)))</f>
        <v>Battery</v>
      </c>
      <c r="U629" s="79" t="str">
        <f t="shared" si="67"/>
        <v>NH2</v>
      </c>
      <c r="V629" s="79" t="str">
        <f t="shared" si="68"/>
        <v>H</v>
      </c>
      <c r="W629" s="79">
        <f>VLOOKUP(V629,'Lookup Tables'!$K$3:$L$21,2,FALSE)</f>
        <v>8</v>
      </c>
      <c r="X629" s="79">
        <f t="shared" si="69"/>
        <v>576</v>
      </c>
      <c r="Y629" s="12">
        <f ca="1">IF(R629="LATE",TODAY()-P629,0)</f>
        <v>0</v>
      </c>
      <c r="Z629">
        <f ca="1">Y629*L629</f>
        <v>0</v>
      </c>
      <c r="AA629" s="80"/>
      <c r="AB629" s="93"/>
    </row>
    <row r="630" spans="1:28" x14ac:dyDescent="0.25">
      <c r="A630" s="25" t="s">
        <v>180</v>
      </c>
      <c r="B630" s="25" t="s">
        <v>13</v>
      </c>
      <c r="C630" s="26">
        <v>43137</v>
      </c>
      <c r="D630" s="26">
        <v>43516</v>
      </c>
      <c r="E630" s="25" t="s">
        <v>181</v>
      </c>
      <c r="F630" s="25" t="s">
        <v>181</v>
      </c>
      <c r="G630" s="25" t="s">
        <v>1681</v>
      </c>
      <c r="H630" s="25" t="s">
        <v>17</v>
      </c>
      <c r="I630" s="25" t="s">
        <v>2240</v>
      </c>
      <c r="J630" s="27">
        <v>90</v>
      </c>
      <c r="K630" s="27">
        <v>0</v>
      </c>
      <c r="L630" s="27">
        <f t="shared" si="66"/>
        <v>90</v>
      </c>
      <c r="M630" s="93">
        <v>0.93165436240050459</v>
      </c>
      <c r="N630" s="4" t="str">
        <f t="shared" si="70"/>
        <v>45059NH2054cs34 Rev1.090</v>
      </c>
      <c r="O630" s="4">
        <f t="shared" si="71"/>
        <v>83.848892616045418</v>
      </c>
      <c r="P630" s="8">
        <f t="shared" si="72"/>
        <v>43399</v>
      </c>
      <c r="Q630" s="8">
        <f>VLOOKUP(P630,'Lookup Tables'!$A$3:$B$121,1,TRUE)</f>
        <v>43394</v>
      </c>
      <c r="R630" s="9">
        <f>VLOOKUP(P630,'Lookup Tables'!$A$3:$B$121,2,TRUE)</f>
        <v>43394</v>
      </c>
      <c r="S630" s="10">
        <f>VLOOKUP(P630,'Lookup Tables'!$D$3:$E$25,2,TRUE)</f>
        <v>43374</v>
      </c>
      <c r="T630" s="24" t="str">
        <f>IF(LEFT(G630,2)="PH",VLOOKUP(LEFT(G630,3),'Lookup Tables'!$G$3:$H$37,2,FALSE),IF(ISNA(VLOOKUP(LEFT(G630,2),'Lookup Tables'!$G$3:$H$37,2,FALSE)),"Other",VLOOKUP(LEFT(G630,2),'Lookup Tables'!$G$3:$H$37,2,FALSE)))</f>
        <v>Battery</v>
      </c>
      <c r="U630" s="79" t="str">
        <f t="shared" si="67"/>
        <v>NH2</v>
      </c>
      <c r="V630" s="79" t="str">
        <f t="shared" si="68"/>
        <v>H</v>
      </c>
      <c r="W630" s="79">
        <f>VLOOKUP(V630,'Lookup Tables'!$K$3:$L$21,2,FALSE)</f>
        <v>8</v>
      </c>
      <c r="X630" s="79">
        <f t="shared" si="69"/>
        <v>720</v>
      </c>
      <c r="Y630" s="12">
        <f ca="1">IF(R630="LATE",TODAY()-P630,0)</f>
        <v>0</v>
      </c>
      <c r="Z630">
        <f ca="1">Y630*L630</f>
        <v>0</v>
      </c>
      <c r="AA630" s="80"/>
      <c r="AB630" s="93"/>
    </row>
    <row r="631" spans="1:28" x14ac:dyDescent="0.25">
      <c r="A631" s="25" t="s">
        <v>180</v>
      </c>
      <c r="B631" s="25" t="s">
        <v>13</v>
      </c>
      <c r="C631" s="26">
        <v>43137</v>
      </c>
      <c r="D631" s="26">
        <v>43516</v>
      </c>
      <c r="E631" s="25" t="s">
        <v>181</v>
      </c>
      <c r="F631" s="25" t="s">
        <v>181</v>
      </c>
      <c r="G631" s="25" t="s">
        <v>1681</v>
      </c>
      <c r="H631" s="25" t="s">
        <v>17</v>
      </c>
      <c r="I631" s="25" t="s">
        <v>2241</v>
      </c>
      <c r="J631" s="27">
        <v>72</v>
      </c>
      <c r="K631" s="27">
        <v>0</v>
      </c>
      <c r="L631" s="27">
        <f t="shared" si="66"/>
        <v>72</v>
      </c>
      <c r="M631" s="93">
        <v>0.93165436240050459</v>
      </c>
      <c r="N631" s="4" t="str">
        <f t="shared" si="70"/>
        <v>45059NH2054cs34 Rev1.072</v>
      </c>
      <c r="O631" s="4">
        <f t="shared" si="71"/>
        <v>67.079114092836335</v>
      </c>
      <c r="P631" s="8">
        <f t="shared" si="72"/>
        <v>43402</v>
      </c>
      <c r="Q631" s="8">
        <f>VLOOKUP(P631,'Lookup Tables'!$A$3:$B$121,1,TRUE)</f>
        <v>43401</v>
      </c>
      <c r="R631" s="9">
        <f>VLOOKUP(P631,'Lookup Tables'!$A$3:$B$121,2,TRUE)</f>
        <v>43401</v>
      </c>
      <c r="S631" s="10">
        <f>VLOOKUP(P631,'Lookup Tables'!$D$3:$E$25,2,TRUE)</f>
        <v>43374</v>
      </c>
      <c r="T631" s="24" t="str">
        <f>IF(LEFT(G631,2)="PH",VLOOKUP(LEFT(G631,3),'Lookup Tables'!$G$3:$H$37,2,FALSE),IF(ISNA(VLOOKUP(LEFT(G631,2),'Lookup Tables'!$G$3:$H$37,2,FALSE)),"Other",VLOOKUP(LEFT(G631,2),'Lookup Tables'!$G$3:$H$37,2,FALSE)))</f>
        <v>Battery</v>
      </c>
      <c r="U631" s="79" t="str">
        <f t="shared" si="67"/>
        <v>NH2</v>
      </c>
      <c r="V631" s="79" t="str">
        <f t="shared" si="68"/>
        <v>H</v>
      </c>
      <c r="W631" s="79">
        <f>VLOOKUP(V631,'Lookup Tables'!$K$3:$L$21,2,FALSE)</f>
        <v>8</v>
      </c>
      <c r="X631" s="79">
        <f t="shared" si="69"/>
        <v>576</v>
      </c>
      <c r="Y631" s="12">
        <f ca="1">IF(R631="LATE",TODAY()-P631,0)</f>
        <v>0</v>
      </c>
      <c r="Z631">
        <f ca="1">Y631*L631</f>
        <v>0</v>
      </c>
      <c r="AA631" s="80"/>
      <c r="AB631" s="93"/>
    </row>
    <row r="632" spans="1:28" x14ac:dyDescent="0.25">
      <c r="A632" s="25" t="s">
        <v>180</v>
      </c>
      <c r="B632" s="25" t="s">
        <v>13</v>
      </c>
      <c r="C632" s="26">
        <v>43137</v>
      </c>
      <c r="D632" s="26">
        <v>43516</v>
      </c>
      <c r="E632" s="25" t="s">
        <v>181</v>
      </c>
      <c r="F632" s="25" t="s">
        <v>181</v>
      </c>
      <c r="G632" s="25" t="s">
        <v>1681</v>
      </c>
      <c r="H632" s="25" t="s">
        <v>17</v>
      </c>
      <c r="I632" s="25" t="s">
        <v>2242</v>
      </c>
      <c r="J632" s="27">
        <v>44</v>
      </c>
      <c r="K632" s="27">
        <v>0</v>
      </c>
      <c r="L632" s="27">
        <f t="shared" si="66"/>
        <v>44</v>
      </c>
      <c r="M632" s="93">
        <v>0.93165436240050459</v>
      </c>
      <c r="N632" s="4" t="str">
        <f t="shared" si="70"/>
        <v>45059NH2054cs34 Rev1.044</v>
      </c>
      <c r="O632" s="4">
        <f t="shared" si="71"/>
        <v>40.992791945622201</v>
      </c>
      <c r="P632" s="8">
        <f t="shared" si="72"/>
        <v>43403</v>
      </c>
      <c r="Q632" s="8">
        <f>VLOOKUP(P632,'Lookup Tables'!$A$3:$B$121,1,TRUE)</f>
        <v>43401</v>
      </c>
      <c r="R632" s="9">
        <f>VLOOKUP(P632,'Lookup Tables'!$A$3:$B$121,2,TRUE)</f>
        <v>43401</v>
      </c>
      <c r="S632" s="10">
        <f>VLOOKUP(P632,'Lookup Tables'!$D$3:$E$25,2,TRUE)</f>
        <v>43374</v>
      </c>
      <c r="T632" s="24" t="str">
        <f>IF(LEFT(G632,2)="PH",VLOOKUP(LEFT(G632,3),'Lookup Tables'!$G$3:$H$37,2,FALSE),IF(ISNA(VLOOKUP(LEFT(G632,2),'Lookup Tables'!$G$3:$H$37,2,FALSE)),"Other",VLOOKUP(LEFT(G632,2),'Lookup Tables'!$G$3:$H$37,2,FALSE)))</f>
        <v>Battery</v>
      </c>
      <c r="U632" s="79" t="str">
        <f t="shared" si="67"/>
        <v>NH2</v>
      </c>
      <c r="V632" s="79" t="str">
        <f t="shared" si="68"/>
        <v>H</v>
      </c>
      <c r="W632" s="79">
        <f>VLOOKUP(V632,'Lookup Tables'!$K$3:$L$21,2,FALSE)</f>
        <v>8</v>
      </c>
      <c r="X632" s="79">
        <f t="shared" si="69"/>
        <v>352</v>
      </c>
      <c r="Y632" s="12">
        <f ca="1">IF(R632="LATE",TODAY()-P632,0)</f>
        <v>0</v>
      </c>
      <c r="Z632">
        <f ca="1">Y632*L632</f>
        <v>0</v>
      </c>
      <c r="AA632" s="80"/>
      <c r="AB632" s="93"/>
    </row>
    <row r="633" spans="1:28" x14ac:dyDescent="0.25">
      <c r="A633" s="25" t="s">
        <v>92</v>
      </c>
      <c r="B633" s="25" t="s">
        <v>13</v>
      </c>
      <c r="C633" s="26">
        <v>43102</v>
      </c>
      <c r="D633" s="26">
        <v>43280</v>
      </c>
      <c r="E633" s="25" t="s">
        <v>93</v>
      </c>
      <c r="F633" s="25" t="s">
        <v>93</v>
      </c>
      <c r="G633" s="25" t="s">
        <v>1682</v>
      </c>
      <c r="H633" s="25" t="s">
        <v>17</v>
      </c>
      <c r="I633" s="25" t="s">
        <v>2243</v>
      </c>
      <c r="J633" s="27">
        <v>25</v>
      </c>
      <c r="K633" s="27">
        <v>0</v>
      </c>
      <c r="L633" s="27">
        <f t="shared" si="66"/>
        <v>25</v>
      </c>
      <c r="M633" s="93">
        <v>0</v>
      </c>
      <c r="N633" s="4" t="str">
        <f t="shared" si="70"/>
        <v>44710NH2054cs34 Rev2.025</v>
      </c>
      <c r="O633" s="4">
        <f t="shared" si="71"/>
        <v>0</v>
      </c>
      <c r="P633" s="8">
        <f t="shared" si="72"/>
        <v>43326</v>
      </c>
      <c r="Q633" s="8">
        <f>VLOOKUP(P633,'Lookup Tables'!$A$3:$B$121,1,TRUE)</f>
        <v>43324</v>
      </c>
      <c r="R633" s="9" t="str">
        <f>VLOOKUP(P633,'Lookup Tables'!$A$3:$B$121,2,TRUE)</f>
        <v>LATE</v>
      </c>
      <c r="S633" s="10" t="str">
        <f>VLOOKUP(P633,'Lookup Tables'!$D$3:$E$25,2,TRUE)</f>
        <v>LATE</v>
      </c>
      <c r="T633" s="24" t="str">
        <f>IF(LEFT(G633,2)="PH",VLOOKUP(LEFT(G633,3),'Lookup Tables'!$G$3:$H$37,2,FALSE),IF(ISNA(VLOOKUP(LEFT(G633,2),'Lookup Tables'!$G$3:$H$37,2,FALSE)),"Other",VLOOKUP(LEFT(G633,2),'Lookup Tables'!$G$3:$H$37,2,FALSE)))</f>
        <v>Battery</v>
      </c>
      <c r="U633" s="79" t="str">
        <f t="shared" si="67"/>
        <v>NH2</v>
      </c>
      <c r="V633" s="79" t="str">
        <f t="shared" si="68"/>
        <v>H</v>
      </c>
      <c r="W633" s="79">
        <f>VLOOKUP(V633,'Lookup Tables'!$K$3:$L$21,2,FALSE)</f>
        <v>8</v>
      </c>
      <c r="X633" s="79">
        <f t="shared" si="69"/>
        <v>200</v>
      </c>
      <c r="Y633" s="12">
        <f ca="1">IF(R633="LATE",TODAY()-P633,0)</f>
        <v>31</v>
      </c>
      <c r="Z633">
        <f ca="1">Y633*L633</f>
        <v>775</v>
      </c>
      <c r="AA633" s="80"/>
      <c r="AB633" s="93"/>
    </row>
    <row r="634" spans="1:28" x14ac:dyDescent="0.25">
      <c r="A634" s="25" t="s">
        <v>92</v>
      </c>
      <c r="B634" s="25" t="s">
        <v>13</v>
      </c>
      <c r="C634" s="26">
        <v>43102</v>
      </c>
      <c r="D634" s="26">
        <v>43280</v>
      </c>
      <c r="E634" s="25" t="s">
        <v>93</v>
      </c>
      <c r="F634" s="25" t="s">
        <v>93</v>
      </c>
      <c r="G634" s="25" t="s">
        <v>1682</v>
      </c>
      <c r="H634" s="25" t="s">
        <v>17</v>
      </c>
      <c r="I634" s="25" t="s">
        <v>2244</v>
      </c>
      <c r="J634" s="27">
        <v>18</v>
      </c>
      <c r="K634" s="27">
        <v>0</v>
      </c>
      <c r="L634" s="27">
        <f t="shared" si="66"/>
        <v>18</v>
      </c>
      <c r="M634" s="93">
        <v>0</v>
      </c>
      <c r="N634" s="4" t="str">
        <f t="shared" si="70"/>
        <v>44710NH2054cs34 Rev2.018</v>
      </c>
      <c r="O634" s="4">
        <f t="shared" si="71"/>
        <v>0</v>
      </c>
      <c r="P634" s="8">
        <f t="shared" si="72"/>
        <v>43336</v>
      </c>
      <c r="Q634" s="8">
        <f>VLOOKUP(P634,'Lookup Tables'!$A$3:$B$121,1,TRUE)</f>
        <v>43331</v>
      </c>
      <c r="R634" s="9" t="str">
        <f>VLOOKUP(P634,'Lookup Tables'!$A$3:$B$121,2,TRUE)</f>
        <v>LATE</v>
      </c>
      <c r="S634" s="10" t="str">
        <f>VLOOKUP(P634,'Lookup Tables'!$D$3:$E$25,2,TRUE)</f>
        <v>LATE</v>
      </c>
      <c r="T634" s="24" t="str">
        <f>IF(LEFT(G634,2)="PH",VLOOKUP(LEFT(G634,3),'Lookup Tables'!$G$3:$H$37,2,FALSE),IF(ISNA(VLOOKUP(LEFT(G634,2),'Lookup Tables'!$G$3:$H$37,2,FALSE)),"Other",VLOOKUP(LEFT(G634,2),'Lookup Tables'!$G$3:$H$37,2,FALSE)))</f>
        <v>Battery</v>
      </c>
      <c r="U634" s="79" t="str">
        <f t="shared" si="67"/>
        <v>NH2</v>
      </c>
      <c r="V634" s="79" t="str">
        <f t="shared" si="68"/>
        <v>H</v>
      </c>
      <c r="W634" s="79">
        <f>VLOOKUP(V634,'Lookup Tables'!$K$3:$L$21,2,FALSE)</f>
        <v>8</v>
      </c>
      <c r="X634" s="79">
        <f t="shared" si="69"/>
        <v>144</v>
      </c>
      <c r="Y634" s="12">
        <f ca="1">IF(R634="LATE",TODAY()-P634,0)</f>
        <v>21</v>
      </c>
      <c r="Z634">
        <f ca="1">Y634*L634</f>
        <v>378</v>
      </c>
      <c r="AA634" s="80"/>
      <c r="AB634" s="93"/>
    </row>
    <row r="635" spans="1:28" x14ac:dyDescent="0.25">
      <c r="A635" s="25" t="s">
        <v>760</v>
      </c>
      <c r="B635" s="25" t="s">
        <v>13</v>
      </c>
      <c r="C635" s="26">
        <v>43325</v>
      </c>
      <c r="D635" s="26">
        <v>43353</v>
      </c>
      <c r="E635" s="25" t="s">
        <v>93</v>
      </c>
      <c r="F635" s="25" t="s">
        <v>93</v>
      </c>
      <c r="G635" s="25" t="s">
        <v>1682</v>
      </c>
      <c r="H635" s="25" t="s">
        <v>17</v>
      </c>
      <c r="I635" s="25" t="s">
        <v>2245</v>
      </c>
      <c r="J635" s="27">
        <v>12</v>
      </c>
      <c r="K635" s="27">
        <v>0</v>
      </c>
      <c r="L635" s="27">
        <f t="shared" si="66"/>
        <v>12</v>
      </c>
      <c r="M635" s="93">
        <v>1.0622260989025774</v>
      </c>
      <c r="N635" s="4" t="str">
        <f t="shared" si="70"/>
        <v>46810NH2054cs34 Rev2.012</v>
      </c>
      <c r="O635" s="4">
        <f t="shared" si="71"/>
        <v>12.746713186830927</v>
      </c>
      <c r="P635" s="8">
        <f t="shared" si="72"/>
        <v>43353</v>
      </c>
      <c r="Q635" s="8">
        <f>VLOOKUP(P635,'Lookup Tables'!$A$3:$B$121,1,TRUE)</f>
        <v>43352</v>
      </c>
      <c r="R635" s="9">
        <f>VLOOKUP(P635,'Lookup Tables'!$A$3:$B$121,2,TRUE)</f>
        <v>43352</v>
      </c>
      <c r="S635" s="10">
        <f>VLOOKUP(P635,'Lookup Tables'!$D$3:$E$25,2,TRUE)</f>
        <v>43344</v>
      </c>
      <c r="T635" s="24" t="str">
        <f>IF(LEFT(G635,2)="PH",VLOOKUP(LEFT(G635,3),'Lookup Tables'!$G$3:$H$37,2,FALSE),IF(ISNA(VLOOKUP(LEFT(G635,2),'Lookup Tables'!$G$3:$H$37,2,FALSE)),"Other",VLOOKUP(LEFT(G635,2),'Lookup Tables'!$G$3:$H$37,2,FALSE)))</f>
        <v>Battery</v>
      </c>
      <c r="U635" s="79" t="str">
        <f t="shared" si="67"/>
        <v>NH2</v>
      </c>
      <c r="V635" s="79" t="str">
        <f t="shared" si="68"/>
        <v>H</v>
      </c>
      <c r="W635" s="79">
        <f>VLOOKUP(V635,'Lookup Tables'!$K$3:$L$21,2,FALSE)</f>
        <v>8</v>
      </c>
      <c r="X635" s="79">
        <f t="shared" si="69"/>
        <v>96</v>
      </c>
      <c r="Y635" s="12">
        <f ca="1">IF(R635="LATE",TODAY()-P635,0)</f>
        <v>0</v>
      </c>
      <c r="Z635">
        <f ca="1">Y635*L635</f>
        <v>0</v>
      </c>
      <c r="AA635" s="80"/>
      <c r="AB635" s="93"/>
    </row>
    <row r="636" spans="1:28" x14ac:dyDescent="0.25">
      <c r="A636" s="25" t="s">
        <v>302</v>
      </c>
      <c r="B636" s="25" t="s">
        <v>13</v>
      </c>
      <c r="C636" s="26">
        <v>43266</v>
      </c>
      <c r="D636" s="26">
        <v>43350</v>
      </c>
      <c r="E636" s="25" t="s">
        <v>55</v>
      </c>
      <c r="F636" s="25" t="s">
        <v>55</v>
      </c>
      <c r="G636" s="25" t="s">
        <v>1683</v>
      </c>
      <c r="H636" s="25" t="s">
        <v>17</v>
      </c>
      <c r="I636" s="25" t="s">
        <v>2246</v>
      </c>
      <c r="J636" s="27">
        <v>50</v>
      </c>
      <c r="K636" s="27">
        <v>0</v>
      </c>
      <c r="L636" s="27">
        <f t="shared" si="66"/>
        <v>50</v>
      </c>
      <c r="M636" s="93">
        <v>1.2056275321619967</v>
      </c>
      <c r="N636" s="4" t="str">
        <f t="shared" si="70"/>
        <v>46309NH2057ag34 Rev1.050</v>
      </c>
      <c r="O636" s="4">
        <f t="shared" si="71"/>
        <v>60.281376608099833</v>
      </c>
      <c r="P636" s="8">
        <f t="shared" si="72"/>
        <v>43355</v>
      </c>
      <c r="Q636" s="8">
        <f>VLOOKUP(P636,'Lookup Tables'!$A$3:$B$121,1,TRUE)</f>
        <v>43352</v>
      </c>
      <c r="R636" s="9">
        <f>VLOOKUP(P636,'Lookup Tables'!$A$3:$B$121,2,TRUE)</f>
        <v>43352</v>
      </c>
      <c r="S636" s="10">
        <f>VLOOKUP(P636,'Lookup Tables'!$D$3:$E$25,2,TRUE)</f>
        <v>43344</v>
      </c>
      <c r="T636" s="24" t="str">
        <f>IF(LEFT(G636,2)="PH",VLOOKUP(LEFT(G636,3),'Lookup Tables'!$G$3:$H$37,2,FALSE),IF(ISNA(VLOOKUP(LEFT(G636,2),'Lookup Tables'!$G$3:$H$37,2,FALSE)),"Other",VLOOKUP(LEFT(G636,2),'Lookup Tables'!$G$3:$H$37,2,FALSE)))</f>
        <v>Battery</v>
      </c>
      <c r="U636" s="79" t="str">
        <f t="shared" si="67"/>
        <v>NH2</v>
      </c>
      <c r="V636" s="79" t="str">
        <f t="shared" si="68"/>
        <v>H</v>
      </c>
      <c r="W636" s="79">
        <f>VLOOKUP(V636,'Lookup Tables'!$K$3:$L$21,2,FALSE)</f>
        <v>8</v>
      </c>
      <c r="X636" s="79">
        <f t="shared" si="69"/>
        <v>400</v>
      </c>
      <c r="Y636" s="12">
        <f ca="1">IF(R636="LATE",TODAY()-P636,0)</f>
        <v>0</v>
      </c>
      <c r="Z636">
        <f ca="1">Y636*L636</f>
        <v>0</v>
      </c>
      <c r="AA636" s="80"/>
      <c r="AB636" s="93"/>
    </row>
    <row r="637" spans="1:28" x14ac:dyDescent="0.25">
      <c r="A637" s="25" t="s">
        <v>393</v>
      </c>
      <c r="B637" s="25" t="s">
        <v>13</v>
      </c>
      <c r="C637" s="26">
        <v>43287</v>
      </c>
      <c r="D637" s="26">
        <v>43403</v>
      </c>
      <c r="E637" s="25" t="s">
        <v>394</v>
      </c>
      <c r="F637" s="25" t="s">
        <v>394</v>
      </c>
      <c r="G637" s="25" t="s">
        <v>1684</v>
      </c>
      <c r="H637" s="25" t="s">
        <v>17</v>
      </c>
      <c r="I637" s="25" t="s">
        <v>2247</v>
      </c>
      <c r="J637" s="27">
        <v>100</v>
      </c>
      <c r="K637" s="27">
        <v>0</v>
      </c>
      <c r="L637" s="27">
        <f t="shared" si="66"/>
        <v>100</v>
      </c>
      <c r="M637" s="93">
        <v>1.0300153708734947</v>
      </c>
      <c r="N637" s="4" t="str">
        <f t="shared" si="70"/>
        <v>46473NH2057ay29 Rev1.3100</v>
      </c>
      <c r="O637" s="4">
        <f t="shared" si="71"/>
        <v>103.00153708734948</v>
      </c>
      <c r="P637" s="8">
        <f t="shared" si="72"/>
        <v>43403</v>
      </c>
      <c r="Q637" s="8">
        <f>VLOOKUP(P637,'Lookup Tables'!$A$3:$B$121,1,TRUE)</f>
        <v>43401</v>
      </c>
      <c r="R637" s="9">
        <f>VLOOKUP(P637,'Lookup Tables'!$A$3:$B$121,2,TRUE)</f>
        <v>43401</v>
      </c>
      <c r="S637" s="10">
        <f>VLOOKUP(P637,'Lookup Tables'!$D$3:$E$25,2,TRUE)</f>
        <v>43374</v>
      </c>
      <c r="T637" s="24" t="str">
        <f>IF(LEFT(G637,2)="PH",VLOOKUP(LEFT(G637,3),'Lookup Tables'!$G$3:$H$37,2,FALSE),IF(ISNA(VLOOKUP(LEFT(G637,2),'Lookup Tables'!$G$3:$H$37,2,FALSE)),"Other",VLOOKUP(LEFT(G637,2),'Lookup Tables'!$G$3:$H$37,2,FALSE)))</f>
        <v>Battery</v>
      </c>
      <c r="U637" s="79" t="str">
        <f t="shared" si="67"/>
        <v>NH2</v>
      </c>
      <c r="V637" s="79" t="str">
        <f t="shared" si="68"/>
        <v>H</v>
      </c>
      <c r="W637" s="79">
        <f>VLOOKUP(V637,'Lookup Tables'!$K$3:$L$21,2,FALSE)</f>
        <v>8</v>
      </c>
      <c r="X637" s="79">
        <f t="shared" si="69"/>
        <v>800</v>
      </c>
      <c r="Y637" s="12">
        <f ca="1">IF(R637="LATE",TODAY()-P637,0)</f>
        <v>0</v>
      </c>
      <c r="Z637">
        <f ca="1">Y637*L637</f>
        <v>0</v>
      </c>
      <c r="AA637" s="80"/>
      <c r="AB637" s="93"/>
    </row>
    <row r="638" spans="1:28" x14ac:dyDescent="0.25">
      <c r="A638" s="25" t="s">
        <v>441</v>
      </c>
      <c r="B638" s="25" t="s">
        <v>13</v>
      </c>
      <c r="C638" s="26">
        <v>43298</v>
      </c>
      <c r="D638" s="26">
        <v>43370</v>
      </c>
      <c r="E638" s="25" t="s">
        <v>27</v>
      </c>
      <c r="F638" s="25" t="s">
        <v>27</v>
      </c>
      <c r="G638" s="25" t="s">
        <v>1685</v>
      </c>
      <c r="H638" s="25" t="s">
        <v>17</v>
      </c>
      <c r="I638" s="25" t="s">
        <v>2248</v>
      </c>
      <c r="J638" s="27">
        <v>24</v>
      </c>
      <c r="K638" s="27">
        <v>0</v>
      </c>
      <c r="L638" s="27">
        <f t="shared" si="66"/>
        <v>24</v>
      </c>
      <c r="M638" s="93">
        <v>1.1753276100329442</v>
      </c>
      <c r="N638" s="4" t="str">
        <f t="shared" si="70"/>
        <v>46571NH2057ba29 Rev1.224</v>
      </c>
      <c r="O638" s="4">
        <f t="shared" si="71"/>
        <v>28.207862640790658</v>
      </c>
      <c r="P638" s="8">
        <f t="shared" si="72"/>
        <v>43370</v>
      </c>
      <c r="Q638" s="8">
        <f>VLOOKUP(P638,'Lookup Tables'!$A$3:$B$121,1,TRUE)</f>
        <v>43366</v>
      </c>
      <c r="R638" s="9">
        <f>VLOOKUP(P638,'Lookup Tables'!$A$3:$B$121,2,TRUE)</f>
        <v>43366</v>
      </c>
      <c r="S638" s="10">
        <f>VLOOKUP(P638,'Lookup Tables'!$D$3:$E$25,2,TRUE)</f>
        <v>43344</v>
      </c>
      <c r="T638" s="24" t="str">
        <f>IF(LEFT(G638,2)="PH",VLOOKUP(LEFT(G638,3),'Lookup Tables'!$G$3:$H$37,2,FALSE),IF(ISNA(VLOOKUP(LEFT(G638,2),'Lookup Tables'!$G$3:$H$37,2,FALSE)),"Other",VLOOKUP(LEFT(G638,2),'Lookup Tables'!$G$3:$H$37,2,FALSE)))</f>
        <v>Battery</v>
      </c>
      <c r="U638" s="79" t="str">
        <f t="shared" si="67"/>
        <v>NH2</v>
      </c>
      <c r="V638" s="79" t="str">
        <f t="shared" si="68"/>
        <v>H</v>
      </c>
      <c r="W638" s="79">
        <f>VLOOKUP(V638,'Lookup Tables'!$K$3:$L$21,2,FALSE)</f>
        <v>8</v>
      </c>
      <c r="X638" s="79">
        <f t="shared" si="69"/>
        <v>192</v>
      </c>
      <c r="Y638" s="12">
        <f ca="1">IF(R638="LATE",TODAY()-P638,0)</f>
        <v>0</v>
      </c>
      <c r="Z638">
        <f ca="1">Y638*L638</f>
        <v>0</v>
      </c>
      <c r="AA638" s="80"/>
      <c r="AB638" s="93"/>
    </row>
    <row r="639" spans="1:28" x14ac:dyDescent="0.25">
      <c r="A639" s="25" t="s">
        <v>439</v>
      </c>
      <c r="B639" s="25" t="s">
        <v>13</v>
      </c>
      <c r="C639" s="26">
        <v>43298</v>
      </c>
      <c r="D639" s="26">
        <v>43388</v>
      </c>
      <c r="E639" s="25" t="s">
        <v>27</v>
      </c>
      <c r="F639" s="25" t="s">
        <v>27</v>
      </c>
      <c r="G639" s="25" t="s">
        <v>1685</v>
      </c>
      <c r="H639" s="25" t="s">
        <v>17</v>
      </c>
      <c r="I639" s="25" t="s">
        <v>2248</v>
      </c>
      <c r="J639" s="27">
        <v>48</v>
      </c>
      <c r="K639" s="27">
        <v>0</v>
      </c>
      <c r="L639" s="27">
        <f t="shared" si="66"/>
        <v>48</v>
      </c>
      <c r="M639" s="93">
        <v>1.1753276100329442</v>
      </c>
      <c r="N639" s="4" t="str">
        <f t="shared" si="70"/>
        <v>46564NH2057ba29 Rev1.248</v>
      </c>
      <c r="O639" s="4">
        <f t="shared" si="71"/>
        <v>56.415725281581317</v>
      </c>
      <c r="P639" s="8">
        <f t="shared" si="72"/>
        <v>43388</v>
      </c>
      <c r="Q639" s="8">
        <f>VLOOKUP(P639,'Lookup Tables'!$A$3:$B$121,1,TRUE)</f>
        <v>43387</v>
      </c>
      <c r="R639" s="9">
        <f>VLOOKUP(P639,'Lookup Tables'!$A$3:$B$121,2,TRUE)</f>
        <v>43387</v>
      </c>
      <c r="S639" s="10">
        <f>VLOOKUP(P639,'Lookup Tables'!$D$3:$E$25,2,TRUE)</f>
        <v>43374</v>
      </c>
      <c r="T639" s="24" t="str">
        <f>IF(LEFT(G639,2)="PH",VLOOKUP(LEFT(G639,3),'Lookup Tables'!$G$3:$H$37,2,FALSE),IF(ISNA(VLOOKUP(LEFT(G639,2),'Lookup Tables'!$G$3:$H$37,2,FALSE)),"Other",VLOOKUP(LEFT(G639,2),'Lookup Tables'!$G$3:$H$37,2,FALSE)))</f>
        <v>Battery</v>
      </c>
      <c r="U639" s="79" t="str">
        <f t="shared" si="67"/>
        <v>NH2</v>
      </c>
      <c r="V639" s="79" t="str">
        <f t="shared" si="68"/>
        <v>H</v>
      </c>
      <c r="W639" s="79">
        <f>VLOOKUP(V639,'Lookup Tables'!$K$3:$L$21,2,FALSE)</f>
        <v>8</v>
      </c>
      <c r="X639" s="79">
        <f t="shared" si="69"/>
        <v>384</v>
      </c>
      <c r="Y639" s="12">
        <f ca="1">IF(R639="LATE",TODAY()-P639,0)</f>
        <v>0</v>
      </c>
      <c r="Z639">
        <f ca="1">Y639*L639</f>
        <v>0</v>
      </c>
      <c r="AA639" s="80"/>
      <c r="AB639" s="93"/>
    </row>
    <row r="640" spans="1:28" x14ac:dyDescent="0.25">
      <c r="A640" s="25" t="s">
        <v>773</v>
      </c>
      <c r="B640" s="25" t="s">
        <v>13</v>
      </c>
      <c r="C640" s="26">
        <v>43325</v>
      </c>
      <c r="D640" s="26">
        <v>43448</v>
      </c>
      <c r="E640" s="25" t="s">
        <v>27</v>
      </c>
      <c r="F640" s="25" t="s">
        <v>27</v>
      </c>
      <c r="G640" s="25" t="s">
        <v>1685</v>
      </c>
      <c r="H640" s="25" t="s">
        <v>17</v>
      </c>
      <c r="I640" s="25" t="s">
        <v>2249</v>
      </c>
      <c r="J640" s="27">
        <v>12</v>
      </c>
      <c r="K640" s="27">
        <v>0</v>
      </c>
      <c r="L640" s="27">
        <f t="shared" si="66"/>
        <v>12</v>
      </c>
      <c r="M640" s="93">
        <v>1.1753276100329442</v>
      </c>
      <c r="N640" s="4" t="str">
        <f t="shared" si="70"/>
        <v>46802NH2057ba29 Rev1.212</v>
      </c>
      <c r="O640" s="4">
        <f t="shared" si="71"/>
        <v>14.103931320395329</v>
      </c>
      <c r="P640" s="8">
        <f t="shared" si="72"/>
        <v>43395</v>
      </c>
      <c r="Q640" s="8">
        <f>VLOOKUP(P640,'Lookup Tables'!$A$3:$B$121,1,TRUE)</f>
        <v>43394</v>
      </c>
      <c r="R640" s="9">
        <f>VLOOKUP(P640,'Lookup Tables'!$A$3:$B$121,2,TRUE)</f>
        <v>43394</v>
      </c>
      <c r="S640" s="10">
        <f>VLOOKUP(P640,'Lookup Tables'!$D$3:$E$25,2,TRUE)</f>
        <v>43374</v>
      </c>
      <c r="T640" s="24" t="str">
        <f>IF(LEFT(G640,2)="PH",VLOOKUP(LEFT(G640,3),'Lookup Tables'!$G$3:$H$37,2,FALSE),IF(ISNA(VLOOKUP(LEFT(G640,2),'Lookup Tables'!$G$3:$H$37,2,FALSE)),"Other",VLOOKUP(LEFT(G640,2),'Lookup Tables'!$G$3:$H$37,2,FALSE)))</f>
        <v>Battery</v>
      </c>
      <c r="U640" s="79" t="str">
        <f t="shared" si="67"/>
        <v>NH2</v>
      </c>
      <c r="V640" s="79" t="str">
        <f t="shared" si="68"/>
        <v>H</v>
      </c>
      <c r="W640" s="79">
        <f>VLOOKUP(V640,'Lookup Tables'!$K$3:$L$21,2,FALSE)</f>
        <v>8</v>
      </c>
      <c r="X640" s="79">
        <f t="shared" si="69"/>
        <v>96</v>
      </c>
      <c r="Y640" s="12">
        <f ca="1">IF(R640="LATE",TODAY()-P640,0)</f>
        <v>0</v>
      </c>
      <c r="Z640">
        <f ca="1">Y640*L640</f>
        <v>0</v>
      </c>
      <c r="AA640" s="80"/>
      <c r="AB640" s="93"/>
    </row>
    <row r="641" spans="1:28" x14ac:dyDescent="0.25">
      <c r="A641" s="25" t="s">
        <v>773</v>
      </c>
      <c r="B641" s="25" t="s">
        <v>13</v>
      </c>
      <c r="C641" s="26">
        <v>43325</v>
      </c>
      <c r="D641" s="26">
        <v>43448</v>
      </c>
      <c r="E641" s="25" t="s">
        <v>27</v>
      </c>
      <c r="F641" s="25" t="s">
        <v>27</v>
      </c>
      <c r="G641" s="25" t="s">
        <v>1685</v>
      </c>
      <c r="H641" s="25" t="s">
        <v>17</v>
      </c>
      <c r="I641" s="25" t="s">
        <v>2250</v>
      </c>
      <c r="J641" s="27">
        <v>12</v>
      </c>
      <c r="K641" s="27">
        <v>0</v>
      </c>
      <c r="L641" s="27">
        <f t="shared" si="66"/>
        <v>12</v>
      </c>
      <c r="M641" s="93">
        <v>1.1753276100329442</v>
      </c>
      <c r="N641" s="4" t="str">
        <f t="shared" si="70"/>
        <v>46802NH2057ba29 Rev1.212</v>
      </c>
      <c r="O641" s="4">
        <f t="shared" si="71"/>
        <v>14.103931320395329</v>
      </c>
      <c r="P641" s="8">
        <f t="shared" si="72"/>
        <v>43437</v>
      </c>
      <c r="Q641" s="8">
        <f>VLOOKUP(P641,'Lookup Tables'!$A$3:$B$121,1,TRUE)</f>
        <v>43436</v>
      </c>
      <c r="R641" s="9">
        <f>VLOOKUP(P641,'Lookup Tables'!$A$3:$B$121,2,TRUE)</f>
        <v>43436</v>
      </c>
      <c r="S641" s="10">
        <f>VLOOKUP(P641,'Lookup Tables'!$D$3:$E$25,2,TRUE)</f>
        <v>43435</v>
      </c>
      <c r="T641" s="24" t="str">
        <f>IF(LEFT(G641,2)="PH",VLOOKUP(LEFT(G641,3),'Lookup Tables'!$G$3:$H$37,2,FALSE),IF(ISNA(VLOOKUP(LEFT(G641,2),'Lookup Tables'!$G$3:$H$37,2,FALSE)),"Other",VLOOKUP(LEFT(G641,2),'Lookup Tables'!$G$3:$H$37,2,FALSE)))</f>
        <v>Battery</v>
      </c>
      <c r="U641" s="79" t="str">
        <f t="shared" si="67"/>
        <v>NH2</v>
      </c>
      <c r="V641" s="79" t="str">
        <f t="shared" si="68"/>
        <v>H</v>
      </c>
      <c r="W641" s="79">
        <f>VLOOKUP(V641,'Lookup Tables'!$K$3:$L$21,2,FALSE)</f>
        <v>8</v>
      </c>
      <c r="X641" s="79">
        <f t="shared" si="69"/>
        <v>96</v>
      </c>
      <c r="Y641" s="12">
        <f ca="1">IF(R641="LATE",TODAY()-P641,0)</f>
        <v>0</v>
      </c>
      <c r="Z641">
        <f ca="1">Y641*L641</f>
        <v>0</v>
      </c>
      <c r="AA641" s="80"/>
      <c r="AB641" s="93"/>
    </row>
    <row r="642" spans="1:28" x14ac:dyDescent="0.25">
      <c r="A642" s="25" t="s">
        <v>773</v>
      </c>
      <c r="B642" s="25" t="s">
        <v>13</v>
      </c>
      <c r="C642" s="26">
        <v>43325</v>
      </c>
      <c r="D642" s="26">
        <v>43448</v>
      </c>
      <c r="E642" s="25" t="s">
        <v>27</v>
      </c>
      <c r="F642" s="25" t="s">
        <v>27</v>
      </c>
      <c r="G642" s="25" t="s">
        <v>1685</v>
      </c>
      <c r="H642" s="25" t="s">
        <v>17</v>
      </c>
      <c r="I642" s="25" t="s">
        <v>2251</v>
      </c>
      <c r="J642" s="27">
        <v>12</v>
      </c>
      <c r="K642" s="27">
        <v>0</v>
      </c>
      <c r="L642" s="27">
        <f t="shared" ref="L642:L705" si="73">IF((J642-K642)&gt;0, J642-K642, 0)</f>
        <v>12</v>
      </c>
      <c r="M642" s="93">
        <v>1.1753276100329442</v>
      </c>
      <c r="N642" s="4" t="str">
        <f t="shared" si="70"/>
        <v>46802NH2057ba29 Rev1.212</v>
      </c>
      <c r="O642" s="4">
        <f t="shared" si="71"/>
        <v>14.103931320395329</v>
      </c>
      <c r="P642" s="8">
        <f t="shared" si="72"/>
        <v>43444</v>
      </c>
      <c r="Q642" s="8">
        <f>VLOOKUP(P642,'Lookup Tables'!$A$3:$B$121,1,TRUE)</f>
        <v>43443</v>
      </c>
      <c r="R642" s="9">
        <f>VLOOKUP(P642,'Lookup Tables'!$A$3:$B$121,2,TRUE)</f>
        <v>43443</v>
      </c>
      <c r="S642" s="10">
        <f>VLOOKUP(P642,'Lookup Tables'!$D$3:$E$25,2,TRUE)</f>
        <v>43435</v>
      </c>
      <c r="T642" s="24" t="str">
        <f>IF(LEFT(G642,2)="PH",VLOOKUP(LEFT(G642,3),'Lookup Tables'!$G$3:$H$37,2,FALSE),IF(ISNA(VLOOKUP(LEFT(G642,2),'Lookup Tables'!$G$3:$H$37,2,FALSE)),"Other",VLOOKUP(LEFT(G642,2),'Lookup Tables'!$G$3:$H$37,2,FALSE)))</f>
        <v>Battery</v>
      </c>
      <c r="U642" s="79" t="str">
        <f t="shared" si="67"/>
        <v>NH2</v>
      </c>
      <c r="V642" s="79" t="str">
        <f t="shared" si="68"/>
        <v>H</v>
      </c>
      <c r="W642" s="79">
        <f>VLOOKUP(V642,'Lookup Tables'!$K$3:$L$21,2,FALSE)</f>
        <v>8</v>
      </c>
      <c r="X642" s="79">
        <f t="shared" si="69"/>
        <v>96</v>
      </c>
      <c r="Y642" s="12">
        <f ca="1">IF(R642="LATE",TODAY()-P642,0)</f>
        <v>0</v>
      </c>
      <c r="Z642">
        <f ca="1">Y642*L642</f>
        <v>0</v>
      </c>
      <c r="AA642" s="80"/>
      <c r="AB642" s="93"/>
    </row>
    <row r="643" spans="1:28" x14ac:dyDescent="0.25">
      <c r="A643" s="25" t="s">
        <v>452</v>
      </c>
      <c r="B643" s="25" t="s">
        <v>13</v>
      </c>
      <c r="C643" s="26">
        <v>43301</v>
      </c>
      <c r="D643" s="26">
        <v>43388</v>
      </c>
      <c r="E643" s="25" t="s">
        <v>453</v>
      </c>
      <c r="F643" s="25" t="s">
        <v>453</v>
      </c>
      <c r="G643" s="25" t="s">
        <v>1686</v>
      </c>
      <c r="H643" s="25" t="s">
        <v>17</v>
      </c>
      <c r="I643" s="25" t="s">
        <v>2252</v>
      </c>
      <c r="J643" s="27">
        <v>18</v>
      </c>
      <c r="K643" s="27">
        <v>0</v>
      </c>
      <c r="L643" s="27">
        <f t="shared" si="73"/>
        <v>18</v>
      </c>
      <c r="M643" s="93">
        <v>1.1897951404188882</v>
      </c>
      <c r="N643" s="4" t="str">
        <f t="shared" si="70"/>
        <v>46604NH2057bf29 Rev1.518</v>
      </c>
      <c r="O643" s="4">
        <f t="shared" si="71"/>
        <v>21.416312527539986</v>
      </c>
      <c r="P643" s="8">
        <f t="shared" si="72"/>
        <v>43388</v>
      </c>
      <c r="Q643" s="8">
        <f>VLOOKUP(P643,'Lookup Tables'!$A$3:$B$121,1,TRUE)</f>
        <v>43387</v>
      </c>
      <c r="R643" s="9">
        <f>VLOOKUP(P643,'Lookup Tables'!$A$3:$B$121,2,TRUE)</f>
        <v>43387</v>
      </c>
      <c r="S643" s="10">
        <f>VLOOKUP(P643,'Lookup Tables'!$D$3:$E$25,2,TRUE)</f>
        <v>43374</v>
      </c>
      <c r="T643" s="24" t="str">
        <f>IF(LEFT(G643,2)="PH",VLOOKUP(LEFT(G643,3),'Lookup Tables'!$G$3:$H$37,2,FALSE),IF(ISNA(VLOOKUP(LEFT(G643,2),'Lookup Tables'!$G$3:$H$37,2,FALSE)),"Other",VLOOKUP(LEFT(G643,2),'Lookup Tables'!$G$3:$H$37,2,FALSE)))</f>
        <v>Battery</v>
      </c>
      <c r="U643" s="79" t="str">
        <f t="shared" ref="U643:U706" si="74">LEFT(G643,3)</f>
        <v>NH2</v>
      </c>
      <c r="V643" s="79" t="str">
        <f t="shared" ref="V643:V706" si="75">IF(T643="Battery",IF(LEFT(U643,1)="L",VALUE(MID(U643,2,2)),MID(U643,2,1)),"n/a")</f>
        <v>H</v>
      </c>
      <c r="W643" s="79">
        <f>VLOOKUP(V643,'Lookup Tables'!$K$3:$L$21,2,FALSE)</f>
        <v>8</v>
      </c>
      <c r="X643" s="79">
        <f t="shared" ref="X643:X706" si="76">W643*L643</f>
        <v>144</v>
      </c>
      <c r="Y643" s="12">
        <f ca="1">IF(R643="LATE",TODAY()-P643,0)</f>
        <v>0</v>
      </c>
      <c r="Z643">
        <f ca="1">Y643*L643</f>
        <v>0</v>
      </c>
      <c r="AA643" s="80"/>
      <c r="AB643" s="93"/>
    </row>
    <row r="644" spans="1:28" x14ac:dyDescent="0.25">
      <c r="A644" s="25" t="s">
        <v>307</v>
      </c>
      <c r="B644" s="25" t="s">
        <v>13</v>
      </c>
      <c r="C644" s="26">
        <v>43265</v>
      </c>
      <c r="D644" s="26">
        <v>43377</v>
      </c>
      <c r="E644" s="25" t="s">
        <v>55</v>
      </c>
      <c r="F644" s="25" t="s">
        <v>55</v>
      </c>
      <c r="G644" s="25" t="s">
        <v>1687</v>
      </c>
      <c r="H644" s="25" t="s">
        <v>15</v>
      </c>
      <c r="I644" s="25" t="s">
        <v>2253</v>
      </c>
      <c r="J644" s="27">
        <v>100</v>
      </c>
      <c r="K644" s="27">
        <v>0</v>
      </c>
      <c r="L644" s="27">
        <f t="shared" si="73"/>
        <v>100</v>
      </c>
      <c r="M644" s="93">
        <v>1.0198244060733328</v>
      </c>
      <c r="N644" s="4" t="str">
        <f t="shared" si="70"/>
        <v>46291NH2057bf34 Rev1.5100</v>
      </c>
      <c r="O644" s="4">
        <f t="shared" si="71"/>
        <v>101.98244060733327</v>
      </c>
      <c r="P644" s="8">
        <f t="shared" si="72"/>
        <v>43370</v>
      </c>
      <c r="Q644" s="8">
        <f>VLOOKUP(P644,'Lookup Tables'!$A$3:$B$121,1,TRUE)</f>
        <v>43366</v>
      </c>
      <c r="R644" s="9">
        <f>VLOOKUP(P644,'Lookup Tables'!$A$3:$B$121,2,TRUE)</f>
        <v>43366</v>
      </c>
      <c r="S644" s="10">
        <f>VLOOKUP(P644,'Lookup Tables'!$D$3:$E$25,2,TRUE)</f>
        <v>43344</v>
      </c>
      <c r="T644" s="24" t="str">
        <f>IF(LEFT(G644,2)="PH",VLOOKUP(LEFT(G644,3),'Lookup Tables'!$G$3:$H$37,2,FALSE),IF(ISNA(VLOOKUP(LEFT(G644,2),'Lookup Tables'!$G$3:$H$37,2,FALSE)),"Other",VLOOKUP(LEFT(G644,2),'Lookup Tables'!$G$3:$H$37,2,FALSE)))</f>
        <v>Battery</v>
      </c>
      <c r="U644" s="79" t="str">
        <f t="shared" si="74"/>
        <v>NH2</v>
      </c>
      <c r="V644" s="79" t="str">
        <f t="shared" si="75"/>
        <v>H</v>
      </c>
      <c r="W644" s="79">
        <f>VLOOKUP(V644,'Lookup Tables'!$K$3:$L$21,2,FALSE)</f>
        <v>8</v>
      </c>
      <c r="X644" s="79">
        <f t="shared" si="76"/>
        <v>800</v>
      </c>
      <c r="Y644" s="12">
        <f ca="1">IF(R644="LATE",TODAY()-P644,0)</f>
        <v>0</v>
      </c>
      <c r="Z644">
        <f ca="1">Y644*L644</f>
        <v>0</v>
      </c>
      <c r="AA644" s="80"/>
      <c r="AB644" s="93"/>
    </row>
    <row r="645" spans="1:28" x14ac:dyDescent="0.25">
      <c r="A645" s="25" t="s">
        <v>472</v>
      </c>
      <c r="B645" s="25" t="s">
        <v>13</v>
      </c>
      <c r="C645" s="26">
        <v>43306</v>
      </c>
      <c r="D645" s="26">
        <v>43413</v>
      </c>
      <c r="E645" s="25" t="s">
        <v>55</v>
      </c>
      <c r="F645" s="25" t="s">
        <v>55</v>
      </c>
      <c r="G645" s="25" t="s">
        <v>1687</v>
      </c>
      <c r="H645" s="25" t="s">
        <v>15</v>
      </c>
      <c r="I645" s="25" t="s">
        <v>2254</v>
      </c>
      <c r="J645" s="27">
        <v>112</v>
      </c>
      <c r="K645" s="27">
        <v>0</v>
      </c>
      <c r="L645" s="27">
        <f t="shared" si="73"/>
        <v>112</v>
      </c>
      <c r="M645" s="93">
        <v>1.0198244060733328</v>
      </c>
      <c r="N645" s="4" t="str">
        <f t="shared" si="70"/>
        <v>46631NH2057bf34 Rev1.5112</v>
      </c>
      <c r="O645" s="4">
        <f t="shared" si="71"/>
        <v>114.22033348021327</v>
      </c>
      <c r="P645" s="8">
        <f t="shared" si="72"/>
        <v>43409</v>
      </c>
      <c r="Q645" s="8">
        <f>VLOOKUP(P645,'Lookup Tables'!$A$3:$B$121,1,TRUE)</f>
        <v>43408</v>
      </c>
      <c r="R645" s="9">
        <f>VLOOKUP(P645,'Lookup Tables'!$A$3:$B$121,2,TRUE)</f>
        <v>43408</v>
      </c>
      <c r="S645" s="10">
        <f>VLOOKUP(P645,'Lookup Tables'!$D$3:$E$25,2,TRUE)</f>
        <v>43405</v>
      </c>
      <c r="T645" s="24" t="str">
        <f>IF(LEFT(G645,2)="PH",VLOOKUP(LEFT(G645,3),'Lookup Tables'!$G$3:$H$37,2,FALSE),IF(ISNA(VLOOKUP(LEFT(G645,2),'Lookup Tables'!$G$3:$H$37,2,FALSE)),"Other",VLOOKUP(LEFT(G645,2),'Lookup Tables'!$G$3:$H$37,2,FALSE)))</f>
        <v>Battery</v>
      </c>
      <c r="U645" s="79" t="str">
        <f t="shared" si="74"/>
        <v>NH2</v>
      </c>
      <c r="V645" s="79" t="str">
        <f t="shared" si="75"/>
        <v>H</v>
      </c>
      <c r="W645" s="79">
        <f>VLOOKUP(V645,'Lookup Tables'!$K$3:$L$21,2,FALSE)</f>
        <v>8</v>
      </c>
      <c r="X645" s="79">
        <f t="shared" si="76"/>
        <v>896</v>
      </c>
      <c r="Y645" s="12">
        <f ca="1">IF(R645="LATE",TODAY()-P645,0)</f>
        <v>0</v>
      </c>
      <c r="Z645">
        <f ca="1">Y645*L645</f>
        <v>0</v>
      </c>
      <c r="AA645" s="80"/>
      <c r="AB645" s="93"/>
    </row>
    <row r="646" spans="1:28" x14ac:dyDescent="0.25">
      <c r="A646" s="25" t="s">
        <v>527</v>
      </c>
      <c r="B646" s="25" t="s">
        <v>13</v>
      </c>
      <c r="C646" s="26">
        <v>43311</v>
      </c>
      <c r="D646" s="26">
        <v>43423</v>
      </c>
      <c r="E646" s="25" t="s">
        <v>55</v>
      </c>
      <c r="F646" s="25" t="s">
        <v>55</v>
      </c>
      <c r="G646" s="25" t="s">
        <v>1687</v>
      </c>
      <c r="H646" s="25" t="s">
        <v>15</v>
      </c>
      <c r="I646" s="25" t="s">
        <v>2255</v>
      </c>
      <c r="J646" s="27">
        <v>360</v>
      </c>
      <c r="K646" s="27">
        <v>0</v>
      </c>
      <c r="L646" s="27">
        <f t="shared" si="73"/>
        <v>360</v>
      </c>
      <c r="M646" s="93">
        <v>0.94266424401496496</v>
      </c>
      <c r="N646" s="4" t="str">
        <f t="shared" si="70"/>
        <v>46685NH2057bf34 Rev1.5360</v>
      </c>
      <c r="O646" s="4">
        <f t="shared" si="71"/>
        <v>339.35912784538738</v>
      </c>
      <c r="P646" s="8">
        <f t="shared" si="72"/>
        <v>43423</v>
      </c>
      <c r="Q646" s="8">
        <f>VLOOKUP(P646,'Lookup Tables'!$A$3:$B$121,1,TRUE)</f>
        <v>43422</v>
      </c>
      <c r="R646" s="9">
        <f>VLOOKUP(P646,'Lookup Tables'!$A$3:$B$121,2,TRUE)</f>
        <v>43422</v>
      </c>
      <c r="S646" s="10">
        <f>VLOOKUP(P646,'Lookup Tables'!$D$3:$E$25,2,TRUE)</f>
        <v>43405</v>
      </c>
      <c r="T646" s="24" t="str">
        <f>IF(LEFT(G646,2)="PH",VLOOKUP(LEFT(G646,3),'Lookup Tables'!$G$3:$H$37,2,FALSE),IF(ISNA(VLOOKUP(LEFT(G646,2),'Lookup Tables'!$G$3:$H$37,2,FALSE)),"Other",VLOOKUP(LEFT(G646,2),'Lookup Tables'!$G$3:$H$37,2,FALSE)))</f>
        <v>Battery</v>
      </c>
      <c r="U646" s="79" t="str">
        <f t="shared" si="74"/>
        <v>NH2</v>
      </c>
      <c r="V646" s="79" t="str">
        <f t="shared" si="75"/>
        <v>H</v>
      </c>
      <c r="W646" s="79">
        <f>VLOOKUP(V646,'Lookup Tables'!$K$3:$L$21,2,FALSE)</f>
        <v>8</v>
      </c>
      <c r="X646" s="79">
        <f t="shared" si="76"/>
        <v>2880</v>
      </c>
      <c r="Y646" s="12">
        <f ca="1">IF(R646="LATE",TODAY()-P646,0)</f>
        <v>0</v>
      </c>
      <c r="Z646">
        <f ca="1">Y646*L646</f>
        <v>0</v>
      </c>
      <c r="AA646" s="80"/>
      <c r="AB646" s="93"/>
    </row>
    <row r="647" spans="1:28" x14ac:dyDescent="0.25">
      <c r="A647" s="25" t="s">
        <v>822</v>
      </c>
      <c r="B647" s="25" t="s">
        <v>13</v>
      </c>
      <c r="C647" s="26">
        <v>43333</v>
      </c>
      <c r="D647" s="26">
        <v>43444</v>
      </c>
      <c r="E647" s="25" t="s">
        <v>55</v>
      </c>
      <c r="F647" s="25" t="s">
        <v>55</v>
      </c>
      <c r="G647" s="25" t="s">
        <v>1687</v>
      </c>
      <c r="H647" s="25" t="s">
        <v>15</v>
      </c>
      <c r="I647" s="25" t="s">
        <v>2256</v>
      </c>
      <c r="J647" s="27">
        <v>36</v>
      </c>
      <c r="K647" s="27">
        <v>0</v>
      </c>
      <c r="L647" s="27">
        <f t="shared" si="73"/>
        <v>36</v>
      </c>
      <c r="M647" s="93">
        <v>1.1078124682318726</v>
      </c>
      <c r="N647" s="4" t="str">
        <f t="shared" si="70"/>
        <v>46862NH2057bf34 Rev1.536</v>
      </c>
      <c r="O647" s="4">
        <f t="shared" si="71"/>
        <v>39.881248856347412</v>
      </c>
      <c r="P647" s="8">
        <f t="shared" si="72"/>
        <v>43444</v>
      </c>
      <c r="Q647" s="8">
        <f>VLOOKUP(P647,'Lookup Tables'!$A$3:$B$121,1,TRUE)</f>
        <v>43443</v>
      </c>
      <c r="R647" s="9">
        <f>VLOOKUP(P647,'Lookup Tables'!$A$3:$B$121,2,TRUE)</f>
        <v>43443</v>
      </c>
      <c r="S647" s="10">
        <f>VLOOKUP(P647,'Lookup Tables'!$D$3:$E$25,2,TRUE)</f>
        <v>43435</v>
      </c>
      <c r="T647" s="24" t="str">
        <f>IF(LEFT(G647,2)="PH",VLOOKUP(LEFT(G647,3),'Lookup Tables'!$G$3:$H$37,2,FALSE),IF(ISNA(VLOOKUP(LEFT(G647,2),'Lookup Tables'!$G$3:$H$37,2,FALSE)),"Other",VLOOKUP(LEFT(G647,2),'Lookup Tables'!$G$3:$H$37,2,FALSE)))</f>
        <v>Battery</v>
      </c>
      <c r="U647" s="79" t="str">
        <f t="shared" si="74"/>
        <v>NH2</v>
      </c>
      <c r="V647" s="79" t="str">
        <f t="shared" si="75"/>
        <v>H</v>
      </c>
      <c r="W647" s="79">
        <f>VLOOKUP(V647,'Lookup Tables'!$K$3:$L$21,2,FALSE)</f>
        <v>8</v>
      </c>
      <c r="X647" s="79">
        <f t="shared" si="76"/>
        <v>288</v>
      </c>
      <c r="Y647" s="12">
        <f ca="1">IF(R647="LATE",TODAY()-P647,0)</f>
        <v>0</v>
      </c>
      <c r="Z647">
        <f ca="1">Y647*L647</f>
        <v>0</v>
      </c>
      <c r="AA647" s="80"/>
      <c r="AB647" s="93"/>
    </row>
    <row r="648" spans="1:28" x14ac:dyDescent="0.25">
      <c r="A648" s="25" t="s">
        <v>1310</v>
      </c>
      <c r="B648" s="25" t="s">
        <v>13</v>
      </c>
      <c r="C648" s="26">
        <v>43350</v>
      </c>
      <c r="D648" s="26">
        <v>43452</v>
      </c>
      <c r="E648" s="25" t="s">
        <v>55</v>
      </c>
      <c r="F648" s="25" t="s">
        <v>55</v>
      </c>
      <c r="G648" s="25" t="s">
        <v>1687</v>
      </c>
      <c r="H648" s="25" t="s">
        <v>15</v>
      </c>
      <c r="I648" s="25" t="s">
        <v>2255</v>
      </c>
      <c r="J648" s="27">
        <v>100</v>
      </c>
      <c r="K648" s="27">
        <v>0</v>
      </c>
      <c r="L648" s="27">
        <f t="shared" si="73"/>
        <v>100</v>
      </c>
      <c r="M648" s="93">
        <v>1.0263757405877225</v>
      </c>
      <c r="N648" s="4" t="str">
        <f t="shared" si="70"/>
        <v>47001NH2057bf34 Rev1.5100</v>
      </c>
      <c r="O648" s="4">
        <f t="shared" si="71"/>
        <v>102.63757405877226</v>
      </c>
      <c r="P648" s="8">
        <f t="shared" si="72"/>
        <v>43452</v>
      </c>
      <c r="Q648" s="8">
        <f>VLOOKUP(P648,'Lookup Tables'!$A$3:$B$121,1,TRUE)</f>
        <v>43450</v>
      </c>
      <c r="R648" s="9">
        <f>VLOOKUP(P648,'Lookup Tables'!$A$3:$B$121,2,TRUE)</f>
        <v>43450</v>
      </c>
      <c r="S648" s="10">
        <f>VLOOKUP(P648,'Lookup Tables'!$D$3:$E$25,2,TRUE)</f>
        <v>43435</v>
      </c>
      <c r="T648" s="24" t="str">
        <f>IF(LEFT(G648,2)="PH",VLOOKUP(LEFT(G648,3),'Lookup Tables'!$G$3:$H$37,2,FALSE),IF(ISNA(VLOOKUP(LEFT(G648,2),'Lookup Tables'!$G$3:$H$37,2,FALSE)),"Other",VLOOKUP(LEFT(G648,2),'Lookup Tables'!$G$3:$H$37,2,FALSE)))</f>
        <v>Battery</v>
      </c>
      <c r="U648" s="79" t="str">
        <f t="shared" si="74"/>
        <v>NH2</v>
      </c>
      <c r="V648" s="79" t="str">
        <f t="shared" si="75"/>
        <v>H</v>
      </c>
      <c r="W648" s="79">
        <f>VLOOKUP(V648,'Lookup Tables'!$K$3:$L$21,2,FALSE)</f>
        <v>8</v>
      </c>
      <c r="X648" s="79">
        <f t="shared" si="76"/>
        <v>800</v>
      </c>
      <c r="Y648" s="12">
        <f ca="1">IF(R648="LATE",TODAY()-P648,0)</f>
        <v>0</v>
      </c>
      <c r="Z648">
        <f ca="1">Y648*L648</f>
        <v>0</v>
      </c>
      <c r="AA648" s="80"/>
      <c r="AB648" s="93"/>
    </row>
    <row r="649" spans="1:28" x14ac:dyDescent="0.25">
      <c r="A649" s="25" t="s">
        <v>455</v>
      </c>
      <c r="B649" s="25" t="s">
        <v>13</v>
      </c>
      <c r="C649" s="26">
        <v>43300</v>
      </c>
      <c r="D649" s="26">
        <v>43409</v>
      </c>
      <c r="E649" s="25" t="s">
        <v>181</v>
      </c>
      <c r="F649" s="25" t="s">
        <v>181</v>
      </c>
      <c r="G649" s="25" t="s">
        <v>1688</v>
      </c>
      <c r="H649" s="25" t="s">
        <v>17</v>
      </c>
      <c r="I649" s="25" t="s">
        <v>2257</v>
      </c>
      <c r="J649" s="27">
        <v>24</v>
      </c>
      <c r="K649" s="27">
        <v>0</v>
      </c>
      <c r="L649" s="27">
        <f t="shared" si="73"/>
        <v>24</v>
      </c>
      <c r="M649" s="93">
        <v>0.99198123438717645</v>
      </c>
      <c r="N649" s="4" t="str">
        <f t="shared" si="70"/>
        <v>46591NH2057bm24 Rev1.124</v>
      </c>
      <c r="O649" s="4">
        <f t="shared" si="71"/>
        <v>23.807549625292236</v>
      </c>
      <c r="P649" s="8">
        <f t="shared" si="72"/>
        <v>43409</v>
      </c>
      <c r="Q649" s="8">
        <f>VLOOKUP(P649,'Lookup Tables'!$A$3:$B$121,1,TRUE)</f>
        <v>43408</v>
      </c>
      <c r="R649" s="9">
        <f>VLOOKUP(P649,'Lookup Tables'!$A$3:$B$121,2,TRUE)</f>
        <v>43408</v>
      </c>
      <c r="S649" s="10">
        <f>VLOOKUP(P649,'Lookup Tables'!$D$3:$E$25,2,TRUE)</f>
        <v>43405</v>
      </c>
      <c r="T649" s="24" t="str">
        <f>IF(LEFT(G649,2)="PH",VLOOKUP(LEFT(G649,3),'Lookup Tables'!$G$3:$H$37,2,FALSE),IF(ISNA(VLOOKUP(LEFT(G649,2),'Lookup Tables'!$G$3:$H$37,2,FALSE)),"Other",VLOOKUP(LEFT(G649,2),'Lookup Tables'!$G$3:$H$37,2,FALSE)))</f>
        <v>Battery</v>
      </c>
      <c r="U649" s="79" t="str">
        <f t="shared" si="74"/>
        <v>NH2</v>
      </c>
      <c r="V649" s="79" t="str">
        <f t="shared" si="75"/>
        <v>H</v>
      </c>
      <c r="W649" s="79">
        <f>VLOOKUP(V649,'Lookup Tables'!$K$3:$L$21,2,FALSE)</f>
        <v>8</v>
      </c>
      <c r="X649" s="79">
        <f t="shared" si="76"/>
        <v>192</v>
      </c>
      <c r="Y649" s="12">
        <f ca="1">IF(R649="LATE",TODAY()-P649,0)</f>
        <v>0</v>
      </c>
      <c r="Z649">
        <f ca="1">Y649*L649</f>
        <v>0</v>
      </c>
      <c r="AA649" s="80"/>
      <c r="AB649" s="93"/>
    </row>
    <row r="650" spans="1:28" x14ac:dyDescent="0.25">
      <c r="A650" s="25" t="s">
        <v>491</v>
      </c>
      <c r="B650" s="25" t="s">
        <v>13</v>
      </c>
      <c r="C650" s="26">
        <v>43308</v>
      </c>
      <c r="D650" s="26">
        <v>43367</v>
      </c>
      <c r="E650" s="25" t="s">
        <v>119</v>
      </c>
      <c r="F650" s="25" t="s">
        <v>119</v>
      </c>
      <c r="G650" s="25" t="s">
        <v>1689</v>
      </c>
      <c r="H650" s="25" t="s">
        <v>17</v>
      </c>
      <c r="I650" s="25" t="s">
        <v>2258</v>
      </c>
      <c r="J650" s="27">
        <v>1</v>
      </c>
      <c r="K650" s="27">
        <v>0</v>
      </c>
      <c r="L650" s="27">
        <f t="shared" si="73"/>
        <v>1</v>
      </c>
      <c r="M650" s="93">
        <v>1.5077168458810781</v>
      </c>
      <c r="N650" s="4" t="str">
        <f t="shared" ref="N650:N713" si="77">A650&amp;G650&amp;J650</f>
        <v>46650NH2057cv29 Rev1.01</v>
      </c>
      <c r="O650" s="4">
        <f t="shared" ref="O650:O713" si="78">M650*L650</f>
        <v>1.5077168458810781</v>
      </c>
      <c r="P650" s="8">
        <f t="shared" ref="P650:P713" si="79">VALUE(IF(RIGHT(I650,1)="]",MID(I650,LEN(I650)-8,8),D650))</f>
        <v>43367</v>
      </c>
      <c r="Q650" s="8">
        <f>VLOOKUP(P650,'Lookup Tables'!$A$3:$B$121,1,TRUE)</f>
        <v>43366</v>
      </c>
      <c r="R650" s="9">
        <f>VLOOKUP(P650,'Lookup Tables'!$A$3:$B$121,2,TRUE)</f>
        <v>43366</v>
      </c>
      <c r="S650" s="10">
        <f>VLOOKUP(P650,'Lookup Tables'!$D$3:$E$25,2,TRUE)</f>
        <v>43344</v>
      </c>
      <c r="T650" s="24" t="str">
        <f>IF(LEFT(G650,2)="PH",VLOOKUP(LEFT(G650,3),'Lookup Tables'!$G$3:$H$37,2,FALSE),IF(ISNA(VLOOKUP(LEFT(G650,2),'Lookup Tables'!$G$3:$H$37,2,FALSE)),"Other",VLOOKUP(LEFT(G650,2),'Lookup Tables'!$G$3:$H$37,2,FALSE)))</f>
        <v>Battery</v>
      </c>
      <c r="U650" s="79" t="str">
        <f t="shared" si="74"/>
        <v>NH2</v>
      </c>
      <c r="V650" s="79" t="str">
        <f t="shared" si="75"/>
        <v>H</v>
      </c>
      <c r="W650" s="79">
        <f>VLOOKUP(V650,'Lookup Tables'!$K$3:$L$21,2,FALSE)</f>
        <v>8</v>
      </c>
      <c r="X650" s="79">
        <f t="shared" si="76"/>
        <v>8</v>
      </c>
      <c r="Y650" s="12">
        <f ca="1">IF(R650="LATE",TODAY()-P650,0)</f>
        <v>0</v>
      </c>
      <c r="Z650">
        <f ca="1">Y650*L650</f>
        <v>0</v>
      </c>
      <c r="AA650" s="80"/>
      <c r="AB650" s="93"/>
    </row>
    <row r="651" spans="1:28" x14ac:dyDescent="0.25">
      <c r="A651" s="25" t="s">
        <v>491</v>
      </c>
      <c r="B651" s="25" t="s">
        <v>13</v>
      </c>
      <c r="C651" s="26">
        <v>43308</v>
      </c>
      <c r="D651" s="26">
        <v>43367</v>
      </c>
      <c r="E651" s="25" t="s">
        <v>119</v>
      </c>
      <c r="F651" s="25" t="s">
        <v>119</v>
      </c>
      <c r="G651" s="25" t="s">
        <v>1690</v>
      </c>
      <c r="H651" s="25" t="s">
        <v>17</v>
      </c>
      <c r="I651" s="25" t="s">
        <v>2259</v>
      </c>
      <c r="J651" s="27">
        <v>1</v>
      </c>
      <c r="K651" s="27">
        <v>0</v>
      </c>
      <c r="L651" s="27">
        <f t="shared" si="73"/>
        <v>1</v>
      </c>
      <c r="M651" s="93">
        <v>1.5077168458810781</v>
      </c>
      <c r="N651" s="4" t="str">
        <f t="shared" si="77"/>
        <v>46650NH2057cv29 Rev1.11</v>
      </c>
      <c r="O651" s="4">
        <f t="shared" si="78"/>
        <v>1.5077168458810781</v>
      </c>
      <c r="P651" s="8">
        <f t="shared" si="79"/>
        <v>43367</v>
      </c>
      <c r="Q651" s="8">
        <f>VLOOKUP(P651,'Lookup Tables'!$A$3:$B$121,1,TRUE)</f>
        <v>43366</v>
      </c>
      <c r="R651" s="9">
        <f>VLOOKUP(P651,'Lookup Tables'!$A$3:$B$121,2,TRUE)</f>
        <v>43366</v>
      </c>
      <c r="S651" s="10">
        <f>VLOOKUP(P651,'Lookup Tables'!$D$3:$E$25,2,TRUE)</f>
        <v>43344</v>
      </c>
      <c r="T651" s="24" t="str">
        <f>IF(LEFT(G651,2)="PH",VLOOKUP(LEFT(G651,3),'Lookup Tables'!$G$3:$H$37,2,FALSE),IF(ISNA(VLOOKUP(LEFT(G651,2),'Lookup Tables'!$G$3:$H$37,2,FALSE)),"Other",VLOOKUP(LEFT(G651,2),'Lookup Tables'!$G$3:$H$37,2,FALSE)))</f>
        <v>Battery</v>
      </c>
      <c r="U651" s="79" t="str">
        <f t="shared" si="74"/>
        <v>NH2</v>
      </c>
      <c r="V651" s="79" t="str">
        <f t="shared" si="75"/>
        <v>H</v>
      </c>
      <c r="W651" s="79">
        <f>VLOOKUP(V651,'Lookup Tables'!$K$3:$L$21,2,FALSE)</f>
        <v>8</v>
      </c>
      <c r="X651" s="79">
        <f t="shared" si="76"/>
        <v>8</v>
      </c>
      <c r="Y651" s="12">
        <f ca="1">IF(R651="LATE",TODAY()-P651,0)</f>
        <v>0</v>
      </c>
      <c r="Z651">
        <f ca="1">Y651*L651</f>
        <v>0</v>
      </c>
      <c r="AA651" s="80"/>
      <c r="AB651" s="93"/>
    </row>
    <row r="652" spans="1:28" x14ac:dyDescent="0.25">
      <c r="A652" s="25" t="s">
        <v>733</v>
      </c>
      <c r="B652" s="25" t="s">
        <v>13</v>
      </c>
      <c r="C652" s="26">
        <v>43320</v>
      </c>
      <c r="D652" s="26">
        <v>43432</v>
      </c>
      <c r="E652" s="25" t="s">
        <v>734</v>
      </c>
      <c r="F652" s="25" t="s">
        <v>734</v>
      </c>
      <c r="G652" s="25" t="s">
        <v>1691</v>
      </c>
      <c r="H652" s="25" t="s">
        <v>17</v>
      </c>
      <c r="I652" s="25" t="s">
        <v>2260</v>
      </c>
      <c r="J652" s="27">
        <v>10</v>
      </c>
      <c r="K652" s="27">
        <v>0</v>
      </c>
      <c r="L652" s="27">
        <f t="shared" si="73"/>
        <v>10</v>
      </c>
      <c r="M652" s="93">
        <v>1.4452061957229432</v>
      </c>
      <c r="N652" s="4" t="str">
        <f t="shared" si="77"/>
        <v>46772NH3054bf25 Rev0.110</v>
      </c>
      <c r="O652" s="4">
        <f t="shared" si="78"/>
        <v>14.452061957229432</v>
      </c>
      <c r="P652" s="8">
        <f t="shared" si="79"/>
        <v>43432</v>
      </c>
      <c r="Q652" s="8">
        <f>VLOOKUP(P652,'Lookup Tables'!$A$3:$B$121,1,TRUE)</f>
        <v>43429</v>
      </c>
      <c r="R652" s="9">
        <f>VLOOKUP(P652,'Lookup Tables'!$A$3:$B$121,2,TRUE)</f>
        <v>43429</v>
      </c>
      <c r="S652" s="10">
        <f>VLOOKUP(P652,'Lookup Tables'!$D$3:$E$25,2,TRUE)</f>
        <v>43405</v>
      </c>
      <c r="T652" s="24" t="str">
        <f>IF(LEFT(G652,2)="PH",VLOOKUP(LEFT(G652,3),'Lookup Tables'!$G$3:$H$37,2,FALSE),IF(ISNA(VLOOKUP(LEFT(G652,2),'Lookup Tables'!$G$3:$H$37,2,FALSE)),"Other",VLOOKUP(LEFT(G652,2),'Lookup Tables'!$G$3:$H$37,2,FALSE)))</f>
        <v>Battery</v>
      </c>
      <c r="U652" s="79" t="str">
        <f t="shared" si="74"/>
        <v>NH3</v>
      </c>
      <c r="V652" s="79" t="str">
        <f t="shared" si="75"/>
        <v>H</v>
      </c>
      <c r="W652" s="79">
        <f>VLOOKUP(V652,'Lookup Tables'!$K$3:$L$21,2,FALSE)</f>
        <v>8</v>
      </c>
      <c r="X652" s="79">
        <f t="shared" si="76"/>
        <v>80</v>
      </c>
      <c r="Y652" s="12">
        <f ca="1">IF(R652="LATE",TODAY()-P652,0)</f>
        <v>0</v>
      </c>
      <c r="Z652">
        <f ca="1">Y652*L652</f>
        <v>0</v>
      </c>
      <c r="AA652" s="80"/>
      <c r="AB652" s="93"/>
    </row>
    <row r="653" spans="1:28" x14ac:dyDescent="0.25">
      <c r="A653" s="25" t="s">
        <v>530</v>
      </c>
      <c r="B653" s="25" t="s">
        <v>13</v>
      </c>
      <c r="C653" s="26">
        <v>43313</v>
      </c>
      <c r="D653" s="26">
        <v>43339</v>
      </c>
      <c r="E653" s="25" t="s">
        <v>531</v>
      </c>
      <c r="F653" s="25" t="s">
        <v>531</v>
      </c>
      <c r="G653" s="25" t="s">
        <v>1692</v>
      </c>
      <c r="H653" s="25" t="s">
        <v>17</v>
      </c>
      <c r="I653" s="25" t="s">
        <v>2261</v>
      </c>
      <c r="J653" s="27">
        <v>3</v>
      </c>
      <c r="K653" s="27">
        <v>0</v>
      </c>
      <c r="L653" s="27">
        <f t="shared" si="73"/>
        <v>3</v>
      </c>
      <c r="M653" s="93">
        <v>1.2920687514490834</v>
      </c>
      <c r="N653" s="4" t="str">
        <f t="shared" si="77"/>
        <v>46714NI1030ao-REV4.23</v>
      </c>
      <c r="O653" s="4">
        <f t="shared" si="78"/>
        <v>3.8762062543472502</v>
      </c>
      <c r="P653" s="8">
        <f t="shared" si="79"/>
        <v>43339</v>
      </c>
      <c r="Q653" s="8">
        <f>VLOOKUP(P653,'Lookup Tables'!$A$3:$B$121,1,TRUE)</f>
        <v>43338</v>
      </c>
      <c r="R653" s="9" t="str">
        <f>VLOOKUP(P653,'Lookup Tables'!$A$3:$B$121,2,TRUE)</f>
        <v>LATE</v>
      </c>
      <c r="S653" s="10" t="str">
        <f>VLOOKUP(P653,'Lookup Tables'!$D$3:$E$25,2,TRUE)</f>
        <v>LATE</v>
      </c>
      <c r="T653" s="24" t="str">
        <f>IF(LEFT(G653,2)="PH",VLOOKUP(LEFT(G653,3),'Lookup Tables'!$G$3:$H$37,2,FALSE),IF(ISNA(VLOOKUP(LEFT(G653,2),'Lookup Tables'!$G$3:$H$37,2,FALSE)),"Other",VLOOKUP(LEFT(G653,2),'Lookup Tables'!$G$3:$H$37,2,FALSE)))</f>
        <v>Battery</v>
      </c>
      <c r="U653" s="79" t="str">
        <f t="shared" si="74"/>
        <v>NI1</v>
      </c>
      <c r="V653" s="79" t="str">
        <f t="shared" si="75"/>
        <v>I</v>
      </c>
      <c r="W653" s="79">
        <f>VLOOKUP(V653,'Lookup Tables'!$K$3:$L$21,2,FALSE)</f>
        <v>9</v>
      </c>
      <c r="X653" s="79">
        <f t="shared" si="76"/>
        <v>27</v>
      </c>
      <c r="Y653" s="12">
        <f ca="1">IF(R653="LATE",TODAY()-P653,0)</f>
        <v>18</v>
      </c>
      <c r="Z653">
        <f ca="1">Y653*L653</f>
        <v>54</v>
      </c>
      <c r="AA653" s="80"/>
      <c r="AB653" s="93"/>
    </row>
    <row r="654" spans="1:28" x14ac:dyDescent="0.25">
      <c r="A654" s="25" t="s">
        <v>483</v>
      </c>
      <c r="B654" s="25" t="s">
        <v>13</v>
      </c>
      <c r="C654" s="26">
        <v>43308</v>
      </c>
      <c r="D654" s="26">
        <v>43340</v>
      </c>
      <c r="E654" s="25" t="s">
        <v>484</v>
      </c>
      <c r="F654" s="25" t="s">
        <v>484</v>
      </c>
      <c r="G654" s="25" t="s">
        <v>1692</v>
      </c>
      <c r="H654" s="25" t="s">
        <v>17</v>
      </c>
      <c r="I654" s="25" t="s">
        <v>2261</v>
      </c>
      <c r="J654" s="27">
        <v>2</v>
      </c>
      <c r="K654" s="27">
        <v>0</v>
      </c>
      <c r="L654" s="27">
        <f t="shared" si="73"/>
        <v>2</v>
      </c>
      <c r="M654" s="93">
        <v>1.2920687514490834</v>
      </c>
      <c r="N654" s="4" t="str">
        <f t="shared" si="77"/>
        <v>46649NI1030ao-REV4.22</v>
      </c>
      <c r="O654" s="4">
        <f t="shared" si="78"/>
        <v>2.5841375028981668</v>
      </c>
      <c r="P654" s="8">
        <f t="shared" si="79"/>
        <v>43340</v>
      </c>
      <c r="Q654" s="8">
        <f>VLOOKUP(P654,'Lookup Tables'!$A$3:$B$121,1,TRUE)</f>
        <v>43338</v>
      </c>
      <c r="R654" s="9" t="str">
        <f>VLOOKUP(P654,'Lookup Tables'!$A$3:$B$121,2,TRUE)</f>
        <v>LATE</v>
      </c>
      <c r="S654" s="10" t="str">
        <f>VLOOKUP(P654,'Lookup Tables'!$D$3:$E$25,2,TRUE)</f>
        <v>LATE</v>
      </c>
      <c r="T654" s="24" t="str">
        <f>IF(LEFT(G654,2)="PH",VLOOKUP(LEFT(G654,3),'Lookup Tables'!$G$3:$H$37,2,FALSE),IF(ISNA(VLOOKUP(LEFT(G654,2),'Lookup Tables'!$G$3:$H$37,2,FALSE)),"Other",VLOOKUP(LEFT(G654,2),'Lookup Tables'!$G$3:$H$37,2,FALSE)))</f>
        <v>Battery</v>
      </c>
      <c r="U654" s="79" t="str">
        <f t="shared" si="74"/>
        <v>NI1</v>
      </c>
      <c r="V654" s="79" t="str">
        <f t="shared" si="75"/>
        <v>I</v>
      </c>
      <c r="W654" s="79">
        <f>VLOOKUP(V654,'Lookup Tables'!$K$3:$L$21,2,FALSE)</f>
        <v>9</v>
      </c>
      <c r="X654" s="79">
        <f t="shared" si="76"/>
        <v>18</v>
      </c>
      <c r="Y654" s="12">
        <f ca="1">IF(R654="LATE",TODAY()-P654,0)</f>
        <v>17</v>
      </c>
      <c r="Z654">
        <f ca="1">Y654*L654</f>
        <v>34</v>
      </c>
      <c r="AA654" s="80"/>
      <c r="AB654" s="93"/>
    </row>
    <row r="655" spans="1:28" x14ac:dyDescent="0.25">
      <c r="A655" s="25" t="s">
        <v>434</v>
      </c>
      <c r="B655" s="25" t="s">
        <v>13</v>
      </c>
      <c r="C655" s="26">
        <v>43297</v>
      </c>
      <c r="D655" s="26">
        <v>43364</v>
      </c>
      <c r="E655" s="25" t="s">
        <v>51</v>
      </c>
      <c r="F655" s="25" t="s">
        <v>51</v>
      </c>
      <c r="G655" s="25" t="s">
        <v>1692</v>
      </c>
      <c r="H655" s="25" t="s">
        <v>17</v>
      </c>
      <c r="I655" s="25" t="s">
        <v>2261</v>
      </c>
      <c r="J655" s="27">
        <v>6</v>
      </c>
      <c r="K655" s="27">
        <v>0</v>
      </c>
      <c r="L655" s="27">
        <f t="shared" si="73"/>
        <v>6</v>
      </c>
      <c r="M655" s="93">
        <v>1.2920687514490834</v>
      </c>
      <c r="N655" s="4" t="str">
        <f t="shared" si="77"/>
        <v>46540NI1030ao-REV4.26</v>
      </c>
      <c r="O655" s="4">
        <f t="shared" si="78"/>
        <v>7.7524125086945004</v>
      </c>
      <c r="P655" s="8">
        <f t="shared" si="79"/>
        <v>43364</v>
      </c>
      <c r="Q655" s="8">
        <f>VLOOKUP(P655,'Lookup Tables'!$A$3:$B$121,1,TRUE)</f>
        <v>43359</v>
      </c>
      <c r="R655" s="9">
        <f>VLOOKUP(P655,'Lookup Tables'!$A$3:$B$121,2,TRUE)</f>
        <v>43359</v>
      </c>
      <c r="S655" s="10">
        <f>VLOOKUP(P655,'Lookup Tables'!$D$3:$E$25,2,TRUE)</f>
        <v>43344</v>
      </c>
      <c r="T655" s="24" t="str">
        <f>IF(LEFT(G655,2)="PH",VLOOKUP(LEFT(G655,3),'Lookup Tables'!$G$3:$H$37,2,FALSE),IF(ISNA(VLOOKUP(LEFT(G655,2),'Lookup Tables'!$G$3:$H$37,2,FALSE)),"Other",VLOOKUP(LEFT(G655,2),'Lookup Tables'!$G$3:$H$37,2,FALSE)))</f>
        <v>Battery</v>
      </c>
      <c r="U655" s="79" t="str">
        <f t="shared" si="74"/>
        <v>NI1</v>
      </c>
      <c r="V655" s="79" t="str">
        <f t="shared" si="75"/>
        <v>I</v>
      </c>
      <c r="W655" s="79">
        <f>VLOOKUP(V655,'Lookup Tables'!$K$3:$L$21,2,FALSE)</f>
        <v>9</v>
      </c>
      <c r="X655" s="79">
        <f t="shared" si="76"/>
        <v>54</v>
      </c>
      <c r="Y655" s="12">
        <f ca="1">IF(R655="LATE",TODAY()-P655,0)</f>
        <v>0</v>
      </c>
      <c r="Z655">
        <f ca="1">Y655*L655</f>
        <v>0</v>
      </c>
      <c r="AA655" s="80"/>
      <c r="AB655" s="93"/>
    </row>
    <row r="656" spans="1:28" x14ac:dyDescent="0.25">
      <c r="A656" s="25" t="s">
        <v>286</v>
      </c>
      <c r="B656" s="25" t="s">
        <v>13</v>
      </c>
      <c r="C656" s="26">
        <v>43264</v>
      </c>
      <c r="D656" s="26">
        <v>43377</v>
      </c>
      <c r="E656" s="25" t="s">
        <v>287</v>
      </c>
      <c r="F656" s="25" t="s">
        <v>287</v>
      </c>
      <c r="G656" s="25" t="s">
        <v>1692</v>
      </c>
      <c r="H656" s="25" t="s">
        <v>17</v>
      </c>
      <c r="I656" s="25" t="s">
        <v>2262</v>
      </c>
      <c r="J656" s="27">
        <v>80</v>
      </c>
      <c r="K656" s="27">
        <v>0</v>
      </c>
      <c r="L656" s="27">
        <f t="shared" si="73"/>
        <v>80</v>
      </c>
      <c r="M656" s="93">
        <v>0.81964474035586921</v>
      </c>
      <c r="N656" s="4" t="str">
        <f t="shared" si="77"/>
        <v>46282NI1030ao-REV4.280</v>
      </c>
      <c r="O656" s="4">
        <f t="shared" si="78"/>
        <v>65.571579228469531</v>
      </c>
      <c r="P656" s="8">
        <f t="shared" si="79"/>
        <v>43370</v>
      </c>
      <c r="Q656" s="8">
        <f>VLOOKUP(P656,'Lookup Tables'!$A$3:$B$121,1,TRUE)</f>
        <v>43366</v>
      </c>
      <c r="R656" s="9">
        <f>VLOOKUP(P656,'Lookup Tables'!$A$3:$B$121,2,TRUE)</f>
        <v>43366</v>
      </c>
      <c r="S656" s="10">
        <f>VLOOKUP(P656,'Lookup Tables'!$D$3:$E$25,2,TRUE)</f>
        <v>43344</v>
      </c>
      <c r="T656" s="24" t="str">
        <f>IF(LEFT(G656,2)="PH",VLOOKUP(LEFT(G656,3),'Lookup Tables'!$G$3:$H$37,2,FALSE),IF(ISNA(VLOOKUP(LEFT(G656,2),'Lookup Tables'!$G$3:$H$37,2,FALSE)),"Other",VLOOKUP(LEFT(G656,2),'Lookup Tables'!$G$3:$H$37,2,FALSE)))</f>
        <v>Battery</v>
      </c>
      <c r="U656" s="79" t="str">
        <f t="shared" si="74"/>
        <v>NI1</v>
      </c>
      <c r="V656" s="79" t="str">
        <f t="shared" si="75"/>
        <v>I</v>
      </c>
      <c r="W656" s="79">
        <f>VLOOKUP(V656,'Lookup Tables'!$K$3:$L$21,2,FALSE)</f>
        <v>9</v>
      </c>
      <c r="X656" s="79">
        <f t="shared" si="76"/>
        <v>720</v>
      </c>
      <c r="Y656" s="12">
        <f ca="1">IF(R656="LATE",TODAY()-P656,0)</f>
        <v>0</v>
      </c>
      <c r="Z656">
        <f ca="1">Y656*L656</f>
        <v>0</v>
      </c>
      <c r="AA656" s="80"/>
      <c r="AB656" s="93"/>
    </row>
    <row r="657" spans="1:28" x14ac:dyDescent="0.25">
      <c r="A657" s="25" t="s">
        <v>721</v>
      </c>
      <c r="B657" s="25" t="s">
        <v>13</v>
      </c>
      <c r="C657" s="26">
        <v>43320</v>
      </c>
      <c r="D657" s="26">
        <v>43396</v>
      </c>
      <c r="E657" s="25" t="s">
        <v>722</v>
      </c>
      <c r="F657" s="25" t="s">
        <v>722</v>
      </c>
      <c r="G657" s="25" t="s">
        <v>1692</v>
      </c>
      <c r="H657" s="25" t="s">
        <v>17</v>
      </c>
      <c r="I657" s="25" t="s">
        <v>2261</v>
      </c>
      <c r="J657" s="27">
        <v>1</v>
      </c>
      <c r="K657" s="27">
        <v>0</v>
      </c>
      <c r="L657" s="27">
        <f t="shared" si="73"/>
        <v>1</v>
      </c>
      <c r="M657" s="93">
        <v>1.2920687514490834</v>
      </c>
      <c r="N657" s="4" t="str">
        <f t="shared" si="77"/>
        <v>46766NI1030ao-REV4.21</v>
      </c>
      <c r="O657" s="4">
        <f t="shared" si="78"/>
        <v>1.2920687514490834</v>
      </c>
      <c r="P657" s="8">
        <f t="shared" si="79"/>
        <v>43396</v>
      </c>
      <c r="Q657" s="8">
        <f>VLOOKUP(P657,'Lookup Tables'!$A$3:$B$121,1,TRUE)</f>
        <v>43394</v>
      </c>
      <c r="R657" s="9">
        <f>VLOOKUP(P657,'Lookup Tables'!$A$3:$B$121,2,TRUE)</f>
        <v>43394</v>
      </c>
      <c r="S657" s="10">
        <f>VLOOKUP(P657,'Lookup Tables'!$D$3:$E$25,2,TRUE)</f>
        <v>43374</v>
      </c>
      <c r="T657" s="24" t="str">
        <f>IF(LEFT(G657,2)="PH",VLOOKUP(LEFT(G657,3),'Lookup Tables'!$G$3:$H$37,2,FALSE),IF(ISNA(VLOOKUP(LEFT(G657,2),'Lookup Tables'!$G$3:$H$37,2,FALSE)),"Other",VLOOKUP(LEFT(G657,2),'Lookup Tables'!$G$3:$H$37,2,FALSE)))</f>
        <v>Battery</v>
      </c>
      <c r="U657" s="79" t="str">
        <f t="shared" si="74"/>
        <v>NI1</v>
      </c>
      <c r="V657" s="79" t="str">
        <f t="shared" si="75"/>
        <v>I</v>
      </c>
      <c r="W657" s="79">
        <f>VLOOKUP(V657,'Lookup Tables'!$K$3:$L$21,2,FALSE)</f>
        <v>9</v>
      </c>
      <c r="X657" s="79">
        <f t="shared" si="76"/>
        <v>9</v>
      </c>
      <c r="Y657" s="12">
        <f ca="1">IF(R657="LATE",TODAY()-P657,0)</f>
        <v>0</v>
      </c>
      <c r="Z657">
        <f ca="1">Y657*L657</f>
        <v>0</v>
      </c>
      <c r="AA657" s="80"/>
      <c r="AB657" s="93"/>
    </row>
    <row r="658" spans="1:28" x14ac:dyDescent="0.25">
      <c r="A658" s="25" t="s">
        <v>466</v>
      </c>
      <c r="B658" s="25" t="s">
        <v>13</v>
      </c>
      <c r="C658" s="26">
        <v>43305</v>
      </c>
      <c r="D658" s="26">
        <v>43423</v>
      </c>
      <c r="E658" s="25" t="s">
        <v>467</v>
      </c>
      <c r="F658" s="25" t="s">
        <v>467</v>
      </c>
      <c r="G658" s="25" t="s">
        <v>1692</v>
      </c>
      <c r="H658" s="25" t="s">
        <v>17</v>
      </c>
      <c r="I658" s="25" t="s">
        <v>2261</v>
      </c>
      <c r="J658" s="27">
        <v>83</v>
      </c>
      <c r="K658" s="27">
        <v>0</v>
      </c>
      <c r="L658" s="27">
        <f t="shared" si="73"/>
        <v>83</v>
      </c>
      <c r="M658" s="93">
        <v>0.81964474035586921</v>
      </c>
      <c r="N658" s="4" t="str">
        <f t="shared" si="77"/>
        <v>46621NI1030ao-REV4.283</v>
      </c>
      <c r="O658" s="4">
        <f t="shared" si="78"/>
        <v>68.030513449537139</v>
      </c>
      <c r="P658" s="8">
        <f t="shared" si="79"/>
        <v>43423</v>
      </c>
      <c r="Q658" s="8">
        <f>VLOOKUP(P658,'Lookup Tables'!$A$3:$B$121,1,TRUE)</f>
        <v>43422</v>
      </c>
      <c r="R658" s="9">
        <f>VLOOKUP(P658,'Lookup Tables'!$A$3:$B$121,2,TRUE)</f>
        <v>43422</v>
      </c>
      <c r="S658" s="10">
        <f>VLOOKUP(P658,'Lookup Tables'!$D$3:$E$25,2,TRUE)</f>
        <v>43405</v>
      </c>
      <c r="T658" s="24" t="str">
        <f>IF(LEFT(G658,2)="PH",VLOOKUP(LEFT(G658,3),'Lookup Tables'!$G$3:$H$37,2,FALSE),IF(ISNA(VLOOKUP(LEFT(G658,2),'Lookup Tables'!$G$3:$H$37,2,FALSE)),"Other",VLOOKUP(LEFT(G658,2),'Lookup Tables'!$G$3:$H$37,2,FALSE)))</f>
        <v>Battery</v>
      </c>
      <c r="U658" s="79" t="str">
        <f t="shared" si="74"/>
        <v>NI1</v>
      </c>
      <c r="V658" s="79" t="str">
        <f t="shared" si="75"/>
        <v>I</v>
      </c>
      <c r="W658" s="79">
        <f>VLOOKUP(V658,'Lookup Tables'!$K$3:$L$21,2,FALSE)</f>
        <v>9</v>
      </c>
      <c r="X658" s="79">
        <f t="shared" si="76"/>
        <v>747</v>
      </c>
      <c r="Y658" s="12">
        <f ca="1">IF(R658="LATE",TODAY()-P658,0)</f>
        <v>0</v>
      </c>
      <c r="Z658">
        <f ca="1">Y658*L658</f>
        <v>0</v>
      </c>
      <c r="AA658" s="80"/>
      <c r="AB658" s="93"/>
    </row>
    <row r="659" spans="1:28" x14ac:dyDescent="0.25">
      <c r="A659" s="25" t="s">
        <v>396</v>
      </c>
      <c r="B659" s="25" t="s">
        <v>13</v>
      </c>
      <c r="C659" s="26">
        <v>43287</v>
      </c>
      <c r="D659" s="26">
        <v>43425</v>
      </c>
      <c r="E659" s="25" t="s">
        <v>81</v>
      </c>
      <c r="F659" s="25" t="s">
        <v>81</v>
      </c>
      <c r="G659" s="25" t="s">
        <v>1692</v>
      </c>
      <c r="H659" s="25" t="s">
        <v>17</v>
      </c>
      <c r="I659" s="25" t="s">
        <v>2261</v>
      </c>
      <c r="J659" s="27">
        <v>24</v>
      </c>
      <c r="K659" s="27">
        <v>0</v>
      </c>
      <c r="L659" s="27">
        <f t="shared" si="73"/>
        <v>24</v>
      </c>
      <c r="M659" s="93">
        <v>0.96504797027246325</v>
      </c>
      <c r="N659" s="4" t="str">
        <f t="shared" si="77"/>
        <v>46478NI1030ao-REV4.224</v>
      </c>
      <c r="O659" s="4">
        <f t="shared" si="78"/>
        <v>23.161151286539116</v>
      </c>
      <c r="P659" s="8">
        <f t="shared" si="79"/>
        <v>43425</v>
      </c>
      <c r="Q659" s="8">
        <f>VLOOKUP(P659,'Lookup Tables'!$A$3:$B$121,1,TRUE)</f>
        <v>43422</v>
      </c>
      <c r="R659" s="9">
        <f>VLOOKUP(P659,'Lookup Tables'!$A$3:$B$121,2,TRUE)</f>
        <v>43422</v>
      </c>
      <c r="S659" s="10">
        <f>VLOOKUP(P659,'Lookup Tables'!$D$3:$E$25,2,TRUE)</f>
        <v>43405</v>
      </c>
      <c r="T659" s="24" t="str">
        <f>IF(LEFT(G659,2)="PH",VLOOKUP(LEFT(G659,3),'Lookup Tables'!$G$3:$H$37,2,FALSE),IF(ISNA(VLOOKUP(LEFT(G659,2),'Lookup Tables'!$G$3:$H$37,2,FALSE)),"Other",VLOOKUP(LEFT(G659,2),'Lookup Tables'!$G$3:$H$37,2,FALSE)))</f>
        <v>Battery</v>
      </c>
      <c r="U659" s="79" t="str">
        <f t="shared" si="74"/>
        <v>NI1</v>
      </c>
      <c r="V659" s="79" t="str">
        <f t="shared" si="75"/>
        <v>I</v>
      </c>
      <c r="W659" s="79">
        <f>VLOOKUP(V659,'Lookup Tables'!$K$3:$L$21,2,FALSE)</f>
        <v>9</v>
      </c>
      <c r="X659" s="79">
        <f t="shared" si="76"/>
        <v>216</v>
      </c>
      <c r="Y659" s="12">
        <f ca="1">IF(R659="LATE",TODAY()-P659,0)</f>
        <v>0</v>
      </c>
      <c r="Z659">
        <f ca="1">Y659*L659</f>
        <v>0</v>
      </c>
      <c r="AA659" s="80"/>
      <c r="AB659" s="93"/>
    </row>
    <row r="660" spans="1:28" x14ac:dyDescent="0.25">
      <c r="A660" s="25" t="s">
        <v>1133</v>
      </c>
      <c r="B660" s="25" t="s">
        <v>13</v>
      </c>
      <c r="C660" s="26">
        <v>43339</v>
      </c>
      <c r="D660" s="26">
        <v>43448</v>
      </c>
      <c r="E660" s="25" t="s">
        <v>329</v>
      </c>
      <c r="F660" s="25" t="s">
        <v>329</v>
      </c>
      <c r="G660" s="25" t="s">
        <v>1692</v>
      </c>
      <c r="H660" s="25" t="s">
        <v>17</v>
      </c>
      <c r="I660" s="25" t="s">
        <v>2261</v>
      </c>
      <c r="J660" s="27">
        <v>10</v>
      </c>
      <c r="K660" s="27">
        <v>0</v>
      </c>
      <c r="L660" s="27">
        <f t="shared" si="73"/>
        <v>10</v>
      </c>
      <c r="M660" s="93">
        <v>1.2920687514490834</v>
      </c>
      <c r="N660" s="4" t="str">
        <f t="shared" si="77"/>
        <v>46915NI1030ao-REV4.210</v>
      </c>
      <c r="O660" s="4">
        <f t="shared" si="78"/>
        <v>12.920687514490833</v>
      </c>
      <c r="P660" s="8">
        <f t="shared" si="79"/>
        <v>43448</v>
      </c>
      <c r="Q660" s="8">
        <f>VLOOKUP(P660,'Lookup Tables'!$A$3:$B$121,1,TRUE)</f>
        <v>43443</v>
      </c>
      <c r="R660" s="9">
        <f>VLOOKUP(P660,'Lookup Tables'!$A$3:$B$121,2,TRUE)</f>
        <v>43443</v>
      </c>
      <c r="S660" s="10">
        <f>VLOOKUP(P660,'Lookup Tables'!$D$3:$E$25,2,TRUE)</f>
        <v>43435</v>
      </c>
      <c r="T660" s="24" t="str">
        <f>IF(LEFT(G660,2)="PH",VLOOKUP(LEFT(G660,3),'Lookup Tables'!$G$3:$H$37,2,FALSE),IF(ISNA(VLOOKUP(LEFT(G660,2),'Lookup Tables'!$G$3:$H$37,2,FALSE)),"Other",VLOOKUP(LEFT(G660,2),'Lookup Tables'!$G$3:$H$37,2,FALSE)))</f>
        <v>Battery</v>
      </c>
      <c r="U660" s="79" t="str">
        <f t="shared" si="74"/>
        <v>NI1</v>
      </c>
      <c r="V660" s="79" t="str">
        <f t="shared" si="75"/>
        <v>I</v>
      </c>
      <c r="W660" s="79">
        <f>VLOOKUP(V660,'Lookup Tables'!$K$3:$L$21,2,FALSE)</f>
        <v>9</v>
      </c>
      <c r="X660" s="79">
        <f t="shared" si="76"/>
        <v>90</v>
      </c>
      <c r="Y660" s="12">
        <f ca="1">IF(R660="LATE",TODAY()-P660,0)</f>
        <v>0</v>
      </c>
      <c r="Z660">
        <f ca="1">Y660*L660</f>
        <v>0</v>
      </c>
      <c r="AA660" s="80"/>
      <c r="AB660" s="93"/>
    </row>
    <row r="661" spans="1:28" x14ac:dyDescent="0.25">
      <c r="A661" s="25" t="s">
        <v>165</v>
      </c>
      <c r="B661" s="25" t="s">
        <v>13</v>
      </c>
      <c r="C661" s="26">
        <v>43234</v>
      </c>
      <c r="D661" s="26">
        <v>43440</v>
      </c>
      <c r="E661" s="25" t="s">
        <v>47</v>
      </c>
      <c r="F661" s="25" t="s">
        <v>47</v>
      </c>
      <c r="G661" s="25" t="s">
        <v>1693</v>
      </c>
      <c r="H661" s="25" t="s">
        <v>17</v>
      </c>
      <c r="I661" s="25" t="s">
        <v>2263</v>
      </c>
      <c r="J661" s="27">
        <v>100</v>
      </c>
      <c r="K661" s="27">
        <v>0</v>
      </c>
      <c r="L661" s="27">
        <f t="shared" si="73"/>
        <v>100</v>
      </c>
      <c r="M661" s="93">
        <v>1.1726888780757596</v>
      </c>
      <c r="N661" s="4" t="str">
        <f t="shared" si="77"/>
        <v>46015Ni2020as29-REV2.2100</v>
      </c>
      <c r="O661" s="4">
        <f t="shared" si="78"/>
        <v>117.26888780757596</v>
      </c>
      <c r="P661" s="8">
        <f t="shared" si="79"/>
        <v>43355</v>
      </c>
      <c r="Q661" s="8">
        <f>VLOOKUP(P661,'Lookup Tables'!$A$3:$B$121,1,TRUE)</f>
        <v>43352</v>
      </c>
      <c r="R661" s="9">
        <f>VLOOKUP(P661,'Lookup Tables'!$A$3:$B$121,2,TRUE)</f>
        <v>43352</v>
      </c>
      <c r="S661" s="10">
        <f>VLOOKUP(P661,'Lookup Tables'!$D$3:$E$25,2,TRUE)</f>
        <v>43344</v>
      </c>
      <c r="T661" s="24" t="str">
        <f>IF(LEFT(G661,2)="PH",VLOOKUP(LEFT(G661,3),'Lookup Tables'!$G$3:$H$37,2,FALSE),IF(ISNA(VLOOKUP(LEFT(G661,2),'Lookup Tables'!$G$3:$H$37,2,FALSE)),"Other",VLOOKUP(LEFT(G661,2),'Lookup Tables'!$G$3:$H$37,2,FALSE)))</f>
        <v>Battery</v>
      </c>
      <c r="U661" s="79" t="str">
        <f t="shared" si="74"/>
        <v>Ni2</v>
      </c>
      <c r="V661" s="79" t="str">
        <f t="shared" si="75"/>
        <v>i</v>
      </c>
      <c r="W661" s="79">
        <f>VLOOKUP(V661,'Lookup Tables'!$K$3:$L$21,2,FALSE)</f>
        <v>9</v>
      </c>
      <c r="X661" s="79">
        <f t="shared" si="76"/>
        <v>900</v>
      </c>
      <c r="Y661" s="12">
        <f ca="1">IF(R661="LATE",TODAY()-P661,0)</f>
        <v>0</v>
      </c>
      <c r="Z661">
        <f ca="1">Y661*L661</f>
        <v>0</v>
      </c>
      <c r="AA661" s="80"/>
      <c r="AB661" s="93"/>
    </row>
    <row r="662" spans="1:28" x14ac:dyDescent="0.25">
      <c r="A662" s="25" t="s">
        <v>817</v>
      </c>
      <c r="B662" s="25" t="s">
        <v>13</v>
      </c>
      <c r="C662" s="26">
        <v>43333</v>
      </c>
      <c r="D662" s="26">
        <v>43354</v>
      </c>
      <c r="E662" s="25" t="s">
        <v>499</v>
      </c>
      <c r="F662" s="25" t="s">
        <v>499</v>
      </c>
      <c r="G662" s="25" t="s">
        <v>1694</v>
      </c>
      <c r="H662" s="25" t="s">
        <v>17</v>
      </c>
      <c r="I662" s="25" t="s">
        <v>2264</v>
      </c>
      <c r="J662" s="27">
        <v>1</v>
      </c>
      <c r="K662" s="27">
        <v>0</v>
      </c>
      <c r="L662" s="27">
        <f t="shared" si="73"/>
        <v>1</v>
      </c>
      <c r="M662" s="93">
        <v>1.6146309855256327</v>
      </c>
      <c r="N662" s="4" t="str">
        <f t="shared" si="77"/>
        <v>46868Ni2020as29-REV2.41</v>
      </c>
      <c r="O662" s="4">
        <f t="shared" si="78"/>
        <v>1.6146309855256327</v>
      </c>
      <c r="P662" s="8">
        <f t="shared" si="79"/>
        <v>43354</v>
      </c>
      <c r="Q662" s="8">
        <f>VLOOKUP(P662,'Lookup Tables'!$A$3:$B$121,1,TRUE)</f>
        <v>43352</v>
      </c>
      <c r="R662" s="9">
        <f>VLOOKUP(P662,'Lookup Tables'!$A$3:$B$121,2,TRUE)</f>
        <v>43352</v>
      </c>
      <c r="S662" s="10">
        <f>VLOOKUP(P662,'Lookup Tables'!$D$3:$E$25,2,TRUE)</f>
        <v>43344</v>
      </c>
      <c r="T662" s="24" t="str">
        <f>IF(LEFT(G662,2)="PH",VLOOKUP(LEFT(G662,3),'Lookup Tables'!$G$3:$H$37,2,FALSE),IF(ISNA(VLOOKUP(LEFT(G662,2),'Lookup Tables'!$G$3:$H$37,2,FALSE)),"Other",VLOOKUP(LEFT(G662,2),'Lookup Tables'!$G$3:$H$37,2,FALSE)))</f>
        <v>Battery</v>
      </c>
      <c r="U662" s="79" t="str">
        <f t="shared" si="74"/>
        <v>Ni2</v>
      </c>
      <c r="V662" s="79" t="str">
        <f t="shared" si="75"/>
        <v>i</v>
      </c>
      <c r="W662" s="79">
        <f>VLOOKUP(V662,'Lookup Tables'!$K$3:$L$21,2,FALSE)</f>
        <v>9</v>
      </c>
      <c r="X662" s="79">
        <f t="shared" si="76"/>
        <v>9</v>
      </c>
      <c r="Y662" s="12">
        <f ca="1">IF(R662="LATE",TODAY()-P662,0)</f>
        <v>0</v>
      </c>
      <c r="Z662">
        <f ca="1">Y662*L662</f>
        <v>0</v>
      </c>
      <c r="AA662" s="80"/>
      <c r="AB662" s="93"/>
    </row>
    <row r="663" spans="1:28" x14ac:dyDescent="0.25">
      <c r="A663" s="25" t="s">
        <v>244</v>
      </c>
      <c r="B663" s="25" t="s">
        <v>13</v>
      </c>
      <c r="C663" s="26">
        <v>43237</v>
      </c>
      <c r="D663" s="26">
        <v>43357</v>
      </c>
      <c r="E663" s="25" t="s">
        <v>25</v>
      </c>
      <c r="F663" s="25" t="s">
        <v>25</v>
      </c>
      <c r="G663" s="25" t="s">
        <v>1694</v>
      </c>
      <c r="H663" s="25" t="s">
        <v>17</v>
      </c>
      <c r="I663" s="25" t="s">
        <v>2265</v>
      </c>
      <c r="J663" s="27">
        <v>210</v>
      </c>
      <c r="K663" s="27">
        <v>0</v>
      </c>
      <c r="L663" s="27">
        <f t="shared" si="73"/>
        <v>210</v>
      </c>
      <c r="M663" s="93">
        <v>1.1726888780757596</v>
      </c>
      <c r="N663" s="4" t="str">
        <f t="shared" si="77"/>
        <v>46055Ni2020as29-REV2.4210</v>
      </c>
      <c r="O663" s="4">
        <f t="shared" si="78"/>
        <v>246.26466439590951</v>
      </c>
      <c r="P663" s="8">
        <f t="shared" si="79"/>
        <v>43355</v>
      </c>
      <c r="Q663" s="8">
        <f>VLOOKUP(P663,'Lookup Tables'!$A$3:$B$121,1,TRUE)</f>
        <v>43352</v>
      </c>
      <c r="R663" s="9">
        <f>VLOOKUP(P663,'Lookup Tables'!$A$3:$B$121,2,TRUE)</f>
        <v>43352</v>
      </c>
      <c r="S663" s="10">
        <f>VLOOKUP(P663,'Lookup Tables'!$D$3:$E$25,2,TRUE)</f>
        <v>43344</v>
      </c>
      <c r="T663" s="24" t="str">
        <f>IF(LEFT(G663,2)="PH",VLOOKUP(LEFT(G663,3),'Lookup Tables'!$G$3:$H$37,2,FALSE),IF(ISNA(VLOOKUP(LEFT(G663,2),'Lookup Tables'!$G$3:$H$37,2,FALSE)),"Other",VLOOKUP(LEFT(G663,2),'Lookup Tables'!$G$3:$H$37,2,FALSE)))</f>
        <v>Battery</v>
      </c>
      <c r="U663" s="79" t="str">
        <f t="shared" si="74"/>
        <v>Ni2</v>
      </c>
      <c r="V663" s="79" t="str">
        <f t="shared" si="75"/>
        <v>i</v>
      </c>
      <c r="W663" s="79">
        <f>VLOOKUP(V663,'Lookup Tables'!$K$3:$L$21,2,FALSE)</f>
        <v>9</v>
      </c>
      <c r="X663" s="79">
        <f t="shared" si="76"/>
        <v>1890</v>
      </c>
      <c r="Y663" s="12">
        <f ca="1">IF(R663="LATE",TODAY()-P663,0)</f>
        <v>0</v>
      </c>
      <c r="Z663">
        <f ca="1">Y663*L663</f>
        <v>0</v>
      </c>
      <c r="AA663" s="80"/>
      <c r="AB663" s="93"/>
    </row>
    <row r="664" spans="1:28" x14ac:dyDescent="0.25">
      <c r="A664" s="25" t="s">
        <v>1221</v>
      </c>
      <c r="B664" s="25" t="s">
        <v>13</v>
      </c>
      <c r="C664" s="26">
        <v>43343</v>
      </c>
      <c r="D664" s="26">
        <v>43364</v>
      </c>
      <c r="E664" s="25" t="s">
        <v>499</v>
      </c>
      <c r="F664" s="25" t="s">
        <v>499</v>
      </c>
      <c r="G664" s="25" t="s">
        <v>1694</v>
      </c>
      <c r="H664" s="25" t="s">
        <v>17</v>
      </c>
      <c r="I664" s="25" t="s">
        <v>2264</v>
      </c>
      <c r="J664" s="27">
        <v>2</v>
      </c>
      <c r="K664" s="27">
        <v>0</v>
      </c>
      <c r="L664" s="27">
        <f t="shared" si="73"/>
        <v>2</v>
      </c>
      <c r="M664" s="93">
        <v>1.6146309855256327</v>
      </c>
      <c r="N664" s="4" t="str">
        <f t="shared" si="77"/>
        <v>46936Ni2020as29-REV2.42</v>
      </c>
      <c r="O664" s="4">
        <f t="shared" si="78"/>
        <v>3.2292619710512653</v>
      </c>
      <c r="P664" s="8">
        <f t="shared" si="79"/>
        <v>43364</v>
      </c>
      <c r="Q664" s="8">
        <f>VLOOKUP(P664,'Lookup Tables'!$A$3:$B$121,1,TRUE)</f>
        <v>43359</v>
      </c>
      <c r="R664" s="9">
        <f>VLOOKUP(P664,'Lookup Tables'!$A$3:$B$121,2,TRUE)</f>
        <v>43359</v>
      </c>
      <c r="S664" s="10">
        <f>VLOOKUP(P664,'Lookup Tables'!$D$3:$E$25,2,TRUE)</f>
        <v>43344</v>
      </c>
      <c r="T664" s="24" t="str">
        <f>IF(LEFT(G664,2)="PH",VLOOKUP(LEFT(G664,3),'Lookup Tables'!$G$3:$H$37,2,FALSE),IF(ISNA(VLOOKUP(LEFT(G664,2),'Lookup Tables'!$G$3:$H$37,2,FALSE)),"Other",VLOOKUP(LEFT(G664,2),'Lookup Tables'!$G$3:$H$37,2,FALSE)))</f>
        <v>Battery</v>
      </c>
      <c r="U664" s="79" t="str">
        <f t="shared" si="74"/>
        <v>Ni2</v>
      </c>
      <c r="V664" s="79" t="str">
        <f t="shared" si="75"/>
        <v>i</v>
      </c>
      <c r="W664" s="79">
        <f>VLOOKUP(V664,'Lookup Tables'!$K$3:$L$21,2,FALSE)</f>
        <v>9</v>
      </c>
      <c r="X664" s="79">
        <f t="shared" si="76"/>
        <v>18</v>
      </c>
      <c r="Y664" s="12">
        <f ca="1">IF(R664="LATE",TODAY()-P664,0)</f>
        <v>0</v>
      </c>
      <c r="Z664">
        <f ca="1">Y664*L664</f>
        <v>0</v>
      </c>
      <c r="AA664" s="80"/>
      <c r="AB664" s="93"/>
    </row>
    <row r="665" spans="1:28" x14ac:dyDescent="0.25">
      <c r="A665" s="25" t="s">
        <v>135</v>
      </c>
      <c r="B665" s="25" t="s">
        <v>13</v>
      </c>
      <c r="C665" s="26">
        <v>43091</v>
      </c>
      <c r="D665" s="26">
        <v>43371</v>
      </c>
      <c r="E665" s="25" t="s">
        <v>22</v>
      </c>
      <c r="F665" s="25" t="s">
        <v>22</v>
      </c>
      <c r="G665" s="25" t="s">
        <v>1694</v>
      </c>
      <c r="H665" s="25" t="s">
        <v>17</v>
      </c>
      <c r="I665" s="25" t="s">
        <v>2266</v>
      </c>
      <c r="J665" s="27">
        <v>100</v>
      </c>
      <c r="K665" s="27">
        <v>0</v>
      </c>
      <c r="L665" s="27">
        <f t="shared" si="73"/>
        <v>100</v>
      </c>
      <c r="M665" s="93">
        <v>0.98606683517279692</v>
      </c>
      <c r="N665" s="4" t="str">
        <f t="shared" si="77"/>
        <v>44680Ni2020as29-REV2.4100</v>
      </c>
      <c r="O665" s="4">
        <f t="shared" si="78"/>
        <v>98.606683517279691</v>
      </c>
      <c r="P665" s="8">
        <f t="shared" si="79"/>
        <v>43360</v>
      </c>
      <c r="Q665" s="8">
        <f>VLOOKUP(P665,'Lookup Tables'!$A$3:$B$121,1,TRUE)</f>
        <v>43359</v>
      </c>
      <c r="R665" s="9">
        <f>VLOOKUP(P665,'Lookup Tables'!$A$3:$B$121,2,TRUE)</f>
        <v>43359</v>
      </c>
      <c r="S665" s="10">
        <f>VLOOKUP(P665,'Lookup Tables'!$D$3:$E$25,2,TRUE)</f>
        <v>43344</v>
      </c>
      <c r="T665" s="24" t="str">
        <f>IF(LEFT(G665,2)="PH",VLOOKUP(LEFT(G665,3),'Lookup Tables'!$G$3:$H$37,2,FALSE),IF(ISNA(VLOOKUP(LEFT(G665,2),'Lookup Tables'!$G$3:$H$37,2,FALSE)),"Other",VLOOKUP(LEFT(G665,2),'Lookup Tables'!$G$3:$H$37,2,FALSE)))</f>
        <v>Battery</v>
      </c>
      <c r="U665" s="79" t="str">
        <f t="shared" si="74"/>
        <v>Ni2</v>
      </c>
      <c r="V665" s="79" t="str">
        <f t="shared" si="75"/>
        <v>i</v>
      </c>
      <c r="W665" s="79">
        <f>VLOOKUP(V665,'Lookup Tables'!$K$3:$L$21,2,FALSE)</f>
        <v>9</v>
      </c>
      <c r="X665" s="79">
        <f t="shared" si="76"/>
        <v>900</v>
      </c>
      <c r="Y665" s="12">
        <f ca="1">IF(R665="LATE",TODAY()-P665,0)</f>
        <v>0</v>
      </c>
      <c r="Z665">
        <f ca="1">Y665*L665</f>
        <v>0</v>
      </c>
      <c r="AA665" s="80"/>
      <c r="AB665" s="93"/>
    </row>
    <row r="666" spans="1:28" x14ac:dyDescent="0.25">
      <c r="A666" s="25" t="s">
        <v>281</v>
      </c>
      <c r="B666" s="25" t="s">
        <v>13</v>
      </c>
      <c r="C666" s="26">
        <v>43263</v>
      </c>
      <c r="D666" s="26">
        <v>43371</v>
      </c>
      <c r="E666" s="25" t="s">
        <v>56</v>
      </c>
      <c r="F666" s="25" t="s">
        <v>56</v>
      </c>
      <c r="G666" s="25" t="s">
        <v>1694</v>
      </c>
      <c r="H666" s="25" t="s">
        <v>17</v>
      </c>
      <c r="I666" s="25" t="s">
        <v>2267</v>
      </c>
      <c r="J666" s="27">
        <v>100</v>
      </c>
      <c r="K666" s="27">
        <v>0</v>
      </c>
      <c r="L666" s="27">
        <f t="shared" si="73"/>
        <v>100</v>
      </c>
      <c r="M666" s="93">
        <v>1.1726888780757596</v>
      </c>
      <c r="N666" s="4" t="str">
        <f t="shared" si="77"/>
        <v>46269Ni2020as29-REV2.4100</v>
      </c>
      <c r="O666" s="4">
        <f t="shared" si="78"/>
        <v>117.26888780757596</v>
      </c>
      <c r="P666" s="8">
        <f t="shared" si="79"/>
        <v>43369</v>
      </c>
      <c r="Q666" s="8">
        <f>VLOOKUP(P666,'Lookup Tables'!$A$3:$B$121,1,TRUE)</f>
        <v>43366</v>
      </c>
      <c r="R666" s="9">
        <f>VLOOKUP(P666,'Lookup Tables'!$A$3:$B$121,2,TRUE)</f>
        <v>43366</v>
      </c>
      <c r="S666" s="10">
        <f>VLOOKUP(P666,'Lookup Tables'!$D$3:$E$25,2,TRUE)</f>
        <v>43344</v>
      </c>
      <c r="T666" s="24" t="str">
        <f>IF(LEFT(G666,2)="PH",VLOOKUP(LEFT(G666,3),'Lookup Tables'!$G$3:$H$37,2,FALSE),IF(ISNA(VLOOKUP(LEFT(G666,2),'Lookup Tables'!$G$3:$H$37,2,FALSE)),"Other",VLOOKUP(LEFT(G666,2),'Lookup Tables'!$G$3:$H$37,2,FALSE)))</f>
        <v>Battery</v>
      </c>
      <c r="U666" s="79" t="str">
        <f t="shared" si="74"/>
        <v>Ni2</v>
      </c>
      <c r="V666" s="79" t="str">
        <f t="shared" si="75"/>
        <v>i</v>
      </c>
      <c r="W666" s="79">
        <f>VLOOKUP(V666,'Lookup Tables'!$K$3:$L$21,2,FALSE)</f>
        <v>9</v>
      </c>
      <c r="X666" s="79">
        <f t="shared" si="76"/>
        <v>900</v>
      </c>
      <c r="Y666" s="12">
        <f ca="1">IF(R666="LATE",TODAY()-P666,0)</f>
        <v>0</v>
      </c>
      <c r="Z666">
        <f ca="1">Y666*L666</f>
        <v>0</v>
      </c>
      <c r="AA666" s="80"/>
      <c r="AB666" s="93"/>
    </row>
    <row r="667" spans="1:28" x14ac:dyDescent="0.25">
      <c r="A667" s="25" t="s">
        <v>328</v>
      </c>
      <c r="B667" s="25" t="s">
        <v>13</v>
      </c>
      <c r="C667" s="26">
        <v>43271</v>
      </c>
      <c r="D667" s="26">
        <v>43378</v>
      </c>
      <c r="E667" s="25" t="s">
        <v>329</v>
      </c>
      <c r="F667" s="25" t="s">
        <v>329</v>
      </c>
      <c r="G667" s="25" t="s">
        <v>1694</v>
      </c>
      <c r="H667" s="25" t="s">
        <v>17</v>
      </c>
      <c r="I667" s="25" t="s">
        <v>2268</v>
      </c>
      <c r="J667" s="27">
        <v>24</v>
      </c>
      <c r="K667" s="27">
        <v>0</v>
      </c>
      <c r="L667" s="27">
        <f t="shared" si="73"/>
        <v>24</v>
      </c>
      <c r="M667" s="93">
        <v>1.0768756108028099</v>
      </c>
      <c r="N667" s="4" t="str">
        <f t="shared" si="77"/>
        <v>46336Ni2020as29-REV2.424</v>
      </c>
      <c r="O667" s="4">
        <f t="shared" si="78"/>
        <v>25.845014659267438</v>
      </c>
      <c r="P667" s="8">
        <f t="shared" si="79"/>
        <v>43376</v>
      </c>
      <c r="Q667" s="8">
        <f>VLOOKUP(P667,'Lookup Tables'!$A$3:$B$121,1,TRUE)</f>
        <v>43373</v>
      </c>
      <c r="R667" s="9">
        <f>VLOOKUP(P667,'Lookup Tables'!$A$3:$B$121,2,TRUE)</f>
        <v>43373</v>
      </c>
      <c r="S667" s="10">
        <f>VLOOKUP(P667,'Lookup Tables'!$D$3:$E$25,2,TRUE)</f>
        <v>43374</v>
      </c>
      <c r="T667" s="24" t="str">
        <f>IF(LEFT(G667,2)="PH",VLOOKUP(LEFT(G667,3),'Lookup Tables'!$G$3:$H$37,2,FALSE),IF(ISNA(VLOOKUP(LEFT(G667,2),'Lookup Tables'!$G$3:$H$37,2,FALSE)),"Other",VLOOKUP(LEFT(G667,2),'Lookup Tables'!$G$3:$H$37,2,FALSE)))</f>
        <v>Battery</v>
      </c>
      <c r="U667" s="79" t="str">
        <f t="shared" si="74"/>
        <v>Ni2</v>
      </c>
      <c r="V667" s="79" t="str">
        <f t="shared" si="75"/>
        <v>i</v>
      </c>
      <c r="W667" s="79">
        <f>VLOOKUP(V667,'Lookup Tables'!$K$3:$L$21,2,FALSE)</f>
        <v>9</v>
      </c>
      <c r="X667" s="79">
        <f t="shared" si="76"/>
        <v>216</v>
      </c>
      <c r="Y667" s="12">
        <f ca="1">IF(R667="LATE",TODAY()-P667,0)</f>
        <v>0</v>
      </c>
      <c r="Z667">
        <f ca="1">Y667*L667</f>
        <v>0</v>
      </c>
      <c r="AA667" s="80"/>
      <c r="AB667" s="93"/>
    </row>
    <row r="668" spans="1:28" x14ac:dyDescent="0.25">
      <c r="A668" s="25" t="s">
        <v>768</v>
      </c>
      <c r="B668" s="25" t="s">
        <v>13</v>
      </c>
      <c r="C668" s="26">
        <v>43325</v>
      </c>
      <c r="D668" s="26">
        <v>43378</v>
      </c>
      <c r="E668" s="25" t="s">
        <v>335</v>
      </c>
      <c r="F668" s="25" t="s">
        <v>335</v>
      </c>
      <c r="G668" s="25" t="s">
        <v>1694</v>
      </c>
      <c r="H668" s="25" t="s">
        <v>17</v>
      </c>
      <c r="I668" s="25" t="s">
        <v>2264</v>
      </c>
      <c r="J668" s="27">
        <v>6</v>
      </c>
      <c r="K668" s="27">
        <v>0</v>
      </c>
      <c r="L668" s="27">
        <f t="shared" si="73"/>
        <v>6</v>
      </c>
      <c r="M668" s="93">
        <v>1.6146309855256327</v>
      </c>
      <c r="N668" s="4" t="str">
        <f t="shared" si="77"/>
        <v>46812Ni2020as29-REV2.46</v>
      </c>
      <c r="O668" s="4">
        <f t="shared" si="78"/>
        <v>9.687785913153796</v>
      </c>
      <c r="P668" s="8">
        <f t="shared" si="79"/>
        <v>43378</v>
      </c>
      <c r="Q668" s="8">
        <f>VLOOKUP(P668,'Lookup Tables'!$A$3:$B$121,1,TRUE)</f>
        <v>43373</v>
      </c>
      <c r="R668" s="9">
        <f>VLOOKUP(P668,'Lookup Tables'!$A$3:$B$121,2,TRUE)</f>
        <v>43373</v>
      </c>
      <c r="S668" s="10">
        <f>VLOOKUP(P668,'Lookup Tables'!$D$3:$E$25,2,TRUE)</f>
        <v>43374</v>
      </c>
      <c r="T668" s="24" t="str">
        <f>IF(LEFT(G668,2)="PH",VLOOKUP(LEFT(G668,3),'Lookup Tables'!$G$3:$H$37,2,FALSE),IF(ISNA(VLOOKUP(LEFT(G668,2),'Lookup Tables'!$G$3:$H$37,2,FALSE)),"Other",VLOOKUP(LEFT(G668,2),'Lookup Tables'!$G$3:$H$37,2,FALSE)))</f>
        <v>Battery</v>
      </c>
      <c r="U668" s="79" t="str">
        <f t="shared" si="74"/>
        <v>Ni2</v>
      </c>
      <c r="V668" s="79" t="str">
        <f t="shared" si="75"/>
        <v>i</v>
      </c>
      <c r="W668" s="79">
        <f>VLOOKUP(V668,'Lookup Tables'!$K$3:$L$21,2,FALSE)</f>
        <v>9</v>
      </c>
      <c r="X668" s="79">
        <f t="shared" si="76"/>
        <v>54</v>
      </c>
      <c r="Y668" s="12">
        <f ca="1">IF(R668="LATE",TODAY()-P668,0)</f>
        <v>0</v>
      </c>
      <c r="Z668">
        <f ca="1">Y668*L668</f>
        <v>0</v>
      </c>
      <c r="AA668" s="80"/>
      <c r="AB668" s="93"/>
    </row>
    <row r="669" spans="1:28" x14ac:dyDescent="0.25">
      <c r="A669" s="25" t="s">
        <v>775</v>
      </c>
      <c r="B669" s="25" t="s">
        <v>13</v>
      </c>
      <c r="C669" s="26">
        <v>43327</v>
      </c>
      <c r="D669" s="26">
        <v>43395</v>
      </c>
      <c r="E669" s="25" t="s">
        <v>776</v>
      </c>
      <c r="F669" s="25" t="s">
        <v>776</v>
      </c>
      <c r="G669" s="25" t="s">
        <v>1694</v>
      </c>
      <c r="H669" s="25" t="s">
        <v>17</v>
      </c>
      <c r="I669" s="25" t="s">
        <v>2264</v>
      </c>
      <c r="J669" s="27">
        <v>4</v>
      </c>
      <c r="K669" s="27">
        <v>0</v>
      </c>
      <c r="L669" s="27">
        <f t="shared" si="73"/>
        <v>4</v>
      </c>
      <c r="M669" s="93">
        <v>1.6146309855256327</v>
      </c>
      <c r="N669" s="4" t="str">
        <f t="shared" si="77"/>
        <v>46819Ni2020as29-REV2.44</v>
      </c>
      <c r="O669" s="4">
        <f t="shared" si="78"/>
        <v>6.4585239421025307</v>
      </c>
      <c r="P669" s="8">
        <f t="shared" si="79"/>
        <v>43395</v>
      </c>
      <c r="Q669" s="8">
        <f>VLOOKUP(P669,'Lookup Tables'!$A$3:$B$121,1,TRUE)</f>
        <v>43394</v>
      </c>
      <c r="R669" s="9">
        <f>VLOOKUP(P669,'Lookup Tables'!$A$3:$B$121,2,TRUE)</f>
        <v>43394</v>
      </c>
      <c r="S669" s="10">
        <f>VLOOKUP(P669,'Lookup Tables'!$D$3:$E$25,2,TRUE)</f>
        <v>43374</v>
      </c>
      <c r="T669" s="24" t="str">
        <f>IF(LEFT(G669,2)="PH",VLOOKUP(LEFT(G669,3),'Lookup Tables'!$G$3:$H$37,2,FALSE),IF(ISNA(VLOOKUP(LEFT(G669,2),'Lookup Tables'!$G$3:$H$37,2,FALSE)),"Other",VLOOKUP(LEFT(G669,2),'Lookup Tables'!$G$3:$H$37,2,FALSE)))</f>
        <v>Battery</v>
      </c>
      <c r="U669" s="79" t="str">
        <f t="shared" si="74"/>
        <v>Ni2</v>
      </c>
      <c r="V669" s="79" t="str">
        <f t="shared" si="75"/>
        <v>i</v>
      </c>
      <c r="W669" s="79">
        <f>VLOOKUP(V669,'Lookup Tables'!$K$3:$L$21,2,FALSE)</f>
        <v>9</v>
      </c>
      <c r="X669" s="79">
        <f t="shared" si="76"/>
        <v>36</v>
      </c>
      <c r="Y669" s="12">
        <f ca="1">IF(R669="LATE",TODAY()-P669,0)</f>
        <v>0</v>
      </c>
      <c r="Z669">
        <f ca="1">Y669*L669</f>
        <v>0</v>
      </c>
      <c r="AA669" s="80"/>
      <c r="AB669" s="93"/>
    </row>
    <row r="670" spans="1:28" x14ac:dyDescent="0.25">
      <c r="A670" s="25" t="s">
        <v>353</v>
      </c>
      <c r="B670" s="25" t="s">
        <v>13</v>
      </c>
      <c r="C670" s="26">
        <v>43276</v>
      </c>
      <c r="D670" s="26">
        <v>43396</v>
      </c>
      <c r="E670" s="25" t="s">
        <v>84</v>
      </c>
      <c r="F670" s="25" t="s">
        <v>84</v>
      </c>
      <c r="G670" s="25" t="s">
        <v>1694</v>
      </c>
      <c r="H670" s="25" t="s">
        <v>17</v>
      </c>
      <c r="I670" s="25" t="s">
        <v>2269</v>
      </c>
      <c r="J670" s="27">
        <v>24</v>
      </c>
      <c r="K670" s="27">
        <v>0</v>
      </c>
      <c r="L670" s="27">
        <f t="shared" si="73"/>
        <v>24</v>
      </c>
      <c r="M670" s="93">
        <v>1.1726888780757596</v>
      </c>
      <c r="N670" s="4" t="str">
        <f t="shared" si="77"/>
        <v>46372Ni2020as29-REV2.424</v>
      </c>
      <c r="O670" s="4">
        <f t="shared" si="78"/>
        <v>28.144533073818231</v>
      </c>
      <c r="P670" s="8">
        <f t="shared" si="79"/>
        <v>43392</v>
      </c>
      <c r="Q670" s="8">
        <f>VLOOKUP(P670,'Lookup Tables'!$A$3:$B$121,1,TRUE)</f>
        <v>43387</v>
      </c>
      <c r="R670" s="9">
        <f>VLOOKUP(P670,'Lookup Tables'!$A$3:$B$121,2,TRUE)</f>
        <v>43387</v>
      </c>
      <c r="S670" s="10">
        <f>VLOOKUP(P670,'Lookup Tables'!$D$3:$E$25,2,TRUE)</f>
        <v>43374</v>
      </c>
      <c r="T670" s="24" t="str">
        <f>IF(LEFT(G670,2)="PH",VLOOKUP(LEFT(G670,3),'Lookup Tables'!$G$3:$H$37,2,FALSE),IF(ISNA(VLOOKUP(LEFT(G670,2),'Lookup Tables'!$G$3:$H$37,2,FALSE)),"Other",VLOOKUP(LEFT(G670,2),'Lookup Tables'!$G$3:$H$37,2,FALSE)))</f>
        <v>Battery</v>
      </c>
      <c r="U670" s="79" t="str">
        <f t="shared" si="74"/>
        <v>Ni2</v>
      </c>
      <c r="V670" s="79" t="str">
        <f t="shared" si="75"/>
        <v>i</v>
      </c>
      <c r="W670" s="79">
        <f>VLOOKUP(V670,'Lookup Tables'!$K$3:$L$21,2,FALSE)</f>
        <v>9</v>
      </c>
      <c r="X670" s="79">
        <f t="shared" si="76"/>
        <v>216</v>
      </c>
      <c r="Y670" s="12">
        <f ca="1">IF(R670="LATE",TODAY()-P670,0)</f>
        <v>0</v>
      </c>
      <c r="Z670">
        <f ca="1">Y670*L670</f>
        <v>0</v>
      </c>
      <c r="AA670" s="80"/>
      <c r="AB670" s="93"/>
    </row>
    <row r="671" spans="1:28" x14ac:dyDescent="0.25">
      <c r="A671" s="25" t="s">
        <v>354</v>
      </c>
      <c r="B671" s="25" t="s">
        <v>13</v>
      </c>
      <c r="C671" s="26">
        <v>43276</v>
      </c>
      <c r="D671" s="26">
        <v>43396</v>
      </c>
      <c r="E671" s="25" t="s">
        <v>40</v>
      </c>
      <c r="F671" s="25" t="s">
        <v>40</v>
      </c>
      <c r="G671" s="25" t="s">
        <v>1694</v>
      </c>
      <c r="H671" s="25" t="s">
        <v>17</v>
      </c>
      <c r="I671" s="25" t="s">
        <v>2264</v>
      </c>
      <c r="J671" s="27">
        <v>72</v>
      </c>
      <c r="K671" s="27">
        <v>0</v>
      </c>
      <c r="L671" s="27">
        <f t="shared" si="73"/>
        <v>72</v>
      </c>
      <c r="M671" s="93">
        <v>1.1726888780757596</v>
      </c>
      <c r="N671" s="4" t="str">
        <f t="shared" si="77"/>
        <v>46373Ni2020as29-REV2.472</v>
      </c>
      <c r="O671" s="4">
        <f t="shared" si="78"/>
        <v>84.433599221454699</v>
      </c>
      <c r="P671" s="8">
        <f t="shared" si="79"/>
        <v>43396</v>
      </c>
      <c r="Q671" s="8">
        <f>VLOOKUP(P671,'Lookup Tables'!$A$3:$B$121,1,TRUE)</f>
        <v>43394</v>
      </c>
      <c r="R671" s="9">
        <f>VLOOKUP(P671,'Lookup Tables'!$A$3:$B$121,2,TRUE)</f>
        <v>43394</v>
      </c>
      <c r="S671" s="10">
        <f>VLOOKUP(P671,'Lookup Tables'!$D$3:$E$25,2,TRUE)</f>
        <v>43374</v>
      </c>
      <c r="T671" s="24" t="str">
        <f>IF(LEFT(G671,2)="PH",VLOOKUP(LEFT(G671,3),'Lookup Tables'!$G$3:$H$37,2,FALSE),IF(ISNA(VLOOKUP(LEFT(G671,2),'Lookup Tables'!$G$3:$H$37,2,FALSE)),"Other",VLOOKUP(LEFT(G671,2),'Lookup Tables'!$G$3:$H$37,2,FALSE)))</f>
        <v>Battery</v>
      </c>
      <c r="U671" s="79" t="str">
        <f t="shared" si="74"/>
        <v>Ni2</v>
      </c>
      <c r="V671" s="79" t="str">
        <f t="shared" si="75"/>
        <v>i</v>
      </c>
      <c r="W671" s="79">
        <f>VLOOKUP(V671,'Lookup Tables'!$K$3:$L$21,2,FALSE)</f>
        <v>9</v>
      </c>
      <c r="X671" s="79">
        <f t="shared" si="76"/>
        <v>648</v>
      </c>
      <c r="Y671" s="12">
        <f ca="1">IF(R671="LATE",TODAY()-P671,0)</f>
        <v>0</v>
      </c>
      <c r="Z671">
        <f ca="1">Y671*L671</f>
        <v>0</v>
      </c>
      <c r="AA671" s="80"/>
      <c r="AB671" s="93"/>
    </row>
    <row r="672" spans="1:28" x14ac:dyDescent="0.25">
      <c r="A672" s="25" t="s">
        <v>566</v>
      </c>
      <c r="B672" s="25" t="s">
        <v>13</v>
      </c>
      <c r="C672" s="26">
        <v>43315</v>
      </c>
      <c r="D672" s="26">
        <v>43398</v>
      </c>
      <c r="E672" s="25" t="s">
        <v>567</v>
      </c>
      <c r="F672" s="25" t="s">
        <v>567</v>
      </c>
      <c r="G672" s="25" t="s">
        <v>1694</v>
      </c>
      <c r="H672" s="25" t="s">
        <v>17</v>
      </c>
      <c r="I672" s="25" t="s">
        <v>2264</v>
      </c>
      <c r="J672" s="27">
        <v>2</v>
      </c>
      <c r="K672" s="27">
        <v>0</v>
      </c>
      <c r="L672" s="27">
        <f t="shared" si="73"/>
        <v>2</v>
      </c>
      <c r="M672" s="93">
        <v>1.6146309855256327</v>
      </c>
      <c r="N672" s="4" t="str">
        <f t="shared" si="77"/>
        <v>46742Ni2020as29-REV2.42</v>
      </c>
      <c r="O672" s="4">
        <f t="shared" si="78"/>
        <v>3.2292619710512653</v>
      </c>
      <c r="P672" s="8">
        <f t="shared" si="79"/>
        <v>43398</v>
      </c>
      <c r="Q672" s="8">
        <f>VLOOKUP(P672,'Lookup Tables'!$A$3:$B$121,1,TRUE)</f>
        <v>43394</v>
      </c>
      <c r="R672" s="9">
        <f>VLOOKUP(P672,'Lookup Tables'!$A$3:$B$121,2,TRUE)</f>
        <v>43394</v>
      </c>
      <c r="S672" s="10">
        <f>VLOOKUP(P672,'Lookup Tables'!$D$3:$E$25,2,TRUE)</f>
        <v>43374</v>
      </c>
      <c r="T672" s="24" t="str">
        <f>IF(LEFT(G672,2)="PH",VLOOKUP(LEFT(G672,3),'Lookup Tables'!$G$3:$H$37,2,FALSE),IF(ISNA(VLOOKUP(LEFT(G672,2),'Lookup Tables'!$G$3:$H$37,2,FALSE)),"Other",VLOOKUP(LEFT(G672,2),'Lookup Tables'!$G$3:$H$37,2,FALSE)))</f>
        <v>Battery</v>
      </c>
      <c r="U672" s="79" t="str">
        <f t="shared" si="74"/>
        <v>Ni2</v>
      </c>
      <c r="V672" s="79" t="str">
        <f t="shared" si="75"/>
        <v>i</v>
      </c>
      <c r="W672" s="79">
        <f>VLOOKUP(V672,'Lookup Tables'!$K$3:$L$21,2,FALSE)</f>
        <v>9</v>
      </c>
      <c r="X672" s="79">
        <f t="shared" si="76"/>
        <v>18</v>
      </c>
      <c r="Y672" s="12">
        <f ca="1">IF(R672="LATE",TODAY()-P672,0)</f>
        <v>0</v>
      </c>
      <c r="Z672">
        <f ca="1">Y672*L672</f>
        <v>0</v>
      </c>
      <c r="AA672" s="80"/>
      <c r="AB672" s="93"/>
    </row>
    <row r="673" spans="1:28" x14ac:dyDescent="0.25">
      <c r="A673" s="25" t="s">
        <v>359</v>
      </c>
      <c r="B673" s="25" t="s">
        <v>13</v>
      </c>
      <c r="C673" s="26">
        <v>43276</v>
      </c>
      <c r="D673" s="26">
        <v>43403</v>
      </c>
      <c r="E673" s="25" t="s">
        <v>25</v>
      </c>
      <c r="F673" s="25" t="s">
        <v>25</v>
      </c>
      <c r="G673" s="25" t="s">
        <v>1694</v>
      </c>
      <c r="H673" s="25" t="s">
        <v>17</v>
      </c>
      <c r="I673" s="25" t="s">
        <v>2264</v>
      </c>
      <c r="J673" s="27">
        <v>200</v>
      </c>
      <c r="K673" s="27">
        <v>0</v>
      </c>
      <c r="L673" s="27">
        <f t="shared" si="73"/>
        <v>200</v>
      </c>
      <c r="M673" s="93">
        <v>1.1726888780757596</v>
      </c>
      <c r="N673" s="4" t="str">
        <f t="shared" si="77"/>
        <v>46379Ni2020as29-REV2.4200</v>
      </c>
      <c r="O673" s="4">
        <f t="shared" si="78"/>
        <v>234.53777561515193</v>
      </c>
      <c r="P673" s="8">
        <f t="shared" si="79"/>
        <v>43403</v>
      </c>
      <c r="Q673" s="8">
        <f>VLOOKUP(P673,'Lookup Tables'!$A$3:$B$121,1,TRUE)</f>
        <v>43401</v>
      </c>
      <c r="R673" s="9">
        <f>VLOOKUP(P673,'Lookup Tables'!$A$3:$B$121,2,TRUE)</f>
        <v>43401</v>
      </c>
      <c r="S673" s="10">
        <f>VLOOKUP(P673,'Lookup Tables'!$D$3:$E$25,2,TRUE)</f>
        <v>43374</v>
      </c>
      <c r="T673" s="24" t="str">
        <f>IF(LEFT(G673,2)="PH",VLOOKUP(LEFT(G673,3),'Lookup Tables'!$G$3:$H$37,2,FALSE),IF(ISNA(VLOOKUP(LEFT(G673,2),'Lookup Tables'!$G$3:$H$37,2,FALSE)),"Other",VLOOKUP(LEFT(G673,2),'Lookup Tables'!$G$3:$H$37,2,FALSE)))</f>
        <v>Battery</v>
      </c>
      <c r="U673" s="79" t="str">
        <f t="shared" si="74"/>
        <v>Ni2</v>
      </c>
      <c r="V673" s="79" t="str">
        <f t="shared" si="75"/>
        <v>i</v>
      </c>
      <c r="W673" s="79">
        <f>VLOOKUP(V673,'Lookup Tables'!$K$3:$L$21,2,FALSE)</f>
        <v>9</v>
      </c>
      <c r="X673" s="79">
        <f t="shared" si="76"/>
        <v>1800</v>
      </c>
      <c r="Y673" s="12">
        <f ca="1">IF(R673="LATE",TODAY()-P673,0)</f>
        <v>0</v>
      </c>
      <c r="Z673">
        <f ca="1">Y673*L673</f>
        <v>0</v>
      </c>
      <c r="AA673" s="80"/>
      <c r="AB673" s="93"/>
    </row>
    <row r="674" spans="1:28" x14ac:dyDescent="0.25">
      <c r="A674" s="25" t="s">
        <v>379</v>
      </c>
      <c r="B674" s="25" t="s">
        <v>13</v>
      </c>
      <c r="C674" s="26">
        <v>43283</v>
      </c>
      <c r="D674" s="26">
        <v>43403</v>
      </c>
      <c r="E674" s="25" t="s">
        <v>89</v>
      </c>
      <c r="F674" s="25" t="s">
        <v>89</v>
      </c>
      <c r="G674" s="25" t="s">
        <v>1694</v>
      </c>
      <c r="H674" s="25" t="s">
        <v>17</v>
      </c>
      <c r="I674" s="25" t="s">
        <v>2264</v>
      </c>
      <c r="J674" s="27">
        <v>180</v>
      </c>
      <c r="K674" s="27">
        <v>0</v>
      </c>
      <c r="L674" s="27">
        <f t="shared" si="73"/>
        <v>180</v>
      </c>
      <c r="M674" s="93">
        <v>1.0768756108028099</v>
      </c>
      <c r="N674" s="4" t="str">
        <f t="shared" si="77"/>
        <v>46451Ni2020as29-REV2.4180</v>
      </c>
      <c r="O674" s="4">
        <f t="shared" si="78"/>
        <v>193.83760994450577</v>
      </c>
      <c r="P674" s="8">
        <f t="shared" si="79"/>
        <v>43403</v>
      </c>
      <c r="Q674" s="8">
        <f>VLOOKUP(P674,'Lookup Tables'!$A$3:$B$121,1,TRUE)</f>
        <v>43401</v>
      </c>
      <c r="R674" s="9">
        <f>VLOOKUP(P674,'Lookup Tables'!$A$3:$B$121,2,TRUE)</f>
        <v>43401</v>
      </c>
      <c r="S674" s="10">
        <f>VLOOKUP(P674,'Lookup Tables'!$D$3:$E$25,2,TRUE)</f>
        <v>43374</v>
      </c>
      <c r="T674" s="24" t="str">
        <f>IF(LEFT(G674,2)="PH",VLOOKUP(LEFT(G674,3),'Lookup Tables'!$G$3:$H$37,2,FALSE),IF(ISNA(VLOOKUP(LEFT(G674,2),'Lookup Tables'!$G$3:$H$37,2,FALSE)),"Other",VLOOKUP(LEFT(G674,2),'Lookup Tables'!$G$3:$H$37,2,FALSE)))</f>
        <v>Battery</v>
      </c>
      <c r="U674" s="79" t="str">
        <f t="shared" si="74"/>
        <v>Ni2</v>
      </c>
      <c r="V674" s="79" t="str">
        <f t="shared" si="75"/>
        <v>i</v>
      </c>
      <c r="W674" s="79">
        <f>VLOOKUP(V674,'Lookup Tables'!$K$3:$L$21,2,FALSE)</f>
        <v>9</v>
      </c>
      <c r="X674" s="79">
        <f t="shared" si="76"/>
        <v>1620</v>
      </c>
      <c r="Y674" s="12">
        <f ca="1">IF(R674="LATE",TODAY()-P674,0)</f>
        <v>0</v>
      </c>
      <c r="Z674">
        <f ca="1">Y674*L674</f>
        <v>0</v>
      </c>
      <c r="AA674" s="80"/>
      <c r="AB674" s="93"/>
    </row>
    <row r="675" spans="1:28" x14ac:dyDescent="0.25">
      <c r="A675" s="25" t="s">
        <v>358</v>
      </c>
      <c r="B675" s="25" t="s">
        <v>13</v>
      </c>
      <c r="C675" s="26">
        <v>43280</v>
      </c>
      <c r="D675" s="26">
        <v>43404</v>
      </c>
      <c r="E675" s="25" t="s">
        <v>25</v>
      </c>
      <c r="F675" s="25" t="s">
        <v>25</v>
      </c>
      <c r="G675" s="25" t="s">
        <v>1694</v>
      </c>
      <c r="H675" s="25" t="s">
        <v>17</v>
      </c>
      <c r="I675" s="25" t="s">
        <v>2268</v>
      </c>
      <c r="J675" s="27">
        <v>100</v>
      </c>
      <c r="K675" s="27">
        <v>0</v>
      </c>
      <c r="L675" s="27">
        <f t="shared" si="73"/>
        <v>100</v>
      </c>
      <c r="M675" s="93">
        <v>1.1726888780757596</v>
      </c>
      <c r="N675" s="4" t="str">
        <f t="shared" si="77"/>
        <v>46437Ni2020as29-REV2.4100</v>
      </c>
      <c r="O675" s="4">
        <f t="shared" si="78"/>
        <v>117.26888780757596</v>
      </c>
      <c r="P675" s="8">
        <f t="shared" si="79"/>
        <v>43376</v>
      </c>
      <c r="Q675" s="8">
        <f>VLOOKUP(P675,'Lookup Tables'!$A$3:$B$121,1,TRUE)</f>
        <v>43373</v>
      </c>
      <c r="R675" s="9">
        <f>VLOOKUP(P675,'Lookup Tables'!$A$3:$B$121,2,TRUE)</f>
        <v>43373</v>
      </c>
      <c r="S675" s="10">
        <f>VLOOKUP(P675,'Lookup Tables'!$D$3:$E$25,2,TRUE)</f>
        <v>43374</v>
      </c>
      <c r="T675" s="24" t="str">
        <f>IF(LEFT(G675,2)="PH",VLOOKUP(LEFT(G675,3),'Lookup Tables'!$G$3:$H$37,2,FALSE),IF(ISNA(VLOOKUP(LEFT(G675,2),'Lookup Tables'!$G$3:$H$37,2,FALSE)),"Other",VLOOKUP(LEFT(G675,2),'Lookup Tables'!$G$3:$H$37,2,FALSE)))</f>
        <v>Battery</v>
      </c>
      <c r="U675" s="79" t="str">
        <f t="shared" si="74"/>
        <v>Ni2</v>
      </c>
      <c r="V675" s="79" t="str">
        <f t="shared" si="75"/>
        <v>i</v>
      </c>
      <c r="W675" s="79">
        <f>VLOOKUP(V675,'Lookup Tables'!$K$3:$L$21,2,FALSE)</f>
        <v>9</v>
      </c>
      <c r="X675" s="79">
        <f t="shared" si="76"/>
        <v>900</v>
      </c>
      <c r="Y675" s="12">
        <f ca="1">IF(R675="LATE",TODAY()-P675,0)</f>
        <v>0</v>
      </c>
      <c r="Z675">
        <f ca="1">Y675*L675</f>
        <v>0</v>
      </c>
      <c r="AA675" s="80"/>
      <c r="AB675" s="93"/>
    </row>
    <row r="676" spans="1:28" x14ac:dyDescent="0.25">
      <c r="A676" s="25" t="s">
        <v>358</v>
      </c>
      <c r="B676" s="25" t="s">
        <v>13</v>
      </c>
      <c r="C676" s="26">
        <v>43280</v>
      </c>
      <c r="D676" s="26">
        <v>43404</v>
      </c>
      <c r="E676" s="25" t="s">
        <v>25</v>
      </c>
      <c r="F676" s="25" t="s">
        <v>25</v>
      </c>
      <c r="G676" s="25" t="s">
        <v>1694</v>
      </c>
      <c r="H676" s="25" t="s">
        <v>17</v>
      </c>
      <c r="I676" s="25" t="s">
        <v>2270</v>
      </c>
      <c r="J676" s="27">
        <v>100</v>
      </c>
      <c r="K676" s="27">
        <v>0</v>
      </c>
      <c r="L676" s="27">
        <f t="shared" si="73"/>
        <v>100</v>
      </c>
      <c r="M676" s="93">
        <v>1.1726888780757596</v>
      </c>
      <c r="N676" s="4" t="str">
        <f t="shared" si="77"/>
        <v>46437Ni2020as29-REV2.4100</v>
      </c>
      <c r="O676" s="4">
        <f t="shared" si="78"/>
        <v>117.26888780757596</v>
      </c>
      <c r="P676" s="8">
        <f t="shared" si="79"/>
        <v>43409</v>
      </c>
      <c r="Q676" s="8">
        <f>VLOOKUP(P676,'Lookup Tables'!$A$3:$B$121,1,TRUE)</f>
        <v>43408</v>
      </c>
      <c r="R676" s="9">
        <f>VLOOKUP(P676,'Lookup Tables'!$A$3:$B$121,2,TRUE)</f>
        <v>43408</v>
      </c>
      <c r="S676" s="10">
        <f>VLOOKUP(P676,'Lookup Tables'!$D$3:$E$25,2,TRUE)</f>
        <v>43405</v>
      </c>
      <c r="T676" s="24" t="str">
        <f>IF(LEFT(G676,2)="PH",VLOOKUP(LEFT(G676,3),'Lookup Tables'!$G$3:$H$37,2,FALSE),IF(ISNA(VLOOKUP(LEFT(G676,2),'Lookup Tables'!$G$3:$H$37,2,FALSE)),"Other",VLOOKUP(LEFT(G676,2),'Lookup Tables'!$G$3:$H$37,2,FALSE)))</f>
        <v>Battery</v>
      </c>
      <c r="U676" s="79" t="str">
        <f t="shared" si="74"/>
        <v>Ni2</v>
      </c>
      <c r="V676" s="79" t="str">
        <f t="shared" si="75"/>
        <v>i</v>
      </c>
      <c r="W676" s="79">
        <f>VLOOKUP(V676,'Lookup Tables'!$K$3:$L$21,2,FALSE)</f>
        <v>9</v>
      </c>
      <c r="X676" s="79">
        <f t="shared" si="76"/>
        <v>900</v>
      </c>
      <c r="Y676" s="12">
        <f ca="1">IF(R676="LATE",TODAY()-P676,0)</f>
        <v>0</v>
      </c>
      <c r="Z676">
        <f ca="1">Y676*L676</f>
        <v>0</v>
      </c>
      <c r="AA676" s="80"/>
      <c r="AB676" s="93"/>
    </row>
    <row r="677" spans="1:28" x14ac:dyDescent="0.25">
      <c r="A677" s="25" t="s">
        <v>408</v>
      </c>
      <c r="B677" s="25" t="s">
        <v>13</v>
      </c>
      <c r="C677" s="26">
        <v>43291</v>
      </c>
      <c r="D677" s="26">
        <v>43416</v>
      </c>
      <c r="E677" s="25" t="s">
        <v>84</v>
      </c>
      <c r="F677" s="25" t="s">
        <v>84</v>
      </c>
      <c r="G677" s="25" t="s">
        <v>1694</v>
      </c>
      <c r="H677" s="25" t="s">
        <v>17</v>
      </c>
      <c r="I677" s="25" t="s">
        <v>2264</v>
      </c>
      <c r="J677" s="27">
        <v>72</v>
      </c>
      <c r="K677" s="27">
        <v>0</v>
      </c>
      <c r="L677" s="27">
        <f t="shared" si="73"/>
        <v>72</v>
      </c>
      <c r="M677" s="93">
        <v>1.1726888780757596</v>
      </c>
      <c r="N677" s="4" t="str">
        <f t="shared" si="77"/>
        <v>46501Ni2020as29-REV2.472</v>
      </c>
      <c r="O677" s="4">
        <f t="shared" si="78"/>
        <v>84.433599221454699</v>
      </c>
      <c r="P677" s="8">
        <f t="shared" si="79"/>
        <v>43416</v>
      </c>
      <c r="Q677" s="8">
        <f>VLOOKUP(P677,'Lookup Tables'!$A$3:$B$121,1,TRUE)</f>
        <v>43415</v>
      </c>
      <c r="R677" s="9">
        <f>VLOOKUP(P677,'Lookup Tables'!$A$3:$B$121,2,TRUE)</f>
        <v>43415</v>
      </c>
      <c r="S677" s="10">
        <f>VLOOKUP(P677,'Lookup Tables'!$D$3:$E$25,2,TRUE)</f>
        <v>43405</v>
      </c>
      <c r="T677" s="24" t="str">
        <f>IF(LEFT(G677,2)="PH",VLOOKUP(LEFT(G677,3),'Lookup Tables'!$G$3:$H$37,2,FALSE),IF(ISNA(VLOOKUP(LEFT(G677,2),'Lookup Tables'!$G$3:$H$37,2,FALSE)),"Other",VLOOKUP(LEFT(G677,2),'Lookup Tables'!$G$3:$H$37,2,FALSE)))</f>
        <v>Battery</v>
      </c>
      <c r="U677" s="79" t="str">
        <f t="shared" si="74"/>
        <v>Ni2</v>
      </c>
      <c r="V677" s="79" t="str">
        <f t="shared" si="75"/>
        <v>i</v>
      </c>
      <c r="W677" s="79">
        <f>VLOOKUP(V677,'Lookup Tables'!$K$3:$L$21,2,FALSE)</f>
        <v>9</v>
      </c>
      <c r="X677" s="79">
        <f t="shared" si="76"/>
        <v>648</v>
      </c>
      <c r="Y677" s="12">
        <f ca="1">IF(R677="LATE",TODAY()-P677,0)</f>
        <v>0</v>
      </c>
      <c r="Z677">
        <f ca="1">Y677*L677</f>
        <v>0</v>
      </c>
      <c r="AA677" s="80"/>
      <c r="AB677" s="93"/>
    </row>
    <row r="678" spans="1:28" x14ac:dyDescent="0.25">
      <c r="A678" s="25" t="s">
        <v>1131</v>
      </c>
      <c r="B678" s="25" t="s">
        <v>13</v>
      </c>
      <c r="C678" s="26">
        <v>43339</v>
      </c>
      <c r="D678" s="26">
        <v>43423</v>
      </c>
      <c r="E678" s="25" t="s">
        <v>30</v>
      </c>
      <c r="F678" s="25" t="s">
        <v>30</v>
      </c>
      <c r="G678" s="25" t="s">
        <v>1694</v>
      </c>
      <c r="H678" s="25" t="s">
        <v>17</v>
      </c>
      <c r="I678" s="25" t="s">
        <v>2270</v>
      </c>
      <c r="J678" s="27">
        <v>80</v>
      </c>
      <c r="K678" s="27">
        <v>0</v>
      </c>
      <c r="L678" s="27">
        <f t="shared" si="73"/>
        <v>80</v>
      </c>
      <c r="M678" s="93">
        <v>1.0768756108028099</v>
      </c>
      <c r="N678" s="4" t="str">
        <f t="shared" si="77"/>
        <v>46914Ni2020as29-REV2.480</v>
      </c>
      <c r="O678" s="4">
        <f t="shared" si="78"/>
        <v>86.1500488642248</v>
      </c>
      <c r="P678" s="8">
        <f t="shared" si="79"/>
        <v>43409</v>
      </c>
      <c r="Q678" s="8">
        <f>VLOOKUP(P678,'Lookup Tables'!$A$3:$B$121,1,TRUE)</f>
        <v>43408</v>
      </c>
      <c r="R678" s="9">
        <f>VLOOKUP(P678,'Lookup Tables'!$A$3:$B$121,2,TRUE)</f>
        <v>43408</v>
      </c>
      <c r="S678" s="10">
        <f>VLOOKUP(P678,'Lookup Tables'!$D$3:$E$25,2,TRUE)</f>
        <v>43405</v>
      </c>
      <c r="T678" s="24" t="str">
        <f>IF(LEFT(G678,2)="PH",VLOOKUP(LEFT(G678,3),'Lookup Tables'!$G$3:$H$37,2,FALSE),IF(ISNA(VLOOKUP(LEFT(G678,2),'Lookup Tables'!$G$3:$H$37,2,FALSE)),"Other",VLOOKUP(LEFT(G678,2),'Lookup Tables'!$G$3:$H$37,2,FALSE)))</f>
        <v>Battery</v>
      </c>
      <c r="U678" s="79" t="str">
        <f t="shared" si="74"/>
        <v>Ni2</v>
      </c>
      <c r="V678" s="79" t="str">
        <f t="shared" si="75"/>
        <v>i</v>
      </c>
      <c r="W678" s="79">
        <f>VLOOKUP(V678,'Lookup Tables'!$K$3:$L$21,2,FALSE)</f>
        <v>9</v>
      </c>
      <c r="X678" s="79">
        <f t="shared" si="76"/>
        <v>720</v>
      </c>
      <c r="Y678" s="12">
        <f ca="1">IF(R678="LATE",TODAY()-P678,0)</f>
        <v>0</v>
      </c>
      <c r="Z678">
        <f ca="1">Y678*L678</f>
        <v>0</v>
      </c>
      <c r="AA678" s="80"/>
      <c r="AB678" s="93"/>
    </row>
    <row r="679" spans="1:28" x14ac:dyDescent="0.25">
      <c r="A679" s="25" t="s">
        <v>579</v>
      </c>
      <c r="B679" s="25" t="s">
        <v>13</v>
      </c>
      <c r="C679" s="26">
        <v>43314</v>
      </c>
      <c r="D679" s="26">
        <v>43438</v>
      </c>
      <c r="E679" s="25" t="s">
        <v>580</v>
      </c>
      <c r="F679" s="25" t="s">
        <v>580</v>
      </c>
      <c r="G679" s="25" t="s">
        <v>1694</v>
      </c>
      <c r="H679" s="25" t="s">
        <v>17</v>
      </c>
      <c r="I679" s="25" t="s">
        <v>2264</v>
      </c>
      <c r="J679" s="27">
        <v>200</v>
      </c>
      <c r="K679" s="27">
        <v>0</v>
      </c>
      <c r="L679" s="27">
        <f t="shared" si="73"/>
        <v>200</v>
      </c>
      <c r="M679" s="93">
        <v>1.0768756108028099</v>
      </c>
      <c r="N679" s="4" t="str">
        <f t="shared" si="77"/>
        <v>46737Ni2020as29-REV2.4200</v>
      </c>
      <c r="O679" s="4">
        <f t="shared" si="78"/>
        <v>215.37512216056197</v>
      </c>
      <c r="P679" s="8">
        <f t="shared" si="79"/>
        <v>43438</v>
      </c>
      <c r="Q679" s="8">
        <f>VLOOKUP(P679,'Lookup Tables'!$A$3:$B$121,1,TRUE)</f>
        <v>43436</v>
      </c>
      <c r="R679" s="9">
        <f>VLOOKUP(P679,'Lookup Tables'!$A$3:$B$121,2,TRUE)</f>
        <v>43436</v>
      </c>
      <c r="S679" s="10">
        <f>VLOOKUP(P679,'Lookup Tables'!$D$3:$E$25,2,TRUE)</f>
        <v>43435</v>
      </c>
      <c r="T679" s="24" t="str">
        <f>IF(LEFT(G679,2)="PH",VLOOKUP(LEFT(G679,3),'Lookup Tables'!$G$3:$H$37,2,FALSE),IF(ISNA(VLOOKUP(LEFT(G679,2),'Lookup Tables'!$G$3:$H$37,2,FALSE)),"Other",VLOOKUP(LEFT(G679,2),'Lookup Tables'!$G$3:$H$37,2,FALSE)))</f>
        <v>Battery</v>
      </c>
      <c r="U679" s="79" t="str">
        <f t="shared" si="74"/>
        <v>Ni2</v>
      </c>
      <c r="V679" s="79" t="str">
        <f t="shared" si="75"/>
        <v>i</v>
      </c>
      <c r="W679" s="79">
        <f>VLOOKUP(V679,'Lookup Tables'!$K$3:$L$21,2,FALSE)</f>
        <v>9</v>
      </c>
      <c r="X679" s="79">
        <f t="shared" si="76"/>
        <v>1800</v>
      </c>
      <c r="Y679" s="12">
        <f ca="1">IF(R679="LATE",TODAY()-P679,0)</f>
        <v>0</v>
      </c>
      <c r="Z679">
        <f ca="1">Y679*L679</f>
        <v>0</v>
      </c>
      <c r="AA679" s="80"/>
      <c r="AB679" s="93"/>
    </row>
    <row r="680" spans="1:28" x14ac:dyDescent="0.25">
      <c r="A680" s="25" t="s">
        <v>165</v>
      </c>
      <c r="B680" s="25" t="s">
        <v>13</v>
      </c>
      <c r="C680" s="26">
        <v>43234</v>
      </c>
      <c r="D680" s="26">
        <v>43440</v>
      </c>
      <c r="E680" s="25" t="s">
        <v>47</v>
      </c>
      <c r="F680" s="25" t="s">
        <v>47</v>
      </c>
      <c r="G680" s="25" t="s">
        <v>1694</v>
      </c>
      <c r="H680" s="25" t="s">
        <v>17</v>
      </c>
      <c r="I680" s="25" t="s">
        <v>2271</v>
      </c>
      <c r="J680" s="27">
        <v>100</v>
      </c>
      <c r="K680" s="27">
        <v>0</v>
      </c>
      <c r="L680" s="27">
        <f t="shared" si="73"/>
        <v>100</v>
      </c>
      <c r="M680" s="93">
        <v>1.1726888780757596</v>
      </c>
      <c r="N680" s="4" t="str">
        <f t="shared" si="77"/>
        <v>46015Ni2020as29-REV2.4100</v>
      </c>
      <c r="O680" s="4">
        <f t="shared" si="78"/>
        <v>117.26888780757596</v>
      </c>
      <c r="P680" s="8">
        <f t="shared" si="79"/>
        <v>43381</v>
      </c>
      <c r="Q680" s="8">
        <f>VLOOKUP(P680,'Lookup Tables'!$A$3:$B$121,1,TRUE)</f>
        <v>43380</v>
      </c>
      <c r="R680" s="9">
        <f>VLOOKUP(P680,'Lookup Tables'!$A$3:$B$121,2,TRUE)</f>
        <v>43380</v>
      </c>
      <c r="S680" s="10">
        <f>VLOOKUP(P680,'Lookup Tables'!$D$3:$E$25,2,TRUE)</f>
        <v>43374</v>
      </c>
      <c r="T680" s="24" t="str">
        <f>IF(LEFT(G680,2)="PH",VLOOKUP(LEFT(G680,3),'Lookup Tables'!$G$3:$H$37,2,FALSE),IF(ISNA(VLOOKUP(LEFT(G680,2),'Lookup Tables'!$G$3:$H$37,2,FALSE)),"Other",VLOOKUP(LEFT(G680,2),'Lookup Tables'!$G$3:$H$37,2,FALSE)))</f>
        <v>Battery</v>
      </c>
      <c r="U680" s="79" t="str">
        <f t="shared" si="74"/>
        <v>Ni2</v>
      </c>
      <c r="V680" s="79" t="str">
        <f t="shared" si="75"/>
        <v>i</v>
      </c>
      <c r="W680" s="79">
        <f>VLOOKUP(V680,'Lookup Tables'!$K$3:$L$21,2,FALSE)</f>
        <v>9</v>
      </c>
      <c r="X680" s="79">
        <f t="shared" si="76"/>
        <v>900</v>
      </c>
      <c r="Y680" s="12">
        <f ca="1">IF(R680="LATE",TODAY()-P680,0)</f>
        <v>0</v>
      </c>
      <c r="Z680">
        <f ca="1">Y680*L680</f>
        <v>0</v>
      </c>
      <c r="AA680" s="80"/>
      <c r="AB680" s="93"/>
    </row>
    <row r="681" spans="1:28" x14ac:dyDescent="0.25">
      <c r="A681" s="25" t="s">
        <v>165</v>
      </c>
      <c r="B681" s="25" t="s">
        <v>13</v>
      </c>
      <c r="C681" s="26">
        <v>43234</v>
      </c>
      <c r="D681" s="26">
        <v>43440</v>
      </c>
      <c r="E681" s="25" t="s">
        <v>47</v>
      </c>
      <c r="F681" s="25" t="s">
        <v>47</v>
      </c>
      <c r="G681" s="25" t="s">
        <v>1694</v>
      </c>
      <c r="H681" s="25" t="s">
        <v>17</v>
      </c>
      <c r="I681" s="25" t="s">
        <v>2270</v>
      </c>
      <c r="J681" s="27">
        <v>100</v>
      </c>
      <c r="K681" s="27">
        <v>0</v>
      </c>
      <c r="L681" s="27">
        <f t="shared" si="73"/>
        <v>100</v>
      </c>
      <c r="M681" s="93">
        <v>1.1726888780757596</v>
      </c>
      <c r="N681" s="4" t="str">
        <f t="shared" si="77"/>
        <v>46015Ni2020as29-REV2.4100</v>
      </c>
      <c r="O681" s="4">
        <f t="shared" si="78"/>
        <v>117.26888780757596</v>
      </c>
      <c r="P681" s="8">
        <f t="shared" si="79"/>
        <v>43409</v>
      </c>
      <c r="Q681" s="8">
        <f>VLOOKUP(P681,'Lookup Tables'!$A$3:$B$121,1,TRUE)</f>
        <v>43408</v>
      </c>
      <c r="R681" s="9">
        <f>VLOOKUP(P681,'Lookup Tables'!$A$3:$B$121,2,TRUE)</f>
        <v>43408</v>
      </c>
      <c r="S681" s="10">
        <f>VLOOKUP(P681,'Lookup Tables'!$D$3:$E$25,2,TRUE)</f>
        <v>43405</v>
      </c>
      <c r="T681" s="24" t="str">
        <f>IF(LEFT(G681,2)="PH",VLOOKUP(LEFT(G681,3),'Lookup Tables'!$G$3:$H$37,2,FALSE),IF(ISNA(VLOOKUP(LEFT(G681,2),'Lookup Tables'!$G$3:$H$37,2,FALSE)),"Other",VLOOKUP(LEFT(G681,2),'Lookup Tables'!$G$3:$H$37,2,FALSE)))</f>
        <v>Battery</v>
      </c>
      <c r="U681" s="79" t="str">
        <f t="shared" si="74"/>
        <v>Ni2</v>
      </c>
      <c r="V681" s="79" t="str">
        <f t="shared" si="75"/>
        <v>i</v>
      </c>
      <c r="W681" s="79">
        <f>VLOOKUP(V681,'Lookup Tables'!$K$3:$L$21,2,FALSE)</f>
        <v>9</v>
      </c>
      <c r="X681" s="79">
        <f t="shared" si="76"/>
        <v>900</v>
      </c>
      <c r="Y681" s="12">
        <f ca="1">IF(R681="LATE",TODAY()-P681,0)</f>
        <v>0</v>
      </c>
      <c r="Z681">
        <f ca="1">Y681*L681</f>
        <v>0</v>
      </c>
      <c r="AA681" s="80"/>
      <c r="AB681" s="93"/>
    </row>
    <row r="682" spans="1:28" x14ac:dyDescent="0.25">
      <c r="A682" s="25" t="s">
        <v>165</v>
      </c>
      <c r="B682" s="25" t="s">
        <v>13</v>
      </c>
      <c r="C682" s="26">
        <v>43234</v>
      </c>
      <c r="D682" s="26">
        <v>43440</v>
      </c>
      <c r="E682" s="25" t="s">
        <v>47</v>
      </c>
      <c r="F682" s="25" t="s">
        <v>47</v>
      </c>
      <c r="G682" s="25" t="s">
        <v>1694</v>
      </c>
      <c r="H682" s="25" t="s">
        <v>17</v>
      </c>
      <c r="I682" s="25" t="s">
        <v>2272</v>
      </c>
      <c r="J682" s="27">
        <v>100</v>
      </c>
      <c r="K682" s="27">
        <v>0</v>
      </c>
      <c r="L682" s="27">
        <f t="shared" si="73"/>
        <v>100</v>
      </c>
      <c r="M682" s="93">
        <v>1.1726888780757596</v>
      </c>
      <c r="N682" s="4" t="str">
        <f t="shared" si="77"/>
        <v>46015Ni2020as29-REV2.4100</v>
      </c>
      <c r="O682" s="4">
        <f t="shared" si="78"/>
        <v>117.26888780757596</v>
      </c>
      <c r="P682" s="8">
        <f t="shared" si="79"/>
        <v>43432</v>
      </c>
      <c r="Q682" s="8">
        <f>VLOOKUP(P682,'Lookup Tables'!$A$3:$B$121,1,TRUE)</f>
        <v>43429</v>
      </c>
      <c r="R682" s="9">
        <f>VLOOKUP(P682,'Lookup Tables'!$A$3:$B$121,2,TRUE)</f>
        <v>43429</v>
      </c>
      <c r="S682" s="10">
        <f>VLOOKUP(P682,'Lookup Tables'!$D$3:$E$25,2,TRUE)</f>
        <v>43405</v>
      </c>
      <c r="T682" s="24" t="str">
        <f>IF(LEFT(G682,2)="PH",VLOOKUP(LEFT(G682,3),'Lookup Tables'!$G$3:$H$37,2,FALSE),IF(ISNA(VLOOKUP(LEFT(G682,2),'Lookup Tables'!$G$3:$H$37,2,FALSE)),"Other",VLOOKUP(LEFT(G682,2),'Lookup Tables'!$G$3:$H$37,2,FALSE)))</f>
        <v>Battery</v>
      </c>
      <c r="U682" s="79" t="str">
        <f t="shared" si="74"/>
        <v>Ni2</v>
      </c>
      <c r="V682" s="79" t="str">
        <f t="shared" si="75"/>
        <v>i</v>
      </c>
      <c r="W682" s="79">
        <f>VLOOKUP(V682,'Lookup Tables'!$K$3:$L$21,2,FALSE)</f>
        <v>9</v>
      </c>
      <c r="X682" s="79">
        <f t="shared" si="76"/>
        <v>900</v>
      </c>
      <c r="Y682" s="12">
        <f ca="1">IF(R682="LATE",TODAY()-P682,0)</f>
        <v>0</v>
      </c>
      <c r="Z682">
        <f ca="1">Y682*L682</f>
        <v>0</v>
      </c>
      <c r="AA682" s="80"/>
      <c r="AB682" s="93"/>
    </row>
    <row r="683" spans="1:28" x14ac:dyDescent="0.25">
      <c r="A683" s="25" t="s">
        <v>787</v>
      </c>
      <c r="B683" s="25" t="s">
        <v>13</v>
      </c>
      <c r="C683" s="26">
        <v>43327</v>
      </c>
      <c r="D683" s="26">
        <v>43445</v>
      </c>
      <c r="E683" s="25" t="s">
        <v>89</v>
      </c>
      <c r="F683" s="25" t="s">
        <v>89</v>
      </c>
      <c r="G683" s="25" t="s">
        <v>1694</v>
      </c>
      <c r="H683" s="25" t="s">
        <v>17</v>
      </c>
      <c r="I683" s="25" t="s">
        <v>2264</v>
      </c>
      <c r="J683" s="27">
        <v>120</v>
      </c>
      <c r="K683" s="27">
        <v>0</v>
      </c>
      <c r="L683" s="27">
        <f t="shared" si="73"/>
        <v>120</v>
      </c>
      <c r="M683" s="93">
        <v>1.0768756108028099</v>
      </c>
      <c r="N683" s="4" t="str">
        <f t="shared" si="77"/>
        <v>46828Ni2020as29-REV2.4120</v>
      </c>
      <c r="O683" s="4">
        <f t="shared" si="78"/>
        <v>129.2250732963372</v>
      </c>
      <c r="P683" s="8">
        <f t="shared" si="79"/>
        <v>43445</v>
      </c>
      <c r="Q683" s="8">
        <f>VLOOKUP(P683,'Lookup Tables'!$A$3:$B$121,1,TRUE)</f>
        <v>43443</v>
      </c>
      <c r="R683" s="9">
        <f>VLOOKUP(P683,'Lookup Tables'!$A$3:$B$121,2,TRUE)</f>
        <v>43443</v>
      </c>
      <c r="S683" s="10">
        <f>VLOOKUP(P683,'Lookup Tables'!$D$3:$E$25,2,TRUE)</f>
        <v>43435</v>
      </c>
      <c r="T683" s="24" t="str">
        <f>IF(LEFT(G683,2)="PH",VLOOKUP(LEFT(G683,3),'Lookup Tables'!$G$3:$H$37,2,FALSE),IF(ISNA(VLOOKUP(LEFT(G683,2),'Lookup Tables'!$G$3:$H$37,2,FALSE)),"Other",VLOOKUP(LEFT(G683,2),'Lookup Tables'!$G$3:$H$37,2,FALSE)))</f>
        <v>Battery</v>
      </c>
      <c r="U683" s="79" t="str">
        <f t="shared" si="74"/>
        <v>Ni2</v>
      </c>
      <c r="V683" s="79" t="str">
        <f t="shared" si="75"/>
        <v>i</v>
      </c>
      <c r="W683" s="79">
        <f>VLOOKUP(V683,'Lookup Tables'!$K$3:$L$21,2,FALSE)</f>
        <v>9</v>
      </c>
      <c r="X683" s="79">
        <f t="shared" si="76"/>
        <v>1080</v>
      </c>
      <c r="Y683" s="12">
        <f ca="1">IF(R683="LATE",TODAY()-P683,0)</f>
        <v>0</v>
      </c>
      <c r="Z683">
        <f ca="1">Y683*L683</f>
        <v>0</v>
      </c>
      <c r="AA683" s="80"/>
      <c r="AB683" s="93"/>
    </row>
    <row r="684" spans="1:28" x14ac:dyDescent="0.25">
      <c r="A684" s="25" t="s">
        <v>1342</v>
      </c>
      <c r="B684" s="25" t="s">
        <v>13</v>
      </c>
      <c r="C684" s="26">
        <v>43353</v>
      </c>
      <c r="D684" s="26">
        <v>43472</v>
      </c>
      <c r="E684" s="25" t="s">
        <v>40</v>
      </c>
      <c r="F684" s="25" t="s">
        <v>40</v>
      </c>
      <c r="G684" s="25" t="s">
        <v>1694</v>
      </c>
      <c r="H684" s="25" t="s">
        <v>17</v>
      </c>
      <c r="I684" s="25" t="s">
        <v>2264</v>
      </c>
      <c r="J684" s="27">
        <v>72</v>
      </c>
      <c r="K684" s="27">
        <v>0</v>
      </c>
      <c r="L684" s="27">
        <f t="shared" si="73"/>
        <v>72</v>
      </c>
      <c r="M684" s="93">
        <v>1.1726888780757596</v>
      </c>
      <c r="N684" s="4" t="str">
        <f t="shared" si="77"/>
        <v>47028Ni2020as29-REV2.472</v>
      </c>
      <c r="O684" s="4">
        <f t="shared" si="78"/>
        <v>84.433599221454699</v>
      </c>
      <c r="P684" s="8">
        <f t="shared" si="79"/>
        <v>43472</v>
      </c>
      <c r="Q684" s="8">
        <f>VLOOKUP(P684,'Lookup Tables'!$A$3:$B$121,1,TRUE)</f>
        <v>43471</v>
      </c>
      <c r="R684" s="9">
        <f>VLOOKUP(P684,'Lookup Tables'!$A$3:$B$121,2,TRUE)</f>
        <v>43471</v>
      </c>
      <c r="S684" s="10">
        <f>VLOOKUP(P684,'Lookup Tables'!$D$3:$E$25,2,TRUE)</f>
        <v>43466</v>
      </c>
      <c r="T684" s="24" t="str">
        <f>IF(LEFT(G684,2)="PH",VLOOKUP(LEFT(G684,3),'Lookup Tables'!$G$3:$H$37,2,FALSE),IF(ISNA(VLOOKUP(LEFT(G684,2),'Lookup Tables'!$G$3:$H$37,2,FALSE)),"Other",VLOOKUP(LEFT(G684,2),'Lookup Tables'!$G$3:$H$37,2,FALSE)))</f>
        <v>Battery</v>
      </c>
      <c r="U684" s="79" t="str">
        <f t="shared" si="74"/>
        <v>Ni2</v>
      </c>
      <c r="V684" s="79" t="str">
        <f t="shared" si="75"/>
        <v>i</v>
      </c>
      <c r="W684" s="79">
        <f>VLOOKUP(V684,'Lookup Tables'!$K$3:$L$21,2,FALSE)</f>
        <v>9</v>
      </c>
      <c r="X684" s="79">
        <f t="shared" si="76"/>
        <v>648</v>
      </c>
      <c r="Y684" s="12">
        <f ca="1">IF(R684="LATE",TODAY()-P684,0)</f>
        <v>0</v>
      </c>
      <c r="Z684">
        <f ca="1">Y684*L684</f>
        <v>0</v>
      </c>
      <c r="AA684" s="80"/>
      <c r="AB684" s="93"/>
    </row>
    <row r="685" spans="1:28" x14ac:dyDescent="0.25">
      <c r="A685" s="25" t="s">
        <v>498</v>
      </c>
      <c r="B685" s="25" t="s">
        <v>13</v>
      </c>
      <c r="C685" s="26">
        <v>43308</v>
      </c>
      <c r="D685" s="26">
        <v>43382</v>
      </c>
      <c r="E685" s="25" t="s">
        <v>499</v>
      </c>
      <c r="F685" s="25" t="s">
        <v>499</v>
      </c>
      <c r="G685" s="25" t="s">
        <v>1695</v>
      </c>
      <c r="H685" s="25" t="s">
        <v>17</v>
      </c>
      <c r="I685" s="25" t="s">
        <v>2273</v>
      </c>
      <c r="J685" s="27">
        <v>2</v>
      </c>
      <c r="K685" s="27">
        <v>0</v>
      </c>
      <c r="L685" s="27">
        <f t="shared" si="73"/>
        <v>2</v>
      </c>
      <c r="M685" s="93">
        <v>1.6146309855256327</v>
      </c>
      <c r="N685" s="4" t="str">
        <f t="shared" si="77"/>
        <v>46673Ni2020as29-REV2.62</v>
      </c>
      <c r="O685" s="4">
        <f t="shared" si="78"/>
        <v>3.2292619710512653</v>
      </c>
      <c r="P685" s="8">
        <f t="shared" si="79"/>
        <v>43382</v>
      </c>
      <c r="Q685" s="8">
        <f>VLOOKUP(P685,'Lookup Tables'!$A$3:$B$121,1,TRUE)</f>
        <v>43380</v>
      </c>
      <c r="R685" s="9">
        <f>VLOOKUP(P685,'Lookup Tables'!$A$3:$B$121,2,TRUE)</f>
        <v>43380</v>
      </c>
      <c r="S685" s="10">
        <f>VLOOKUP(P685,'Lookup Tables'!$D$3:$E$25,2,TRUE)</f>
        <v>43374</v>
      </c>
      <c r="T685" s="24" t="str">
        <f>IF(LEFT(G685,2)="PH",VLOOKUP(LEFT(G685,3),'Lookup Tables'!$G$3:$H$37,2,FALSE),IF(ISNA(VLOOKUP(LEFT(G685,2),'Lookup Tables'!$G$3:$H$37,2,FALSE)),"Other",VLOOKUP(LEFT(G685,2),'Lookup Tables'!$G$3:$H$37,2,FALSE)))</f>
        <v>Battery</v>
      </c>
      <c r="U685" s="79" t="str">
        <f t="shared" si="74"/>
        <v>Ni2</v>
      </c>
      <c r="V685" s="79" t="str">
        <f t="shared" si="75"/>
        <v>i</v>
      </c>
      <c r="W685" s="79">
        <f>VLOOKUP(V685,'Lookup Tables'!$K$3:$L$21,2,FALSE)</f>
        <v>9</v>
      </c>
      <c r="X685" s="79">
        <f t="shared" si="76"/>
        <v>18</v>
      </c>
      <c r="Y685" s="12">
        <f ca="1">IF(R685="LATE",TODAY()-P685,0)</f>
        <v>0</v>
      </c>
      <c r="Z685">
        <f ca="1">Y685*L685</f>
        <v>0</v>
      </c>
      <c r="AA685" s="80"/>
      <c r="AB685" s="93"/>
    </row>
    <row r="686" spans="1:28" x14ac:dyDescent="0.25">
      <c r="A686" s="25" t="s">
        <v>500</v>
      </c>
      <c r="B686" s="25" t="s">
        <v>13</v>
      </c>
      <c r="C686" s="26">
        <v>43308</v>
      </c>
      <c r="D686" s="26">
        <v>43382</v>
      </c>
      <c r="E686" s="25" t="s">
        <v>413</v>
      </c>
      <c r="F686" s="25" t="s">
        <v>413</v>
      </c>
      <c r="G686" s="25" t="s">
        <v>1695</v>
      </c>
      <c r="H686" s="25" t="s">
        <v>17</v>
      </c>
      <c r="I686" s="25" t="s">
        <v>2273</v>
      </c>
      <c r="J686" s="27">
        <v>8</v>
      </c>
      <c r="K686" s="27">
        <v>0</v>
      </c>
      <c r="L686" s="27">
        <f t="shared" si="73"/>
        <v>8</v>
      </c>
      <c r="M686" s="93">
        <v>1.6146309855256327</v>
      </c>
      <c r="N686" s="4" t="str">
        <f t="shared" si="77"/>
        <v>46674Ni2020as29-REV2.68</v>
      </c>
      <c r="O686" s="4">
        <f t="shared" si="78"/>
        <v>12.917047884205061</v>
      </c>
      <c r="P686" s="8">
        <f t="shared" si="79"/>
        <v>43382</v>
      </c>
      <c r="Q686" s="8">
        <f>VLOOKUP(P686,'Lookup Tables'!$A$3:$B$121,1,TRUE)</f>
        <v>43380</v>
      </c>
      <c r="R686" s="9">
        <f>VLOOKUP(P686,'Lookup Tables'!$A$3:$B$121,2,TRUE)</f>
        <v>43380</v>
      </c>
      <c r="S686" s="10">
        <f>VLOOKUP(P686,'Lookup Tables'!$D$3:$E$25,2,TRUE)</f>
        <v>43374</v>
      </c>
      <c r="T686" s="24" t="str">
        <f>IF(LEFT(G686,2)="PH",VLOOKUP(LEFT(G686,3),'Lookup Tables'!$G$3:$H$37,2,FALSE),IF(ISNA(VLOOKUP(LEFT(G686,2),'Lookup Tables'!$G$3:$H$37,2,FALSE)),"Other",VLOOKUP(LEFT(G686,2),'Lookup Tables'!$G$3:$H$37,2,FALSE)))</f>
        <v>Battery</v>
      </c>
      <c r="U686" s="79" t="str">
        <f t="shared" si="74"/>
        <v>Ni2</v>
      </c>
      <c r="V686" s="79" t="str">
        <f t="shared" si="75"/>
        <v>i</v>
      </c>
      <c r="W686" s="79">
        <f>VLOOKUP(V686,'Lookup Tables'!$K$3:$L$21,2,FALSE)</f>
        <v>9</v>
      </c>
      <c r="X686" s="79">
        <f t="shared" si="76"/>
        <v>72</v>
      </c>
      <c r="Y686" s="12">
        <f ca="1">IF(R686="LATE",TODAY()-P686,0)</f>
        <v>0</v>
      </c>
      <c r="Z686">
        <f ca="1">Y686*L686</f>
        <v>0</v>
      </c>
      <c r="AA686" s="80"/>
      <c r="AB686" s="93"/>
    </row>
    <row r="687" spans="1:28" x14ac:dyDescent="0.25">
      <c r="A687" s="25" t="s">
        <v>507</v>
      </c>
      <c r="B687" s="25" t="s">
        <v>13</v>
      </c>
      <c r="C687" s="26">
        <v>43308</v>
      </c>
      <c r="D687" s="26">
        <v>43423</v>
      </c>
      <c r="E687" s="25" t="s">
        <v>508</v>
      </c>
      <c r="F687" s="25" t="s">
        <v>508</v>
      </c>
      <c r="G687" s="25" t="s">
        <v>1695</v>
      </c>
      <c r="H687" s="25" t="s">
        <v>17</v>
      </c>
      <c r="I687" s="25" t="s">
        <v>2273</v>
      </c>
      <c r="J687" s="27">
        <v>30</v>
      </c>
      <c r="K687" s="27">
        <v>0</v>
      </c>
      <c r="L687" s="27">
        <f t="shared" si="73"/>
        <v>30</v>
      </c>
      <c r="M687" s="93">
        <v>1.1726888780757596</v>
      </c>
      <c r="N687" s="4" t="str">
        <f t="shared" si="77"/>
        <v>46661Ni2020as29-REV2.630</v>
      </c>
      <c r="O687" s="4">
        <f t="shared" si="78"/>
        <v>35.180666342272787</v>
      </c>
      <c r="P687" s="8">
        <f t="shared" si="79"/>
        <v>43423</v>
      </c>
      <c r="Q687" s="8">
        <f>VLOOKUP(P687,'Lookup Tables'!$A$3:$B$121,1,TRUE)</f>
        <v>43422</v>
      </c>
      <c r="R687" s="9">
        <f>VLOOKUP(P687,'Lookup Tables'!$A$3:$B$121,2,TRUE)</f>
        <v>43422</v>
      </c>
      <c r="S687" s="10">
        <f>VLOOKUP(P687,'Lookup Tables'!$D$3:$E$25,2,TRUE)</f>
        <v>43405</v>
      </c>
      <c r="T687" s="24" t="str">
        <f>IF(LEFT(G687,2)="PH",VLOOKUP(LEFT(G687,3),'Lookup Tables'!$G$3:$H$37,2,FALSE),IF(ISNA(VLOOKUP(LEFT(G687,2),'Lookup Tables'!$G$3:$H$37,2,FALSE)),"Other",VLOOKUP(LEFT(G687,2),'Lookup Tables'!$G$3:$H$37,2,FALSE)))</f>
        <v>Battery</v>
      </c>
      <c r="U687" s="79" t="str">
        <f t="shared" si="74"/>
        <v>Ni2</v>
      </c>
      <c r="V687" s="79" t="str">
        <f t="shared" si="75"/>
        <v>i</v>
      </c>
      <c r="W687" s="79">
        <f>VLOOKUP(V687,'Lookup Tables'!$K$3:$L$21,2,FALSE)</f>
        <v>9</v>
      </c>
      <c r="X687" s="79">
        <f t="shared" si="76"/>
        <v>270</v>
      </c>
      <c r="Y687" s="12">
        <f ca="1">IF(R687="LATE",TODAY()-P687,0)</f>
        <v>0</v>
      </c>
      <c r="Z687">
        <f ca="1">Y687*L687</f>
        <v>0</v>
      </c>
      <c r="AA687" s="80"/>
      <c r="AB687" s="93"/>
    </row>
    <row r="688" spans="1:28" x14ac:dyDescent="0.25">
      <c r="A688" s="25" t="s">
        <v>541</v>
      </c>
      <c r="B688" s="25" t="s">
        <v>13</v>
      </c>
      <c r="C688" s="26">
        <v>43313</v>
      </c>
      <c r="D688" s="26">
        <v>43431</v>
      </c>
      <c r="E688" s="25" t="s">
        <v>508</v>
      </c>
      <c r="F688" s="25" t="s">
        <v>508</v>
      </c>
      <c r="G688" s="25" t="s">
        <v>1695</v>
      </c>
      <c r="H688" s="25" t="s">
        <v>17</v>
      </c>
      <c r="I688" s="25" t="s">
        <v>2273</v>
      </c>
      <c r="J688" s="27">
        <v>30</v>
      </c>
      <c r="K688" s="27">
        <v>0</v>
      </c>
      <c r="L688" s="27">
        <f t="shared" si="73"/>
        <v>30</v>
      </c>
      <c r="M688" s="93">
        <v>1.1726888780757596</v>
      </c>
      <c r="N688" s="4" t="str">
        <f t="shared" si="77"/>
        <v>46698Ni2020as29-REV2.630</v>
      </c>
      <c r="O688" s="4">
        <f t="shared" si="78"/>
        <v>35.180666342272787</v>
      </c>
      <c r="P688" s="8">
        <f t="shared" si="79"/>
        <v>43431</v>
      </c>
      <c r="Q688" s="8">
        <f>VLOOKUP(P688,'Lookup Tables'!$A$3:$B$121,1,TRUE)</f>
        <v>43429</v>
      </c>
      <c r="R688" s="9">
        <f>VLOOKUP(P688,'Lookup Tables'!$A$3:$B$121,2,TRUE)</f>
        <v>43429</v>
      </c>
      <c r="S688" s="10">
        <f>VLOOKUP(P688,'Lookup Tables'!$D$3:$E$25,2,TRUE)</f>
        <v>43405</v>
      </c>
      <c r="T688" s="24" t="str">
        <f>IF(LEFT(G688,2)="PH",VLOOKUP(LEFT(G688,3),'Lookup Tables'!$G$3:$H$37,2,FALSE),IF(ISNA(VLOOKUP(LEFT(G688,2),'Lookup Tables'!$G$3:$H$37,2,FALSE)),"Other",VLOOKUP(LEFT(G688,2),'Lookup Tables'!$G$3:$H$37,2,FALSE)))</f>
        <v>Battery</v>
      </c>
      <c r="U688" s="79" t="str">
        <f t="shared" si="74"/>
        <v>Ni2</v>
      </c>
      <c r="V688" s="79" t="str">
        <f t="shared" si="75"/>
        <v>i</v>
      </c>
      <c r="W688" s="79">
        <f>VLOOKUP(V688,'Lookup Tables'!$K$3:$L$21,2,FALSE)</f>
        <v>9</v>
      </c>
      <c r="X688" s="79">
        <f t="shared" si="76"/>
        <v>270</v>
      </c>
      <c r="Y688" s="12">
        <f ca="1">IF(R688="LATE",TODAY()-P688,0)</f>
        <v>0</v>
      </c>
      <c r="Z688">
        <f ca="1">Y688*L688</f>
        <v>0</v>
      </c>
      <c r="AA688" s="80"/>
      <c r="AB688" s="93"/>
    </row>
    <row r="689" spans="1:28" x14ac:dyDescent="0.25">
      <c r="A689" s="25" t="s">
        <v>1335</v>
      </c>
      <c r="B689" s="25" t="s">
        <v>13</v>
      </c>
      <c r="C689" s="26">
        <v>43353</v>
      </c>
      <c r="D689" s="26">
        <v>43451</v>
      </c>
      <c r="E689" s="25" t="s">
        <v>499</v>
      </c>
      <c r="F689" s="25" t="s">
        <v>499</v>
      </c>
      <c r="G689" s="25" t="s">
        <v>1695</v>
      </c>
      <c r="H689" s="25" t="s">
        <v>17</v>
      </c>
      <c r="I689" s="25" t="s">
        <v>2273</v>
      </c>
      <c r="J689" s="27">
        <v>4</v>
      </c>
      <c r="K689" s="27">
        <v>0</v>
      </c>
      <c r="L689" s="27">
        <f t="shared" si="73"/>
        <v>4</v>
      </c>
      <c r="M689" s="93">
        <v>1.6146309855256327</v>
      </c>
      <c r="N689" s="4" t="str">
        <f t="shared" si="77"/>
        <v>47015Ni2020as29-REV2.64</v>
      </c>
      <c r="O689" s="4">
        <f t="shared" si="78"/>
        <v>6.4585239421025307</v>
      </c>
      <c r="P689" s="8">
        <f t="shared" si="79"/>
        <v>43451</v>
      </c>
      <c r="Q689" s="8">
        <f>VLOOKUP(P689,'Lookup Tables'!$A$3:$B$121,1,TRUE)</f>
        <v>43450</v>
      </c>
      <c r="R689" s="9">
        <f>VLOOKUP(P689,'Lookup Tables'!$A$3:$B$121,2,TRUE)</f>
        <v>43450</v>
      </c>
      <c r="S689" s="10">
        <f>VLOOKUP(P689,'Lookup Tables'!$D$3:$E$25,2,TRUE)</f>
        <v>43435</v>
      </c>
      <c r="T689" s="24" t="str">
        <f>IF(LEFT(G689,2)="PH",VLOOKUP(LEFT(G689,3),'Lookup Tables'!$G$3:$H$37,2,FALSE),IF(ISNA(VLOOKUP(LEFT(G689,2),'Lookup Tables'!$G$3:$H$37,2,FALSE)),"Other",VLOOKUP(LEFT(G689,2),'Lookup Tables'!$G$3:$H$37,2,FALSE)))</f>
        <v>Battery</v>
      </c>
      <c r="U689" s="79" t="str">
        <f t="shared" si="74"/>
        <v>Ni2</v>
      </c>
      <c r="V689" s="79" t="str">
        <f t="shared" si="75"/>
        <v>i</v>
      </c>
      <c r="W689" s="79">
        <f>VLOOKUP(V689,'Lookup Tables'!$K$3:$L$21,2,FALSE)</f>
        <v>9</v>
      </c>
      <c r="X689" s="79">
        <f t="shared" si="76"/>
        <v>36</v>
      </c>
      <c r="Y689" s="12">
        <f ca="1">IF(R689="LATE",TODAY()-P689,0)</f>
        <v>0</v>
      </c>
      <c r="Z689">
        <f ca="1">Y689*L689</f>
        <v>0</v>
      </c>
      <c r="AA689" s="80"/>
      <c r="AB689" s="93"/>
    </row>
    <row r="690" spans="1:28" x14ac:dyDescent="0.25">
      <c r="A690" s="25" t="s">
        <v>272</v>
      </c>
      <c r="B690" s="25" t="s">
        <v>13</v>
      </c>
      <c r="C690" s="26">
        <v>43252</v>
      </c>
      <c r="D690" s="26">
        <v>43340</v>
      </c>
      <c r="E690" s="25" t="s">
        <v>90</v>
      </c>
      <c r="F690" s="25" t="s">
        <v>90</v>
      </c>
      <c r="G690" s="25" t="s">
        <v>1696</v>
      </c>
      <c r="H690" s="25" t="s">
        <v>17</v>
      </c>
      <c r="I690" s="25" t="s">
        <v>2274</v>
      </c>
      <c r="J690" s="27">
        <v>123</v>
      </c>
      <c r="K690" s="27">
        <v>0</v>
      </c>
      <c r="L690" s="27">
        <f t="shared" si="73"/>
        <v>123</v>
      </c>
      <c r="M690" s="93">
        <v>0.81363935038434532</v>
      </c>
      <c r="N690" s="4" t="str">
        <f t="shared" si="77"/>
        <v>46167NI2020bf24-REV4.8123</v>
      </c>
      <c r="O690" s="4">
        <f t="shared" si="78"/>
        <v>100.07764009727447</v>
      </c>
      <c r="P690" s="8">
        <f t="shared" si="79"/>
        <v>43333</v>
      </c>
      <c r="Q690" s="8">
        <f>VLOOKUP(P690,'Lookup Tables'!$A$3:$B$121,1,TRUE)</f>
        <v>43331</v>
      </c>
      <c r="R690" s="9" t="str">
        <f>VLOOKUP(P690,'Lookup Tables'!$A$3:$B$121,2,TRUE)</f>
        <v>LATE</v>
      </c>
      <c r="S690" s="10" t="str">
        <f>VLOOKUP(P690,'Lookup Tables'!$D$3:$E$25,2,TRUE)</f>
        <v>LATE</v>
      </c>
      <c r="T690" s="24" t="str">
        <f>IF(LEFT(G690,2)="PH",VLOOKUP(LEFT(G690,3),'Lookup Tables'!$G$3:$H$37,2,FALSE),IF(ISNA(VLOOKUP(LEFT(G690,2),'Lookup Tables'!$G$3:$H$37,2,FALSE)),"Other",VLOOKUP(LEFT(G690,2),'Lookup Tables'!$G$3:$H$37,2,FALSE)))</f>
        <v>Battery</v>
      </c>
      <c r="U690" s="79" t="str">
        <f t="shared" si="74"/>
        <v>NI2</v>
      </c>
      <c r="V690" s="79" t="str">
        <f t="shared" si="75"/>
        <v>I</v>
      </c>
      <c r="W690" s="79">
        <f>VLOOKUP(V690,'Lookup Tables'!$K$3:$L$21,2,FALSE)</f>
        <v>9</v>
      </c>
      <c r="X690" s="79">
        <f t="shared" si="76"/>
        <v>1107</v>
      </c>
      <c r="Y690" s="12">
        <f ca="1">IF(R690="LATE",TODAY()-P690,0)</f>
        <v>24</v>
      </c>
      <c r="Z690">
        <f ca="1">Y690*L690</f>
        <v>2952</v>
      </c>
      <c r="AA690" s="80"/>
      <c r="AB690" s="93"/>
    </row>
    <row r="691" spans="1:28" x14ac:dyDescent="0.25">
      <c r="A691" s="25" t="s">
        <v>279</v>
      </c>
      <c r="B691" s="25" t="s">
        <v>13</v>
      </c>
      <c r="C691" s="26">
        <v>43262</v>
      </c>
      <c r="D691" s="26">
        <v>43367</v>
      </c>
      <c r="E691" s="25" t="s">
        <v>34</v>
      </c>
      <c r="F691" s="25" t="s">
        <v>34</v>
      </c>
      <c r="G691" s="25" t="s">
        <v>1696</v>
      </c>
      <c r="H691" s="25" t="s">
        <v>17</v>
      </c>
      <c r="I691" s="25" t="s">
        <v>2275</v>
      </c>
      <c r="J691" s="27">
        <v>72</v>
      </c>
      <c r="K691" s="27">
        <v>0</v>
      </c>
      <c r="L691" s="27">
        <f t="shared" si="73"/>
        <v>72</v>
      </c>
      <c r="M691" s="93">
        <v>0.98661277971566275</v>
      </c>
      <c r="N691" s="4" t="str">
        <f t="shared" si="77"/>
        <v>46255NI2020bf24-REV4.872</v>
      </c>
      <c r="O691" s="4">
        <f t="shared" si="78"/>
        <v>71.036120139527725</v>
      </c>
      <c r="P691" s="8">
        <f t="shared" si="79"/>
        <v>43367</v>
      </c>
      <c r="Q691" s="8">
        <f>VLOOKUP(P691,'Lookup Tables'!$A$3:$B$121,1,TRUE)</f>
        <v>43366</v>
      </c>
      <c r="R691" s="9">
        <f>VLOOKUP(P691,'Lookup Tables'!$A$3:$B$121,2,TRUE)</f>
        <v>43366</v>
      </c>
      <c r="S691" s="10">
        <f>VLOOKUP(P691,'Lookup Tables'!$D$3:$E$25,2,TRUE)</f>
        <v>43344</v>
      </c>
      <c r="T691" s="24" t="str">
        <f>IF(LEFT(G691,2)="PH",VLOOKUP(LEFT(G691,3),'Lookup Tables'!$G$3:$H$37,2,FALSE),IF(ISNA(VLOOKUP(LEFT(G691,2),'Lookup Tables'!$G$3:$H$37,2,FALSE)),"Other",VLOOKUP(LEFT(G691,2),'Lookup Tables'!$G$3:$H$37,2,FALSE)))</f>
        <v>Battery</v>
      </c>
      <c r="U691" s="79" t="str">
        <f t="shared" si="74"/>
        <v>NI2</v>
      </c>
      <c r="V691" s="79" t="str">
        <f t="shared" si="75"/>
        <v>I</v>
      </c>
      <c r="W691" s="79">
        <f>VLOOKUP(V691,'Lookup Tables'!$K$3:$L$21,2,FALSE)</f>
        <v>9</v>
      </c>
      <c r="X691" s="79">
        <f t="shared" si="76"/>
        <v>648</v>
      </c>
      <c r="Y691" s="12">
        <f ca="1">IF(R691="LATE",TODAY()-P691,0)</f>
        <v>0</v>
      </c>
      <c r="Z691">
        <f ca="1">Y691*L691</f>
        <v>0</v>
      </c>
      <c r="AA691" s="80"/>
      <c r="AB691" s="93"/>
    </row>
    <row r="692" spans="1:28" x14ac:dyDescent="0.25">
      <c r="A692" s="25" t="s">
        <v>156</v>
      </c>
      <c r="B692" s="25" t="s">
        <v>13</v>
      </c>
      <c r="C692" s="26">
        <v>43181</v>
      </c>
      <c r="D692" s="26">
        <v>43420</v>
      </c>
      <c r="E692" s="25" t="s">
        <v>51</v>
      </c>
      <c r="F692" s="25" t="s">
        <v>51</v>
      </c>
      <c r="G692" s="25" t="s">
        <v>1696</v>
      </c>
      <c r="H692" s="25" t="s">
        <v>17</v>
      </c>
      <c r="I692" s="25" t="s">
        <v>2276</v>
      </c>
      <c r="J692" s="27">
        <v>12</v>
      </c>
      <c r="K692" s="27">
        <v>0</v>
      </c>
      <c r="L692" s="27">
        <f t="shared" si="73"/>
        <v>12</v>
      </c>
      <c r="M692" s="93">
        <v>0.8998985881571433</v>
      </c>
      <c r="N692" s="4" t="str">
        <f t="shared" si="77"/>
        <v>45496NI2020bf24-REV4.812</v>
      </c>
      <c r="O692" s="4">
        <f t="shared" si="78"/>
        <v>10.79878305788572</v>
      </c>
      <c r="P692" s="8">
        <f t="shared" si="79"/>
        <v>43349</v>
      </c>
      <c r="Q692" s="8">
        <f>VLOOKUP(P692,'Lookup Tables'!$A$3:$B$121,1,TRUE)</f>
        <v>43345</v>
      </c>
      <c r="R692" s="9" t="str">
        <f>VLOOKUP(P692,'Lookup Tables'!$A$3:$B$121,2,TRUE)</f>
        <v>LATE</v>
      </c>
      <c r="S692" s="10">
        <f>VLOOKUP(P692,'Lookup Tables'!$D$3:$E$25,2,TRUE)</f>
        <v>43344</v>
      </c>
      <c r="T692" s="24" t="str">
        <f>IF(LEFT(G692,2)="PH",VLOOKUP(LEFT(G692,3),'Lookup Tables'!$G$3:$H$37,2,FALSE),IF(ISNA(VLOOKUP(LEFT(G692,2),'Lookup Tables'!$G$3:$H$37,2,FALSE)),"Other",VLOOKUP(LEFT(G692,2),'Lookup Tables'!$G$3:$H$37,2,FALSE)))</f>
        <v>Battery</v>
      </c>
      <c r="U692" s="79" t="str">
        <f t="shared" si="74"/>
        <v>NI2</v>
      </c>
      <c r="V692" s="79" t="str">
        <f t="shared" si="75"/>
        <v>I</v>
      </c>
      <c r="W692" s="79">
        <f>VLOOKUP(V692,'Lookup Tables'!$K$3:$L$21,2,FALSE)</f>
        <v>9</v>
      </c>
      <c r="X692" s="79">
        <f t="shared" si="76"/>
        <v>108</v>
      </c>
      <c r="Y692" s="12">
        <f ca="1">IF(R692="LATE",TODAY()-P692,0)</f>
        <v>8</v>
      </c>
      <c r="Z692">
        <f ca="1">Y692*L692</f>
        <v>96</v>
      </c>
      <c r="AA692" s="80"/>
      <c r="AB692" s="93"/>
    </row>
    <row r="693" spans="1:28" x14ac:dyDescent="0.25">
      <c r="A693" s="25" t="s">
        <v>156</v>
      </c>
      <c r="B693" s="25" t="s">
        <v>13</v>
      </c>
      <c r="C693" s="26">
        <v>43181</v>
      </c>
      <c r="D693" s="26">
        <v>43420</v>
      </c>
      <c r="E693" s="25" t="s">
        <v>51</v>
      </c>
      <c r="F693" s="25" t="s">
        <v>51</v>
      </c>
      <c r="G693" s="25" t="s">
        <v>1696</v>
      </c>
      <c r="H693" s="25" t="s">
        <v>17</v>
      </c>
      <c r="I693" s="25" t="s">
        <v>2277</v>
      </c>
      <c r="J693" s="27">
        <v>12</v>
      </c>
      <c r="K693" s="27">
        <v>0</v>
      </c>
      <c r="L693" s="27">
        <f t="shared" si="73"/>
        <v>12</v>
      </c>
      <c r="M693" s="93">
        <v>0.8998985881571433</v>
      </c>
      <c r="N693" s="4" t="str">
        <f t="shared" si="77"/>
        <v>45496NI2020bf24-REV4.812</v>
      </c>
      <c r="O693" s="4">
        <f t="shared" si="78"/>
        <v>10.79878305788572</v>
      </c>
      <c r="P693" s="8">
        <f t="shared" si="79"/>
        <v>43377</v>
      </c>
      <c r="Q693" s="8">
        <f>VLOOKUP(P693,'Lookup Tables'!$A$3:$B$121,1,TRUE)</f>
        <v>43373</v>
      </c>
      <c r="R693" s="9">
        <f>VLOOKUP(P693,'Lookup Tables'!$A$3:$B$121,2,TRUE)</f>
        <v>43373</v>
      </c>
      <c r="S693" s="10">
        <f>VLOOKUP(P693,'Lookup Tables'!$D$3:$E$25,2,TRUE)</f>
        <v>43374</v>
      </c>
      <c r="T693" s="24" t="str">
        <f>IF(LEFT(G693,2)="PH",VLOOKUP(LEFT(G693,3),'Lookup Tables'!$G$3:$H$37,2,FALSE),IF(ISNA(VLOOKUP(LEFT(G693,2),'Lookup Tables'!$G$3:$H$37,2,FALSE)),"Other",VLOOKUP(LEFT(G693,2),'Lookup Tables'!$G$3:$H$37,2,FALSE)))</f>
        <v>Battery</v>
      </c>
      <c r="U693" s="79" t="str">
        <f t="shared" si="74"/>
        <v>NI2</v>
      </c>
      <c r="V693" s="79" t="str">
        <f t="shared" si="75"/>
        <v>I</v>
      </c>
      <c r="W693" s="79">
        <f>VLOOKUP(V693,'Lookup Tables'!$K$3:$L$21,2,FALSE)</f>
        <v>9</v>
      </c>
      <c r="X693" s="79">
        <f t="shared" si="76"/>
        <v>108</v>
      </c>
      <c r="Y693" s="12">
        <f ca="1">IF(R693="LATE",TODAY()-P693,0)</f>
        <v>0</v>
      </c>
      <c r="Z693">
        <f ca="1">Y693*L693</f>
        <v>0</v>
      </c>
      <c r="AA693" s="80"/>
      <c r="AB693" s="93"/>
    </row>
    <row r="694" spans="1:28" x14ac:dyDescent="0.25">
      <c r="A694" s="25" t="s">
        <v>156</v>
      </c>
      <c r="B694" s="25" t="s">
        <v>13</v>
      </c>
      <c r="C694" s="26">
        <v>43181</v>
      </c>
      <c r="D694" s="26">
        <v>43420</v>
      </c>
      <c r="E694" s="25" t="s">
        <v>51</v>
      </c>
      <c r="F694" s="25" t="s">
        <v>51</v>
      </c>
      <c r="G694" s="25" t="s">
        <v>1696</v>
      </c>
      <c r="H694" s="25" t="s">
        <v>17</v>
      </c>
      <c r="I694" s="25" t="s">
        <v>2278</v>
      </c>
      <c r="J694" s="27">
        <v>12</v>
      </c>
      <c r="K694" s="27">
        <v>0</v>
      </c>
      <c r="L694" s="27">
        <f t="shared" si="73"/>
        <v>12</v>
      </c>
      <c r="M694" s="93">
        <v>0.8998985881571433</v>
      </c>
      <c r="N694" s="4" t="str">
        <f t="shared" si="77"/>
        <v>45496NI2020bf24-REV4.812</v>
      </c>
      <c r="O694" s="4">
        <f t="shared" si="78"/>
        <v>10.79878305788572</v>
      </c>
      <c r="P694" s="8">
        <f t="shared" si="79"/>
        <v>43405</v>
      </c>
      <c r="Q694" s="8">
        <f>VLOOKUP(P694,'Lookup Tables'!$A$3:$B$121,1,TRUE)</f>
        <v>43401</v>
      </c>
      <c r="R694" s="9">
        <f>VLOOKUP(P694,'Lookup Tables'!$A$3:$B$121,2,TRUE)</f>
        <v>43401</v>
      </c>
      <c r="S694" s="10">
        <f>VLOOKUP(P694,'Lookup Tables'!$D$3:$E$25,2,TRUE)</f>
        <v>43405</v>
      </c>
      <c r="T694" s="24" t="str">
        <f>IF(LEFT(G694,2)="PH",VLOOKUP(LEFT(G694,3),'Lookup Tables'!$G$3:$H$37,2,FALSE),IF(ISNA(VLOOKUP(LEFT(G694,2),'Lookup Tables'!$G$3:$H$37,2,FALSE)),"Other",VLOOKUP(LEFT(G694,2),'Lookup Tables'!$G$3:$H$37,2,FALSE)))</f>
        <v>Battery</v>
      </c>
      <c r="U694" s="79" t="str">
        <f t="shared" si="74"/>
        <v>NI2</v>
      </c>
      <c r="V694" s="79" t="str">
        <f t="shared" si="75"/>
        <v>I</v>
      </c>
      <c r="W694" s="79">
        <f>VLOOKUP(V694,'Lookup Tables'!$K$3:$L$21,2,FALSE)</f>
        <v>9</v>
      </c>
      <c r="X694" s="79">
        <f t="shared" si="76"/>
        <v>108</v>
      </c>
      <c r="Y694" s="12">
        <f ca="1">IF(R694="LATE",TODAY()-P694,0)</f>
        <v>0</v>
      </c>
      <c r="Z694">
        <f ca="1">Y694*L694</f>
        <v>0</v>
      </c>
      <c r="AA694" s="80"/>
      <c r="AB694" s="93"/>
    </row>
    <row r="695" spans="1:28" x14ac:dyDescent="0.25">
      <c r="A695" s="25" t="s">
        <v>577</v>
      </c>
      <c r="B695" s="25" t="s">
        <v>13</v>
      </c>
      <c r="C695" s="26">
        <v>43314</v>
      </c>
      <c r="D695" s="26">
        <v>43433</v>
      </c>
      <c r="E695" s="25" t="s">
        <v>51</v>
      </c>
      <c r="F695" s="25" t="s">
        <v>51</v>
      </c>
      <c r="G695" s="25" t="s">
        <v>1696</v>
      </c>
      <c r="H695" s="25" t="s">
        <v>17</v>
      </c>
      <c r="I695" s="25" t="s">
        <v>2279</v>
      </c>
      <c r="J695" s="27">
        <v>10</v>
      </c>
      <c r="K695" s="27">
        <v>0</v>
      </c>
      <c r="L695" s="27">
        <f t="shared" si="73"/>
        <v>10</v>
      </c>
      <c r="M695" s="93">
        <v>0.98661277971566275</v>
      </c>
      <c r="N695" s="4" t="str">
        <f t="shared" si="77"/>
        <v>46722NI2020bf24-REV4.810</v>
      </c>
      <c r="O695" s="4">
        <f t="shared" si="78"/>
        <v>9.8661277971566275</v>
      </c>
      <c r="P695" s="8">
        <f t="shared" si="79"/>
        <v>43430</v>
      </c>
      <c r="Q695" s="8">
        <f>VLOOKUP(P695,'Lookup Tables'!$A$3:$B$121,1,TRUE)</f>
        <v>43429</v>
      </c>
      <c r="R695" s="9">
        <f>VLOOKUP(P695,'Lookup Tables'!$A$3:$B$121,2,TRUE)</f>
        <v>43429</v>
      </c>
      <c r="S695" s="10">
        <f>VLOOKUP(P695,'Lookup Tables'!$D$3:$E$25,2,TRUE)</f>
        <v>43405</v>
      </c>
      <c r="T695" s="24" t="str">
        <f>IF(LEFT(G695,2)="PH",VLOOKUP(LEFT(G695,3),'Lookup Tables'!$G$3:$H$37,2,FALSE),IF(ISNA(VLOOKUP(LEFT(G695,2),'Lookup Tables'!$G$3:$H$37,2,FALSE)),"Other",VLOOKUP(LEFT(G695,2),'Lookup Tables'!$G$3:$H$37,2,FALSE)))</f>
        <v>Battery</v>
      </c>
      <c r="U695" s="79" t="str">
        <f t="shared" si="74"/>
        <v>NI2</v>
      </c>
      <c r="V695" s="79" t="str">
        <f t="shared" si="75"/>
        <v>I</v>
      </c>
      <c r="W695" s="79">
        <f>VLOOKUP(V695,'Lookup Tables'!$K$3:$L$21,2,FALSE)</f>
        <v>9</v>
      </c>
      <c r="X695" s="79">
        <f t="shared" si="76"/>
        <v>90</v>
      </c>
      <c r="Y695" s="12">
        <f ca="1">IF(R695="LATE",TODAY()-P695,0)</f>
        <v>0</v>
      </c>
      <c r="Z695">
        <f ca="1">Y695*L695</f>
        <v>0</v>
      </c>
      <c r="AA695" s="80"/>
      <c r="AB695" s="93"/>
    </row>
    <row r="696" spans="1:28" x14ac:dyDescent="0.25">
      <c r="A696" s="25" t="s">
        <v>748</v>
      </c>
      <c r="B696" s="25" t="s">
        <v>13</v>
      </c>
      <c r="C696" s="26">
        <v>43321</v>
      </c>
      <c r="D696" s="26">
        <v>43434</v>
      </c>
      <c r="E696" s="25" t="s">
        <v>51</v>
      </c>
      <c r="F696" s="25" t="s">
        <v>51</v>
      </c>
      <c r="G696" s="25" t="s">
        <v>1696</v>
      </c>
      <c r="H696" s="25" t="s">
        <v>17</v>
      </c>
      <c r="I696" s="25" t="s">
        <v>2279</v>
      </c>
      <c r="J696" s="27">
        <v>10</v>
      </c>
      <c r="K696" s="27">
        <v>0</v>
      </c>
      <c r="L696" s="27">
        <f t="shared" si="73"/>
        <v>10</v>
      </c>
      <c r="M696" s="93">
        <v>0.98661277971566275</v>
      </c>
      <c r="N696" s="4" t="str">
        <f t="shared" si="77"/>
        <v>46781NI2020bf24-REV4.810</v>
      </c>
      <c r="O696" s="4">
        <f t="shared" si="78"/>
        <v>9.8661277971566275</v>
      </c>
      <c r="P696" s="8">
        <f t="shared" si="79"/>
        <v>43430</v>
      </c>
      <c r="Q696" s="8">
        <f>VLOOKUP(P696,'Lookup Tables'!$A$3:$B$121,1,TRUE)</f>
        <v>43429</v>
      </c>
      <c r="R696" s="9">
        <f>VLOOKUP(P696,'Lookup Tables'!$A$3:$B$121,2,TRUE)</f>
        <v>43429</v>
      </c>
      <c r="S696" s="10">
        <f>VLOOKUP(P696,'Lookup Tables'!$D$3:$E$25,2,TRUE)</f>
        <v>43405</v>
      </c>
      <c r="T696" s="24" t="str">
        <f>IF(LEFT(G696,2)="PH",VLOOKUP(LEFT(G696,3),'Lookup Tables'!$G$3:$H$37,2,FALSE),IF(ISNA(VLOOKUP(LEFT(G696,2),'Lookup Tables'!$G$3:$H$37,2,FALSE)),"Other",VLOOKUP(LEFT(G696,2),'Lookup Tables'!$G$3:$H$37,2,FALSE)))</f>
        <v>Battery</v>
      </c>
      <c r="U696" s="79" t="str">
        <f t="shared" si="74"/>
        <v>NI2</v>
      </c>
      <c r="V696" s="79" t="str">
        <f t="shared" si="75"/>
        <v>I</v>
      </c>
      <c r="W696" s="79">
        <f>VLOOKUP(V696,'Lookup Tables'!$K$3:$L$21,2,FALSE)</f>
        <v>9</v>
      </c>
      <c r="X696" s="79">
        <f t="shared" si="76"/>
        <v>90</v>
      </c>
      <c r="Y696" s="12">
        <f ca="1">IF(R696="LATE",TODAY()-P696,0)</f>
        <v>0</v>
      </c>
      <c r="Z696">
        <f ca="1">Y696*L696</f>
        <v>0</v>
      </c>
      <c r="AA696" s="80"/>
      <c r="AB696" s="93"/>
    </row>
    <row r="697" spans="1:28" x14ac:dyDescent="0.25">
      <c r="A697" s="25" t="s">
        <v>808</v>
      </c>
      <c r="B697" s="25" t="s">
        <v>13</v>
      </c>
      <c r="C697" s="26">
        <v>43332</v>
      </c>
      <c r="D697" s="26">
        <v>43374</v>
      </c>
      <c r="E697" s="25" t="s">
        <v>809</v>
      </c>
      <c r="F697" s="25" t="s">
        <v>809</v>
      </c>
      <c r="G697" s="25" t="s">
        <v>1697</v>
      </c>
      <c r="H697" s="25" t="s">
        <v>17</v>
      </c>
      <c r="I697" s="25" t="s">
        <v>2280</v>
      </c>
      <c r="J697" s="27">
        <v>1</v>
      </c>
      <c r="K697" s="27">
        <v>0</v>
      </c>
      <c r="L697" s="27">
        <f t="shared" si="73"/>
        <v>1</v>
      </c>
      <c r="M697" s="93">
        <v>1.2757814059202535</v>
      </c>
      <c r="N697" s="4" t="str">
        <f t="shared" si="77"/>
        <v>46857Ni2020bf29-REV2.21</v>
      </c>
      <c r="O697" s="4">
        <f t="shared" si="78"/>
        <v>1.2757814059202535</v>
      </c>
      <c r="P697" s="8">
        <f t="shared" si="79"/>
        <v>43355</v>
      </c>
      <c r="Q697" s="8">
        <f>VLOOKUP(P697,'Lookup Tables'!$A$3:$B$121,1,TRUE)</f>
        <v>43352</v>
      </c>
      <c r="R697" s="9">
        <f>VLOOKUP(P697,'Lookup Tables'!$A$3:$B$121,2,TRUE)</f>
        <v>43352</v>
      </c>
      <c r="S697" s="10">
        <f>VLOOKUP(P697,'Lookup Tables'!$D$3:$E$25,2,TRUE)</f>
        <v>43344</v>
      </c>
      <c r="T697" s="24" t="str">
        <f>IF(LEFT(G697,2)="PH",VLOOKUP(LEFT(G697,3),'Lookup Tables'!$G$3:$H$37,2,FALSE),IF(ISNA(VLOOKUP(LEFT(G697,2),'Lookup Tables'!$G$3:$H$37,2,FALSE)),"Other",VLOOKUP(LEFT(G697,2),'Lookup Tables'!$G$3:$H$37,2,FALSE)))</f>
        <v>Battery</v>
      </c>
      <c r="U697" s="79" t="str">
        <f t="shared" si="74"/>
        <v>Ni2</v>
      </c>
      <c r="V697" s="79" t="str">
        <f t="shared" si="75"/>
        <v>i</v>
      </c>
      <c r="W697" s="79">
        <f>VLOOKUP(V697,'Lookup Tables'!$K$3:$L$21,2,FALSE)</f>
        <v>9</v>
      </c>
      <c r="X697" s="79">
        <f t="shared" si="76"/>
        <v>9</v>
      </c>
      <c r="Y697" s="12">
        <f ca="1">IF(R697="LATE",TODAY()-P697,0)</f>
        <v>0</v>
      </c>
      <c r="Z697">
        <f ca="1">Y697*L697</f>
        <v>0</v>
      </c>
      <c r="AA697" s="80"/>
      <c r="AB697" s="93"/>
    </row>
    <row r="698" spans="1:28" x14ac:dyDescent="0.25">
      <c r="A698" s="25" t="s">
        <v>560</v>
      </c>
      <c r="B698" s="25" t="s">
        <v>13</v>
      </c>
      <c r="C698" s="26">
        <v>43315</v>
      </c>
      <c r="D698" s="26">
        <v>43397</v>
      </c>
      <c r="E698" s="25" t="s">
        <v>561</v>
      </c>
      <c r="F698" s="25" t="s">
        <v>561</v>
      </c>
      <c r="G698" s="25" t="s">
        <v>1698</v>
      </c>
      <c r="H698" s="25" t="s">
        <v>17</v>
      </c>
      <c r="I698" s="25" t="s">
        <v>2281</v>
      </c>
      <c r="J698" s="27">
        <v>2</v>
      </c>
      <c r="K698" s="27">
        <v>0</v>
      </c>
      <c r="L698" s="27">
        <f t="shared" si="73"/>
        <v>2</v>
      </c>
      <c r="M698" s="93">
        <v>1.5484807050817255</v>
      </c>
      <c r="N698" s="4" t="str">
        <f t="shared" si="77"/>
        <v>46743Ni2020bf29-REV2.32</v>
      </c>
      <c r="O698" s="4">
        <f t="shared" si="78"/>
        <v>3.0969614101634511</v>
      </c>
      <c r="P698" s="8">
        <f t="shared" si="79"/>
        <v>43397</v>
      </c>
      <c r="Q698" s="8">
        <f>VLOOKUP(P698,'Lookup Tables'!$A$3:$B$121,1,TRUE)</f>
        <v>43394</v>
      </c>
      <c r="R698" s="9">
        <f>VLOOKUP(P698,'Lookup Tables'!$A$3:$B$121,2,TRUE)</f>
        <v>43394</v>
      </c>
      <c r="S698" s="10">
        <f>VLOOKUP(P698,'Lookup Tables'!$D$3:$E$25,2,TRUE)</f>
        <v>43374</v>
      </c>
      <c r="T698" s="24" t="str">
        <f>IF(LEFT(G698,2)="PH",VLOOKUP(LEFT(G698,3),'Lookup Tables'!$G$3:$H$37,2,FALSE),IF(ISNA(VLOOKUP(LEFT(G698,2),'Lookup Tables'!$G$3:$H$37,2,FALSE)),"Other",VLOOKUP(LEFT(G698,2),'Lookup Tables'!$G$3:$H$37,2,FALSE)))</f>
        <v>Battery</v>
      </c>
      <c r="U698" s="79" t="str">
        <f t="shared" si="74"/>
        <v>Ni2</v>
      </c>
      <c r="V698" s="79" t="str">
        <f t="shared" si="75"/>
        <v>i</v>
      </c>
      <c r="W698" s="79">
        <f>VLOOKUP(V698,'Lookup Tables'!$K$3:$L$21,2,FALSE)</f>
        <v>9</v>
      </c>
      <c r="X698" s="79">
        <f t="shared" si="76"/>
        <v>18</v>
      </c>
      <c r="Y698" s="12">
        <f ca="1">IF(R698="LATE",TODAY()-P698,0)</f>
        <v>0</v>
      </c>
      <c r="Z698">
        <f ca="1">Y698*L698</f>
        <v>0</v>
      </c>
      <c r="AA698" s="80"/>
      <c r="AB698" s="93"/>
    </row>
    <row r="699" spans="1:28" x14ac:dyDescent="0.25">
      <c r="A699" s="25" t="s">
        <v>1230</v>
      </c>
      <c r="B699" s="25" t="s">
        <v>13</v>
      </c>
      <c r="C699" s="26">
        <v>43348</v>
      </c>
      <c r="D699" s="26">
        <v>43371</v>
      </c>
      <c r="E699" s="25" t="s">
        <v>1231</v>
      </c>
      <c r="F699" s="25" t="s">
        <v>1231</v>
      </c>
      <c r="G699" s="25" t="s">
        <v>1699</v>
      </c>
      <c r="H699" s="25" t="s">
        <v>17</v>
      </c>
      <c r="I699" s="25" t="s">
        <v>2282</v>
      </c>
      <c r="J699" s="27">
        <v>25</v>
      </c>
      <c r="K699" s="27">
        <v>0</v>
      </c>
      <c r="L699" s="27">
        <f t="shared" si="73"/>
        <v>25</v>
      </c>
      <c r="M699" s="93">
        <v>1.1317430373608237</v>
      </c>
      <c r="N699" s="4" t="str">
        <f t="shared" si="77"/>
        <v>46944Ni2020bf29-REV2.625</v>
      </c>
      <c r="O699" s="4">
        <f t="shared" si="78"/>
        <v>28.293575934020591</v>
      </c>
      <c r="P699" s="8">
        <f t="shared" si="79"/>
        <v>43371</v>
      </c>
      <c r="Q699" s="8">
        <f>VLOOKUP(P699,'Lookup Tables'!$A$3:$B$121,1,TRUE)</f>
        <v>43366</v>
      </c>
      <c r="R699" s="9">
        <f>VLOOKUP(P699,'Lookup Tables'!$A$3:$B$121,2,TRUE)</f>
        <v>43366</v>
      </c>
      <c r="S699" s="10">
        <f>VLOOKUP(P699,'Lookup Tables'!$D$3:$E$25,2,TRUE)</f>
        <v>43344</v>
      </c>
      <c r="T699" s="24" t="str">
        <f>IF(LEFT(G699,2)="PH",VLOOKUP(LEFT(G699,3),'Lookup Tables'!$G$3:$H$37,2,FALSE),IF(ISNA(VLOOKUP(LEFT(G699,2),'Lookup Tables'!$G$3:$H$37,2,FALSE)),"Other",VLOOKUP(LEFT(G699,2),'Lookup Tables'!$G$3:$H$37,2,FALSE)))</f>
        <v>Battery</v>
      </c>
      <c r="U699" s="79" t="str">
        <f t="shared" si="74"/>
        <v>Ni2</v>
      </c>
      <c r="V699" s="79" t="str">
        <f t="shared" si="75"/>
        <v>i</v>
      </c>
      <c r="W699" s="79">
        <f>VLOOKUP(V699,'Lookup Tables'!$K$3:$L$21,2,FALSE)</f>
        <v>9</v>
      </c>
      <c r="X699" s="79">
        <f t="shared" si="76"/>
        <v>225</v>
      </c>
      <c r="Y699" s="12">
        <f ca="1">IF(R699="LATE",TODAY()-P699,0)</f>
        <v>0</v>
      </c>
      <c r="Z699">
        <f ca="1">Y699*L699</f>
        <v>0</v>
      </c>
      <c r="AA699" s="80"/>
      <c r="AB699" s="93"/>
    </row>
    <row r="700" spans="1:28" x14ac:dyDescent="0.25">
      <c r="A700" s="25" t="s">
        <v>381</v>
      </c>
      <c r="B700" s="25" t="s">
        <v>13</v>
      </c>
      <c r="C700" s="26">
        <v>43284</v>
      </c>
      <c r="D700" s="26">
        <v>43385</v>
      </c>
      <c r="E700" s="25" t="s">
        <v>77</v>
      </c>
      <c r="F700" s="25" t="s">
        <v>77</v>
      </c>
      <c r="G700" s="25" t="s">
        <v>1699</v>
      </c>
      <c r="H700" s="25" t="s">
        <v>17</v>
      </c>
      <c r="I700" s="25" t="s">
        <v>2283</v>
      </c>
      <c r="J700" s="27">
        <v>1</v>
      </c>
      <c r="K700" s="27">
        <v>0</v>
      </c>
      <c r="L700" s="27">
        <f t="shared" si="73"/>
        <v>1</v>
      </c>
      <c r="M700" s="93">
        <v>1.5484807050817255</v>
      </c>
      <c r="N700" s="4" t="str">
        <f t="shared" si="77"/>
        <v>46460Ni2020bf29-REV2.61</v>
      </c>
      <c r="O700" s="4">
        <f t="shared" si="78"/>
        <v>1.5484807050817255</v>
      </c>
      <c r="P700" s="8">
        <f t="shared" si="79"/>
        <v>43390</v>
      </c>
      <c r="Q700" s="8">
        <f>VLOOKUP(P700,'Lookup Tables'!$A$3:$B$121,1,TRUE)</f>
        <v>43387</v>
      </c>
      <c r="R700" s="9">
        <f>VLOOKUP(P700,'Lookup Tables'!$A$3:$B$121,2,TRUE)</f>
        <v>43387</v>
      </c>
      <c r="S700" s="10">
        <f>VLOOKUP(P700,'Lookup Tables'!$D$3:$E$25,2,TRUE)</f>
        <v>43374</v>
      </c>
      <c r="T700" s="24" t="str">
        <f>IF(LEFT(G700,2)="PH",VLOOKUP(LEFT(G700,3),'Lookup Tables'!$G$3:$H$37,2,FALSE),IF(ISNA(VLOOKUP(LEFT(G700,2),'Lookup Tables'!$G$3:$H$37,2,FALSE)),"Other",VLOOKUP(LEFT(G700,2),'Lookup Tables'!$G$3:$H$37,2,FALSE)))</f>
        <v>Battery</v>
      </c>
      <c r="U700" s="79" t="str">
        <f t="shared" si="74"/>
        <v>Ni2</v>
      </c>
      <c r="V700" s="79" t="str">
        <f t="shared" si="75"/>
        <v>i</v>
      </c>
      <c r="W700" s="79">
        <f>VLOOKUP(V700,'Lookup Tables'!$K$3:$L$21,2,FALSE)</f>
        <v>9</v>
      </c>
      <c r="X700" s="79">
        <f t="shared" si="76"/>
        <v>9</v>
      </c>
      <c r="Y700" s="12">
        <f ca="1">IF(R700="LATE",TODAY()-P700,0)</f>
        <v>0</v>
      </c>
      <c r="Z700">
        <f ca="1">Y700*L700</f>
        <v>0</v>
      </c>
      <c r="AA700" s="80"/>
      <c r="AB700" s="93"/>
    </row>
    <row r="701" spans="1:28" x14ac:dyDescent="0.25">
      <c r="A701" s="25" t="s">
        <v>120</v>
      </c>
      <c r="B701" s="25" t="s">
        <v>13</v>
      </c>
      <c r="C701" s="26">
        <v>43054</v>
      </c>
      <c r="D701" s="26">
        <v>43357</v>
      </c>
      <c r="E701" s="25" t="s">
        <v>51</v>
      </c>
      <c r="F701" s="25" t="s">
        <v>51</v>
      </c>
      <c r="G701" s="25" t="s">
        <v>1700</v>
      </c>
      <c r="H701" s="25" t="s">
        <v>17</v>
      </c>
      <c r="I701" s="25" t="s">
        <v>2284</v>
      </c>
      <c r="J701" s="27">
        <v>6</v>
      </c>
      <c r="K701" s="27">
        <v>0</v>
      </c>
      <c r="L701" s="27">
        <f t="shared" si="73"/>
        <v>6</v>
      </c>
      <c r="M701" s="93">
        <v>0.9587696080295065</v>
      </c>
      <c r="N701" s="4" t="str">
        <f t="shared" si="77"/>
        <v>44345Ni2020bf29-REV2.76</v>
      </c>
      <c r="O701" s="4">
        <f t="shared" si="78"/>
        <v>5.752617648177039</v>
      </c>
      <c r="P701" s="8">
        <f t="shared" si="79"/>
        <v>43348</v>
      </c>
      <c r="Q701" s="8">
        <f>VLOOKUP(P701,'Lookup Tables'!$A$3:$B$121,1,TRUE)</f>
        <v>43345</v>
      </c>
      <c r="R701" s="9" t="str">
        <f>VLOOKUP(P701,'Lookup Tables'!$A$3:$B$121,2,TRUE)</f>
        <v>LATE</v>
      </c>
      <c r="S701" s="10">
        <f>VLOOKUP(P701,'Lookup Tables'!$D$3:$E$25,2,TRUE)</f>
        <v>43344</v>
      </c>
      <c r="T701" s="24" t="str">
        <f>IF(LEFT(G701,2)="PH",VLOOKUP(LEFT(G701,3),'Lookup Tables'!$G$3:$H$37,2,FALSE),IF(ISNA(VLOOKUP(LEFT(G701,2),'Lookup Tables'!$G$3:$H$37,2,FALSE)),"Other",VLOOKUP(LEFT(G701,2),'Lookup Tables'!$G$3:$H$37,2,FALSE)))</f>
        <v>Battery</v>
      </c>
      <c r="U701" s="79" t="str">
        <f t="shared" si="74"/>
        <v>Ni2</v>
      </c>
      <c r="V701" s="79" t="str">
        <f t="shared" si="75"/>
        <v>i</v>
      </c>
      <c r="W701" s="79">
        <f>VLOOKUP(V701,'Lookup Tables'!$K$3:$L$21,2,FALSE)</f>
        <v>9</v>
      </c>
      <c r="X701" s="79">
        <f t="shared" si="76"/>
        <v>54</v>
      </c>
      <c r="Y701" s="12">
        <f ca="1">IF(R701="LATE",TODAY()-P701,0)</f>
        <v>9</v>
      </c>
      <c r="Z701">
        <f ca="1">Y701*L701</f>
        <v>54</v>
      </c>
      <c r="AA701" s="80"/>
      <c r="AB701" s="93"/>
    </row>
    <row r="702" spans="1:28" x14ac:dyDescent="0.25">
      <c r="A702" s="25" t="s">
        <v>348</v>
      </c>
      <c r="B702" s="25" t="s">
        <v>13</v>
      </c>
      <c r="C702" s="26">
        <v>43280</v>
      </c>
      <c r="D702" s="26">
        <v>43392</v>
      </c>
      <c r="E702" s="25" t="s">
        <v>105</v>
      </c>
      <c r="F702" s="25" t="s">
        <v>105</v>
      </c>
      <c r="G702" s="25" t="s">
        <v>1701</v>
      </c>
      <c r="H702" s="25" t="s">
        <v>17</v>
      </c>
      <c r="I702" s="25" t="s">
        <v>2285</v>
      </c>
      <c r="J702" s="27">
        <v>1</v>
      </c>
      <c r="K702" s="27">
        <v>0</v>
      </c>
      <c r="L702" s="27">
        <f t="shared" si="73"/>
        <v>1</v>
      </c>
      <c r="M702" s="93">
        <v>1.0450288458023043</v>
      </c>
      <c r="N702" s="4" t="str">
        <f t="shared" si="77"/>
        <v>46427Ni2020bf29-REV2.81</v>
      </c>
      <c r="O702" s="4">
        <f t="shared" si="78"/>
        <v>1.0450288458023043</v>
      </c>
      <c r="P702" s="8">
        <f t="shared" si="79"/>
        <v>43376</v>
      </c>
      <c r="Q702" s="8">
        <f>VLOOKUP(P702,'Lookup Tables'!$A$3:$B$121,1,TRUE)</f>
        <v>43373</v>
      </c>
      <c r="R702" s="9">
        <f>VLOOKUP(P702,'Lookup Tables'!$A$3:$B$121,2,TRUE)</f>
        <v>43373</v>
      </c>
      <c r="S702" s="10">
        <f>VLOOKUP(P702,'Lookup Tables'!$D$3:$E$25,2,TRUE)</f>
        <v>43374</v>
      </c>
      <c r="T702" s="24" t="str">
        <f>IF(LEFT(G702,2)="PH",VLOOKUP(LEFT(G702,3),'Lookup Tables'!$G$3:$H$37,2,FALSE),IF(ISNA(VLOOKUP(LEFT(G702,2),'Lookup Tables'!$G$3:$H$37,2,FALSE)),"Other",VLOOKUP(LEFT(G702,2),'Lookup Tables'!$G$3:$H$37,2,FALSE)))</f>
        <v>Battery</v>
      </c>
      <c r="U702" s="79" t="str">
        <f t="shared" si="74"/>
        <v>Ni2</v>
      </c>
      <c r="V702" s="79" t="str">
        <f t="shared" si="75"/>
        <v>i</v>
      </c>
      <c r="W702" s="79">
        <f>VLOOKUP(V702,'Lookup Tables'!$K$3:$L$21,2,FALSE)</f>
        <v>9</v>
      </c>
      <c r="X702" s="79">
        <f t="shared" si="76"/>
        <v>9</v>
      </c>
      <c r="Y702" s="12">
        <f ca="1">IF(R702="LATE",TODAY()-P702,0)</f>
        <v>0</v>
      </c>
      <c r="Z702">
        <f ca="1">Y702*L702</f>
        <v>0</v>
      </c>
      <c r="AA702" s="80"/>
      <c r="AB702" s="93"/>
    </row>
    <row r="703" spans="1:28" x14ac:dyDescent="0.25">
      <c r="A703" s="25" t="s">
        <v>120</v>
      </c>
      <c r="B703" s="25" t="s">
        <v>13</v>
      </c>
      <c r="C703" s="26">
        <v>43054</v>
      </c>
      <c r="D703" s="26">
        <v>43357</v>
      </c>
      <c r="E703" s="25" t="s">
        <v>51</v>
      </c>
      <c r="F703" s="25" t="s">
        <v>51</v>
      </c>
      <c r="G703" s="25" t="s">
        <v>1702</v>
      </c>
      <c r="H703" s="25" t="s">
        <v>17</v>
      </c>
      <c r="I703" s="25" t="s">
        <v>2286</v>
      </c>
      <c r="J703" s="27">
        <v>24</v>
      </c>
      <c r="K703" s="27">
        <v>0</v>
      </c>
      <c r="L703" s="27">
        <f t="shared" si="73"/>
        <v>24</v>
      </c>
      <c r="M703" s="93">
        <v>0.9587696080295065</v>
      </c>
      <c r="N703" s="4" t="str">
        <f t="shared" si="77"/>
        <v>44345Ni2020bf29-REV2.924</v>
      </c>
      <c r="O703" s="4">
        <f t="shared" si="78"/>
        <v>23.010470592708156</v>
      </c>
      <c r="P703" s="8">
        <f t="shared" si="79"/>
        <v>43348</v>
      </c>
      <c r="Q703" s="8">
        <f>VLOOKUP(P703,'Lookup Tables'!$A$3:$B$121,1,TRUE)</f>
        <v>43345</v>
      </c>
      <c r="R703" s="9" t="str">
        <f>VLOOKUP(P703,'Lookup Tables'!$A$3:$B$121,2,TRUE)</f>
        <v>LATE</v>
      </c>
      <c r="S703" s="10">
        <f>VLOOKUP(P703,'Lookup Tables'!$D$3:$E$25,2,TRUE)</f>
        <v>43344</v>
      </c>
      <c r="T703" s="24" t="str">
        <f>IF(LEFT(G703,2)="PH",VLOOKUP(LEFT(G703,3),'Lookup Tables'!$G$3:$H$37,2,FALSE),IF(ISNA(VLOOKUP(LEFT(G703,2),'Lookup Tables'!$G$3:$H$37,2,FALSE)),"Other",VLOOKUP(LEFT(G703,2),'Lookup Tables'!$G$3:$H$37,2,FALSE)))</f>
        <v>Battery</v>
      </c>
      <c r="U703" s="79" t="str">
        <f t="shared" si="74"/>
        <v>Ni2</v>
      </c>
      <c r="V703" s="79" t="str">
        <f t="shared" si="75"/>
        <v>i</v>
      </c>
      <c r="W703" s="79">
        <f>VLOOKUP(V703,'Lookup Tables'!$K$3:$L$21,2,FALSE)</f>
        <v>9</v>
      </c>
      <c r="X703" s="79">
        <f t="shared" si="76"/>
        <v>216</v>
      </c>
      <c r="Y703" s="12">
        <f ca="1">IF(R703="LATE",TODAY()-P703,0)</f>
        <v>9</v>
      </c>
      <c r="Z703">
        <f ca="1">Y703*L703</f>
        <v>216</v>
      </c>
      <c r="AA703" s="80"/>
      <c r="AB703" s="93"/>
    </row>
    <row r="704" spans="1:28" x14ac:dyDescent="0.25">
      <c r="A704" s="25" t="s">
        <v>120</v>
      </c>
      <c r="B704" s="25" t="s">
        <v>13</v>
      </c>
      <c r="C704" s="26">
        <v>43054</v>
      </c>
      <c r="D704" s="26">
        <v>43357</v>
      </c>
      <c r="E704" s="25" t="s">
        <v>51</v>
      </c>
      <c r="F704" s="25" t="s">
        <v>51</v>
      </c>
      <c r="G704" s="25" t="s">
        <v>1702</v>
      </c>
      <c r="H704" s="25" t="s">
        <v>17</v>
      </c>
      <c r="I704" s="25" t="s">
        <v>2287</v>
      </c>
      <c r="J704" s="27">
        <v>30</v>
      </c>
      <c r="K704" s="27">
        <v>0</v>
      </c>
      <c r="L704" s="27">
        <f t="shared" si="73"/>
        <v>30</v>
      </c>
      <c r="M704" s="93">
        <v>0.9587696080295065</v>
      </c>
      <c r="N704" s="4" t="str">
        <f t="shared" si="77"/>
        <v>44345Ni2020bf29-REV2.930</v>
      </c>
      <c r="O704" s="4">
        <f t="shared" si="78"/>
        <v>28.763088240885196</v>
      </c>
      <c r="P704" s="8">
        <f t="shared" si="79"/>
        <v>43362</v>
      </c>
      <c r="Q704" s="8">
        <f>VLOOKUP(P704,'Lookup Tables'!$A$3:$B$121,1,TRUE)</f>
        <v>43359</v>
      </c>
      <c r="R704" s="9">
        <f>VLOOKUP(P704,'Lookup Tables'!$A$3:$B$121,2,TRUE)</f>
        <v>43359</v>
      </c>
      <c r="S704" s="10">
        <f>VLOOKUP(P704,'Lookup Tables'!$D$3:$E$25,2,TRUE)</f>
        <v>43344</v>
      </c>
      <c r="T704" s="24" t="str">
        <f>IF(LEFT(G704,2)="PH",VLOOKUP(LEFT(G704,3),'Lookup Tables'!$G$3:$H$37,2,FALSE),IF(ISNA(VLOOKUP(LEFT(G704,2),'Lookup Tables'!$G$3:$H$37,2,FALSE)),"Other",VLOOKUP(LEFT(G704,2),'Lookup Tables'!$G$3:$H$37,2,FALSE)))</f>
        <v>Battery</v>
      </c>
      <c r="U704" s="79" t="str">
        <f t="shared" si="74"/>
        <v>Ni2</v>
      </c>
      <c r="V704" s="79" t="str">
        <f t="shared" si="75"/>
        <v>i</v>
      </c>
      <c r="W704" s="79">
        <f>VLOOKUP(V704,'Lookup Tables'!$K$3:$L$21,2,FALSE)</f>
        <v>9</v>
      </c>
      <c r="X704" s="79">
        <f t="shared" si="76"/>
        <v>270</v>
      </c>
      <c r="Y704" s="12">
        <f ca="1">IF(R704="LATE",TODAY()-P704,0)</f>
        <v>0</v>
      </c>
      <c r="Z704">
        <f ca="1">Y704*L704</f>
        <v>0</v>
      </c>
      <c r="AA704" s="80"/>
      <c r="AB704" s="93"/>
    </row>
    <row r="705" spans="1:28" x14ac:dyDescent="0.25">
      <c r="A705" s="25" t="s">
        <v>120</v>
      </c>
      <c r="B705" s="25" t="s">
        <v>13</v>
      </c>
      <c r="C705" s="26">
        <v>43054</v>
      </c>
      <c r="D705" s="26">
        <v>43357</v>
      </c>
      <c r="E705" s="25" t="s">
        <v>51</v>
      </c>
      <c r="F705" s="25" t="s">
        <v>51</v>
      </c>
      <c r="G705" s="25" t="s">
        <v>1702</v>
      </c>
      <c r="H705" s="25" t="s">
        <v>17</v>
      </c>
      <c r="I705" s="25" t="s">
        <v>2288</v>
      </c>
      <c r="J705" s="27">
        <v>30</v>
      </c>
      <c r="K705" s="27">
        <v>0</v>
      </c>
      <c r="L705" s="27">
        <f t="shared" si="73"/>
        <v>30</v>
      </c>
      <c r="M705" s="93">
        <v>0.9587696080295065</v>
      </c>
      <c r="N705" s="4" t="str">
        <f t="shared" si="77"/>
        <v>44345Ni2020bf29-REV2.930</v>
      </c>
      <c r="O705" s="4">
        <f t="shared" si="78"/>
        <v>28.763088240885196</v>
      </c>
      <c r="P705" s="8">
        <f t="shared" si="79"/>
        <v>43390</v>
      </c>
      <c r="Q705" s="8">
        <f>VLOOKUP(P705,'Lookup Tables'!$A$3:$B$121,1,TRUE)</f>
        <v>43387</v>
      </c>
      <c r="R705" s="9">
        <f>VLOOKUP(P705,'Lookup Tables'!$A$3:$B$121,2,TRUE)</f>
        <v>43387</v>
      </c>
      <c r="S705" s="10">
        <f>VLOOKUP(P705,'Lookup Tables'!$D$3:$E$25,2,TRUE)</f>
        <v>43374</v>
      </c>
      <c r="T705" s="24" t="str">
        <f>IF(LEFT(G705,2)="PH",VLOOKUP(LEFT(G705,3),'Lookup Tables'!$G$3:$H$37,2,FALSE),IF(ISNA(VLOOKUP(LEFT(G705,2),'Lookup Tables'!$G$3:$H$37,2,FALSE)),"Other",VLOOKUP(LEFT(G705,2),'Lookup Tables'!$G$3:$H$37,2,FALSE)))</f>
        <v>Battery</v>
      </c>
      <c r="U705" s="79" t="str">
        <f t="shared" si="74"/>
        <v>Ni2</v>
      </c>
      <c r="V705" s="79" t="str">
        <f t="shared" si="75"/>
        <v>i</v>
      </c>
      <c r="W705" s="79">
        <f>VLOOKUP(V705,'Lookup Tables'!$K$3:$L$21,2,FALSE)</f>
        <v>9</v>
      </c>
      <c r="X705" s="79">
        <f t="shared" si="76"/>
        <v>270</v>
      </c>
      <c r="Y705" s="12">
        <f ca="1">IF(R705="LATE",TODAY()-P705,0)</f>
        <v>0</v>
      </c>
      <c r="Z705">
        <f ca="1">Y705*L705</f>
        <v>0</v>
      </c>
      <c r="AA705" s="80"/>
      <c r="AB705" s="93"/>
    </row>
    <row r="706" spans="1:28" x14ac:dyDescent="0.25">
      <c r="A706" s="25" t="s">
        <v>1218</v>
      </c>
      <c r="B706" s="25" t="s">
        <v>13</v>
      </c>
      <c r="C706" s="26">
        <v>43343</v>
      </c>
      <c r="D706" s="26">
        <v>43360</v>
      </c>
      <c r="E706" s="25" t="s">
        <v>340</v>
      </c>
      <c r="F706" s="25" t="s">
        <v>340</v>
      </c>
      <c r="G706" s="25" t="s">
        <v>1702</v>
      </c>
      <c r="H706" s="25" t="s">
        <v>17</v>
      </c>
      <c r="I706" s="25" t="s">
        <v>2289</v>
      </c>
      <c r="J706" s="27">
        <v>2</v>
      </c>
      <c r="K706" s="27">
        <v>0</v>
      </c>
      <c r="L706" s="27">
        <f t="shared" ref="L706:L769" si="80">IF((J706-K706)&gt;0, J706-K706, 0)</f>
        <v>2</v>
      </c>
      <c r="M706" s="93">
        <v>1.5484807050817255</v>
      </c>
      <c r="N706" s="4" t="str">
        <f t="shared" si="77"/>
        <v>46938Ni2020bf29-REV2.92</v>
      </c>
      <c r="O706" s="4">
        <f t="shared" si="78"/>
        <v>3.0969614101634511</v>
      </c>
      <c r="P706" s="8">
        <f t="shared" si="79"/>
        <v>43360</v>
      </c>
      <c r="Q706" s="8">
        <f>VLOOKUP(P706,'Lookup Tables'!$A$3:$B$121,1,TRUE)</f>
        <v>43359</v>
      </c>
      <c r="R706" s="9">
        <f>VLOOKUP(P706,'Lookup Tables'!$A$3:$B$121,2,TRUE)</f>
        <v>43359</v>
      </c>
      <c r="S706" s="10">
        <f>VLOOKUP(P706,'Lookup Tables'!$D$3:$E$25,2,TRUE)</f>
        <v>43344</v>
      </c>
      <c r="T706" s="24" t="str">
        <f>IF(LEFT(G706,2)="PH",VLOOKUP(LEFT(G706,3),'Lookup Tables'!$G$3:$H$37,2,FALSE),IF(ISNA(VLOOKUP(LEFT(G706,2),'Lookup Tables'!$G$3:$H$37,2,FALSE)),"Other",VLOOKUP(LEFT(G706,2),'Lookup Tables'!$G$3:$H$37,2,FALSE)))</f>
        <v>Battery</v>
      </c>
      <c r="U706" s="79" t="str">
        <f t="shared" si="74"/>
        <v>Ni2</v>
      </c>
      <c r="V706" s="79" t="str">
        <f t="shared" si="75"/>
        <v>i</v>
      </c>
      <c r="W706" s="79">
        <f>VLOOKUP(V706,'Lookup Tables'!$K$3:$L$21,2,FALSE)</f>
        <v>9</v>
      </c>
      <c r="X706" s="79">
        <f t="shared" si="76"/>
        <v>18</v>
      </c>
      <c r="Y706" s="12">
        <f ca="1">IF(R706="LATE",TODAY()-P706,0)</f>
        <v>0</v>
      </c>
      <c r="Z706">
        <f ca="1">Y706*L706</f>
        <v>0</v>
      </c>
      <c r="AA706" s="80"/>
      <c r="AB706" s="93"/>
    </row>
    <row r="707" spans="1:28" x14ac:dyDescent="0.25">
      <c r="A707" s="25" t="s">
        <v>1098</v>
      </c>
      <c r="B707" s="25" t="s">
        <v>13</v>
      </c>
      <c r="C707" s="26">
        <v>43335</v>
      </c>
      <c r="D707" s="26">
        <v>43364</v>
      </c>
      <c r="E707" s="25" t="s">
        <v>1099</v>
      </c>
      <c r="F707" s="25" t="s">
        <v>1099</v>
      </c>
      <c r="G707" s="25" t="s">
        <v>1702</v>
      </c>
      <c r="H707" s="25" t="s">
        <v>17</v>
      </c>
      <c r="I707" s="25" t="s">
        <v>2289</v>
      </c>
      <c r="J707" s="27">
        <v>1</v>
      </c>
      <c r="K707" s="27">
        <v>0</v>
      </c>
      <c r="L707" s="27">
        <f t="shared" si="80"/>
        <v>1</v>
      </c>
      <c r="M707" s="93">
        <v>1.5484807050817255</v>
      </c>
      <c r="N707" s="4" t="str">
        <f t="shared" si="77"/>
        <v>46883Ni2020bf29-REV2.91</v>
      </c>
      <c r="O707" s="4">
        <f t="shared" si="78"/>
        <v>1.5484807050817255</v>
      </c>
      <c r="P707" s="8">
        <f t="shared" si="79"/>
        <v>43364</v>
      </c>
      <c r="Q707" s="8">
        <f>VLOOKUP(P707,'Lookup Tables'!$A$3:$B$121,1,TRUE)</f>
        <v>43359</v>
      </c>
      <c r="R707" s="9">
        <f>VLOOKUP(P707,'Lookup Tables'!$A$3:$B$121,2,TRUE)</f>
        <v>43359</v>
      </c>
      <c r="S707" s="10">
        <f>VLOOKUP(P707,'Lookup Tables'!$D$3:$E$25,2,TRUE)</f>
        <v>43344</v>
      </c>
      <c r="T707" s="24" t="str">
        <f>IF(LEFT(G707,2)="PH",VLOOKUP(LEFT(G707,3),'Lookup Tables'!$G$3:$H$37,2,FALSE),IF(ISNA(VLOOKUP(LEFT(G707,2),'Lookup Tables'!$G$3:$H$37,2,FALSE)),"Other",VLOOKUP(LEFT(G707,2),'Lookup Tables'!$G$3:$H$37,2,FALSE)))</f>
        <v>Battery</v>
      </c>
      <c r="U707" s="79" t="str">
        <f t="shared" ref="U707:U770" si="81">LEFT(G707,3)</f>
        <v>Ni2</v>
      </c>
      <c r="V707" s="79" t="str">
        <f t="shared" ref="V707:V770" si="82">IF(T707="Battery",IF(LEFT(U707,1)="L",VALUE(MID(U707,2,2)),MID(U707,2,1)),"n/a")</f>
        <v>i</v>
      </c>
      <c r="W707" s="79">
        <f>VLOOKUP(V707,'Lookup Tables'!$K$3:$L$21,2,FALSE)</f>
        <v>9</v>
      </c>
      <c r="X707" s="79">
        <f t="shared" ref="X707:X770" si="83">W707*L707</f>
        <v>9</v>
      </c>
      <c r="Y707" s="12">
        <f ca="1">IF(R707="LATE",TODAY()-P707,0)</f>
        <v>0</v>
      </c>
      <c r="Z707">
        <f ca="1">Y707*L707</f>
        <v>0</v>
      </c>
      <c r="AA707" s="80"/>
      <c r="AB707" s="93"/>
    </row>
    <row r="708" spans="1:28" x14ac:dyDescent="0.25">
      <c r="A708" s="25" t="s">
        <v>808</v>
      </c>
      <c r="B708" s="25" t="s">
        <v>13</v>
      </c>
      <c r="C708" s="26">
        <v>43332</v>
      </c>
      <c r="D708" s="26">
        <v>43374</v>
      </c>
      <c r="E708" s="25" t="s">
        <v>809</v>
      </c>
      <c r="F708" s="25" t="s">
        <v>809</v>
      </c>
      <c r="G708" s="25" t="s">
        <v>1702</v>
      </c>
      <c r="H708" s="25" t="s">
        <v>17</v>
      </c>
      <c r="I708" s="25" t="s">
        <v>2290</v>
      </c>
      <c r="J708" s="27">
        <v>1</v>
      </c>
      <c r="K708" s="27">
        <v>0</v>
      </c>
      <c r="L708" s="27">
        <f t="shared" si="80"/>
        <v>1</v>
      </c>
      <c r="M708" s="93">
        <v>1.2757814059202535</v>
      </c>
      <c r="N708" s="4" t="str">
        <f t="shared" si="77"/>
        <v>46857Ni2020bf29-REV2.91</v>
      </c>
      <c r="O708" s="4">
        <f t="shared" si="78"/>
        <v>1.2757814059202535</v>
      </c>
      <c r="P708" s="8">
        <f t="shared" si="79"/>
        <v>43355</v>
      </c>
      <c r="Q708" s="8">
        <f>VLOOKUP(P708,'Lookup Tables'!$A$3:$B$121,1,TRUE)</f>
        <v>43352</v>
      </c>
      <c r="R708" s="9">
        <f>VLOOKUP(P708,'Lookup Tables'!$A$3:$B$121,2,TRUE)</f>
        <v>43352</v>
      </c>
      <c r="S708" s="10">
        <f>VLOOKUP(P708,'Lookup Tables'!$D$3:$E$25,2,TRUE)</f>
        <v>43344</v>
      </c>
      <c r="T708" s="24" t="str">
        <f>IF(LEFT(G708,2)="PH",VLOOKUP(LEFT(G708,3),'Lookup Tables'!$G$3:$H$37,2,FALSE),IF(ISNA(VLOOKUP(LEFT(G708,2),'Lookup Tables'!$G$3:$H$37,2,FALSE)),"Other",VLOOKUP(LEFT(G708,2),'Lookup Tables'!$G$3:$H$37,2,FALSE)))</f>
        <v>Battery</v>
      </c>
      <c r="U708" s="79" t="str">
        <f t="shared" si="81"/>
        <v>Ni2</v>
      </c>
      <c r="V708" s="79" t="str">
        <f t="shared" si="82"/>
        <v>i</v>
      </c>
      <c r="W708" s="79">
        <f>VLOOKUP(V708,'Lookup Tables'!$K$3:$L$21,2,FALSE)</f>
        <v>9</v>
      </c>
      <c r="X708" s="79">
        <f t="shared" si="83"/>
        <v>9</v>
      </c>
      <c r="Y708" s="12">
        <f ca="1">IF(R708="LATE",TODAY()-P708,0)</f>
        <v>0</v>
      </c>
      <c r="Z708">
        <f ca="1">Y708*L708</f>
        <v>0</v>
      </c>
      <c r="AA708" s="80"/>
      <c r="AB708" s="93"/>
    </row>
    <row r="709" spans="1:28" x14ac:dyDescent="0.25">
      <c r="A709" s="25" t="s">
        <v>808</v>
      </c>
      <c r="B709" s="25" t="s">
        <v>13</v>
      </c>
      <c r="C709" s="26">
        <v>43332</v>
      </c>
      <c r="D709" s="26">
        <v>43374</v>
      </c>
      <c r="E709" s="25" t="s">
        <v>809</v>
      </c>
      <c r="F709" s="25" t="s">
        <v>809</v>
      </c>
      <c r="G709" s="25" t="s">
        <v>1702</v>
      </c>
      <c r="H709" s="25" t="s">
        <v>17</v>
      </c>
      <c r="I709" s="25" t="s">
        <v>2291</v>
      </c>
      <c r="J709" s="27">
        <v>10</v>
      </c>
      <c r="K709" s="27">
        <v>0</v>
      </c>
      <c r="L709" s="27">
        <f t="shared" si="80"/>
        <v>10</v>
      </c>
      <c r="M709" s="93">
        <v>1.2757814059202535</v>
      </c>
      <c r="N709" s="4" t="str">
        <f t="shared" si="77"/>
        <v>46857Ni2020bf29-REV2.910</v>
      </c>
      <c r="O709" s="4">
        <f t="shared" si="78"/>
        <v>12.757814059202534</v>
      </c>
      <c r="P709" s="8">
        <f t="shared" si="79"/>
        <v>43374</v>
      </c>
      <c r="Q709" s="8">
        <f>VLOOKUP(P709,'Lookup Tables'!$A$3:$B$121,1,TRUE)</f>
        <v>43373</v>
      </c>
      <c r="R709" s="9">
        <f>VLOOKUP(P709,'Lookup Tables'!$A$3:$B$121,2,TRUE)</f>
        <v>43373</v>
      </c>
      <c r="S709" s="10">
        <f>VLOOKUP(P709,'Lookup Tables'!$D$3:$E$25,2,TRUE)</f>
        <v>43374</v>
      </c>
      <c r="T709" s="24" t="str">
        <f>IF(LEFT(G709,2)="PH",VLOOKUP(LEFT(G709,3),'Lookup Tables'!$G$3:$H$37,2,FALSE),IF(ISNA(VLOOKUP(LEFT(G709,2),'Lookup Tables'!$G$3:$H$37,2,FALSE)),"Other",VLOOKUP(LEFT(G709,2),'Lookup Tables'!$G$3:$H$37,2,FALSE)))</f>
        <v>Battery</v>
      </c>
      <c r="U709" s="79" t="str">
        <f t="shared" si="81"/>
        <v>Ni2</v>
      </c>
      <c r="V709" s="79" t="str">
        <f t="shared" si="82"/>
        <v>i</v>
      </c>
      <c r="W709" s="79">
        <f>VLOOKUP(V709,'Lookup Tables'!$K$3:$L$21,2,FALSE)</f>
        <v>9</v>
      </c>
      <c r="X709" s="79">
        <f t="shared" si="83"/>
        <v>90</v>
      </c>
      <c r="Y709" s="12">
        <f ca="1">IF(R709="LATE",TODAY()-P709,0)</f>
        <v>0</v>
      </c>
      <c r="Z709">
        <f ca="1">Y709*L709</f>
        <v>0</v>
      </c>
      <c r="AA709" s="80"/>
      <c r="AB709" s="93"/>
    </row>
    <row r="710" spans="1:28" x14ac:dyDescent="0.25">
      <c r="A710" s="25" t="s">
        <v>346</v>
      </c>
      <c r="B710" s="25" t="s">
        <v>13</v>
      </c>
      <c r="C710" s="26">
        <v>43278</v>
      </c>
      <c r="D710" s="26">
        <v>43381</v>
      </c>
      <c r="E710" s="25" t="s">
        <v>347</v>
      </c>
      <c r="F710" s="25" t="s">
        <v>347</v>
      </c>
      <c r="G710" s="25" t="s">
        <v>1702</v>
      </c>
      <c r="H710" s="25" t="s">
        <v>17</v>
      </c>
      <c r="I710" s="25" t="s">
        <v>2289</v>
      </c>
      <c r="J710" s="27">
        <v>15</v>
      </c>
      <c r="K710" s="27">
        <v>0</v>
      </c>
      <c r="L710" s="27">
        <f t="shared" si="80"/>
        <v>15</v>
      </c>
      <c r="M710" s="93">
        <v>1.1317430373608237</v>
      </c>
      <c r="N710" s="4" t="str">
        <f t="shared" si="77"/>
        <v>46409Ni2020bf29-REV2.915</v>
      </c>
      <c r="O710" s="4">
        <f t="shared" si="78"/>
        <v>16.976145560412355</v>
      </c>
      <c r="P710" s="8">
        <f t="shared" si="79"/>
        <v>43381</v>
      </c>
      <c r="Q710" s="8">
        <f>VLOOKUP(P710,'Lookup Tables'!$A$3:$B$121,1,TRUE)</f>
        <v>43380</v>
      </c>
      <c r="R710" s="9">
        <f>VLOOKUP(P710,'Lookup Tables'!$A$3:$B$121,2,TRUE)</f>
        <v>43380</v>
      </c>
      <c r="S710" s="10">
        <f>VLOOKUP(P710,'Lookup Tables'!$D$3:$E$25,2,TRUE)</f>
        <v>43374</v>
      </c>
      <c r="T710" s="24" t="str">
        <f>IF(LEFT(G710,2)="PH",VLOOKUP(LEFT(G710,3),'Lookup Tables'!$G$3:$H$37,2,FALSE),IF(ISNA(VLOOKUP(LEFT(G710,2),'Lookup Tables'!$G$3:$H$37,2,FALSE)),"Other",VLOOKUP(LEFT(G710,2),'Lookup Tables'!$G$3:$H$37,2,FALSE)))</f>
        <v>Battery</v>
      </c>
      <c r="U710" s="79" t="str">
        <f t="shared" si="81"/>
        <v>Ni2</v>
      </c>
      <c r="V710" s="79" t="str">
        <f t="shared" si="82"/>
        <v>i</v>
      </c>
      <c r="W710" s="79">
        <f>VLOOKUP(V710,'Lookup Tables'!$K$3:$L$21,2,FALSE)</f>
        <v>9</v>
      </c>
      <c r="X710" s="79">
        <f t="shared" si="83"/>
        <v>135</v>
      </c>
      <c r="Y710" s="12">
        <f ca="1">IF(R710="LATE",TODAY()-P710,0)</f>
        <v>0</v>
      </c>
      <c r="Z710">
        <f ca="1">Y710*L710</f>
        <v>0</v>
      </c>
      <c r="AA710" s="80"/>
      <c r="AB710" s="93"/>
    </row>
    <row r="711" spans="1:28" x14ac:dyDescent="0.25">
      <c r="A711" s="25" t="s">
        <v>536</v>
      </c>
      <c r="B711" s="25" t="s">
        <v>13</v>
      </c>
      <c r="C711" s="26">
        <v>43313</v>
      </c>
      <c r="D711" s="26">
        <v>43383</v>
      </c>
      <c r="E711" s="25" t="s">
        <v>537</v>
      </c>
      <c r="F711" s="25" t="s">
        <v>537</v>
      </c>
      <c r="G711" s="25" t="s">
        <v>1702</v>
      </c>
      <c r="H711" s="25" t="s">
        <v>17</v>
      </c>
      <c r="I711" s="25" t="s">
        <v>2289</v>
      </c>
      <c r="J711" s="27">
        <v>2</v>
      </c>
      <c r="K711" s="27">
        <v>0</v>
      </c>
      <c r="L711" s="27">
        <f t="shared" si="80"/>
        <v>2</v>
      </c>
      <c r="M711" s="93">
        <v>1.5484807050817255</v>
      </c>
      <c r="N711" s="4" t="str">
        <f t="shared" si="77"/>
        <v>46694Ni2020bf29-REV2.92</v>
      </c>
      <c r="O711" s="4">
        <f t="shared" si="78"/>
        <v>3.0969614101634511</v>
      </c>
      <c r="P711" s="8">
        <f t="shared" si="79"/>
        <v>43383</v>
      </c>
      <c r="Q711" s="8">
        <f>VLOOKUP(P711,'Lookup Tables'!$A$3:$B$121,1,TRUE)</f>
        <v>43380</v>
      </c>
      <c r="R711" s="9">
        <f>VLOOKUP(P711,'Lookup Tables'!$A$3:$B$121,2,TRUE)</f>
        <v>43380</v>
      </c>
      <c r="S711" s="10">
        <f>VLOOKUP(P711,'Lookup Tables'!$D$3:$E$25,2,TRUE)</f>
        <v>43374</v>
      </c>
      <c r="T711" s="24" t="str">
        <f>IF(LEFT(G711,2)="PH",VLOOKUP(LEFT(G711,3),'Lookup Tables'!$G$3:$H$37,2,FALSE),IF(ISNA(VLOOKUP(LEFT(G711,2),'Lookup Tables'!$G$3:$H$37,2,FALSE)),"Other",VLOOKUP(LEFT(G711,2),'Lookup Tables'!$G$3:$H$37,2,FALSE)))</f>
        <v>Battery</v>
      </c>
      <c r="U711" s="79" t="str">
        <f t="shared" si="81"/>
        <v>Ni2</v>
      </c>
      <c r="V711" s="79" t="str">
        <f t="shared" si="82"/>
        <v>i</v>
      </c>
      <c r="W711" s="79">
        <f>VLOOKUP(V711,'Lookup Tables'!$K$3:$L$21,2,FALSE)</f>
        <v>9</v>
      </c>
      <c r="X711" s="79">
        <f t="shared" si="83"/>
        <v>18</v>
      </c>
      <c r="Y711" s="12">
        <f ca="1">IF(R711="LATE",TODAY()-P711,0)</f>
        <v>0</v>
      </c>
      <c r="Z711">
        <f ca="1">Y711*L711</f>
        <v>0</v>
      </c>
      <c r="AA711" s="80"/>
      <c r="AB711" s="93"/>
    </row>
    <row r="712" spans="1:28" x14ac:dyDescent="0.25">
      <c r="A712" s="25" t="s">
        <v>381</v>
      </c>
      <c r="B712" s="25" t="s">
        <v>13</v>
      </c>
      <c r="C712" s="26">
        <v>43284</v>
      </c>
      <c r="D712" s="26">
        <v>43385</v>
      </c>
      <c r="E712" s="25" t="s">
        <v>77</v>
      </c>
      <c r="F712" s="25" t="s">
        <v>77</v>
      </c>
      <c r="G712" s="25" t="s">
        <v>1702</v>
      </c>
      <c r="H712" s="25" t="s">
        <v>17</v>
      </c>
      <c r="I712" s="25" t="s">
        <v>2288</v>
      </c>
      <c r="J712" s="27">
        <v>4</v>
      </c>
      <c r="K712" s="27">
        <v>0</v>
      </c>
      <c r="L712" s="27">
        <f t="shared" si="80"/>
        <v>4</v>
      </c>
      <c r="M712" s="93">
        <v>1.5484807050817255</v>
      </c>
      <c r="N712" s="4" t="str">
        <f t="shared" si="77"/>
        <v>46460Ni2020bf29-REV2.94</v>
      </c>
      <c r="O712" s="4">
        <f t="shared" si="78"/>
        <v>6.1939228203269021</v>
      </c>
      <c r="P712" s="8">
        <f t="shared" si="79"/>
        <v>43390</v>
      </c>
      <c r="Q712" s="8">
        <f>VLOOKUP(P712,'Lookup Tables'!$A$3:$B$121,1,TRUE)</f>
        <v>43387</v>
      </c>
      <c r="R712" s="9">
        <f>VLOOKUP(P712,'Lookup Tables'!$A$3:$B$121,2,TRUE)</f>
        <v>43387</v>
      </c>
      <c r="S712" s="10">
        <f>VLOOKUP(P712,'Lookup Tables'!$D$3:$E$25,2,TRUE)</f>
        <v>43374</v>
      </c>
      <c r="T712" s="24" t="str">
        <f>IF(LEFT(G712,2)="PH",VLOOKUP(LEFT(G712,3),'Lookup Tables'!$G$3:$H$37,2,FALSE),IF(ISNA(VLOOKUP(LEFT(G712,2),'Lookup Tables'!$G$3:$H$37,2,FALSE)),"Other",VLOOKUP(LEFT(G712,2),'Lookup Tables'!$G$3:$H$37,2,FALSE)))</f>
        <v>Battery</v>
      </c>
      <c r="U712" s="79" t="str">
        <f t="shared" si="81"/>
        <v>Ni2</v>
      </c>
      <c r="V712" s="79" t="str">
        <f t="shared" si="82"/>
        <v>i</v>
      </c>
      <c r="W712" s="79">
        <f>VLOOKUP(V712,'Lookup Tables'!$K$3:$L$21,2,FALSE)</f>
        <v>9</v>
      </c>
      <c r="X712" s="79">
        <f t="shared" si="83"/>
        <v>36</v>
      </c>
      <c r="Y712" s="12">
        <f ca="1">IF(R712="LATE",TODAY()-P712,0)</f>
        <v>0</v>
      </c>
      <c r="Z712">
        <f ca="1">Y712*L712</f>
        <v>0</v>
      </c>
      <c r="AA712" s="80"/>
      <c r="AB712" s="93"/>
    </row>
    <row r="713" spans="1:28" x14ac:dyDescent="0.25">
      <c r="A713" s="25" t="s">
        <v>348</v>
      </c>
      <c r="B713" s="25" t="s">
        <v>13</v>
      </c>
      <c r="C713" s="26">
        <v>43280</v>
      </c>
      <c r="D713" s="26">
        <v>43392</v>
      </c>
      <c r="E713" s="25" t="s">
        <v>105</v>
      </c>
      <c r="F713" s="25" t="s">
        <v>105</v>
      </c>
      <c r="G713" s="25" t="s">
        <v>1702</v>
      </c>
      <c r="H713" s="25" t="s">
        <v>17</v>
      </c>
      <c r="I713" s="25" t="s">
        <v>2292</v>
      </c>
      <c r="J713" s="27">
        <v>49</v>
      </c>
      <c r="K713" s="27">
        <v>0</v>
      </c>
      <c r="L713" s="27">
        <f t="shared" si="80"/>
        <v>49</v>
      </c>
      <c r="M713" s="93">
        <v>1.0450288458023043</v>
      </c>
      <c r="N713" s="4" t="str">
        <f t="shared" si="77"/>
        <v>46427Ni2020bf29-REV2.949</v>
      </c>
      <c r="O713" s="4">
        <f t="shared" si="78"/>
        <v>51.206413444312908</v>
      </c>
      <c r="P713" s="8">
        <f t="shared" si="79"/>
        <v>43376</v>
      </c>
      <c r="Q713" s="8">
        <f>VLOOKUP(P713,'Lookup Tables'!$A$3:$B$121,1,TRUE)</f>
        <v>43373</v>
      </c>
      <c r="R713" s="9">
        <f>VLOOKUP(P713,'Lookup Tables'!$A$3:$B$121,2,TRUE)</f>
        <v>43373</v>
      </c>
      <c r="S713" s="10">
        <f>VLOOKUP(P713,'Lookup Tables'!$D$3:$E$25,2,TRUE)</f>
        <v>43374</v>
      </c>
      <c r="T713" s="24" t="str">
        <f>IF(LEFT(G713,2)="PH",VLOOKUP(LEFT(G713,3),'Lookup Tables'!$G$3:$H$37,2,FALSE),IF(ISNA(VLOOKUP(LEFT(G713,2),'Lookup Tables'!$G$3:$H$37,2,FALSE)),"Other",VLOOKUP(LEFT(G713,2),'Lookup Tables'!$G$3:$H$37,2,FALSE)))</f>
        <v>Battery</v>
      </c>
      <c r="U713" s="79" t="str">
        <f t="shared" si="81"/>
        <v>Ni2</v>
      </c>
      <c r="V713" s="79" t="str">
        <f t="shared" si="82"/>
        <v>i</v>
      </c>
      <c r="W713" s="79">
        <f>VLOOKUP(V713,'Lookup Tables'!$K$3:$L$21,2,FALSE)</f>
        <v>9</v>
      </c>
      <c r="X713" s="79">
        <f t="shared" si="83"/>
        <v>441</v>
      </c>
      <c r="Y713" s="12">
        <f ca="1">IF(R713="LATE",TODAY()-P713,0)</f>
        <v>0</v>
      </c>
      <c r="Z713">
        <f ca="1">Y713*L713</f>
        <v>0</v>
      </c>
      <c r="AA713" s="80"/>
      <c r="AB713" s="93"/>
    </row>
    <row r="714" spans="1:28" x14ac:dyDescent="0.25">
      <c r="A714" s="25" t="s">
        <v>348</v>
      </c>
      <c r="B714" s="25" t="s">
        <v>13</v>
      </c>
      <c r="C714" s="26">
        <v>43280</v>
      </c>
      <c r="D714" s="26">
        <v>43392</v>
      </c>
      <c r="E714" s="25" t="s">
        <v>105</v>
      </c>
      <c r="F714" s="25" t="s">
        <v>105</v>
      </c>
      <c r="G714" s="25" t="s">
        <v>1702</v>
      </c>
      <c r="H714" s="25" t="s">
        <v>17</v>
      </c>
      <c r="I714" s="25" t="s">
        <v>2293</v>
      </c>
      <c r="J714" s="27">
        <v>100</v>
      </c>
      <c r="K714" s="27">
        <v>0</v>
      </c>
      <c r="L714" s="27">
        <f t="shared" si="80"/>
        <v>100</v>
      </c>
      <c r="M714" s="93">
        <v>1.0450288458023043</v>
      </c>
      <c r="N714" s="4" t="str">
        <f t="shared" ref="N714:N777" si="84">A714&amp;G714&amp;J714</f>
        <v>46427Ni2020bf29-REV2.9100</v>
      </c>
      <c r="O714" s="4">
        <f t="shared" ref="O714:O777" si="85">M714*L714</f>
        <v>104.50288458023043</v>
      </c>
      <c r="P714" s="8">
        <f t="shared" ref="P714:P777" si="86">VALUE(IF(RIGHT(I714,1)="]",MID(I714,LEN(I714)-8,8),D714))</f>
        <v>43388</v>
      </c>
      <c r="Q714" s="8">
        <f>VLOOKUP(P714,'Lookup Tables'!$A$3:$B$121,1,TRUE)</f>
        <v>43387</v>
      </c>
      <c r="R714" s="9">
        <f>VLOOKUP(P714,'Lookup Tables'!$A$3:$B$121,2,TRUE)</f>
        <v>43387</v>
      </c>
      <c r="S714" s="10">
        <f>VLOOKUP(P714,'Lookup Tables'!$D$3:$E$25,2,TRUE)</f>
        <v>43374</v>
      </c>
      <c r="T714" s="24" t="str">
        <f>IF(LEFT(G714,2)="PH",VLOOKUP(LEFT(G714,3),'Lookup Tables'!$G$3:$H$37,2,FALSE),IF(ISNA(VLOOKUP(LEFT(G714,2),'Lookup Tables'!$G$3:$H$37,2,FALSE)),"Other",VLOOKUP(LEFT(G714,2),'Lookup Tables'!$G$3:$H$37,2,FALSE)))</f>
        <v>Battery</v>
      </c>
      <c r="U714" s="79" t="str">
        <f t="shared" si="81"/>
        <v>Ni2</v>
      </c>
      <c r="V714" s="79" t="str">
        <f t="shared" si="82"/>
        <v>i</v>
      </c>
      <c r="W714" s="79">
        <f>VLOOKUP(V714,'Lookup Tables'!$K$3:$L$21,2,FALSE)</f>
        <v>9</v>
      </c>
      <c r="X714" s="79">
        <f t="shared" si="83"/>
        <v>900</v>
      </c>
      <c r="Y714" s="12">
        <f ca="1">IF(R714="LATE",TODAY()-P714,0)</f>
        <v>0</v>
      </c>
      <c r="Z714">
        <f ca="1">Y714*L714</f>
        <v>0</v>
      </c>
      <c r="AA714" s="80"/>
      <c r="AB714" s="93"/>
    </row>
    <row r="715" spans="1:28" x14ac:dyDescent="0.25">
      <c r="A715" s="25" t="s">
        <v>462</v>
      </c>
      <c r="B715" s="25" t="s">
        <v>13</v>
      </c>
      <c r="C715" s="26">
        <v>43300</v>
      </c>
      <c r="D715" s="26">
        <v>43406</v>
      </c>
      <c r="E715" s="25" t="s">
        <v>51</v>
      </c>
      <c r="F715" s="25" t="s">
        <v>51</v>
      </c>
      <c r="G715" s="25" t="s">
        <v>1702</v>
      </c>
      <c r="H715" s="25" t="s">
        <v>17</v>
      </c>
      <c r="I715" s="25" t="s">
        <v>2294</v>
      </c>
      <c r="J715" s="27">
        <v>22</v>
      </c>
      <c r="K715" s="27">
        <v>0</v>
      </c>
      <c r="L715" s="27">
        <f t="shared" si="80"/>
        <v>22</v>
      </c>
      <c r="M715" s="93">
        <v>0.9587696080295065</v>
      </c>
      <c r="N715" s="4" t="str">
        <f t="shared" si="84"/>
        <v>46595Ni2020bf29-REV2.922</v>
      </c>
      <c r="O715" s="4">
        <f t="shared" si="85"/>
        <v>21.092931376649144</v>
      </c>
      <c r="P715" s="8">
        <f t="shared" si="86"/>
        <v>43403</v>
      </c>
      <c r="Q715" s="8">
        <f>VLOOKUP(P715,'Lookup Tables'!$A$3:$B$121,1,TRUE)</f>
        <v>43401</v>
      </c>
      <c r="R715" s="9">
        <f>VLOOKUP(P715,'Lookup Tables'!$A$3:$B$121,2,TRUE)</f>
        <v>43401</v>
      </c>
      <c r="S715" s="10">
        <f>VLOOKUP(P715,'Lookup Tables'!$D$3:$E$25,2,TRUE)</f>
        <v>43374</v>
      </c>
      <c r="T715" s="24" t="str">
        <f>IF(LEFT(G715,2)="PH",VLOOKUP(LEFT(G715,3),'Lookup Tables'!$G$3:$H$37,2,FALSE),IF(ISNA(VLOOKUP(LEFT(G715,2),'Lookup Tables'!$G$3:$H$37,2,FALSE)),"Other",VLOOKUP(LEFT(G715,2),'Lookup Tables'!$G$3:$H$37,2,FALSE)))</f>
        <v>Battery</v>
      </c>
      <c r="U715" s="79" t="str">
        <f t="shared" si="81"/>
        <v>Ni2</v>
      </c>
      <c r="V715" s="79" t="str">
        <f t="shared" si="82"/>
        <v>i</v>
      </c>
      <c r="W715" s="79">
        <f>VLOOKUP(V715,'Lookup Tables'!$K$3:$L$21,2,FALSE)</f>
        <v>9</v>
      </c>
      <c r="X715" s="79">
        <f t="shared" si="83"/>
        <v>198</v>
      </c>
      <c r="Y715" s="12">
        <f ca="1">IF(R715="LATE",TODAY()-P715,0)</f>
        <v>0</v>
      </c>
      <c r="Z715">
        <f ca="1">Y715*L715</f>
        <v>0</v>
      </c>
      <c r="AA715" s="80"/>
      <c r="AB715" s="93"/>
    </row>
    <row r="716" spans="1:28" x14ac:dyDescent="0.25">
      <c r="A716" s="25" t="s">
        <v>546</v>
      </c>
      <c r="B716" s="25" t="s">
        <v>13</v>
      </c>
      <c r="C716" s="26">
        <v>43313</v>
      </c>
      <c r="D716" s="26">
        <v>43431</v>
      </c>
      <c r="E716" s="25" t="s">
        <v>547</v>
      </c>
      <c r="F716" s="25" t="s">
        <v>547</v>
      </c>
      <c r="G716" s="25" t="s">
        <v>1702</v>
      </c>
      <c r="H716" s="25" t="s">
        <v>17</v>
      </c>
      <c r="I716" s="25" t="s">
        <v>2289</v>
      </c>
      <c r="J716" s="27">
        <v>6</v>
      </c>
      <c r="K716" s="27">
        <v>0</v>
      </c>
      <c r="L716" s="27">
        <f t="shared" si="80"/>
        <v>6</v>
      </c>
      <c r="M716" s="93">
        <v>1.5484807050817255</v>
      </c>
      <c r="N716" s="4" t="str">
        <f t="shared" si="84"/>
        <v>46709Ni2020bf29-REV2.96</v>
      </c>
      <c r="O716" s="4">
        <f t="shared" si="85"/>
        <v>9.2908842304903523</v>
      </c>
      <c r="P716" s="8">
        <f t="shared" si="86"/>
        <v>43431</v>
      </c>
      <c r="Q716" s="8">
        <f>VLOOKUP(P716,'Lookup Tables'!$A$3:$B$121,1,TRUE)</f>
        <v>43429</v>
      </c>
      <c r="R716" s="9">
        <f>VLOOKUP(P716,'Lookup Tables'!$A$3:$B$121,2,TRUE)</f>
        <v>43429</v>
      </c>
      <c r="S716" s="10">
        <f>VLOOKUP(P716,'Lookup Tables'!$D$3:$E$25,2,TRUE)</f>
        <v>43405</v>
      </c>
      <c r="T716" s="24" t="str">
        <f>IF(LEFT(G716,2)="PH",VLOOKUP(LEFT(G716,3),'Lookup Tables'!$G$3:$H$37,2,FALSE),IF(ISNA(VLOOKUP(LEFT(G716,2),'Lookup Tables'!$G$3:$H$37,2,FALSE)),"Other",VLOOKUP(LEFT(G716,2),'Lookup Tables'!$G$3:$H$37,2,FALSE)))</f>
        <v>Battery</v>
      </c>
      <c r="U716" s="79" t="str">
        <f t="shared" si="81"/>
        <v>Ni2</v>
      </c>
      <c r="V716" s="79" t="str">
        <f t="shared" si="82"/>
        <v>i</v>
      </c>
      <c r="W716" s="79">
        <f>VLOOKUP(V716,'Lookup Tables'!$K$3:$L$21,2,FALSE)</f>
        <v>9</v>
      </c>
      <c r="X716" s="79">
        <f t="shared" si="83"/>
        <v>54</v>
      </c>
      <c r="Y716" s="12">
        <f ca="1">IF(R716="LATE",TODAY()-P716,0)</f>
        <v>0</v>
      </c>
      <c r="Z716">
        <f ca="1">Y716*L716</f>
        <v>0</v>
      </c>
      <c r="AA716" s="80"/>
      <c r="AB716" s="93"/>
    </row>
    <row r="717" spans="1:28" x14ac:dyDescent="0.25">
      <c r="A717" s="25" t="s">
        <v>550</v>
      </c>
      <c r="B717" s="25" t="s">
        <v>13</v>
      </c>
      <c r="C717" s="26">
        <v>43313</v>
      </c>
      <c r="D717" s="26">
        <v>43432</v>
      </c>
      <c r="E717" s="25" t="s">
        <v>77</v>
      </c>
      <c r="F717" s="25" t="s">
        <v>77</v>
      </c>
      <c r="G717" s="25" t="s">
        <v>1702</v>
      </c>
      <c r="H717" s="25" t="s">
        <v>17</v>
      </c>
      <c r="I717" s="25" t="s">
        <v>2289</v>
      </c>
      <c r="J717" s="27">
        <v>15</v>
      </c>
      <c r="K717" s="27">
        <v>0</v>
      </c>
      <c r="L717" s="27">
        <f t="shared" si="80"/>
        <v>15</v>
      </c>
      <c r="M717" s="93">
        <v>1.2757814059202535</v>
      </c>
      <c r="N717" s="4" t="str">
        <f t="shared" si="84"/>
        <v>46707Ni2020bf29-REV2.915</v>
      </c>
      <c r="O717" s="4">
        <f t="shared" si="85"/>
        <v>19.136721088803803</v>
      </c>
      <c r="P717" s="8">
        <f t="shared" si="86"/>
        <v>43432</v>
      </c>
      <c r="Q717" s="8">
        <f>VLOOKUP(P717,'Lookup Tables'!$A$3:$B$121,1,TRUE)</f>
        <v>43429</v>
      </c>
      <c r="R717" s="9">
        <f>VLOOKUP(P717,'Lookup Tables'!$A$3:$B$121,2,TRUE)</f>
        <v>43429</v>
      </c>
      <c r="S717" s="10">
        <f>VLOOKUP(P717,'Lookup Tables'!$D$3:$E$25,2,TRUE)</f>
        <v>43405</v>
      </c>
      <c r="T717" s="24" t="str">
        <f>IF(LEFT(G717,2)="PH",VLOOKUP(LEFT(G717,3),'Lookup Tables'!$G$3:$H$37,2,FALSE),IF(ISNA(VLOOKUP(LEFT(G717,2),'Lookup Tables'!$G$3:$H$37,2,FALSE)),"Other",VLOOKUP(LEFT(G717,2),'Lookup Tables'!$G$3:$H$37,2,FALSE)))</f>
        <v>Battery</v>
      </c>
      <c r="U717" s="79" t="str">
        <f t="shared" si="81"/>
        <v>Ni2</v>
      </c>
      <c r="V717" s="79" t="str">
        <f t="shared" si="82"/>
        <v>i</v>
      </c>
      <c r="W717" s="79">
        <f>VLOOKUP(V717,'Lookup Tables'!$K$3:$L$21,2,FALSE)</f>
        <v>9</v>
      </c>
      <c r="X717" s="79">
        <f t="shared" si="83"/>
        <v>135</v>
      </c>
      <c r="Y717" s="12">
        <f ca="1">IF(R717="LATE",TODAY()-P717,0)</f>
        <v>0</v>
      </c>
      <c r="Z717">
        <f ca="1">Y717*L717</f>
        <v>0</v>
      </c>
      <c r="AA717" s="80"/>
      <c r="AB717" s="93"/>
    </row>
    <row r="718" spans="1:28" x14ac:dyDescent="0.25">
      <c r="A718" s="25" t="s">
        <v>748</v>
      </c>
      <c r="B718" s="25" t="s">
        <v>13</v>
      </c>
      <c r="C718" s="26">
        <v>43321</v>
      </c>
      <c r="D718" s="26">
        <v>43434</v>
      </c>
      <c r="E718" s="25" t="s">
        <v>51</v>
      </c>
      <c r="F718" s="25" t="s">
        <v>51</v>
      </c>
      <c r="G718" s="25" t="s">
        <v>1702</v>
      </c>
      <c r="H718" s="25" t="s">
        <v>17</v>
      </c>
      <c r="I718" s="25" t="s">
        <v>2295</v>
      </c>
      <c r="J718" s="27">
        <v>10</v>
      </c>
      <c r="K718" s="27">
        <v>0</v>
      </c>
      <c r="L718" s="27">
        <f t="shared" si="80"/>
        <v>10</v>
      </c>
      <c r="M718" s="93">
        <v>1.1317430373608237</v>
      </c>
      <c r="N718" s="4" t="str">
        <f t="shared" si="84"/>
        <v>46781Ni2020bf29-REV2.910</v>
      </c>
      <c r="O718" s="4">
        <f t="shared" si="85"/>
        <v>11.317430373608238</v>
      </c>
      <c r="P718" s="8">
        <f t="shared" si="86"/>
        <v>43430</v>
      </c>
      <c r="Q718" s="8">
        <f>VLOOKUP(P718,'Lookup Tables'!$A$3:$B$121,1,TRUE)</f>
        <v>43429</v>
      </c>
      <c r="R718" s="9">
        <f>VLOOKUP(P718,'Lookup Tables'!$A$3:$B$121,2,TRUE)</f>
        <v>43429</v>
      </c>
      <c r="S718" s="10">
        <f>VLOOKUP(P718,'Lookup Tables'!$D$3:$E$25,2,TRUE)</f>
        <v>43405</v>
      </c>
      <c r="T718" s="24" t="str">
        <f>IF(LEFT(G718,2)="PH",VLOOKUP(LEFT(G718,3),'Lookup Tables'!$G$3:$H$37,2,FALSE),IF(ISNA(VLOOKUP(LEFT(G718,2),'Lookup Tables'!$G$3:$H$37,2,FALSE)),"Other",VLOOKUP(LEFT(G718,2),'Lookup Tables'!$G$3:$H$37,2,FALSE)))</f>
        <v>Battery</v>
      </c>
      <c r="U718" s="79" t="str">
        <f t="shared" si="81"/>
        <v>Ni2</v>
      </c>
      <c r="V718" s="79" t="str">
        <f t="shared" si="82"/>
        <v>i</v>
      </c>
      <c r="W718" s="79">
        <f>VLOOKUP(V718,'Lookup Tables'!$K$3:$L$21,2,FALSE)</f>
        <v>9</v>
      </c>
      <c r="X718" s="79">
        <f t="shared" si="83"/>
        <v>90</v>
      </c>
      <c r="Y718" s="12">
        <f ca="1">IF(R718="LATE",TODAY()-P718,0)</f>
        <v>0</v>
      </c>
      <c r="Z718">
        <f ca="1">Y718*L718</f>
        <v>0</v>
      </c>
      <c r="AA718" s="80"/>
      <c r="AB718" s="93"/>
    </row>
    <row r="719" spans="1:28" x14ac:dyDescent="0.25">
      <c r="A719" s="25" t="s">
        <v>756</v>
      </c>
      <c r="B719" s="25" t="s">
        <v>13</v>
      </c>
      <c r="C719" s="26">
        <v>43322</v>
      </c>
      <c r="D719" s="26">
        <v>43438</v>
      </c>
      <c r="E719" s="25" t="s">
        <v>757</v>
      </c>
      <c r="F719" s="25" t="s">
        <v>757</v>
      </c>
      <c r="G719" s="25" t="s">
        <v>1702</v>
      </c>
      <c r="H719" s="25" t="s">
        <v>17</v>
      </c>
      <c r="I719" s="25" t="s">
        <v>2289</v>
      </c>
      <c r="J719" s="27">
        <v>12</v>
      </c>
      <c r="K719" s="27">
        <v>0</v>
      </c>
      <c r="L719" s="27">
        <f t="shared" si="80"/>
        <v>12</v>
      </c>
      <c r="M719" s="93">
        <v>1.2757814059202535</v>
      </c>
      <c r="N719" s="4" t="str">
        <f t="shared" si="84"/>
        <v>46790Ni2020bf29-REV2.912</v>
      </c>
      <c r="O719" s="4">
        <f t="shared" si="85"/>
        <v>15.309376871043042</v>
      </c>
      <c r="P719" s="8">
        <f t="shared" si="86"/>
        <v>43438</v>
      </c>
      <c r="Q719" s="8">
        <f>VLOOKUP(P719,'Lookup Tables'!$A$3:$B$121,1,TRUE)</f>
        <v>43436</v>
      </c>
      <c r="R719" s="9">
        <f>VLOOKUP(P719,'Lookup Tables'!$A$3:$B$121,2,TRUE)</f>
        <v>43436</v>
      </c>
      <c r="S719" s="10">
        <f>VLOOKUP(P719,'Lookup Tables'!$D$3:$E$25,2,TRUE)</f>
        <v>43435</v>
      </c>
      <c r="T719" s="24" t="str">
        <f>IF(LEFT(G719,2)="PH",VLOOKUP(LEFT(G719,3),'Lookup Tables'!$G$3:$H$37,2,FALSE),IF(ISNA(VLOOKUP(LEFT(G719,2),'Lookup Tables'!$G$3:$H$37,2,FALSE)),"Other",VLOOKUP(LEFT(G719,2),'Lookup Tables'!$G$3:$H$37,2,FALSE)))</f>
        <v>Battery</v>
      </c>
      <c r="U719" s="79" t="str">
        <f t="shared" si="81"/>
        <v>Ni2</v>
      </c>
      <c r="V719" s="79" t="str">
        <f t="shared" si="82"/>
        <v>i</v>
      </c>
      <c r="W719" s="79">
        <f>VLOOKUP(V719,'Lookup Tables'!$K$3:$L$21,2,FALSE)</f>
        <v>9</v>
      </c>
      <c r="X719" s="79">
        <f t="shared" si="83"/>
        <v>108</v>
      </c>
      <c r="Y719" s="12">
        <f ca="1">IF(R719="LATE",TODAY()-P719,0)</f>
        <v>0</v>
      </c>
      <c r="Z719">
        <f ca="1">Y719*L719</f>
        <v>0</v>
      </c>
      <c r="AA719" s="80"/>
      <c r="AB719" s="93"/>
    </row>
    <row r="720" spans="1:28" x14ac:dyDescent="0.25">
      <c r="A720" s="25" t="s">
        <v>294</v>
      </c>
      <c r="B720" s="25" t="s">
        <v>13</v>
      </c>
      <c r="C720" s="26">
        <v>43262</v>
      </c>
      <c r="D720" s="26">
        <v>43475</v>
      </c>
      <c r="E720" s="25" t="s">
        <v>75</v>
      </c>
      <c r="F720" s="25" t="s">
        <v>75</v>
      </c>
      <c r="G720" s="25" t="s">
        <v>1702</v>
      </c>
      <c r="H720" s="25" t="s">
        <v>17</v>
      </c>
      <c r="I720" s="25" t="s">
        <v>2296</v>
      </c>
      <c r="J720" s="27">
        <v>36</v>
      </c>
      <c r="K720" s="27">
        <v>0</v>
      </c>
      <c r="L720" s="27">
        <f t="shared" si="80"/>
        <v>36</v>
      </c>
      <c r="M720" s="93">
        <v>1.0450288458023043</v>
      </c>
      <c r="N720" s="4" t="str">
        <f t="shared" si="84"/>
        <v>46249Ni2020bf29-REV2.936</v>
      </c>
      <c r="O720" s="4">
        <f t="shared" si="85"/>
        <v>37.621038448882956</v>
      </c>
      <c r="P720" s="8">
        <f t="shared" si="86"/>
        <v>43472</v>
      </c>
      <c r="Q720" s="8">
        <f>VLOOKUP(P720,'Lookup Tables'!$A$3:$B$121,1,TRUE)</f>
        <v>43471</v>
      </c>
      <c r="R720" s="9">
        <f>VLOOKUP(P720,'Lookup Tables'!$A$3:$B$121,2,TRUE)</f>
        <v>43471</v>
      </c>
      <c r="S720" s="10">
        <f>VLOOKUP(P720,'Lookup Tables'!$D$3:$E$25,2,TRUE)</f>
        <v>43466</v>
      </c>
      <c r="T720" s="24" t="str">
        <f>IF(LEFT(G720,2)="PH",VLOOKUP(LEFT(G720,3),'Lookup Tables'!$G$3:$H$37,2,FALSE),IF(ISNA(VLOOKUP(LEFT(G720,2),'Lookup Tables'!$G$3:$H$37,2,FALSE)),"Other",VLOOKUP(LEFT(G720,2),'Lookup Tables'!$G$3:$H$37,2,FALSE)))</f>
        <v>Battery</v>
      </c>
      <c r="U720" s="79" t="str">
        <f t="shared" si="81"/>
        <v>Ni2</v>
      </c>
      <c r="V720" s="79" t="str">
        <f t="shared" si="82"/>
        <v>i</v>
      </c>
      <c r="W720" s="79">
        <f>VLOOKUP(V720,'Lookup Tables'!$K$3:$L$21,2,FALSE)</f>
        <v>9</v>
      </c>
      <c r="X720" s="79">
        <f t="shared" si="83"/>
        <v>324</v>
      </c>
      <c r="Y720" s="12">
        <f ca="1">IF(R720="LATE",TODAY()-P720,0)</f>
        <v>0</v>
      </c>
      <c r="Z720">
        <f ca="1">Y720*L720</f>
        <v>0</v>
      </c>
      <c r="AA720" s="80"/>
      <c r="AB720" s="93"/>
    </row>
    <row r="721" spans="1:28" x14ac:dyDescent="0.25">
      <c r="A721" s="25" t="s">
        <v>1269</v>
      </c>
      <c r="B721" s="25" t="s">
        <v>13</v>
      </c>
      <c r="C721" s="26">
        <v>43349</v>
      </c>
      <c r="D721" s="26">
        <v>43402</v>
      </c>
      <c r="E721" s="25" t="s">
        <v>1270</v>
      </c>
      <c r="F721" s="25" t="s">
        <v>1270</v>
      </c>
      <c r="G721" s="25" t="s">
        <v>1703</v>
      </c>
      <c r="H721" s="25" t="s">
        <v>17</v>
      </c>
      <c r="I721" s="25" t="s">
        <v>2297</v>
      </c>
      <c r="J721" s="27">
        <v>2</v>
      </c>
      <c r="K721" s="27">
        <v>0</v>
      </c>
      <c r="L721" s="27">
        <f t="shared" si="80"/>
        <v>2</v>
      </c>
      <c r="M721" s="93">
        <v>1.5484807050817255</v>
      </c>
      <c r="N721" s="4" t="str">
        <f t="shared" si="84"/>
        <v>46979Ni2020bf29-REV3.02</v>
      </c>
      <c r="O721" s="4">
        <f t="shared" si="85"/>
        <v>3.0969614101634511</v>
      </c>
      <c r="P721" s="8">
        <f t="shared" si="86"/>
        <v>43402</v>
      </c>
      <c r="Q721" s="8">
        <f>VLOOKUP(P721,'Lookup Tables'!$A$3:$B$121,1,TRUE)</f>
        <v>43401</v>
      </c>
      <c r="R721" s="9">
        <f>VLOOKUP(P721,'Lookup Tables'!$A$3:$B$121,2,TRUE)</f>
        <v>43401</v>
      </c>
      <c r="S721" s="10">
        <f>VLOOKUP(P721,'Lookup Tables'!$D$3:$E$25,2,TRUE)</f>
        <v>43374</v>
      </c>
      <c r="T721" s="24" t="str">
        <f>IF(LEFT(G721,2)="PH",VLOOKUP(LEFT(G721,3),'Lookup Tables'!$G$3:$H$37,2,FALSE),IF(ISNA(VLOOKUP(LEFT(G721,2),'Lookup Tables'!$G$3:$H$37,2,FALSE)),"Other",VLOOKUP(LEFT(G721,2),'Lookup Tables'!$G$3:$H$37,2,FALSE)))</f>
        <v>Battery</v>
      </c>
      <c r="U721" s="79" t="str">
        <f t="shared" si="81"/>
        <v>Ni2</v>
      </c>
      <c r="V721" s="79" t="str">
        <f t="shared" si="82"/>
        <v>i</v>
      </c>
      <c r="W721" s="79">
        <f>VLOOKUP(V721,'Lookup Tables'!$K$3:$L$21,2,FALSE)</f>
        <v>9</v>
      </c>
      <c r="X721" s="79">
        <f t="shared" si="83"/>
        <v>18</v>
      </c>
      <c r="Y721" s="12">
        <f ca="1">IF(R721="LATE",TODAY()-P721,0)</f>
        <v>0</v>
      </c>
      <c r="Z721">
        <f ca="1">Y721*L721</f>
        <v>0</v>
      </c>
      <c r="AA721" s="80"/>
      <c r="AB721" s="93"/>
    </row>
    <row r="722" spans="1:28" x14ac:dyDescent="0.25">
      <c r="A722" s="25" t="s">
        <v>160</v>
      </c>
      <c r="B722" s="25" t="s">
        <v>13</v>
      </c>
      <c r="C722" s="26">
        <v>43090</v>
      </c>
      <c r="D722" s="26">
        <v>43433</v>
      </c>
      <c r="E722" s="25" t="s">
        <v>161</v>
      </c>
      <c r="F722" s="25" t="s">
        <v>161</v>
      </c>
      <c r="G722" s="25" t="s">
        <v>1704</v>
      </c>
      <c r="H722" s="25" t="s">
        <v>17</v>
      </c>
      <c r="I722" s="25" t="s">
        <v>2298</v>
      </c>
      <c r="J722" s="27">
        <v>200</v>
      </c>
      <c r="K722" s="27">
        <v>0</v>
      </c>
      <c r="L722" s="27">
        <f t="shared" si="80"/>
        <v>200</v>
      </c>
      <c r="M722" s="93">
        <v>0.83438524301324613</v>
      </c>
      <c r="N722" s="4" t="str">
        <f t="shared" si="84"/>
        <v>44667Ni2020bk24-REV1.5200</v>
      </c>
      <c r="O722" s="4">
        <f t="shared" si="85"/>
        <v>166.87704860264921</v>
      </c>
      <c r="P722" s="8">
        <f t="shared" si="86"/>
        <v>43332</v>
      </c>
      <c r="Q722" s="8">
        <f>VLOOKUP(P722,'Lookup Tables'!$A$3:$B$121,1,TRUE)</f>
        <v>43331</v>
      </c>
      <c r="R722" s="9" t="str">
        <f>VLOOKUP(P722,'Lookup Tables'!$A$3:$B$121,2,TRUE)</f>
        <v>LATE</v>
      </c>
      <c r="S722" s="10" t="str">
        <f>VLOOKUP(P722,'Lookup Tables'!$D$3:$E$25,2,TRUE)</f>
        <v>LATE</v>
      </c>
      <c r="T722" s="24" t="str">
        <f>IF(LEFT(G722,2)="PH",VLOOKUP(LEFT(G722,3),'Lookup Tables'!$G$3:$H$37,2,FALSE),IF(ISNA(VLOOKUP(LEFT(G722,2),'Lookup Tables'!$G$3:$H$37,2,FALSE)),"Other",VLOOKUP(LEFT(G722,2),'Lookup Tables'!$G$3:$H$37,2,FALSE)))</f>
        <v>Battery</v>
      </c>
      <c r="U722" s="79" t="str">
        <f t="shared" si="81"/>
        <v>Ni2</v>
      </c>
      <c r="V722" s="79" t="str">
        <f t="shared" si="82"/>
        <v>i</v>
      </c>
      <c r="W722" s="79">
        <f>VLOOKUP(V722,'Lookup Tables'!$K$3:$L$21,2,FALSE)</f>
        <v>9</v>
      </c>
      <c r="X722" s="79">
        <f t="shared" si="83"/>
        <v>1800</v>
      </c>
      <c r="Y722" s="12">
        <f ca="1">IF(R722="LATE",TODAY()-P722,0)</f>
        <v>25</v>
      </c>
      <c r="Z722">
        <f ca="1">Y722*L722</f>
        <v>5000</v>
      </c>
      <c r="AA722" s="80"/>
      <c r="AB722" s="93"/>
    </row>
    <row r="723" spans="1:28" x14ac:dyDescent="0.25">
      <c r="A723" s="25" t="s">
        <v>160</v>
      </c>
      <c r="B723" s="25" t="s">
        <v>13</v>
      </c>
      <c r="C723" s="26">
        <v>43090</v>
      </c>
      <c r="D723" s="26">
        <v>43433</v>
      </c>
      <c r="E723" s="25" t="s">
        <v>161</v>
      </c>
      <c r="F723" s="25" t="s">
        <v>161</v>
      </c>
      <c r="G723" s="25" t="s">
        <v>1704</v>
      </c>
      <c r="H723" s="25" t="s">
        <v>17</v>
      </c>
      <c r="I723" s="25" t="s">
        <v>2299</v>
      </c>
      <c r="J723" s="27">
        <v>400</v>
      </c>
      <c r="K723" s="27">
        <v>0</v>
      </c>
      <c r="L723" s="27">
        <f t="shared" si="80"/>
        <v>400</v>
      </c>
      <c r="M723" s="93">
        <v>0.83438524301324613</v>
      </c>
      <c r="N723" s="4" t="str">
        <f t="shared" si="84"/>
        <v>44667Ni2020bk24-REV1.5400</v>
      </c>
      <c r="O723" s="4">
        <f t="shared" si="85"/>
        <v>333.75409720529842</v>
      </c>
      <c r="P723" s="8">
        <f t="shared" si="86"/>
        <v>43360</v>
      </c>
      <c r="Q723" s="8">
        <f>VLOOKUP(P723,'Lookup Tables'!$A$3:$B$121,1,TRUE)</f>
        <v>43359</v>
      </c>
      <c r="R723" s="9">
        <f>VLOOKUP(P723,'Lookup Tables'!$A$3:$B$121,2,TRUE)</f>
        <v>43359</v>
      </c>
      <c r="S723" s="10">
        <f>VLOOKUP(P723,'Lookup Tables'!$D$3:$E$25,2,TRUE)</f>
        <v>43344</v>
      </c>
      <c r="T723" s="24" t="str">
        <f>IF(LEFT(G723,2)="PH",VLOOKUP(LEFT(G723,3),'Lookup Tables'!$G$3:$H$37,2,FALSE),IF(ISNA(VLOOKUP(LEFT(G723,2),'Lookup Tables'!$G$3:$H$37,2,FALSE)),"Other",VLOOKUP(LEFT(G723,2),'Lookup Tables'!$G$3:$H$37,2,FALSE)))</f>
        <v>Battery</v>
      </c>
      <c r="U723" s="79" t="str">
        <f t="shared" si="81"/>
        <v>Ni2</v>
      </c>
      <c r="V723" s="79" t="str">
        <f t="shared" si="82"/>
        <v>i</v>
      </c>
      <c r="W723" s="79">
        <f>VLOOKUP(V723,'Lookup Tables'!$K$3:$L$21,2,FALSE)</f>
        <v>9</v>
      </c>
      <c r="X723" s="79">
        <f t="shared" si="83"/>
        <v>3600</v>
      </c>
      <c r="Y723" s="12">
        <f ca="1">IF(R723="LATE",TODAY()-P723,0)</f>
        <v>0</v>
      </c>
      <c r="Z723">
        <f ca="1">Y723*L723</f>
        <v>0</v>
      </c>
      <c r="AA723" s="80"/>
      <c r="AB723" s="93"/>
    </row>
    <row r="724" spans="1:28" x14ac:dyDescent="0.25">
      <c r="A724" s="25" t="s">
        <v>160</v>
      </c>
      <c r="B724" s="25" t="s">
        <v>13</v>
      </c>
      <c r="C724" s="26">
        <v>43090</v>
      </c>
      <c r="D724" s="26">
        <v>43433</v>
      </c>
      <c r="E724" s="25" t="s">
        <v>161</v>
      </c>
      <c r="F724" s="25" t="s">
        <v>161</v>
      </c>
      <c r="G724" s="25" t="s">
        <v>1704</v>
      </c>
      <c r="H724" s="25" t="s">
        <v>17</v>
      </c>
      <c r="I724" s="25" t="s">
        <v>2300</v>
      </c>
      <c r="J724" s="27">
        <v>400</v>
      </c>
      <c r="K724" s="27">
        <v>0</v>
      </c>
      <c r="L724" s="27">
        <f t="shared" si="80"/>
        <v>400</v>
      </c>
      <c r="M724" s="93">
        <v>0.83438524301324613</v>
      </c>
      <c r="N724" s="4" t="str">
        <f t="shared" si="84"/>
        <v>44667Ni2020bk24-REV1.5400</v>
      </c>
      <c r="O724" s="4">
        <f t="shared" si="85"/>
        <v>333.75409720529842</v>
      </c>
      <c r="P724" s="8">
        <f t="shared" si="86"/>
        <v>43419</v>
      </c>
      <c r="Q724" s="8">
        <f>VLOOKUP(P724,'Lookup Tables'!$A$3:$B$121,1,TRUE)</f>
        <v>43415</v>
      </c>
      <c r="R724" s="9">
        <f>VLOOKUP(P724,'Lookup Tables'!$A$3:$B$121,2,TRUE)</f>
        <v>43415</v>
      </c>
      <c r="S724" s="10">
        <f>VLOOKUP(P724,'Lookup Tables'!$D$3:$E$25,2,TRUE)</f>
        <v>43405</v>
      </c>
      <c r="T724" s="24" t="str">
        <f>IF(LEFT(G724,2)="PH",VLOOKUP(LEFT(G724,3),'Lookup Tables'!$G$3:$H$37,2,FALSE),IF(ISNA(VLOOKUP(LEFT(G724,2),'Lookup Tables'!$G$3:$H$37,2,FALSE)),"Other",VLOOKUP(LEFT(G724,2),'Lookup Tables'!$G$3:$H$37,2,FALSE)))</f>
        <v>Battery</v>
      </c>
      <c r="U724" s="79" t="str">
        <f t="shared" si="81"/>
        <v>Ni2</v>
      </c>
      <c r="V724" s="79" t="str">
        <f t="shared" si="82"/>
        <v>i</v>
      </c>
      <c r="W724" s="79">
        <f>VLOOKUP(V724,'Lookup Tables'!$K$3:$L$21,2,FALSE)</f>
        <v>9</v>
      </c>
      <c r="X724" s="79">
        <f t="shared" si="83"/>
        <v>3600</v>
      </c>
      <c r="Y724" s="12">
        <f ca="1">IF(R724="LATE",TODAY()-P724,0)</f>
        <v>0</v>
      </c>
      <c r="Z724">
        <f ca="1">Y724*L724</f>
        <v>0</v>
      </c>
      <c r="AA724" s="80"/>
      <c r="AB724" s="93"/>
    </row>
    <row r="725" spans="1:28" x14ac:dyDescent="0.25">
      <c r="A725" s="25" t="s">
        <v>1108</v>
      </c>
      <c r="B725" s="25" t="s">
        <v>13</v>
      </c>
      <c r="C725" s="26">
        <v>43335</v>
      </c>
      <c r="D725" s="26">
        <v>43409</v>
      </c>
      <c r="E725" s="25" t="s">
        <v>1109</v>
      </c>
      <c r="F725" s="25" t="s">
        <v>1109</v>
      </c>
      <c r="G725" s="25" t="s">
        <v>1705</v>
      </c>
      <c r="H725" s="25" t="s">
        <v>17</v>
      </c>
      <c r="I725" s="25" t="s">
        <v>2301</v>
      </c>
      <c r="J725" s="27">
        <v>24</v>
      </c>
      <c r="K725" s="27">
        <v>0</v>
      </c>
      <c r="L725" s="27">
        <f t="shared" si="80"/>
        <v>24</v>
      </c>
      <c r="M725" s="93">
        <v>1.0381135482593375</v>
      </c>
      <c r="N725" s="4" t="str">
        <f t="shared" si="84"/>
        <v>46890NI2020bo24-REV1.124</v>
      </c>
      <c r="O725" s="4">
        <f t="shared" si="85"/>
        <v>24.914725158224101</v>
      </c>
      <c r="P725" s="8">
        <f t="shared" si="86"/>
        <v>43409</v>
      </c>
      <c r="Q725" s="8">
        <f>VLOOKUP(P725,'Lookup Tables'!$A$3:$B$121,1,TRUE)</f>
        <v>43408</v>
      </c>
      <c r="R725" s="9">
        <f>VLOOKUP(P725,'Lookup Tables'!$A$3:$B$121,2,TRUE)</f>
        <v>43408</v>
      </c>
      <c r="S725" s="10">
        <f>VLOOKUP(P725,'Lookup Tables'!$D$3:$E$25,2,TRUE)</f>
        <v>43405</v>
      </c>
      <c r="T725" s="24" t="str">
        <f>IF(LEFT(G725,2)="PH",VLOOKUP(LEFT(G725,3),'Lookup Tables'!$G$3:$H$37,2,FALSE),IF(ISNA(VLOOKUP(LEFT(G725,2),'Lookup Tables'!$G$3:$H$37,2,FALSE)),"Other",VLOOKUP(LEFT(G725,2),'Lookup Tables'!$G$3:$H$37,2,FALSE)))</f>
        <v>Battery</v>
      </c>
      <c r="U725" s="79" t="str">
        <f t="shared" si="81"/>
        <v>NI2</v>
      </c>
      <c r="V725" s="79" t="str">
        <f t="shared" si="82"/>
        <v>I</v>
      </c>
      <c r="W725" s="79">
        <f>VLOOKUP(V725,'Lookup Tables'!$K$3:$L$21,2,FALSE)</f>
        <v>9</v>
      </c>
      <c r="X725" s="79">
        <f t="shared" si="83"/>
        <v>216</v>
      </c>
      <c r="Y725" s="12">
        <f ca="1">IF(R725="LATE",TODAY()-P725,0)</f>
        <v>0</v>
      </c>
      <c r="Z725">
        <f ca="1">Y725*L725</f>
        <v>0</v>
      </c>
      <c r="AA725" s="80"/>
      <c r="AB725" s="93"/>
    </row>
    <row r="726" spans="1:28" x14ac:dyDescent="0.25">
      <c r="A726" s="25" t="s">
        <v>275</v>
      </c>
      <c r="B726" s="25" t="s">
        <v>13</v>
      </c>
      <c r="C726" s="26">
        <v>43255</v>
      </c>
      <c r="D726" s="26">
        <v>43388</v>
      </c>
      <c r="E726" s="25" t="s">
        <v>32</v>
      </c>
      <c r="F726" s="25" t="s">
        <v>32</v>
      </c>
      <c r="G726" s="25" t="s">
        <v>1706</v>
      </c>
      <c r="H726" s="25" t="s">
        <v>17</v>
      </c>
      <c r="I726" s="25" t="s">
        <v>2302</v>
      </c>
      <c r="J726" s="27">
        <v>4</v>
      </c>
      <c r="K726" s="27">
        <v>0</v>
      </c>
      <c r="L726" s="27">
        <f t="shared" si="80"/>
        <v>4</v>
      </c>
      <c r="M726" s="93">
        <v>0.93065346407191718</v>
      </c>
      <c r="N726" s="4" t="str">
        <f t="shared" si="84"/>
        <v>46175NI2020bt24-REV1.34</v>
      </c>
      <c r="O726" s="4">
        <f t="shared" si="85"/>
        <v>3.7226138562876687</v>
      </c>
      <c r="P726" s="8">
        <f t="shared" si="86"/>
        <v>43333</v>
      </c>
      <c r="Q726" s="8">
        <f>VLOOKUP(P726,'Lookup Tables'!$A$3:$B$121,1,TRUE)</f>
        <v>43331</v>
      </c>
      <c r="R726" s="9" t="str">
        <f>VLOOKUP(P726,'Lookup Tables'!$A$3:$B$121,2,TRUE)</f>
        <v>LATE</v>
      </c>
      <c r="S726" s="10" t="str">
        <f>VLOOKUP(P726,'Lookup Tables'!$D$3:$E$25,2,TRUE)</f>
        <v>LATE</v>
      </c>
      <c r="T726" s="24" t="str">
        <f>IF(LEFT(G726,2)="PH",VLOOKUP(LEFT(G726,3),'Lookup Tables'!$G$3:$H$37,2,FALSE),IF(ISNA(VLOOKUP(LEFT(G726,2),'Lookup Tables'!$G$3:$H$37,2,FALSE)),"Other",VLOOKUP(LEFT(G726,2),'Lookup Tables'!$G$3:$H$37,2,FALSE)))</f>
        <v>Battery</v>
      </c>
      <c r="U726" s="79" t="str">
        <f t="shared" si="81"/>
        <v>NI2</v>
      </c>
      <c r="V726" s="79" t="str">
        <f t="shared" si="82"/>
        <v>I</v>
      </c>
      <c r="W726" s="79">
        <f>VLOOKUP(V726,'Lookup Tables'!$K$3:$L$21,2,FALSE)</f>
        <v>9</v>
      </c>
      <c r="X726" s="79">
        <f t="shared" si="83"/>
        <v>36</v>
      </c>
      <c r="Y726" s="12">
        <f ca="1">IF(R726="LATE",TODAY()-P726,0)</f>
        <v>24</v>
      </c>
      <c r="Z726">
        <f ca="1">Y726*L726</f>
        <v>96</v>
      </c>
      <c r="AA726" s="80"/>
      <c r="AB726" s="93"/>
    </row>
    <row r="727" spans="1:28" x14ac:dyDescent="0.25">
      <c r="A727" s="25" t="s">
        <v>275</v>
      </c>
      <c r="B727" s="25" t="s">
        <v>13</v>
      </c>
      <c r="C727" s="26">
        <v>43255</v>
      </c>
      <c r="D727" s="26">
        <v>43388</v>
      </c>
      <c r="E727" s="25" t="s">
        <v>32</v>
      </c>
      <c r="F727" s="25" t="s">
        <v>32</v>
      </c>
      <c r="G727" s="25" t="s">
        <v>1707</v>
      </c>
      <c r="H727" s="25" t="s">
        <v>17</v>
      </c>
      <c r="I727" s="25" t="s">
        <v>2303</v>
      </c>
      <c r="J727" s="27">
        <v>68</v>
      </c>
      <c r="K727" s="27">
        <v>0</v>
      </c>
      <c r="L727" s="27">
        <f t="shared" si="80"/>
        <v>68</v>
      </c>
      <c r="M727" s="93">
        <v>0.93065346407191718</v>
      </c>
      <c r="N727" s="4" t="str">
        <f t="shared" si="84"/>
        <v>46175NI2020bt24-REV1.468</v>
      </c>
      <c r="O727" s="4">
        <f t="shared" si="85"/>
        <v>63.284435556890365</v>
      </c>
      <c r="P727" s="8">
        <f t="shared" si="86"/>
        <v>43333</v>
      </c>
      <c r="Q727" s="8">
        <f>VLOOKUP(P727,'Lookup Tables'!$A$3:$B$121,1,TRUE)</f>
        <v>43331</v>
      </c>
      <c r="R727" s="9" t="str">
        <f>VLOOKUP(P727,'Lookup Tables'!$A$3:$B$121,2,TRUE)</f>
        <v>LATE</v>
      </c>
      <c r="S727" s="10" t="str">
        <f>VLOOKUP(P727,'Lookup Tables'!$D$3:$E$25,2,TRUE)</f>
        <v>LATE</v>
      </c>
      <c r="T727" s="24" t="str">
        <f>IF(LEFT(G727,2)="PH",VLOOKUP(LEFT(G727,3),'Lookup Tables'!$G$3:$H$37,2,FALSE),IF(ISNA(VLOOKUP(LEFT(G727,2),'Lookup Tables'!$G$3:$H$37,2,FALSE)),"Other",VLOOKUP(LEFT(G727,2),'Lookup Tables'!$G$3:$H$37,2,FALSE)))</f>
        <v>Battery</v>
      </c>
      <c r="U727" s="79" t="str">
        <f t="shared" si="81"/>
        <v>NI2</v>
      </c>
      <c r="V727" s="79" t="str">
        <f t="shared" si="82"/>
        <v>I</v>
      </c>
      <c r="W727" s="79">
        <f>VLOOKUP(V727,'Lookup Tables'!$K$3:$L$21,2,FALSE)</f>
        <v>9</v>
      </c>
      <c r="X727" s="79">
        <f t="shared" si="83"/>
        <v>612</v>
      </c>
      <c r="Y727" s="12">
        <f ca="1">IF(R727="LATE",TODAY()-P727,0)</f>
        <v>24</v>
      </c>
      <c r="Z727">
        <f ca="1">Y727*L727</f>
        <v>1632</v>
      </c>
      <c r="AA727" s="80"/>
      <c r="AB727" s="93"/>
    </row>
    <row r="728" spans="1:28" x14ac:dyDescent="0.25">
      <c r="A728" s="25" t="s">
        <v>275</v>
      </c>
      <c r="B728" s="25" t="s">
        <v>13</v>
      </c>
      <c r="C728" s="26">
        <v>43255</v>
      </c>
      <c r="D728" s="26">
        <v>43388</v>
      </c>
      <c r="E728" s="25" t="s">
        <v>32</v>
      </c>
      <c r="F728" s="25" t="s">
        <v>32</v>
      </c>
      <c r="G728" s="25" t="s">
        <v>1707</v>
      </c>
      <c r="H728" s="25" t="s">
        <v>17</v>
      </c>
      <c r="I728" s="25" t="s">
        <v>2304</v>
      </c>
      <c r="J728" s="27">
        <v>72</v>
      </c>
      <c r="K728" s="27">
        <v>0</v>
      </c>
      <c r="L728" s="27">
        <f t="shared" si="80"/>
        <v>72</v>
      </c>
      <c r="M728" s="93">
        <v>0.93065346407191718</v>
      </c>
      <c r="N728" s="4" t="str">
        <f t="shared" si="84"/>
        <v>46175NI2020bt24-REV1.472</v>
      </c>
      <c r="O728" s="4">
        <f t="shared" si="85"/>
        <v>67.007049413178038</v>
      </c>
      <c r="P728" s="8">
        <f t="shared" si="86"/>
        <v>43383</v>
      </c>
      <c r="Q728" s="8">
        <f>VLOOKUP(P728,'Lookup Tables'!$A$3:$B$121,1,TRUE)</f>
        <v>43380</v>
      </c>
      <c r="R728" s="9">
        <f>VLOOKUP(P728,'Lookup Tables'!$A$3:$B$121,2,TRUE)</f>
        <v>43380</v>
      </c>
      <c r="S728" s="10">
        <f>VLOOKUP(P728,'Lookup Tables'!$D$3:$E$25,2,TRUE)</f>
        <v>43374</v>
      </c>
      <c r="T728" s="24" t="str">
        <f>IF(LEFT(G728,2)="PH",VLOOKUP(LEFT(G728,3),'Lookup Tables'!$G$3:$H$37,2,FALSE),IF(ISNA(VLOOKUP(LEFT(G728,2),'Lookup Tables'!$G$3:$H$37,2,FALSE)),"Other",VLOOKUP(LEFT(G728,2),'Lookup Tables'!$G$3:$H$37,2,FALSE)))</f>
        <v>Battery</v>
      </c>
      <c r="U728" s="79" t="str">
        <f t="shared" si="81"/>
        <v>NI2</v>
      </c>
      <c r="V728" s="79" t="str">
        <f t="shared" si="82"/>
        <v>I</v>
      </c>
      <c r="W728" s="79">
        <f>VLOOKUP(V728,'Lookup Tables'!$K$3:$L$21,2,FALSE)</f>
        <v>9</v>
      </c>
      <c r="X728" s="79">
        <f t="shared" si="83"/>
        <v>648</v>
      </c>
      <c r="Y728" s="12">
        <f ca="1">IF(R728="LATE",TODAY()-P728,0)</f>
        <v>0</v>
      </c>
      <c r="Z728">
        <f ca="1">Y728*L728</f>
        <v>0</v>
      </c>
      <c r="AA728" s="80"/>
      <c r="AB728" s="93"/>
    </row>
    <row r="729" spans="1:28" x14ac:dyDescent="0.25">
      <c r="A729" s="25" t="s">
        <v>458</v>
      </c>
      <c r="B729" s="25" t="s">
        <v>13</v>
      </c>
      <c r="C729" s="26">
        <v>43301</v>
      </c>
      <c r="D729" s="26">
        <v>43381</v>
      </c>
      <c r="E729" s="25" t="s">
        <v>459</v>
      </c>
      <c r="F729" s="25" t="s">
        <v>459</v>
      </c>
      <c r="G729" s="25" t="s">
        <v>1708</v>
      </c>
      <c r="H729" s="25" t="s">
        <v>17</v>
      </c>
      <c r="I729" s="25" t="s">
        <v>2305</v>
      </c>
      <c r="J729" s="27">
        <v>2</v>
      </c>
      <c r="K729" s="27">
        <v>0</v>
      </c>
      <c r="L729" s="27">
        <f t="shared" si="80"/>
        <v>2</v>
      </c>
      <c r="M729" s="93">
        <v>1.5832391743108487</v>
      </c>
      <c r="N729" s="4" t="str">
        <f t="shared" si="84"/>
        <v>46607NI2020cn24-REV3.32</v>
      </c>
      <c r="O729" s="4">
        <f t="shared" si="85"/>
        <v>3.1664783486216974</v>
      </c>
      <c r="P729" s="8">
        <f t="shared" si="86"/>
        <v>43381</v>
      </c>
      <c r="Q729" s="8">
        <f>VLOOKUP(P729,'Lookup Tables'!$A$3:$B$121,1,TRUE)</f>
        <v>43380</v>
      </c>
      <c r="R729" s="9">
        <f>VLOOKUP(P729,'Lookup Tables'!$A$3:$B$121,2,TRUE)</f>
        <v>43380</v>
      </c>
      <c r="S729" s="10">
        <f>VLOOKUP(P729,'Lookup Tables'!$D$3:$E$25,2,TRUE)</f>
        <v>43374</v>
      </c>
      <c r="T729" s="24" t="str">
        <f>IF(LEFT(G729,2)="PH",VLOOKUP(LEFT(G729,3),'Lookup Tables'!$G$3:$H$37,2,FALSE),IF(ISNA(VLOOKUP(LEFT(G729,2),'Lookup Tables'!$G$3:$H$37,2,FALSE)),"Other",VLOOKUP(LEFT(G729,2),'Lookup Tables'!$G$3:$H$37,2,FALSE)))</f>
        <v>Battery</v>
      </c>
      <c r="U729" s="79" t="str">
        <f t="shared" si="81"/>
        <v>NI2</v>
      </c>
      <c r="V729" s="79" t="str">
        <f t="shared" si="82"/>
        <v>I</v>
      </c>
      <c r="W729" s="79">
        <f>VLOOKUP(V729,'Lookup Tables'!$K$3:$L$21,2,FALSE)</f>
        <v>9</v>
      </c>
      <c r="X729" s="79">
        <f t="shared" si="83"/>
        <v>18</v>
      </c>
      <c r="Y729" s="12">
        <f ca="1">IF(R729="LATE",TODAY()-P729,0)</f>
        <v>0</v>
      </c>
      <c r="Z729">
        <f ca="1">Y729*L729</f>
        <v>0</v>
      </c>
      <c r="AA729" s="80"/>
      <c r="AB729" s="93"/>
    </row>
    <row r="730" spans="1:28" x14ac:dyDescent="0.25">
      <c r="A730" s="25" t="s">
        <v>360</v>
      </c>
      <c r="B730" s="25" t="s">
        <v>13</v>
      </c>
      <c r="C730" s="26">
        <v>43277</v>
      </c>
      <c r="D730" s="26">
        <v>43403</v>
      </c>
      <c r="E730" s="25" t="s">
        <v>79</v>
      </c>
      <c r="F730" s="25" t="s">
        <v>79</v>
      </c>
      <c r="G730" s="25" t="s">
        <v>1709</v>
      </c>
      <c r="H730" s="25" t="s">
        <v>17</v>
      </c>
      <c r="I730" s="25" t="s">
        <v>2306</v>
      </c>
      <c r="J730" s="27">
        <v>100</v>
      </c>
      <c r="K730" s="27">
        <v>0</v>
      </c>
      <c r="L730" s="27">
        <f t="shared" si="80"/>
        <v>100</v>
      </c>
      <c r="M730" s="93">
        <v>1.1623159317613092</v>
      </c>
      <c r="N730" s="4" t="str">
        <f t="shared" si="84"/>
        <v>46384NI2020co29-REV1.5100</v>
      </c>
      <c r="O730" s="4">
        <f t="shared" si="85"/>
        <v>116.23159317613091</v>
      </c>
      <c r="P730" s="8">
        <f t="shared" si="86"/>
        <v>43403</v>
      </c>
      <c r="Q730" s="8">
        <f>VLOOKUP(P730,'Lookup Tables'!$A$3:$B$121,1,TRUE)</f>
        <v>43401</v>
      </c>
      <c r="R730" s="9">
        <f>VLOOKUP(P730,'Lookup Tables'!$A$3:$B$121,2,TRUE)</f>
        <v>43401</v>
      </c>
      <c r="S730" s="10">
        <f>VLOOKUP(P730,'Lookup Tables'!$D$3:$E$25,2,TRUE)</f>
        <v>43374</v>
      </c>
      <c r="T730" s="24" t="str">
        <f>IF(LEFT(G730,2)="PH",VLOOKUP(LEFT(G730,3),'Lookup Tables'!$G$3:$H$37,2,FALSE),IF(ISNA(VLOOKUP(LEFT(G730,2),'Lookup Tables'!$G$3:$H$37,2,FALSE)),"Other",VLOOKUP(LEFT(G730,2),'Lookup Tables'!$G$3:$H$37,2,FALSE)))</f>
        <v>Battery</v>
      </c>
      <c r="U730" s="79" t="str">
        <f t="shared" si="81"/>
        <v>NI2</v>
      </c>
      <c r="V730" s="79" t="str">
        <f t="shared" si="82"/>
        <v>I</v>
      </c>
      <c r="W730" s="79">
        <f>VLOOKUP(V730,'Lookup Tables'!$K$3:$L$21,2,FALSE)</f>
        <v>9</v>
      </c>
      <c r="X730" s="79">
        <f t="shared" si="83"/>
        <v>900</v>
      </c>
      <c r="Y730" s="12">
        <f ca="1">IF(R730="LATE",TODAY()-P730,0)</f>
        <v>0</v>
      </c>
      <c r="Z730">
        <f ca="1">Y730*L730</f>
        <v>0</v>
      </c>
      <c r="AA730" s="80"/>
      <c r="AB730" s="93"/>
    </row>
    <row r="731" spans="1:28" x14ac:dyDescent="0.25">
      <c r="A731" s="25" t="s">
        <v>1132</v>
      </c>
      <c r="B731" s="25" t="s">
        <v>13</v>
      </c>
      <c r="C731" s="26">
        <v>43339</v>
      </c>
      <c r="D731" s="26">
        <v>43444</v>
      </c>
      <c r="E731" s="25" t="s">
        <v>79</v>
      </c>
      <c r="F731" s="25" t="s">
        <v>79</v>
      </c>
      <c r="G731" s="25" t="s">
        <v>1709</v>
      </c>
      <c r="H731" s="25" t="s">
        <v>17</v>
      </c>
      <c r="I731" s="25" t="s">
        <v>2306</v>
      </c>
      <c r="J731" s="27">
        <v>100</v>
      </c>
      <c r="K731" s="27">
        <v>0</v>
      </c>
      <c r="L731" s="27">
        <f t="shared" si="80"/>
        <v>100</v>
      </c>
      <c r="M731" s="93">
        <v>1.1574024308755169</v>
      </c>
      <c r="N731" s="4" t="str">
        <f t="shared" si="84"/>
        <v>46912NI2020co29-REV1.5100</v>
      </c>
      <c r="O731" s="4">
        <f t="shared" si="85"/>
        <v>115.74024308755169</v>
      </c>
      <c r="P731" s="8">
        <f t="shared" si="86"/>
        <v>43444</v>
      </c>
      <c r="Q731" s="8">
        <f>VLOOKUP(P731,'Lookup Tables'!$A$3:$B$121,1,TRUE)</f>
        <v>43443</v>
      </c>
      <c r="R731" s="9">
        <f>VLOOKUP(P731,'Lookup Tables'!$A$3:$B$121,2,TRUE)</f>
        <v>43443</v>
      </c>
      <c r="S731" s="10">
        <f>VLOOKUP(P731,'Lookup Tables'!$D$3:$E$25,2,TRUE)</f>
        <v>43435</v>
      </c>
      <c r="T731" s="24" t="str">
        <f>IF(LEFT(G731,2)="PH",VLOOKUP(LEFT(G731,3),'Lookup Tables'!$G$3:$H$37,2,FALSE),IF(ISNA(VLOOKUP(LEFT(G731,2),'Lookup Tables'!$G$3:$H$37,2,FALSE)),"Other",VLOOKUP(LEFT(G731,2),'Lookup Tables'!$G$3:$H$37,2,FALSE)))</f>
        <v>Battery</v>
      </c>
      <c r="U731" s="79" t="str">
        <f t="shared" si="81"/>
        <v>NI2</v>
      </c>
      <c r="V731" s="79" t="str">
        <f t="shared" si="82"/>
        <v>I</v>
      </c>
      <c r="W731" s="79">
        <f>VLOOKUP(V731,'Lookup Tables'!$K$3:$L$21,2,FALSE)</f>
        <v>9</v>
      </c>
      <c r="X731" s="79">
        <f t="shared" si="83"/>
        <v>900</v>
      </c>
      <c r="Y731" s="12">
        <f ca="1">IF(R731="LATE",TODAY()-P731,0)</f>
        <v>0</v>
      </c>
      <c r="Z731">
        <f ca="1">Y731*L731</f>
        <v>0</v>
      </c>
      <c r="AA731" s="80"/>
      <c r="AB731" s="93"/>
    </row>
    <row r="732" spans="1:28" x14ac:dyDescent="0.25">
      <c r="A732" s="25" t="s">
        <v>738</v>
      </c>
      <c r="B732" s="25" t="s">
        <v>13</v>
      </c>
      <c r="C732" s="26">
        <v>43320</v>
      </c>
      <c r="D732" s="26">
        <v>43448</v>
      </c>
      <c r="E732" s="25" t="s">
        <v>109</v>
      </c>
      <c r="F732" s="25" t="s">
        <v>109</v>
      </c>
      <c r="G732" s="25" t="s">
        <v>1710</v>
      </c>
      <c r="H732" s="25" t="s">
        <v>17</v>
      </c>
      <c r="I732" s="25" t="s">
        <v>2307</v>
      </c>
      <c r="J732" s="27">
        <v>125</v>
      </c>
      <c r="K732" s="27">
        <v>0</v>
      </c>
      <c r="L732" s="27">
        <f t="shared" si="80"/>
        <v>125</v>
      </c>
      <c r="M732" s="93">
        <v>0.94230028098638785</v>
      </c>
      <c r="N732" s="4" t="str">
        <f t="shared" si="84"/>
        <v>46774NI2020cp24-REV3.6125</v>
      </c>
      <c r="O732" s="4">
        <f t="shared" si="85"/>
        <v>117.78753512329848</v>
      </c>
      <c r="P732" s="8">
        <f t="shared" si="86"/>
        <v>43444</v>
      </c>
      <c r="Q732" s="8">
        <f>VLOOKUP(P732,'Lookup Tables'!$A$3:$B$121,1,TRUE)</f>
        <v>43443</v>
      </c>
      <c r="R732" s="9">
        <f>VLOOKUP(P732,'Lookup Tables'!$A$3:$B$121,2,TRUE)</f>
        <v>43443</v>
      </c>
      <c r="S732" s="10">
        <f>VLOOKUP(P732,'Lookup Tables'!$D$3:$E$25,2,TRUE)</f>
        <v>43435</v>
      </c>
      <c r="T732" s="24" t="str">
        <f>IF(LEFT(G732,2)="PH",VLOOKUP(LEFT(G732,3),'Lookup Tables'!$G$3:$H$37,2,FALSE),IF(ISNA(VLOOKUP(LEFT(G732,2),'Lookup Tables'!$G$3:$H$37,2,FALSE)),"Other",VLOOKUP(LEFT(G732,2),'Lookup Tables'!$G$3:$H$37,2,FALSE)))</f>
        <v>Battery</v>
      </c>
      <c r="U732" s="79" t="str">
        <f t="shared" si="81"/>
        <v>NI2</v>
      </c>
      <c r="V732" s="79" t="str">
        <f t="shared" si="82"/>
        <v>I</v>
      </c>
      <c r="W732" s="79">
        <f>VLOOKUP(V732,'Lookup Tables'!$K$3:$L$21,2,FALSE)</f>
        <v>9</v>
      </c>
      <c r="X732" s="79">
        <f t="shared" si="83"/>
        <v>1125</v>
      </c>
      <c r="Y732" s="12">
        <f ca="1">IF(R732="LATE",TODAY()-P732,0)</f>
        <v>0</v>
      </c>
      <c r="Z732">
        <f ca="1">Y732*L732</f>
        <v>0</v>
      </c>
      <c r="AA732" s="80"/>
      <c r="AB732" s="93"/>
    </row>
    <row r="733" spans="1:28" x14ac:dyDescent="0.25">
      <c r="A733" s="25" t="s">
        <v>738</v>
      </c>
      <c r="B733" s="25" t="s">
        <v>13</v>
      </c>
      <c r="C733" s="26">
        <v>43320</v>
      </c>
      <c r="D733" s="26">
        <v>43448</v>
      </c>
      <c r="E733" s="25" t="s">
        <v>109</v>
      </c>
      <c r="F733" s="25" t="s">
        <v>109</v>
      </c>
      <c r="G733" s="25" t="s">
        <v>1710</v>
      </c>
      <c r="H733" s="25" t="s">
        <v>17</v>
      </c>
      <c r="I733" s="25" t="s">
        <v>2307</v>
      </c>
      <c r="J733" s="27">
        <v>26</v>
      </c>
      <c r="K733" s="27">
        <v>0</v>
      </c>
      <c r="L733" s="27">
        <f t="shared" si="80"/>
        <v>26</v>
      </c>
      <c r="M733" s="93">
        <v>0.94230028098638785</v>
      </c>
      <c r="N733" s="4" t="str">
        <f t="shared" si="84"/>
        <v>46774NI2020cp24-REV3.626</v>
      </c>
      <c r="O733" s="4">
        <f t="shared" si="85"/>
        <v>24.499807305646083</v>
      </c>
      <c r="P733" s="8">
        <f t="shared" si="86"/>
        <v>43444</v>
      </c>
      <c r="Q733" s="8">
        <f>VLOOKUP(P733,'Lookup Tables'!$A$3:$B$121,1,TRUE)</f>
        <v>43443</v>
      </c>
      <c r="R733" s="9">
        <f>VLOOKUP(P733,'Lookup Tables'!$A$3:$B$121,2,TRUE)</f>
        <v>43443</v>
      </c>
      <c r="S733" s="10">
        <f>VLOOKUP(P733,'Lookup Tables'!$D$3:$E$25,2,TRUE)</f>
        <v>43435</v>
      </c>
      <c r="T733" s="24" t="str">
        <f>IF(LEFT(G733,2)="PH",VLOOKUP(LEFT(G733,3),'Lookup Tables'!$G$3:$H$37,2,FALSE),IF(ISNA(VLOOKUP(LEFT(G733,2),'Lookup Tables'!$G$3:$H$37,2,FALSE)),"Other",VLOOKUP(LEFT(G733,2),'Lookup Tables'!$G$3:$H$37,2,FALSE)))</f>
        <v>Battery</v>
      </c>
      <c r="U733" s="79" t="str">
        <f t="shared" si="81"/>
        <v>NI2</v>
      </c>
      <c r="V733" s="79" t="str">
        <f t="shared" si="82"/>
        <v>I</v>
      </c>
      <c r="W733" s="79">
        <f>VLOOKUP(V733,'Lookup Tables'!$K$3:$L$21,2,FALSE)</f>
        <v>9</v>
      </c>
      <c r="X733" s="79">
        <f t="shared" si="83"/>
        <v>234</v>
      </c>
      <c r="Y733" s="12">
        <f ca="1">IF(R733="LATE",TODAY()-P733,0)</f>
        <v>0</v>
      </c>
      <c r="Z733">
        <f ca="1">Y733*L733</f>
        <v>0</v>
      </c>
      <c r="AA733" s="80"/>
      <c r="AB733" s="93"/>
    </row>
    <row r="734" spans="1:28" x14ac:dyDescent="0.25">
      <c r="A734" s="25" t="s">
        <v>1215</v>
      </c>
      <c r="B734" s="25" t="s">
        <v>13</v>
      </c>
      <c r="C734" s="26">
        <v>43341</v>
      </c>
      <c r="D734" s="26">
        <v>43371</v>
      </c>
      <c r="E734" s="25" t="s">
        <v>20</v>
      </c>
      <c r="F734" s="25" t="s">
        <v>20</v>
      </c>
      <c r="G734" s="25" t="s">
        <v>1711</v>
      </c>
      <c r="H734" s="25" t="s">
        <v>17</v>
      </c>
      <c r="I734" s="25" t="s">
        <v>2308</v>
      </c>
      <c r="J734" s="27">
        <v>4</v>
      </c>
      <c r="K734" s="27">
        <v>0</v>
      </c>
      <c r="L734" s="27">
        <f t="shared" si="80"/>
        <v>4</v>
      </c>
      <c r="M734" s="93">
        <v>1.6477516211261585</v>
      </c>
      <c r="N734" s="4" t="str">
        <f t="shared" si="84"/>
        <v>46927Ni2040as29 REV2.24</v>
      </c>
      <c r="O734" s="4">
        <f t="shared" si="85"/>
        <v>6.5910064845046339</v>
      </c>
      <c r="P734" s="8">
        <f t="shared" si="86"/>
        <v>43371</v>
      </c>
      <c r="Q734" s="8">
        <f>VLOOKUP(P734,'Lookup Tables'!$A$3:$B$121,1,TRUE)</f>
        <v>43366</v>
      </c>
      <c r="R734" s="9">
        <f>VLOOKUP(P734,'Lookup Tables'!$A$3:$B$121,2,TRUE)</f>
        <v>43366</v>
      </c>
      <c r="S734" s="10">
        <f>VLOOKUP(P734,'Lookup Tables'!$D$3:$E$25,2,TRUE)</f>
        <v>43344</v>
      </c>
      <c r="T734" s="24" t="str">
        <f>IF(LEFT(G734,2)="PH",VLOOKUP(LEFT(G734,3),'Lookup Tables'!$G$3:$H$37,2,FALSE),IF(ISNA(VLOOKUP(LEFT(G734,2),'Lookup Tables'!$G$3:$H$37,2,FALSE)),"Other",VLOOKUP(LEFT(G734,2),'Lookup Tables'!$G$3:$H$37,2,FALSE)))</f>
        <v>Battery</v>
      </c>
      <c r="U734" s="79" t="str">
        <f t="shared" si="81"/>
        <v>Ni2</v>
      </c>
      <c r="V734" s="79" t="str">
        <f t="shared" si="82"/>
        <v>i</v>
      </c>
      <c r="W734" s="79">
        <f>VLOOKUP(V734,'Lookup Tables'!$K$3:$L$21,2,FALSE)</f>
        <v>9</v>
      </c>
      <c r="X734" s="79">
        <f t="shared" si="83"/>
        <v>36</v>
      </c>
      <c r="Y734" s="12">
        <f ca="1">IF(R734="LATE",TODAY()-P734,0)</f>
        <v>0</v>
      </c>
      <c r="Z734">
        <f ca="1">Y734*L734</f>
        <v>0</v>
      </c>
      <c r="AA734" s="80"/>
      <c r="AB734" s="93"/>
    </row>
    <row r="735" spans="1:28" x14ac:dyDescent="0.25">
      <c r="A735" s="25" t="s">
        <v>460</v>
      </c>
      <c r="B735" s="25" t="s">
        <v>13</v>
      </c>
      <c r="C735" s="26">
        <v>43301</v>
      </c>
      <c r="D735" s="26">
        <v>43409</v>
      </c>
      <c r="E735" s="25" t="s">
        <v>461</v>
      </c>
      <c r="F735" s="25" t="s">
        <v>461</v>
      </c>
      <c r="G735" s="25" t="s">
        <v>1711</v>
      </c>
      <c r="H735" s="25" t="s">
        <v>17</v>
      </c>
      <c r="I735" s="25" t="s">
        <v>2309</v>
      </c>
      <c r="J735" s="27">
        <v>110</v>
      </c>
      <c r="K735" s="27">
        <v>50</v>
      </c>
      <c r="L735" s="27">
        <f t="shared" si="80"/>
        <v>60</v>
      </c>
      <c r="M735" s="93">
        <v>1.1726888780757596</v>
      </c>
      <c r="N735" s="4" t="str">
        <f t="shared" si="84"/>
        <v>46611Ni2040as29 REV2.2110</v>
      </c>
      <c r="O735" s="4">
        <f t="shared" si="85"/>
        <v>70.361332684545573</v>
      </c>
      <c r="P735" s="8">
        <f t="shared" si="86"/>
        <v>43409</v>
      </c>
      <c r="Q735" s="8">
        <f>VLOOKUP(P735,'Lookup Tables'!$A$3:$B$121,1,TRUE)</f>
        <v>43408</v>
      </c>
      <c r="R735" s="9">
        <f>VLOOKUP(P735,'Lookup Tables'!$A$3:$B$121,2,TRUE)</f>
        <v>43408</v>
      </c>
      <c r="S735" s="10">
        <f>VLOOKUP(P735,'Lookup Tables'!$D$3:$E$25,2,TRUE)</f>
        <v>43405</v>
      </c>
      <c r="T735" s="24" t="str">
        <f>IF(LEFT(G735,2)="PH",VLOOKUP(LEFT(G735,3),'Lookup Tables'!$G$3:$H$37,2,FALSE),IF(ISNA(VLOOKUP(LEFT(G735,2),'Lookup Tables'!$G$3:$H$37,2,FALSE)),"Other",VLOOKUP(LEFT(G735,2),'Lookup Tables'!$G$3:$H$37,2,FALSE)))</f>
        <v>Battery</v>
      </c>
      <c r="U735" s="79" t="str">
        <f t="shared" si="81"/>
        <v>Ni2</v>
      </c>
      <c r="V735" s="79" t="str">
        <f t="shared" si="82"/>
        <v>i</v>
      </c>
      <c r="W735" s="79">
        <f>VLOOKUP(V735,'Lookup Tables'!$K$3:$L$21,2,FALSE)</f>
        <v>9</v>
      </c>
      <c r="X735" s="79">
        <f t="shared" si="83"/>
        <v>540</v>
      </c>
      <c r="Y735" s="12">
        <f ca="1">IF(R735="LATE",TODAY()-P735,0)</f>
        <v>0</v>
      </c>
      <c r="Z735">
        <f ca="1">Y735*L735</f>
        <v>0</v>
      </c>
      <c r="AA735" s="80"/>
      <c r="AB735" s="93"/>
    </row>
    <row r="736" spans="1:28" x14ac:dyDescent="0.25">
      <c r="A736" s="25" t="s">
        <v>1562</v>
      </c>
      <c r="B736" s="25" t="s">
        <v>13</v>
      </c>
      <c r="C736" s="26">
        <v>43354</v>
      </c>
      <c r="D736" s="26">
        <v>43381</v>
      </c>
      <c r="E736" s="25" t="s">
        <v>1563</v>
      </c>
      <c r="F736" s="25" t="s">
        <v>1563</v>
      </c>
      <c r="G736" s="25" t="s">
        <v>1712</v>
      </c>
      <c r="H736" s="25" t="s">
        <v>17</v>
      </c>
      <c r="I736" s="25" t="s">
        <v>2310</v>
      </c>
      <c r="J736" s="27">
        <v>2</v>
      </c>
      <c r="K736" s="27">
        <v>0</v>
      </c>
      <c r="L736" s="27">
        <f t="shared" si="80"/>
        <v>2</v>
      </c>
      <c r="M736" s="93">
        <v>1.6146309855256327</v>
      </c>
      <c r="N736" s="4" t="str">
        <f t="shared" si="84"/>
        <v>47036Ni2040as29 REV2.42</v>
      </c>
      <c r="O736" s="4">
        <f t="shared" si="85"/>
        <v>3.2292619710512653</v>
      </c>
      <c r="P736" s="8">
        <f t="shared" si="86"/>
        <v>43381</v>
      </c>
      <c r="Q736" s="8">
        <f>VLOOKUP(P736,'Lookup Tables'!$A$3:$B$121,1,TRUE)</f>
        <v>43380</v>
      </c>
      <c r="R736" s="9">
        <f>VLOOKUP(P736,'Lookup Tables'!$A$3:$B$121,2,TRUE)</f>
        <v>43380</v>
      </c>
      <c r="S736" s="10">
        <f>VLOOKUP(P736,'Lookup Tables'!$D$3:$E$25,2,TRUE)</f>
        <v>43374</v>
      </c>
      <c r="T736" s="24" t="str">
        <f>IF(LEFT(G736,2)="PH",VLOOKUP(LEFT(G736,3),'Lookup Tables'!$G$3:$H$37,2,FALSE),IF(ISNA(VLOOKUP(LEFT(G736,2),'Lookup Tables'!$G$3:$H$37,2,FALSE)),"Other",VLOOKUP(LEFT(G736,2),'Lookup Tables'!$G$3:$H$37,2,FALSE)))</f>
        <v>Battery</v>
      </c>
      <c r="U736" s="79" t="str">
        <f t="shared" si="81"/>
        <v>Ni2</v>
      </c>
      <c r="V736" s="79" t="str">
        <f t="shared" si="82"/>
        <v>i</v>
      </c>
      <c r="W736" s="79">
        <f>VLOOKUP(V736,'Lookup Tables'!$K$3:$L$21,2,FALSE)</f>
        <v>9</v>
      </c>
      <c r="X736" s="79">
        <f t="shared" si="83"/>
        <v>18</v>
      </c>
      <c r="Y736" s="12">
        <f ca="1">IF(R736="LATE",TODAY()-P736,0)</f>
        <v>0</v>
      </c>
      <c r="Z736">
        <f ca="1">Y736*L736</f>
        <v>0</v>
      </c>
      <c r="AA736" s="80"/>
      <c r="AB736" s="93"/>
    </row>
    <row r="737" spans="1:28" x14ac:dyDescent="0.25">
      <c r="A737" s="25" t="s">
        <v>480</v>
      </c>
      <c r="B737" s="25" t="s">
        <v>13</v>
      </c>
      <c r="C737" s="26">
        <v>43308</v>
      </c>
      <c r="D737" s="26">
        <v>43423</v>
      </c>
      <c r="E737" s="25" t="s">
        <v>68</v>
      </c>
      <c r="F737" s="25" t="s">
        <v>68</v>
      </c>
      <c r="G737" s="25" t="s">
        <v>1712</v>
      </c>
      <c r="H737" s="25" t="s">
        <v>17</v>
      </c>
      <c r="I737" s="25" t="s">
        <v>2310</v>
      </c>
      <c r="J737" s="27">
        <v>12</v>
      </c>
      <c r="K737" s="27">
        <v>0</v>
      </c>
      <c r="L737" s="27">
        <f t="shared" si="80"/>
        <v>12</v>
      </c>
      <c r="M737" s="93">
        <v>1.3419316863641606</v>
      </c>
      <c r="N737" s="4" t="str">
        <f t="shared" si="84"/>
        <v>46641Ni2040as29 REV2.412</v>
      </c>
      <c r="O737" s="4">
        <f t="shared" si="85"/>
        <v>16.103180236369926</v>
      </c>
      <c r="P737" s="8">
        <f t="shared" si="86"/>
        <v>43423</v>
      </c>
      <c r="Q737" s="8">
        <f>VLOOKUP(P737,'Lookup Tables'!$A$3:$B$121,1,TRUE)</f>
        <v>43422</v>
      </c>
      <c r="R737" s="9">
        <f>VLOOKUP(P737,'Lookup Tables'!$A$3:$B$121,2,TRUE)</f>
        <v>43422</v>
      </c>
      <c r="S737" s="10">
        <f>VLOOKUP(P737,'Lookup Tables'!$D$3:$E$25,2,TRUE)</f>
        <v>43405</v>
      </c>
      <c r="T737" s="24" t="str">
        <f>IF(LEFT(G737,2)="PH",VLOOKUP(LEFT(G737,3),'Lookup Tables'!$G$3:$H$37,2,FALSE),IF(ISNA(VLOOKUP(LEFT(G737,2),'Lookup Tables'!$G$3:$H$37,2,FALSE)),"Other",VLOOKUP(LEFT(G737,2),'Lookup Tables'!$G$3:$H$37,2,FALSE)))</f>
        <v>Battery</v>
      </c>
      <c r="U737" s="79" t="str">
        <f t="shared" si="81"/>
        <v>Ni2</v>
      </c>
      <c r="V737" s="79" t="str">
        <f t="shared" si="82"/>
        <v>i</v>
      </c>
      <c r="W737" s="79">
        <f>VLOOKUP(V737,'Lookup Tables'!$K$3:$L$21,2,FALSE)</f>
        <v>9</v>
      </c>
      <c r="X737" s="79">
        <f t="shared" si="83"/>
        <v>108</v>
      </c>
      <c r="Y737" s="12">
        <f ca="1">IF(R737="LATE",TODAY()-P737,0)</f>
        <v>0</v>
      </c>
      <c r="Z737">
        <f ca="1">Y737*L737</f>
        <v>0</v>
      </c>
      <c r="AA737" s="80"/>
      <c r="AB737" s="93"/>
    </row>
    <row r="738" spans="1:28" x14ac:dyDescent="0.25">
      <c r="A738" s="25" t="s">
        <v>158</v>
      </c>
      <c r="B738" s="25" t="s">
        <v>13</v>
      </c>
      <c r="C738" s="26">
        <v>43235</v>
      </c>
      <c r="D738" s="26">
        <v>43430</v>
      </c>
      <c r="E738" s="25" t="s">
        <v>30</v>
      </c>
      <c r="F738" s="25" t="s">
        <v>30</v>
      </c>
      <c r="G738" s="25" t="s">
        <v>1712</v>
      </c>
      <c r="H738" s="25" t="s">
        <v>17</v>
      </c>
      <c r="I738" s="25" t="s">
        <v>2311</v>
      </c>
      <c r="J738" s="27">
        <v>200</v>
      </c>
      <c r="K738" s="27">
        <v>0</v>
      </c>
      <c r="L738" s="27">
        <f t="shared" si="80"/>
        <v>200</v>
      </c>
      <c r="M738" s="93">
        <v>0.92601293545755781</v>
      </c>
      <c r="N738" s="4" t="str">
        <f t="shared" si="84"/>
        <v>46037Ni2040as29 REV2.4200</v>
      </c>
      <c r="O738" s="4">
        <f t="shared" si="85"/>
        <v>185.20258709151156</v>
      </c>
      <c r="P738" s="8">
        <f t="shared" si="86"/>
        <v>43346</v>
      </c>
      <c r="Q738" s="8">
        <f>VLOOKUP(P738,'Lookup Tables'!$A$3:$B$121,1,TRUE)</f>
        <v>43345</v>
      </c>
      <c r="R738" s="9" t="str">
        <f>VLOOKUP(P738,'Lookup Tables'!$A$3:$B$121,2,TRUE)</f>
        <v>LATE</v>
      </c>
      <c r="S738" s="10">
        <f>VLOOKUP(P738,'Lookup Tables'!$D$3:$E$25,2,TRUE)</f>
        <v>43344</v>
      </c>
      <c r="T738" s="24" t="str">
        <f>IF(LEFT(G738,2)="PH",VLOOKUP(LEFT(G738,3),'Lookup Tables'!$G$3:$H$37,2,FALSE),IF(ISNA(VLOOKUP(LEFT(G738,2),'Lookup Tables'!$G$3:$H$37,2,FALSE)),"Other",VLOOKUP(LEFT(G738,2),'Lookup Tables'!$G$3:$H$37,2,FALSE)))</f>
        <v>Battery</v>
      </c>
      <c r="U738" s="79" t="str">
        <f t="shared" si="81"/>
        <v>Ni2</v>
      </c>
      <c r="V738" s="79" t="str">
        <f t="shared" si="82"/>
        <v>i</v>
      </c>
      <c r="W738" s="79">
        <f>VLOOKUP(V738,'Lookup Tables'!$K$3:$L$21,2,FALSE)</f>
        <v>9</v>
      </c>
      <c r="X738" s="79">
        <f t="shared" si="83"/>
        <v>1800</v>
      </c>
      <c r="Y738" s="12">
        <f ca="1">IF(R738="LATE",TODAY()-P738,0)</f>
        <v>11</v>
      </c>
      <c r="Z738">
        <f ca="1">Y738*L738</f>
        <v>2200</v>
      </c>
      <c r="AA738" s="80"/>
      <c r="AB738" s="93"/>
    </row>
    <row r="739" spans="1:28" x14ac:dyDescent="0.25">
      <c r="A739" s="25" t="s">
        <v>158</v>
      </c>
      <c r="B739" s="25" t="s">
        <v>13</v>
      </c>
      <c r="C739" s="26">
        <v>43235</v>
      </c>
      <c r="D739" s="26">
        <v>43430</v>
      </c>
      <c r="E739" s="25" t="s">
        <v>30</v>
      </c>
      <c r="F739" s="25" t="s">
        <v>30</v>
      </c>
      <c r="G739" s="25" t="s">
        <v>1712</v>
      </c>
      <c r="H739" s="25" t="s">
        <v>17</v>
      </c>
      <c r="I739" s="25" t="s">
        <v>2312</v>
      </c>
      <c r="J739" s="27">
        <v>200</v>
      </c>
      <c r="K739" s="27">
        <v>0</v>
      </c>
      <c r="L739" s="27">
        <f t="shared" si="80"/>
        <v>200</v>
      </c>
      <c r="M739" s="93">
        <v>0.92601293545755781</v>
      </c>
      <c r="N739" s="4" t="str">
        <f t="shared" si="84"/>
        <v>46037Ni2040as29 REV2.4200</v>
      </c>
      <c r="O739" s="4">
        <f t="shared" si="85"/>
        <v>185.20258709151156</v>
      </c>
      <c r="P739" s="8">
        <f t="shared" si="86"/>
        <v>43367</v>
      </c>
      <c r="Q739" s="8">
        <f>VLOOKUP(P739,'Lookup Tables'!$A$3:$B$121,1,TRUE)</f>
        <v>43366</v>
      </c>
      <c r="R739" s="9">
        <f>VLOOKUP(P739,'Lookup Tables'!$A$3:$B$121,2,TRUE)</f>
        <v>43366</v>
      </c>
      <c r="S739" s="10">
        <f>VLOOKUP(P739,'Lookup Tables'!$D$3:$E$25,2,TRUE)</f>
        <v>43344</v>
      </c>
      <c r="T739" s="24" t="str">
        <f>IF(LEFT(G739,2)="PH",VLOOKUP(LEFT(G739,3),'Lookup Tables'!$G$3:$H$37,2,FALSE),IF(ISNA(VLOOKUP(LEFT(G739,2),'Lookup Tables'!$G$3:$H$37,2,FALSE)),"Other",VLOOKUP(LEFT(G739,2),'Lookup Tables'!$G$3:$H$37,2,FALSE)))</f>
        <v>Battery</v>
      </c>
      <c r="U739" s="79" t="str">
        <f t="shared" si="81"/>
        <v>Ni2</v>
      </c>
      <c r="V739" s="79" t="str">
        <f t="shared" si="82"/>
        <v>i</v>
      </c>
      <c r="W739" s="79">
        <f>VLOOKUP(V739,'Lookup Tables'!$K$3:$L$21,2,FALSE)</f>
        <v>9</v>
      </c>
      <c r="X739" s="79">
        <f t="shared" si="83"/>
        <v>1800</v>
      </c>
      <c r="Y739" s="12">
        <f ca="1">IF(R739="LATE",TODAY()-P739,0)</f>
        <v>0</v>
      </c>
      <c r="Z739">
        <f ca="1">Y739*L739</f>
        <v>0</v>
      </c>
      <c r="AA739" s="80"/>
      <c r="AB739" s="93"/>
    </row>
    <row r="740" spans="1:28" x14ac:dyDescent="0.25">
      <c r="A740" s="25" t="s">
        <v>158</v>
      </c>
      <c r="B740" s="25" t="s">
        <v>13</v>
      </c>
      <c r="C740" s="26">
        <v>43235</v>
      </c>
      <c r="D740" s="26">
        <v>43430</v>
      </c>
      <c r="E740" s="25" t="s">
        <v>30</v>
      </c>
      <c r="F740" s="25" t="s">
        <v>30</v>
      </c>
      <c r="G740" s="25" t="s">
        <v>1712</v>
      </c>
      <c r="H740" s="25" t="s">
        <v>17</v>
      </c>
      <c r="I740" s="25" t="s">
        <v>2313</v>
      </c>
      <c r="J740" s="27">
        <v>200</v>
      </c>
      <c r="K740" s="27">
        <v>0</v>
      </c>
      <c r="L740" s="27">
        <f t="shared" si="80"/>
        <v>200</v>
      </c>
      <c r="M740" s="93">
        <v>0.92601293545755781</v>
      </c>
      <c r="N740" s="4" t="str">
        <f t="shared" si="84"/>
        <v>46037Ni2040as29 REV2.4200</v>
      </c>
      <c r="O740" s="4">
        <f t="shared" si="85"/>
        <v>185.20258709151156</v>
      </c>
      <c r="P740" s="8">
        <f t="shared" si="86"/>
        <v>43390</v>
      </c>
      <c r="Q740" s="8">
        <f>VLOOKUP(P740,'Lookup Tables'!$A$3:$B$121,1,TRUE)</f>
        <v>43387</v>
      </c>
      <c r="R740" s="9">
        <f>VLOOKUP(P740,'Lookup Tables'!$A$3:$B$121,2,TRUE)</f>
        <v>43387</v>
      </c>
      <c r="S740" s="10">
        <f>VLOOKUP(P740,'Lookup Tables'!$D$3:$E$25,2,TRUE)</f>
        <v>43374</v>
      </c>
      <c r="T740" s="24" t="str">
        <f>IF(LEFT(G740,2)="PH",VLOOKUP(LEFT(G740,3),'Lookup Tables'!$G$3:$H$37,2,FALSE),IF(ISNA(VLOOKUP(LEFT(G740,2),'Lookup Tables'!$G$3:$H$37,2,FALSE)),"Other",VLOOKUP(LEFT(G740,2),'Lookup Tables'!$G$3:$H$37,2,FALSE)))</f>
        <v>Battery</v>
      </c>
      <c r="U740" s="79" t="str">
        <f t="shared" si="81"/>
        <v>Ni2</v>
      </c>
      <c r="V740" s="79" t="str">
        <f t="shared" si="82"/>
        <v>i</v>
      </c>
      <c r="W740" s="79">
        <f>VLOOKUP(V740,'Lookup Tables'!$K$3:$L$21,2,FALSE)</f>
        <v>9</v>
      </c>
      <c r="X740" s="79">
        <f t="shared" si="83"/>
        <v>1800</v>
      </c>
      <c r="Y740" s="12">
        <f ca="1">IF(R740="LATE",TODAY()-P740,0)</f>
        <v>0</v>
      </c>
      <c r="Z740">
        <f ca="1">Y740*L740</f>
        <v>0</v>
      </c>
      <c r="AA740" s="80"/>
      <c r="AB740" s="93"/>
    </row>
    <row r="741" spans="1:28" x14ac:dyDescent="0.25">
      <c r="A741" s="25" t="s">
        <v>158</v>
      </c>
      <c r="B741" s="25" t="s">
        <v>13</v>
      </c>
      <c r="C741" s="26">
        <v>43235</v>
      </c>
      <c r="D741" s="26">
        <v>43430</v>
      </c>
      <c r="E741" s="25" t="s">
        <v>30</v>
      </c>
      <c r="F741" s="25" t="s">
        <v>30</v>
      </c>
      <c r="G741" s="25" t="s">
        <v>1712</v>
      </c>
      <c r="H741" s="25" t="s">
        <v>17</v>
      </c>
      <c r="I741" s="25" t="s">
        <v>2314</v>
      </c>
      <c r="J741" s="27">
        <v>200</v>
      </c>
      <c r="K741" s="27">
        <v>0</v>
      </c>
      <c r="L741" s="27">
        <f t="shared" si="80"/>
        <v>200</v>
      </c>
      <c r="M741" s="93">
        <v>0.92601293545755781</v>
      </c>
      <c r="N741" s="4" t="str">
        <f t="shared" si="84"/>
        <v>46037Ni2040as29 REV2.4200</v>
      </c>
      <c r="O741" s="4">
        <f t="shared" si="85"/>
        <v>185.20258709151156</v>
      </c>
      <c r="P741" s="8">
        <f t="shared" si="86"/>
        <v>43416</v>
      </c>
      <c r="Q741" s="8">
        <f>VLOOKUP(P741,'Lookup Tables'!$A$3:$B$121,1,TRUE)</f>
        <v>43415</v>
      </c>
      <c r="R741" s="9">
        <f>VLOOKUP(P741,'Lookup Tables'!$A$3:$B$121,2,TRUE)</f>
        <v>43415</v>
      </c>
      <c r="S741" s="10">
        <f>VLOOKUP(P741,'Lookup Tables'!$D$3:$E$25,2,TRUE)</f>
        <v>43405</v>
      </c>
      <c r="T741" s="24" t="str">
        <f>IF(LEFT(G741,2)="PH",VLOOKUP(LEFT(G741,3),'Lookup Tables'!$G$3:$H$37,2,FALSE),IF(ISNA(VLOOKUP(LEFT(G741,2),'Lookup Tables'!$G$3:$H$37,2,FALSE)),"Other",VLOOKUP(LEFT(G741,2),'Lookup Tables'!$G$3:$H$37,2,FALSE)))</f>
        <v>Battery</v>
      </c>
      <c r="U741" s="79" t="str">
        <f t="shared" si="81"/>
        <v>Ni2</v>
      </c>
      <c r="V741" s="79" t="str">
        <f t="shared" si="82"/>
        <v>i</v>
      </c>
      <c r="W741" s="79">
        <f>VLOOKUP(V741,'Lookup Tables'!$K$3:$L$21,2,FALSE)</f>
        <v>9</v>
      </c>
      <c r="X741" s="79">
        <f t="shared" si="83"/>
        <v>1800</v>
      </c>
      <c r="Y741" s="12">
        <f ca="1">IF(R741="LATE",TODAY()-P741,0)</f>
        <v>0</v>
      </c>
      <c r="Z741">
        <f ca="1">Y741*L741</f>
        <v>0</v>
      </c>
      <c r="AA741" s="80"/>
      <c r="AB741" s="93"/>
    </row>
    <row r="742" spans="1:28" x14ac:dyDescent="0.25">
      <c r="A742" s="25" t="s">
        <v>262</v>
      </c>
      <c r="B742" s="25" t="s">
        <v>13</v>
      </c>
      <c r="C742" s="26">
        <v>43250</v>
      </c>
      <c r="D742" s="26">
        <v>43439</v>
      </c>
      <c r="E742" s="25" t="s">
        <v>111</v>
      </c>
      <c r="F742" s="25" t="s">
        <v>111</v>
      </c>
      <c r="G742" s="25" t="s">
        <v>1712</v>
      </c>
      <c r="H742" s="25" t="s">
        <v>17</v>
      </c>
      <c r="I742" s="25" t="s">
        <v>2315</v>
      </c>
      <c r="J742" s="27">
        <v>70</v>
      </c>
      <c r="K742" s="27">
        <v>0</v>
      </c>
      <c r="L742" s="27">
        <f t="shared" si="80"/>
        <v>70</v>
      </c>
      <c r="M742" s="93">
        <v>0.98606683517279692</v>
      </c>
      <c r="N742" s="4" t="str">
        <f t="shared" si="84"/>
        <v>46136Ni2040as29 REV2.470</v>
      </c>
      <c r="O742" s="4">
        <f t="shared" si="85"/>
        <v>69.024678462095778</v>
      </c>
      <c r="P742" s="8">
        <f t="shared" si="86"/>
        <v>43381</v>
      </c>
      <c r="Q742" s="8">
        <f>VLOOKUP(P742,'Lookup Tables'!$A$3:$B$121,1,TRUE)</f>
        <v>43380</v>
      </c>
      <c r="R742" s="9">
        <f>VLOOKUP(P742,'Lookup Tables'!$A$3:$B$121,2,TRUE)</f>
        <v>43380</v>
      </c>
      <c r="S742" s="10">
        <f>VLOOKUP(P742,'Lookup Tables'!$D$3:$E$25,2,TRUE)</f>
        <v>43374</v>
      </c>
      <c r="T742" s="24" t="str">
        <f>IF(LEFT(G742,2)="PH",VLOOKUP(LEFT(G742,3),'Lookup Tables'!$G$3:$H$37,2,FALSE),IF(ISNA(VLOOKUP(LEFT(G742,2),'Lookup Tables'!$G$3:$H$37,2,FALSE)),"Other",VLOOKUP(LEFT(G742,2),'Lookup Tables'!$G$3:$H$37,2,FALSE)))</f>
        <v>Battery</v>
      </c>
      <c r="U742" s="79" t="str">
        <f t="shared" si="81"/>
        <v>Ni2</v>
      </c>
      <c r="V742" s="79" t="str">
        <f t="shared" si="82"/>
        <v>i</v>
      </c>
      <c r="W742" s="79">
        <f>VLOOKUP(V742,'Lookup Tables'!$K$3:$L$21,2,FALSE)</f>
        <v>9</v>
      </c>
      <c r="X742" s="79">
        <f t="shared" si="83"/>
        <v>630</v>
      </c>
      <c r="Y742" s="12">
        <f ca="1">IF(R742="LATE",TODAY()-P742,0)</f>
        <v>0</v>
      </c>
      <c r="Z742">
        <f ca="1">Y742*L742</f>
        <v>0</v>
      </c>
      <c r="AA742" s="80"/>
      <c r="AB742" s="93"/>
    </row>
    <row r="743" spans="1:28" x14ac:dyDescent="0.25">
      <c r="A743" s="25" t="s">
        <v>262</v>
      </c>
      <c r="B743" s="25" t="s">
        <v>13</v>
      </c>
      <c r="C743" s="26">
        <v>43250</v>
      </c>
      <c r="D743" s="26">
        <v>43439</v>
      </c>
      <c r="E743" s="25" t="s">
        <v>111</v>
      </c>
      <c r="F743" s="25" t="s">
        <v>111</v>
      </c>
      <c r="G743" s="25" t="s">
        <v>1712</v>
      </c>
      <c r="H743" s="25" t="s">
        <v>17</v>
      </c>
      <c r="I743" s="25" t="s">
        <v>2316</v>
      </c>
      <c r="J743" s="27">
        <v>70</v>
      </c>
      <c r="K743" s="27">
        <v>0</v>
      </c>
      <c r="L743" s="27">
        <f t="shared" si="80"/>
        <v>70</v>
      </c>
      <c r="M743" s="93">
        <v>0.98606683517279692</v>
      </c>
      <c r="N743" s="4" t="str">
        <f t="shared" si="84"/>
        <v>46136Ni2040as29 REV2.470</v>
      </c>
      <c r="O743" s="4">
        <f t="shared" si="85"/>
        <v>69.024678462095778</v>
      </c>
      <c r="P743" s="8">
        <f t="shared" si="86"/>
        <v>43410</v>
      </c>
      <c r="Q743" s="8">
        <f>VLOOKUP(P743,'Lookup Tables'!$A$3:$B$121,1,TRUE)</f>
        <v>43408</v>
      </c>
      <c r="R743" s="9">
        <f>VLOOKUP(P743,'Lookup Tables'!$A$3:$B$121,2,TRUE)</f>
        <v>43408</v>
      </c>
      <c r="S743" s="10">
        <f>VLOOKUP(P743,'Lookup Tables'!$D$3:$E$25,2,TRUE)</f>
        <v>43405</v>
      </c>
      <c r="T743" s="24" t="str">
        <f>IF(LEFT(G743,2)="PH",VLOOKUP(LEFT(G743,3),'Lookup Tables'!$G$3:$H$37,2,FALSE),IF(ISNA(VLOOKUP(LEFT(G743,2),'Lookup Tables'!$G$3:$H$37,2,FALSE)),"Other",VLOOKUP(LEFT(G743,2),'Lookup Tables'!$G$3:$H$37,2,FALSE)))</f>
        <v>Battery</v>
      </c>
      <c r="U743" s="79" t="str">
        <f t="shared" si="81"/>
        <v>Ni2</v>
      </c>
      <c r="V743" s="79" t="str">
        <f t="shared" si="82"/>
        <v>i</v>
      </c>
      <c r="W743" s="79">
        <f>VLOOKUP(V743,'Lookup Tables'!$K$3:$L$21,2,FALSE)</f>
        <v>9</v>
      </c>
      <c r="X743" s="79">
        <f t="shared" si="83"/>
        <v>630</v>
      </c>
      <c r="Y743" s="12">
        <f ca="1">IF(R743="LATE",TODAY()-P743,0)</f>
        <v>0</v>
      </c>
      <c r="Z743">
        <f ca="1">Y743*L743</f>
        <v>0</v>
      </c>
      <c r="AA743" s="80"/>
      <c r="AB743" s="93"/>
    </row>
    <row r="744" spans="1:28" x14ac:dyDescent="0.25">
      <c r="A744" s="25" t="s">
        <v>262</v>
      </c>
      <c r="B744" s="25" t="s">
        <v>13</v>
      </c>
      <c r="C744" s="26">
        <v>43250</v>
      </c>
      <c r="D744" s="26">
        <v>43439</v>
      </c>
      <c r="E744" s="25" t="s">
        <v>111</v>
      </c>
      <c r="F744" s="25" t="s">
        <v>111</v>
      </c>
      <c r="G744" s="25" t="s">
        <v>1712</v>
      </c>
      <c r="H744" s="25" t="s">
        <v>17</v>
      </c>
      <c r="I744" s="25" t="s">
        <v>2317</v>
      </c>
      <c r="J744" s="27">
        <v>70</v>
      </c>
      <c r="K744" s="27">
        <v>0</v>
      </c>
      <c r="L744" s="27">
        <f t="shared" si="80"/>
        <v>70</v>
      </c>
      <c r="M744" s="93">
        <v>0.98606683517279692</v>
      </c>
      <c r="N744" s="4" t="str">
        <f t="shared" si="84"/>
        <v>46136Ni2040as29 REV2.470</v>
      </c>
      <c r="O744" s="4">
        <f t="shared" si="85"/>
        <v>69.024678462095778</v>
      </c>
      <c r="P744" s="8">
        <f t="shared" si="86"/>
        <v>43438</v>
      </c>
      <c r="Q744" s="8">
        <f>VLOOKUP(P744,'Lookup Tables'!$A$3:$B$121,1,TRUE)</f>
        <v>43436</v>
      </c>
      <c r="R744" s="9">
        <f>VLOOKUP(P744,'Lookup Tables'!$A$3:$B$121,2,TRUE)</f>
        <v>43436</v>
      </c>
      <c r="S744" s="10">
        <f>VLOOKUP(P744,'Lookup Tables'!$D$3:$E$25,2,TRUE)</f>
        <v>43435</v>
      </c>
      <c r="T744" s="24" t="str">
        <f>IF(LEFT(G744,2)="PH",VLOOKUP(LEFT(G744,3),'Lookup Tables'!$G$3:$H$37,2,FALSE),IF(ISNA(VLOOKUP(LEFT(G744,2),'Lookup Tables'!$G$3:$H$37,2,FALSE)),"Other",VLOOKUP(LEFT(G744,2),'Lookup Tables'!$G$3:$H$37,2,FALSE)))</f>
        <v>Battery</v>
      </c>
      <c r="U744" s="79" t="str">
        <f t="shared" si="81"/>
        <v>Ni2</v>
      </c>
      <c r="V744" s="79" t="str">
        <f t="shared" si="82"/>
        <v>i</v>
      </c>
      <c r="W744" s="79">
        <f>VLOOKUP(V744,'Lookup Tables'!$K$3:$L$21,2,FALSE)</f>
        <v>9</v>
      </c>
      <c r="X744" s="79">
        <f t="shared" si="83"/>
        <v>630</v>
      </c>
      <c r="Y744" s="12">
        <f ca="1">IF(R744="LATE",TODAY()-P744,0)</f>
        <v>0</v>
      </c>
      <c r="Z744">
        <f ca="1">Y744*L744</f>
        <v>0</v>
      </c>
      <c r="AA744" s="80"/>
      <c r="AB744" s="93"/>
    </row>
    <row r="745" spans="1:28" x14ac:dyDescent="0.25">
      <c r="A745" s="25" t="s">
        <v>166</v>
      </c>
      <c r="B745" s="25" t="s">
        <v>13</v>
      </c>
      <c r="C745" s="26">
        <v>43130</v>
      </c>
      <c r="D745" s="26">
        <v>43441</v>
      </c>
      <c r="E745" s="25" t="s">
        <v>91</v>
      </c>
      <c r="F745" s="25" t="s">
        <v>91</v>
      </c>
      <c r="G745" s="25" t="s">
        <v>1712</v>
      </c>
      <c r="H745" s="25" t="s">
        <v>17</v>
      </c>
      <c r="I745" s="25" t="s">
        <v>2317</v>
      </c>
      <c r="J745" s="27">
        <v>125</v>
      </c>
      <c r="K745" s="27">
        <v>0</v>
      </c>
      <c r="L745" s="27">
        <f t="shared" si="80"/>
        <v>125</v>
      </c>
      <c r="M745" s="93">
        <v>0.98606683517279692</v>
      </c>
      <c r="N745" s="4" t="str">
        <f t="shared" si="84"/>
        <v>44999Ni2040as29 REV2.4125</v>
      </c>
      <c r="O745" s="4">
        <f t="shared" si="85"/>
        <v>123.25835439659961</v>
      </c>
      <c r="P745" s="8">
        <f t="shared" si="86"/>
        <v>43438</v>
      </c>
      <c r="Q745" s="8">
        <f>VLOOKUP(P745,'Lookup Tables'!$A$3:$B$121,1,TRUE)</f>
        <v>43436</v>
      </c>
      <c r="R745" s="9">
        <f>VLOOKUP(P745,'Lookup Tables'!$A$3:$B$121,2,TRUE)</f>
        <v>43436</v>
      </c>
      <c r="S745" s="10">
        <f>VLOOKUP(P745,'Lookup Tables'!$D$3:$E$25,2,TRUE)</f>
        <v>43435</v>
      </c>
      <c r="T745" s="24" t="str">
        <f>IF(LEFT(G745,2)="PH",VLOOKUP(LEFT(G745,3),'Lookup Tables'!$G$3:$H$37,2,FALSE),IF(ISNA(VLOOKUP(LEFT(G745,2),'Lookup Tables'!$G$3:$H$37,2,FALSE)),"Other",VLOOKUP(LEFT(G745,2),'Lookup Tables'!$G$3:$H$37,2,FALSE)))</f>
        <v>Battery</v>
      </c>
      <c r="U745" s="79" t="str">
        <f t="shared" si="81"/>
        <v>Ni2</v>
      </c>
      <c r="V745" s="79" t="str">
        <f t="shared" si="82"/>
        <v>i</v>
      </c>
      <c r="W745" s="79">
        <f>VLOOKUP(V745,'Lookup Tables'!$K$3:$L$21,2,FALSE)</f>
        <v>9</v>
      </c>
      <c r="X745" s="79">
        <f t="shared" si="83"/>
        <v>1125</v>
      </c>
      <c r="Y745" s="12">
        <f ca="1">IF(R745="LATE",TODAY()-P745,0)</f>
        <v>0</v>
      </c>
      <c r="Z745">
        <f ca="1">Y745*L745</f>
        <v>0</v>
      </c>
      <c r="AA745" s="80"/>
      <c r="AB745" s="93"/>
    </row>
    <row r="746" spans="1:28" x14ac:dyDescent="0.25">
      <c r="A746" s="25" t="s">
        <v>771</v>
      </c>
      <c r="B746" s="25" t="s">
        <v>13</v>
      </c>
      <c r="C746" s="26">
        <v>43325</v>
      </c>
      <c r="D746" s="26">
        <v>43441</v>
      </c>
      <c r="E746" s="25" t="s">
        <v>82</v>
      </c>
      <c r="F746" s="25" t="s">
        <v>82</v>
      </c>
      <c r="G746" s="25" t="s">
        <v>1712</v>
      </c>
      <c r="H746" s="25" t="s">
        <v>17</v>
      </c>
      <c r="I746" s="25" t="s">
        <v>2310</v>
      </c>
      <c r="J746" s="27">
        <v>100</v>
      </c>
      <c r="K746" s="27">
        <v>0</v>
      </c>
      <c r="L746" s="27">
        <f t="shared" si="80"/>
        <v>100</v>
      </c>
      <c r="M746" s="93">
        <v>1.0768756108028099</v>
      </c>
      <c r="N746" s="4" t="str">
        <f t="shared" si="84"/>
        <v>46801Ni2040as29 REV2.4100</v>
      </c>
      <c r="O746" s="4">
        <f t="shared" si="85"/>
        <v>107.68756108028099</v>
      </c>
      <c r="P746" s="8">
        <f t="shared" si="86"/>
        <v>43441</v>
      </c>
      <c r="Q746" s="8">
        <f>VLOOKUP(P746,'Lookup Tables'!$A$3:$B$121,1,TRUE)</f>
        <v>43436</v>
      </c>
      <c r="R746" s="9">
        <f>VLOOKUP(P746,'Lookup Tables'!$A$3:$B$121,2,TRUE)</f>
        <v>43436</v>
      </c>
      <c r="S746" s="10">
        <f>VLOOKUP(P746,'Lookup Tables'!$D$3:$E$25,2,TRUE)</f>
        <v>43435</v>
      </c>
      <c r="T746" s="24" t="str">
        <f>IF(LEFT(G746,2)="PH",VLOOKUP(LEFT(G746,3),'Lookup Tables'!$G$3:$H$37,2,FALSE),IF(ISNA(VLOOKUP(LEFT(G746,2),'Lookup Tables'!$G$3:$H$37,2,FALSE)),"Other",VLOOKUP(LEFT(G746,2),'Lookup Tables'!$G$3:$H$37,2,FALSE)))</f>
        <v>Battery</v>
      </c>
      <c r="U746" s="79" t="str">
        <f t="shared" si="81"/>
        <v>Ni2</v>
      </c>
      <c r="V746" s="79" t="str">
        <f t="shared" si="82"/>
        <v>i</v>
      </c>
      <c r="W746" s="79">
        <f>VLOOKUP(V746,'Lookup Tables'!$K$3:$L$21,2,FALSE)</f>
        <v>9</v>
      </c>
      <c r="X746" s="79">
        <f t="shared" si="83"/>
        <v>900</v>
      </c>
      <c r="Y746" s="12">
        <f ca="1">IF(R746="LATE",TODAY()-P746,0)</f>
        <v>0</v>
      </c>
      <c r="Z746">
        <f ca="1">Y746*L746</f>
        <v>0</v>
      </c>
      <c r="AA746" s="80"/>
      <c r="AB746" s="93"/>
    </row>
    <row r="747" spans="1:28" x14ac:dyDescent="0.25">
      <c r="A747" s="25" t="s">
        <v>1336</v>
      </c>
      <c r="B747" s="25" t="s">
        <v>13</v>
      </c>
      <c r="C747" s="26">
        <v>43353</v>
      </c>
      <c r="D747" s="26">
        <v>43451</v>
      </c>
      <c r="E747" s="25" t="s">
        <v>38</v>
      </c>
      <c r="F747" s="25" t="s">
        <v>38</v>
      </c>
      <c r="G747" s="25" t="s">
        <v>1712</v>
      </c>
      <c r="H747" s="25" t="s">
        <v>17</v>
      </c>
      <c r="I747" s="25" t="s">
        <v>2310</v>
      </c>
      <c r="J747" s="27">
        <v>7</v>
      </c>
      <c r="K747" s="27">
        <v>0</v>
      </c>
      <c r="L747" s="27">
        <f t="shared" si="80"/>
        <v>7</v>
      </c>
      <c r="M747" s="93">
        <v>1.3416587140927276</v>
      </c>
      <c r="N747" s="4" t="str">
        <f t="shared" si="84"/>
        <v>47020Ni2040as29 REV2.47</v>
      </c>
      <c r="O747" s="4">
        <f t="shared" si="85"/>
        <v>9.3916109986490941</v>
      </c>
      <c r="P747" s="8">
        <f t="shared" si="86"/>
        <v>43451</v>
      </c>
      <c r="Q747" s="8">
        <f>VLOOKUP(P747,'Lookup Tables'!$A$3:$B$121,1,TRUE)</f>
        <v>43450</v>
      </c>
      <c r="R747" s="9">
        <f>VLOOKUP(P747,'Lookup Tables'!$A$3:$B$121,2,TRUE)</f>
        <v>43450</v>
      </c>
      <c r="S747" s="10">
        <f>VLOOKUP(P747,'Lookup Tables'!$D$3:$E$25,2,TRUE)</f>
        <v>43435</v>
      </c>
      <c r="T747" s="24" t="str">
        <f>IF(LEFT(G747,2)="PH",VLOOKUP(LEFT(G747,3),'Lookup Tables'!$G$3:$H$37,2,FALSE),IF(ISNA(VLOOKUP(LEFT(G747,2),'Lookup Tables'!$G$3:$H$37,2,FALSE)),"Other",VLOOKUP(LEFT(G747,2),'Lookup Tables'!$G$3:$H$37,2,FALSE)))</f>
        <v>Battery</v>
      </c>
      <c r="U747" s="79" t="str">
        <f t="shared" si="81"/>
        <v>Ni2</v>
      </c>
      <c r="V747" s="79" t="str">
        <f t="shared" si="82"/>
        <v>i</v>
      </c>
      <c r="W747" s="79">
        <f>VLOOKUP(V747,'Lookup Tables'!$K$3:$L$21,2,FALSE)</f>
        <v>9</v>
      </c>
      <c r="X747" s="79">
        <f t="shared" si="83"/>
        <v>63</v>
      </c>
      <c r="Y747" s="12">
        <f ca="1">IF(R747="LATE",TODAY()-P747,0)</f>
        <v>0</v>
      </c>
      <c r="Z747">
        <f ca="1">Y747*L747</f>
        <v>0</v>
      </c>
      <c r="AA747" s="80"/>
      <c r="AB747" s="93"/>
    </row>
    <row r="748" spans="1:28" x14ac:dyDescent="0.25">
      <c r="A748" s="25" t="s">
        <v>1252</v>
      </c>
      <c r="B748" s="25" t="s">
        <v>13</v>
      </c>
      <c r="C748" s="26">
        <v>43348</v>
      </c>
      <c r="D748" s="26">
        <v>43623</v>
      </c>
      <c r="E748" s="25" t="s">
        <v>30</v>
      </c>
      <c r="F748" s="25" t="s">
        <v>30</v>
      </c>
      <c r="G748" s="25" t="s">
        <v>1712</v>
      </c>
      <c r="H748" s="25" t="s">
        <v>17</v>
      </c>
      <c r="I748" s="25" t="s">
        <v>2318</v>
      </c>
      <c r="J748" s="27">
        <v>200</v>
      </c>
      <c r="K748" s="27">
        <v>0</v>
      </c>
      <c r="L748" s="27">
        <f t="shared" si="80"/>
        <v>200</v>
      </c>
      <c r="M748" s="93">
        <v>0.92601293545755781</v>
      </c>
      <c r="N748" s="4" t="str">
        <f t="shared" si="84"/>
        <v>46943Ni2040as29 REV2.4200</v>
      </c>
      <c r="O748" s="4">
        <f t="shared" si="85"/>
        <v>185.20258709151156</v>
      </c>
      <c r="P748" s="8">
        <f t="shared" si="86"/>
        <v>43462</v>
      </c>
      <c r="Q748" s="8">
        <f>VLOOKUP(P748,'Lookup Tables'!$A$3:$B$121,1,TRUE)</f>
        <v>43457</v>
      </c>
      <c r="R748" s="9">
        <f>VLOOKUP(P748,'Lookup Tables'!$A$3:$B$121,2,TRUE)</f>
        <v>43457</v>
      </c>
      <c r="S748" s="10">
        <f>VLOOKUP(P748,'Lookup Tables'!$D$3:$E$25,2,TRUE)</f>
        <v>43435</v>
      </c>
      <c r="T748" s="24" t="str">
        <f>IF(LEFT(G748,2)="PH",VLOOKUP(LEFT(G748,3),'Lookup Tables'!$G$3:$H$37,2,FALSE),IF(ISNA(VLOOKUP(LEFT(G748,2),'Lookup Tables'!$G$3:$H$37,2,FALSE)),"Other",VLOOKUP(LEFT(G748,2),'Lookup Tables'!$G$3:$H$37,2,FALSE)))</f>
        <v>Battery</v>
      </c>
      <c r="U748" s="79" t="str">
        <f t="shared" si="81"/>
        <v>Ni2</v>
      </c>
      <c r="V748" s="79" t="str">
        <f t="shared" si="82"/>
        <v>i</v>
      </c>
      <c r="W748" s="79">
        <f>VLOOKUP(V748,'Lookup Tables'!$K$3:$L$21,2,FALSE)</f>
        <v>9</v>
      </c>
      <c r="X748" s="79">
        <f t="shared" si="83"/>
        <v>1800</v>
      </c>
      <c r="Y748" s="12">
        <f ca="1">IF(R748="LATE",TODAY()-P748,0)</f>
        <v>0</v>
      </c>
      <c r="Z748">
        <f ca="1">Y748*L748</f>
        <v>0</v>
      </c>
      <c r="AA748" s="80"/>
      <c r="AB748" s="93"/>
    </row>
    <row r="749" spans="1:28" x14ac:dyDescent="0.25">
      <c r="A749" s="25" t="s">
        <v>1252</v>
      </c>
      <c r="B749" s="25" t="s">
        <v>13</v>
      </c>
      <c r="C749" s="26">
        <v>43348</v>
      </c>
      <c r="D749" s="26">
        <v>43623</v>
      </c>
      <c r="E749" s="25" t="s">
        <v>30</v>
      </c>
      <c r="F749" s="25" t="s">
        <v>30</v>
      </c>
      <c r="G749" s="25" t="s">
        <v>1712</v>
      </c>
      <c r="H749" s="25" t="s">
        <v>17</v>
      </c>
      <c r="I749" s="25" t="s">
        <v>2319</v>
      </c>
      <c r="J749" s="27">
        <v>200</v>
      </c>
      <c r="K749" s="27">
        <v>0</v>
      </c>
      <c r="L749" s="27">
        <f t="shared" si="80"/>
        <v>200</v>
      </c>
      <c r="M749" s="93">
        <v>0.92601293545755781</v>
      </c>
      <c r="N749" s="4" t="str">
        <f t="shared" si="84"/>
        <v>46943Ni2040as29 REV2.4200</v>
      </c>
      <c r="O749" s="4">
        <f t="shared" si="85"/>
        <v>185.20258709151156</v>
      </c>
      <c r="P749" s="8">
        <f t="shared" si="86"/>
        <v>43486</v>
      </c>
      <c r="Q749" s="8">
        <f>VLOOKUP(P749,'Lookup Tables'!$A$3:$B$121,1,TRUE)</f>
        <v>43485</v>
      </c>
      <c r="R749" s="9">
        <f>VLOOKUP(P749,'Lookup Tables'!$A$3:$B$121,2,TRUE)</f>
        <v>43485</v>
      </c>
      <c r="S749" s="10">
        <f>VLOOKUP(P749,'Lookup Tables'!$D$3:$E$25,2,TRUE)</f>
        <v>43466</v>
      </c>
      <c r="T749" s="24" t="str">
        <f>IF(LEFT(G749,2)="PH",VLOOKUP(LEFT(G749,3),'Lookup Tables'!$G$3:$H$37,2,FALSE),IF(ISNA(VLOOKUP(LEFT(G749,2),'Lookup Tables'!$G$3:$H$37,2,FALSE)),"Other",VLOOKUP(LEFT(G749,2),'Lookup Tables'!$G$3:$H$37,2,FALSE)))</f>
        <v>Battery</v>
      </c>
      <c r="U749" s="79" t="str">
        <f t="shared" si="81"/>
        <v>Ni2</v>
      </c>
      <c r="V749" s="79" t="str">
        <f t="shared" si="82"/>
        <v>i</v>
      </c>
      <c r="W749" s="79">
        <f>VLOOKUP(V749,'Lookup Tables'!$K$3:$L$21,2,FALSE)</f>
        <v>9</v>
      </c>
      <c r="X749" s="79">
        <f t="shared" si="83"/>
        <v>1800</v>
      </c>
      <c r="Y749" s="12">
        <f ca="1">IF(R749="LATE",TODAY()-P749,0)</f>
        <v>0</v>
      </c>
      <c r="Z749">
        <f ca="1">Y749*L749</f>
        <v>0</v>
      </c>
      <c r="AA749" s="80"/>
      <c r="AB749" s="93"/>
    </row>
    <row r="750" spans="1:28" x14ac:dyDescent="0.25">
      <c r="A750" s="25" t="s">
        <v>1252</v>
      </c>
      <c r="B750" s="25" t="s">
        <v>13</v>
      </c>
      <c r="C750" s="26">
        <v>43348</v>
      </c>
      <c r="D750" s="26">
        <v>43623</v>
      </c>
      <c r="E750" s="25" t="s">
        <v>30</v>
      </c>
      <c r="F750" s="25" t="s">
        <v>30</v>
      </c>
      <c r="G750" s="25" t="s">
        <v>1712</v>
      </c>
      <c r="H750" s="25" t="s">
        <v>17</v>
      </c>
      <c r="I750" s="25" t="s">
        <v>2320</v>
      </c>
      <c r="J750" s="27">
        <v>200</v>
      </c>
      <c r="K750" s="27">
        <v>0</v>
      </c>
      <c r="L750" s="27">
        <f t="shared" si="80"/>
        <v>200</v>
      </c>
      <c r="M750" s="93">
        <v>0.92601293545755781</v>
      </c>
      <c r="N750" s="4" t="str">
        <f t="shared" si="84"/>
        <v>46943Ni2040as29 REV2.4200</v>
      </c>
      <c r="O750" s="4">
        <f t="shared" si="85"/>
        <v>185.20258709151156</v>
      </c>
      <c r="P750" s="8">
        <f t="shared" si="86"/>
        <v>43514</v>
      </c>
      <c r="Q750" s="8">
        <f>VLOOKUP(P750,'Lookup Tables'!$A$3:$B$121,1,TRUE)</f>
        <v>43513</v>
      </c>
      <c r="R750" s="9">
        <f>VLOOKUP(P750,'Lookup Tables'!$A$3:$B$121,2,TRUE)</f>
        <v>43513</v>
      </c>
      <c r="S750" s="10">
        <f>VLOOKUP(P750,'Lookup Tables'!$D$3:$E$25,2,TRUE)</f>
        <v>43497</v>
      </c>
      <c r="T750" s="24" t="str">
        <f>IF(LEFT(G750,2)="PH",VLOOKUP(LEFT(G750,3),'Lookup Tables'!$G$3:$H$37,2,FALSE),IF(ISNA(VLOOKUP(LEFT(G750,2),'Lookup Tables'!$G$3:$H$37,2,FALSE)),"Other",VLOOKUP(LEFT(G750,2),'Lookup Tables'!$G$3:$H$37,2,FALSE)))</f>
        <v>Battery</v>
      </c>
      <c r="U750" s="79" t="str">
        <f t="shared" si="81"/>
        <v>Ni2</v>
      </c>
      <c r="V750" s="79" t="str">
        <f t="shared" si="82"/>
        <v>i</v>
      </c>
      <c r="W750" s="79">
        <f>VLOOKUP(V750,'Lookup Tables'!$K$3:$L$21,2,FALSE)</f>
        <v>9</v>
      </c>
      <c r="X750" s="79">
        <f t="shared" si="83"/>
        <v>1800</v>
      </c>
      <c r="Y750" s="12">
        <f ca="1">IF(R750="LATE",TODAY()-P750,0)</f>
        <v>0</v>
      </c>
      <c r="Z750">
        <f ca="1">Y750*L750</f>
        <v>0</v>
      </c>
      <c r="AA750" s="80"/>
      <c r="AB750" s="93"/>
    </row>
    <row r="751" spans="1:28" x14ac:dyDescent="0.25">
      <c r="A751" s="25" t="s">
        <v>1252</v>
      </c>
      <c r="B751" s="25" t="s">
        <v>13</v>
      </c>
      <c r="C751" s="26">
        <v>43348</v>
      </c>
      <c r="D751" s="26">
        <v>43623</v>
      </c>
      <c r="E751" s="25" t="s">
        <v>30</v>
      </c>
      <c r="F751" s="25" t="s">
        <v>30</v>
      </c>
      <c r="G751" s="25" t="s">
        <v>1712</v>
      </c>
      <c r="H751" s="25" t="s">
        <v>17</v>
      </c>
      <c r="I751" s="25" t="s">
        <v>2321</v>
      </c>
      <c r="J751" s="27">
        <v>200</v>
      </c>
      <c r="K751" s="27">
        <v>0</v>
      </c>
      <c r="L751" s="27">
        <f t="shared" si="80"/>
        <v>200</v>
      </c>
      <c r="M751" s="93">
        <v>0.92601293545755781</v>
      </c>
      <c r="N751" s="4" t="str">
        <f t="shared" si="84"/>
        <v>46943Ni2040as29 REV2.4200</v>
      </c>
      <c r="O751" s="4">
        <f t="shared" si="85"/>
        <v>185.20258709151156</v>
      </c>
      <c r="P751" s="8">
        <f t="shared" si="86"/>
        <v>43545</v>
      </c>
      <c r="Q751" s="8">
        <f>VLOOKUP(P751,'Lookup Tables'!$A$3:$B$121,1,TRUE)</f>
        <v>43541</v>
      </c>
      <c r="R751" s="9">
        <f>VLOOKUP(P751,'Lookup Tables'!$A$3:$B$121,2,TRUE)</f>
        <v>43541</v>
      </c>
      <c r="S751" s="10">
        <f>VLOOKUP(P751,'Lookup Tables'!$D$3:$E$25,2,TRUE)</f>
        <v>43525</v>
      </c>
      <c r="T751" s="24" t="str">
        <f>IF(LEFT(G751,2)="PH",VLOOKUP(LEFT(G751,3),'Lookup Tables'!$G$3:$H$37,2,FALSE),IF(ISNA(VLOOKUP(LEFT(G751,2),'Lookup Tables'!$G$3:$H$37,2,FALSE)),"Other",VLOOKUP(LEFT(G751,2),'Lookup Tables'!$G$3:$H$37,2,FALSE)))</f>
        <v>Battery</v>
      </c>
      <c r="U751" s="79" t="str">
        <f t="shared" si="81"/>
        <v>Ni2</v>
      </c>
      <c r="V751" s="79" t="str">
        <f t="shared" si="82"/>
        <v>i</v>
      </c>
      <c r="W751" s="79">
        <f>VLOOKUP(V751,'Lookup Tables'!$K$3:$L$21,2,FALSE)</f>
        <v>9</v>
      </c>
      <c r="X751" s="79">
        <f t="shared" si="83"/>
        <v>1800</v>
      </c>
      <c r="Y751" s="12">
        <f ca="1">IF(R751="LATE",TODAY()-P751,0)</f>
        <v>0</v>
      </c>
      <c r="Z751">
        <f ca="1">Y751*L751</f>
        <v>0</v>
      </c>
      <c r="AA751" s="80"/>
      <c r="AB751" s="93"/>
    </row>
    <row r="752" spans="1:28" x14ac:dyDescent="0.25">
      <c r="A752" s="25" t="s">
        <v>1252</v>
      </c>
      <c r="B752" s="25" t="s">
        <v>13</v>
      </c>
      <c r="C752" s="26">
        <v>43348</v>
      </c>
      <c r="D752" s="26">
        <v>43623</v>
      </c>
      <c r="E752" s="25" t="s">
        <v>30</v>
      </c>
      <c r="F752" s="25" t="s">
        <v>30</v>
      </c>
      <c r="G752" s="25" t="s">
        <v>1712</v>
      </c>
      <c r="H752" s="25" t="s">
        <v>17</v>
      </c>
      <c r="I752" s="25" t="s">
        <v>2322</v>
      </c>
      <c r="J752" s="27">
        <v>200</v>
      </c>
      <c r="K752" s="27">
        <v>0</v>
      </c>
      <c r="L752" s="27">
        <f t="shared" si="80"/>
        <v>200</v>
      </c>
      <c r="M752" s="93">
        <v>0.92601293545755781</v>
      </c>
      <c r="N752" s="4" t="str">
        <f t="shared" si="84"/>
        <v>46943Ni2040as29 REV2.4200</v>
      </c>
      <c r="O752" s="4">
        <f t="shared" si="85"/>
        <v>185.20258709151156</v>
      </c>
      <c r="P752" s="8">
        <f t="shared" si="86"/>
        <v>43574</v>
      </c>
      <c r="Q752" s="8">
        <f>VLOOKUP(P752,'Lookup Tables'!$A$3:$B$121,1,TRUE)</f>
        <v>43569</v>
      </c>
      <c r="R752" s="9">
        <f>VLOOKUP(P752,'Lookup Tables'!$A$3:$B$121,2,TRUE)</f>
        <v>43569</v>
      </c>
      <c r="S752" s="10">
        <f>VLOOKUP(P752,'Lookup Tables'!$D$3:$E$25,2,TRUE)</f>
        <v>43556</v>
      </c>
      <c r="T752" s="24" t="str">
        <f>IF(LEFT(G752,2)="PH",VLOOKUP(LEFT(G752,3),'Lookup Tables'!$G$3:$H$37,2,FALSE),IF(ISNA(VLOOKUP(LEFT(G752,2),'Lookup Tables'!$G$3:$H$37,2,FALSE)),"Other",VLOOKUP(LEFT(G752,2),'Lookup Tables'!$G$3:$H$37,2,FALSE)))</f>
        <v>Battery</v>
      </c>
      <c r="U752" s="79" t="str">
        <f t="shared" si="81"/>
        <v>Ni2</v>
      </c>
      <c r="V752" s="79" t="str">
        <f t="shared" si="82"/>
        <v>i</v>
      </c>
      <c r="W752" s="79">
        <f>VLOOKUP(V752,'Lookup Tables'!$K$3:$L$21,2,FALSE)</f>
        <v>9</v>
      </c>
      <c r="X752" s="79">
        <f t="shared" si="83"/>
        <v>1800</v>
      </c>
      <c r="Y752" s="12">
        <f ca="1">IF(R752="LATE",TODAY()-P752,0)</f>
        <v>0</v>
      </c>
      <c r="Z752">
        <f ca="1">Y752*L752</f>
        <v>0</v>
      </c>
      <c r="AA752" s="80"/>
      <c r="AB752" s="93"/>
    </row>
    <row r="753" spans="1:28" x14ac:dyDescent="0.25">
      <c r="A753" s="25" t="s">
        <v>1252</v>
      </c>
      <c r="B753" s="25" t="s">
        <v>13</v>
      </c>
      <c r="C753" s="26">
        <v>43348</v>
      </c>
      <c r="D753" s="26">
        <v>43623</v>
      </c>
      <c r="E753" s="25" t="s">
        <v>30</v>
      </c>
      <c r="F753" s="25" t="s">
        <v>30</v>
      </c>
      <c r="G753" s="25" t="s">
        <v>1712</v>
      </c>
      <c r="H753" s="25" t="s">
        <v>17</v>
      </c>
      <c r="I753" s="25" t="s">
        <v>2323</v>
      </c>
      <c r="J753" s="27">
        <v>200</v>
      </c>
      <c r="K753" s="27">
        <v>0</v>
      </c>
      <c r="L753" s="27">
        <f t="shared" si="80"/>
        <v>200</v>
      </c>
      <c r="M753" s="93">
        <v>0.92601293545755781</v>
      </c>
      <c r="N753" s="4" t="str">
        <f t="shared" si="84"/>
        <v>46943Ni2040as29 REV2.4200</v>
      </c>
      <c r="O753" s="4">
        <f t="shared" si="85"/>
        <v>185.20258709151156</v>
      </c>
      <c r="P753" s="8">
        <f t="shared" si="86"/>
        <v>43605</v>
      </c>
      <c r="Q753" s="8">
        <f>VLOOKUP(P753,'Lookup Tables'!$A$3:$B$121,1,TRUE)</f>
        <v>43604</v>
      </c>
      <c r="R753" s="9">
        <f>VLOOKUP(P753,'Lookup Tables'!$A$3:$B$121,2,TRUE)</f>
        <v>43604</v>
      </c>
      <c r="S753" s="10">
        <f>VLOOKUP(P753,'Lookup Tables'!$D$3:$E$25,2,TRUE)</f>
        <v>43586</v>
      </c>
      <c r="T753" s="24" t="str">
        <f>IF(LEFT(G753,2)="PH",VLOOKUP(LEFT(G753,3),'Lookup Tables'!$G$3:$H$37,2,FALSE),IF(ISNA(VLOOKUP(LEFT(G753,2),'Lookup Tables'!$G$3:$H$37,2,FALSE)),"Other",VLOOKUP(LEFT(G753,2),'Lookup Tables'!$G$3:$H$37,2,FALSE)))</f>
        <v>Battery</v>
      </c>
      <c r="U753" s="79" t="str">
        <f t="shared" si="81"/>
        <v>Ni2</v>
      </c>
      <c r="V753" s="79" t="str">
        <f t="shared" si="82"/>
        <v>i</v>
      </c>
      <c r="W753" s="79">
        <f>VLOOKUP(V753,'Lookup Tables'!$K$3:$L$21,2,FALSE)</f>
        <v>9</v>
      </c>
      <c r="X753" s="79">
        <f t="shared" si="83"/>
        <v>1800</v>
      </c>
      <c r="Y753" s="12">
        <f ca="1">IF(R753="LATE",TODAY()-P753,0)</f>
        <v>0</v>
      </c>
      <c r="Z753">
        <f ca="1">Y753*L753</f>
        <v>0</v>
      </c>
      <c r="AA753" s="80"/>
      <c r="AB753" s="93"/>
    </row>
    <row r="754" spans="1:28" x14ac:dyDescent="0.25">
      <c r="A754" s="25" t="s">
        <v>1134</v>
      </c>
      <c r="B754" s="25" t="s">
        <v>13</v>
      </c>
      <c r="C754" s="26">
        <v>43339</v>
      </c>
      <c r="D754" s="26">
        <v>43797</v>
      </c>
      <c r="E754" s="25" t="s">
        <v>91</v>
      </c>
      <c r="F754" s="25" t="s">
        <v>91</v>
      </c>
      <c r="G754" s="25" t="s">
        <v>1712</v>
      </c>
      <c r="H754" s="25" t="s">
        <v>17</v>
      </c>
      <c r="I754" s="25" t="s">
        <v>2324</v>
      </c>
      <c r="J754" s="27">
        <v>125</v>
      </c>
      <c r="K754" s="27">
        <v>0</v>
      </c>
      <c r="L754" s="27">
        <f t="shared" si="80"/>
        <v>125</v>
      </c>
      <c r="M754" s="93">
        <v>0.98606683517279692</v>
      </c>
      <c r="N754" s="4" t="str">
        <f t="shared" si="84"/>
        <v>46916Ni2040as29 REV2.4125</v>
      </c>
      <c r="O754" s="4">
        <f t="shared" si="85"/>
        <v>123.25835439659961</v>
      </c>
      <c r="P754" s="8">
        <f t="shared" si="86"/>
        <v>43510</v>
      </c>
      <c r="Q754" s="8">
        <f>VLOOKUP(P754,'Lookup Tables'!$A$3:$B$121,1,TRUE)</f>
        <v>43506</v>
      </c>
      <c r="R754" s="9">
        <f>VLOOKUP(P754,'Lookup Tables'!$A$3:$B$121,2,TRUE)</f>
        <v>43506</v>
      </c>
      <c r="S754" s="10">
        <f>VLOOKUP(P754,'Lookup Tables'!$D$3:$E$25,2,TRUE)</f>
        <v>43497</v>
      </c>
      <c r="T754" s="24" t="str">
        <f>IF(LEFT(G754,2)="PH",VLOOKUP(LEFT(G754,3),'Lookup Tables'!$G$3:$H$37,2,FALSE),IF(ISNA(VLOOKUP(LEFT(G754,2),'Lookup Tables'!$G$3:$H$37,2,FALSE)),"Other",VLOOKUP(LEFT(G754,2),'Lookup Tables'!$G$3:$H$37,2,FALSE)))</f>
        <v>Battery</v>
      </c>
      <c r="U754" s="79" t="str">
        <f t="shared" si="81"/>
        <v>Ni2</v>
      </c>
      <c r="V754" s="79" t="str">
        <f t="shared" si="82"/>
        <v>i</v>
      </c>
      <c r="W754" s="79">
        <f>VLOOKUP(V754,'Lookup Tables'!$K$3:$L$21,2,FALSE)</f>
        <v>9</v>
      </c>
      <c r="X754" s="79">
        <f t="shared" si="83"/>
        <v>1125</v>
      </c>
      <c r="Y754" s="12">
        <f ca="1">IF(R754="LATE",TODAY()-P754,0)</f>
        <v>0</v>
      </c>
      <c r="Z754">
        <f ca="1">Y754*L754</f>
        <v>0</v>
      </c>
      <c r="AA754" s="80"/>
      <c r="AB754" s="93"/>
    </row>
    <row r="755" spans="1:28" x14ac:dyDescent="0.25">
      <c r="A755" s="25" t="s">
        <v>1134</v>
      </c>
      <c r="B755" s="25" t="s">
        <v>13</v>
      </c>
      <c r="C755" s="26">
        <v>43339</v>
      </c>
      <c r="D755" s="26">
        <v>43797</v>
      </c>
      <c r="E755" s="25" t="s">
        <v>91</v>
      </c>
      <c r="F755" s="25" t="s">
        <v>91</v>
      </c>
      <c r="G755" s="25" t="s">
        <v>1712</v>
      </c>
      <c r="H755" s="25" t="s">
        <v>17</v>
      </c>
      <c r="I755" s="25" t="s">
        <v>2325</v>
      </c>
      <c r="J755" s="27">
        <v>125</v>
      </c>
      <c r="K755" s="27">
        <v>0</v>
      </c>
      <c r="L755" s="27">
        <f t="shared" si="80"/>
        <v>125</v>
      </c>
      <c r="M755" s="93">
        <v>0.98606683517279692</v>
      </c>
      <c r="N755" s="4" t="str">
        <f t="shared" si="84"/>
        <v>46916Ni2040as29 REV2.4125</v>
      </c>
      <c r="O755" s="4">
        <f t="shared" si="85"/>
        <v>123.25835439659961</v>
      </c>
      <c r="P755" s="8">
        <f t="shared" si="86"/>
        <v>43599</v>
      </c>
      <c r="Q755" s="8">
        <f>VLOOKUP(P755,'Lookup Tables'!$A$3:$B$121,1,TRUE)</f>
        <v>43597</v>
      </c>
      <c r="R755" s="9">
        <f>VLOOKUP(P755,'Lookup Tables'!$A$3:$B$121,2,TRUE)</f>
        <v>43597</v>
      </c>
      <c r="S755" s="10">
        <f>VLOOKUP(P755,'Lookup Tables'!$D$3:$E$25,2,TRUE)</f>
        <v>43586</v>
      </c>
      <c r="T755" s="24" t="str">
        <f>IF(LEFT(G755,2)="PH",VLOOKUP(LEFT(G755,3),'Lookup Tables'!$G$3:$H$37,2,FALSE),IF(ISNA(VLOOKUP(LEFT(G755,2),'Lookup Tables'!$G$3:$H$37,2,FALSE)),"Other",VLOOKUP(LEFT(G755,2),'Lookup Tables'!$G$3:$H$37,2,FALSE)))</f>
        <v>Battery</v>
      </c>
      <c r="U755" s="79" t="str">
        <f t="shared" si="81"/>
        <v>Ni2</v>
      </c>
      <c r="V755" s="79" t="str">
        <f t="shared" si="82"/>
        <v>i</v>
      </c>
      <c r="W755" s="79">
        <f>VLOOKUP(V755,'Lookup Tables'!$K$3:$L$21,2,FALSE)</f>
        <v>9</v>
      </c>
      <c r="X755" s="79">
        <f t="shared" si="83"/>
        <v>1125</v>
      </c>
      <c r="Y755" s="12">
        <f ca="1">IF(R755="LATE",TODAY()-P755,0)</f>
        <v>0</v>
      </c>
      <c r="Z755">
        <f ca="1">Y755*L755</f>
        <v>0</v>
      </c>
      <c r="AA755" s="80"/>
      <c r="AB755" s="93"/>
    </row>
    <row r="756" spans="1:28" x14ac:dyDescent="0.25">
      <c r="A756" s="25" t="s">
        <v>1134</v>
      </c>
      <c r="B756" s="25" t="s">
        <v>13</v>
      </c>
      <c r="C756" s="26">
        <v>43339</v>
      </c>
      <c r="D756" s="26">
        <v>43797</v>
      </c>
      <c r="E756" s="25" t="s">
        <v>91</v>
      </c>
      <c r="F756" s="25" t="s">
        <v>91</v>
      </c>
      <c r="G756" s="25" t="s">
        <v>1712</v>
      </c>
      <c r="H756" s="25" t="s">
        <v>17</v>
      </c>
      <c r="I756" s="25" t="s">
        <v>2326</v>
      </c>
      <c r="J756" s="27">
        <v>125</v>
      </c>
      <c r="K756" s="27">
        <v>0</v>
      </c>
      <c r="L756" s="27">
        <f t="shared" si="80"/>
        <v>125</v>
      </c>
      <c r="M756" s="93">
        <v>0.98606683517279692</v>
      </c>
      <c r="N756" s="4" t="str">
        <f t="shared" si="84"/>
        <v>46916Ni2040as29 REV2.4125</v>
      </c>
      <c r="O756" s="4">
        <f t="shared" si="85"/>
        <v>123.25835439659961</v>
      </c>
      <c r="P756" s="8">
        <f t="shared" si="86"/>
        <v>43691</v>
      </c>
      <c r="Q756" s="8">
        <f>VLOOKUP(P756,'Lookup Tables'!$A$3:$B$121,1,TRUE)</f>
        <v>43688</v>
      </c>
      <c r="R756" s="9">
        <f>VLOOKUP(P756,'Lookup Tables'!$A$3:$B$121,2,TRUE)</f>
        <v>43688</v>
      </c>
      <c r="S756" s="10">
        <f>VLOOKUP(P756,'Lookup Tables'!$D$3:$E$25,2,TRUE)</f>
        <v>43678</v>
      </c>
      <c r="T756" s="24" t="str">
        <f>IF(LEFT(G756,2)="PH",VLOOKUP(LEFT(G756,3),'Lookup Tables'!$G$3:$H$37,2,FALSE),IF(ISNA(VLOOKUP(LEFT(G756,2),'Lookup Tables'!$G$3:$H$37,2,FALSE)),"Other",VLOOKUP(LEFT(G756,2),'Lookup Tables'!$G$3:$H$37,2,FALSE)))</f>
        <v>Battery</v>
      </c>
      <c r="U756" s="79" t="str">
        <f t="shared" si="81"/>
        <v>Ni2</v>
      </c>
      <c r="V756" s="79" t="str">
        <f t="shared" si="82"/>
        <v>i</v>
      </c>
      <c r="W756" s="79">
        <f>VLOOKUP(V756,'Lookup Tables'!$K$3:$L$21,2,FALSE)</f>
        <v>9</v>
      </c>
      <c r="X756" s="79">
        <f t="shared" si="83"/>
        <v>1125</v>
      </c>
      <c r="Y756" s="12">
        <f ca="1">IF(R756="LATE",TODAY()-P756,0)</f>
        <v>0</v>
      </c>
      <c r="Z756">
        <f ca="1">Y756*L756</f>
        <v>0</v>
      </c>
      <c r="AA756" s="80"/>
      <c r="AB756" s="93"/>
    </row>
    <row r="757" spans="1:28" x14ac:dyDescent="0.25">
      <c r="A757" s="92" t="s">
        <v>1134</v>
      </c>
      <c r="B757" s="92" t="s">
        <v>13</v>
      </c>
      <c r="C757" s="96">
        <v>43339</v>
      </c>
      <c r="D757" s="96">
        <v>43797</v>
      </c>
      <c r="E757" s="92" t="s">
        <v>91</v>
      </c>
      <c r="F757" s="92" t="s">
        <v>91</v>
      </c>
      <c r="G757" s="92" t="s">
        <v>1712</v>
      </c>
      <c r="H757" s="92" t="s">
        <v>17</v>
      </c>
      <c r="I757" s="92" t="s">
        <v>2327</v>
      </c>
      <c r="J757" s="97">
        <v>125</v>
      </c>
      <c r="K757" s="97">
        <v>0</v>
      </c>
      <c r="L757" s="97">
        <f t="shared" si="80"/>
        <v>125</v>
      </c>
      <c r="M757" s="93">
        <v>0.98606683517279692</v>
      </c>
      <c r="N757" s="4" t="str">
        <f t="shared" si="84"/>
        <v>46916Ni2040as29 REV2.4125</v>
      </c>
      <c r="O757" s="4">
        <f t="shared" si="85"/>
        <v>123.25835439659961</v>
      </c>
      <c r="P757" s="8">
        <f t="shared" si="86"/>
        <v>43783</v>
      </c>
      <c r="Q757" s="8">
        <f>VLOOKUP(P757,'Lookup Tables'!$A$3:$B$121,1,TRUE)</f>
        <v>43779</v>
      </c>
      <c r="R757" s="9">
        <f>VLOOKUP(P757,'Lookup Tables'!$A$3:$B$121,2,TRUE)</f>
        <v>43779</v>
      </c>
      <c r="S757" s="10">
        <f>VLOOKUP(P757,'Lookup Tables'!$D$3:$E$25,2,TRUE)</f>
        <v>43770</v>
      </c>
      <c r="T757" s="24" t="str">
        <f>IF(LEFT(G757,2)="PH",VLOOKUP(LEFT(G757,3),'Lookup Tables'!$G$3:$H$37,2,FALSE),IF(ISNA(VLOOKUP(LEFT(G757,2),'Lookup Tables'!$G$3:$H$37,2,FALSE)),"Other",VLOOKUP(LEFT(G757,2),'Lookup Tables'!$G$3:$H$37,2,FALSE)))</f>
        <v>Battery</v>
      </c>
      <c r="U757" s="79" t="str">
        <f t="shared" si="81"/>
        <v>Ni2</v>
      </c>
      <c r="V757" s="79" t="str">
        <f t="shared" si="82"/>
        <v>i</v>
      </c>
      <c r="W757" s="79">
        <f>VLOOKUP(V757,'Lookup Tables'!$K$3:$L$21,2,FALSE)</f>
        <v>9</v>
      </c>
      <c r="X757" s="79">
        <f t="shared" si="83"/>
        <v>1125</v>
      </c>
      <c r="Y757" s="12">
        <f ca="1">IF(R757="LATE",TODAY()-P757,0)</f>
        <v>0</v>
      </c>
      <c r="Z757">
        <f ca="1">Y757*L757</f>
        <v>0</v>
      </c>
      <c r="AA757" s="80"/>
      <c r="AB757" s="93"/>
    </row>
    <row r="758" spans="1:28" x14ac:dyDescent="0.25">
      <c r="A758" s="25" t="s">
        <v>300</v>
      </c>
      <c r="B758" s="25" t="s">
        <v>13</v>
      </c>
      <c r="C758" s="26">
        <v>43265</v>
      </c>
      <c r="D758" s="26">
        <v>43313</v>
      </c>
      <c r="E758" s="25" t="s">
        <v>51</v>
      </c>
      <c r="F758" s="25" t="s">
        <v>51</v>
      </c>
      <c r="G758" s="25" t="s">
        <v>1713</v>
      </c>
      <c r="H758" s="25" t="s">
        <v>17</v>
      </c>
      <c r="I758" s="25" t="s">
        <v>2328</v>
      </c>
      <c r="J758" s="27">
        <v>10</v>
      </c>
      <c r="K758" s="27">
        <v>0</v>
      </c>
      <c r="L758" s="27">
        <f t="shared" si="80"/>
        <v>10</v>
      </c>
      <c r="M758" s="93">
        <v>0.98661277971566275</v>
      </c>
      <c r="N758" s="4" t="str">
        <f t="shared" si="84"/>
        <v>46293NI2040bf24 REV7.710</v>
      </c>
      <c r="O758" s="4">
        <f t="shared" si="85"/>
        <v>9.8661277971566275</v>
      </c>
      <c r="P758" s="8">
        <f t="shared" si="86"/>
        <v>43367</v>
      </c>
      <c r="Q758" s="8">
        <f>VLOOKUP(P758,'Lookup Tables'!$A$3:$B$121,1,TRUE)</f>
        <v>43366</v>
      </c>
      <c r="R758" s="9">
        <f>VLOOKUP(P758,'Lookup Tables'!$A$3:$B$121,2,TRUE)</f>
        <v>43366</v>
      </c>
      <c r="S758" s="10">
        <f>VLOOKUP(P758,'Lookup Tables'!$D$3:$E$25,2,TRUE)</f>
        <v>43344</v>
      </c>
      <c r="T758" s="24" t="str">
        <f>IF(LEFT(G758,2)="PH",VLOOKUP(LEFT(G758,3),'Lookup Tables'!$G$3:$H$37,2,FALSE),IF(ISNA(VLOOKUP(LEFT(G758,2),'Lookup Tables'!$G$3:$H$37,2,FALSE)),"Other",VLOOKUP(LEFT(G758,2),'Lookup Tables'!$G$3:$H$37,2,FALSE)))</f>
        <v>Battery</v>
      </c>
      <c r="U758" s="79" t="str">
        <f t="shared" si="81"/>
        <v>NI2</v>
      </c>
      <c r="V758" s="79" t="str">
        <f t="shared" si="82"/>
        <v>I</v>
      </c>
      <c r="W758" s="79">
        <f>VLOOKUP(V758,'Lookup Tables'!$K$3:$L$21,2,FALSE)</f>
        <v>9</v>
      </c>
      <c r="X758" s="79">
        <f t="shared" si="83"/>
        <v>90</v>
      </c>
      <c r="Y758" s="12">
        <f ca="1">IF(R758="LATE",TODAY()-P758,0)</f>
        <v>0</v>
      </c>
      <c r="Z758">
        <f ca="1">Y758*L758</f>
        <v>0</v>
      </c>
      <c r="AA758" s="80"/>
      <c r="AB758" s="93"/>
    </row>
    <row r="759" spans="1:28" x14ac:dyDescent="0.25">
      <c r="A759" s="25" t="s">
        <v>476</v>
      </c>
      <c r="B759" s="25" t="s">
        <v>13</v>
      </c>
      <c r="C759" s="26">
        <v>43308</v>
      </c>
      <c r="D759" s="26">
        <v>43417</v>
      </c>
      <c r="E759" s="25" t="s">
        <v>477</v>
      </c>
      <c r="F759" s="25" t="s">
        <v>477</v>
      </c>
      <c r="G759" s="25" t="s">
        <v>1714</v>
      </c>
      <c r="H759" s="25" t="s">
        <v>17</v>
      </c>
      <c r="I759" s="25" t="s">
        <v>2329</v>
      </c>
      <c r="J759" s="27">
        <v>24</v>
      </c>
      <c r="K759" s="27">
        <v>0</v>
      </c>
      <c r="L759" s="27">
        <f t="shared" si="80"/>
        <v>24</v>
      </c>
      <c r="M759" s="93">
        <v>1.1317430373608237</v>
      </c>
      <c r="N759" s="4" t="str">
        <f t="shared" si="84"/>
        <v>46645NI2040bf29 REV2.124</v>
      </c>
      <c r="O759" s="4">
        <f t="shared" si="85"/>
        <v>27.161832896659767</v>
      </c>
      <c r="P759" s="8">
        <f t="shared" si="86"/>
        <v>43417</v>
      </c>
      <c r="Q759" s="8">
        <f>VLOOKUP(P759,'Lookup Tables'!$A$3:$B$121,1,TRUE)</f>
        <v>43415</v>
      </c>
      <c r="R759" s="9">
        <f>VLOOKUP(P759,'Lookup Tables'!$A$3:$B$121,2,TRUE)</f>
        <v>43415</v>
      </c>
      <c r="S759" s="10">
        <f>VLOOKUP(P759,'Lookup Tables'!$D$3:$E$25,2,TRUE)</f>
        <v>43405</v>
      </c>
      <c r="T759" s="24" t="str">
        <f>IF(LEFT(G759,2)="PH",VLOOKUP(LEFT(G759,3),'Lookup Tables'!$G$3:$H$37,2,FALSE),IF(ISNA(VLOOKUP(LEFT(G759,2),'Lookup Tables'!$G$3:$H$37,2,FALSE)),"Other",VLOOKUP(LEFT(G759,2),'Lookup Tables'!$G$3:$H$37,2,FALSE)))</f>
        <v>Battery</v>
      </c>
      <c r="U759" s="79" t="str">
        <f t="shared" si="81"/>
        <v>NI2</v>
      </c>
      <c r="V759" s="79" t="str">
        <f t="shared" si="82"/>
        <v>I</v>
      </c>
      <c r="W759" s="79">
        <f>VLOOKUP(V759,'Lookup Tables'!$K$3:$L$21,2,FALSE)</f>
        <v>9</v>
      </c>
      <c r="X759" s="79">
        <f t="shared" si="83"/>
        <v>216</v>
      </c>
      <c r="Y759" s="12">
        <f ca="1">IF(R759="LATE",TODAY()-P759,0)</f>
        <v>0</v>
      </c>
      <c r="Z759">
        <f ca="1">Y759*L759</f>
        <v>0</v>
      </c>
      <c r="AA759" s="80"/>
      <c r="AB759" s="93"/>
    </row>
    <row r="760" spans="1:28" x14ac:dyDescent="0.25">
      <c r="A760" s="25" t="s">
        <v>138</v>
      </c>
      <c r="B760" s="25" t="s">
        <v>13</v>
      </c>
      <c r="C760" s="26">
        <v>43144</v>
      </c>
      <c r="D760" s="26">
        <v>43377</v>
      </c>
      <c r="E760" s="25" t="s">
        <v>139</v>
      </c>
      <c r="F760" s="25" t="s">
        <v>139</v>
      </c>
      <c r="G760" s="25" t="s">
        <v>1715</v>
      </c>
      <c r="H760" s="25" t="s">
        <v>17</v>
      </c>
      <c r="I760" s="25" t="s">
        <v>2330</v>
      </c>
      <c r="J760" s="27">
        <v>100</v>
      </c>
      <c r="K760" s="27">
        <v>0</v>
      </c>
      <c r="L760" s="27">
        <f t="shared" si="80"/>
        <v>100</v>
      </c>
      <c r="M760" s="93">
        <v>0.9587696080295065</v>
      </c>
      <c r="N760" s="4" t="str">
        <f t="shared" si="84"/>
        <v>45153NI2040bf29 REV2.2100</v>
      </c>
      <c r="O760" s="4">
        <f t="shared" si="85"/>
        <v>95.876960802950649</v>
      </c>
      <c r="P760" s="8">
        <f t="shared" si="86"/>
        <v>43370</v>
      </c>
      <c r="Q760" s="8">
        <f>VLOOKUP(P760,'Lookup Tables'!$A$3:$B$121,1,TRUE)</f>
        <v>43366</v>
      </c>
      <c r="R760" s="9">
        <f>VLOOKUP(P760,'Lookup Tables'!$A$3:$B$121,2,TRUE)</f>
        <v>43366</v>
      </c>
      <c r="S760" s="10">
        <f>VLOOKUP(P760,'Lookup Tables'!$D$3:$E$25,2,TRUE)</f>
        <v>43344</v>
      </c>
      <c r="T760" s="24" t="str">
        <f>IF(LEFT(G760,2)="PH",VLOOKUP(LEFT(G760,3),'Lookup Tables'!$G$3:$H$37,2,FALSE),IF(ISNA(VLOOKUP(LEFT(G760,2),'Lookup Tables'!$G$3:$H$37,2,FALSE)),"Other",VLOOKUP(LEFT(G760,2),'Lookup Tables'!$G$3:$H$37,2,FALSE)))</f>
        <v>Battery</v>
      </c>
      <c r="U760" s="79" t="str">
        <f t="shared" si="81"/>
        <v>NI2</v>
      </c>
      <c r="V760" s="79" t="str">
        <f t="shared" si="82"/>
        <v>I</v>
      </c>
      <c r="W760" s="79">
        <f>VLOOKUP(V760,'Lookup Tables'!$K$3:$L$21,2,FALSE)</f>
        <v>9</v>
      </c>
      <c r="X760" s="79">
        <f t="shared" si="83"/>
        <v>900</v>
      </c>
      <c r="Y760" s="12">
        <f ca="1">IF(R760="LATE",TODAY()-P760,0)</f>
        <v>0</v>
      </c>
      <c r="Z760">
        <f ca="1">Y760*L760</f>
        <v>0</v>
      </c>
      <c r="AA760" s="80"/>
      <c r="AB760" s="93"/>
    </row>
    <row r="761" spans="1:28" x14ac:dyDescent="0.25">
      <c r="A761" s="25" t="s">
        <v>357</v>
      </c>
      <c r="B761" s="25" t="s">
        <v>13</v>
      </c>
      <c r="C761" s="26">
        <v>43279</v>
      </c>
      <c r="D761" s="26">
        <v>43399</v>
      </c>
      <c r="E761" s="25" t="s">
        <v>347</v>
      </c>
      <c r="F761" s="25" t="s">
        <v>347</v>
      </c>
      <c r="G761" s="25" t="s">
        <v>1715</v>
      </c>
      <c r="H761" s="25" t="s">
        <v>17</v>
      </c>
      <c r="I761" s="25" t="s">
        <v>2331</v>
      </c>
      <c r="J761" s="27">
        <v>15</v>
      </c>
      <c r="K761" s="27">
        <v>0</v>
      </c>
      <c r="L761" s="27">
        <f t="shared" si="80"/>
        <v>15</v>
      </c>
      <c r="M761" s="93">
        <v>1.1317430373608237</v>
      </c>
      <c r="N761" s="4" t="str">
        <f t="shared" si="84"/>
        <v>46418NI2040bf29 REV2.215</v>
      </c>
      <c r="O761" s="4">
        <f t="shared" si="85"/>
        <v>16.976145560412355</v>
      </c>
      <c r="P761" s="8">
        <f t="shared" si="86"/>
        <v>43399</v>
      </c>
      <c r="Q761" s="8">
        <f>VLOOKUP(P761,'Lookup Tables'!$A$3:$B$121,1,TRUE)</f>
        <v>43394</v>
      </c>
      <c r="R761" s="9">
        <f>VLOOKUP(P761,'Lookup Tables'!$A$3:$B$121,2,TRUE)</f>
        <v>43394</v>
      </c>
      <c r="S761" s="10">
        <f>VLOOKUP(P761,'Lookup Tables'!$D$3:$E$25,2,TRUE)</f>
        <v>43374</v>
      </c>
      <c r="T761" s="24" t="str">
        <f>IF(LEFT(G761,2)="PH",VLOOKUP(LEFT(G761,3),'Lookup Tables'!$G$3:$H$37,2,FALSE),IF(ISNA(VLOOKUP(LEFT(G761,2),'Lookup Tables'!$G$3:$H$37,2,FALSE)),"Other",VLOOKUP(LEFT(G761,2),'Lookup Tables'!$G$3:$H$37,2,FALSE)))</f>
        <v>Battery</v>
      </c>
      <c r="U761" s="79" t="str">
        <f t="shared" si="81"/>
        <v>NI2</v>
      </c>
      <c r="V761" s="79" t="str">
        <f t="shared" si="82"/>
        <v>I</v>
      </c>
      <c r="W761" s="79">
        <f>VLOOKUP(V761,'Lookup Tables'!$K$3:$L$21,2,FALSE)</f>
        <v>9</v>
      </c>
      <c r="X761" s="79">
        <f t="shared" si="83"/>
        <v>135</v>
      </c>
      <c r="Y761" s="12">
        <f ca="1">IF(R761="LATE",TODAY()-P761,0)</f>
        <v>0</v>
      </c>
      <c r="Z761">
        <f ca="1">Y761*L761</f>
        <v>0</v>
      </c>
      <c r="AA761" s="80"/>
      <c r="AB761" s="93"/>
    </row>
    <row r="762" spans="1:28" x14ac:dyDescent="0.25">
      <c r="A762" s="25" t="s">
        <v>462</v>
      </c>
      <c r="B762" s="25" t="s">
        <v>13</v>
      </c>
      <c r="C762" s="26">
        <v>43300</v>
      </c>
      <c r="D762" s="26">
        <v>43406</v>
      </c>
      <c r="E762" s="25" t="s">
        <v>51</v>
      </c>
      <c r="F762" s="25" t="s">
        <v>51</v>
      </c>
      <c r="G762" s="25" t="s">
        <v>1715</v>
      </c>
      <c r="H762" s="25" t="s">
        <v>17</v>
      </c>
      <c r="I762" s="25" t="s">
        <v>2332</v>
      </c>
      <c r="J762" s="27">
        <v>180</v>
      </c>
      <c r="K762" s="27">
        <v>0</v>
      </c>
      <c r="L762" s="27">
        <f t="shared" si="80"/>
        <v>180</v>
      </c>
      <c r="M762" s="93">
        <v>0.9587696080295065</v>
      </c>
      <c r="N762" s="4" t="str">
        <f t="shared" si="84"/>
        <v>46595NI2040bf29 REV2.2180</v>
      </c>
      <c r="O762" s="4">
        <f t="shared" si="85"/>
        <v>172.57852944531118</v>
      </c>
      <c r="P762" s="8">
        <f t="shared" si="86"/>
        <v>43403</v>
      </c>
      <c r="Q762" s="8">
        <f>VLOOKUP(P762,'Lookup Tables'!$A$3:$B$121,1,TRUE)</f>
        <v>43401</v>
      </c>
      <c r="R762" s="9">
        <f>VLOOKUP(P762,'Lookup Tables'!$A$3:$B$121,2,TRUE)</f>
        <v>43401</v>
      </c>
      <c r="S762" s="10">
        <f>VLOOKUP(P762,'Lookup Tables'!$D$3:$E$25,2,TRUE)</f>
        <v>43374</v>
      </c>
      <c r="T762" s="24" t="str">
        <f>IF(LEFT(G762,2)="PH",VLOOKUP(LEFT(G762,3),'Lookup Tables'!$G$3:$H$37,2,FALSE),IF(ISNA(VLOOKUP(LEFT(G762,2),'Lookup Tables'!$G$3:$H$37,2,FALSE)),"Other",VLOOKUP(LEFT(G762,2),'Lookup Tables'!$G$3:$H$37,2,FALSE)))</f>
        <v>Battery</v>
      </c>
      <c r="U762" s="79" t="str">
        <f t="shared" si="81"/>
        <v>NI2</v>
      </c>
      <c r="V762" s="79" t="str">
        <f t="shared" si="82"/>
        <v>I</v>
      </c>
      <c r="W762" s="79">
        <f>VLOOKUP(V762,'Lookup Tables'!$K$3:$L$21,2,FALSE)</f>
        <v>9</v>
      </c>
      <c r="X762" s="79">
        <f t="shared" si="83"/>
        <v>1620</v>
      </c>
      <c r="Y762" s="12">
        <f ca="1">IF(R762="LATE",TODAY()-P762,0)</f>
        <v>0</v>
      </c>
      <c r="Z762">
        <f ca="1">Y762*L762</f>
        <v>0</v>
      </c>
      <c r="AA762" s="80"/>
      <c r="AB762" s="93"/>
    </row>
    <row r="763" spans="1:28" x14ac:dyDescent="0.25">
      <c r="A763" s="25" t="s">
        <v>456</v>
      </c>
      <c r="B763" s="25" t="s">
        <v>13</v>
      </c>
      <c r="C763" s="26">
        <v>43301</v>
      </c>
      <c r="D763" s="26">
        <v>43409</v>
      </c>
      <c r="E763" s="25" t="s">
        <v>457</v>
      </c>
      <c r="F763" s="25" t="s">
        <v>457</v>
      </c>
      <c r="G763" s="25" t="s">
        <v>1715</v>
      </c>
      <c r="H763" s="25" t="s">
        <v>17</v>
      </c>
      <c r="I763" s="25" t="s">
        <v>2331</v>
      </c>
      <c r="J763" s="27">
        <v>25</v>
      </c>
      <c r="K763" s="27">
        <v>0</v>
      </c>
      <c r="L763" s="27">
        <f t="shared" si="80"/>
        <v>25</v>
      </c>
      <c r="M763" s="93">
        <v>1.1317430373608237</v>
      </c>
      <c r="N763" s="4" t="str">
        <f t="shared" si="84"/>
        <v>46606NI2040bf29 REV2.225</v>
      </c>
      <c r="O763" s="4">
        <f t="shared" si="85"/>
        <v>28.293575934020591</v>
      </c>
      <c r="P763" s="8">
        <f t="shared" si="86"/>
        <v>43409</v>
      </c>
      <c r="Q763" s="8">
        <f>VLOOKUP(P763,'Lookup Tables'!$A$3:$B$121,1,TRUE)</f>
        <v>43408</v>
      </c>
      <c r="R763" s="9">
        <f>VLOOKUP(P763,'Lookup Tables'!$A$3:$B$121,2,TRUE)</f>
        <v>43408</v>
      </c>
      <c r="S763" s="10">
        <f>VLOOKUP(P763,'Lookup Tables'!$D$3:$E$25,2,TRUE)</f>
        <v>43405</v>
      </c>
      <c r="T763" s="24" t="str">
        <f>IF(LEFT(G763,2)="PH",VLOOKUP(LEFT(G763,3),'Lookup Tables'!$G$3:$H$37,2,FALSE),IF(ISNA(VLOOKUP(LEFT(G763,2),'Lookup Tables'!$G$3:$H$37,2,FALSE)),"Other",VLOOKUP(LEFT(G763,2),'Lookup Tables'!$G$3:$H$37,2,FALSE)))</f>
        <v>Battery</v>
      </c>
      <c r="U763" s="79" t="str">
        <f t="shared" si="81"/>
        <v>NI2</v>
      </c>
      <c r="V763" s="79" t="str">
        <f t="shared" si="82"/>
        <v>I</v>
      </c>
      <c r="W763" s="79">
        <f>VLOOKUP(V763,'Lookup Tables'!$K$3:$L$21,2,FALSE)</f>
        <v>9</v>
      </c>
      <c r="X763" s="79">
        <f t="shared" si="83"/>
        <v>225</v>
      </c>
      <c r="Y763" s="12">
        <f ca="1">IF(R763="LATE",TODAY()-P763,0)</f>
        <v>0</v>
      </c>
      <c r="Z763">
        <f ca="1">Y763*L763</f>
        <v>0</v>
      </c>
      <c r="AA763" s="80"/>
      <c r="AB763" s="93"/>
    </row>
    <row r="764" spans="1:28" x14ac:dyDescent="0.25">
      <c r="A764" s="25" t="s">
        <v>746</v>
      </c>
      <c r="B764" s="25" t="s">
        <v>13</v>
      </c>
      <c r="C764" s="26">
        <v>43321</v>
      </c>
      <c r="D764" s="26">
        <v>43432</v>
      </c>
      <c r="E764" s="25" t="s">
        <v>747</v>
      </c>
      <c r="F764" s="25" t="s">
        <v>747</v>
      </c>
      <c r="G764" s="25" t="s">
        <v>1715</v>
      </c>
      <c r="H764" s="25" t="s">
        <v>17</v>
      </c>
      <c r="I764" s="25" t="s">
        <v>2331</v>
      </c>
      <c r="J764" s="27">
        <v>24</v>
      </c>
      <c r="K764" s="27">
        <v>0</v>
      </c>
      <c r="L764" s="27">
        <f t="shared" si="80"/>
        <v>24</v>
      </c>
      <c r="M764" s="93">
        <v>1.1317430373608237</v>
      </c>
      <c r="N764" s="4" t="str">
        <f t="shared" si="84"/>
        <v>46783NI2040bf29 REV2.224</v>
      </c>
      <c r="O764" s="4">
        <f t="shared" si="85"/>
        <v>27.161832896659767</v>
      </c>
      <c r="P764" s="8">
        <f t="shared" si="86"/>
        <v>43432</v>
      </c>
      <c r="Q764" s="8">
        <f>VLOOKUP(P764,'Lookup Tables'!$A$3:$B$121,1,TRUE)</f>
        <v>43429</v>
      </c>
      <c r="R764" s="9">
        <f>VLOOKUP(P764,'Lookup Tables'!$A$3:$B$121,2,TRUE)</f>
        <v>43429</v>
      </c>
      <c r="S764" s="10">
        <f>VLOOKUP(P764,'Lookup Tables'!$D$3:$E$25,2,TRUE)</f>
        <v>43405</v>
      </c>
      <c r="T764" s="24" t="str">
        <f>IF(LEFT(G764,2)="PH",VLOOKUP(LEFT(G764,3),'Lookup Tables'!$G$3:$H$37,2,FALSE),IF(ISNA(VLOOKUP(LEFT(G764,2),'Lookup Tables'!$G$3:$H$37,2,FALSE)),"Other",VLOOKUP(LEFT(G764,2),'Lookup Tables'!$G$3:$H$37,2,FALSE)))</f>
        <v>Battery</v>
      </c>
      <c r="U764" s="79" t="str">
        <f t="shared" si="81"/>
        <v>NI2</v>
      </c>
      <c r="V764" s="79" t="str">
        <f t="shared" si="82"/>
        <v>I</v>
      </c>
      <c r="W764" s="79">
        <f>VLOOKUP(V764,'Lookup Tables'!$K$3:$L$21,2,FALSE)</f>
        <v>9</v>
      </c>
      <c r="X764" s="79">
        <f t="shared" si="83"/>
        <v>216</v>
      </c>
      <c r="Y764" s="12">
        <f ca="1">IF(R764="LATE",TODAY()-P764,0)</f>
        <v>0</v>
      </c>
      <c r="Z764">
        <f ca="1">Y764*L764</f>
        <v>0</v>
      </c>
      <c r="AA764" s="80"/>
      <c r="AB764" s="93"/>
    </row>
    <row r="765" spans="1:28" x14ac:dyDescent="0.25">
      <c r="A765" s="25" t="s">
        <v>1267</v>
      </c>
      <c r="B765" s="25" t="s">
        <v>13</v>
      </c>
      <c r="C765" s="26">
        <v>43349</v>
      </c>
      <c r="D765" s="26">
        <v>43402</v>
      </c>
      <c r="E765" s="25" t="s">
        <v>1268</v>
      </c>
      <c r="F765" s="25" t="s">
        <v>1268</v>
      </c>
      <c r="G765" s="25" t="s">
        <v>1716</v>
      </c>
      <c r="H765" s="25" t="s">
        <v>17</v>
      </c>
      <c r="I765" s="25" t="s">
        <v>2333</v>
      </c>
      <c r="J765" s="27">
        <v>2</v>
      </c>
      <c r="K765" s="27">
        <v>0</v>
      </c>
      <c r="L765" s="27">
        <f t="shared" si="80"/>
        <v>2</v>
      </c>
      <c r="M765" s="93">
        <v>1.5484807050817255</v>
      </c>
      <c r="N765" s="4" t="str">
        <f t="shared" si="84"/>
        <v>46978NI2040bf29 REV2.32</v>
      </c>
      <c r="O765" s="4">
        <f t="shared" si="85"/>
        <v>3.0969614101634511</v>
      </c>
      <c r="P765" s="8">
        <f t="shared" si="86"/>
        <v>43402</v>
      </c>
      <c r="Q765" s="8">
        <f>VLOOKUP(P765,'Lookup Tables'!$A$3:$B$121,1,TRUE)</f>
        <v>43401</v>
      </c>
      <c r="R765" s="9">
        <f>VLOOKUP(P765,'Lookup Tables'!$A$3:$B$121,2,TRUE)</f>
        <v>43401</v>
      </c>
      <c r="S765" s="10">
        <f>VLOOKUP(P765,'Lookup Tables'!$D$3:$E$25,2,TRUE)</f>
        <v>43374</v>
      </c>
      <c r="T765" s="24" t="str">
        <f>IF(LEFT(G765,2)="PH",VLOOKUP(LEFT(G765,3),'Lookup Tables'!$G$3:$H$37,2,FALSE),IF(ISNA(VLOOKUP(LEFT(G765,2),'Lookup Tables'!$G$3:$H$37,2,FALSE)),"Other",VLOOKUP(LEFT(G765,2),'Lookup Tables'!$G$3:$H$37,2,FALSE)))</f>
        <v>Battery</v>
      </c>
      <c r="U765" s="79" t="str">
        <f t="shared" si="81"/>
        <v>NI2</v>
      </c>
      <c r="V765" s="79" t="str">
        <f t="shared" si="82"/>
        <v>I</v>
      </c>
      <c r="W765" s="79">
        <f>VLOOKUP(V765,'Lookup Tables'!$K$3:$L$21,2,FALSE)</f>
        <v>9</v>
      </c>
      <c r="X765" s="79">
        <f t="shared" si="83"/>
        <v>18</v>
      </c>
      <c r="Y765" s="12">
        <f ca="1">IF(R765="LATE",TODAY()-P765,0)</f>
        <v>0</v>
      </c>
      <c r="Z765">
        <f ca="1">Y765*L765</f>
        <v>0</v>
      </c>
      <c r="AA765" s="80"/>
      <c r="AB765" s="93"/>
    </row>
    <row r="766" spans="1:28" x14ac:dyDescent="0.25">
      <c r="A766" s="25" t="s">
        <v>1104</v>
      </c>
      <c r="B766" s="25" t="s">
        <v>13</v>
      </c>
      <c r="C766" s="26">
        <v>43334</v>
      </c>
      <c r="D766" s="26">
        <v>43388</v>
      </c>
      <c r="E766" s="25" t="s">
        <v>1105</v>
      </c>
      <c r="F766" s="25" t="s">
        <v>1105</v>
      </c>
      <c r="G766" s="25" t="s">
        <v>1717</v>
      </c>
      <c r="H766" s="25" t="s">
        <v>17</v>
      </c>
      <c r="I766" s="25" t="s">
        <v>2334</v>
      </c>
      <c r="J766" s="27">
        <v>20</v>
      </c>
      <c r="K766" s="27">
        <v>0</v>
      </c>
      <c r="L766" s="27">
        <f t="shared" si="80"/>
        <v>20</v>
      </c>
      <c r="M766" s="93">
        <v>1.4207296820511257</v>
      </c>
      <c r="N766" s="4" t="str">
        <f t="shared" si="84"/>
        <v>46878NI2040bt29 REV1.220</v>
      </c>
      <c r="O766" s="4">
        <f t="shared" si="85"/>
        <v>28.414593641022513</v>
      </c>
      <c r="P766" s="8">
        <f t="shared" si="86"/>
        <v>43388</v>
      </c>
      <c r="Q766" s="8">
        <f>VLOOKUP(P766,'Lookup Tables'!$A$3:$B$121,1,TRUE)</f>
        <v>43387</v>
      </c>
      <c r="R766" s="9">
        <f>VLOOKUP(P766,'Lookup Tables'!$A$3:$B$121,2,TRUE)</f>
        <v>43387</v>
      </c>
      <c r="S766" s="10">
        <f>VLOOKUP(P766,'Lookup Tables'!$D$3:$E$25,2,TRUE)</f>
        <v>43374</v>
      </c>
      <c r="T766" s="24" t="str">
        <f>IF(LEFT(G766,2)="PH",VLOOKUP(LEFT(G766,3),'Lookup Tables'!$G$3:$H$37,2,FALSE),IF(ISNA(VLOOKUP(LEFT(G766,2),'Lookup Tables'!$G$3:$H$37,2,FALSE)),"Other",VLOOKUP(LEFT(G766,2),'Lookup Tables'!$G$3:$H$37,2,FALSE)))</f>
        <v>Battery</v>
      </c>
      <c r="U766" s="79" t="str">
        <f t="shared" si="81"/>
        <v>NI2</v>
      </c>
      <c r="V766" s="79" t="str">
        <f t="shared" si="82"/>
        <v>I</v>
      </c>
      <c r="W766" s="79">
        <f>VLOOKUP(V766,'Lookup Tables'!$K$3:$L$21,2,FALSE)</f>
        <v>9</v>
      </c>
      <c r="X766" s="79">
        <f t="shared" si="83"/>
        <v>180</v>
      </c>
      <c r="Y766" s="12">
        <f ca="1">IF(R766="LATE",TODAY()-P766,0)</f>
        <v>0</v>
      </c>
      <c r="Z766">
        <f ca="1">Y766*L766</f>
        <v>0</v>
      </c>
      <c r="AA766" s="80"/>
      <c r="AB766" s="93"/>
    </row>
    <row r="767" spans="1:28" x14ac:dyDescent="0.25">
      <c r="A767" s="25" t="s">
        <v>719</v>
      </c>
      <c r="B767" s="25" t="s">
        <v>13</v>
      </c>
      <c r="C767" s="26">
        <v>43319</v>
      </c>
      <c r="D767" s="26">
        <v>43396</v>
      </c>
      <c r="E767" s="25" t="s">
        <v>720</v>
      </c>
      <c r="F767" s="25" t="s">
        <v>720</v>
      </c>
      <c r="G767" s="25" t="s">
        <v>1717</v>
      </c>
      <c r="H767" s="25" t="s">
        <v>17</v>
      </c>
      <c r="I767" s="25" t="s">
        <v>2334</v>
      </c>
      <c r="J767" s="27">
        <v>3</v>
      </c>
      <c r="K767" s="27">
        <v>0</v>
      </c>
      <c r="L767" s="27">
        <f t="shared" si="80"/>
        <v>3</v>
      </c>
      <c r="M767" s="93">
        <v>1.693428981212598</v>
      </c>
      <c r="N767" s="4" t="str">
        <f t="shared" si="84"/>
        <v>46761NI2040bt29 REV1.23</v>
      </c>
      <c r="O767" s="4">
        <f t="shared" si="85"/>
        <v>5.0802869436377938</v>
      </c>
      <c r="P767" s="8">
        <f t="shared" si="86"/>
        <v>43396</v>
      </c>
      <c r="Q767" s="8">
        <f>VLOOKUP(P767,'Lookup Tables'!$A$3:$B$121,1,TRUE)</f>
        <v>43394</v>
      </c>
      <c r="R767" s="9">
        <f>VLOOKUP(P767,'Lookup Tables'!$A$3:$B$121,2,TRUE)</f>
        <v>43394</v>
      </c>
      <c r="S767" s="10">
        <f>VLOOKUP(P767,'Lookup Tables'!$D$3:$E$25,2,TRUE)</f>
        <v>43374</v>
      </c>
      <c r="T767" s="24" t="str">
        <f>IF(LEFT(G767,2)="PH",VLOOKUP(LEFT(G767,3),'Lookup Tables'!$G$3:$H$37,2,FALSE),IF(ISNA(VLOOKUP(LEFT(G767,2),'Lookup Tables'!$G$3:$H$37,2,FALSE)),"Other",VLOOKUP(LEFT(G767,2),'Lookup Tables'!$G$3:$H$37,2,FALSE)))</f>
        <v>Battery</v>
      </c>
      <c r="U767" s="79" t="str">
        <f t="shared" si="81"/>
        <v>NI2</v>
      </c>
      <c r="V767" s="79" t="str">
        <f t="shared" si="82"/>
        <v>I</v>
      </c>
      <c r="W767" s="79">
        <f>VLOOKUP(V767,'Lookup Tables'!$K$3:$L$21,2,FALSE)</f>
        <v>9</v>
      </c>
      <c r="X767" s="79">
        <f t="shared" si="83"/>
        <v>27</v>
      </c>
      <c r="Y767" s="12">
        <f ca="1">IF(R767="LATE",TODAY()-P767,0)</f>
        <v>0</v>
      </c>
      <c r="Z767">
        <f ca="1">Y767*L767</f>
        <v>0</v>
      </c>
      <c r="AA767" s="80"/>
      <c r="AB767" s="93"/>
    </row>
    <row r="768" spans="1:28" x14ac:dyDescent="0.25">
      <c r="A768" s="25" t="s">
        <v>356</v>
      </c>
      <c r="B768" s="25" t="s">
        <v>13</v>
      </c>
      <c r="C768" s="26">
        <v>43279</v>
      </c>
      <c r="D768" s="26">
        <v>43397</v>
      </c>
      <c r="E768" s="25" t="s">
        <v>48</v>
      </c>
      <c r="F768" s="25" t="s">
        <v>48</v>
      </c>
      <c r="G768" s="25" t="s">
        <v>1717</v>
      </c>
      <c r="H768" s="25" t="s">
        <v>17</v>
      </c>
      <c r="I768" s="25" t="s">
        <v>2334</v>
      </c>
      <c r="J768" s="27">
        <v>240</v>
      </c>
      <c r="K768" s="27">
        <v>0</v>
      </c>
      <c r="L768" s="27">
        <f t="shared" si="80"/>
        <v>240</v>
      </c>
      <c r="M768" s="93">
        <v>1.0285595187591858</v>
      </c>
      <c r="N768" s="4" t="str">
        <f t="shared" si="84"/>
        <v>46417NI2040bt29 REV1.2240</v>
      </c>
      <c r="O768" s="4">
        <f t="shared" si="85"/>
        <v>246.85428450220459</v>
      </c>
      <c r="P768" s="8">
        <f t="shared" si="86"/>
        <v>43397</v>
      </c>
      <c r="Q768" s="8">
        <f>VLOOKUP(P768,'Lookup Tables'!$A$3:$B$121,1,TRUE)</f>
        <v>43394</v>
      </c>
      <c r="R768" s="9">
        <f>VLOOKUP(P768,'Lookup Tables'!$A$3:$B$121,2,TRUE)</f>
        <v>43394</v>
      </c>
      <c r="S768" s="10">
        <f>VLOOKUP(P768,'Lookup Tables'!$D$3:$E$25,2,TRUE)</f>
        <v>43374</v>
      </c>
      <c r="T768" s="24" t="str">
        <f>IF(LEFT(G768,2)="PH",VLOOKUP(LEFT(G768,3),'Lookup Tables'!$G$3:$H$37,2,FALSE),IF(ISNA(VLOOKUP(LEFT(G768,2),'Lookup Tables'!$G$3:$H$37,2,FALSE)),"Other",VLOOKUP(LEFT(G768,2),'Lookup Tables'!$G$3:$H$37,2,FALSE)))</f>
        <v>Battery</v>
      </c>
      <c r="U768" s="79" t="str">
        <f t="shared" si="81"/>
        <v>NI2</v>
      </c>
      <c r="V768" s="79" t="str">
        <f t="shared" si="82"/>
        <v>I</v>
      </c>
      <c r="W768" s="79">
        <f>VLOOKUP(V768,'Lookup Tables'!$K$3:$L$21,2,FALSE)</f>
        <v>9</v>
      </c>
      <c r="X768" s="79">
        <f t="shared" si="83"/>
        <v>2160</v>
      </c>
      <c r="Y768" s="12">
        <f ca="1">IF(R768="LATE",TODAY()-P768,0)</f>
        <v>0</v>
      </c>
      <c r="Z768">
        <f ca="1">Y768*L768</f>
        <v>0</v>
      </c>
      <c r="AA768" s="80"/>
      <c r="AB768" s="93"/>
    </row>
    <row r="769" spans="1:28" x14ac:dyDescent="0.25">
      <c r="A769" s="25" t="s">
        <v>578</v>
      </c>
      <c r="B769" s="25" t="s">
        <v>13</v>
      </c>
      <c r="C769" s="26">
        <v>43314</v>
      </c>
      <c r="D769" s="26">
        <v>43437</v>
      </c>
      <c r="E769" s="25" t="s">
        <v>48</v>
      </c>
      <c r="F769" s="25" t="s">
        <v>48</v>
      </c>
      <c r="G769" s="25" t="s">
        <v>1717</v>
      </c>
      <c r="H769" s="25" t="s">
        <v>17</v>
      </c>
      <c r="I769" s="25" t="s">
        <v>2335</v>
      </c>
      <c r="J769" s="27">
        <v>240</v>
      </c>
      <c r="K769" s="27">
        <v>0</v>
      </c>
      <c r="L769" s="27">
        <f t="shared" si="80"/>
        <v>240</v>
      </c>
      <c r="M769" s="93">
        <v>1.0285595187591858</v>
      </c>
      <c r="N769" s="4" t="str">
        <f t="shared" si="84"/>
        <v>46726NI2040bt29 REV1.2240</v>
      </c>
      <c r="O769" s="4">
        <f t="shared" si="85"/>
        <v>246.85428450220459</v>
      </c>
      <c r="P769" s="8">
        <f t="shared" si="86"/>
        <v>43437</v>
      </c>
      <c r="Q769" s="8">
        <f>VLOOKUP(P769,'Lookup Tables'!$A$3:$B$121,1,TRUE)</f>
        <v>43436</v>
      </c>
      <c r="R769" s="9">
        <f>VLOOKUP(P769,'Lookup Tables'!$A$3:$B$121,2,TRUE)</f>
        <v>43436</v>
      </c>
      <c r="S769" s="10">
        <f>VLOOKUP(P769,'Lookup Tables'!$D$3:$E$25,2,TRUE)</f>
        <v>43435</v>
      </c>
      <c r="T769" s="24" t="str">
        <f>IF(LEFT(G769,2)="PH",VLOOKUP(LEFT(G769,3),'Lookup Tables'!$G$3:$H$37,2,FALSE),IF(ISNA(VLOOKUP(LEFT(G769,2),'Lookup Tables'!$G$3:$H$37,2,FALSE)),"Other",VLOOKUP(LEFT(G769,2),'Lookup Tables'!$G$3:$H$37,2,FALSE)))</f>
        <v>Battery</v>
      </c>
      <c r="U769" s="79" t="str">
        <f t="shared" si="81"/>
        <v>NI2</v>
      </c>
      <c r="V769" s="79" t="str">
        <f t="shared" si="82"/>
        <v>I</v>
      </c>
      <c r="W769" s="79">
        <f>VLOOKUP(V769,'Lookup Tables'!$K$3:$L$21,2,FALSE)</f>
        <v>9</v>
      </c>
      <c r="X769" s="79">
        <f t="shared" si="83"/>
        <v>2160</v>
      </c>
      <c r="Y769" s="12">
        <f ca="1">IF(R769="LATE",TODAY()-P769,0)</f>
        <v>0</v>
      </c>
      <c r="Z769">
        <f ca="1">Y769*L769</f>
        <v>0</v>
      </c>
      <c r="AA769" s="80"/>
      <c r="AB769" s="93"/>
    </row>
    <row r="770" spans="1:28" x14ac:dyDescent="0.25">
      <c r="A770" s="25" t="s">
        <v>825</v>
      </c>
      <c r="B770" s="25" t="s">
        <v>13</v>
      </c>
      <c r="C770" s="26">
        <v>43333</v>
      </c>
      <c r="D770" s="26">
        <v>43446</v>
      </c>
      <c r="E770" s="25" t="s">
        <v>48</v>
      </c>
      <c r="F770" s="25" t="s">
        <v>48</v>
      </c>
      <c r="G770" s="25" t="s">
        <v>1717</v>
      </c>
      <c r="H770" s="25" t="s">
        <v>17</v>
      </c>
      <c r="I770" s="25" t="s">
        <v>2334</v>
      </c>
      <c r="J770" s="27">
        <v>240</v>
      </c>
      <c r="K770" s="27">
        <v>0</v>
      </c>
      <c r="L770" s="27">
        <f t="shared" ref="L770:L833" si="87">IF((J770-K770)&gt;0, J770-K770, 0)</f>
        <v>240</v>
      </c>
      <c r="M770" s="93">
        <v>1.0285595187591858</v>
      </c>
      <c r="N770" s="4" t="str">
        <f t="shared" si="84"/>
        <v>46870NI2040bt29 REV1.2240</v>
      </c>
      <c r="O770" s="4">
        <f t="shared" si="85"/>
        <v>246.85428450220459</v>
      </c>
      <c r="P770" s="8">
        <f t="shared" si="86"/>
        <v>43446</v>
      </c>
      <c r="Q770" s="8">
        <f>VLOOKUP(P770,'Lookup Tables'!$A$3:$B$121,1,TRUE)</f>
        <v>43443</v>
      </c>
      <c r="R770" s="9">
        <f>VLOOKUP(P770,'Lookup Tables'!$A$3:$B$121,2,TRUE)</f>
        <v>43443</v>
      </c>
      <c r="S770" s="10">
        <f>VLOOKUP(P770,'Lookup Tables'!$D$3:$E$25,2,TRUE)</f>
        <v>43435</v>
      </c>
      <c r="T770" s="24" t="str">
        <f>IF(LEFT(G770,2)="PH",VLOOKUP(LEFT(G770,3),'Lookup Tables'!$G$3:$H$37,2,FALSE),IF(ISNA(VLOOKUP(LEFT(G770,2),'Lookup Tables'!$G$3:$H$37,2,FALSE)),"Other",VLOOKUP(LEFT(G770,2),'Lookup Tables'!$G$3:$H$37,2,FALSE)))</f>
        <v>Battery</v>
      </c>
      <c r="U770" s="79" t="str">
        <f t="shared" si="81"/>
        <v>NI2</v>
      </c>
      <c r="V770" s="79" t="str">
        <f t="shared" si="82"/>
        <v>I</v>
      </c>
      <c r="W770" s="79">
        <f>VLOOKUP(V770,'Lookup Tables'!$K$3:$L$21,2,FALSE)</f>
        <v>9</v>
      </c>
      <c r="X770" s="79">
        <f t="shared" si="83"/>
        <v>2160</v>
      </c>
      <c r="Y770" s="12">
        <f ca="1">IF(R770="LATE",TODAY()-P770,0)</f>
        <v>0</v>
      </c>
      <c r="Z770">
        <f ca="1">Y770*L770</f>
        <v>0</v>
      </c>
      <c r="AA770" s="80"/>
      <c r="AB770" s="93"/>
    </row>
    <row r="771" spans="1:28" x14ac:dyDescent="0.25">
      <c r="A771" s="25" t="s">
        <v>1558</v>
      </c>
      <c r="B771" s="25" t="s">
        <v>13</v>
      </c>
      <c r="C771" s="26">
        <v>43350</v>
      </c>
      <c r="D771" s="26">
        <v>43368</v>
      </c>
      <c r="E771" s="25" t="s">
        <v>1559</v>
      </c>
      <c r="F771" s="25" t="s">
        <v>1559</v>
      </c>
      <c r="G771" s="25" t="s">
        <v>1718</v>
      </c>
      <c r="H771" s="25" t="s">
        <v>17</v>
      </c>
      <c r="I771" s="25" t="s">
        <v>2336</v>
      </c>
      <c r="J771" s="27">
        <v>1</v>
      </c>
      <c r="K771" s="27">
        <v>0</v>
      </c>
      <c r="L771" s="27">
        <f t="shared" si="87"/>
        <v>1</v>
      </c>
      <c r="M771" s="93">
        <v>1.4662250606232765</v>
      </c>
      <c r="N771" s="4" t="str">
        <f t="shared" si="84"/>
        <v>47004NI2040bv24 REV4.31</v>
      </c>
      <c r="O771" s="4">
        <f t="shared" si="85"/>
        <v>1.4662250606232765</v>
      </c>
      <c r="P771" s="8">
        <f t="shared" si="86"/>
        <v>43368</v>
      </c>
      <c r="Q771" s="8">
        <f>VLOOKUP(P771,'Lookup Tables'!$A$3:$B$121,1,TRUE)</f>
        <v>43366</v>
      </c>
      <c r="R771" s="9">
        <f>VLOOKUP(P771,'Lookup Tables'!$A$3:$B$121,2,TRUE)</f>
        <v>43366</v>
      </c>
      <c r="S771" s="10">
        <f>VLOOKUP(P771,'Lookup Tables'!$D$3:$E$25,2,TRUE)</f>
        <v>43344</v>
      </c>
      <c r="T771" s="24" t="str">
        <f>IF(LEFT(G771,2)="PH",VLOOKUP(LEFT(G771,3),'Lookup Tables'!$G$3:$H$37,2,FALSE),IF(ISNA(VLOOKUP(LEFT(G771,2),'Lookup Tables'!$G$3:$H$37,2,FALSE)),"Other",VLOOKUP(LEFT(G771,2),'Lookup Tables'!$G$3:$H$37,2,FALSE)))</f>
        <v>Battery</v>
      </c>
      <c r="U771" s="79" t="str">
        <f t="shared" ref="U771:U834" si="88">LEFT(G771,3)</f>
        <v>NI2</v>
      </c>
      <c r="V771" s="79" t="str">
        <f t="shared" ref="V771:V834" si="89">IF(T771="Battery",IF(LEFT(U771,1)="L",VALUE(MID(U771,2,2)),MID(U771,2,1)),"n/a")</f>
        <v>I</v>
      </c>
      <c r="W771" s="79">
        <f>VLOOKUP(V771,'Lookup Tables'!$K$3:$L$21,2,FALSE)</f>
        <v>9</v>
      </c>
      <c r="X771" s="79">
        <f t="shared" ref="X771:X834" si="90">W771*L771</f>
        <v>9</v>
      </c>
      <c r="Y771" s="12">
        <f ca="1">IF(R771="LATE",TODAY()-P771,0)</f>
        <v>0</v>
      </c>
      <c r="Z771">
        <f ca="1">Y771*L771</f>
        <v>0</v>
      </c>
      <c r="AA771" s="80"/>
      <c r="AB771" s="93"/>
    </row>
    <row r="772" spans="1:28" x14ac:dyDescent="0.25">
      <c r="A772" s="25" t="s">
        <v>344</v>
      </c>
      <c r="B772" s="25" t="s">
        <v>13</v>
      </c>
      <c r="C772" s="26">
        <v>43277</v>
      </c>
      <c r="D772" s="26">
        <v>43378</v>
      </c>
      <c r="E772" s="25" t="s">
        <v>345</v>
      </c>
      <c r="F772" s="25" t="s">
        <v>345</v>
      </c>
      <c r="G772" s="25" t="s">
        <v>1718</v>
      </c>
      <c r="H772" s="25" t="s">
        <v>17</v>
      </c>
      <c r="I772" s="25" t="s">
        <v>2336</v>
      </c>
      <c r="J772" s="27">
        <v>15</v>
      </c>
      <c r="K772" s="27">
        <v>0</v>
      </c>
      <c r="L772" s="27">
        <f t="shared" si="87"/>
        <v>15</v>
      </c>
      <c r="M772" s="93">
        <v>1.2003500682476271</v>
      </c>
      <c r="N772" s="4" t="str">
        <f t="shared" si="84"/>
        <v>46391NI2040bv24 REV4.315</v>
      </c>
      <c r="O772" s="4">
        <f t="shared" si="85"/>
        <v>18.005251023714408</v>
      </c>
      <c r="P772" s="8">
        <f t="shared" si="86"/>
        <v>43378</v>
      </c>
      <c r="Q772" s="8">
        <f>VLOOKUP(P772,'Lookup Tables'!$A$3:$B$121,1,TRUE)</f>
        <v>43373</v>
      </c>
      <c r="R772" s="9">
        <f>VLOOKUP(P772,'Lookup Tables'!$A$3:$B$121,2,TRUE)</f>
        <v>43373</v>
      </c>
      <c r="S772" s="10">
        <f>VLOOKUP(P772,'Lookup Tables'!$D$3:$E$25,2,TRUE)</f>
        <v>43374</v>
      </c>
      <c r="T772" s="24" t="str">
        <f>IF(LEFT(G772,2)="PH",VLOOKUP(LEFT(G772,3),'Lookup Tables'!$G$3:$H$37,2,FALSE),IF(ISNA(VLOOKUP(LEFT(G772,2),'Lookup Tables'!$G$3:$H$37,2,FALSE)),"Other",VLOOKUP(LEFT(G772,2),'Lookup Tables'!$G$3:$H$37,2,FALSE)))</f>
        <v>Battery</v>
      </c>
      <c r="U772" s="79" t="str">
        <f t="shared" si="88"/>
        <v>NI2</v>
      </c>
      <c r="V772" s="79" t="str">
        <f t="shared" si="89"/>
        <v>I</v>
      </c>
      <c r="W772" s="79">
        <f>VLOOKUP(V772,'Lookup Tables'!$K$3:$L$21,2,FALSE)</f>
        <v>9</v>
      </c>
      <c r="X772" s="79">
        <f t="shared" si="90"/>
        <v>135</v>
      </c>
      <c r="Y772" s="12">
        <f ca="1">IF(R772="LATE",TODAY()-P772,0)</f>
        <v>0</v>
      </c>
      <c r="Z772">
        <f ca="1">Y772*L772</f>
        <v>0</v>
      </c>
      <c r="AA772" s="80"/>
      <c r="AB772" s="93"/>
    </row>
    <row r="773" spans="1:28" x14ac:dyDescent="0.25">
      <c r="A773" s="25" t="s">
        <v>102</v>
      </c>
      <c r="B773" s="25" t="s">
        <v>13</v>
      </c>
      <c r="C773" s="26">
        <v>43203</v>
      </c>
      <c r="D773" s="26">
        <v>43300</v>
      </c>
      <c r="E773" s="25" t="s">
        <v>72</v>
      </c>
      <c r="F773" s="25" t="s">
        <v>72</v>
      </c>
      <c r="G773" s="25" t="s">
        <v>1719</v>
      </c>
      <c r="H773" s="25" t="s">
        <v>17</v>
      </c>
      <c r="I773" s="25" t="s">
        <v>2337</v>
      </c>
      <c r="J773" s="27">
        <v>160</v>
      </c>
      <c r="K773" s="27">
        <v>0</v>
      </c>
      <c r="L773" s="27">
        <f t="shared" si="87"/>
        <v>160</v>
      </c>
      <c r="M773" s="93">
        <v>1.1467565122896337</v>
      </c>
      <c r="N773" s="4" t="str">
        <f t="shared" si="84"/>
        <v>45728Ni2040cg29 REV1.2160</v>
      </c>
      <c r="O773" s="4">
        <f t="shared" si="85"/>
        <v>183.48104196634139</v>
      </c>
      <c r="P773" s="8">
        <f t="shared" si="86"/>
        <v>43368</v>
      </c>
      <c r="Q773" s="8">
        <f>VLOOKUP(P773,'Lookup Tables'!$A$3:$B$121,1,TRUE)</f>
        <v>43366</v>
      </c>
      <c r="R773" s="9">
        <f>VLOOKUP(P773,'Lookup Tables'!$A$3:$B$121,2,TRUE)</f>
        <v>43366</v>
      </c>
      <c r="S773" s="10">
        <f>VLOOKUP(P773,'Lookup Tables'!$D$3:$E$25,2,TRUE)</f>
        <v>43344</v>
      </c>
      <c r="T773" s="24" t="str">
        <f>IF(LEFT(G773,2)="PH",VLOOKUP(LEFT(G773,3),'Lookup Tables'!$G$3:$H$37,2,FALSE),IF(ISNA(VLOOKUP(LEFT(G773,2),'Lookup Tables'!$G$3:$H$37,2,FALSE)),"Other",VLOOKUP(LEFT(G773,2),'Lookup Tables'!$G$3:$H$37,2,FALSE)))</f>
        <v>Battery</v>
      </c>
      <c r="U773" s="79" t="str">
        <f t="shared" si="88"/>
        <v>Ni2</v>
      </c>
      <c r="V773" s="79" t="str">
        <f t="shared" si="89"/>
        <v>i</v>
      </c>
      <c r="W773" s="79">
        <f>VLOOKUP(V773,'Lookup Tables'!$K$3:$L$21,2,FALSE)</f>
        <v>9</v>
      </c>
      <c r="X773" s="79">
        <f t="shared" si="90"/>
        <v>1440</v>
      </c>
      <c r="Y773" s="12">
        <f ca="1">IF(R773="LATE",TODAY()-P773,0)</f>
        <v>0</v>
      </c>
      <c r="Z773">
        <f ca="1">Y773*L773</f>
        <v>0</v>
      </c>
      <c r="AA773" s="80"/>
      <c r="AB773" s="93"/>
    </row>
    <row r="774" spans="1:28" x14ac:dyDescent="0.25">
      <c r="A774" s="25" t="s">
        <v>107</v>
      </c>
      <c r="B774" s="25" t="s">
        <v>13</v>
      </c>
      <c r="C774" s="26">
        <v>43217</v>
      </c>
      <c r="D774" s="26">
        <v>43308</v>
      </c>
      <c r="E774" s="25" t="s">
        <v>72</v>
      </c>
      <c r="F774" s="25" t="s">
        <v>72</v>
      </c>
      <c r="G774" s="25" t="s">
        <v>1719</v>
      </c>
      <c r="H774" s="25" t="s">
        <v>17</v>
      </c>
      <c r="I774" s="25" t="s">
        <v>2338</v>
      </c>
      <c r="J774" s="27">
        <v>160</v>
      </c>
      <c r="K774" s="27">
        <v>0</v>
      </c>
      <c r="L774" s="27">
        <f t="shared" si="87"/>
        <v>160</v>
      </c>
      <c r="M774" s="93">
        <v>1.1467565122896337</v>
      </c>
      <c r="N774" s="4" t="str">
        <f t="shared" si="84"/>
        <v>45860Ni2040cg29 REV1.2160</v>
      </c>
      <c r="O774" s="4">
        <f t="shared" si="85"/>
        <v>183.48104196634139</v>
      </c>
      <c r="P774" s="8">
        <f t="shared" si="86"/>
        <v>43388</v>
      </c>
      <c r="Q774" s="8">
        <f>VLOOKUP(P774,'Lookup Tables'!$A$3:$B$121,1,TRUE)</f>
        <v>43387</v>
      </c>
      <c r="R774" s="9">
        <f>VLOOKUP(P774,'Lookup Tables'!$A$3:$B$121,2,TRUE)</f>
        <v>43387</v>
      </c>
      <c r="S774" s="10">
        <f>VLOOKUP(P774,'Lookup Tables'!$D$3:$E$25,2,TRUE)</f>
        <v>43374</v>
      </c>
      <c r="T774" s="24" t="str">
        <f>IF(LEFT(G774,2)="PH",VLOOKUP(LEFT(G774,3),'Lookup Tables'!$G$3:$H$37,2,FALSE),IF(ISNA(VLOOKUP(LEFT(G774,2),'Lookup Tables'!$G$3:$H$37,2,FALSE)),"Other",VLOOKUP(LEFT(G774,2),'Lookup Tables'!$G$3:$H$37,2,FALSE)))</f>
        <v>Battery</v>
      </c>
      <c r="U774" s="79" t="str">
        <f t="shared" si="88"/>
        <v>Ni2</v>
      </c>
      <c r="V774" s="79" t="str">
        <f t="shared" si="89"/>
        <v>i</v>
      </c>
      <c r="W774" s="79">
        <f>VLOOKUP(V774,'Lookup Tables'!$K$3:$L$21,2,FALSE)</f>
        <v>9</v>
      </c>
      <c r="X774" s="79">
        <f t="shared" si="90"/>
        <v>1440</v>
      </c>
      <c r="Y774" s="12">
        <f ca="1">IF(R774="LATE",TODAY()-P774,0)</f>
        <v>0</v>
      </c>
      <c r="Z774">
        <f ca="1">Y774*L774</f>
        <v>0</v>
      </c>
      <c r="AA774" s="80"/>
      <c r="AB774" s="93"/>
    </row>
    <row r="775" spans="1:28" x14ac:dyDescent="0.25">
      <c r="A775" s="25" t="s">
        <v>97</v>
      </c>
      <c r="B775" s="25" t="s">
        <v>13</v>
      </c>
      <c r="C775" s="26">
        <v>43171</v>
      </c>
      <c r="D775" s="26">
        <v>43290</v>
      </c>
      <c r="E775" s="25" t="s">
        <v>20</v>
      </c>
      <c r="F775" s="25" t="s">
        <v>20</v>
      </c>
      <c r="G775" s="25" t="s">
        <v>1720</v>
      </c>
      <c r="H775" s="25" t="s">
        <v>17</v>
      </c>
      <c r="I775" s="25" t="s">
        <v>2339</v>
      </c>
      <c r="J775" s="27">
        <v>252</v>
      </c>
      <c r="K775" s="27">
        <v>0</v>
      </c>
      <c r="L775" s="27">
        <f t="shared" si="87"/>
        <v>252</v>
      </c>
      <c r="M775" s="93">
        <v>0.84785187507060278</v>
      </c>
      <c r="N775" s="4" t="str">
        <f t="shared" si="84"/>
        <v>45397NI2040ch24 REV1.3252</v>
      </c>
      <c r="O775" s="4">
        <f t="shared" si="85"/>
        <v>213.6586725177919</v>
      </c>
      <c r="P775" s="8">
        <f t="shared" si="86"/>
        <v>43374</v>
      </c>
      <c r="Q775" s="8">
        <f>VLOOKUP(P775,'Lookup Tables'!$A$3:$B$121,1,TRUE)</f>
        <v>43373</v>
      </c>
      <c r="R775" s="9">
        <f>VLOOKUP(P775,'Lookup Tables'!$A$3:$B$121,2,TRUE)</f>
        <v>43373</v>
      </c>
      <c r="S775" s="10">
        <f>VLOOKUP(P775,'Lookup Tables'!$D$3:$E$25,2,TRUE)</f>
        <v>43374</v>
      </c>
      <c r="T775" s="24" t="str">
        <f>IF(LEFT(G775,2)="PH",VLOOKUP(LEFT(G775,3),'Lookup Tables'!$G$3:$H$37,2,FALSE),IF(ISNA(VLOOKUP(LEFT(G775,2),'Lookup Tables'!$G$3:$H$37,2,FALSE)),"Other",VLOOKUP(LEFT(G775,2),'Lookup Tables'!$G$3:$H$37,2,FALSE)))</f>
        <v>Battery</v>
      </c>
      <c r="U775" s="79" t="str">
        <f t="shared" si="88"/>
        <v>NI2</v>
      </c>
      <c r="V775" s="79" t="str">
        <f t="shared" si="89"/>
        <v>I</v>
      </c>
      <c r="W775" s="79">
        <f>VLOOKUP(V775,'Lookup Tables'!$K$3:$L$21,2,FALSE)</f>
        <v>9</v>
      </c>
      <c r="X775" s="79">
        <f t="shared" si="90"/>
        <v>2268</v>
      </c>
      <c r="Y775" s="12">
        <f ca="1">IF(R775="LATE",TODAY()-P775,0)</f>
        <v>0</v>
      </c>
      <c r="Z775">
        <f ca="1">Y775*L775</f>
        <v>0</v>
      </c>
      <c r="AA775" s="80"/>
      <c r="AB775" s="93"/>
    </row>
    <row r="776" spans="1:28" x14ac:dyDescent="0.25">
      <c r="A776" s="25" t="s">
        <v>97</v>
      </c>
      <c r="B776" s="25" t="s">
        <v>13</v>
      </c>
      <c r="C776" s="26">
        <v>43171</v>
      </c>
      <c r="D776" s="26">
        <v>43290</v>
      </c>
      <c r="E776" s="25" t="s">
        <v>20</v>
      </c>
      <c r="F776" s="25" t="s">
        <v>20</v>
      </c>
      <c r="G776" s="25" t="s">
        <v>1720</v>
      </c>
      <c r="H776" s="25" t="s">
        <v>17</v>
      </c>
      <c r="I776" s="25" t="s">
        <v>2340</v>
      </c>
      <c r="J776" s="27">
        <v>252</v>
      </c>
      <c r="K776" s="27">
        <v>0</v>
      </c>
      <c r="L776" s="27">
        <f t="shared" si="87"/>
        <v>252</v>
      </c>
      <c r="M776" s="93">
        <v>0.84785187507060278</v>
      </c>
      <c r="N776" s="4" t="str">
        <f t="shared" si="84"/>
        <v>45397NI2040ch24 REV1.3252</v>
      </c>
      <c r="O776" s="4">
        <f t="shared" si="85"/>
        <v>213.6586725177919</v>
      </c>
      <c r="P776" s="8">
        <f t="shared" si="86"/>
        <v>43395</v>
      </c>
      <c r="Q776" s="8">
        <f>VLOOKUP(P776,'Lookup Tables'!$A$3:$B$121,1,TRUE)</f>
        <v>43394</v>
      </c>
      <c r="R776" s="9">
        <f>VLOOKUP(P776,'Lookup Tables'!$A$3:$B$121,2,TRUE)</f>
        <v>43394</v>
      </c>
      <c r="S776" s="10">
        <f>VLOOKUP(P776,'Lookup Tables'!$D$3:$E$25,2,TRUE)</f>
        <v>43374</v>
      </c>
      <c r="T776" s="24" t="str">
        <f>IF(LEFT(G776,2)="PH",VLOOKUP(LEFT(G776,3),'Lookup Tables'!$G$3:$H$37,2,FALSE),IF(ISNA(VLOOKUP(LEFT(G776,2),'Lookup Tables'!$G$3:$H$37,2,FALSE)),"Other",VLOOKUP(LEFT(G776,2),'Lookup Tables'!$G$3:$H$37,2,FALSE)))</f>
        <v>Battery</v>
      </c>
      <c r="U776" s="79" t="str">
        <f t="shared" si="88"/>
        <v>NI2</v>
      </c>
      <c r="V776" s="79" t="str">
        <f t="shared" si="89"/>
        <v>I</v>
      </c>
      <c r="W776" s="79">
        <f>VLOOKUP(V776,'Lookup Tables'!$K$3:$L$21,2,FALSE)</f>
        <v>9</v>
      </c>
      <c r="X776" s="79">
        <f t="shared" si="90"/>
        <v>2268</v>
      </c>
      <c r="Y776" s="12">
        <f ca="1">IF(R776="LATE",TODAY()-P776,0)</f>
        <v>0</v>
      </c>
      <c r="Z776">
        <f ca="1">Y776*L776</f>
        <v>0</v>
      </c>
      <c r="AA776" s="80"/>
      <c r="AB776" s="93"/>
    </row>
    <row r="777" spans="1:28" x14ac:dyDescent="0.25">
      <c r="A777" s="25" t="s">
        <v>97</v>
      </c>
      <c r="B777" s="25" t="s">
        <v>13</v>
      </c>
      <c r="C777" s="26">
        <v>43171</v>
      </c>
      <c r="D777" s="26">
        <v>43290</v>
      </c>
      <c r="E777" s="25" t="s">
        <v>20</v>
      </c>
      <c r="F777" s="25" t="s">
        <v>20</v>
      </c>
      <c r="G777" s="25" t="s">
        <v>1720</v>
      </c>
      <c r="H777" s="25" t="s">
        <v>17</v>
      </c>
      <c r="I777" s="25" t="s">
        <v>2341</v>
      </c>
      <c r="J777" s="27">
        <v>252</v>
      </c>
      <c r="K777" s="27">
        <v>0</v>
      </c>
      <c r="L777" s="27">
        <f t="shared" si="87"/>
        <v>252</v>
      </c>
      <c r="M777" s="93">
        <v>0.84785187507060278</v>
      </c>
      <c r="N777" s="4" t="str">
        <f t="shared" si="84"/>
        <v>45397NI2040ch24 REV1.3252</v>
      </c>
      <c r="O777" s="4">
        <f t="shared" si="85"/>
        <v>213.6586725177919</v>
      </c>
      <c r="P777" s="8">
        <f t="shared" si="86"/>
        <v>43409</v>
      </c>
      <c r="Q777" s="8">
        <f>VLOOKUP(P777,'Lookup Tables'!$A$3:$B$121,1,TRUE)</f>
        <v>43408</v>
      </c>
      <c r="R777" s="9">
        <f>VLOOKUP(P777,'Lookup Tables'!$A$3:$B$121,2,TRUE)</f>
        <v>43408</v>
      </c>
      <c r="S777" s="10">
        <f>VLOOKUP(P777,'Lookup Tables'!$D$3:$E$25,2,TRUE)</f>
        <v>43405</v>
      </c>
      <c r="T777" s="24" t="str">
        <f>IF(LEFT(G777,2)="PH",VLOOKUP(LEFT(G777,3),'Lookup Tables'!$G$3:$H$37,2,FALSE),IF(ISNA(VLOOKUP(LEFT(G777,2),'Lookup Tables'!$G$3:$H$37,2,FALSE)),"Other",VLOOKUP(LEFT(G777,2),'Lookup Tables'!$G$3:$H$37,2,FALSE)))</f>
        <v>Battery</v>
      </c>
      <c r="U777" s="79" t="str">
        <f t="shared" si="88"/>
        <v>NI2</v>
      </c>
      <c r="V777" s="79" t="str">
        <f t="shared" si="89"/>
        <v>I</v>
      </c>
      <c r="W777" s="79">
        <f>VLOOKUP(V777,'Lookup Tables'!$K$3:$L$21,2,FALSE)</f>
        <v>9</v>
      </c>
      <c r="X777" s="79">
        <f t="shared" si="90"/>
        <v>2268</v>
      </c>
      <c r="Y777" s="12">
        <f ca="1">IF(R777="LATE",TODAY()-P777,0)</f>
        <v>0</v>
      </c>
      <c r="Z777">
        <f ca="1">Y777*L777</f>
        <v>0</v>
      </c>
      <c r="AA777" s="80"/>
      <c r="AB777" s="93"/>
    </row>
    <row r="778" spans="1:28" x14ac:dyDescent="0.25">
      <c r="A778" s="25" t="s">
        <v>475</v>
      </c>
      <c r="B778" s="25" t="s">
        <v>13</v>
      </c>
      <c r="C778" s="26">
        <v>43308</v>
      </c>
      <c r="D778" s="26">
        <v>43417</v>
      </c>
      <c r="E778" s="25" t="s">
        <v>47</v>
      </c>
      <c r="F778" s="25" t="s">
        <v>47</v>
      </c>
      <c r="G778" s="25" t="s">
        <v>1720</v>
      </c>
      <c r="H778" s="25" t="s">
        <v>17</v>
      </c>
      <c r="I778" s="25" t="s">
        <v>2342</v>
      </c>
      <c r="J778" s="27">
        <v>40</v>
      </c>
      <c r="K778" s="27">
        <v>0</v>
      </c>
      <c r="L778" s="27">
        <f t="shared" si="87"/>
        <v>40</v>
      </c>
      <c r="M778" s="93">
        <v>1.0714161653741519</v>
      </c>
      <c r="N778" s="4" t="str">
        <f t="shared" ref="N778:N841" si="91">A778&amp;G778&amp;J778</f>
        <v>46637NI2040ch24 REV1.340</v>
      </c>
      <c r="O778" s="4">
        <f t="shared" ref="O778:O841" si="92">M778*L778</f>
        <v>42.856646614966074</v>
      </c>
      <c r="P778" s="8">
        <f t="shared" ref="P778:P841" si="93">VALUE(IF(RIGHT(I778,1)="]",MID(I778,LEN(I778)-8,8),D778))</f>
        <v>43417</v>
      </c>
      <c r="Q778" s="8">
        <f>VLOOKUP(P778,'Lookup Tables'!$A$3:$B$121,1,TRUE)</f>
        <v>43415</v>
      </c>
      <c r="R778" s="9">
        <f>VLOOKUP(P778,'Lookup Tables'!$A$3:$B$121,2,TRUE)</f>
        <v>43415</v>
      </c>
      <c r="S778" s="10">
        <f>VLOOKUP(P778,'Lookup Tables'!$D$3:$E$25,2,TRUE)</f>
        <v>43405</v>
      </c>
      <c r="T778" s="24" t="str">
        <f>IF(LEFT(G778,2)="PH",VLOOKUP(LEFT(G778,3),'Lookup Tables'!$G$3:$H$37,2,FALSE),IF(ISNA(VLOOKUP(LEFT(G778,2),'Lookup Tables'!$G$3:$H$37,2,FALSE)),"Other",VLOOKUP(LEFT(G778,2),'Lookup Tables'!$G$3:$H$37,2,FALSE)))</f>
        <v>Battery</v>
      </c>
      <c r="U778" s="79" t="str">
        <f t="shared" si="88"/>
        <v>NI2</v>
      </c>
      <c r="V778" s="79" t="str">
        <f t="shared" si="89"/>
        <v>I</v>
      </c>
      <c r="W778" s="79">
        <f>VLOOKUP(V778,'Lookup Tables'!$K$3:$L$21,2,FALSE)</f>
        <v>9</v>
      </c>
      <c r="X778" s="79">
        <f t="shared" si="90"/>
        <v>360</v>
      </c>
      <c r="Y778" s="12">
        <f ca="1">IF(R778="LATE",TODAY()-P778,0)</f>
        <v>0</v>
      </c>
      <c r="Z778">
        <f ca="1">Y778*L778</f>
        <v>0</v>
      </c>
      <c r="AA778" s="80"/>
      <c r="AB778" s="93"/>
    </row>
    <row r="779" spans="1:28" x14ac:dyDescent="0.25">
      <c r="A779" s="25" t="s">
        <v>506</v>
      </c>
      <c r="B779" s="25" t="s">
        <v>13</v>
      </c>
      <c r="C779" s="26">
        <v>43308</v>
      </c>
      <c r="D779" s="26">
        <v>43430</v>
      </c>
      <c r="E779" s="25" t="s">
        <v>40</v>
      </c>
      <c r="F779" s="25" t="s">
        <v>40</v>
      </c>
      <c r="G779" s="25" t="s">
        <v>1720</v>
      </c>
      <c r="H779" s="25" t="s">
        <v>17</v>
      </c>
      <c r="I779" s="25" t="s">
        <v>2343</v>
      </c>
      <c r="J779" s="27">
        <v>14</v>
      </c>
      <c r="K779" s="27">
        <v>0</v>
      </c>
      <c r="L779" s="27">
        <f t="shared" si="87"/>
        <v>14</v>
      </c>
      <c r="M779" s="93">
        <v>1.2312869256766898</v>
      </c>
      <c r="N779" s="4" t="str">
        <f t="shared" si="91"/>
        <v>46655NI2040ch24 REV1.314</v>
      </c>
      <c r="O779" s="4">
        <f t="shared" si="92"/>
        <v>17.238016959473658</v>
      </c>
      <c r="P779" s="8">
        <f t="shared" si="93"/>
        <v>43430</v>
      </c>
      <c r="Q779" s="8">
        <f>VLOOKUP(P779,'Lookup Tables'!$A$3:$B$121,1,TRUE)</f>
        <v>43429</v>
      </c>
      <c r="R779" s="9">
        <f>VLOOKUP(P779,'Lookup Tables'!$A$3:$B$121,2,TRUE)</f>
        <v>43429</v>
      </c>
      <c r="S779" s="10">
        <f>VLOOKUP(P779,'Lookup Tables'!$D$3:$E$25,2,TRUE)</f>
        <v>43405</v>
      </c>
      <c r="T779" s="24" t="str">
        <f>IF(LEFT(G779,2)="PH",VLOOKUP(LEFT(G779,3),'Lookup Tables'!$G$3:$H$37,2,FALSE),IF(ISNA(VLOOKUP(LEFT(G779,2),'Lookup Tables'!$G$3:$H$37,2,FALSE)),"Other",VLOOKUP(LEFT(G779,2),'Lookup Tables'!$G$3:$H$37,2,FALSE)))</f>
        <v>Battery</v>
      </c>
      <c r="U779" s="79" t="str">
        <f t="shared" si="88"/>
        <v>NI2</v>
      </c>
      <c r="V779" s="79" t="str">
        <f t="shared" si="89"/>
        <v>I</v>
      </c>
      <c r="W779" s="79">
        <f>VLOOKUP(V779,'Lookup Tables'!$K$3:$L$21,2,FALSE)</f>
        <v>9</v>
      </c>
      <c r="X779" s="79">
        <f t="shared" si="90"/>
        <v>126</v>
      </c>
      <c r="Y779" s="12">
        <f ca="1">IF(R779="LATE",TODAY()-P779,0)</f>
        <v>0</v>
      </c>
      <c r="Z779">
        <f ca="1">Y779*L779</f>
        <v>0</v>
      </c>
      <c r="AA779" s="80"/>
      <c r="AB779" s="93"/>
    </row>
    <row r="780" spans="1:28" x14ac:dyDescent="0.25">
      <c r="A780" s="25" t="s">
        <v>260</v>
      </c>
      <c r="B780" s="25" t="s">
        <v>13</v>
      </c>
      <c r="C780" s="26">
        <v>43250</v>
      </c>
      <c r="D780" s="26">
        <v>43469</v>
      </c>
      <c r="E780" s="25" t="s">
        <v>20</v>
      </c>
      <c r="F780" s="25" t="s">
        <v>20</v>
      </c>
      <c r="G780" s="25" t="s">
        <v>1720</v>
      </c>
      <c r="H780" s="25" t="s">
        <v>17</v>
      </c>
      <c r="I780" s="25" t="s">
        <v>2344</v>
      </c>
      <c r="J780" s="27">
        <v>252</v>
      </c>
      <c r="K780" s="27">
        <v>0</v>
      </c>
      <c r="L780" s="27">
        <f t="shared" si="87"/>
        <v>252</v>
      </c>
      <c r="M780" s="93">
        <v>0.84785187507060278</v>
      </c>
      <c r="N780" s="4" t="str">
        <f t="shared" si="91"/>
        <v>46135NI2040ch24 REV1.3252</v>
      </c>
      <c r="O780" s="4">
        <f t="shared" si="92"/>
        <v>213.6586725177919</v>
      </c>
      <c r="P780" s="8">
        <f t="shared" si="93"/>
        <v>43416</v>
      </c>
      <c r="Q780" s="8">
        <f>VLOOKUP(P780,'Lookup Tables'!$A$3:$B$121,1,TRUE)</f>
        <v>43415</v>
      </c>
      <c r="R780" s="9">
        <f>VLOOKUP(P780,'Lookup Tables'!$A$3:$B$121,2,TRUE)</f>
        <v>43415</v>
      </c>
      <c r="S780" s="10">
        <f>VLOOKUP(P780,'Lookup Tables'!$D$3:$E$25,2,TRUE)</f>
        <v>43405</v>
      </c>
      <c r="T780" s="24" t="str">
        <f>IF(LEFT(G780,2)="PH",VLOOKUP(LEFT(G780,3),'Lookup Tables'!$G$3:$H$37,2,FALSE),IF(ISNA(VLOOKUP(LEFT(G780,2),'Lookup Tables'!$G$3:$H$37,2,FALSE)),"Other",VLOOKUP(LEFT(G780,2),'Lookup Tables'!$G$3:$H$37,2,FALSE)))</f>
        <v>Battery</v>
      </c>
      <c r="U780" s="79" t="str">
        <f t="shared" si="88"/>
        <v>NI2</v>
      </c>
      <c r="V780" s="79" t="str">
        <f t="shared" si="89"/>
        <v>I</v>
      </c>
      <c r="W780" s="79">
        <f>VLOOKUP(V780,'Lookup Tables'!$K$3:$L$21,2,FALSE)</f>
        <v>9</v>
      </c>
      <c r="X780" s="79">
        <f t="shared" si="90"/>
        <v>2268</v>
      </c>
      <c r="Y780" s="12">
        <f ca="1">IF(R780="LATE",TODAY()-P780,0)</f>
        <v>0</v>
      </c>
      <c r="Z780">
        <f ca="1">Y780*L780</f>
        <v>0</v>
      </c>
      <c r="AA780" s="80"/>
      <c r="AB780" s="93"/>
    </row>
    <row r="781" spans="1:28" x14ac:dyDescent="0.25">
      <c r="A781" s="25" t="s">
        <v>260</v>
      </c>
      <c r="B781" s="25" t="s">
        <v>13</v>
      </c>
      <c r="C781" s="26">
        <v>43250</v>
      </c>
      <c r="D781" s="26">
        <v>43469</v>
      </c>
      <c r="E781" s="25" t="s">
        <v>20</v>
      </c>
      <c r="F781" s="25" t="s">
        <v>20</v>
      </c>
      <c r="G781" s="25" t="s">
        <v>1720</v>
      </c>
      <c r="H781" s="25" t="s">
        <v>17</v>
      </c>
      <c r="I781" s="25" t="s">
        <v>2345</v>
      </c>
      <c r="J781" s="27">
        <v>252</v>
      </c>
      <c r="K781" s="27">
        <v>0</v>
      </c>
      <c r="L781" s="27">
        <f t="shared" si="87"/>
        <v>252</v>
      </c>
      <c r="M781" s="93">
        <v>0.84785187507060278</v>
      </c>
      <c r="N781" s="4" t="str">
        <f t="shared" si="91"/>
        <v>46135NI2040ch24 REV1.3252</v>
      </c>
      <c r="O781" s="4">
        <f t="shared" si="92"/>
        <v>213.6586725177919</v>
      </c>
      <c r="P781" s="8">
        <f t="shared" si="93"/>
        <v>43430</v>
      </c>
      <c r="Q781" s="8">
        <f>VLOOKUP(P781,'Lookup Tables'!$A$3:$B$121,1,TRUE)</f>
        <v>43429</v>
      </c>
      <c r="R781" s="9">
        <f>VLOOKUP(P781,'Lookup Tables'!$A$3:$B$121,2,TRUE)</f>
        <v>43429</v>
      </c>
      <c r="S781" s="10">
        <f>VLOOKUP(P781,'Lookup Tables'!$D$3:$E$25,2,TRUE)</f>
        <v>43405</v>
      </c>
      <c r="T781" s="24" t="str">
        <f>IF(LEFT(G781,2)="PH",VLOOKUP(LEFT(G781,3),'Lookup Tables'!$G$3:$H$37,2,FALSE),IF(ISNA(VLOOKUP(LEFT(G781,2),'Lookup Tables'!$G$3:$H$37,2,FALSE)),"Other",VLOOKUP(LEFT(G781,2),'Lookup Tables'!$G$3:$H$37,2,FALSE)))</f>
        <v>Battery</v>
      </c>
      <c r="U781" s="79" t="str">
        <f t="shared" si="88"/>
        <v>NI2</v>
      </c>
      <c r="V781" s="79" t="str">
        <f t="shared" si="89"/>
        <v>I</v>
      </c>
      <c r="W781" s="79">
        <f>VLOOKUP(V781,'Lookup Tables'!$K$3:$L$21,2,FALSE)</f>
        <v>9</v>
      </c>
      <c r="X781" s="79">
        <f t="shared" si="90"/>
        <v>2268</v>
      </c>
      <c r="Y781" s="12">
        <f ca="1">IF(R781="LATE",TODAY()-P781,0)</f>
        <v>0</v>
      </c>
      <c r="Z781">
        <f ca="1">Y781*L781</f>
        <v>0</v>
      </c>
      <c r="AA781" s="80"/>
      <c r="AB781" s="93"/>
    </row>
    <row r="782" spans="1:28" x14ac:dyDescent="0.25">
      <c r="A782" s="25" t="s">
        <v>260</v>
      </c>
      <c r="B782" s="25" t="s">
        <v>13</v>
      </c>
      <c r="C782" s="26">
        <v>43250</v>
      </c>
      <c r="D782" s="26">
        <v>43469</v>
      </c>
      <c r="E782" s="25" t="s">
        <v>20</v>
      </c>
      <c r="F782" s="25" t="s">
        <v>20</v>
      </c>
      <c r="G782" s="25" t="s">
        <v>1720</v>
      </c>
      <c r="H782" s="25" t="s">
        <v>17</v>
      </c>
      <c r="I782" s="25" t="s">
        <v>2346</v>
      </c>
      <c r="J782" s="27">
        <v>252</v>
      </c>
      <c r="K782" s="27">
        <v>0</v>
      </c>
      <c r="L782" s="27">
        <f t="shared" si="87"/>
        <v>252</v>
      </c>
      <c r="M782" s="93">
        <v>0.84785187507060278</v>
      </c>
      <c r="N782" s="4" t="str">
        <f t="shared" si="91"/>
        <v>46135NI2040ch24 REV1.3252</v>
      </c>
      <c r="O782" s="4">
        <f t="shared" si="92"/>
        <v>213.6586725177919</v>
      </c>
      <c r="P782" s="8">
        <f t="shared" si="93"/>
        <v>43437</v>
      </c>
      <c r="Q782" s="8">
        <f>VLOOKUP(P782,'Lookup Tables'!$A$3:$B$121,1,TRUE)</f>
        <v>43436</v>
      </c>
      <c r="R782" s="9">
        <f>VLOOKUP(P782,'Lookup Tables'!$A$3:$B$121,2,TRUE)</f>
        <v>43436</v>
      </c>
      <c r="S782" s="10">
        <f>VLOOKUP(P782,'Lookup Tables'!$D$3:$E$25,2,TRUE)</f>
        <v>43435</v>
      </c>
      <c r="T782" s="24" t="str">
        <f>IF(LEFT(G782,2)="PH",VLOOKUP(LEFT(G782,3),'Lookup Tables'!$G$3:$H$37,2,FALSE),IF(ISNA(VLOOKUP(LEFT(G782,2),'Lookup Tables'!$G$3:$H$37,2,FALSE)),"Other",VLOOKUP(LEFT(G782,2),'Lookup Tables'!$G$3:$H$37,2,FALSE)))</f>
        <v>Battery</v>
      </c>
      <c r="U782" s="79" t="str">
        <f t="shared" si="88"/>
        <v>NI2</v>
      </c>
      <c r="V782" s="79" t="str">
        <f t="shared" si="89"/>
        <v>I</v>
      </c>
      <c r="W782" s="79">
        <f>VLOOKUP(V782,'Lookup Tables'!$K$3:$L$21,2,FALSE)</f>
        <v>9</v>
      </c>
      <c r="X782" s="79">
        <f t="shared" si="90"/>
        <v>2268</v>
      </c>
      <c r="Y782" s="12">
        <f ca="1">IF(R782="LATE",TODAY()-P782,0)</f>
        <v>0</v>
      </c>
      <c r="Z782">
        <f ca="1">Y782*L782</f>
        <v>0</v>
      </c>
      <c r="AA782" s="80"/>
      <c r="AB782" s="93"/>
    </row>
    <row r="783" spans="1:28" x14ac:dyDescent="0.25">
      <c r="A783" s="25" t="s">
        <v>260</v>
      </c>
      <c r="B783" s="25" t="s">
        <v>13</v>
      </c>
      <c r="C783" s="26">
        <v>43250</v>
      </c>
      <c r="D783" s="26">
        <v>43469</v>
      </c>
      <c r="E783" s="25" t="s">
        <v>20</v>
      </c>
      <c r="F783" s="25" t="s">
        <v>20</v>
      </c>
      <c r="G783" s="25" t="s">
        <v>1720</v>
      </c>
      <c r="H783" s="25" t="s">
        <v>17</v>
      </c>
      <c r="I783" s="25" t="s">
        <v>2347</v>
      </c>
      <c r="J783" s="27">
        <v>252</v>
      </c>
      <c r="K783" s="27">
        <v>0</v>
      </c>
      <c r="L783" s="27">
        <f t="shared" si="87"/>
        <v>252</v>
      </c>
      <c r="M783" s="93">
        <v>0.84785187507060278</v>
      </c>
      <c r="N783" s="4" t="str">
        <f t="shared" si="91"/>
        <v>46135NI2040ch24 REV1.3252</v>
      </c>
      <c r="O783" s="4">
        <f t="shared" si="92"/>
        <v>213.6586725177919</v>
      </c>
      <c r="P783" s="8">
        <f t="shared" si="93"/>
        <v>43451</v>
      </c>
      <c r="Q783" s="8">
        <f>VLOOKUP(P783,'Lookup Tables'!$A$3:$B$121,1,TRUE)</f>
        <v>43450</v>
      </c>
      <c r="R783" s="9">
        <f>VLOOKUP(P783,'Lookup Tables'!$A$3:$B$121,2,TRUE)</f>
        <v>43450</v>
      </c>
      <c r="S783" s="10">
        <f>VLOOKUP(P783,'Lookup Tables'!$D$3:$E$25,2,TRUE)</f>
        <v>43435</v>
      </c>
      <c r="T783" s="24" t="str">
        <f>IF(LEFT(G783,2)="PH",VLOOKUP(LEFT(G783,3),'Lookup Tables'!$G$3:$H$37,2,FALSE),IF(ISNA(VLOOKUP(LEFT(G783,2),'Lookup Tables'!$G$3:$H$37,2,FALSE)),"Other",VLOOKUP(LEFT(G783,2),'Lookup Tables'!$G$3:$H$37,2,FALSE)))</f>
        <v>Battery</v>
      </c>
      <c r="U783" s="79" t="str">
        <f t="shared" si="88"/>
        <v>NI2</v>
      </c>
      <c r="V783" s="79" t="str">
        <f t="shared" si="89"/>
        <v>I</v>
      </c>
      <c r="W783" s="79">
        <f>VLOOKUP(V783,'Lookup Tables'!$K$3:$L$21,2,FALSE)</f>
        <v>9</v>
      </c>
      <c r="X783" s="79">
        <f t="shared" si="90"/>
        <v>2268</v>
      </c>
      <c r="Y783" s="12">
        <f ca="1">IF(R783="LATE",TODAY()-P783,0)</f>
        <v>0</v>
      </c>
      <c r="Z783">
        <f ca="1">Y783*L783</f>
        <v>0</v>
      </c>
      <c r="AA783" s="80"/>
      <c r="AB783" s="93"/>
    </row>
    <row r="784" spans="1:28" x14ac:dyDescent="0.25">
      <c r="A784" s="25" t="s">
        <v>260</v>
      </c>
      <c r="B784" s="25" t="s">
        <v>13</v>
      </c>
      <c r="C784" s="26">
        <v>43250</v>
      </c>
      <c r="D784" s="26">
        <v>43469</v>
      </c>
      <c r="E784" s="25" t="s">
        <v>20</v>
      </c>
      <c r="F784" s="25" t="s">
        <v>20</v>
      </c>
      <c r="G784" s="25" t="s">
        <v>1720</v>
      </c>
      <c r="H784" s="25" t="s">
        <v>17</v>
      </c>
      <c r="I784" s="25" t="s">
        <v>2348</v>
      </c>
      <c r="J784" s="27">
        <v>252</v>
      </c>
      <c r="K784" s="27">
        <v>0</v>
      </c>
      <c r="L784" s="27">
        <f t="shared" si="87"/>
        <v>252</v>
      </c>
      <c r="M784" s="93">
        <v>0.84785187507060278</v>
      </c>
      <c r="N784" s="4" t="str">
        <f t="shared" si="91"/>
        <v>46135NI2040ch24 REV1.3252</v>
      </c>
      <c r="O784" s="4">
        <f t="shared" si="92"/>
        <v>213.6586725177919</v>
      </c>
      <c r="P784" s="8">
        <f t="shared" si="93"/>
        <v>43475</v>
      </c>
      <c r="Q784" s="8">
        <f>VLOOKUP(P784,'Lookup Tables'!$A$3:$B$121,1,TRUE)</f>
        <v>43471</v>
      </c>
      <c r="R784" s="9">
        <f>VLOOKUP(P784,'Lookup Tables'!$A$3:$B$121,2,TRUE)</f>
        <v>43471</v>
      </c>
      <c r="S784" s="10">
        <f>VLOOKUP(P784,'Lookup Tables'!$D$3:$E$25,2,TRUE)</f>
        <v>43466</v>
      </c>
      <c r="T784" s="24" t="str">
        <f>IF(LEFT(G784,2)="PH",VLOOKUP(LEFT(G784,3),'Lookup Tables'!$G$3:$H$37,2,FALSE),IF(ISNA(VLOOKUP(LEFT(G784,2),'Lookup Tables'!$G$3:$H$37,2,FALSE)),"Other",VLOOKUP(LEFT(G784,2),'Lookup Tables'!$G$3:$H$37,2,FALSE)))</f>
        <v>Battery</v>
      </c>
      <c r="U784" s="79" t="str">
        <f t="shared" si="88"/>
        <v>NI2</v>
      </c>
      <c r="V784" s="79" t="str">
        <f t="shared" si="89"/>
        <v>I</v>
      </c>
      <c r="W784" s="79">
        <f>VLOOKUP(V784,'Lookup Tables'!$K$3:$L$21,2,FALSE)</f>
        <v>9</v>
      </c>
      <c r="X784" s="79">
        <f t="shared" si="90"/>
        <v>2268</v>
      </c>
      <c r="Y784" s="12">
        <f ca="1">IF(R784="LATE",TODAY()-P784,0)</f>
        <v>0</v>
      </c>
      <c r="Z784">
        <f ca="1">Y784*L784</f>
        <v>0</v>
      </c>
      <c r="AA784" s="80"/>
      <c r="AB784" s="93"/>
    </row>
    <row r="785" spans="1:28" x14ac:dyDescent="0.25">
      <c r="A785" s="25" t="s">
        <v>261</v>
      </c>
      <c r="B785" s="25" t="s">
        <v>13</v>
      </c>
      <c r="C785" s="26">
        <v>43244</v>
      </c>
      <c r="D785" s="26">
        <v>43389</v>
      </c>
      <c r="E785" s="25" t="s">
        <v>51</v>
      </c>
      <c r="F785" s="25" t="s">
        <v>51</v>
      </c>
      <c r="G785" s="25" t="s">
        <v>1721</v>
      </c>
      <c r="H785" s="25" t="s">
        <v>17</v>
      </c>
      <c r="I785" s="25" t="s">
        <v>2349</v>
      </c>
      <c r="J785" s="27">
        <v>36</v>
      </c>
      <c r="K785" s="27">
        <v>0</v>
      </c>
      <c r="L785" s="27">
        <f t="shared" si="87"/>
        <v>36</v>
      </c>
      <c r="M785" s="93">
        <v>1.0491234298737979</v>
      </c>
      <c r="N785" s="4" t="str">
        <f t="shared" si="91"/>
        <v>46104NI3020bf25-REV1.136</v>
      </c>
      <c r="O785" s="4">
        <f t="shared" si="92"/>
        <v>37.768443475456728</v>
      </c>
      <c r="P785" s="8">
        <f t="shared" si="93"/>
        <v>43371</v>
      </c>
      <c r="Q785" s="8">
        <f>VLOOKUP(P785,'Lookup Tables'!$A$3:$B$121,1,TRUE)</f>
        <v>43366</v>
      </c>
      <c r="R785" s="9">
        <f>VLOOKUP(P785,'Lookup Tables'!$A$3:$B$121,2,TRUE)</f>
        <v>43366</v>
      </c>
      <c r="S785" s="10">
        <f>VLOOKUP(P785,'Lookup Tables'!$D$3:$E$25,2,TRUE)</f>
        <v>43344</v>
      </c>
      <c r="T785" s="24" t="str">
        <f>IF(LEFT(G785,2)="PH",VLOOKUP(LEFT(G785,3),'Lookup Tables'!$G$3:$H$37,2,FALSE),IF(ISNA(VLOOKUP(LEFT(G785,2),'Lookup Tables'!$G$3:$H$37,2,FALSE)),"Other",VLOOKUP(LEFT(G785,2),'Lookup Tables'!$G$3:$H$37,2,FALSE)))</f>
        <v>Battery</v>
      </c>
      <c r="U785" s="79" t="str">
        <f t="shared" si="88"/>
        <v>NI3</v>
      </c>
      <c r="V785" s="79" t="str">
        <f t="shared" si="89"/>
        <v>I</v>
      </c>
      <c r="W785" s="79">
        <f>VLOOKUP(V785,'Lookup Tables'!$K$3:$L$21,2,FALSE)</f>
        <v>9</v>
      </c>
      <c r="X785" s="79">
        <f t="shared" si="90"/>
        <v>324</v>
      </c>
      <c r="Y785" s="12">
        <f ca="1">IF(R785="LATE",TODAY()-P785,0)</f>
        <v>0</v>
      </c>
      <c r="Z785">
        <f ca="1">Y785*L785</f>
        <v>0</v>
      </c>
      <c r="AA785" s="80"/>
      <c r="AB785" s="93"/>
    </row>
    <row r="786" spans="1:28" x14ac:dyDescent="0.25">
      <c r="A786" s="25" t="s">
        <v>261</v>
      </c>
      <c r="B786" s="25" t="s">
        <v>13</v>
      </c>
      <c r="C786" s="26">
        <v>43244</v>
      </c>
      <c r="D786" s="26">
        <v>43389</v>
      </c>
      <c r="E786" s="25" t="s">
        <v>51</v>
      </c>
      <c r="F786" s="25" t="s">
        <v>51</v>
      </c>
      <c r="G786" s="25" t="s">
        <v>1721</v>
      </c>
      <c r="H786" s="25" t="s">
        <v>17</v>
      </c>
      <c r="I786" s="25" t="s">
        <v>2350</v>
      </c>
      <c r="J786" s="27">
        <v>20</v>
      </c>
      <c r="K786" s="27">
        <v>0</v>
      </c>
      <c r="L786" s="27">
        <f t="shared" si="87"/>
        <v>20</v>
      </c>
      <c r="M786" s="93">
        <v>1.0491234298737979</v>
      </c>
      <c r="N786" s="4" t="str">
        <f t="shared" si="91"/>
        <v>46104NI3020bf25-REV1.120</v>
      </c>
      <c r="O786" s="4">
        <f t="shared" si="92"/>
        <v>20.982468597475957</v>
      </c>
      <c r="P786" s="8">
        <f t="shared" si="93"/>
        <v>43381</v>
      </c>
      <c r="Q786" s="8">
        <f>VLOOKUP(P786,'Lookup Tables'!$A$3:$B$121,1,TRUE)</f>
        <v>43380</v>
      </c>
      <c r="R786" s="9">
        <f>VLOOKUP(P786,'Lookup Tables'!$A$3:$B$121,2,TRUE)</f>
        <v>43380</v>
      </c>
      <c r="S786" s="10">
        <f>VLOOKUP(P786,'Lookup Tables'!$D$3:$E$25,2,TRUE)</f>
        <v>43374</v>
      </c>
      <c r="T786" s="24" t="str">
        <f>IF(LEFT(G786,2)="PH",VLOOKUP(LEFT(G786,3),'Lookup Tables'!$G$3:$H$37,2,FALSE),IF(ISNA(VLOOKUP(LEFT(G786,2),'Lookup Tables'!$G$3:$H$37,2,FALSE)),"Other",VLOOKUP(LEFT(G786,2),'Lookup Tables'!$G$3:$H$37,2,FALSE)))</f>
        <v>Battery</v>
      </c>
      <c r="U786" s="79" t="str">
        <f t="shared" si="88"/>
        <v>NI3</v>
      </c>
      <c r="V786" s="79" t="str">
        <f t="shared" si="89"/>
        <v>I</v>
      </c>
      <c r="W786" s="79">
        <f>VLOOKUP(V786,'Lookup Tables'!$K$3:$L$21,2,FALSE)</f>
        <v>9</v>
      </c>
      <c r="X786" s="79">
        <f t="shared" si="90"/>
        <v>180</v>
      </c>
      <c r="Y786" s="12">
        <f ca="1">IF(R786="LATE",TODAY()-P786,0)</f>
        <v>0</v>
      </c>
      <c r="Z786">
        <f ca="1">Y786*L786</f>
        <v>0</v>
      </c>
      <c r="AA786" s="80"/>
      <c r="AB786" s="93"/>
    </row>
    <row r="787" spans="1:28" x14ac:dyDescent="0.25">
      <c r="A787" s="25" t="s">
        <v>749</v>
      </c>
      <c r="B787" s="25" t="s">
        <v>13</v>
      </c>
      <c r="C787" s="26">
        <v>43321</v>
      </c>
      <c r="D787" s="26">
        <v>43553</v>
      </c>
      <c r="E787" s="25" t="s">
        <v>51</v>
      </c>
      <c r="F787" s="25" t="s">
        <v>51</v>
      </c>
      <c r="G787" s="25" t="s">
        <v>1721</v>
      </c>
      <c r="H787" s="25" t="s">
        <v>17</v>
      </c>
      <c r="I787" s="25" t="s">
        <v>2351</v>
      </c>
      <c r="J787" s="27">
        <v>72</v>
      </c>
      <c r="K787" s="27">
        <v>0</v>
      </c>
      <c r="L787" s="27">
        <f t="shared" si="87"/>
        <v>72</v>
      </c>
      <c r="M787" s="93">
        <v>1.0491234298737979</v>
      </c>
      <c r="N787" s="4" t="str">
        <f t="shared" si="91"/>
        <v>46785NI3020bf25-REV1.172</v>
      </c>
      <c r="O787" s="4">
        <f t="shared" si="92"/>
        <v>75.536886950913456</v>
      </c>
      <c r="P787" s="8">
        <f t="shared" si="93"/>
        <v>43432</v>
      </c>
      <c r="Q787" s="8">
        <f>VLOOKUP(P787,'Lookup Tables'!$A$3:$B$121,1,TRUE)</f>
        <v>43429</v>
      </c>
      <c r="R787" s="9">
        <f>VLOOKUP(P787,'Lookup Tables'!$A$3:$B$121,2,TRUE)</f>
        <v>43429</v>
      </c>
      <c r="S787" s="10">
        <f>VLOOKUP(P787,'Lookup Tables'!$D$3:$E$25,2,TRUE)</f>
        <v>43405</v>
      </c>
      <c r="T787" s="24" t="str">
        <f>IF(LEFT(G787,2)="PH",VLOOKUP(LEFT(G787,3),'Lookup Tables'!$G$3:$H$37,2,FALSE),IF(ISNA(VLOOKUP(LEFT(G787,2),'Lookup Tables'!$G$3:$H$37,2,FALSE)),"Other",VLOOKUP(LEFT(G787,2),'Lookup Tables'!$G$3:$H$37,2,FALSE)))</f>
        <v>Battery</v>
      </c>
      <c r="U787" s="79" t="str">
        <f t="shared" si="88"/>
        <v>NI3</v>
      </c>
      <c r="V787" s="79" t="str">
        <f t="shared" si="89"/>
        <v>I</v>
      </c>
      <c r="W787" s="79">
        <f>VLOOKUP(V787,'Lookup Tables'!$K$3:$L$21,2,FALSE)</f>
        <v>9</v>
      </c>
      <c r="X787" s="79">
        <f t="shared" si="90"/>
        <v>648</v>
      </c>
      <c r="Y787" s="12">
        <f ca="1">IF(R787="LATE",TODAY()-P787,0)</f>
        <v>0</v>
      </c>
      <c r="Z787">
        <f ca="1">Y787*L787</f>
        <v>0</v>
      </c>
      <c r="AA787" s="80"/>
      <c r="AB787" s="93"/>
    </row>
    <row r="788" spans="1:28" x14ac:dyDescent="0.25">
      <c r="A788" s="25" t="s">
        <v>749</v>
      </c>
      <c r="B788" s="25" t="s">
        <v>13</v>
      </c>
      <c r="C788" s="26">
        <v>43321</v>
      </c>
      <c r="D788" s="26">
        <v>43553</v>
      </c>
      <c r="E788" s="25" t="s">
        <v>51</v>
      </c>
      <c r="F788" s="25" t="s">
        <v>51</v>
      </c>
      <c r="G788" s="25" t="s">
        <v>1721</v>
      </c>
      <c r="H788" s="25" t="s">
        <v>17</v>
      </c>
      <c r="I788" s="25" t="s">
        <v>2352</v>
      </c>
      <c r="J788" s="27">
        <v>30</v>
      </c>
      <c r="K788" s="27">
        <v>0</v>
      </c>
      <c r="L788" s="27">
        <f t="shared" si="87"/>
        <v>30</v>
      </c>
      <c r="M788" s="93">
        <v>1.0491234298737979</v>
      </c>
      <c r="N788" s="4" t="str">
        <f t="shared" si="91"/>
        <v>46785NI3020bf25-REV1.130</v>
      </c>
      <c r="O788" s="4">
        <f t="shared" si="92"/>
        <v>31.473702896213936</v>
      </c>
      <c r="P788" s="8">
        <f t="shared" si="93"/>
        <v>43455</v>
      </c>
      <c r="Q788" s="8">
        <f>VLOOKUP(P788,'Lookup Tables'!$A$3:$B$121,1,TRUE)</f>
        <v>43450</v>
      </c>
      <c r="R788" s="9">
        <f>VLOOKUP(P788,'Lookup Tables'!$A$3:$B$121,2,TRUE)</f>
        <v>43450</v>
      </c>
      <c r="S788" s="10">
        <f>VLOOKUP(P788,'Lookup Tables'!$D$3:$E$25,2,TRUE)</f>
        <v>43435</v>
      </c>
      <c r="T788" s="24" t="str">
        <f>IF(LEFT(G788,2)="PH",VLOOKUP(LEFT(G788,3),'Lookup Tables'!$G$3:$H$37,2,FALSE),IF(ISNA(VLOOKUP(LEFT(G788,2),'Lookup Tables'!$G$3:$H$37,2,FALSE)),"Other",VLOOKUP(LEFT(G788,2),'Lookup Tables'!$G$3:$H$37,2,FALSE)))</f>
        <v>Battery</v>
      </c>
      <c r="U788" s="79" t="str">
        <f t="shared" si="88"/>
        <v>NI3</v>
      </c>
      <c r="V788" s="79" t="str">
        <f t="shared" si="89"/>
        <v>I</v>
      </c>
      <c r="W788" s="79">
        <f>VLOOKUP(V788,'Lookup Tables'!$K$3:$L$21,2,FALSE)</f>
        <v>9</v>
      </c>
      <c r="X788" s="79">
        <f t="shared" si="90"/>
        <v>270</v>
      </c>
      <c r="Y788" s="12">
        <f ca="1">IF(R788="LATE",TODAY()-P788,0)</f>
        <v>0</v>
      </c>
      <c r="Z788">
        <f ca="1">Y788*L788</f>
        <v>0</v>
      </c>
      <c r="AA788" s="80"/>
      <c r="AB788" s="93"/>
    </row>
    <row r="789" spans="1:28" x14ac:dyDescent="0.25">
      <c r="A789" s="25" t="s">
        <v>749</v>
      </c>
      <c r="B789" s="25" t="s">
        <v>13</v>
      </c>
      <c r="C789" s="26">
        <v>43321</v>
      </c>
      <c r="D789" s="26">
        <v>43553</v>
      </c>
      <c r="E789" s="25" t="s">
        <v>51</v>
      </c>
      <c r="F789" s="25" t="s">
        <v>51</v>
      </c>
      <c r="G789" s="25" t="s">
        <v>1721</v>
      </c>
      <c r="H789" s="25" t="s">
        <v>17</v>
      </c>
      <c r="I789" s="25" t="s">
        <v>2353</v>
      </c>
      <c r="J789" s="27">
        <v>30</v>
      </c>
      <c r="K789" s="27">
        <v>0</v>
      </c>
      <c r="L789" s="27">
        <f t="shared" si="87"/>
        <v>30</v>
      </c>
      <c r="M789" s="93">
        <v>1.0491234298737979</v>
      </c>
      <c r="N789" s="4" t="str">
        <f t="shared" si="91"/>
        <v>46785NI3020bf25-REV1.130</v>
      </c>
      <c r="O789" s="4">
        <f t="shared" si="92"/>
        <v>31.473702896213936</v>
      </c>
      <c r="P789" s="8">
        <f t="shared" si="93"/>
        <v>43487</v>
      </c>
      <c r="Q789" s="8">
        <f>VLOOKUP(P789,'Lookup Tables'!$A$3:$B$121,1,TRUE)</f>
        <v>43485</v>
      </c>
      <c r="R789" s="9">
        <f>VLOOKUP(P789,'Lookup Tables'!$A$3:$B$121,2,TRUE)</f>
        <v>43485</v>
      </c>
      <c r="S789" s="10">
        <f>VLOOKUP(P789,'Lookup Tables'!$D$3:$E$25,2,TRUE)</f>
        <v>43466</v>
      </c>
      <c r="T789" s="24" t="str">
        <f>IF(LEFT(G789,2)="PH",VLOOKUP(LEFT(G789,3),'Lookup Tables'!$G$3:$H$37,2,FALSE),IF(ISNA(VLOOKUP(LEFT(G789,2),'Lookup Tables'!$G$3:$H$37,2,FALSE)),"Other",VLOOKUP(LEFT(G789,2),'Lookup Tables'!$G$3:$H$37,2,FALSE)))</f>
        <v>Battery</v>
      </c>
      <c r="U789" s="79" t="str">
        <f t="shared" si="88"/>
        <v>NI3</v>
      </c>
      <c r="V789" s="79" t="str">
        <f t="shared" si="89"/>
        <v>I</v>
      </c>
      <c r="W789" s="79">
        <f>VLOOKUP(V789,'Lookup Tables'!$K$3:$L$21,2,FALSE)</f>
        <v>9</v>
      </c>
      <c r="X789" s="79">
        <f t="shared" si="90"/>
        <v>270</v>
      </c>
      <c r="Y789" s="12">
        <f ca="1">IF(R789="LATE",TODAY()-P789,0)</f>
        <v>0</v>
      </c>
      <c r="Z789">
        <f ca="1">Y789*L789</f>
        <v>0</v>
      </c>
      <c r="AA789" s="80"/>
      <c r="AB789" s="93"/>
    </row>
    <row r="790" spans="1:28" x14ac:dyDescent="0.25">
      <c r="A790" s="25" t="s">
        <v>749</v>
      </c>
      <c r="B790" s="25" t="s">
        <v>13</v>
      </c>
      <c r="C790" s="26">
        <v>43321</v>
      </c>
      <c r="D790" s="26">
        <v>43553</v>
      </c>
      <c r="E790" s="25" t="s">
        <v>51</v>
      </c>
      <c r="F790" s="25" t="s">
        <v>51</v>
      </c>
      <c r="G790" s="25" t="s">
        <v>1721</v>
      </c>
      <c r="H790" s="25" t="s">
        <v>17</v>
      </c>
      <c r="I790" s="25" t="s">
        <v>2351</v>
      </c>
      <c r="J790" s="27">
        <v>30</v>
      </c>
      <c r="K790" s="27">
        <v>0</v>
      </c>
      <c r="L790" s="27">
        <f t="shared" si="87"/>
        <v>30</v>
      </c>
      <c r="M790" s="93">
        <v>1.0491234298737979</v>
      </c>
      <c r="N790" s="4" t="str">
        <f t="shared" si="91"/>
        <v>46785NI3020bf25-REV1.130</v>
      </c>
      <c r="O790" s="4">
        <f t="shared" si="92"/>
        <v>31.473702896213936</v>
      </c>
      <c r="P790" s="8">
        <f t="shared" si="93"/>
        <v>43432</v>
      </c>
      <c r="Q790" s="8">
        <f>VLOOKUP(P790,'Lookup Tables'!$A$3:$B$121,1,TRUE)</f>
        <v>43429</v>
      </c>
      <c r="R790" s="9">
        <f>VLOOKUP(P790,'Lookup Tables'!$A$3:$B$121,2,TRUE)</f>
        <v>43429</v>
      </c>
      <c r="S790" s="10">
        <f>VLOOKUP(P790,'Lookup Tables'!$D$3:$E$25,2,TRUE)</f>
        <v>43405</v>
      </c>
      <c r="T790" s="24" t="str">
        <f>IF(LEFT(G790,2)="PH",VLOOKUP(LEFT(G790,3),'Lookup Tables'!$G$3:$H$37,2,FALSE),IF(ISNA(VLOOKUP(LEFT(G790,2),'Lookup Tables'!$G$3:$H$37,2,FALSE)),"Other",VLOOKUP(LEFT(G790,2),'Lookup Tables'!$G$3:$H$37,2,FALSE)))</f>
        <v>Battery</v>
      </c>
      <c r="U790" s="79" t="str">
        <f t="shared" si="88"/>
        <v>NI3</v>
      </c>
      <c r="V790" s="79" t="str">
        <f t="shared" si="89"/>
        <v>I</v>
      </c>
      <c r="W790" s="79">
        <f>VLOOKUP(V790,'Lookup Tables'!$K$3:$L$21,2,FALSE)</f>
        <v>9</v>
      </c>
      <c r="X790" s="79">
        <f t="shared" si="90"/>
        <v>270</v>
      </c>
      <c r="Y790" s="12">
        <f ca="1">IF(R790="LATE",TODAY()-P790,0)</f>
        <v>0</v>
      </c>
      <c r="Z790">
        <f ca="1">Y790*L790</f>
        <v>0</v>
      </c>
      <c r="AA790" s="80"/>
      <c r="AB790" s="93"/>
    </row>
    <row r="791" spans="1:28" x14ac:dyDescent="0.25">
      <c r="A791" s="25" t="s">
        <v>749</v>
      </c>
      <c r="B791" s="25" t="s">
        <v>13</v>
      </c>
      <c r="C791" s="26">
        <v>43321</v>
      </c>
      <c r="D791" s="26">
        <v>43553</v>
      </c>
      <c r="E791" s="25" t="s">
        <v>51</v>
      </c>
      <c r="F791" s="25" t="s">
        <v>51</v>
      </c>
      <c r="G791" s="25" t="s">
        <v>1721</v>
      </c>
      <c r="H791" s="25" t="s">
        <v>17</v>
      </c>
      <c r="I791" s="25" t="s">
        <v>2351</v>
      </c>
      <c r="J791" s="27">
        <v>38</v>
      </c>
      <c r="K791" s="27">
        <v>0</v>
      </c>
      <c r="L791" s="27">
        <f t="shared" si="87"/>
        <v>38</v>
      </c>
      <c r="M791" s="93">
        <v>1.0491234298737979</v>
      </c>
      <c r="N791" s="4" t="str">
        <f t="shared" si="91"/>
        <v>46785NI3020bf25-REV1.138</v>
      </c>
      <c r="O791" s="4">
        <f t="shared" si="92"/>
        <v>39.866690335204318</v>
      </c>
      <c r="P791" s="8">
        <f t="shared" si="93"/>
        <v>43432</v>
      </c>
      <c r="Q791" s="8">
        <f>VLOOKUP(P791,'Lookup Tables'!$A$3:$B$121,1,TRUE)</f>
        <v>43429</v>
      </c>
      <c r="R791" s="9">
        <f>VLOOKUP(P791,'Lookup Tables'!$A$3:$B$121,2,TRUE)</f>
        <v>43429</v>
      </c>
      <c r="S791" s="10">
        <f>VLOOKUP(P791,'Lookup Tables'!$D$3:$E$25,2,TRUE)</f>
        <v>43405</v>
      </c>
      <c r="T791" s="24" t="str">
        <f>IF(LEFT(G791,2)="PH",VLOOKUP(LEFT(G791,3),'Lookup Tables'!$G$3:$H$37,2,FALSE),IF(ISNA(VLOOKUP(LEFT(G791,2),'Lookup Tables'!$G$3:$H$37,2,FALSE)),"Other",VLOOKUP(LEFT(G791,2),'Lookup Tables'!$G$3:$H$37,2,FALSE)))</f>
        <v>Battery</v>
      </c>
      <c r="U791" s="79" t="str">
        <f t="shared" si="88"/>
        <v>NI3</v>
      </c>
      <c r="V791" s="79" t="str">
        <f t="shared" si="89"/>
        <v>I</v>
      </c>
      <c r="W791" s="79">
        <f>VLOOKUP(V791,'Lookup Tables'!$K$3:$L$21,2,FALSE)</f>
        <v>9</v>
      </c>
      <c r="X791" s="79">
        <f t="shared" si="90"/>
        <v>342</v>
      </c>
      <c r="Y791" s="12">
        <f ca="1">IF(R791="LATE",TODAY()-P791,0)</f>
        <v>0</v>
      </c>
      <c r="Z791">
        <f ca="1">Y791*L791</f>
        <v>0</v>
      </c>
      <c r="AA791" s="80"/>
      <c r="AB791" s="93"/>
    </row>
    <row r="792" spans="1:28" x14ac:dyDescent="0.25">
      <c r="A792" s="25" t="s">
        <v>44</v>
      </c>
      <c r="B792" s="25" t="s">
        <v>13</v>
      </c>
      <c r="C792" s="26">
        <v>43124</v>
      </c>
      <c r="D792" s="26">
        <v>43496</v>
      </c>
      <c r="E792" s="25" t="s">
        <v>42</v>
      </c>
      <c r="F792" s="25" t="s">
        <v>42</v>
      </c>
      <c r="G792" s="25" t="s">
        <v>1722</v>
      </c>
      <c r="H792" s="25" t="s">
        <v>17</v>
      </c>
      <c r="I792" s="25" t="s">
        <v>2354</v>
      </c>
      <c r="J792" s="27">
        <v>18</v>
      </c>
      <c r="K792" s="27">
        <v>0</v>
      </c>
      <c r="L792" s="27">
        <f t="shared" si="87"/>
        <v>18</v>
      </c>
      <c r="M792" s="93">
        <v>0</v>
      </c>
      <c r="N792" s="4" t="str">
        <f t="shared" si="91"/>
        <v>44936Ni3040by30 REV1.018</v>
      </c>
      <c r="O792" s="4">
        <f t="shared" si="92"/>
        <v>0</v>
      </c>
      <c r="P792" s="8">
        <f t="shared" si="93"/>
        <v>43467</v>
      </c>
      <c r="Q792" s="8">
        <f>VLOOKUP(P792,'Lookup Tables'!$A$3:$B$121,1,TRUE)</f>
        <v>43464</v>
      </c>
      <c r="R792" s="9">
        <f>VLOOKUP(P792,'Lookup Tables'!$A$3:$B$121,2,TRUE)</f>
        <v>43464</v>
      </c>
      <c r="S792" s="10">
        <f>VLOOKUP(P792,'Lookup Tables'!$D$3:$E$25,2,TRUE)</f>
        <v>43466</v>
      </c>
      <c r="T792" s="24" t="str">
        <f>IF(LEFT(G792,2)="PH",VLOOKUP(LEFT(G792,3),'Lookup Tables'!$G$3:$H$37,2,FALSE),IF(ISNA(VLOOKUP(LEFT(G792,2),'Lookup Tables'!$G$3:$H$37,2,FALSE)),"Other",VLOOKUP(LEFT(G792,2),'Lookup Tables'!$G$3:$H$37,2,FALSE)))</f>
        <v>Battery</v>
      </c>
      <c r="U792" s="79" t="str">
        <f t="shared" si="88"/>
        <v>Ni3</v>
      </c>
      <c r="V792" s="79" t="str">
        <f t="shared" si="89"/>
        <v>i</v>
      </c>
      <c r="W792" s="79">
        <f>VLOOKUP(V792,'Lookup Tables'!$K$3:$L$21,2,FALSE)</f>
        <v>9</v>
      </c>
      <c r="X792" s="79">
        <f t="shared" si="90"/>
        <v>162</v>
      </c>
      <c r="Y792" s="12">
        <f ca="1">IF(R792="LATE",TODAY()-P792,0)</f>
        <v>0</v>
      </c>
      <c r="Z792">
        <f ca="1">Y792*L792</f>
        <v>0</v>
      </c>
      <c r="AA792" s="80"/>
      <c r="AB792" s="93"/>
    </row>
    <row r="793" spans="1:28" x14ac:dyDescent="0.25">
      <c r="A793" s="25" t="s">
        <v>281</v>
      </c>
      <c r="B793" s="25" t="s">
        <v>13</v>
      </c>
      <c r="C793" s="26">
        <v>43263</v>
      </c>
      <c r="D793" s="26">
        <v>43371</v>
      </c>
      <c r="E793" s="25" t="s">
        <v>56</v>
      </c>
      <c r="F793" s="25" t="s">
        <v>56</v>
      </c>
      <c r="G793" s="25" t="s">
        <v>1723</v>
      </c>
      <c r="H793" s="25" t="s">
        <v>17</v>
      </c>
      <c r="I793" s="25" t="s">
        <v>2355</v>
      </c>
      <c r="J793" s="27">
        <v>60</v>
      </c>
      <c r="K793" s="27">
        <v>0</v>
      </c>
      <c r="L793" s="27">
        <f t="shared" si="87"/>
        <v>60</v>
      </c>
      <c r="M793" s="93">
        <v>0.88270133505687032</v>
      </c>
      <c r="N793" s="4" t="str">
        <f t="shared" si="91"/>
        <v>46269NJ1020afP-REV4.160</v>
      </c>
      <c r="O793" s="4">
        <f t="shared" si="92"/>
        <v>52.96208010341222</v>
      </c>
      <c r="P793" s="8">
        <f t="shared" si="93"/>
        <v>43334</v>
      </c>
      <c r="Q793" s="8">
        <f>VLOOKUP(P793,'Lookup Tables'!$A$3:$B$121,1,TRUE)</f>
        <v>43331</v>
      </c>
      <c r="R793" s="9" t="str">
        <f>VLOOKUP(P793,'Lookup Tables'!$A$3:$B$121,2,TRUE)</f>
        <v>LATE</v>
      </c>
      <c r="S793" s="10" t="str">
        <f>VLOOKUP(P793,'Lookup Tables'!$D$3:$E$25,2,TRUE)</f>
        <v>LATE</v>
      </c>
      <c r="T793" s="24" t="str">
        <f>IF(LEFT(G793,2)="PH",VLOOKUP(LEFT(G793,3),'Lookup Tables'!$G$3:$H$37,2,FALSE),IF(ISNA(VLOOKUP(LEFT(G793,2),'Lookup Tables'!$G$3:$H$37,2,FALSE)),"Other",VLOOKUP(LEFT(G793,2),'Lookup Tables'!$G$3:$H$37,2,FALSE)))</f>
        <v>Battery</v>
      </c>
      <c r="U793" s="79" t="str">
        <f t="shared" si="88"/>
        <v>NJ1</v>
      </c>
      <c r="V793" s="79" t="str">
        <f t="shared" si="89"/>
        <v>J</v>
      </c>
      <c r="W793" s="79">
        <f>VLOOKUP(V793,'Lookup Tables'!$K$3:$L$21,2,FALSE)</f>
        <v>10</v>
      </c>
      <c r="X793" s="79">
        <f t="shared" si="90"/>
        <v>600</v>
      </c>
      <c r="Y793" s="12">
        <f ca="1">IF(R793="LATE",TODAY()-P793,0)</f>
        <v>23</v>
      </c>
      <c r="Z793">
        <f ca="1">Y793*L793</f>
        <v>1380</v>
      </c>
      <c r="AA793" s="80"/>
      <c r="AB793" s="93"/>
    </row>
    <row r="794" spans="1:28" x14ac:dyDescent="0.25">
      <c r="A794" s="25" t="s">
        <v>1243</v>
      </c>
      <c r="B794" s="25" t="s">
        <v>13</v>
      </c>
      <c r="C794" s="26">
        <v>43348</v>
      </c>
      <c r="D794" s="26">
        <v>43378</v>
      </c>
      <c r="E794" s="25" t="s">
        <v>51</v>
      </c>
      <c r="F794" s="25" t="s">
        <v>51</v>
      </c>
      <c r="G794" s="25" t="s">
        <v>1723</v>
      </c>
      <c r="H794" s="25" t="s">
        <v>17</v>
      </c>
      <c r="I794" s="25" t="s">
        <v>2356</v>
      </c>
      <c r="J794" s="27">
        <v>8</v>
      </c>
      <c r="K794" s="27">
        <v>0</v>
      </c>
      <c r="L794" s="27">
        <f t="shared" si="87"/>
        <v>8</v>
      </c>
      <c r="M794" s="93">
        <v>1.2097221162334904</v>
      </c>
      <c r="N794" s="4" t="str">
        <f t="shared" si="91"/>
        <v>46955NJ1020afP-REV4.18</v>
      </c>
      <c r="O794" s="4">
        <f t="shared" si="92"/>
        <v>9.6777769298679228</v>
      </c>
      <c r="P794" s="8">
        <f t="shared" si="93"/>
        <v>43378</v>
      </c>
      <c r="Q794" s="8">
        <f>VLOOKUP(P794,'Lookup Tables'!$A$3:$B$121,1,TRUE)</f>
        <v>43373</v>
      </c>
      <c r="R794" s="9">
        <f>VLOOKUP(P794,'Lookup Tables'!$A$3:$B$121,2,TRUE)</f>
        <v>43373</v>
      </c>
      <c r="S794" s="10">
        <f>VLOOKUP(P794,'Lookup Tables'!$D$3:$E$25,2,TRUE)</f>
        <v>43374</v>
      </c>
      <c r="T794" s="24" t="str">
        <f>IF(LEFT(G794,2)="PH",VLOOKUP(LEFT(G794,3),'Lookup Tables'!$G$3:$H$37,2,FALSE),IF(ISNA(VLOOKUP(LEFT(G794,2),'Lookup Tables'!$G$3:$H$37,2,FALSE)),"Other",VLOOKUP(LEFT(G794,2),'Lookup Tables'!$G$3:$H$37,2,FALSE)))</f>
        <v>Battery</v>
      </c>
      <c r="U794" s="79" t="str">
        <f t="shared" si="88"/>
        <v>NJ1</v>
      </c>
      <c r="V794" s="79" t="str">
        <f t="shared" si="89"/>
        <v>J</v>
      </c>
      <c r="W794" s="79">
        <f>VLOOKUP(V794,'Lookup Tables'!$K$3:$L$21,2,FALSE)</f>
        <v>10</v>
      </c>
      <c r="X794" s="79">
        <f t="shared" si="90"/>
        <v>80</v>
      </c>
      <c r="Y794" s="12">
        <f ca="1">IF(R794="LATE",TODAY()-P794,0)</f>
        <v>0</v>
      </c>
      <c r="Z794">
        <f ca="1">Y794*L794</f>
        <v>0</v>
      </c>
      <c r="AA794" s="80"/>
      <c r="AB794" s="93"/>
    </row>
    <row r="795" spans="1:28" x14ac:dyDescent="0.25">
      <c r="A795" s="25" t="s">
        <v>465</v>
      </c>
      <c r="B795" s="25" t="s">
        <v>13</v>
      </c>
      <c r="C795" s="26">
        <v>43305</v>
      </c>
      <c r="D795" s="26">
        <v>43389</v>
      </c>
      <c r="E795" s="25" t="s">
        <v>334</v>
      </c>
      <c r="F795" s="25" t="s">
        <v>334</v>
      </c>
      <c r="G795" s="25" t="s">
        <v>1723</v>
      </c>
      <c r="H795" s="25" t="s">
        <v>17</v>
      </c>
      <c r="I795" s="25" t="s">
        <v>2356</v>
      </c>
      <c r="J795" s="27">
        <v>25</v>
      </c>
      <c r="K795" s="27">
        <v>0</v>
      </c>
      <c r="L795" s="27">
        <f t="shared" si="87"/>
        <v>25</v>
      </c>
      <c r="M795" s="93">
        <v>0.88270133505687032</v>
      </c>
      <c r="N795" s="4" t="str">
        <f t="shared" si="91"/>
        <v>46622NJ1020afP-REV4.125</v>
      </c>
      <c r="O795" s="4">
        <f t="shared" si="92"/>
        <v>22.067533376421757</v>
      </c>
      <c r="P795" s="8">
        <f t="shared" si="93"/>
        <v>43389</v>
      </c>
      <c r="Q795" s="8">
        <f>VLOOKUP(P795,'Lookup Tables'!$A$3:$B$121,1,TRUE)</f>
        <v>43387</v>
      </c>
      <c r="R795" s="9">
        <f>VLOOKUP(P795,'Lookup Tables'!$A$3:$B$121,2,TRUE)</f>
        <v>43387</v>
      </c>
      <c r="S795" s="10">
        <f>VLOOKUP(P795,'Lookup Tables'!$D$3:$E$25,2,TRUE)</f>
        <v>43374</v>
      </c>
      <c r="T795" s="24" t="str">
        <f>IF(LEFT(G795,2)="PH",VLOOKUP(LEFT(G795,3),'Lookup Tables'!$G$3:$H$37,2,FALSE),IF(ISNA(VLOOKUP(LEFT(G795,2),'Lookup Tables'!$G$3:$H$37,2,FALSE)),"Other",VLOOKUP(LEFT(G795,2),'Lookup Tables'!$G$3:$H$37,2,FALSE)))</f>
        <v>Battery</v>
      </c>
      <c r="U795" s="79" t="str">
        <f t="shared" si="88"/>
        <v>NJ1</v>
      </c>
      <c r="V795" s="79" t="str">
        <f t="shared" si="89"/>
        <v>J</v>
      </c>
      <c r="W795" s="79">
        <f>VLOOKUP(V795,'Lookup Tables'!$K$3:$L$21,2,FALSE)</f>
        <v>10</v>
      </c>
      <c r="X795" s="79">
        <f t="shared" si="90"/>
        <v>250</v>
      </c>
      <c r="Y795" s="12">
        <f ca="1">IF(R795="LATE",TODAY()-P795,0)</f>
        <v>0</v>
      </c>
      <c r="Z795">
        <f ca="1">Y795*L795</f>
        <v>0</v>
      </c>
      <c r="AA795" s="80"/>
      <c r="AB795" s="93"/>
    </row>
    <row r="796" spans="1:28" x14ac:dyDescent="0.25">
      <c r="A796" s="25" t="s">
        <v>577</v>
      </c>
      <c r="B796" s="25" t="s">
        <v>13</v>
      </c>
      <c r="C796" s="26">
        <v>43314</v>
      </c>
      <c r="D796" s="26">
        <v>43433</v>
      </c>
      <c r="E796" s="25" t="s">
        <v>51</v>
      </c>
      <c r="F796" s="25" t="s">
        <v>51</v>
      </c>
      <c r="G796" s="25" t="s">
        <v>1724</v>
      </c>
      <c r="H796" s="25" t="s">
        <v>17</v>
      </c>
      <c r="I796" s="25" t="s">
        <v>2357</v>
      </c>
      <c r="J796" s="27">
        <v>25</v>
      </c>
      <c r="K796" s="27">
        <v>0</v>
      </c>
      <c r="L796" s="27">
        <f t="shared" si="87"/>
        <v>25</v>
      </c>
      <c r="M796" s="93">
        <v>0.91181837734304672</v>
      </c>
      <c r="N796" s="4" t="str">
        <f t="shared" si="91"/>
        <v>46722NJ1020bg REV4.325</v>
      </c>
      <c r="O796" s="4">
        <f t="shared" si="92"/>
        <v>22.795459433576166</v>
      </c>
      <c r="P796" s="8">
        <f t="shared" si="93"/>
        <v>43430</v>
      </c>
      <c r="Q796" s="8">
        <f>VLOOKUP(P796,'Lookup Tables'!$A$3:$B$121,1,TRUE)</f>
        <v>43429</v>
      </c>
      <c r="R796" s="9">
        <f>VLOOKUP(P796,'Lookup Tables'!$A$3:$B$121,2,TRUE)</f>
        <v>43429</v>
      </c>
      <c r="S796" s="10">
        <f>VLOOKUP(P796,'Lookup Tables'!$D$3:$E$25,2,TRUE)</f>
        <v>43405</v>
      </c>
      <c r="T796" s="24" t="str">
        <f>IF(LEFT(G796,2)="PH",VLOOKUP(LEFT(G796,3),'Lookup Tables'!$G$3:$H$37,2,FALSE),IF(ISNA(VLOOKUP(LEFT(G796,2),'Lookup Tables'!$G$3:$H$37,2,FALSE)),"Other",VLOOKUP(LEFT(G796,2),'Lookup Tables'!$G$3:$H$37,2,FALSE)))</f>
        <v>Battery</v>
      </c>
      <c r="U796" s="79" t="str">
        <f t="shared" si="88"/>
        <v>NJ1</v>
      </c>
      <c r="V796" s="79" t="str">
        <f t="shared" si="89"/>
        <v>J</v>
      </c>
      <c r="W796" s="79">
        <f>VLOOKUP(V796,'Lookup Tables'!$K$3:$L$21,2,FALSE)</f>
        <v>10</v>
      </c>
      <c r="X796" s="79">
        <f t="shared" si="90"/>
        <v>250</v>
      </c>
      <c r="Y796" s="12">
        <f ca="1">IF(R796="LATE",TODAY()-P796,0)</f>
        <v>0</v>
      </c>
      <c r="Z796">
        <f ca="1">Y796*L796</f>
        <v>0</v>
      </c>
      <c r="AA796" s="80"/>
      <c r="AB796" s="93"/>
    </row>
    <row r="797" spans="1:28" x14ac:dyDescent="0.25">
      <c r="A797" s="25" t="s">
        <v>270</v>
      </c>
      <c r="B797" s="25" t="s">
        <v>13</v>
      </c>
      <c r="C797" s="26">
        <v>43256</v>
      </c>
      <c r="D797" s="26">
        <v>43328</v>
      </c>
      <c r="E797" s="25" t="s">
        <v>32</v>
      </c>
      <c r="F797" s="25" t="s">
        <v>32</v>
      </c>
      <c r="G797" s="25" t="s">
        <v>1725</v>
      </c>
      <c r="H797" s="25" t="s">
        <v>17</v>
      </c>
      <c r="I797" s="25" t="s">
        <v>2358</v>
      </c>
      <c r="J797" s="27">
        <v>48</v>
      </c>
      <c r="K797" s="27">
        <v>0</v>
      </c>
      <c r="L797" s="27">
        <f t="shared" si="87"/>
        <v>48</v>
      </c>
      <c r="M797" s="93">
        <v>0.88725087291408533</v>
      </c>
      <c r="N797" s="4" t="str">
        <f t="shared" si="91"/>
        <v>46186NJ1020bt-Rev 1.148</v>
      </c>
      <c r="O797" s="4">
        <f t="shared" si="92"/>
        <v>42.588041899876096</v>
      </c>
      <c r="P797" s="8">
        <f t="shared" si="93"/>
        <v>43321</v>
      </c>
      <c r="Q797" s="8">
        <f>VLOOKUP(P797,'Lookup Tables'!$A$3:$B$121,1,TRUE)</f>
        <v>43317</v>
      </c>
      <c r="R797" s="9" t="str">
        <f>VLOOKUP(P797,'Lookup Tables'!$A$3:$B$121,2,TRUE)</f>
        <v>LATE</v>
      </c>
      <c r="S797" s="10" t="str">
        <f>VLOOKUP(P797,'Lookup Tables'!$D$3:$E$25,2,TRUE)</f>
        <v>LATE</v>
      </c>
      <c r="T797" s="24" t="str">
        <f>IF(LEFT(G797,2)="PH",VLOOKUP(LEFT(G797,3),'Lookup Tables'!$G$3:$H$37,2,FALSE),IF(ISNA(VLOOKUP(LEFT(G797,2),'Lookup Tables'!$G$3:$H$37,2,FALSE)),"Other",VLOOKUP(LEFT(G797,2),'Lookup Tables'!$G$3:$H$37,2,FALSE)))</f>
        <v>Battery</v>
      </c>
      <c r="U797" s="79" t="str">
        <f t="shared" si="88"/>
        <v>NJ1</v>
      </c>
      <c r="V797" s="79" t="str">
        <f t="shared" si="89"/>
        <v>J</v>
      </c>
      <c r="W797" s="79">
        <f>VLOOKUP(V797,'Lookup Tables'!$K$3:$L$21,2,FALSE)</f>
        <v>10</v>
      </c>
      <c r="X797" s="79">
        <f t="shared" si="90"/>
        <v>480</v>
      </c>
      <c r="Y797" s="12">
        <f ca="1">IF(R797="LATE",TODAY()-P797,0)</f>
        <v>36</v>
      </c>
      <c r="Z797">
        <f ca="1">Y797*L797</f>
        <v>1728</v>
      </c>
      <c r="AA797" s="80"/>
      <c r="AB797" s="93"/>
    </row>
    <row r="798" spans="1:28" x14ac:dyDescent="0.25">
      <c r="A798" s="25" t="s">
        <v>142</v>
      </c>
      <c r="B798" s="25" t="s">
        <v>13</v>
      </c>
      <c r="C798" s="26">
        <v>43200</v>
      </c>
      <c r="D798" s="26">
        <v>43389</v>
      </c>
      <c r="E798" s="25" t="s">
        <v>143</v>
      </c>
      <c r="F798" s="25" t="s">
        <v>143</v>
      </c>
      <c r="G798" s="25" t="s">
        <v>1726</v>
      </c>
      <c r="H798" s="25" t="s">
        <v>17</v>
      </c>
      <c r="I798" s="25" t="s">
        <v>2359</v>
      </c>
      <c r="J798" s="27">
        <v>25</v>
      </c>
      <c r="K798" s="27">
        <v>0</v>
      </c>
      <c r="L798" s="27">
        <f t="shared" si="87"/>
        <v>25</v>
      </c>
      <c r="M798" s="93">
        <v>1.0697783317455545</v>
      </c>
      <c r="N798" s="4" t="str">
        <f t="shared" si="91"/>
        <v>45688NL2020ar22-REV1.225</v>
      </c>
      <c r="O798" s="4">
        <f t="shared" si="92"/>
        <v>26.744458293638861</v>
      </c>
      <c r="P798" s="8">
        <f t="shared" si="93"/>
        <v>43383</v>
      </c>
      <c r="Q798" s="8">
        <f>VLOOKUP(P798,'Lookup Tables'!$A$3:$B$121,1,TRUE)</f>
        <v>43380</v>
      </c>
      <c r="R798" s="9">
        <f>VLOOKUP(P798,'Lookup Tables'!$A$3:$B$121,2,TRUE)</f>
        <v>43380</v>
      </c>
      <c r="S798" s="10">
        <f>VLOOKUP(P798,'Lookup Tables'!$D$3:$E$25,2,TRUE)</f>
        <v>43374</v>
      </c>
      <c r="T798" s="24" t="str">
        <f>IF(LEFT(G798,2)="PH",VLOOKUP(LEFT(G798,3),'Lookup Tables'!$G$3:$H$37,2,FALSE),IF(ISNA(VLOOKUP(LEFT(G798,2),'Lookup Tables'!$G$3:$H$37,2,FALSE)),"Other",VLOOKUP(LEFT(G798,2),'Lookup Tables'!$G$3:$H$37,2,FALSE)))</f>
        <v>Battery</v>
      </c>
      <c r="U798" s="79" t="str">
        <f t="shared" si="88"/>
        <v>NL2</v>
      </c>
      <c r="V798" s="79" t="str">
        <f t="shared" si="89"/>
        <v>L</v>
      </c>
      <c r="W798" s="79">
        <f>VLOOKUP(V798,'Lookup Tables'!$K$3:$L$21,2,FALSE)</f>
        <v>12</v>
      </c>
      <c r="X798" s="79">
        <f t="shared" si="90"/>
        <v>300</v>
      </c>
      <c r="Y798" s="12">
        <f ca="1">IF(R798="LATE",TODAY()-P798,0)</f>
        <v>0</v>
      </c>
      <c r="Z798">
        <f ca="1">Y798*L798</f>
        <v>0</v>
      </c>
      <c r="AA798" s="80"/>
      <c r="AB798" s="93"/>
    </row>
    <row r="799" spans="1:28" x14ac:dyDescent="0.25">
      <c r="A799" s="25" t="s">
        <v>815</v>
      </c>
      <c r="B799" s="25" t="s">
        <v>13</v>
      </c>
      <c r="C799" s="26">
        <v>43329</v>
      </c>
      <c r="D799" s="26">
        <v>43466</v>
      </c>
      <c r="E799" s="25" t="s">
        <v>143</v>
      </c>
      <c r="F799" s="25" t="s">
        <v>143</v>
      </c>
      <c r="G799" s="25" t="s">
        <v>1726</v>
      </c>
      <c r="H799" s="25" t="s">
        <v>17</v>
      </c>
      <c r="I799" s="25" t="s">
        <v>2360</v>
      </c>
      <c r="J799" s="27">
        <v>50</v>
      </c>
      <c r="K799" s="27">
        <v>0</v>
      </c>
      <c r="L799" s="27">
        <f t="shared" si="87"/>
        <v>50</v>
      </c>
      <c r="M799" s="93">
        <v>1.0697783317455545</v>
      </c>
      <c r="N799" s="4" t="str">
        <f t="shared" si="91"/>
        <v>46851NL2020ar22-REV1.250</v>
      </c>
      <c r="O799" s="4">
        <f t="shared" si="92"/>
        <v>53.488916587277721</v>
      </c>
      <c r="P799" s="8">
        <f t="shared" si="93"/>
        <v>43444</v>
      </c>
      <c r="Q799" s="8">
        <f>VLOOKUP(P799,'Lookup Tables'!$A$3:$B$121,1,TRUE)</f>
        <v>43443</v>
      </c>
      <c r="R799" s="9">
        <f>VLOOKUP(P799,'Lookup Tables'!$A$3:$B$121,2,TRUE)</f>
        <v>43443</v>
      </c>
      <c r="S799" s="10">
        <f>VLOOKUP(P799,'Lookup Tables'!$D$3:$E$25,2,TRUE)</f>
        <v>43435</v>
      </c>
      <c r="T799" s="24" t="str">
        <f>IF(LEFT(G799,2)="PH",VLOOKUP(LEFT(G799,3),'Lookup Tables'!$G$3:$H$37,2,FALSE),IF(ISNA(VLOOKUP(LEFT(G799,2),'Lookup Tables'!$G$3:$H$37,2,FALSE)),"Other",VLOOKUP(LEFT(G799,2),'Lookup Tables'!$G$3:$H$37,2,FALSE)))</f>
        <v>Battery</v>
      </c>
      <c r="U799" s="79" t="str">
        <f t="shared" si="88"/>
        <v>NL2</v>
      </c>
      <c r="V799" s="79" t="str">
        <f t="shared" si="89"/>
        <v>L</v>
      </c>
      <c r="W799" s="79">
        <f>VLOOKUP(V799,'Lookup Tables'!$K$3:$L$21,2,FALSE)</f>
        <v>12</v>
      </c>
      <c r="X799" s="79">
        <f t="shared" si="90"/>
        <v>600</v>
      </c>
      <c r="Y799" s="12">
        <f ca="1">IF(R799="LATE",TODAY()-P799,0)</f>
        <v>0</v>
      </c>
      <c r="Z799">
        <f ca="1">Y799*L799</f>
        <v>0</v>
      </c>
      <c r="AA799" s="80"/>
      <c r="AB799" s="93"/>
    </row>
    <row r="800" spans="1:28" x14ac:dyDescent="0.25">
      <c r="A800" s="25" t="s">
        <v>815</v>
      </c>
      <c r="B800" s="25" t="s">
        <v>13</v>
      </c>
      <c r="C800" s="26">
        <v>43329</v>
      </c>
      <c r="D800" s="26">
        <v>43466</v>
      </c>
      <c r="E800" s="25" t="s">
        <v>143</v>
      </c>
      <c r="F800" s="25" t="s">
        <v>143</v>
      </c>
      <c r="G800" s="25" t="s">
        <v>1727</v>
      </c>
      <c r="H800" s="25" t="s">
        <v>17</v>
      </c>
      <c r="I800" s="25" t="s">
        <v>2361</v>
      </c>
      <c r="J800" s="27">
        <v>50</v>
      </c>
      <c r="K800" s="27">
        <v>0</v>
      </c>
      <c r="L800" s="27">
        <f t="shared" si="87"/>
        <v>50</v>
      </c>
      <c r="M800" s="93">
        <v>1.0697783317455545</v>
      </c>
      <c r="N800" s="4" t="str">
        <f t="shared" si="91"/>
        <v>46851NL2020ar22-REV1.350</v>
      </c>
      <c r="O800" s="4">
        <f t="shared" si="92"/>
        <v>53.488916587277721</v>
      </c>
      <c r="P800" s="8">
        <f t="shared" si="93"/>
        <v>43497</v>
      </c>
      <c r="Q800" s="8">
        <f>VLOOKUP(P800,'Lookup Tables'!$A$3:$B$121,1,TRUE)</f>
        <v>43492</v>
      </c>
      <c r="R800" s="9">
        <f>VLOOKUP(P800,'Lookup Tables'!$A$3:$B$121,2,TRUE)</f>
        <v>43492</v>
      </c>
      <c r="S800" s="10">
        <f>VLOOKUP(P800,'Lookup Tables'!$D$3:$E$25,2,TRUE)</f>
        <v>43497</v>
      </c>
      <c r="T800" s="24" t="str">
        <f>IF(LEFT(G800,2)="PH",VLOOKUP(LEFT(G800,3),'Lookup Tables'!$G$3:$H$37,2,FALSE),IF(ISNA(VLOOKUP(LEFT(G800,2),'Lookup Tables'!$G$3:$H$37,2,FALSE)),"Other",VLOOKUP(LEFT(G800,2),'Lookup Tables'!$G$3:$H$37,2,FALSE)))</f>
        <v>Battery</v>
      </c>
      <c r="U800" s="79" t="str">
        <f t="shared" si="88"/>
        <v>NL2</v>
      </c>
      <c r="V800" s="79" t="str">
        <f t="shared" si="89"/>
        <v>L</v>
      </c>
      <c r="W800" s="79">
        <f>VLOOKUP(V800,'Lookup Tables'!$K$3:$L$21,2,FALSE)</f>
        <v>12</v>
      </c>
      <c r="X800" s="79">
        <f t="shared" si="90"/>
        <v>600</v>
      </c>
      <c r="Y800" s="12">
        <f ca="1">IF(R800="LATE",TODAY()-P800,0)</f>
        <v>0</v>
      </c>
      <c r="Z800">
        <f ca="1">Y800*L800</f>
        <v>0</v>
      </c>
      <c r="AA800" s="80"/>
      <c r="AB800" s="93"/>
    </row>
    <row r="801" spans="1:28" x14ac:dyDescent="0.25">
      <c r="A801" s="25" t="s">
        <v>416</v>
      </c>
      <c r="B801" s="25" t="s">
        <v>13</v>
      </c>
      <c r="C801" s="26">
        <v>43292</v>
      </c>
      <c r="D801" s="26">
        <v>43333</v>
      </c>
      <c r="E801" s="25" t="s">
        <v>417</v>
      </c>
      <c r="F801" s="25" t="s">
        <v>417</v>
      </c>
      <c r="G801" s="25" t="s">
        <v>1728</v>
      </c>
      <c r="H801" s="25" t="s">
        <v>17</v>
      </c>
      <c r="I801" s="25" t="s">
        <v>2362</v>
      </c>
      <c r="J801" s="27">
        <v>4</v>
      </c>
      <c r="K801" s="27">
        <v>0</v>
      </c>
      <c r="L801" s="27">
        <f t="shared" si="87"/>
        <v>4</v>
      </c>
      <c r="M801" s="93">
        <v>1.6784155062837882</v>
      </c>
      <c r="N801" s="4" t="str">
        <f t="shared" si="91"/>
        <v>46521NL2020as22-REV3.54</v>
      </c>
      <c r="O801" s="4">
        <f t="shared" si="92"/>
        <v>6.7136620251351529</v>
      </c>
      <c r="P801" s="8">
        <f t="shared" si="93"/>
        <v>43333</v>
      </c>
      <c r="Q801" s="8">
        <f>VLOOKUP(P801,'Lookup Tables'!$A$3:$B$121,1,TRUE)</f>
        <v>43331</v>
      </c>
      <c r="R801" s="9" t="str">
        <f>VLOOKUP(P801,'Lookup Tables'!$A$3:$B$121,2,TRUE)</f>
        <v>LATE</v>
      </c>
      <c r="S801" s="10" t="str">
        <f>VLOOKUP(P801,'Lookup Tables'!$D$3:$E$25,2,TRUE)</f>
        <v>LATE</v>
      </c>
      <c r="T801" s="24" t="str">
        <f>IF(LEFT(G801,2)="PH",VLOOKUP(LEFT(G801,3),'Lookup Tables'!$G$3:$H$37,2,FALSE),IF(ISNA(VLOOKUP(LEFT(G801,2),'Lookup Tables'!$G$3:$H$37,2,FALSE)),"Other",VLOOKUP(LEFT(G801,2),'Lookup Tables'!$G$3:$H$37,2,FALSE)))</f>
        <v>Battery</v>
      </c>
      <c r="U801" s="79" t="str">
        <f t="shared" si="88"/>
        <v>NL2</v>
      </c>
      <c r="V801" s="79" t="str">
        <f t="shared" si="89"/>
        <v>L</v>
      </c>
      <c r="W801" s="79">
        <f>VLOOKUP(V801,'Lookup Tables'!$K$3:$L$21,2,FALSE)</f>
        <v>12</v>
      </c>
      <c r="X801" s="79">
        <f t="shared" si="90"/>
        <v>48</v>
      </c>
      <c r="Y801" s="12">
        <f ca="1">IF(R801="LATE",TODAY()-P801,0)</f>
        <v>24</v>
      </c>
      <c r="Z801">
        <f ca="1">Y801*L801</f>
        <v>96</v>
      </c>
      <c r="AA801" s="80"/>
      <c r="AB801" s="93"/>
    </row>
    <row r="802" spans="1:28" x14ac:dyDescent="0.25">
      <c r="A802" s="25" t="s">
        <v>391</v>
      </c>
      <c r="B802" s="25" t="s">
        <v>13</v>
      </c>
      <c r="C802" s="26">
        <v>43287</v>
      </c>
      <c r="D802" s="26">
        <v>43336</v>
      </c>
      <c r="E802" s="25" t="s">
        <v>249</v>
      </c>
      <c r="F802" s="25" t="s">
        <v>249</v>
      </c>
      <c r="G802" s="25" t="s">
        <v>1728</v>
      </c>
      <c r="H802" s="25" t="s">
        <v>17</v>
      </c>
      <c r="I802" s="25" t="s">
        <v>2362</v>
      </c>
      <c r="J802" s="27">
        <v>12</v>
      </c>
      <c r="K802" s="27">
        <v>0</v>
      </c>
      <c r="L802" s="27">
        <f t="shared" si="87"/>
        <v>12</v>
      </c>
      <c r="M802" s="93">
        <v>1.4054432348508832</v>
      </c>
      <c r="N802" s="4" t="str">
        <f t="shared" si="91"/>
        <v>46490NL2020as22-REV3.512</v>
      </c>
      <c r="O802" s="4">
        <f t="shared" si="92"/>
        <v>16.865318818210596</v>
      </c>
      <c r="P802" s="8">
        <f t="shared" si="93"/>
        <v>43336</v>
      </c>
      <c r="Q802" s="8">
        <f>VLOOKUP(P802,'Lookup Tables'!$A$3:$B$121,1,TRUE)</f>
        <v>43331</v>
      </c>
      <c r="R802" s="9" t="str">
        <f>VLOOKUP(P802,'Lookup Tables'!$A$3:$B$121,2,TRUE)</f>
        <v>LATE</v>
      </c>
      <c r="S802" s="10" t="str">
        <f>VLOOKUP(P802,'Lookup Tables'!$D$3:$E$25,2,TRUE)</f>
        <v>LATE</v>
      </c>
      <c r="T802" s="24" t="str">
        <f>IF(LEFT(G802,2)="PH",VLOOKUP(LEFT(G802,3),'Lookup Tables'!$G$3:$H$37,2,FALSE),IF(ISNA(VLOOKUP(LEFT(G802,2),'Lookup Tables'!$G$3:$H$37,2,FALSE)),"Other",VLOOKUP(LEFT(G802,2),'Lookup Tables'!$G$3:$H$37,2,FALSE)))</f>
        <v>Battery</v>
      </c>
      <c r="U802" s="79" t="str">
        <f t="shared" si="88"/>
        <v>NL2</v>
      </c>
      <c r="V802" s="79" t="str">
        <f t="shared" si="89"/>
        <v>L</v>
      </c>
      <c r="W802" s="79">
        <f>VLOOKUP(V802,'Lookup Tables'!$K$3:$L$21,2,FALSE)</f>
        <v>12</v>
      </c>
      <c r="X802" s="79">
        <f t="shared" si="90"/>
        <v>144</v>
      </c>
      <c r="Y802" s="12">
        <f ca="1">IF(R802="LATE",TODAY()-P802,0)</f>
        <v>21</v>
      </c>
      <c r="Z802">
        <f ca="1">Y802*L802</f>
        <v>252</v>
      </c>
      <c r="AA802" s="80"/>
      <c r="AB802" s="93"/>
    </row>
    <row r="803" spans="1:28" x14ac:dyDescent="0.25">
      <c r="A803" s="25" t="s">
        <v>474</v>
      </c>
      <c r="B803" s="25" t="s">
        <v>13</v>
      </c>
      <c r="C803" s="26">
        <v>43308</v>
      </c>
      <c r="D803" s="26">
        <v>43367</v>
      </c>
      <c r="E803" s="25" t="s">
        <v>432</v>
      </c>
      <c r="F803" s="25" t="s">
        <v>432</v>
      </c>
      <c r="G803" s="25" t="s">
        <v>1728</v>
      </c>
      <c r="H803" s="25" t="s">
        <v>17</v>
      </c>
      <c r="I803" s="25" t="s">
        <v>2362</v>
      </c>
      <c r="J803" s="27">
        <v>2</v>
      </c>
      <c r="K803" s="27">
        <v>0</v>
      </c>
      <c r="L803" s="27">
        <f t="shared" si="87"/>
        <v>2</v>
      </c>
      <c r="M803" s="93">
        <v>1.6784155062837882</v>
      </c>
      <c r="N803" s="4" t="str">
        <f t="shared" si="91"/>
        <v>46644NL2020as22-REV3.52</v>
      </c>
      <c r="O803" s="4">
        <f t="shared" si="92"/>
        <v>3.3568310125675764</v>
      </c>
      <c r="P803" s="8">
        <f t="shared" si="93"/>
        <v>43367</v>
      </c>
      <c r="Q803" s="8">
        <f>VLOOKUP(P803,'Lookup Tables'!$A$3:$B$121,1,TRUE)</f>
        <v>43366</v>
      </c>
      <c r="R803" s="9">
        <f>VLOOKUP(P803,'Lookup Tables'!$A$3:$B$121,2,TRUE)</f>
        <v>43366</v>
      </c>
      <c r="S803" s="10">
        <f>VLOOKUP(P803,'Lookup Tables'!$D$3:$E$25,2,TRUE)</f>
        <v>43344</v>
      </c>
      <c r="T803" s="24" t="str">
        <f>IF(LEFT(G803,2)="PH",VLOOKUP(LEFT(G803,3),'Lookup Tables'!$G$3:$H$37,2,FALSE),IF(ISNA(VLOOKUP(LEFT(G803,2),'Lookup Tables'!$G$3:$H$37,2,FALSE)),"Other",VLOOKUP(LEFT(G803,2),'Lookup Tables'!$G$3:$H$37,2,FALSE)))</f>
        <v>Battery</v>
      </c>
      <c r="U803" s="79" t="str">
        <f t="shared" si="88"/>
        <v>NL2</v>
      </c>
      <c r="V803" s="79" t="str">
        <f t="shared" si="89"/>
        <v>L</v>
      </c>
      <c r="W803" s="79">
        <f>VLOOKUP(V803,'Lookup Tables'!$K$3:$L$21,2,FALSE)</f>
        <v>12</v>
      </c>
      <c r="X803" s="79">
        <f t="shared" si="90"/>
        <v>24</v>
      </c>
      <c r="Y803" s="12">
        <f ca="1">IF(R803="LATE",TODAY()-P803,0)</f>
        <v>0</v>
      </c>
      <c r="Z803">
        <f ca="1">Y803*L803</f>
        <v>0</v>
      </c>
      <c r="AA803" s="80"/>
      <c r="AB803" s="93"/>
    </row>
    <row r="804" spans="1:28" x14ac:dyDescent="0.25">
      <c r="A804" s="25" t="s">
        <v>1228</v>
      </c>
      <c r="B804" s="25" t="s">
        <v>13</v>
      </c>
      <c r="C804" s="26">
        <v>43348</v>
      </c>
      <c r="D804" s="26">
        <v>43371</v>
      </c>
      <c r="E804" s="25" t="s">
        <v>1229</v>
      </c>
      <c r="F804" s="25" t="s">
        <v>1229</v>
      </c>
      <c r="G804" s="25" t="s">
        <v>1728</v>
      </c>
      <c r="H804" s="25" t="s">
        <v>17</v>
      </c>
      <c r="I804" s="25" t="s">
        <v>2362</v>
      </c>
      <c r="J804" s="27">
        <v>8</v>
      </c>
      <c r="K804" s="27">
        <v>0</v>
      </c>
      <c r="L804" s="27">
        <f t="shared" si="87"/>
        <v>8</v>
      </c>
      <c r="M804" s="93">
        <v>1.6784155062837882</v>
      </c>
      <c r="N804" s="4" t="str">
        <f t="shared" si="91"/>
        <v>46941NL2020as22-REV3.58</v>
      </c>
      <c r="O804" s="4">
        <f t="shared" si="92"/>
        <v>13.427324050270306</v>
      </c>
      <c r="P804" s="8">
        <f t="shared" si="93"/>
        <v>43371</v>
      </c>
      <c r="Q804" s="8">
        <f>VLOOKUP(P804,'Lookup Tables'!$A$3:$B$121,1,TRUE)</f>
        <v>43366</v>
      </c>
      <c r="R804" s="9">
        <f>VLOOKUP(P804,'Lookup Tables'!$A$3:$B$121,2,TRUE)</f>
        <v>43366</v>
      </c>
      <c r="S804" s="10">
        <f>VLOOKUP(P804,'Lookup Tables'!$D$3:$E$25,2,TRUE)</f>
        <v>43344</v>
      </c>
      <c r="T804" s="24" t="str">
        <f>IF(LEFT(G804,2)="PH",VLOOKUP(LEFT(G804,3),'Lookup Tables'!$G$3:$H$37,2,FALSE),IF(ISNA(VLOOKUP(LEFT(G804,2),'Lookup Tables'!$G$3:$H$37,2,FALSE)),"Other",VLOOKUP(LEFT(G804,2),'Lookup Tables'!$G$3:$H$37,2,FALSE)))</f>
        <v>Battery</v>
      </c>
      <c r="U804" s="79" t="str">
        <f t="shared" si="88"/>
        <v>NL2</v>
      </c>
      <c r="V804" s="79" t="str">
        <f t="shared" si="89"/>
        <v>L</v>
      </c>
      <c r="W804" s="79">
        <f>VLOOKUP(V804,'Lookup Tables'!$K$3:$L$21,2,FALSE)</f>
        <v>12</v>
      </c>
      <c r="X804" s="79">
        <f t="shared" si="90"/>
        <v>96</v>
      </c>
      <c r="Y804" s="12">
        <f ca="1">IF(R804="LATE",TODAY()-P804,0)</f>
        <v>0</v>
      </c>
      <c r="Z804">
        <f ca="1">Y804*L804</f>
        <v>0</v>
      </c>
      <c r="AA804" s="80"/>
      <c r="AB804" s="93"/>
    </row>
    <row r="805" spans="1:28" x14ac:dyDescent="0.25">
      <c r="A805" s="25" t="s">
        <v>1234</v>
      </c>
      <c r="B805" s="25" t="s">
        <v>13</v>
      </c>
      <c r="C805" s="26">
        <v>43348</v>
      </c>
      <c r="D805" s="26">
        <v>43371</v>
      </c>
      <c r="E805" s="25" t="s">
        <v>1235</v>
      </c>
      <c r="F805" s="25" t="s">
        <v>1235</v>
      </c>
      <c r="G805" s="25" t="s">
        <v>1728</v>
      </c>
      <c r="H805" s="25" t="s">
        <v>17</v>
      </c>
      <c r="I805" s="25" t="s">
        <v>2362</v>
      </c>
      <c r="J805" s="27">
        <v>1</v>
      </c>
      <c r="K805" s="27">
        <v>0</v>
      </c>
      <c r="L805" s="27">
        <f t="shared" si="87"/>
        <v>1</v>
      </c>
      <c r="M805" s="93">
        <v>1.6784155062837882</v>
      </c>
      <c r="N805" s="4" t="str">
        <f t="shared" si="91"/>
        <v>46959NL2020as22-REV3.51</v>
      </c>
      <c r="O805" s="4">
        <f t="shared" si="92"/>
        <v>1.6784155062837882</v>
      </c>
      <c r="P805" s="8">
        <f t="shared" si="93"/>
        <v>43371</v>
      </c>
      <c r="Q805" s="8">
        <f>VLOOKUP(P805,'Lookup Tables'!$A$3:$B$121,1,TRUE)</f>
        <v>43366</v>
      </c>
      <c r="R805" s="9">
        <f>VLOOKUP(P805,'Lookup Tables'!$A$3:$B$121,2,TRUE)</f>
        <v>43366</v>
      </c>
      <c r="S805" s="10">
        <f>VLOOKUP(P805,'Lookup Tables'!$D$3:$E$25,2,TRUE)</f>
        <v>43344</v>
      </c>
      <c r="T805" s="24" t="str">
        <f>IF(LEFT(G805,2)="PH",VLOOKUP(LEFT(G805,3),'Lookup Tables'!$G$3:$H$37,2,FALSE),IF(ISNA(VLOOKUP(LEFT(G805,2),'Lookup Tables'!$G$3:$H$37,2,FALSE)),"Other",VLOOKUP(LEFT(G805,2),'Lookup Tables'!$G$3:$H$37,2,FALSE)))</f>
        <v>Battery</v>
      </c>
      <c r="U805" s="79" t="str">
        <f t="shared" si="88"/>
        <v>NL2</v>
      </c>
      <c r="V805" s="79" t="str">
        <f t="shared" si="89"/>
        <v>L</v>
      </c>
      <c r="W805" s="79">
        <f>VLOOKUP(V805,'Lookup Tables'!$K$3:$L$21,2,FALSE)</f>
        <v>12</v>
      </c>
      <c r="X805" s="79">
        <f t="shared" si="90"/>
        <v>12</v>
      </c>
      <c r="Y805" s="12">
        <f ca="1">IF(R805="LATE",TODAY()-P805,0)</f>
        <v>0</v>
      </c>
      <c r="Z805">
        <f ca="1">Y805*L805</f>
        <v>0</v>
      </c>
      <c r="AA805" s="80"/>
      <c r="AB805" s="93"/>
    </row>
    <row r="806" spans="1:28" x14ac:dyDescent="0.25">
      <c r="A806" s="25" t="s">
        <v>1306</v>
      </c>
      <c r="B806" s="25" t="s">
        <v>13</v>
      </c>
      <c r="C806" s="26">
        <v>43350</v>
      </c>
      <c r="D806" s="26">
        <v>43381</v>
      </c>
      <c r="E806" s="25" t="s">
        <v>417</v>
      </c>
      <c r="F806" s="25" t="s">
        <v>417</v>
      </c>
      <c r="G806" s="25" t="s">
        <v>1728</v>
      </c>
      <c r="H806" s="25" t="s">
        <v>17</v>
      </c>
      <c r="I806" s="25" t="s">
        <v>2362</v>
      </c>
      <c r="J806" s="27">
        <v>7</v>
      </c>
      <c r="K806" s="27">
        <v>0</v>
      </c>
      <c r="L806" s="27">
        <f t="shared" si="87"/>
        <v>7</v>
      </c>
      <c r="M806" s="93">
        <v>1.6784155062837882</v>
      </c>
      <c r="N806" s="4" t="str">
        <f t="shared" si="91"/>
        <v>46993NL2020as22-REV3.57</v>
      </c>
      <c r="O806" s="4">
        <f t="shared" si="92"/>
        <v>11.748908543986518</v>
      </c>
      <c r="P806" s="8">
        <f t="shared" si="93"/>
        <v>43381</v>
      </c>
      <c r="Q806" s="8">
        <f>VLOOKUP(P806,'Lookup Tables'!$A$3:$B$121,1,TRUE)</f>
        <v>43380</v>
      </c>
      <c r="R806" s="9">
        <f>VLOOKUP(P806,'Lookup Tables'!$A$3:$B$121,2,TRUE)</f>
        <v>43380</v>
      </c>
      <c r="S806" s="10">
        <f>VLOOKUP(P806,'Lookup Tables'!$D$3:$E$25,2,TRUE)</f>
        <v>43374</v>
      </c>
      <c r="T806" s="24" t="str">
        <f>IF(LEFT(G806,2)="PH",VLOOKUP(LEFT(G806,3),'Lookup Tables'!$G$3:$H$37,2,FALSE),IF(ISNA(VLOOKUP(LEFT(G806,2),'Lookup Tables'!$G$3:$H$37,2,FALSE)),"Other",VLOOKUP(LEFT(G806,2),'Lookup Tables'!$G$3:$H$37,2,FALSE)))</f>
        <v>Battery</v>
      </c>
      <c r="U806" s="79" t="str">
        <f t="shared" si="88"/>
        <v>NL2</v>
      </c>
      <c r="V806" s="79" t="str">
        <f t="shared" si="89"/>
        <v>L</v>
      </c>
      <c r="W806" s="79">
        <f>VLOOKUP(V806,'Lookup Tables'!$K$3:$L$21,2,FALSE)</f>
        <v>12</v>
      </c>
      <c r="X806" s="79">
        <f t="shared" si="90"/>
        <v>84</v>
      </c>
      <c r="Y806" s="12">
        <f ca="1">IF(R806="LATE",TODAY()-P806,0)</f>
        <v>0</v>
      </c>
      <c r="Z806">
        <f ca="1">Y806*L806</f>
        <v>0</v>
      </c>
      <c r="AA806" s="80"/>
      <c r="AB806" s="93"/>
    </row>
    <row r="807" spans="1:28" x14ac:dyDescent="0.25">
      <c r="A807" s="25" t="s">
        <v>1121</v>
      </c>
      <c r="B807" s="25" t="s">
        <v>13</v>
      </c>
      <c r="C807" s="26">
        <v>43336</v>
      </c>
      <c r="D807" s="26">
        <v>43445</v>
      </c>
      <c r="E807" s="25" t="s">
        <v>1122</v>
      </c>
      <c r="F807" s="25" t="s">
        <v>1122</v>
      </c>
      <c r="G807" s="25" t="s">
        <v>1728</v>
      </c>
      <c r="H807" s="25" t="s">
        <v>17</v>
      </c>
      <c r="I807" s="25" t="s">
        <v>2362</v>
      </c>
      <c r="J807" s="27">
        <v>50</v>
      </c>
      <c r="K807" s="27">
        <v>0</v>
      </c>
      <c r="L807" s="27">
        <f t="shared" si="87"/>
        <v>50</v>
      </c>
      <c r="M807" s="93">
        <v>1.2127248112192524</v>
      </c>
      <c r="N807" s="4" t="str">
        <f t="shared" si="91"/>
        <v>46897NL2020as22-REV3.550</v>
      </c>
      <c r="O807" s="4">
        <f t="shared" si="92"/>
        <v>60.636240560962619</v>
      </c>
      <c r="P807" s="8">
        <f t="shared" si="93"/>
        <v>43445</v>
      </c>
      <c r="Q807" s="8">
        <f>VLOOKUP(P807,'Lookup Tables'!$A$3:$B$121,1,TRUE)</f>
        <v>43443</v>
      </c>
      <c r="R807" s="9">
        <f>VLOOKUP(P807,'Lookup Tables'!$A$3:$B$121,2,TRUE)</f>
        <v>43443</v>
      </c>
      <c r="S807" s="10">
        <f>VLOOKUP(P807,'Lookup Tables'!$D$3:$E$25,2,TRUE)</f>
        <v>43435</v>
      </c>
      <c r="T807" s="24" t="str">
        <f>IF(LEFT(G807,2)="PH",VLOOKUP(LEFT(G807,3),'Lookup Tables'!$G$3:$H$37,2,FALSE),IF(ISNA(VLOOKUP(LEFT(G807,2),'Lookup Tables'!$G$3:$H$37,2,FALSE)),"Other",VLOOKUP(LEFT(G807,2),'Lookup Tables'!$G$3:$H$37,2,FALSE)))</f>
        <v>Battery</v>
      </c>
      <c r="U807" s="79" t="str">
        <f t="shared" si="88"/>
        <v>NL2</v>
      </c>
      <c r="V807" s="79" t="str">
        <f t="shared" si="89"/>
        <v>L</v>
      </c>
      <c r="W807" s="79">
        <f>VLOOKUP(V807,'Lookup Tables'!$K$3:$L$21,2,FALSE)</f>
        <v>12</v>
      </c>
      <c r="X807" s="79">
        <f t="shared" si="90"/>
        <v>600</v>
      </c>
      <c r="Y807" s="12">
        <f ca="1">IF(R807="LATE",TODAY()-P807,0)</f>
        <v>0</v>
      </c>
      <c r="Z807">
        <f ca="1">Y807*L807</f>
        <v>0</v>
      </c>
      <c r="AA807" s="80"/>
      <c r="AB807" s="93"/>
    </row>
    <row r="808" spans="1:28" x14ac:dyDescent="0.25">
      <c r="A808" s="25" t="s">
        <v>418</v>
      </c>
      <c r="B808" s="25" t="s">
        <v>13</v>
      </c>
      <c r="C808" s="26">
        <v>43292</v>
      </c>
      <c r="D808" s="26">
        <v>43361</v>
      </c>
      <c r="E808" s="25" t="s">
        <v>419</v>
      </c>
      <c r="F808" s="25" t="s">
        <v>419</v>
      </c>
      <c r="G808" s="25" t="s">
        <v>1729</v>
      </c>
      <c r="H808" s="25" t="s">
        <v>17</v>
      </c>
      <c r="I808" s="25" t="s">
        <v>2363</v>
      </c>
      <c r="J808" s="27">
        <v>10</v>
      </c>
      <c r="K808" s="27">
        <v>0</v>
      </c>
      <c r="L808" s="27">
        <f t="shared" si="87"/>
        <v>10</v>
      </c>
      <c r="M808" s="93">
        <v>1.6784155062837882</v>
      </c>
      <c r="N808" s="4" t="str">
        <f t="shared" si="91"/>
        <v>46520NL2024as22-REV3.710</v>
      </c>
      <c r="O808" s="4">
        <f t="shared" si="92"/>
        <v>16.784155062837883</v>
      </c>
      <c r="P808" s="8">
        <f t="shared" si="93"/>
        <v>43361</v>
      </c>
      <c r="Q808" s="8">
        <f>VLOOKUP(P808,'Lookup Tables'!$A$3:$B$121,1,TRUE)</f>
        <v>43359</v>
      </c>
      <c r="R808" s="9">
        <f>VLOOKUP(P808,'Lookup Tables'!$A$3:$B$121,2,TRUE)</f>
        <v>43359</v>
      </c>
      <c r="S808" s="10">
        <f>VLOOKUP(P808,'Lookup Tables'!$D$3:$E$25,2,TRUE)</f>
        <v>43344</v>
      </c>
      <c r="T808" s="24" t="str">
        <f>IF(LEFT(G808,2)="PH",VLOOKUP(LEFT(G808,3),'Lookup Tables'!$G$3:$H$37,2,FALSE),IF(ISNA(VLOOKUP(LEFT(G808,2),'Lookup Tables'!$G$3:$H$37,2,FALSE)),"Other",VLOOKUP(LEFT(G808,2),'Lookup Tables'!$G$3:$H$37,2,FALSE)))</f>
        <v>Battery</v>
      </c>
      <c r="U808" s="79" t="str">
        <f t="shared" si="88"/>
        <v>NL2</v>
      </c>
      <c r="V808" s="79" t="str">
        <f t="shared" si="89"/>
        <v>L</v>
      </c>
      <c r="W808" s="79">
        <f>VLOOKUP(V808,'Lookup Tables'!$K$3:$L$21,2,FALSE)</f>
        <v>12</v>
      </c>
      <c r="X808" s="79">
        <f t="shared" si="90"/>
        <v>120</v>
      </c>
      <c r="Y808" s="12">
        <f ca="1">IF(R808="LATE",TODAY()-P808,0)</f>
        <v>0</v>
      </c>
      <c r="Z808">
        <f ca="1">Y808*L808</f>
        <v>0</v>
      </c>
      <c r="AA808" s="80"/>
      <c r="AB808" s="93"/>
    </row>
    <row r="809" spans="1:28" x14ac:dyDescent="0.25">
      <c r="A809" s="25" t="s">
        <v>468</v>
      </c>
      <c r="B809" s="25" t="s">
        <v>13</v>
      </c>
      <c r="C809" s="26">
        <v>43305</v>
      </c>
      <c r="D809" s="26">
        <v>43417</v>
      </c>
      <c r="E809" s="25" t="s">
        <v>56</v>
      </c>
      <c r="F809" s="25" t="s">
        <v>56</v>
      </c>
      <c r="G809" s="25" t="s">
        <v>1729</v>
      </c>
      <c r="H809" s="25" t="s">
        <v>17</v>
      </c>
      <c r="I809" s="25" t="s">
        <v>2363</v>
      </c>
      <c r="J809" s="27">
        <v>12</v>
      </c>
      <c r="K809" s="27">
        <v>0</v>
      </c>
      <c r="L809" s="27">
        <f t="shared" si="87"/>
        <v>12</v>
      </c>
      <c r="M809" s="93">
        <v>1.2127248112192524</v>
      </c>
      <c r="N809" s="4" t="str">
        <f t="shared" si="91"/>
        <v>46629NL2024as22-REV3.712</v>
      </c>
      <c r="O809" s="4">
        <f t="shared" si="92"/>
        <v>14.552697734631028</v>
      </c>
      <c r="P809" s="8">
        <f t="shared" si="93"/>
        <v>43417</v>
      </c>
      <c r="Q809" s="8">
        <f>VLOOKUP(P809,'Lookup Tables'!$A$3:$B$121,1,TRUE)</f>
        <v>43415</v>
      </c>
      <c r="R809" s="9">
        <f>VLOOKUP(P809,'Lookup Tables'!$A$3:$B$121,2,TRUE)</f>
        <v>43415</v>
      </c>
      <c r="S809" s="10">
        <f>VLOOKUP(P809,'Lookup Tables'!$D$3:$E$25,2,TRUE)</f>
        <v>43405</v>
      </c>
      <c r="T809" s="24" t="str">
        <f>IF(LEFT(G809,2)="PH",VLOOKUP(LEFT(G809,3),'Lookup Tables'!$G$3:$H$37,2,FALSE),IF(ISNA(VLOOKUP(LEFT(G809,2),'Lookup Tables'!$G$3:$H$37,2,FALSE)),"Other",VLOOKUP(LEFT(G809,2),'Lookup Tables'!$G$3:$H$37,2,FALSE)))</f>
        <v>Battery</v>
      </c>
      <c r="U809" s="79" t="str">
        <f t="shared" si="88"/>
        <v>NL2</v>
      </c>
      <c r="V809" s="79" t="str">
        <f t="shared" si="89"/>
        <v>L</v>
      </c>
      <c r="W809" s="79">
        <f>VLOOKUP(V809,'Lookup Tables'!$K$3:$L$21,2,FALSE)</f>
        <v>12</v>
      </c>
      <c r="X809" s="79">
        <f t="shared" si="90"/>
        <v>144</v>
      </c>
      <c r="Y809" s="12">
        <f ca="1">IF(R809="LATE",TODAY()-P809,0)</f>
        <v>0</v>
      </c>
      <c r="Z809">
        <f ca="1">Y809*L809</f>
        <v>0</v>
      </c>
      <c r="AA809" s="80"/>
      <c r="AB809" s="93"/>
    </row>
    <row r="810" spans="1:28" x14ac:dyDescent="0.25">
      <c r="A810" s="25" t="s">
        <v>478</v>
      </c>
      <c r="B810" s="25" t="s">
        <v>13</v>
      </c>
      <c r="C810" s="26">
        <v>43308</v>
      </c>
      <c r="D810" s="26">
        <v>43417</v>
      </c>
      <c r="E810" s="25" t="s">
        <v>383</v>
      </c>
      <c r="F810" s="25" t="s">
        <v>383</v>
      </c>
      <c r="G810" s="25" t="s">
        <v>1729</v>
      </c>
      <c r="H810" s="25" t="s">
        <v>17</v>
      </c>
      <c r="I810" s="25" t="s">
        <v>2363</v>
      </c>
      <c r="J810" s="27">
        <v>12</v>
      </c>
      <c r="K810" s="27">
        <v>0</v>
      </c>
      <c r="L810" s="27">
        <f t="shared" si="87"/>
        <v>12</v>
      </c>
      <c r="M810" s="93">
        <v>1.4054432348508832</v>
      </c>
      <c r="N810" s="4" t="str">
        <f t="shared" si="91"/>
        <v>46647NL2024as22-REV3.712</v>
      </c>
      <c r="O810" s="4">
        <f t="shared" si="92"/>
        <v>16.865318818210596</v>
      </c>
      <c r="P810" s="8">
        <f t="shared" si="93"/>
        <v>43417</v>
      </c>
      <c r="Q810" s="8">
        <f>VLOOKUP(P810,'Lookup Tables'!$A$3:$B$121,1,TRUE)</f>
        <v>43415</v>
      </c>
      <c r="R810" s="9">
        <f>VLOOKUP(P810,'Lookup Tables'!$A$3:$B$121,2,TRUE)</f>
        <v>43415</v>
      </c>
      <c r="S810" s="10">
        <f>VLOOKUP(P810,'Lookup Tables'!$D$3:$E$25,2,TRUE)</f>
        <v>43405</v>
      </c>
      <c r="T810" s="24" t="str">
        <f>IF(LEFT(G810,2)="PH",VLOOKUP(LEFT(G810,3),'Lookup Tables'!$G$3:$H$37,2,FALSE),IF(ISNA(VLOOKUP(LEFT(G810,2),'Lookup Tables'!$G$3:$H$37,2,FALSE)),"Other",VLOOKUP(LEFT(G810,2),'Lookup Tables'!$G$3:$H$37,2,FALSE)))</f>
        <v>Battery</v>
      </c>
      <c r="U810" s="79" t="str">
        <f t="shared" si="88"/>
        <v>NL2</v>
      </c>
      <c r="V810" s="79" t="str">
        <f t="shared" si="89"/>
        <v>L</v>
      </c>
      <c r="W810" s="79">
        <f>VLOOKUP(V810,'Lookup Tables'!$K$3:$L$21,2,FALSE)</f>
        <v>12</v>
      </c>
      <c r="X810" s="79">
        <f t="shared" si="90"/>
        <v>144</v>
      </c>
      <c r="Y810" s="12">
        <f ca="1">IF(R810="LATE",TODAY()-P810,0)</f>
        <v>0</v>
      </c>
      <c r="Z810">
        <f ca="1">Y810*L810</f>
        <v>0</v>
      </c>
      <c r="AA810" s="80"/>
      <c r="AB810" s="93"/>
    </row>
    <row r="811" spans="1:28" x14ac:dyDescent="0.25">
      <c r="A811" s="25" t="s">
        <v>748</v>
      </c>
      <c r="B811" s="25" t="s">
        <v>13</v>
      </c>
      <c r="C811" s="26">
        <v>43321</v>
      </c>
      <c r="D811" s="26">
        <v>43434</v>
      </c>
      <c r="E811" s="25" t="s">
        <v>51</v>
      </c>
      <c r="F811" s="25" t="s">
        <v>51</v>
      </c>
      <c r="G811" s="25" t="s">
        <v>1729</v>
      </c>
      <c r="H811" s="25" t="s">
        <v>17</v>
      </c>
      <c r="I811" s="25" t="s">
        <v>2364</v>
      </c>
      <c r="J811" s="27">
        <v>10</v>
      </c>
      <c r="K811" s="27">
        <v>0</v>
      </c>
      <c r="L811" s="27">
        <f t="shared" si="87"/>
        <v>10</v>
      </c>
      <c r="M811" s="93">
        <v>1.2127248112192524</v>
      </c>
      <c r="N811" s="4" t="str">
        <f t="shared" si="91"/>
        <v>46781NL2024as22-REV3.710</v>
      </c>
      <c r="O811" s="4">
        <f t="shared" si="92"/>
        <v>12.127248112192524</v>
      </c>
      <c r="P811" s="8">
        <f t="shared" si="93"/>
        <v>43430</v>
      </c>
      <c r="Q811" s="8">
        <f>VLOOKUP(P811,'Lookup Tables'!$A$3:$B$121,1,TRUE)</f>
        <v>43429</v>
      </c>
      <c r="R811" s="9">
        <f>VLOOKUP(P811,'Lookup Tables'!$A$3:$B$121,2,TRUE)</f>
        <v>43429</v>
      </c>
      <c r="S811" s="10">
        <f>VLOOKUP(P811,'Lookup Tables'!$D$3:$E$25,2,TRUE)</f>
        <v>43405</v>
      </c>
      <c r="T811" s="24" t="str">
        <f>IF(LEFT(G811,2)="PH",VLOOKUP(LEFT(G811,3),'Lookup Tables'!$G$3:$H$37,2,FALSE),IF(ISNA(VLOOKUP(LEFT(G811,2),'Lookup Tables'!$G$3:$H$37,2,FALSE)),"Other",VLOOKUP(LEFT(G811,2),'Lookup Tables'!$G$3:$H$37,2,FALSE)))</f>
        <v>Battery</v>
      </c>
      <c r="U811" s="79" t="str">
        <f t="shared" si="88"/>
        <v>NL2</v>
      </c>
      <c r="V811" s="79" t="str">
        <f t="shared" si="89"/>
        <v>L</v>
      </c>
      <c r="W811" s="79">
        <f>VLOOKUP(V811,'Lookup Tables'!$K$3:$L$21,2,FALSE)</f>
        <v>12</v>
      </c>
      <c r="X811" s="79">
        <f t="shared" si="90"/>
        <v>120</v>
      </c>
      <c r="Y811" s="12">
        <f ca="1">IF(R811="LATE",TODAY()-P811,0)</f>
        <v>0</v>
      </c>
      <c r="Z811">
        <f ca="1">Y811*L811</f>
        <v>0</v>
      </c>
      <c r="AA811" s="80"/>
      <c r="AB811" s="93"/>
    </row>
    <row r="812" spans="1:28" x14ac:dyDescent="0.25">
      <c r="A812" s="25" t="s">
        <v>447</v>
      </c>
      <c r="B812" s="25" t="s">
        <v>13</v>
      </c>
      <c r="C812" s="26">
        <v>43301</v>
      </c>
      <c r="D812" s="26">
        <v>43340</v>
      </c>
      <c r="E812" s="25" t="s">
        <v>448</v>
      </c>
      <c r="F812" s="25" t="s">
        <v>448</v>
      </c>
      <c r="G812" s="25" t="s">
        <v>1730</v>
      </c>
      <c r="H812" s="25" t="s">
        <v>17</v>
      </c>
      <c r="I812" s="25" t="s">
        <v>2365</v>
      </c>
      <c r="J812" s="27">
        <v>2</v>
      </c>
      <c r="K812" s="27">
        <v>0</v>
      </c>
      <c r="L812" s="27">
        <f t="shared" si="87"/>
        <v>2</v>
      </c>
      <c r="M812" s="93">
        <v>1.6122652258398809</v>
      </c>
      <c r="N812" s="4" t="str">
        <f t="shared" si="91"/>
        <v>46609NL2024bf22-REV4.62</v>
      </c>
      <c r="O812" s="4">
        <f t="shared" si="92"/>
        <v>3.2245304516797617</v>
      </c>
      <c r="P812" s="8">
        <f t="shared" si="93"/>
        <v>43340</v>
      </c>
      <c r="Q812" s="8">
        <f>VLOOKUP(P812,'Lookup Tables'!$A$3:$B$121,1,TRUE)</f>
        <v>43338</v>
      </c>
      <c r="R812" s="9" t="str">
        <f>VLOOKUP(P812,'Lookup Tables'!$A$3:$B$121,2,TRUE)</f>
        <v>LATE</v>
      </c>
      <c r="S812" s="10" t="str">
        <f>VLOOKUP(P812,'Lookup Tables'!$D$3:$E$25,2,TRUE)</f>
        <v>LATE</v>
      </c>
      <c r="T812" s="24" t="str">
        <f>IF(LEFT(G812,2)="PH",VLOOKUP(LEFT(G812,3),'Lookup Tables'!$G$3:$H$37,2,FALSE),IF(ISNA(VLOOKUP(LEFT(G812,2),'Lookup Tables'!$G$3:$H$37,2,FALSE)),"Other",VLOOKUP(LEFT(G812,2),'Lookup Tables'!$G$3:$H$37,2,FALSE)))</f>
        <v>Battery</v>
      </c>
      <c r="U812" s="79" t="str">
        <f t="shared" si="88"/>
        <v>NL2</v>
      </c>
      <c r="V812" s="79" t="str">
        <f t="shared" si="89"/>
        <v>L</v>
      </c>
      <c r="W812" s="79">
        <f>VLOOKUP(V812,'Lookup Tables'!$K$3:$L$21,2,FALSE)</f>
        <v>12</v>
      </c>
      <c r="X812" s="79">
        <f t="shared" si="90"/>
        <v>24</v>
      </c>
      <c r="Y812" s="12">
        <f ca="1">IF(R812="LATE",TODAY()-P812,0)</f>
        <v>17</v>
      </c>
      <c r="Z812">
        <f ca="1">Y812*L812</f>
        <v>34</v>
      </c>
      <c r="AA812" s="80"/>
      <c r="AB812" s="93"/>
    </row>
    <row r="813" spans="1:28" x14ac:dyDescent="0.25">
      <c r="A813" s="25" t="s">
        <v>487</v>
      </c>
      <c r="B813" s="25" t="s">
        <v>13</v>
      </c>
      <c r="C813" s="26">
        <v>43308</v>
      </c>
      <c r="D813" s="26">
        <v>43355</v>
      </c>
      <c r="E813" s="25" t="s">
        <v>488</v>
      </c>
      <c r="F813" s="25" t="s">
        <v>488</v>
      </c>
      <c r="G813" s="25" t="s">
        <v>1730</v>
      </c>
      <c r="H813" s="25" t="s">
        <v>17</v>
      </c>
      <c r="I813" s="25" t="s">
        <v>2365</v>
      </c>
      <c r="J813" s="27">
        <v>2</v>
      </c>
      <c r="K813" s="27">
        <v>0</v>
      </c>
      <c r="L813" s="27">
        <f t="shared" si="87"/>
        <v>2</v>
      </c>
      <c r="M813" s="93">
        <v>1.6122652258398809</v>
      </c>
      <c r="N813" s="4" t="str">
        <f t="shared" si="91"/>
        <v>46663NL2024bf22-REV4.62</v>
      </c>
      <c r="O813" s="4">
        <f t="shared" si="92"/>
        <v>3.2245304516797617</v>
      </c>
      <c r="P813" s="8">
        <f t="shared" si="93"/>
        <v>43355</v>
      </c>
      <c r="Q813" s="8">
        <f>VLOOKUP(P813,'Lookup Tables'!$A$3:$B$121,1,TRUE)</f>
        <v>43352</v>
      </c>
      <c r="R813" s="9">
        <f>VLOOKUP(P813,'Lookup Tables'!$A$3:$B$121,2,TRUE)</f>
        <v>43352</v>
      </c>
      <c r="S813" s="10">
        <f>VLOOKUP(P813,'Lookup Tables'!$D$3:$E$25,2,TRUE)</f>
        <v>43344</v>
      </c>
      <c r="T813" s="24" t="str">
        <f>IF(LEFT(G813,2)="PH",VLOOKUP(LEFT(G813,3),'Lookup Tables'!$G$3:$H$37,2,FALSE),IF(ISNA(VLOOKUP(LEFT(G813,2),'Lookup Tables'!$G$3:$H$37,2,FALSE)),"Other",VLOOKUP(LEFT(G813,2),'Lookup Tables'!$G$3:$H$37,2,FALSE)))</f>
        <v>Battery</v>
      </c>
      <c r="U813" s="79" t="str">
        <f t="shared" si="88"/>
        <v>NL2</v>
      </c>
      <c r="V813" s="79" t="str">
        <f t="shared" si="89"/>
        <v>L</v>
      </c>
      <c r="W813" s="79">
        <f>VLOOKUP(V813,'Lookup Tables'!$K$3:$L$21,2,FALSE)</f>
        <v>12</v>
      </c>
      <c r="X813" s="79">
        <f t="shared" si="90"/>
        <v>24</v>
      </c>
      <c r="Y813" s="12">
        <f ca="1">IF(R813="LATE",TODAY()-P813,0)</f>
        <v>0</v>
      </c>
      <c r="Z813">
        <f ca="1">Y813*L813</f>
        <v>0</v>
      </c>
      <c r="AA813" s="80"/>
      <c r="AB813" s="93"/>
    </row>
    <row r="814" spans="1:28" x14ac:dyDescent="0.25">
      <c r="A814" s="25" t="s">
        <v>127</v>
      </c>
      <c r="B814" s="25" t="s">
        <v>13</v>
      </c>
      <c r="C814" s="26">
        <v>43070</v>
      </c>
      <c r="D814" s="26">
        <v>43364</v>
      </c>
      <c r="E814" s="25" t="s">
        <v>57</v>
      </c>
      <c r="F814" s="25" t="s">
        <v>57</v>
      </c>
      <c r="G814" s="25" t="s">
        <v>1730</v>
      </c>
      <c r="H814" s="25" t="s">
        <v>17</v>
      </c>
      <c r="I814" s="25" t="s">
        <v>2365</v>
      </c>
      <c r="J814" s="27">
        <v>20</v>
      </c>
      <c r="K814" s="27">
        <v>0</v>
      </c>
      <c r="L814" s="27">
        <f t="shared" si="87"/>
        <v>20</v>
      </c>
      <c r="M814" s="93">
        <v>0.97906054687268562</v>
      </c>
      <c r="N814" s="4" t="str">
        <f t="shared" si="91"/>
        <v>44483NL2024bf22-REV4.620</v>
      </c>
      <c r="O814" s="4">
        <f t="shared" si="92"/>
        <v>19.581210937453712</v>
      </c>
      <c r="P814" s="8">
        <f t="shared" si="93"/>
        <v>43364</v>
      </c>
      <c r="Q814" s="8">
        <f>VLOOKUP(P814,'Lookup Tables'!$A$3:$B$121,1,TRUE)</f>
        <v>43359</v>
      </c>
      <c r="R814" s="9">
        <f>VLOOKUP(P814,'Lookup Tables'!$A$3:$B$121,2,TRUE)</f>
        <v>43359</v>
      </c>
      <c r="S814" s="10">
        <f>VLOOKUP(P814,'Lookup Tables'!$D$3:$E$25,2,TRUE)</f>
        <v>43344</v>
      </c>
      <c r="T814" s="24" t="str">
        <f>IF(LEFT(G814,2)="PH",VLOOKUP(LEFT(G814,3),'Lookup Tables'!$G$3:$H$37,2,FALSE),IF(ISNA(VLOOKUP(LEFT(G814,2),'Lookup Tables'!$G$3:$H$37,2,FALSE)),"Other",VLOOKUP(LEFT(G814,2),'Lookup Tables'!$G$3:$H$37,2,FALSE)))</f>
        <v>Battery</v>
      </c>
      <c r="U814" s="79" t="str">
        <f t="shared" si="88"/>
        <v>NL2</v>
      </c>
      <c r="V814" s="79" t="str">
        <f t="shared" si="89"/>
        <v>L</v>
      </c>
      <c r="W814" s="79">
        <f>VLOOKUP(V814,'Lookup Tables'!$K$3:$L$21,2,FALSE)</f>
        <v>12</v>
      </c>
      <c r="X814" s="79">
        <f t="shared" si="90"/>
        <v>240</v>
      </c>
      <c r="Y814" s="12">
        <f ca="1">IF(R814="LATE",TODAY()-P814,0)</f>
        <v>0</v>
      </c>
      <c r="Z814">
        <f ca="1">Y814*L814</f>
        <v>0</v>
      </c>
      <c r="AA814" s="80"/>
      <c r="AB814" s="93"/>
    </row>
    <row r="815" spans="1:28" x14ac:dyDescent="0.25">
      <c r="A815" s="25" t="s">
        <v>434</v>
      </c>
      <c r="B815" s="25" t="s">
        <v>13</v>
      </c>
      <c r="C815" s="26">
        <v>43297</v>
      </c>
      <c r="D815" s="26">
        <v>43364</v>
      </c>
      <c r="E815" s="25" t="s">
        <v>51</v>
      </c>
      <c r="F815" s="25" t="s">
        <v>51</v>
      </c>
      <c r="G815" s="25" t="s">
        <v>1730</v>
      </c>
      <c r="H815" s="25" t="s">
        <v>17</v>
      </c>
      <c r="I815" s="25" t="s">
        <v>2365</v>
      </c>
      <c r="J815" s="27">
        <v>12</v>
      </c>
      <c r="K815" s="27">
        <v>0</v>
      </c>
      <c r="L815" s="27">
        <f t="shared" si="87"/>
        <v>12</v>
      </c>
      <c r="M815" s="93">
        <v>1.0697783317455545</v>
      </c>
      <c r="N815" s="4" t="str">
        <f t="shared" si="91"/>
        <v>46540NL2024bf22-REV4.612</v>
      </c>
      <c r="O815" s="4">
        <f t="shared" si="92"/>
        <v>12.837339980946654</v>
      </c>
      <c r="P815" s="8">
        <f t="shared" si="93"/>
        <v>43364</v>
      </c>
      <c r="Q815" s="8">
        <f>VLOOKUP(P815,'Lookup Tables'!$A$3:$B$121,1,TRUE)</f>
        <v>43359</v>
      </c>
      <c r="R815" s="9">
        <f>VLOOKUP(P815,'Lookup Tables'!$A$3:$B$121,2,TRUE)</f>
        <v>43359</v>
      </c>
      <c r="S815" s="10">
        <f>VLOOKUP(P815,'Lookup Tables'!$D$3:$E$25,2,TRUE)</f>
        <v>43344</v>
      </c>
      <c r="T815" s="24" t="str">
        <f>IF(LEFT(G815,2)="PH",VLOOKUP(LEFT(G815,3),'Lookup Tables'!$G$3:$H$37,2,FALSE),IF(ISNA(VLOOKUP(LEFT(G815,2),'Lookup Tables'!$G$3:$H$37,2,FALSE)),"Other",VLOOKUP(LEFT(G815,2),'Lookup Tables'!$G$3:$H$37,2,FALSE)))</f>
        <v>Battery</v>
      </c>
      <c r="U815" s="79" t="str">
        <f t="shared" si="88"/>
        <v>NL2</v>
      </c>
      <c r="V815" s="79" t="str">
        <f t="shared" si="89"/>
        <v>L</v>
      </c>
      <c r="W815" s="79">
        <f>VLOOKUP(V815,'Lookup Tables'!$K$3:$L$21,2,FALSE)</f>
        <v>12</v>
      </c>
      <c r="X815" s="79">
        <f t="shared" si="90"/>
        <v>144</v>
      </c>
      <c r="Y815" s="12">
        <f ca="1">IF(R815="LATE",TODAY()-P815,0)</f>
        <v>0</v>
      </c>
      <c r="Z815">
        <f ca="1">Y815*L815</f>
        <v>0</v>
      </c>
      <c r="AA815" s="80"/>
      <c r="AB815" s="93"/>
    </row>
    <row r="816" spans="1:28" x14ac:dyDescent="0.25">
      <c r="A816" s="25" t="s">
        <v>1117</v>
      </c>
      <c r="B816" s="25" t="s">
        <v>13</v>
      </c>
      <c r="C816" s="26">
        <v>43336</v>
      </c>
      <c r="D816" s="26">
        <v>43364</v>
      </c>
      <c r="E816" s="25" t="s">
        <v>84</v>
      </c>
      <c r="F816" s="25" t="s">
        <v>84</v>
      </c>
      <c r="G816" s="25" t="s">
        <v>1730</v>
      </c>
      <c r="H816" s="25" t="s">
        <v>17</v>
      </c>
      <c r="I816" s="25" t="s">
        <v>2365</v>
      </c>
      <c r="J816" s="27">
        <v>3</v>
      </c>
      <c r="K816" s="27">
        <v>0</v>
      </c>
      <c r="L816" s="27">
        <f t="shared" si="87"/>
        <v>3</v>
      </c>
      <c r="M816" s="93">
        <v>1.6122652258398809</v>
      </c>
      <c r="N816" s="4" t="str">
        <f t="shared" si="91"/>
        <v>46895NL2024bf22-REV4.63</v>
      </c>
      <c r="O816" s="4">
        <f t="shared" si="92"/>
        <v>4.8367956775196426</v>
      </c>
      <c r="P816" s="8">
        <f t="shared" si="93"/>
        <v>43364</v>
      </c>
      <c r="Q816" s="8">
        <f>VLOOKUP(P816,'Lookup Tables'!$A$3:$B$121,1,TRUE)</f>
        <v>43359</v>
      </c>
      <c r="R816" s="9">
        <f>VLOOKUP(P816,'Lookup Tables'!$A$3:$B$121,2,TRUE)</f>
        <v>43359</v>
      </c>
      <c r="S816" s="10">
        <f>VLOOKUP(P816,'Lookup Tables'!$D$3:$E$25,2,TRUE)</f>
        <v>43344</v>
      </c>
      <c r="T816" s="24" t="str">
        <f>IF(LEFT(G816,2)="PH",VLOOKUP(LEFT(G816,3),'Lookup Tables'!$G$3:$H$37,2,FALSE),IF(ISNA(VLOOKUP(LEFT(G816,2),'Lookup Tables'!$G$3:$H$37,2,FALSE)),"Other",VLOOKUP(LEFT(G816,2),'Lookup Tables'!$G$3:$H$37,2,FALSE)))</f>
        <v>Battery</v>
      </c>
      <c r="U816" s="79" t="str">
        <f t="shared" si="88"/>
        <v>NL2</v>
      </c>
      <c r="V816" s="79" t="str">
        <f t="shared" si="89"/>
        <v>L</v>
      </c>
      <c r="W816" s="79">
        <f>VLOOKUP(V816,'Lookup Tables'!$K$3:$L$21,2,FALSE)</f>
        <v>12</v>
      </c>
      <c r="X816" s="79">
        <f t="shared" si="90"/>
        <v>36</v>
      </c>
      <c r="Y816" s="12">
        <f ca="1">IF(R816="LATE",TODAY()-P816,0)</f>
        <v>0</v>
      </c>
      <c r="Z816">
        <f ca="1">Y816*L816</f>
        <v>0</v>
      </c>
      <c r="AA816" s="80"/>
      <c r="AB816" s="93"/>
    </row>
    <row r="817" spans="1:28" x14ac:dyDescent="0.25">
      <c r="A817" s="25" t="s">
        <v>496</v>
      </c>
      <c r="B817" s="25" t="s">
        <v>13</v>
      </c>
      <c r="C817" s="26">
        <v>43308</v>
      </c>
      <c r="D817" s="26">
        <v>43371</v>
      </c>
      <c r="E817" s="25" t="s">
        <v>497</v>
      </c>
      <c r="F817" s="25" t="s">
        <v>497</v>
      </c>
      <c r="G817" s="25" t="s">
        <v>1730</v>
      </c>
      <c r="H817" s="25" t="s">
        <v>17</v>
      </c>
      <c r="I817" s="25" t="s">
        <v>2365</v>
      </c>
      <c r="J817" s="27">
        <v>5</v>
      </c>
      <c r="K817" s="27">
        <v>0</v>
      </c>
      <c r="L817" s="27">
        <f t="shared" si="87"/>
        <v>5</v>
      </c>
      <c r="M817" s="93">
        <v>1.6122652258398809</v>
      </c>
      <c r="N817" s="4" t="str">
        <f t="shared" si="91"/>
        <v>46662NL2024bf22-REV4.65</v>
      </c>
      <c r="O817" s="4">
        <f t="shared" si="92"/>
        <v>8.0613261291994043</v>
      </c>
      <c r="P817" s="8">
        <f t="shared" si="93"/>
        <v>43371</v>
      </c>
      <c r="Q817" s="8">
        <f>VLOOKUP(P817,'Lookup Tables'!$A$3:$B$121,1,TRUE)</f>
        <v>43366</v>
      </c>
      <c r="R817" s="9">
        <f>VLOOKUP(P817,'Lookup Tables'!$A$3:$B$121,2,TRUE)</f>
        <v>43366</v>
      </c>
      <c r="S817" s="10">
        <f>VLOOKUP(P817,'Lookup Tables'!$D$3:$E$25,2,TRUE)</f>
        <v>43344</v>
      </c>
      <c r="T817" s="24" t="str">
        <f>IF(LEFT(G817,2)="PH",VLOOKUP(LEFT(G817,3),'Lookup Tables'!$G$3:$H$37,2,FALSE),IF(ISNA(VLOOKUP(LEFT(G817,2),'Lookup Tables'!$G$3:$H$37,2,FALSE)),"Other",VLOOKUP(LEFT(G817,2),'Lookup Tables'!$G$3:$H$37,2,FALSE)))</f>
        <v>Battery</v>
      </c>
      <c r="U817" s="79" t="str">
        <f t="shared" si="88"/>
        <v>NL2</v>
      </c>
      <c r="V817" s="79" t="str">
        <f t="shared" si="89"/>
        <v>L</v>
      </c>
      <c r="W817" s="79">
        <f>VLOOKUP(V817,'Lookup Tables'!$K$3:$L$21,2,FALSE)</f>
        <v>12</v>
      </c>
      <c r="X817" s="79">
        <f t="shared" si="90"/>
        <v>60</v>
      </c>
      <c r="Y817" s="12">
        <f ca="1">IF(R817="LATE",TODAY()-P817,0)</f>
        <v>0</v>
      </c>
      <c r="Z817">
        <f ca="1">Y817*L817</f>
        <v>0</v>
      </c>
      <c r="AA817" s="80"/>
      <c r="AB817" s="93"/>
    </row>
    <row r="818" spans="1:28" x14ac:dyDescent="0.25">
      <c r="A818" s="25" t="s">
        <v>1241</v>
      </c>
      <c r="B818" s="25" t="s">
        <v>13</v>
      </c>
      <c r="C818" s="26">
        <v>43348</v>
      </c>
      <c r="D818" s="26">
        <v>43371</v>
      </c>
      <c r="E818" s="25" t="s">
        <v>1242</v>
      </c>
      <c r="F818" s="25" t="s">
        <v>1242</v>
      </c>
      <c r="G818" s="25" t="s">
        <v>1730</v>
      </c>
      <c r="H818" s="25" t="s">
        <v>17</v>
      </c>
      <c r="I818" s="25" t="s">
        <v>2365</v>
      </c>
      <c r="J818" s="27">
        <v>2</v>
      </c>
      <c r="K818" s="27">
        <v>0</v>
      </c>
      <c r="L818" s="27">
        <f t="shared" si="87"/>
        <v>2</v>
      </c>
      <c r="M818" s="93">
        <v>1.6122652258398809</v>
      </c>
      <c r="N818" s="4" t="str">
        <f t="shared" si="91"/>
        <v>46966NL2024bf22-REV4.62</v>
      </c>
      <c r="O818" s="4">
        <f t="shared" si="92"/>
        <v>3.2245304516797617</v>
      </c>
      <c r="P818" s="8">
        <f t="shared" si="93"/>
        <v>43371</v>
      </c>
      <c r="Q818" s="8">
        <f>VLOOKUP(P818,'Lookup Tables'!$A$3:$B$121,1,TRUE)</f>
        <v>43366</v>
      </c>
      <c r="R818" s="9">
        <f>VLOOKUP(P818,'Lookup Tables'!$A$3:$B$121,2,TRUE)</f>
        <v>43366</v>
      </c>
      <c r="S818" s="10">
        <f>VLOOKUP(P818,'Lookup Tables'!$D$3:$E$25,2,TRUE)</f>
        <v>43344</v>
      </c>
      <c r="T818" s="24" t="str">
        <f>IF(LEFT(G818,2)="PH",VLOOKUP(LEFT(G818,3),'Lookup Tables'!$G$3:$H$37,2,FALSE),IF(ISNA(VLOOKUP(LEFT(G818,2),'Lookup Tables'!$G$3:$H$37,2,FALSE)),"Other",VLOOKUP(LEFT(G818,2),'Lookup Tables'!$G$3:$H$37,2,FALSE)))</f>
        <v>Battery</v>
      </c>
      <c r="U818" s="79" t="str">
        <f t="shared" si="88"/>
        <v>NL2</v>
      </c>
      <c r="V818" s="79" t="str">
        <f t="shared" si="89"/>
        <v>L</v>
      </c>
      <c r="W818" s="79">
        <f>VLOOKUP(V818,'Lookup Tables'!$K$3:$L$21,2,FALSE)</f>
        <v>12</v>
      </c>
      <c r="X818" s="79">
        <f t="shared" si="90"/>
        <v>24</v>
      </c>
      <c r="Y818" s="12">
        <f ca="1">IF(R818="LATE",TODAY()-P818,0)</f>
        <v>0</v>
      </c>
      <c r="Z818">
        <f ca="1">Y818*L818</f>
        <v>0</v>
      </c>
      <c r="AA818" s="80"/>
      <c r="AB818" s="93"/>
    </row>
    <row r="819" spans="1:28" x14ac:dyDescent="0.25">
      <c r="A819" s="25" t="s">
        <v>1302</v>
      </c>
      <c r="B819" s="25" t="s">
        <v>13</v>
      </c>
      <c r="C819" s="26">
        <v>43350</v>
      </c>
      <c r="D819" s="26">
        <v>43371</v>
      </c>
      <c r="E819" s="25" t="s">
        <v>1303</v>
      </c>
      <c r="F819" s="25" t="s">
        <v>1303</v>
      </c>
      <c r="G819" s="25" t="s">
        <v>1730</v>
      </c>
      <c r="H819" s="25" t="s">
        <v>17</v>
      </c>
      <c r="I819" s="25" t="s">
        <v>2365</v>
      </c>
      <c r="J819" s="27">
        <v>2</v>
      </c>
      <c r="K819" s="27">
        <v>0</v>
      </c>
      <c r="L819" s="27">
        <f t="shared" si="87"/>
        <v>2</v>
      </c>
      <c r="M819" s="93">
        <v>1.6122652258398809</v>
      </c>
      <c r="N819" s="4" t="str">
        <f t="shared" si="91"/>
        <v>46992NL2024bf22-REV4.62</v>
      </c>
      <c r="O819" s="4">
        <f t="shared" si="92"/>
        <v>3.2245304516797617</v>
      </c>
      <c r="P819" s="8">
        <f t="shared" si="93"/>
        <v>43371</v>
      </c>
      <c r="Q819" s="8">
        <f>VLOOKUP(P819,'Lookup Tables'!$A$3:$B$121,1,TRUE)</f>
        <v>43366</v>
      </c>
      <c r="R819" s="9">
        <f>VLOOKUP(P819,'Lookup Tables'!$A$3:$B$121,2,TRUE)</f>
        <v>43366</v>
      </c>
      <c r="S819" s="10">
        <f>VLOOKUP(P819,'Lookup Tables'!$D$3:$E$25,2,TRUE)</f>
        <v>43344</v>
      </c>
      <c r="T819" s="24" t="str">
        <f>IF(LEFT(G819,2)="PH",VLOOKUP(LEFT(G819,3),'Lookup Tables'!$G$3:$H$37,2,FALSE),IF(ISNA(VLOOKUP(LEFT(G819,2),'Lookup Tables'!$G$3:$H$37,2,FALSE)),"Other",VLOOKUP(LEFT(G819,2),'Lookup Tables'!$G$3:$H$37,2,FALSE)))</f>
        <v>Battery</v>
      </c>
      <c r="U819" s="79" t="str">
        <f t="shared" si="88"/>
        <v>NL2</v>
      </c>
      <c r="V819" s="79" t="str">
        <f t="shared" si="89"/>
        <v>L</v>
      </c>
      <c r="W819" s="79">
        <f>VLOOKUP(V819,'Lookup Tables'!$K$3:$L$21,2,FALSE)</f>
        <v>12</v>
      </c>
      <c r="X819" s="79">
        <f t="shared" si="90"/>
        <v>24</v>
      </c>
      <c r="Y819" s="12">
        <f ca="1">IF(R819="LATE",TODAY()-P819,0)</f>
        <v>0</v>
      </c>
      <c r="Z819">
        <f ca="1">Y819*L819</f>
        <v>0</v>
      </c>
      <c r="AA819" s="80"/>
      <c r="AB819" s="93"/>
    </row>
    <row r="820" spans="1:28" x14ac:dyDescent="0.25">
      <c r="A820" s="25" t="s">
        <v>339</v>
      </c>
      <c r="B820" s="25" t="s">
        <v>13</v>
      </c>
      <c r="C820" s="26">
        <v>43277</v>
      </c>
      <c r="D820" s="26">
        <v>43378</v>
      </c>
      <c r="E820" s="25" t="s">
        <v>340</v>
      </c>
      <c r="F820" s="25" t="s">
        <v>340</v>
      </c>
      <c r="G820" s="25" t="s">
        <v>1730</v>
      </c>
      <c r="H820" s="25" t="s">
        <v>17</v>
      </c>
      <c r="I820" s="25" t="s">
        <v>2365</v>
      </c>
      <c r="J820" s="27">
        <v>12</v>
      </c>
      <c r="K820" s="27">
        <v>0</v>
      </c>
      <c r="L820" s="27">
        <f t="shared" si="87"/>
        <v>12</v>
      </c>
      <c r="M820" s="93">
        <v>1.3392929544069758</v>
      </c>
      <c r="N820" s="4" t="str">
        <f t="shared" si="91"/>
        <v>46386NL2024bf22-REV4.612</v>
      </c>
      <c r="O820" s="4">
        <f t="shared" si="92"/>
        <v>16.071515452883709</v>
      </c>
      <c r="P820" s="8">
        <f t="shared" si="93"/>
        <v>43378</v>
      </c>
      <c r="Q820" s="8">
        <f>VLOOKUP(P820,'Lookup Tables'!$A$3:$B$121,1,TRUE)</f>
        <v>43373</v>
      </c>
      <c r="R820" s="9">
        <f>VLOOKUP(P820,'Lookup Tables'!$A$3:$B$121,2,TRUE)</f>
        <v>43373</v>
      </c>
      <c r="S820" s="10">
        <f>VLOOKUP(P820,'Lookup Tables'!$D$3:$E$25,2,TRUE)</f>
        <v>43374</v>
      </c>
      <c r="T820" s="24" t="str">
        <f>IF(LEFT(G820,2)="PH",VLOOKUP(LEFT(G820,3),'Lookup Tables'!$G$3:$H$37,2,FALSE),IF(ISNA(VLOOKUP(LEFT(G820,2),'Lookup Tables'!$G$3:$H$37,2,FALSE)),"Other",VLOOKUP(LEFT(G820,2),'Lookup Tables'!$G$3:$H$37,2,FALSE)))</f>
        <v>Battery</v>
      </c>
      <c r="U820" s="79" t="str">
        <f t="shared" si="88"/>
        <v>NL2</v>
      </c>
      <c r="V820" s="79" t="str">
        <f t="shared" si="89"/>
        <v>L</v>
      </c>
      <c r="W820" s="79">
        <f>VLOOKUP(V820,'Lookup Tables'!$K$3:$L$21,2,FALSE)</f>
        <v>12</v>
      </c>
      <c r="X820" s="79">
        <f t="shared" si="90"/>
        <v>144</v>
      </c>
      <c r="Y820" s="12">
        <f ca="1">IF(R820="LATE",TODAY()-P820,0)</f>
        <v>0</v>
      </c>
      <c r="Z820">
        <f ca="1">Y820*L820</f>
        <v>0</v>
      </c>
      <c r="AA820" s="80"/>
      <c r="AB820" s="93"/>
    </row>
    <row r="821" spans="1:28" x14ac:dyDescent="0.25">
      <c r="A821" s="25" t="s">
        <v>377</v>
      </c>
      <c r="B821" s="25" t="s">
        <v>13</v>
      </c>
      <c r="C821" s="26">
        <v>43283</v>
      </c>
      <c r="D821" s="26">
        <v>43381</v>
      </c>
      <c r="E821" s="25" t="s">
        <v>378</v>
      </c>
      <c r="F821" s="25" t="s">
        <v>378</v>
      </c>
      <c r="G821" s="25" t="s">
        <v>1730</v>
      </c>
      <c r="H821" s="25" t="s">
        <v>17</v>
      </c>
      <c r="I821" s="25" t="s">
        <v>2365</v>
      </c>
      <c r="J821" s="27">
        <v>24</v>
      </c>
      <c r="K821" s="27">
        <v>0</v>
      </c>
      <c r="L821" s="27">
        <f t="shared" si="87"/>
        <v>24</v>
      </c>
      <c r="M821" s="93">
        <v>1.1717789705043167</v>
      </c>
      <c r="N821" s="4" t="str">
        <f t="shared" si="91"/>
        <v>46452NL2024bf22-REV4.624</v>
      </c>
      <c r="O821" s="4">
        <f t="shared" si="92"/>
        <v>28.1226952921036</v>
      </c>
      <c r="P821" s="8">
        <f t="shared" si="93"/>
        <v>43381</v>
      </c>
      <c r="Q821" s="8">
        <f>VLOOKUP(P821,'Lookup Tables'!$A$3:$B$121,1,TRUE)</f>
        <v>43380</v>
      </c>
      <c r="R821" s="9">
        <f>VLOOKUP(P821,'Lookup Tables'!$A$3:$B$121,2,TRUE)</f>
        <v>43380</v>
      </c>
      <c r="S821" s="10">
        <f>VLOOKUP(P821,'Lookup Tables'!$D$3:$E$25,2,TRUE)</f>
        <v>43374</v>
      </c>
      <c r="T821" s="24" t="str">
        <f>IF(LEFT(G821,2)="PH",VLOOKUP(LEFT(G821,3),'Lookup Tables'!$G$3:$H$37,2,FALSE),IF(ISNA(VLOOKUP(LEFT(G821,2),'Lookup Tables'!$G$3:$H$37,2,FALSE)),"Other",VLOOKUP(LEFT(G821,2),'Lookup Tables'!$G$3:$H$37,2,FALSE)))</f>
        <v>Battery</v>
      </c>
      <c r="U821" s="79" t="str">
        <f t="shared" si="88"/>
        <v>NL2</v>
      </c>
      <c r="V821" s="79" t="str">
        <f t="shared" si="89"/>
        <v>L</v>
      </c>
      <c r="W821" s="79">
        <f>VLOOKUP(V821,'Lookup Tables'!$K$3:$L$21,2,FALSE)</f>
        <v>12</v>
      </c>
      <c r="X821" s="79">
        <f t="shared" si="90"/>
        <v>288</v>
      </c>
      <c r="Y821" s="12">
        <f ca="1">IF(R821="LATE",TODAY()-P821,0)</f>
        <v>0</v>
      </c>
      <c r="Z821">
        <f ca="1">Y821*L821</f>
        <v>0</v>
      </c>
      <c r="AA821" s="80"/>
      <c r="AB821" s="93"/>
    </row>
    <row r="822" spans="1:28" x14ac:dyDescent="0.25">
      <c r="A822" s="25" t="s">
        <v>427</v>
      </c>
      <c r="B822" s="25" t="s">
        <v>13</v>
      </c>
      <c r="C822" s="26">
        <v>43292</v>
      </c>
      <c r="D822" s="26">
        <v>43390</v>
      </c>
      <c r="E822" s="25" t="s">
        <v>46</v>
      </c>
      <c r="F822" s="25" t="s">
        <v>46</v>
      </c>
      <c r="G822" s="25" t="s">
        <v>1730</v>
      </c>
      <c r="H822" s="25" t="s">
        <v>17</v>
      </c>
      <c r="I822" s="25" t="s">
        <v>2365</v>
      </c>
      <c r="J822" s="27">
        <v>40</v>
      </c>
      <c r="K822" s="27">
        <v>0</v>
      </c>
      <c r="L822" s="27">
        <f t="shared" si="87"/>
        <v>40</v>
      </c>
      <c r="M822" s="93">
        <v>1.1717789705043167</v>
      </c>
      <c r="N822" s="4" t="str">
        <f t="shared" si="91"/>
        <v>46512NL2024bf22-REV4.640</v>
      </c>
      <c r="O822" s="4">
        <f t="shared" si="92"/>
        <v>46.871158820172667</v>
      </c>
      <c r="P822" s="8">
        <f t="shared" si="93"/>
        <v>43390</v>
      </c>
      <c r="Q822" s="8">
        <f>VLOOKUP(P822,'Lookup Tables'!$A$3:$B$121,1,TRUE)</f>
        <v>43387</v>
      </c>
      <c r="R822" s="9">
        <f>VLOOKUP(P822,'Lookup Tables'!$A$3:$B$121,2,TRUE)</f>
        <v>43387</v>
      </c>
      <c r="S822" s="10">
        <f>VLOOKUP(P822,'Lookup Tables'!$D$3:$E$25,2,TRUE)</f>
        <v>43374</v>
      </c>
      <c r="T822" s="24" t="str">
        <f>IF(LEFT(G822,2)="PH",VLOOKUP(LEFT(G822,3),'Lookup Tables'!$G$3:$H$37,2,FALSE),IF(ISNA(VLOOKUP(LEFT(G822,2),'Lookup Tables'!$G$3:$H$37,2,FALSE)),"Other",VLOOKUP(LEFT(G822,2),'Lookup Tables'!$G$3:$H$37,2,FALSE)))</f>
        <v>Battery</v>
      </c>
      <c r="U822" s="79" t="str">
        <f t="shared" si="88"/>
        <v>NL2</v>
      </c>
      <c r="V822" s="79" t="str">
        <f t="shared" si="89"/>
        <v>L</v>
      </c>
      <c r="W822" s="79">
        <f>VLOOKUP(V822,'Lookup Tables'!$K$3:$L$21,2,FALSE)</f>
        <v>12</v>
      </c>
      <c r="X822" s="79">
        <f t="shared" si="90"/>
        <v>480</v>
      </c>
      <c r="Y822" s="12">
        <f ca="1">IF(R822="LATE",TODAY()-P822,0)</f>
        <v>0</v>
      </c>
      <c r="Z822">
        <f ca="1">Y822*L822</f>
        <v>0</v>
      </c>
      <c r="AA822" s="80"/>
      <c r="AB822" s="93"/>
    </row>
    <row r="823" spans="1:28" x14ac:dyDescent="0.25">
      <c r="A823" s="25" t="s">
        <v>145</v>
      </c>
      <c r="B823" s="25" t="s">
        <v>13</v>
      </c>
      <c r="C823" s="26">
        <v>43070</v>
      </c>
      <c r="D823" s="26">
        <v>43395</v>
      </c>
      <c r="E823" s="25" t="s">
        <v>57</v>
      </c>
      <c r="F823" s="25" t="s">
        <v>57</v>
      </c>
      <c r="G823" s="25" t="s">
        <v>1730</v>
      </c>
      <c r="H823" s="25" t="s">
        <v>17</v>
      </c>
      <c r="I823" s="25" t="s">
        <v>2365</v>
      </c>
      <c r="J823" s="27">
        <v>20</v>
      </c>
      <c r="K823" s="27">
        <v>0</v>
      </c>
      <c r="L823" s="27">
        <f t="shared" si="87"/>
        <v>20</v>
      </c>
      <c r="M823" s="93">
        <v>0.97906054687268562</v>
      </c>
      <c r="N823" s="4" t="str">
        <f t="shared" si="91"/>
        <v>44484NL2024bf22-REV4.620</v>
      </c>
      <c r="O823" s="4">
        <f t="shared" si="92"/>
        <v>19.581210937453712</v>
      </c>
      <c r="P823" s="8">
        <f t="shared" si="93"/>
        <v>43395</v>
      </c>
      <c r="Q823" s="8">
        <f>VLOOKUP(P823,'Lookup Tables'!$A$3:$B$121,1,TRUE)</f>
        <v>43394</v>
      </c>
      <c r="R823" s="9">
        <f>VLOOKUP(P823,'Lookup Tables'!$A$3:$B$121,2,TRUE)</f>
        <v>43394</v>
      </c>
      <c r="S823" s="10">
        <f>VLOOKUP(P823,'Lookup Tables'!$D$3:$E$25,2,TRUE)</f>
        <v>43374</v>
      </c>
      <c r="T823" s="24" t="str">
        <f>IF(LEFT(G823,2)="PH",VLOOKUP(LEFT(G823,3),'Lookup Tables'!$G$3:$H$37,2,FALSE),IF(ISNA(VLOOKUP(LEFT(G823,2),'Lookup Tables'!$G$3:$H$37,2,FALSE)),"Other",VLOOKUP(LEFT(G823,2),'Lookup Tables'!$G$3:$H$37,2,FALSE)))</f>
        <v>Battery</v>
      </c>
      <c r="U823" s="79" t="str">
        <f t="shared" si="88"/>
        <v>NL2</v>
      </c>
      <c r="V823" s="79" t="str">
        <f t="shared" si="89"/>
        <v>L</v>
      </c>
      <c r="W823" s="79">
        <f>VLOOKUP(V823,'Lookup Tables'!$K$3:$L$21,2,FALSE)</f>
        <v>12</v>
      </c>
      <c r="X823" s="79">
        <f t="shared" si="90"/>
        <v>240</v>
      </c>
      <c r="Y823" s="12">
        <f ca="1">IF(R823="LATE",TODAY()-P823,0)</f>
        <v>0</v>
      </c>
      <c r="Z823">
        <f ca="1">Y823*L823</f>
        <v>0</v>
      </c>
      <c r="AA823" s="80"/>
      <c r="AB823" s="93"/>
    </row>
    <row r="824" spans="1:28" x14ac:dyDescent="0.25">
      <c r="A824" s="25" t="s">
        <v>1257</v>
      </c>
      <c r="B824" s="25" t="s">
        <v>13</v>
      </c>
      <c r="C824" s="26">
        <v>43349</v>
      </c>
      <c r="D824" s="26">
        <v>43395</v>
      </c>
      <c r="E824" s="25" t="s">
        <v>1258</v>
      </c>
      <c r="F824" s="25" t="s">
        <v>1258</v>
      </c>
      <c r="G824" s="25" t="s">
        <v>1730</v>
      </c>
      <c r="H824" s="25" t="s">
        <v>17</v>
      </c>
      <c r="I824" s="25" t="s">
        <v>2365</v>
      </c>
      <c r="J824" s="27">
        <v>12</v>
      </c>
      <c r="K824" s="27">
        <v>0</v>
      </c>
      <c r="L824" s="27">
        <f t="shared" si="87"/>
        <v>12</v>
      </c>
      <c r="M824" s="93">
        <v>1.3392929544069758</v>
      </c>
      <c r="N824" s="4" t="str">
        <f t="shared" si="91"/>
        <v>46969NL2024bf22-REV4.612</v>
      </c>
      <c r="O824" s="4">
        <f t="shared" si="92"/>
        <v>16.071515452883709</v>
      </c>
      <c r="P824" s="8">
        <f t="shared" si="93"/>
        <v>43395</v>
      </c>
      <c r="Q824" s="8">
        <f>VLOOKUP(P824,'Lookup Tables'!$A$3:$B$121,1,TRUE)</f>
        <v>43394</v>
      </c>
      <c r="R824" s="9">
        <f>VLOOKUP(P824,'Lookup Tables'!$A$3:$B$121,2,TRUE)</f>
        <v>43394</v>
      </c>
      <c r="S824" s="10">
        <f>VLOOKUP(P824,'Lookup Tables'!$D$3:$E$25,2,TRUE)</f>
        <v>43374</v>
      </c>
      <c r="T824" s="24" t="str">
        <f>IF(LEFT(G824,2)="PH",VLOOKUP(LEFT(G824,3),'Lookup Tables'!$G$3:$H$37,2,FALSE),IF(ISNA(VLOOKUP(LEFT(G824,2),'Lookup Tables'!$G$3:$H$37,2,FALSE)),"Other",VLOOKUP(LEFT(G824,2),'Lookup Tables'!$G$3:$H$37,2,FALSE)))</f>
        <v>Battery</v>
      </c>
      <c r="U824" s="79" t="str">
        <f t="shared" si="88"/>
        <v>NL2</v>
      </c>
      <c r="V824" s="79" t="str">
        <f t="shared" si="89"/>
        <v>L</v>
      </c>
      <c r="W824" s="79">
        <f>VLOOKUP(V824,'Lookup Tables'!$K$3:$L$21,2,FALSE)</f>
        <v>12</v>
      </c>
      <c r="X824" s="79">
        <f t="shared" si="90"/>
        <v>144</v>
      </c>
      <c r="Y824" s="12">
        <f ca="1">IF(R824="LATE",TODAY()-P824,0)</f>
        <v>0</v>
      </c>
      <c r="Z824">
        <f ca="1">Y824*L824</f>
        <v>0</v>
      </c>
      <c r="AA824" s="80"/>
      <c r="AB824" s="93"/>
    </row>
    <row r="825" spans="1:28" x14ac:dyDescent="0.25">
      <c r="A825" s="25" t="s">
        <v>1263</v>
      </c>
      <c r="B825" s="25" t="s">
        <v>13</v>
      </c>
      <c r="C825" s="26">
        <v>43349</v>
      </c>
      <c r="D825" s="26">
        <v>43396</v>
      </c>
      <c r="E825" s="25" t="s">
        <v>1264</v>
      </c>
      <c r="F825" s="25" t="s">
        <v>1264</v>
      </c>
      <c r="G825" s="25" t="s">
        <v>1730</v>
      </c>
      <c r="H825" s="25" t="s">
        <v>17</v>
      </c>
      <c r="I825" s="25" t="s">
        <v>2365</v>
      </c>
      <c r="J825" s="27">
        <v>2</v>
      </c>
      <c r="K825" s="27">
        <v>0</v>
      </c>
      <c r="L825" s="27">
        <f t="shared" si="87"/>
        <v>2</v>
      </c>
      <c r="M825" s="93">
        <v>1.6122652258398809</v>
      </c>
      <c r="N825" s="4" t="str">
        <f t="shared" si="91"/>
        <v>46983NL2024bf22-REV4.62</v>
      </c>
      <c r="O825" s="4">
        <f t="shared" si="92"/>
        <v>3.2245304516797617</v>
      </c>
      <c r="P825" s="8">
        <f t="shared" si="93"/>
        <v>43396</v>
      </c>
      <c r="Q825" s="8">
        <f>VLOOKUP(P825,'Lookup Tables'!$A$3:$B$121,1,TRUE)</f>
        <v>43394</v>
      </c>
      <c r="R825" s="9">
        <f>VLOOKUP(P825,'Lookup Tables'!$A$3:$B$121,2,TRUE)</f>
        <v>43394</v>
      </c>
      <c r="S825" s="10">
        <f>VLOOKUP(P825,'Lookup Tables'!$D$3:$E$25,2,TRUE)</f>
        <v>43374</v>
      </c>
      <c r="T825" s="24" t="str">
        <f>IF(LEFT(G825,2)="PH",VLOOKUP(LEFT(G825,3),'Lookup Tables'!$G$3:$H$37,2,FALSE),IF(ISNA(VLOOKUP(LEFT(G825,2),'Lookup Tables'!$G$3:$H$37,2,FALSE)),"Other",VLOOKUP(LEFT(G825,2),'Lookup Tables'!$G$3:$H$37,2,FALSE)))</f>
        <v>Battery</v>
      </c>
      <c r="U825" s="79" t="str">
        <f t="shared" si="88"/>
        <v>NL2</v>
      </c>
      <c r="V825" s="79" t="str">
        <f t="shared" si="89"/>
        <v>L</v>
      </c>
      <c r="W825" s="79">
        <f>VLOOKUP(V825,'Lookup Tables'!$K$3:$L$21,2,FALSE)</f>
        <v>12</v>
      </c>
      <c r="X825" s="79">
        <f t="shared" si="90"/>
        <v>24</v>
      </c>
      <c r="Y825" s="12">
        <f ca="1">IF(R825="LATE",TODAY()-P825,0)</f>
        <v>0</v>
      </c>
      <c r="Z825">
        <f ca="1">Y825*L825</f>
        <v>0</v>
      </c>
      <c r="AA825" s="80"/>
      <c r="AB825" s="93"/>
    </row>
    <row r="826" spans="1:28" x14ac:dyDescent="0.25">
      <c r="A826" s="25" t="s">
        <v>157</v>
      </c>
      <c r="B826" s="25" t="s">
        <v>13</v>
      </c>
      <c r="C826" s="26">
        <v>43070</v>
      </c>
      <c r="D826" s="26">
        <v>43423</v>
      </c>
      <c r="E826" s="25" t="s">
        <v>57</v>
      </c>
      <c r="F826" s="25" t="s">
        <v>57</v>
      </c>
      <c r="G826" s="25" t="s">
        <v>1730</v>
      </c>
      <c r="H826" s="25" t="s">
        <v>17</v>
      </c>
      <c r="I826" s="25" t="s">
        <v>2365</v>
      </c>
      <c r="J826" s="27">
        <v>20</v>
      </c>
      <c r="K826" s="27">
        <v>0</v>
      </c>
      <c r="L826" s="27">
        <f t="shared" si="87"/>
        <v>20</v>
      </c>
      <c r="M826" s="93">
        <v>0.97906054687268562</v>
      </c>
      <c r="N826" s="4" t="str">
        <f t="shared" si="91"/>
        <v>44485NL2024bf22-REV4.620</v>
      </c>
      <c r="O826" s="4">
        <f t="shared" si="92"/>
        <v>19.581210937453712</v>
      </c>
      <c r="P826" s="8">
        <f t="shared" si="93"/>
        <v>43423</v>
      </c>
      <c r="Q826" s="8">
        <f>VLOOKUP(P826,'Lookup Tables'!$A$3:$B$121,1,TRUE)</f>
        <v>43422</v>
      </c>
      <c r="R826" s="9">
        <f>VLOOKUP(P826,'Lookup Tables'!$A$3:$B$121,2,TRUE)</f>
        <v>43422</v>
      </c>
      <c r="S826" s="10">
        <f>VLOOKUP(P826,'Lookup Tables'!$D$3:$E$25,2,TRUE)</f>
        <v>43405</v>
      </c>
      <c r="T826" s="24" t="str">
        <f>IF(LEFT(G826,2)="PH",VLOOKUP(LEFT(G826,3),'Lookup Tables'!$G$3:$H$37,2,FALSE),IF(ISNA(VLOOKUP(LEFT(G826,2),'Lookup Tables'!$G$3:$H$37,2,FALSE)),"Other",VLOOKUP(LEFT(G826,2),'Lookup Tables'!$G$3:$H$37,2,FALSE)))</f>
        <v>Battery</v>
      </c>
      <c r="U826" s="79" t="str">
        <f t="shared" si="88"/>
        <v>NL2</v>
      </c>
      <c r="V826" s="79" t="str">
        <f t="shared" si="89"/>
        <v>L</v>
      </c>
      <c r="W826" s="79">
        <f>VLOOKUP(V826,'Lookup Tables'!$K$3:$L$21,2,FALSE)</f>
        <v>12</v>
      </c>
      <c r="X826" s="79">
        <f t="shared" si="90"/>
        <v>240</v>
      </c>
      <c r="Y826" s="12">
        <f ca="1">IF(R826="LATE",TODAY()-P826,0)</f>
        <v>0</v>
      </c>
      <c r="Z826">
        <f ca="1">Y826*L826</f>
        <v>0</v>
      </c>
      <c r="AA826" s="80"/>
      <c r="AB826" s="93"/>
    </row>
    <row r="827" spans="1:28" x14ac:dyDescent="0.25">
      <c r="A827" s="25" t="s">
        <v>159</v>
      </c>
      <c r="B827" s="25" t="s">
        <v>13</v>
      </c>
      <c r="C827" s="26">
        <v>43159</v>
      </c>
      <c r="D827" s="26">
        <v>43431</v>
      </c>
      <c r="E827" s="25" t="s">
        <v>85</v>
      </c>
      <c r="F827" s="25" t="s">
        <v>85</v>
      </c>
      <c r="G827" s="25" t="s">
        <v>1730</v>
      </c>
      <c r="H827" s="25" t="s">
        <v>17</v>
      </c>
      <c r="I827" s="25" t="s">
        <v>2366</v>
      </c>
      <c r="J827" s="27">
        <v>48</v>
      </c>
      <c r="K827" s="27">
        <v>0</v>
      </c>
      <c r="L827" s="27">
        <f t="shared" si="87"/>
        <v>48</v>
      </c>
      <c r="M827" s="93">
        <v>0.97906054687268562</v>
      </c>
      <c r="N827" s="4" t="str">
        <f t="shared" si="91"/>
        <v>45298NL2024bf22-REV4.648</v>
      </c>
      <c r="O827" s="4">
        <f t="shared" si="92"/>
        <v>46.994906249888913</v>
      </c>
      <c r="P827" s="8">
        <f t="shared" si="93"/>
        <v>43371</v>
      </c>
      <c r="Q827" s="8">
        <f>VLOOKUP(P827,'Lookup Tables'!$A$3:$B$121,1,TRUE)</f>
        <v>43366</v>
      </c>
      <c r="R827" s="9">
        <f>VLOOKUP(P827,'Lookup Tables'!$A$3:$B$121,2,TRUE)</f>
        <v>43366</v>
      </c>
      <c r="S827" s="10">
        <f>VLOOKUP(P827,'Lookup Tables'!$D$3:$E$25,2,TRUE)</f>
        <v>43344</v>
      </c>
      <c r="T827" s="24" t="str">
        <f>IF(LEFT(G827,2)="PH",VLOOKUP(LEFT(G827,3),'Lookup Tables'!$G$3:$H$37,2,FALSE),IF(ISNA(VLOOKUP(LEFT(G827,2),'Lookup Tables'!$G$3:$H$37,2,FALSE)),"Other",VLOOKUP(LEFT(G827,2),'Lookup Tables'!$G$3:$H$37,2,FALSE)))</f>
        <v>Battery</v>
      </c>
      <c r="U827" s="79" t="str">
        <f t="shared" si="88"/>
        <v>NL2</v>
      </c>
      <c r="V827" s="79" t="str">
        <f t="shared" si="89"/>
        <v>L</v>
      </c>
      <c r="W827" s="79">
        <f>VLOOKUP(V827,'Lookup Tables'!$K$3:$L$21,2,FALSE)</f>
        <v>12</v>
      </c>
      <c r="X827" s="79">
        <f t="shared" si="90"/>
        <v>576</v>
      </c>
      <c r="Y827" s="12">
        <f ca="1">IF(R827="LATE",TODAY()-P827,0)</f>
        <v>0</v>
      </c>
      <c r="Z827">
        <f ca="1">Y827*L827</f>
        <v>0</v>
      </c>
      <c r="AA827" s="80"/>
      <c r="AB827" s="93"/>
    </row>
    <row r="828" spans="1:28" x14ac:dyDescent="0.25">
      <c r="A828" s="25" t="s">
        <v>159</v>
      </c>
      <c r="B828" s="25" t="s">
        <v>13</v>
      </c>
      <c r="C828" s="26">
        <v>43159</v>
      </c>
      <c r="D828" s="26">
        <v>43431</v>
      </c>
      <c r="E828" s="25" t="s">
        <v>85</v>
      </c>
      <c r="F828" s="25" t="s">
        <v>85</v>
      </c>
      <c r="G828" s="25" t="s">
        <v>1730</v>
      </c>
      <c r="H828" s="25" t="s">
        <v>17</v>
      </c>
      <c r="I828" s="25" t="s">
        <v>2367</v>
      </c>
      <c r="J828" s="27">
        <v>48</v>
      </c>
      <c r="K828" s="27">
        <v>0</v>
      </c>
      <c r="L828" s="27">
        <f t="shared" si="87"/>
        <v>48</v>
      </c>
      <c r="M828" s="93">
        <v>0.97906054687268562</v>
      </c>
      <c r="N828" s="4" t="str">
        <f t="shared" si="91"/>
        <v>45298NL2024bf22-REV4.648</v>
      </c>
      <c r="O828" s="4">
        <f t="shared" si="92"/>
        <v>46.994906249888913</v>
      </c>
      <c r="P828" s="8">
        <f t="shared" si="93"/>
        <v>43403</v>
      </c>
      <c r="Q828" s="8">
        <f>VLOOKUP(P828,'Lookup Tables'!$A$3:$B$121,1,TRUE)</f>
        <v>43401</v>
      </c>
      <c r="R828" s="9">
        <f>VLOOKUP(P828,'Lookup Tables'!$A$3:$B$121,2,TRUE)</f>
        <v>43401</v>
      </c>
      <c r="S828" s="10">
        <f>VLOOKUP(P828,'Lookup Tables'!$D$3:$E$25,2,TRUE)</f>
        <v>43374</v>
      </c>
      <c r="T828" s="24" t="str">
        <f>IF(LEFT(G828,2)="PH",VLOOKUP(LEFT(G828,3),'Lookup Tables'!$G$3:$H$37,2,FALSE),IF(ISNA(VLOOKUP(LEFT(G828,2),'Lookup Tables'!$G$3:$H$37,2,FALSE)),"Other",VLOOKUP(LEFT(G828,2),'Lookup Tables'!$G$3:$H$37,2,FALSE)))</f>
        <v>Battery</v>
      </c>
      <c r="U828" s="79" t="str">
        <f t="shared" si="88"/>
        <v>NL2</v>
      </c>
      <c r="V828" s="79" t="str">
        <f t="shared" si="89"/>
        <v>L</v>
      </c>
      <c r="W828" s="79">
        <f>VLOOKUP(V828,'Lookup Tables'!$K$3:$L$21,2,FALSE)</f>
        <v>12</v>
      </c>
      <c r="X828" s="79">
        <f t="shared" si="90"/>
        <v>576</v>
      </c>
      <c r="Y828" s="12">
        <f ca="1">IF(R828="LATE",TODAY()-P828,0)</f>
        <v>0</v>
      </c>
      <c r="Z828">
        <f ca="1">Y828*L828</f>
        <v>0</v>
      </c>
      <c r="AA828" s="80"/>
      <c r="AB828" s="93"/>
    </row>
    <row r="829" spans="1:28" x14ac:dyDescent="0.25">
      <c r="A829" s="25" t="s">
        <v>159</v>
      </c>
      <c r="B829" s="25" t="s">
        <v>13</v>
      </c>
      <c r="C829" s="26">
        <v>43159</v>
      </c>
      <c r="D829" s="26">
        <v>43431</v>
      </c>
      <c r="E829" s="25" t="s">
        <v>85</v>
      </c>
      <c r="F829" s="25" t="s">
        <v>85</v>
      </c>
      <c r="G829" s="25" t="s">
        <v>1730</v>
      </c>
      <c r="H829" s="25" t="s">
        <v>17</v>
      </c>
      <c r="I829" s="25" t="s">
        <v>2368</v>
      </c>
      <c r="J829" s="27">
        <v>48</v>
      </c>
      <c r="K829" s="27">
        <v>0</v>
      </c>
      <c r="L829" s="27">
        <f t="shared" si="87"/>
        <v>48</v>
      </c>
      <c r="M829" s="93">
        <v>0.97906054687268562</v>
      </c>
      <c r="N829" s="4" t="str">
        <f t="shared" si="91"/>
        <v>45298NL2024bf22-REV4.648</v>
      </c>
      <c r="O829" s="4">
        <f t="shared" si="92"/>
        <v>46.994906249888913</v>
      </c>
      <c r="P829" s="8">
        <f t="shared" si="93"/>
        <v>43423</v>
      </c>
      <c r="Q829" s="8">
        <f>VLOOKUP(P829,'Lookup Tables'!$A$3:$B$121,1,TRUE)</f>
        <v>43422</v>
      </c>
      <c r="R829" s="9">
        <f>VLOOKUP(P829,'Lookup Tables'!$A$3:$B$121,2,TRUE)</f>
        <v>43422</v>
      </c>
      <c r="S829" s="10">
        <f>VLOOKUP(P829,'Lookup Tables'!$D$3:$E$25,2,TRUE)</f>
        <v>43405</v>
      </c>
      <c r="T829" s="24" t="str">
        <f>IF(LEFT(G829,2)="PH",VLOOKUP(LEFT(G829,3),'Lookup Tables'!$G$3:$H$37,2,FALSE),IF(ISNA(VLOOKUP(LEFT(G829,2),'Lookup Tables'!$G$3:$H$37,2,FALSE)),"Other",VLOOKUP(LEFT(G829,2),'Lookup Tables'!$G$3:$H$37,2,FALSE)))</f>
        <v>Battery</v>
      </c>
      <c r="U829" s="79" t="str">
        <f t="shared" si="88"/>
        <v>NL2</v>
      </c>
      <c r="V829" s="79" t="str">
        <f t="shared" si="89"/>
        <v>L</v>
      </c>
      <c r="W829" s="79">
        <f>VLOOKUP(V829,'Lookup Tables'!$K$3:$L$21,2,FALSE)</f>
        <v>12</v>
      </c>
      <c r="X829" s="79">
        <f t="shared" si="90"/>
        <v>576</v>
      </c>
      <c r="Y829" s="12">
        <f ca="1">IF(R829="LATE",TODAY()-P829,0)</f>
        <v>0</v>
      </c>
      <c r="Z829">
        <f ca="1">Y829*L829</f>
        <v>0</v>
      </c>
      <c r="AA829" s="80"/>
      <c r="AB829" s="93"/>
    </row>
    <row r="830" spans="1:28" x14ac:dyDescent="0.25">
      <c r="A830" s="25" t="s">
        <v>575</v>
      </c>
      <c r="B830" s="25" t="s">
        <v>13</v>
      </c>
      <c r="C830" s="26">
        <v>43314</v>
      </c>
      <c r="D830" s="26">
        <v>43433</v>
      </c>
      <c r="E830" s="25" t="s">
        <v>576</v>
      </c>
      <c r="F830" s="25" t="s">
        <v>576</v>
      </c>
      <c r="G830" s="25" t="s">
        <v>1730</v>
      </c>
      <c r="H830" s="25" t="s">
        <v>17</v>
      </c>
      <c r="I830" s="25" t="s">
        <v>2365</v>
      </c>
      <c r="J830" s="27">
        <v>24</v>
      </c>
      <c r="K830" s="27">
        <v>0</v>
      </c>
      <c r="L830" s="27">
        <f t="shared" si="87"/>
        <v>24</v>
      </c>
      <c r="M830" s="93">
        <v>1.1717789705043167</v>
      </c>
      <c r="N830" s="4" t="str">
        <f t="shared" si="91"/>
        <v>46721NL2024bf22-REV4.624</v>
      </c>
      <c r="O830" s="4">
        <f t="shared" si="92"/>
        <v>28.1226952921036</v>
      </c>
      <c r="P830" s="8">
        <f t="shared" si="93"/>
        <v>43433</v>
      </c>
      <c r="Q830" s="8">
        <f>VLOOKUP(P830,'Lookup Tables'!$A$3:$B$121,1,TRUE)</f>
        <v>43429</v>
      </c>
      <c r="R830" s="9">
        <f>VLOOKUP(P830,'Lookup Tables'!$A$3:$B$121,2,TRUE)</f>
        <v>43429</v>
      </c>
      <c r="S830" s="10">
        <f>VLOOKUP(P830,'Lookup Tables'!$D$3:$E$25,2,TRUE)</f>
        <v>43405</v>
      </c>
      <c r="T830" s="24" t="str">
        <f>IF(LEFT(G830,2)="PH",VLOOKUP(LEFT(G830,3),'Lookup Tables'!$G$3:$H$37,2,FALSE),IF(ISNA(VLOOKUP(LEFT(G830,2),'Lookup Tables'!$G$3:$H$37,2,FALSE)),"Other",VLOOKUP(LEFT(G830,2),'Lookup Tables'!$G$3:$H$37,2,FALSE)))</f>
        <v>Battery</v>
      </c>
      <c r="U830" s="79" t="str">
        <f t="shared" si="88"/>
        <v>NL2</v>
      </c>
      <c r="V830" s="79" t="str">
        <f t="shared" si="89"/>
        <v>L</v>
      </c>
      <c r="W830" s="79">
        <f>VLOOKUP(V830,'Lookup Tables'!$K$3:$L$21,2,FALSE)</f>
        <v>12</v>
      </c>
      <c r="X830" s="79">
        <f t="shared" si="90"/>
        <v>288</v>
      </c>
      <c r="Y830" s="12">
        <f ca="1">IF(R830="LATE",TODAY()-P830,0)</f>
        <v>0</v>
      </c>
      <c r="Z830">
        <f ca="1">Y830*L830</f>
        <v>0</v>
      </c>
      <c r="AA830" s="80"/>
      <c r="AB830" s="93"/>
    </row>
    <row r="831" spans="1:28" x14ac:dyDescent="0.25">
      <c r="A831" s="25" t="s">
        <v>787</v>
      </c>
      <c r="B831" s="25" t="s">
        <v>13</v>
      </c>
      <c r="C831" s="26">
        <v>43327</v>
      </c>
      <c r="D831" s="26">
        <v>43445</v>
      </c>
      <c r="E831" s="25" t="s">
        <v>89</v>
      </c>
      <c r="F831" s="25" t="s">
        <v>89</v>
      </c>
      <c r="G831" s="25" t="s">
        <v>1730</v>
      </c>
      <c r="H831" s="25" t="s">
        <v>17</v>
      </c>
      <c r="I831" s="25" t="s">
        <v>2365</v>
      </c>
      <c r="J831" s="27">
        <v>6</v>
      </c>
      <c r="K831" s="27">
        <v>0</v>
      </c>
      <c r="L831" s="27">
        <f t="shared" si="87"/>
        <v>6</v>
      </c>
      <c r="M831" s="93">
        <v>1.0697783317455545</v>
      </c>
      <c r="N831" s="4" t="str">
        <f t="shared" si="91"/>
        <v>46828NL2024bf22-REV4.66</v>
      </c>
      <c r="O831" s="4">
        <f t="shared" si="92"/>
        <v>6.4186699904733269</v>
      </c>
      <c r="P831" s="8">
        <f t="shared" si="93"/>
        <v>43445</v>
      </c>
      <c r="Q831" s="8">
        <f>VLOOKUP(P831,'Lookup Tables'!$A$3:$B$121,1,TRUE)</f>
        <v>43443</v>
      </c>
      <c r="R831" s="9">
        <f>VLOOKUP(P831,'Lookup Tables'!$A$3:$B$121,2,TRUE)</f>
        <v>43443</v>
      </c>
      <c r="S831" s="10">
        <f>VLOOKUP(P831,'Lookup Tables'!$D$3:$E$25,2,TRUE)</f>
        <v>43435</v>
      </c>
      <c r="T831" s="24" t="str">
        <f>IF(LEFT(G831,2)="PH",VLOOKUP(LEFT(G831,3),'Lookup Tables'!$G$3:$H$37,2,FALSE),IF(ISNA(VLOOKUP(LEFT(G831,2),'Lookup Tables'!$G$3:$H$37,2,FALSE)),"Other",VLOOKUP(LEFT(G831,2),'Lookup Tables'!$G$3:$H$37,2,FALSE)))</f>
        <v>Battery</v>
      </c>
      <c r="U831" s="79" t="str">
        <f t="shared" si="88"/>
        <v>NL2</v>
      </c>
      <c r="V831" s="79" t="str">
        <f t="shared" si="89"/>
        <v>L</v>
      </c>
      <c r="W831" s="79">
        <f>VLOOKUP(V831,'Lookup Tables'!$K$3:$L$21,2,FALSE)</f>
        <v>12</v>
      </c>
      <c r="X831" s="79">
        <f t="shared" si="90"/>
        <v>72</v>
      </c>
      <c r="Y831" s="12">
        <f ca="1">IF(R831="LATE",TODAY()-P831,0)</f>
        <v>0</v>
      </c>
      <c r="Z831">
        <f ca="1">Y831*L831</f>
        <v>0</v>
      </c>
      <c r="AA831" s="80"/>
      <c r="AB831" s="93"/>
    </row>
    <row r="832" spans="1:28" x14ac:dyDescent="0.25">
      <c r="A832" s="25" t="s">
        <v>172</v>
      </c>
      <c r="B832" s="25" t="s">
        <v>13</v>
      </c>
      <c r="C832" s="26">
        <v>43070</v>
      </c>
      <c r="D832" s="26">
        <v>43455</v>
      </c>
      <c r="E832" s="25" t="s">
        <v>57</v>
      </c>
      <c r="F832" s="25" t="s">
        <v>57</v>
      </c>
      <c r="G832" s="25" t="s">
        <v>1730</v>
      </c>
      <c r="H832" s="25" t="s">
        <v>17</v>
      </c>
      <c r="I832" s="25" t="s">
        <v>2365</v>
      </c>
      <c r="J832" s="27">
        <v>20</v>
      </c>
      <c r="K832" s="27">
        <v>0</v>
      </c>
      <c r="L832" s="27">
        <f t="shared" si="87"/>
        <v>20</v>
      </c>
      <c r="M832" s="93">
        <v>0.97906054687268562</v>
      </c>
      <c r="N832" s="4" t="str">
        <f t="shared" si="91"/>
        <v>44486NL2024bf22-REV4.620</v>
      </c>
      <c r="O832" s="4">
        <f t="shared" si="92"/>
        <v>19.581210937453712</v>
      </c>
      <c r="P832" s="8">
        <f t="shared" si="93"/>
        <v>43455</v>
      </c>
      <c r="Q832" s="8">
        <f>VLOOKUP(P832,'Lookup Tables'!$A$3:$B$121,1,TRUE)</f>
        <v>43450</v>
      </c>
      <c r="R832" s="9">
        <f>VLOOKUP(P832,'Lookup Tables'!$A$3:$B$121,2,TRUE)</f>
        <v>43450</v>
      </c>
      <c r="S832" s="10">
        <f>VLOOKUP(P832,'Lookup Tables'!$D$3:$E$25,2,TRUE)</f>
        <v>43435</v>
      </c>
      <c r="T832" s="24" t="str">
        <f>IF(LEFT(G832,2)="PH",VLOOKUP(LEFT(G832,3),'Lookup Tables'!$G$3:$H$37,2,FALSE),IF(ISNA(VLOOKUP(LEFT(G832,2),'Lookup Tables'!$G$3:$H$37,2,FALSE)),"Other",VLOOKUP(LEFT(G832,2),'Lookup Tables'!$G$3:$H$37,2,FALSE)))</f>
        <v>Battery</v>
      </c>
      <c r="U832" s="79" t="str">
        <f t="shared" si="88"/>
        <v>NL2</v>
      </c>
      <c r="V832" s="79" t="str">
        <f t="shared" si="89"/>
        <v>L</v>
      </c>
      <c r="W832" s="79">
        <f>VLOOKUP(V832,'Lookup Tables'!$K$3:$L$21,2,FALSE)</f>
        <v>12</v>
      </c>
      <c r="X832" s="79">
        <f t="shared" si="90"/>
        <v>240</v>
      </c>
      <c r="Y832" s="12">
        <f ca="1">IF(R832="LATE",TODAY()-P832,0)</f>
        <v>0</v>
      </c>
      <c r="Z832">
        <f ca="1">Y832*L832</f>
        <v>0</v>
      </c>
      <c r="AA832" s="80"/>
      <c r="AB832" s="93"/>
    </row>
    <row r="833" spans="1:28" x14ac:dyDescent="0.25">
      <c r="A833" s="25" t="s">
        <v>176</v>
      </c>
      <c r="B833" s="25" t="s">
        <v>13</v>
      </c>
      <c r="C833" s="26">
        <v>43139</v>
      </c>
      <c r="D833" s="26">
        <v>43494</v>
      </c>
      <c r="E833" s="25" t="s">
        <v>52</v>
      </c>
      <c r="F833" s="25" t="s">
        <v>52</v>
      </c>
      <c r="G833" s="25" t="s">
        <v>1730</v>
      </c>
      <c r="H833" s="25" t="s">
        <v>17</v>
      </c>
      <c r="I833" s="25" t="s">
        <v>2369</v>
      </c>
      <c r="J833" s="27">
        <v>64</v>
      </c>
      <c r="K833" s="27">
        <v>0</v>
      </c>
      <c r="L833" s="27">
        <f t="shared" si="87"/>
        <v>64</v>
      </c>
      <c r="M833" s="93">
        <v>1.0697783317455545</v>
      </c>
      <c r="N833" s="4" t="str">
        <f t="shared" si="91"/>
        <v>45112NL2024bf22-REV4.664</v>
      </c>
      <c r="O833" s="4">
        <f t="shared" si="92"/>
        <v>68.465813231715487</v>
      </c>
      <c r="P833" s="8">
        <f t="shared" si="93"/>
        <v>43487</v>
      </c>
      <c r="Q833" s="8">
        <f>VLOOKUP(P833,'Lookup Tables'!$A$3:$B$121,1,TRUE)</f>
        <v>43485</v>
      </c>
      <c r="R833" s="9">
        <f>VLOOKUP(P833,'Lookup Tables'!$A$3:$B$121,2,TRUE)</f>
        <v>43485</v>
      </c>
      <c r="S833" s="10">
        <f>VLOOKUP(P833,'Lookup Tables'!$D$3:$E$25,2,TRUE)</f>
        <v>43466</v>
      </c>
      <c r="T833" s="24" t="str">
        <f>IF(LEFT(G833,2)="PH",VLOOKUP(LEFT(G833,3),'Lookup Tables'!$G$3:$H$37,2,FALSE),IF(ISNA(VLOOKUP(LEFT(G833,2),'Lookup Tables'!$G$3:$H$37,2,FALSE)),"Other",VLOOKUP(LEFT(G833,2),'Lookup Tables'!$G$3:$H$37,2,FALSE)))</f>
        <v>Battery</v>
      </c>
      <c r="U833" s="79" t="str">
        <f t="shared" si="88"/>
        <v>NL2</v>
      </c>
      <c r="V833" s="79" t="str">
        <f t="shared" si="89"/>
        <v>L</v>
      </c>
      <c r="W833" s="79">
        <f>VLOOKUP(V833,'Lookup Tables'!$K$3:$L$21,2,FALSE)</f>
        <v>12</v>
      </c>
      <c r="X833" s="79">
        <f t="shared" si="90"/>
        <v>768</v>
      </c>
      <c r="Y833" s="12">
        <f ca="1">IF(R833="LATE",TODAY()-P833,0)</f>
        <v>0</v>
      </c>
      <c r="Z833">
        <f ca="1">Y833*L833</f>
        <v>0</v>
      </c>
      <c r="AA833" s="80"/>
      <c r="AB833" s="93"/>
    </row>
    <row r="834" spans="1:28" x14ac:dyDescent="0.25">
      <c r="A834" s="25" t="s">
        <v>450</v>
      </c>
      <c r="B834" s="25" t="s">
        <v>13</v>
      </c>
      <c r="C834" s="26">
        <v>43300</v>
      </c>
      <c r="D834" s="26">
        <v>43356</v>
      </c>
      <c r="E834" s="25" t="s">
        <v>451</v>
      </c>
      <c r="F834" s="25" t="s">
        <v>451</v>
      </c>
      <c r="G834" s="25" t="s">
        <v>1731</v>
      </c>
      <c r="H834" s="25" t="s">
        <v>17</v>
      </c>
      <c r="I834" s="25" t="s">
        <v>2370</v>
      </c>
      <c r="J834" s="27">
        <v>11</v>
      </c>
      <c r="K834" s="27">
        <v>0</v>
      </c>
      <c r="L834" s="27">
        <f t="shared" ref="L834:L897" si="94">IF((J834-K834)&gt;0, J834-K834, 0)</f>
        <v>11</v>
      </c>
      <c r="M834" s="93">
        <v>1.6122652258398809</v>
      </c>
      <c r="N834" s="4" t="str">
        <f t="shared" si="91"/>
        <v>46594NL2024bf22-REV4.711</v>
      </c>
      <c r="O834" s="4">
        <f t="shared" si="92"/>
        <v>17.734917484238689</v>
      </c>
      <c r="P834" s="8">
        <f t="shared" si="93"/>
        <v>43350</v>
      </c>
      <c r="Q834" s="8">
        <f>VLOOKUP(P834,'Lookup Tables'!$A$3:$B$121,1,TRUE)</f>
        <v>43345</v>
      </c>
      <c r="R834" s="9" t="str">
        <f>VLOOKUP(P834,'Lookup Tables'!$A$3:$B$121,2,TRUE)</f>
        <v>LATE</v>
      </c>
      <c r="S834" s="10">
        <f>VLOOKUP(P834,'Lookup Tables'!$D$3:$E$25,2,TRUE)</f>
        <v>43344</v>
      </c>
      <c r="T834" s="24" t="str">
        <f>IF(LEFT(G834,2)="PH",VLOOKUP(LEFT(G834,3),'Lookup Tables'!$G$3:$H$37,2,FALSE),IF(ISNA(VLOOKUP(LEFT(G834,2),'Lookup Tables'!$G$3:$H$37,2,FALSE)),"Other",VLOOKUP(LEFT(G834,2),'Lookup Tables'!$G$3:$H$37,2,FALSE)))</f>
        <v>Battery</v>
      </c>
      <c r="U834" s="79" t="str">
        <f t="shared" si="88"/>
        <v>NL2</v>
      </c>
      <c r="V834" s="79" t="str">
        <f t="shared" si="89"/>
        <v>L</v>
      </c>
      <c r="W834" s="79">
        <f>VLOOKUP(V834,'Lookup Tables'!$K$3:$L$21,2,FALSE)</f>
        <v>12</v>
      </c>
      <c r="X834" s="79">
        <f t="shared" si="90"/>
        <v>132</v>
      </c>
      <c r="Y834" s="12">
        <f ca="1">IF(R834="LATE",TODAY()-P834,0)</f>
        <v>7</v>
      </c>
      <c r="Z834">
        <f ca="1">Y834*L834</f>
        <v>77</v>
      </c>
      <c r="AA834" s="80"/>
      <c r="AB834" s="93"/>
    </row>
    <row r="835" spans="1:28" x14ac:dyDescent="0.25">
      <c r="A835" s="25" t="s">
        <v>1125</v>
      </c>
      <c r="B835" s="25" t="s">
        <v>13</v>
      </c>
      <c r="C835" s="26">
        <v>43336</v>
      </c>
      <c r="D835" s="26">
        <v>43364</v>
      </c>
      <c r="E835" s="25" t="s">
        <v>1126</v>
      </c>
      <c r="F835" s="25" t="s">
        <v>1126</v>
      </c>
      <c r="G835" s="25" t="s">
        <v>1731</v>
      </c>
      <c r="H835" s="25" t="s">
        <v>17</v>
      </c>
      <c r="I835" s="25" t="s">
        <v>2371</v>
      </c>
      <c r="J835" s="27">
        <v>6</v>
      </c>
      <c r="K835" s="27">
        <v>0</v>
      </c>
      <c r="L835" s="27">
        <f t="shared" si="94"/>
        <v>6</v>
      </c>
      <c r="M835" s="93">
        <v>1.6122652258398809</v>
      </c>
      <c r="N835" s="4" t="str">
        <f t="shared" si="91"/>
        <v>46910NL2024bf22-REV4.76</v>
      </c>
      <c r="O835" s="4">
        <f t="shared" si="92"/>
        <v>9.6735913550392851</v>
      </c>
      <c r="P835" s="8">
        <f t="shared" si="93"/>
        <v>43364</v>
      </c>
      <c r="Q835" s="8">
        <f>VLOOKUP(P835,'Lookup Tables'!$A$3:$B$121,1,TRUE)</f>
        <v>43359</v>
      </c>
      <c r="R835" s="9">
        <f>VLOOKUP(P835,'Lookup Tables'!$A$3:$B$121,2,TRUE)</f>
        <v>43359</v>
      </c>
      <c r="S835" s="10">
        <f>VLOOKUP(P835,'Lookup Tables'!$D$3:$E$25,2,TRUE)</f>
        <v>43344</v>
      </c>
      <c r="T835" s="24" t="str">
        <f>IF(LEFT(G835,2)="PH",VLOOKUP(LEFT(G835,3),'Lookup Tables'!$G$3:$H$37,2,FALSE),IF(ISNA(VLOOKUP(LEFT(G835,2),'Lookup Tables'!$G$3:$H$37,2,FALSE)),"Other",VLOOKUP(LEFT(G835,2),'Lookup Tables'!$G$3:$H$37,2,FALSE)))</f>
        <v>Battery</v>
      </c>
      <c r="U835" s="79" t="str">
        <f t="shared" ref="U835:U898" si="95">LEFT(G835,3)</f>
        <v>NL2</v>
      </c>
      <c r="V835" s="79" t="str">
        <f t="shared" ref="V835:V898" si="96">IF(T835="Battery",IF(LEFT(U835,1)="L",VALUE(MID(U835,2,2)),MID(U835,2,1)),"n/a")</f>
        <v>L</v>
      </c>
      <c r="W835" s="79">
        <f>VLOOKUP(V835,'Lookup Tables'!$K$3:$L$21,2,FALSE)</f>
        <v>12</v>
      </c>
      <c r="X835" s="79">
        <f t="shared" ref="X835:X898" si="97">W835*L835</f>
        <v>72</v>
      </c>
      <c r="Y835" s="12">
        <f ca="1">IF(R835="LATE",TODAY()-P835,0)</f>
        <v>0</v>
      </c>
      <c r="Z835">
        <f ca="1">Y835*L835</f>
        <v>0</v>
      </c>
      <c r="AA835" s="80"/>
      <c r="AB835" s="93"/>
    </row>
    <row r="836" spans="1:28" x14ac:dyDescent="0.25">
      <c r="A836" s="25" t="s">
        <v>489</v>
      </c>
      <c r="B836" s="25" t="s">
        <v>13</v>
      </c>
      <c r="C836" s="26">
        <v>43308</v>
      </c>
      <c r="D836" s="26">
        <v>43369</v>
      </c>
      <c r="E836" s="25" t="s">
        <v>490</v>
      </c>
      <c r="F836" s="25" t="s">
        <v>490</v>
      </c>
      <c r="G836" s="25" t="s">
        <v>1731</v>
      </c>
      <c r="H836" s="25" t="s">
        <v>17</v>
      </c>
      <c r="I836" s="25" t="s">
        <v>2371</v>
      </c>
      <c r="J836" s="27">
        <v>4</v>
      </c>
      <c r="K836" s="27">
        <v>0</v>
      </c>
      <c r="L836" s="27">
        <f t="shared" si="94"/>
        <v>4</v>
      </c>
      <c r="M836" s="93">
        <v>1.6122652258398809</v>
      </c>
      <c r="N836" s="4" t="str">
        <f t="shared" si="91"/>
        <v>46666NL2024bf22-REV4.74</v>
      </c>
      <c r="O836" s="4">
        <f t="shared" si="92"/>
        <v>6.4490609033595234</v>
      </c>
      <c r="P836" s="8">
        <f t="shared" si="93"/>
        <v>43369</v>
      </c>
      <c r="Q836" s="8">
        <f>VLOOKUP(P836,'Lookup Tables'!$A$3:$B$121,1,TRUE)</f>
        <v>43366</v>
      </c>
      <c r="R836" s="9">
        <f>VLOOKUP(P836,'Lookup Tables'!$A$3:$B$121,2,TRUE)</f>
        <v>43366</v>
      </c>
      <c r="S836" s="10">
        <f>VLOOKUP(P836,'Lookup Tables'!$D$3:$E$25,2,TRUE)</f>
        <v>43344</v>
      </c>
      <c r="T836" s="24" t="str">
        <f>IF(LEFT(G836,2)="PH",VLOOKUP(LEFT(G836,3),'Lookup Tables'!$G$3:$H$37,2,FALSE),IF(ISNA(VLOOKUP(LEFT(G836,2),'Lookup Tables'!$G$3:$H$37,2,FALSE)),"Other",VLOOKUP(LEFT(G836,2),'Lookup Tables'!$G$3:$H$37,2,FALSE)))</f>
        <v>Battery</v>
      </c>
      <c r="U836" s="79" t="str">
        <f t="shared" si="95"/>
        <v>NL2</v>
      </c>
      <c r="V836" s="79" t="str">
        <f t="shared" si="96"/>
        <v>L</v>
      </c>
      <c r="W836" s="79">
        <f>VLOOKUP(V836,'Lookup Tables'!$K$3:$L$21,2,FALSE)</f>
        <v>12</v>
      </c>
      <c r="X836" s="79">
        <f t="shared" si="97"/>
        <v>48</v>
      </c>
      <c r="Y836" s="12">
        <f ca="1">IF(R836="LATE",TODAY()-P836,0)</f>
        <v>0</v>
      </c>
      <c r="Z836">
        <f ca="1">Y836*L836</f>
        <v>0</v>
      </c>
      <c r="AA836" s="80"/>
      <c r="AB836" s="93"/>
    </row>
    <row r="837" spans="1:28" x14ac:dyDescent="0.25">
      <c r="A837" s="25" t="s">
        <v>1304</v>
      </c>
      <c r="B837" s="25" t="s">
        <v>13</v>
      </c>
      <c r="C837" s="26">
        <v>43350</v>
      </c>
      <c r="D837" s="26">
        <v>43371</v>
      </c>
      <c r="E837" s="25" t="s">
        <v>1305</v>
      </c>
      <c r="F837" s="25" t="s">
        <v>1305</v>
      </c>
      <c r="G837" s="25" t="s">
        <v>1731</v>
      </c>
      <c r="H837" s="25" t="s">
        <v>17</v>
      </c>
      <c r="I837" s="25" t="s">
        <v>2371</v>
      </c>
      <c r="J837" s="27">
        <v>1</v>
      </c>
      <c r="K837" s="27">
        <v>0</v>
      </c>
      <c r="L837" s="27">
        <f t="shared" si="94"/>
        <v>1</v>
      </c>
      <c r="M837" s="93">
        <v>1.6122652258398809</v>
      </c>
      <c r="N837" s="4" t="str">
        <f t="shared" si="91"/>
        <v>46999NL2024bf22-REV4.71</v>
      </c>
      <c r="O837" s="4">
        <f t="shared" si="92"/>
        <v>1.6122652258398809</v>
      </c>
      <c r="P837" s="8">
        <f t="shared" si="93"/>
        <v>43371</v>
      </c>
      <c r="Q837" s="8">
        <f>VLOOKUP(P837,'Lookup Tables'!$A$3:$B$121,1,TRUE)</f>
        <v>43366</v>
      </c>
      <c r="R837" s="9">
        <f>VLOOKUP(P837,'Lookup Tables'!$A$3:$B$121,2,TRUE)</f>
        <v>43366</v>
      </c>
      <c r="S837" s="10">
        <f>VLOOKUP(P837,'Lookup Tables'!$D$3:$E$25,2,TRUE)</f>
        <v>43344</v>
      </c>
      <c r="T837" s="24" t="str">
        <f>IF(LEFT(G837,2)="PH",VLOOKUP(LEFT(G837,3),'Lookup Tables'!$G$3:$H$37,2,FALSE),IF(ISNA(VLOOKUP(LEFT(G837,2),'Lookup Tables'!$G$3:$H$37,2,FALSE)),"Other",VLOOKUP(LEFT(G837,2),'Lookup Tables'!$G$3:$H$37,2,FALSE)))</f>
        <v>Battery</v>
      </c>
      <c r="U837" s="79" t="str">
        <f t="shared" si="95"/>
        <v>NL2</v>
      </c>
      <c r="V837" s="79" t="str">
        <f t="shared" si="96"/>
        <v>L</v>
      </c>
      <c r="W837" s="79">
        <f>VLOOKUP(V837,'Lookup Tables'!$K$3:$L$21,2,FALSE)</f>
        <v>12</v>
      </c>
      <c r="X837" s="79">
        <f t="shared" si="97"/>
        <v>12</v>
      </c>
      <c r="Y837" s="12">
        <f ca="1">IF(R837="LATE",TODAY()-P837,0)</f>
        <v>0</v>
      </c>
      <c r="Z837">
        <f ca="1">Y837*L837</f>
        <v>0</v>
      </c>
      <c r="AA837" s="80"/>
      <c r="AB837" s="93"/>
    </row>
    <row r="838" spans="1:28" x14ac:dyDescent="0.25">
      <c r="A838" s="25" t="s">
        <v>326</v>
      </c>
      <c r="B838" s="25" t="s">
        <v>13</v>
      </c>
      <c r="C838" s="26">
        <v>43271</v>
      </c>
      <c r="D838" s="26">
        <v>43378</v>
      </c>
      <c r="E838" s="25" t="s">
        <v>58</v>
      </c>
      <c r="F838" s="25" t="s">
        <v>58</v>
      </c>
      <c r="G838" s="25" t="s">
        <v>1731</v>
      </c>
      <c r="H838" s="25" t="s">
        <v>17</v>
      </c>
      <c r="I838" s="25" t="s">
        <v>2372</v>
      </c>
      <c r="J838" s="27">
        <v>36</v>
      </c>
      <c r="K838" s="27">
        <v>0</v>
      </c>
      <c r="L838" s="27">
        <f t="shared" si="94"/>
        <v>36</v>
      </c>
      <c r="M838" s="93">
        <v>1.1717789705043167</v>
      </c>
      <c r="N838" s="4" t="str">
        <f t="shared" si="91"/>
        <v>46347NL2024bf22-REV4.736</v>
      </c>
      <c r="O838" s="4">
        <f t="shared" si="92"/>
        <v>42.1840429381554</v>
      </c>
      <c r="P838" s="8">
        <f t="shared" si="93"/>
        <v>43376</v>
      </c>
      <c r="Q838" s="8">
        <f>VLOOKUP(P838,'Lookup Tables'!$A$3:$B$121,1,TRUE)</f>
        <v>43373</v>
      </c>
      <c r="R838" s="9">
        <f>VLOOKUP(P838,'Lookup Tables'!$A$3:$B$121,2,TRUE)</f>
        <v>43373</v>
      </c>
      <c r="S838" s="10">
        <f>VLOOKUP(P838,'Lookup Tables'!$D$3:$E$25,2,TRUE)</f>
        <v>43374</v>
      </c>
      <c r="T838" s="24" t="str">
        <f>IF(LEFT(G838,2)="PH",VLOOKUP(LEFT(G838,3),'Lookup Tables'!$G$3:$H$37,2,FALSE),IF(ISNA(VLOOKUP(LEFT(G838,2),'Lookup Tables'!$G$3:$H$37,2,FALSE)),"Other",VLOOKUP(LEFT(G838,2),'Lookup Tables'!$G$3:$H$37,2,FALSE)))</f>
        <v>Battery</v>
      </c>
      <c r="U838" s="79" t="str">
        <f t="shared" si="95"/>
        <v>NL2</v>
      </c>
      <c r="V838" s="79" t="str">
        <f t="shared" si="96"/>
        <v>L</v>
      </c>
      <c r="W838" s="79">
        <f>VLOOKUP(V838,'Lookup Tables'!$K$3:$L$21,2,FALSE)</f>
        <v>12</v>
      </c>
      <c r="X838" s="79">
        <f t="shared" si="97"/>
        <v>432</v>
      </c>
      <c r="Y838" s="12">
        <f ca="1">IF(R838="LATE",TODAY()-P838,0)</f>
        <v>0</v>
      </c>
      <c r="Z838">
        <f ca="1">Y838*L838</f>
        <v>0</v>
      </c>
      <c r="AA838" s="80"/>
      <c r="AB838" s="93"/>
    </row>
    <row r="839" spans="1:28" x14ac:dyDescent="0.25">
      <c r="A839" s="25" t="s">
        <v>812</v>
      </c>
      <c r="B839" s="25" t="s">
        <v>13</v>
      </c>
      <c r="C839" s="26">
        <v>43329</v>
      </c>
      <c r="D839" s="26">
        <v>43395</v>
      </c>
      <c r="E839" s="25" t="s">
        <v>813</v>
      </c>
      <c r="F839" s="25" t="s">
        <v>813</v>
      </c>
      <c r="G839" s="25" t="s">
        <v>1731</v>
      </c>
      <c r="H839" s="25" t="s">
        <v>17</v>
      </c>
      <c r="I839" s="25" t="s">
        <v>2371</v>
      </c>
      <c r="J839" s="27">
        <v>2</v>
      </c>
      <c r="K839" s="27">
        <v>0</v>
      </c>
      <c r="L839" s="27">
        <f t="shared" si="94"/>
        <v>2</v>
      </c>
      <c r="M839" s="93">
        <v>1.6122652258398809</v>
      </c>
      <c r="N839" s="4" t="str">
        <f t="shared" si="91"/>
        <v>46853NL2024bf22-REV4.72</v>
      </c>
      <c r="O839" s="4">
        <f t="shared" si="92"/>
        <v>3.2245304516797617</v>
      </c>
      <c r="P839" s="8">
        <f t="shared" si="93"/>
        <v>43395</v>
      </c>
      <c r="Q839" s="8">
        <f>VLOOKUP(P839,'Lookup Tables'!$A$3:$B$121,1,TRUE)</f>
        <v>43394</v>
      </c>
      <c r="R839" s="9">
        <f>VLOOKUP(P839,'Lookup Tables'!$A$3:$B$121,2,TRUE)</f>
        <v>43394</v>
      </c>
      <c r="S839" s="10">
        <f>VLOOKUP(P839,'Lookup Tables'!$D$3:$E$25,2,TRUE)</f>
        <v>43374</v>
      </c>
      <c r="T839" s="24" t="str">
        <f>IF(LEFT(G839,2)="PH",VLOOKUP(LEFT(G839,3),'Lookup Tables'!$G$3:$H$37,2,FALSE),IF(ISNA(VLOOKUP(LEFT(G839,2),'Lookup Tables'!$G$3:$H$37,2,FALSE)),"Other",VLOOKUP(LEFT(G839,2),'Lookup Tables'!$G$3:$H$37,2,FALSE)))</f>
        <v>Battery</v>
      </c>
      <c r="U839" s="79" t="str">
        <f t="shared" si="95"/>
        <v>NL2</v>
      </c>
      <c r="V839" s="79" t="str">
        <f t="shared" si="96"/>
        <v>L</v>
      </c>
      <c r="W839" s="79">
        <f>VLOOKUP(V839,'Lookup Tables'!$K$3:$L$21,2,FALSE)</f>
        <v>12</v>
      </c>
      <c r="X839" s="79">
        <f t="shared" si="97"/>
        <v>24</v>
      </c>
      <c r="Y839" s="12">
        <f ca="1">IF(R839="LATE",TODAY()-P839,0)</f>
        <v>0</v>
      </c>
      <c r="Z839">
        <f ca="1">Y839*L839</f>
        <v>0</v>
      </c>
      <c r="AA839" s="80"/>
      <c r="AB839" s="93"/>
    </row>
    <row r="840" spans="1:28" x14ac:dyDescent="0.25">
      <c r="A840" s="25" t="s">
        <v>708</v>
      </c>
      <c r="B840" s="25" t="s">
        <v>13</v>
      </c>
      <c r="C840" s="26">
        <v>43318</v>
      </c>
      <c r="D840" s="26">
        <v>43396</v>
      </c>
      <c r="E840" s="25" t="s">
        <v>709</v>
      </c>
      <c r="F840" s="25" t="s">
        <v>709</v>
      </c>
      <c r="G840" s="25" t="s">
        <v>1731</v>
      </c>
      <c r="H840" s="25" t="s">
        <v>17</v>
      </c>
      <c r="I840" s="25" t="s">
        <v>2371</v>
      </c>
      <c r="J840" s="27">
        <v>4</v>
      </c>
      <c r="K840" s="27">
        <v>0</v>
      </c>
      <c r="L840" s="27">
        <f t="shared" si="94"/>
        <v>4</v>
      </c>
      <c r="M840" s="93">
        <v>1.6122652258398809</v>
      </c>
      <c r="N840" s="4" t="str">
        <f t="shared" si="91"/>
        <v>46754NL2024bf22-REV4.74</v>
      </c>
      <c r="O840" s="4">
        <f t="shared" si="92"/>
        <v>6.4490609033595234</v>
      </c>
      <c r="P840" s="8">
        <f t="shared" si="93"/>
        <v>43396</v>
      </c>
      <c r="Q840" s="8">
        <f>VLOOKUP(P840,'Lookup Tables'!$A$3:$B$121,1,TRUE)</f>
        <v>43394</v>
      </c>
      <c r="R840" s="9">
        <f>VLOOKUP(P840,'Lookup Tables'!$A$3:$B$121,2,TRUE)</f>
        <v>43394</v>
      </c>
      <c r="S840" s="10">
        <f>VLOOKUP(P840,'Lookup Tables'!$D$3:$E$25,2,TRUE)</f>
        <v>43374</v>
      </c>
      <c r="T840" s="24" t="str">
        <f>IF(LEFT(G840,2)="PH",VLOOKUP(LEFT(G840,3),'Lookup Tables'!$G$3:$H$37,2,FALSE),IF(ISNA(VLOOKUP(LEFT(G840,2),'Lookup Tables'!$G$3:$H$37,2,FALSE)),"Other",VLOOKUP(LEFT(G840,2),'Lookup Tables'!$G$3:$H$37,2,FALSE)))</f>
        <v>Battery</v>
      </c>
      <c r="U840" s="79" t="str">
        <f t="shared" si="95"/>
        <v>NL2</v>
      </c>
      <c r="V840" s="79" t="str">
        <f t="shared" si="96"/>
        <v>L</v>
      </c>
      <c r="W840" s="79">
        <f>VLOOKUP(V840,'Lookup Tables'!$K$3:$L$21,2,FALSE)</f>
        <v>12</v>
      </c>
      <c r="X840" s="79">
        <f t="shared" si="97"/>
        <v>48</v>
      </c>
      <c r="Y840" s="12">
        <f ca="1">IF(R840="LATE",TODAY()-P840,0)</f>
        <v>0</v>
      </c>
      <c r="Z840">
        <f ca="1">Y840*L840</f>
        <v>0</v>
      </c>
      <c r="AA840" s="80"/>
      <c r="AB840" s="93"/>
    </row>
    <row r="841" spans="1:28" x14ac:dyDescent="0.25">
      <c r="A841" s="25" t="s">
        <v>745</v>
      </c>
      <c r="B841" s="25" t="s">
        <v>13</v>
      </c>
      <c r="C841" s="26">
        <v>43321</v>
      </c>
      <c r="D841" s="26">
        <v>43398</v>
      </c>
      <c r="E841" s="25" t="s">
        <v>64</v>
      </c>
      <c r="F841" s="25" t="s">
        <v>64</v>
      </c>
      <c r="G841" s="25" t="s">
        <v>1731</v>
      </c>
      <c r="H841" s="25" t="s">
        <v>17</v>
      </c>
      <c r="I841" s="25" t="s">
        <v>2371</v>
      </c>
      <c r="J841" s="27">
        <v>5</v>
      </c>
      <c r="K841" s="27">
        <v>0</v>
      </c>
      <c r="L841" s="27">
        <f t="shared" si="94"/>
        <v>5</v>
      </c>
      <c r="M841" s="93">
        <v>1.6122652258398809</v>
      </c>
      <c r="N841" s="4" t="str">
        <f t="shared" si="91"/>
        <v>46779NL2024bf22-REV4.75</v>
      </c>
      <c r="O841" s="4">
        <f t="shared" si="92"/>
        <v>8.0613261291994043</v>
      </c>
      <c r="P841" s="8">
        <f t="shared" si="93"/>
        <v>43398</v>
      </c>
      <c r="Q841" s="8">
        <f>VLOOKUP(P841,'Lookup Tables'!$A$3:$B$121,1,TRUE)</f>
        <v>43394</v>
      </c>
      <c r="R841" s="9">
        <f>VLOOKUP(P841,'Lookup Tables'!$A$3:$B$121,2,TRUE)</f>
        <v>43394</v>
      </c>
      <c r="S841" s="10">
        <f>VLOOKUP(P841,'Lookup Tables'!$D$3:$E$25,2,TRUE)</f>
        <v>43374</v>
      </c>
      <c r="T841" s="24" t="str">
        <f>IF(LEFT(G841,2)="PH",VLOOKUP(LEFT(G841,3),'Lookup Tables'!$G$3:$H$37,2,FALSE),IF(ISNA(VLOOKUP(LEFT(G841,2),'Lookup Tables'!$G$3:$H$37,2,FALSE)),"Other",VLOOKUP(LEFT(G841,2),'Lookup Tables'!$G$3:$H$37,2,FALSE)))</f>
        <v>Battery</v>
      </c>
      <c r="U841" s="79" t="str">
        <f t="shared" si="95"/>
        <v>NL2</v>
      </c>
      <c r="V841" s="79" t="str">
        <f t="shared" si="96"/>
        <v>L</v>
      </c>
      <c r="W841" s="79">
        <f>VLOOKUP(V841,'Lookup Tables'!$K$3:$L$21,2,FALSE)</f>
        <v>12</v>
      </c>
      <c r="X841" s="79">
        <f t="shared" si="97"/>
        <v>60</v>
      </c>
      <c r="Y841" s="12">
        <f ca="1">IF(R841="LATE",TODAY()-P841,0)</f>
        <v>0</v>
      </c>
      <c r="Z841">
        <f ca="1">Y841*L841</f>
        <v>0</v>
      </c>
      <c r="AA841" s="80"/>
      <c r="AB841" s="93"/>
    </row>
    <row r="842" spans="1:28" x14ac:dyDescent="0.25">
      <c r="A842" s="25" t="s">
        <v>361</v>
      </c>
      <c r="B842" s="25" t="s">
        <v>13</v>
      </c>
      <c r="C842" s="26">
        <v>43280</v>
      </c>
      <c r="D842" s="26">
        <v>43404</v>
      </c>
      <c r="E842" s="25" t="s">
        <v>46</v>
      </c>
      <c r="F842" s="25" t="s">
        <v>46</v>
      </c>
      <c r="G842" s="25" t="s">
        <v>1731</v>
      </c>
      <c r="H842" s="25" t="s">
        <v>17</v>
      </c>
      <c r="I842" s="25" t="s">
        <v>2373</v>
      </c>
      <c r="J842" s="27">
        <v>40</v>
      </c>
      <c r="K842" s="27">
        <v>0</v>
      </c>
      <c r="L842" s="27">
        <f t="shared" si="94"/>
        <v>40</v>
      </c>
      <c r="M842" s="93">
        <v>1.1717789705043167</v>
      </c>
      <c r="N842" s="4" t="str">
        <f t="shared" ref="N842:N905" si="98">A842&amp;G842&amp;J842</f>
        <v>46440NL2024bf22-REV4.740</v>
      </c>
      <c r="O842" s="4">
        <f t="shared" ref="O842:O905" si="99">M842*L842</f>
        <v>46.871158820172667</v>
      </c>
      <c r="P842" s="8">
        <f t="shared" ref="P842:P905" si="100">VALUE(IF(RIGHT(I842,1)="]",MID(I842,LEN(I842)-8,8),D842))</f>
        <v>43403</v>
      </c>
      <c r="Q842" s="8">
        <f>VLOOKUP(P842,'Lookup Tables'!$A$3:$B$121,1,TRUE)</f>
        <v>43401</v>
      </c>
      <c r="R842" s="9">
        <f>VLOOKUP(P842,'Lookup Tables'!$A$3:$B$121,2,TRUE)</f>
        <v>43401</v>
      </c>
      <c r="S842" s="10">
        <f>VLOOKUP(P842,'Lookup Tables'!$D$3:$E$25,2,TRUE)</f>
        <v>43374</v>
      </c>
      <c r="T842" s="24" t="str">
        <f>IF(LEFT(G842,2)="PH",VLOOKUP(LEFT(G842,3),'Lookup Tables'!$G$3:$H$37,2,FALSE),IF(ISNA(VLOOKUP(LEFT(G842,2),'Lookup Tables'!$G$3:$H$37,2,FALSE)),"Other",VLOOKUP(LEFT(G842,2),'Lookup Tables'!$G$3:$H$37,2,FALSE)))</f>
        <v>Battery</v>
      </c>
      <c r="U842" s="79" t="str">
        <f t="shared" si="95"/>
        <v>NL2</v>
      </c>
      <c r="V842" s="79" t="str">
        <f t="shared" si="96"/>
        <v>L</v>
      </c>
      <c r="W842" s="79">
        <f>VLOOKUP(V842,'Lookup Tables'!$K$3:$L$21,2,FALSE)</f>
        <v>12</v>
      </c>
      <c r="X842" s="79">
        <f t="shared" si="97"/>
        <v>480</v>
      </c>
      <c r="Y842" s="12">
        <f ca="1">IF(R842="LATE",TODAY()-P842,0)</f>
        <v>0</v>
      </c>
      <c r="Z842">
        <f ca="1">Y842*L842</f>
        <v>0</v>
      </c>
      <c r="AA842" s="80"/>
      <c r="AB842" s="93"/>
    </row>
    <row r="843" spans="1:28" x14ac:dyDescent="0.25">
      <c r="A843" s="25" t="s">
        <v>1127</v>
      </c>
      <c r="B843" s="25" t="s">
        <v>13</v>
      </c>
      <c r="C843" s="26">
        <v>43336</v>
      </c>
      <c r="D843" s="26">
        <v>43409</v>
      </c>
      <c r="E843" s="25" t="s">
        <v>1128</v>
      </c>
      <c r="F843" s="25" t="s">
        <v>1128</v>
      </c>
      <c r="G843" s="25" t="s">
        <v>1731</v>
      </c>
      <c r="H843" s="25" t="s">
        <v>17</v>
      </c>
      <c r="I843" s="25" t="s">
        <v>2371</v>
      </c>
      <c r="J843" s="27">
        <v>2</v>
      </c>
      <c r="K843" s="27">
        <v>0</v>
      </c>
      <c r="L843" s="27">
        <f t="shared" si="94"/>
        <v>2</v>
      </c>
      <c r="M843" s="93">
        <v>1.6122652258398809</v>
      </c>
      <c r="N843" s="4" t="str">
        <f t="shared" si="98"/>
        <v>46906NL2024bf22-REV4.72</v>
      </c>
      <c r="O843" s="4">
        <f t="shared" si="99"/>
        <v>3.2245304516797617</v>
      </c>
      <c r="P843" s="8">
        <f t="shared" si="100"/>
        <v>43409</v>
      </c>
      <c r="Q843" s="8">
        <f>VLOOKUP(P843,'Lookup Tables'!$A$3:$B$121,1,TRUE)</f>
        <v>43408</v>
      </c>
      <c r="R843" s="9">
        <f>VLOOKUP(P843,'Lookup Tables'!$A$3:$B$121,2,TRUE)</f>
        <v>43408</v>
      </c>
      <c r="S843" s="10">
        <f>VLOOKUP(P843,'Lookup Tables'!$D$3:$E$25,2,TRUE)</f>
        <v>43405</v>
      </c>
      <c r="T843" s="24" t="str">
        <f>IF(LEFT(G843,2)="PH",VLOOKUP(LEFT(G843,3),'Lookup Tables'!$G$3:$H$37,2,FALSE),IF(ISNA(VLOOKUP(LEFT(G843,2),'Lookup Tables'!$G$3:$H$37,2,FALSE)),"Other",VLOOKUP(LEFT(G843,2),'Lookup Tables'!$G$3:$H$37,2,FALSE)))</f>
        <v>Battery</v>
      </c>
      <c r="U843" s="79" t="str">
        <f t="shared" si="95"/>
        <v>NL2</v>
      </c>
      <c r="V843" s="79" t="str">
        <f t="shared" si="96"/>
        <v>L</v>
      </c>
      <c r="W843" s="79">
        <f>VLOOKUP(V843,'Lookup Tables'!$K$3:$L$21,2,FALSE)</f>
        <v>12</v>
      </c>
      <c r="X843" s="79">
        <f t="shared" si="97"/>
        <v>24</v>
      </c>
      <c r="Y843" s="12">
        <f ca="1">IF(R843="LATE",TODAY()-P843,0)</f>
        <v>0</v>
      </c>
      <c r="Z843">
        <f ca="1">Y843*L843</f>
        <v>0</v>
      </c>
      <c r="AA843" s="80"/>
      <c r="AB843" s="93"/>
    </row>
    <row r="844" spans="1:28" x14ac:dyDescent="0.25">
      <c r="A844" s="25" t="s">
        <v>509</v>
      </c>
      <c r="B844" s="25" t="s">
        <v>13</v>
      </c>
      <c r="C844" s="26">
        <v>43308</v>
      </c>
      <c r="D844" s="26">
        <v>43423</v>
      </c>
      <c r="E844" s="25" t="s">
        <v>19</v>
      </c>
      <c r="F844" s="25" t="s">
        <v>19</v>
      </c>
      <c r="G844" s="25" t="s">
        <v>1731</v>
      </c>
      <c r="H844" s="25" t="s">
        <v>17</v>
      </c>
      <c r="I844" s="25" t="s">
        <v>2371</v>
      </c>
      <c r="J844" s="27">
        <v>35</v>
      </c>
      <c r="K844" s="27">
        <v>0</v>
      </c>
      <c r="L844" s="27">
        <f t="shared" si="94"/>
        <v>35</v>
      </c>
      <c r="M844" s="93">
        <v>1.1717789705043167</v>
      </c>
      <c r="N844" s="4" t="str">
        <f t="shared" si="98"/>
        <v>46664NL2024bf22-REV4.735</v>
      </c>
      <c r="O844" s="4">
        <f t="shared" si="99"/>
        <v>41.01226396765108</v>
      </c>
      <c r="P844" s="8">
        <f t="shared" si="100"/>
        <v>43423</v>
      </c>
      <c r="Q844" s="8">
        <f>VLOOKUP(P844,'Lookup Tables'!$A$3:$B$121,1,TRUE)</f>
        <v>43422</v>
      </c>
      <c r="R844" s="9">
        <f>VLOOKUP(P844,'Lookup Tables'!$A$3:$B$121,2,TRUE)</f>
        <v>43422</v>
      </c>
      <c r="S844" s="10">
        <f>VLOOKUP(P844,'Lookup Tables'!$D$3:$E$25,2,TRUE)</f>
        <v>43405</v>
      </c>
      <c r="T844" s="24" t="str">
        <f>IF(LEFT(G844,2)="PH",VLOOKUP(LEFT(G844,3),'Lookup Tables'!$G$3:$H$37,2,FALSE),IF(ISNA(VLOOKUP(LEFT(G844,2),'Lookup Tables'!$G$3:$H$37,2,FALSE)),"Other",VLOOKUP(LEFT(G844,2),'Lookup Tables'!$G$3:$H$37,2,FALSE)))</f>
        <v>Battery</v>
      </c>
      <c r="U844" s="79" t="str">
        <f t="shared" si="95"/>
        <v>NL2</v>
      </c>
      <c r="V844" s="79" t="str">
        <f t="shared" si="96"/>
        <v>L</v>
      </c>
      <c r="W844" s="79">
        <f>VLOOKUP(V844,'Lookup Tables'!$K$3:$L$21,2,FALSE)</f>
        <v>12</v>
      </c>
      <c r="X844" s="79">
        <f t="shared" si="97"/>
        <v>420</v>
      </c>
      <c r="Y844" s="12">
        <f ca="1">IF(R844="LATE",TODAY()-P844,0)</f>
        <v>0</v>
      </c>
      <c r="Z844">
        <f ca="1">Y844*L844</f>
        <v>0</v>
      </c>
      <c r="AA844" s="80"/>
      <c r="AB844" s="93"/>
    </row>
    <row r="845" spans="1:28" x14ac:dyDescent="0.25">
      <c r="A845" s="25" t="s">
        <v>548</v>
      </c>
      <c r="B845" s="25" t="s">
        <v>13</v>
      </c>
      <c r="C845" s="26">
        <v>43313</v>
      </c>
      <c r="D845" s="26">
        <v>43431</v>
      </c>
      <c r="E845" s="25" t="s">
        <v>510</v>
      </c>
      <c r="F845" s="25" t="s">
        <v>510</v>
      </c>
      <c r="G845" s="25" t="s">
        <v>1731</v>
      </c>
      <c r="H845" s="25" t="s">
        <v>17</v>
      </c>
      <c r="I845" s="25" t="s">
        <v>2371</v>
      </c>
      <c r="J845" s="27">
        <v>24</v>
      </c>
      <c r="K845" s="27">
        <v>0</v>
      </c>
      <c r="L845" s="27">
        <f t="shared" si="94"/>
        <v>24</v>
      </c>
      <c r="M845" s="93">
        <v>1.1717789705043167</v>
      </c>
      <c r="N845" s="4" t="str">
        <f t="shared" si="98"/>
        <v>46717NL2024bf22-REV4.724</v>
      </c>
      <c r="O845" s="4">
        <f t="shared" si="99"/>
        <v>28.1226952921036</v>
      </c>
      <c r="P845" s="8">
        <f t="shared" si="100"/>
        <v>43431</v>
      </c>
      <c r="Q845" s="8">
        <f>VLOOKUP(P845,'Lookup Tables'!$A$3:$B$121,1,TRUE)</f>
        <v>43429</v>
      </c>
      <c r="R845" s="9">
        <f>VLOOKUP(P845,'Lookup Tables'!$A$3:$B$121,2,TRUE)</f>
        <v>43429</v>
      </c>
      <c r="S845" s="10">
        <f>VLOOKUP(P845,'Lookup Tables'!$D$3:$E$25,2,TRUE)</f>
        <v>43405</v>
      </c>
      <c r="T845" s="24" t="str">
        <f>IF(LEFT(G845,2)="PH",VLOOKUP(LEFT(G845,3),'Lookup Tables'!$G$3:$H$37,2,FALSE),IF(ISNA(VLOOKUP(LEFT(G845,2),'Lookup Tables'!$G$3:$H$37,2,FALSE)),"Other",VLOOKUP(LEFT(G845,2),'Lookup Tables'!$G$3:$H$37,2,FALSE)))</f>
        <v>Battery</v>
      </c>
      <c r="U845" s="79" t="str">
        <f t="shared" si="95"/>
        <v>NL2</v>
      </c>
      <c r="V845" s="79" t="str">
        <f t="shared" si="96"/>
        <v>L</v>
      </c>
      <c r="W845" s="79">
        <f>VLOOKUP(V845,'Lookup Tables'!$K$3:$L$21,2,FALSE)</f>
        <v>12</v>
      </c>
      <c r="X845" s="79">
        <f t="shared" si="97"/>
        <v>288</v>
      </c>
      <c r="Y845" s="12">
        <f ca="1">IF(R845="LATE",TODAY()-P845,0)</f>
        <v>0</v>
      </c>
      <c r="Z845">
        <f ca="1">Y845*L845</f>
        <v>0</v>
      </c>
      <c r="AA845" s="80"/>
      <c r="AB845" s="93"/>
    </row>
    <row r="846" spans="1:28" x14ac:dyDescent="0.25">
      <c r="A846" s="25" t="s">
        <v>758</v>
      </c>
      <c r="B846" s="25" t="s">
        <v>13</v>
      </c>
      <c r="C846" s="26">
        <v>43322</v>
      </c>
      <c r="D846" s="26">
        <v>43439</v>
      </c>
      <c r="E846" s="25" t="s">
        <v>759</v>
      </c>
      <c r="F846" s="25" t="s">
        <v>759</v>
      </c>
      <c r="G846" s="25" t="s">
        <v>1731</v>
      </c>
      <c r="H846" s="25" t="s">
        <v>17</v>
      </c>
      <c r="I846" s="25" t="s">
        <v>2371</v>
      </c>
      <c r="J846" s="27">
        <v>20</v>
      </c>
      <c r="K846" s="27">
        <v>0</v>
      </c>
      <c r="L846" s="27">
        <f t="shared" si="94"/>
        <v>20</v>
      </c>
      <c r="M846" s="93">
        <v>1.1717789705043167</v>
      </c>
      <c r="N846" s="4" t="str">
        <f t="shared" si="98"/>
        <v>46795NL2024bf22-REV4.720</v>
      </c>
      <c r="O846" s="4">
        <f t="shared" si="99"/>
        <v>23.435579410086333</v>
      </c>
      <c r="P846" s="8">
        <f t="shared" si="100"/>
        <v>43439</v>
      </c>
      <c r="Q846" s="8">
        <f>VLOOKUP(P846,'Lookup Tables'!$A$3:$B$121,1,TRUE)</f>
        <v>43436</v>
      </c>
      <c r="R846" s="9">
        <f>VLOOKUP(P846,'Lookup Tables'!$A$3:$B$121,2,TRUE)</f>
        <v>43436</v>
      </c>
      <c r="S846" s="10">
        <f>VLOOKUP(P846,'Lookup Tables'!$D$3:$E$25,2,TRUE)</f>
        <v>43435</v>
      </c>
      <c r="T846" s="24" t="str">
        <f>IF(LEFT(G846,2)="PH",VLOOKUP(LEFT(G846,3),'Lookup Tables'!$G$3:$H$37,2,FALSE),IF(ISNA(VLOOKUP(LEFT(G846,2),'Lookup Tables'!$G$3:$H$37,2,FALSE)),"Other",VLOOKUP(LEFT(G846,2),'Lookup Tables'!$G$3:$H$37,2,FALSE)))</f>
        <v>Battery</v>
      </c>
      <c r="U846" s="79" t="str">
        <f t="shared" si="95"/>
        <v>NL2</v>
      </c>
      <c r="V846" s="79" t="str">
        <f t="shared" si="96"/>
        <v>L</v>
      </c>
      <c r="W846" s="79">
        <f>VLOOKUP(V846,'Lookup Tables'!$K$3:$L$21,2,FALSE)</f>
        <v>12</v>
      </c>
      <c r="X846" s="79">
        <f t="shared" si="97"/>
        <v>240</v>
      </c>
      <c r="Y846" s="12">
        <f ca="1">IF(R846="LATE",TODAY()-P846,0)</f>
        <v>0</v>
      </c>
      <c r="Z846">
        <f ca="1">Y846*L846</f>
        <v>0</v>
      </c>
      <c r="AA846" s="80"/>
      <c r="AB846" s="93"/>
    </row>
    <row r="847" spans="1:28" x14ac:dyDescent="0.25">
      <c r="A847" s="25" t="s">
        <v>1129</v>
      </c>
      <c r="B847" s="25" t="s">
        <v>13</v>
      </c>
      <c r="C847" s="26">
        <v>43336</v>
      </c>
      <c r="D847" s="26">
        <v>43448</v>
      </c>
      <c r="E847" s="25" t="s">
        <v>510</v>
      </c>
      <c r="F847" s="25" t="s">
        <v>510</v>
      </c>
      <c r="G847" s="25" t="s">
        <v>1731</v>
      </c>
      <c r="H847" s="25" t="s">
        <v>17</v>
      </c>
      <c r="I847" s="25" t="s">
        <v>2371</v>
      </c>
      <c r="J847" s="27">
        <v>72</v>
      </c>
      <c r="K847" s="27">
        <v>0</v>
      </c>
      <c r="L847" s="27">
        <f t="shared" si="94"/>
        <v>72</v>
      </c>
      <c r="M847" s="93">
        <v>1.0697783317455545</v>
      </c>
      <c r="N847" s="4" t="str">
        <f t="shared" si="98"/>
        <v>46907NL2024bf22-REV4.772</v>
      </c>
      <c r="O847" s="4">
        <f t="shared" si="99"/>
        <v>77.024039885679926</v>
      </c>
      <c r="P847" s="8">
        <f t="shared" si="100"/>
        <v>43448</v>
      </c>
      <c r="Q847" s="8">
        <f>VLOOKUP(P847,'Lookup Tables'!$A$3:$B$121,1,TRUE)</f>
        <v>43443</v>
      </c>
      <c r="R847" s="9">
        <f>VLOOKUP(P847,'Lookup Tables'!$A$3:$B$121,2,TRUE)</f>
        <v>43443</v>
      </c>
      <c r="S847" s="10">
        <f>VLOOKUP(P847,'Lookup Tables'!$D$3:$E$25,2,TRUE)</f>
        <v>43435</v>
      </c>
      <c r="T847" s="24" t="str">
        <f>IF(LEFT(G847,2)="PH",VLOOKUP(LEFT(G847,3),'Lookup Tables'!$G$3:$H$37,2,FALSE),IF(ISNA(VLOOKUP(LEFT(G847,2),'Lookup Tables'!$G$3:$H$37,2,FALSE)),"Other",VLOOKUP(LEFT(G847,2),'Lookup Tables'!$G$3:$H$37,2,FALSE)))</f>
        <v>Battery</v>
      </c>
      <c r="U847" s="79" t="str">
        <f t="shared" si="95"/>
        <v>NL2</v>
      </c>
      <c r="V847" s="79" t="str">
        <f t="shared" si="96"/>
        <v>L</v>
      </c>
      <c r="W847" s="79">
        <f>VLOOKUP(V847,'Lookup Tables'!$K$3:$L$21,2,FALSE)</f>
        <v>12</v>
      </c>
      <c r="X847" s="79">
        <f t="shared" si="97"/>
        <v>864</v>
      </c>
      <c r="Y847" s="12">
        <f ca="1">IF(R847="LATE",TODAY()-P847,0)</f>
        <v>0</v>
      </c>
      <c r="Z847">
        <f ca="1">Y847*L847</f>
        <v>0</v>
      </c>
      <c r="AA847" s="80"/>
      <c r="AB847" s="93"/>
    </row>
    <row r="848" spans="1:28" x14ac:dyDescent="0.25">
      <c r="A848" s="25" t="s">
        <v>516</v>
      </c>
      <c r="B848" s="25" t="s">
        <v>13</v>
      </c>
      <c r="C848" s="26">
        <v>43308</v>
      </c>
      <c r="D848" s="26">
        <v>43511</v>
      </c>
      <c r="E848" s="25" t="s">
        <v>52</v>
      </c>
      <c r="F848" s="25" t="s">
        <v>52</v>
      </c>
      <c r="G848" s="25" t="s">
        <v>1731</v>
      </c>
      <c r="H848" s="25" t="s">
        <v>17</v>
      </c>
      <c r="I848" s="25" t="s">
        <v>2374</v>
      </c>
      <c r="J848" s="27">
        <v>70</v>
      </c>
      <c r="K848" s="27">
        <v>0</v>
      </c>
      <c r="L848" s="27">
        <f t="shared" si="94"/>
        <v>70</v>
      </c>
      <c r="M848" s="93">
        <v>1.0697783317455545</v>
      </c>
      <c r="N848" s="4" t="str">
        <f t="shared" si="98"/>
        <v>46651NL2024bf22-REV4.770</v>
      </c>
      <c r="O848" s="4">
        <f t="shared" si="99"/>
        <v>74.88448322218882</v>
      </c>
      <c r="P848" s="8">
        <f t="shared" si="100"/>
        <v>43480</v>
      </c>
      <c r="Q848" s="8">
        <f>VLOOKUP(P848,'Lookup Tables'!$A$3:$B$121,1,TRUE)</f>
        <v>43478</v>
      </c>
      <c r="R848" s="9">
        <f>VLOOKUP(P848,'Lookup Tables'!$A$3:$B$121,2,TRUE)</f>
        <v>43478</v>
      </c>
      <c r="S848" s="10">
        <f>VLOOKUP(P848,'Lookup Tables'!$D$3:$E$25,2,TRUE)</f>
        <v>43466</v>
      </c>
      <c r="T848" s="24" t="str">
        <f>IF(LEFT(G848,2)="PH",VLOOKUP(LEFT(G848,3),'Lookup Tables'!$G$3:$H$37,2,FALSE),IF(ISNA(VLOOKUP(LEFT(G848,2),'Lookup Tables'!$G$3:$H$37,2,FALSE)),"Other",VLOOKUP(LEFT(G848,2),'Lookup Tables'!$G$3:$H$37,2,FALSE)))</f>
        <v>Battery</v>
      </c>
      <c r="U848" s="79" t="str">
        <f t="shared" si="95"/>
        <v>NL2</v>
      </c>
      <c r="V848" s="79" t="str">
        <f t="shared" si="96"/>
        <v>L</v>
      </c>
      <c r="W848" s="79">
        <f>VLOOKUP(V848,'Lookup Tables'!$K$3:$L$21,2,FALSE)</f>
        <v>12</v>
      </c>
      <c r="X848" s="79">
        <f t="shared" si="97"/>
        <v>840</v>
      </c>
      <c r="Y848" s="12">
        <f ca="1">IF(R848="LATE",TODAY()-P848,0)</f>
        <v>0</v>
      </c>
      <c r="Z848">
        <f ca="1">Y848*L848</f>
        <v>0</v>
      </c>
      <c r="AA848" s="80"/>
      <c r="AB848" s="93"/>
    </row>
    <row r="849" spans="1:28" x14ac:dyDescent="0.25">
      <c r="A849" s="25" t="s">
        <v>516</v>
      </c>
      <c r="B849" s="25" t="s">
        <v>13</v>
      </c>
      <c r="C849" s="26">
        <v>43308</v>
      </c>
      <c r="D849" s="26">
        <v>43511</v>
      </c>
      <c r="E849" s="25" t="s">
        <v>52</v>
      </c>
      <c r="F849" s="25" t="s">
        <v>52</v>
      </c>
      <c r="G849" s="25" t="s">
        <v>1731</v>
      </c>
      <c r="H849" s="25" t="s">
        <v>17</v>
      </c>
      <c r="I849" s="25" t="s">
        <v>2375</v>
      </c>
      <c r="J849" s="27">
        <v>49</v>
      </c>
      <c r="K849" s="27">
        <v>0</v>
      </c>
      <c r="L849" s="27">
        <f t="shared" si="94"/>
        <v>49</v>
      </c>
      <c r="M849" s="93">
        <v>1.0697783317455545</v>
      </c>
      <c r="N849" s="4" t="str">
        <f t="shared" si="98"/>
        <v>46651NL2024bf22-REV4.749</v>
      </c>
      <c r="O849" s="4">
        <f t="shared" si="99"/>
        <v>52.419138255532168</v>
      </c>
      <c r="P849" s="8">
        <f t="shared" si="100"/>
        <v>43508</v>
      </c>
      <c r="Q849" s="8">
        <f>VLOOKUP(P849,'Lookup Tables'!$A$3:$B$121,1,TRUE)</f>
        <v>43506</v>
      </c>
      <c r="R849" s="9">
        <f>VLOOKUP(P849,'Lookup Tables'!$A$3:$B$121,2,TRUE)</f>
        <v>43506</v>
      </c>
      <c r="S849" s="10">
        <f>VLOOKUP(P849,'Lookup Tables'!$D$3:$E$25,2,TRUE)</f>
        <v>43497</v>
      </c>
      <c r="T849" s="24" t="str">
        <f>IF(LEFT(G849,2)="PH",VLOOKUP(LEFT(G849,3),'Lookup Tables'!$G$3:$H$37,2,FALSE),IF(ISNA(VLOOKUP(LEFT(G849,2),'Lookup Tables'!$G$3:$H$37,2,FALSE)),"Other",VLOOKUP(LEFT(G849,2),'Lookup Tables'!$G$3:$H$37,2,FALSE)))</f>
        <v>Battery</v>
      </c>
      <c r="U849" s="79" t="str">
        <f t="shared" si="95"/>
        <v>NL2</v>
      </c>
      <c r="V849" s="79" t="str">
        <f t="shared" si="96"/>
        <v>L</v>
      </c>
      <c r="W849" s="79">
        <f>VLOOKUP(V849,'Lookup Tables'!$K$3:$L$21,2,FALSE)</f>
        <v>12</v>
      </c>
      <c r="X849" s="79">
        <f t="shared" si="97"/>
        <v>588</v>
      </c>
      <c r="Y849" s="12">
        <f ca="1">IF(R849="LATE",TODAY()-P849,0)</f>
        <v>0</v>
      </c>
      <c r="Z849">
        <f ca="1">Y849*L849</f>
        <v>0</v>
      </c>
      <c r="AA849" s="80"/>
      <c r="AB849" s="93"/>
    </row>
    <row r="850" spans="1:28" x14ac:dyDescent="0.25">
      <c r="A850" s="25" t="s">
        <v>564</v>
      </c>
      <c r="B850" s="25" t="s">
        <v>13</v>
      </c>
      <c r="C850" s="26">
        <v>43314</v>
      </c>
      <c r="D850" s="26">
        <v>43398</v>
      </c>
      <c r="E850" s="25" t="s">
        <v>565</v>
      </c>
      <c r="F850" s="25" t="s">
        <v>565</v>
      </c>
      <c r="G850" s="25" t="s">
        <v>1732</v>
      </c>
      <c r="H850" s="25" t="s">
        <v>17</v>
      </c>
      <c r="I850" s="25" t="s">
        <v>2376</v>
      </c>
      <c r="J850" s="27">
        <v>2</v>
      </c>
      <c r="K850" s="27">
        <v>0</v>
      </c>
      <c r="L850" s="27">
        <f t="shared" si="94"/>
        <v>2</v>
      </c>
      <c r="M850" s="93">
        <v>1.6728650700979857</v>
      </c>
      <c r="N850" s="4" t="str">
        <f t="shared" si="98"/>
        <v>46736NL2024bi22-REV5.32</v>
      </c>
      <c r="O850" s="4">
        <f t="shared" si="99"/>
        <v>3.3457301401959714</v>
      </c>
      <c r="P850" s="8">
        <f t="shared" si="100"/>
        <v>43398</v>
      </c>
      <c r="Q850" s="8">
        <f>VLOOKUP(P850,'Lookup Tables'!$A$3:$B$121,1,TRUE)</f>
        <v>43394</v>
      </c>
      <c r="R850" s="9">
        <f>VLOOKUP(P850,'Lookup Tables'!$A$3:$B$121,2,TRUE)</f>
        <v>43394</v>
      </c>
      <c r="S850" s="10">
        <f>VLOOKUP(P850,'Lookup Tables'!$D$3:$E$25,2,TRUE)</f>
        <v>43374</v>
      </c>
      <c r="T850" s="24" t="str">
        <f>IF(LEFT(G850,2)="PH",VLOOKUP(LEFT(G850,3),'Lookup Tables'!$G$3:$H$37,2,FALSE),IF(ISNA(VLOOKUP(LEFT(G850,2),'Lookup Tables'!$G$3:$H$37,2,FALSE)),"Other",VLOOKUP(LEFT(G850,2),'Lookup Tables'!$G$3:$H$37,2,FALSE)))</f>
        <v>Battery</v>
      </c>
      <c r="U850" s="79" t="str">
        <f t="shared" si="95"/>
        <v>NL2</v>
      </c>
      <c r="V850" s="79" t="str">
        <f t="shared" si="96"/>
        <v>L</v>
      </c>
      <c r="W850" s="79">
        <f>VLOOKUP(V850,'Lookup Tables'!$K$3:$L$21,2,FALSE)</f>
        <v>12</v>
      </c>
      <c r="X850" s="79">
        <f t="shared" si="97"/>
        <v>24</v>
      </c>
      <c r="Y850" s="12">
        <f ca="1">IF(R850="LATE",TODAY()-P850,0)</f>
        <v>0</v>
      </c>
      <c r="Z850">
        <f ca="1">Y850*L850</f>
        <v>0</v>
      </c>
      <c r="AA850" s="80"/>
      <c r="AB850" s="93"/>
    </row>
    <row r="851" spans="1:28" x14ac:dyDescent="0.25">
      <c r="A851" s="25" t="s">
        <v>575</v>
      </c>
      <c r="B851" s="25" t="s">
        <v>13</v>
      </c>
      <c r="C851" s="26">
        <v>43314</v>
      </c>
      <c r="D851" s="26">
        <v>43433</v>
      </c>
      <c r="E851" s="25" t="s">
        <v>576</v>
      </c>
      <c r="F851" s="25" t="s">
        <v>576</v>
      </c>
      <c r="G851" s="25" t="s">
        <v>1732</v>
      </c>
      <c r="H851" s="25" t="s">
        <v>17</v>
      </c>
      <c r="I851" s="25" t="s">
        <v>2376</v>
      </c>
      <c r="J851" s="27">
        <v>24</v>
      </c>
      <c r="K851" s="27">
        <v>0</v>
      </c>
      <c r="L851" s="27">
        <f t="shared" si="94"/>
        <v>24</v>
      </c>
      <c r="M851" s="93">
        <v>1.2133617465192623</v>
      </c>
      <c r="N851" s="4" t="str">
        <f t="shared" si="98"/>
        <v>46721NL2024bi22-REV5.324</v>
      </c>
      <c r="O851" s="4">
        <f t="shared" si="99"/>
        <v>29.120681916462296</v>
      </c>
      <c r="P851" s="8">
        <f t="shared" si="100"/>
        <v>43433</v>
      </c>
      <c r="Q851" s="8">
        <f>VLOOKUP(P851,'Lookup Tables'!$A$3:$B$121,1,TRUE)</f>
        <v>43429</v>
      </c>
      <c r="R851" s="9">
        <f>VLOOKUP(P851,'Lookup Tables'!$A$3:$B$121,2,TRUE)</f>
        <v>43429</v>
      </c>
      <c r="S851" s="10">
        <f>VLOOKUP(P851,'Lookup Tables'!$D$3:$E$25,2,TRUE)</f>
        <v>43405</v>
      </c>
      <c r="T851" s="24" t="str">
        <f>IF(LEFT(G851,2)="PH",VLOOKUP(LEFT(G851,3),'Lookup Tables'!$G$3:$H$37,2,FALSE),IF(ISNA(VLOOKUP(LEFT(G851,2),'Lookup Tables'!$G$3:$H$37,2,FALSE)),"Other",VLOOKUP(LEFT(G851,2),'Lookup Tables'!$G$3:$H$37,2,FALSE)))</f>
        <v>Battery</v>
      </c>
      <c r="U851" s="79" t="str">
        <f t="shared" si="95"/>
        <v>NL2</v>
      </c>
      <c r="V851" s="79" t="str">
        <f t="shared" si="96"/>
        <v>L</v>
      </c>
      <c r="W851" s="79">
        <f>VLOOKUP(V851,'Lookup Tables'!$K$3:$L$21,2,FALSE)</f>
        <v>12</v>
      </c>
      <c r="X851" s="79">
        <f t="shared" si="97"/>
        <v>288</v>
      </c>
      <c r="Y851" s="12">
        <f ca="1">IF(R851="LATE",TODAY()-P851,0)</f>
        <v>0</v>
      </c>
      <c r="Z851">
        <f ca="1">Y851*L851</f>
        <v>0</v>
      </c>
      <c r="AA851" s="80"/>
      <c r="AB851" s="93"/>
    </row>
    <row r="852" spans="1:28" x14ac:dyDescent="0.25">
      <c r="A852" s="25" t="s">
        <v>1311</v>
      </c>
      <c r="B852" s="25" t="s">
        <v>13</v>
      </c>
      <c r="C852" s="26">
        <v>43350</v>
      </c>
      <c r="D852" s="26">
        <v>43452</v>
      </c>
      <c r="E852" s="25" t="s">
        <v>1312</v>
      </c>
      <c r="F852" s="25" t="s">
        <v>1312</v>
      </c>
      <c r="G852" s="25" t="s">
        <v>1732</v>
      </c>
      <c r="H852" s="25" t="s">
        <v>17</v>
      </c>
      <c r="I852" s="25" t="s">
        <v>2376</v>
      </c>
      <c r="J852" s="27">
        <v>24</v>
      </c>
      <c r="K852" s="27">
        <v>0</v>
      </c>
      <c r="L852" s="27">
        <f t="shared" si="94"/>
        <v>24</v>
      </c>
      <c r="M852" s="93">
        <v>1.2331977315767202</v>
      </c>
      <c r="N852" s="4" t="str">
        <f t="shared" si="98"/>
        <v>47002NL2024bi22-REV5.324</v>
      </c>
      <c r="O852" s="4">
        <f t="shared" si="99"/>
        <v>29.596745557841285</v>
      </c>
      <c r="P852" s="8">
        <f t="shared" si="100"/>
        <v>43452</v>
      </c>
      <c r="Q852" s="8">
        <f>VLOOKUP(P852,'Lookup Tables'!$A$3:$B$121,1,TRUE)</f>
        <v>43450</v>
      </c>
      <c r="R852" s="9">
        <f>VLOOKUP(P852,'Lookup Tables'!$A$3:$B$121,2,TRUE)</f>
        <v>43450</v>
      </c>
      <c r="S852" s="10">
        <f>VLOOKUP(P852,'Lookup Tables'!$D$3:$E$25,2,TRUE)</f>
        <v>43435</v>
      </c>
      <c r="T852" s="24" t="str">
        <f>IF(LEFT(G852,2)="PH",VLOOKUP(LEFT(G852,3),'Lookup Tables'!$G$3:$H$37,2,FALSE),IF(ISNA(VLOOKUP(LEFT(G852,2),'Lookup Tables'!$G$3:$H$37,2,FALSE)),"Other",VLOOKUP(LEFT(G852,2),'Lookup Tables'!$G$3:$H$37,2,FALSE)))</f>
        <v>Battery</v>
      </c>
      <c r="U852" s="79" t="str">
        <f t="shared" si="95"/>
        <v>NL2</v>
      </c>
      <c r="V852" s="79" t="str">
        <f t="shared" si="96"/>
        <v>L</v>
      </c>
      <c r="W852" s="79">
        <f>VLOOKUP(V852,'Lookup Tables'!$K$3:$L$21,2,FALSE)</f>
        <v>12</v>
      </c>
      <c r="X852" s="79">
        <f t="shared" si="97"/>
        <v>288</v>
      </c>
      <c r="Y852" s="12">
        <f ca="1">IF(R852="LATE",TODAY()-P852,0)</f>
        <v>0</v>
      </c>
      <c r="Z852">
        <f ca="1">Y852*L852</f>
        <v>0</v>
      </c>
      <c r="AA852" s="80"/>
      <c r="AB852" s="93"/>
    </row>
    <row r="853" spans="1:28" x14ac:dyDescent="0.25">
      <c r="A853" s="25" t="s">
        <v>113</v>
      </c>
      <c r="B853" s="25" t="s">
        <v>13</v>
      </c>
      <c r="C853" s="26">
        <v>43220</v>
      </c>
      <c r="D853" s="26">
        <v>43334</v>
      </c>
      <c r="E853" s="25" t="s">
        <v>71</v>
      </c>
      <c r="F853" s="25" t="s">
        <v>71</v>
      </c>
      <c r="G853" s="25" t="s">
        <v>1733</v>
      </c>
      <c r="H853" s="25" t="s">
        <v>17</v>
      </c>
      <c r="I853" s="25" t="s">
        <v>2377</v>
      </c>
      <c r="J853" s="27">
        <v>300</v>
      </c>
      <c r="K853" s="27">
        <v>0</v>
      </c>
      <c r="L853" s="27">
        <f t="shared" si="94"/>
        <v>300</v>
      </c>
      <c r="M853" s="93">
        <v>1.0496693744166639</v>
      </c>
      <c r="N853" s="4" t="str">
        <f t="shared" si="98"/>
        <v>45875NL2024bs22-REV1.8300</v>
      </c>
      <c r="O853" s="4">
        <f t="shared" si="99"/>
        <v>314.90081232499915</v>
      </c>
      <c r="P853" s="8">
        <f t="shared" si="100"/>
        <v>43340</v>
      </c>
      <c r="Q853" s="8">
        <f>VLOOKUP(P853,'Lookup Tables'!$A$3:$B$121,1,TRUE)</f>
        <v>43338</v>
      </c>
      <c r="R853" s="9" t="str">
        <f>VLOOKUP(P853,'Lookup Tables'!$A$3:$B$121,2,TRUE)</f>
        <v>LATE</v>
      </c>
      <c r="S853" s="10" t="str">
        <f>VLOOKUP(P853,'Lookup Tables'!$D$3:$E$25,2,TRUE)</f>
        <v>LATE</v>
      </c>
      <c r="T853" s="24" t="str">
        <f>IF(LEFT(G853,2)="PH",VLOOKUP(LEFT(G853,3),'Lookup Tables'!$G$3:$H$37,2,FALSE),IF(ISNA(VLOOKUP(LEFT(G853,2),'Lookup Tables'!$G$3:$H$37,2,FALSE)),"Other",VLOOKUP(LEFT(G853,2),'Lookup Tables'!$G$3:$H$37,2,FALSE)))</f>
        <v>Battery</v>
      </c>
      <c r="U853" s="79" t="str">
        <f t="shared" si="95"/>
        <v>NL2</v>
      </c>
      <c r="V853" s="79" t="str">
        <f t="shared" si="96"/>
        <v>L</v>
      </c>
      <c r="W853" s="79">
        <f>VLOOKUP(V853,'Lookup Tables'!$K$3:$L$21,2,FALSE)</f>
        <v>12</v>
      </c>
      <c r="X853" s="79">
        <f t="shared" si="97"/>
        <v>3600</v>
      </c>
      <c r="Y853" s="12">
        <f ca="1">IF(R853="LATE",TODAY()-P853,0)</f>
        <v>17</v>
      </c>
      <c r="Z853">
        <f ca="1">Y853*L853</f>
        <v>5100</v>
      </c>
      <c r="AA853" s="80"/>
      <c r="AB853" s="93"/>
    </row>
    <row r="854" spans="1:28" x14ac:dyDescent="0.25">
      <c r="A854" s="25" t="s">
        <v>126</v>
      </c>
      <c r="B854" s="25" t="s">
        <v>13</v>
      </c>
      <c r="C854" s="26">
        <v>43220</v>
      </c>
      <c r="D854" s="26">
        <v>43363</v>
      </c>
      <c r="E854" s="25" t="s">
        <v>71</v>
      </c>
      <c r="F854" s="25" t="s">
        <v>71</v>
      </c>
      <c r="G854" s="25" t="s">
        <v>1733</v>
      </c>
      <c r="H854" s="25" t="s">
        <v>17</v>
      </c>
      <c r="I854" s="25" t="s">
        <v>2378</v>
      </c>
      <c r="J854" s="27">
        <v>300</v>
      </c>
      <c r="K854" s="27">
        <v>0</v>
      </c>
      <c r="L854" s="27">
        <f t="shared" si="94"/>
        <v>300</v>
      </c>
      <c r="M854" s="93">
        <v>1.0496693744166639</v>
      </c>
      <c r="N854" s="4" t="str">
        <f t="shared" si="98"/>
        <v>45876NL2024bs22-REV1.8300</v>
      </c>
      <c r="O854" s="4">
        <f t="shared" si="99"/>
        <v>314.90081232499915</v>
      </c>
      <c r="P854" s="8">
        <f t="shared" si="100"/>
        <v>43326</v>
      </c>
      <c r="Q854" s="8">
        <f>VLOOKUP(P854,'Lookup Tables'!$A$3:$B$121,1,TRUE)</f>
        <v>43324</v>
      </c>
      <c r="R854" s="9" t="str">
        <f>VLOOKUP(P854,'Lookup Tables'!$A$3:$B$121,2,TRUE)</f>
        <v>LATE</v>
      </c>
      <c r="S854" s="10" t="str">
        <f>VLOOKUP(P854,'Lookup Tables'!$D$3:$E$25,2,TRUE)</f>
        <v>LATE</v>
      </c>
      <c r="T854" s="24" t="str">
        <f>IF(LEFT(G854,2)="PH",VLOOKUP(LEFT(G854,3),'Lookup Tables'!$G$3:$H$37,2,FALSE),IF(ISNA(VLOOKUP(LEFT(G854,2),'Lookup Tables'!$G$3:$H$37,2,FALSE)),"Other",VLOOKUP(LEFT(G854,2),'Lookup Tables'!$G$3:$H$37,2,FALSE)))</f>
        <v>Battery</v>
      </c>
      <c r="U854" s="79" t="str">
        <f t="shared" si="95"/>
        <v>NL2</v>
      </c>
      <c r="V854" s="79" t="str">
        <f t="shared" si="96"/>
        <v>L</v>
      </c>
      <c r="W854" s="79">
        <f>VLOOKUP(V854,'Lookup Tables'!$K$3:$L$21,2,FALSE)</f>
        <v>12</v>
      </c>
      <c r="X854" s="79">
        <f t="shared" si="97"/>
        <v>3600</v>
      </c>
      <c r="Y854" s="12">
        <f ca="1">IF(R854="LATE",TODAY()-P854,0)</f>
        <v>31</v>
      </c>
      <c r="Z854">
        <f ca="1">Y854*L854</f>
        <v>9300</v>
      </c>
      <c r="AA854" s="80"/>
      <c r="AB854" s="93"/>
    </row>
    <row r="855" spans="1:28" x14ac:dyDescent="0.25">
      <c r="A855" s="25" t="s">
        <v>126</v>
      </c>
      <c r="B855" s="25" t="s">
        <v>13</v>
      </c>
      <c r="C855" s="26">
        <v>43220</v>
      </c>
      <c r="D855" s="26">
        <v>43363</v>
      </c>
      <c r="E855" s="25" t="s">
        <v>71</v>
      </c>
      <c r="F855" s="25" t="s">
        <v>71</v>
      </c>
      <c r="G855" s="25" t="s">
        <v>1733</v>
      </c>
      <c r="H855" s="25" t="s">
        <v>17</v>
      </c>
      <c r="I855" s="25" t="s">
        <v>2379</v>
      </c>
      <c r="J855" s="27">
        <v>300</v>
      </c>
      <c r="K855" s="27">
        <v>0</v>
      </c>
      <c r="L855" s="27">
        <f t="shared" si="94"/>
        <v>300</v>
      </c>
      <c r="M855" s="93">
        <v>1.0496693744166639</v>
      </c>
      <c r="N855" s="4" t="str">
        <f t="shared" si="98"/>
        <v>45876NL2024bs22-REV1.8300</v>
      </c>
      <c r="O855" s="4">
        <f t="shared" si="99"/>
        <v>314.90081232499915</v>
      </c>
      <c r="P855" s="8">
        <f t="shared" si="100"/>
        <v>43368</v>
      </c>
      <c r="Q855" s="8">
        <f>VLOOKUP(P855,'Lookup Tables'!$A$3:$B$121,1,TRUE)</f>
        <v>43366</v>
      </c>
      <c r="R855" s="9">
        <f>VLOOKUP(P855,'Lookup Tables'!$A$3:$B$121,2,TRUE)</f>
        <v>43366</v>
      </c>
      <c r="S855" s="10">
        <f>VLOOKUP(P855,'Lookup Tables'!$D$3:$E$25,2,TRUE)</f>
        <v>43344</v>
      </c>
      <c r="T855" s="24" t="str">
        <f>IF(LEFT(G855,2)="PH",VLOOKUP(LEFT(G855,3),'Lookup Tables'!$G$3:$H$37,2,FALSE),IF(ISNA(VLOOKUP(LEFT(G855,2),'Lookup Tables'!$G$3:$H$37,2,FALSE)),"Other",VLOOKUP(LEFT(G855,2),'Lookup Tables'!$G$3:$H$37,2,FALSE)))</f>
        <v>Battery</v>
      </c>
      <c r="U855" s="79" t="str">
        <f t="shared" si="95"/>
        <v>NL2</v>
      </c>
      <c r="V855" s="79" t="str">
        <f t="shared" si="96"/>
        <v>L</v>
      </c>
      <c r="W855" s="79">
        <f>VLOOKUP(V855,'Lookup Tables'!$K$3:$L$21,2,FALSE)</f>
        <v>12</v>
      </c>
      <c r="X855" s="79">
        <f t="shared" si="97"/>
        <v>3600</v>
      </c>
      <c r="Y855" s="12">
        <f ca="1">IF(R855="LATE",TODAY()-P855,0)</f>
        <v>0</v>
      </c>
      <c r="Z855">
        <f ca="1">Y855*L855</f>
        <v>0</v>
      </c>
      <c r="AA855" s="80"/>
      <c r="AB855" s="93"/>
    </row>
    <row r="856" spans="1:28" x14ac:dyDescent="0.25">
      <c r="A856" s="25" t="s">
        <v>1261</v>
      </c>
      <c r="B856" s="25" t="s">
        <v>13</v>
      </c>
      <c r="C856" s="26">
        <v>43349</v>
      </c>
      <c r="D856" s="26">
        <v>43396</v>
      </c>
      <c r="E856" s="25" t="s">
        <v>1262</v>
      </c>
      <c r="F856" s="25" t="s">
        <v>1262</v>
      </c>
      <c r="G856" s="25" t="s">
        <v>1734</v>
      </c>
      <c r="H856" s="25" t="s">
        <v>17</v>
      </c>
      <c r="I856" s="25" t="s">
        <v>2380</v>
      </c>
      <c r="J856" s="27">
        <v>5</v>
      </c>
      <c r="K856" s="27">
        <v>0</v>
      </c>
      <c r="L856" s="27">
        <f t="shared" si="94"/>
        <v>5</v>
      </c>
      <c r="M856" s="93">
        <v>1.7371045446418627</v>
      </c>
      <c r="N856" s="4" t="str">
        <f t="shared" si="98"/>
        <v>46982NL2024bu22-REV6.25</v>
      </c>
      <c r="O856" s="4">
        <f t="shared" si="99"/>
        <v>8.6855227232093135</v>
      </c>
      <c r="P856" s="8">
        <f t="shared" si="100"/>
        <v>43396</v>
      </c>
      <c r="Q856" s="8">
        <f>VLOOKUP(P856,'Lookup Tables'!$A$3:$B$121,1,TRUE)</f>
        <v>43394</v>
      </c>
      <c r="R856" s="9">
        <f>VLOOKUP(P856,'Lookup Tables'!$A$3:$B$121,2,TRUE)</f>
        <v>43394</v>
      </c>
      <c r="S856" s="10">
        <f>VLOOKUP(P856,'Lookup Tables'!$D$3:$E$25,2,TRUE)</f>
        <v>43374</v>
      </c>
      <c r="T856" s="24" t="str">
        <f>IF(LEFT(G856,2)="PH",VLOOKUP(LEFT(G856,3),'Lookup Tables'!$G$3:$H$37,2,FALSE),IF(ISNA(VLOOKUP(LEFT(G856,2),'Lookup Tables'!$G$3:$H$37,2,FALSE)),"Other",VLOOKUP(LEFT(G856,2),'Lookup Tables'!$G$3:$H$37,2,FALSE)))</f>
        <v>Battery</v>
      </c>
      <c r="U856" s="79" t="str">
        <f t="shared" si="95"/>
        <v>NL2</v>
      </c>
      <c r="V856" s="79" t="str">
        <f t="shared" si="96"/>
        <v>L</v>
      </c>
      <c r="W856" s="79">
        <f>VLOOKUP(V856,'Lookup Tables'!$K$3:$L$21,2,FALSE)</f>
        <v>12</v>
      </c>
      <c r="X856" s="79">
        <f t="shared" si="97"/>
        <v>60</v>
      </c>
      <c r="Y856" s="12">
        <f ca="1">IF(R856="LATE",TODAY()-P856,0)</f>
        <v>0</v>
      </c>
      <c r="Z856">
        <f ca="1">Y856*L856</f>
        <v>0</v>
      </c>
      <c r="AA856" s="80"/>
      <c r="AB856" s="93"/>
    </row>
    <row r="857" spans="1:28" x14ac:dyDescent="0.25">
      <c r="A857" s="25" t="s">
        <v>330</v>
      </c>
      <c r="B857" s="25" t="s">
        <v>13</v>
      </c>
      <c r="C857" s="26">
        <v>43271</v>
      </c>
      <c r="D857" s="26">
        <v>43396</v>
      </c>
      <c r="E857" s="25" t="s">
        <v>19</v>
      </c>
      <c r="F857" s="25" t="s">
        <v>19</v>
      </c>
      <c r="G857" s="25" t="s">
        <v>1735</v>
      </c>
      <c r="H857" s="25" t="s">
        <v>17</v>
      </c>
      <c r="I857" s="25" t="s">
        <v>2381</v>
      </c>
      <c r="J857" s="27">
        <v>500</v>
      </c>
      <c r="K857" s="27">
        <v>0</v>
      </c>
      <c r="L857" s="27">
        <f t="shared" si="94"/>
        <v>500</v>
      </c>
      <c r="M857" s="93">
        <v>1.3361992686640696</v>
      </c>
      <c r="N857" s="4" t="str">
        <f t="shared" si="98"/>
        <v>46345NL2024ck34-REV1.0500</v>
      </c>
      <c r="O857" s="4">
        <f t="shared" si="99"/>
        <v>668.09963433203484</v>
      </c>
      <c r="P857" s="8">
        <f t="shared" si="100"/>
        <v>43377</v>
      </c>
      <c r="Q857" s="8">
        <f>VLOOKUP(P857,'Lookup Tables'!$A$3:$B$121,1,TRUE)</f>
        <v>43373</v>
      </c>
      <c r="R857" s="9">
        <f>VLOOKUP(P857,'Lookup Tables'!$A$3:$B$121,2,TRUE)</f>
        <v>43373</v>
      </c>
      <c r="S857" s="10">
        <f>VLOOKUP(P857,'Lookup Tables'!$D$3:$E$25,2,TRUE)</f>
        <v>43374</v>
      </c>
      <c r="T857" s="24" t="str">
        <f>IF(LEFT(G857,2)="PH",VLOOKUP(LEFT(G857,3),'Lookup Tables'!$G$3:$H$37,2,FALSE),IF(ISNA(VLOOKUP(LEFT(G857,2),'Lookup Tables'!$G$3:$H$37,2,FALSE)),"Other",VLOOKUP(LEFT(G857,2),'Lookup Tables'!$G$3:$H$37,2,FALSE)))</f>
        <v>Battery</v>
      </c>
      <c r="U857" s="79" t="str">
        <f t="shared" si="95"/>
        <v>NL2</v>
      </c>
      <c r="V857" s="79" t="str">
        <f t="shared" si="96"/>
        <v>L</v>
      </c>
      <c r="W857" s="79">
        <f>VLOOKUP(V857,'Lookup Tables'!$K$3:$L$21,2,FALSE)</f>
        <v>12</v>
      </c>
      <c r="X857" s="79">
        <f t="shared" si="97"/>
        <v>6000</v>
      </c>
      <c r="Y857" s="12">
        <f ca="1">IF(R857="LATE",TODAY()-P857,0)</f>
        <v>0</v>
      </c>
      <c r="Z857">
        <f ca="1">Y857*L857</f>
        <v>0</v>
      </c>
      <c r="AA857" s="80"/>
      <c r="AB857" s="93"/>
    </row>
    <row r="858" spans="1:28" x14ac:dyDescent="0.25">
      <c r="A858" s="25" t="s">
        <v>330</v>
      </c>
      <c r="B858" s="25" t="s">
        <v>13</v>
      </c>
      <c r="C858" s="26">
        <v>43271</v>
      </c>
      <c r="D858" s="26">
        <v>43396</v>
      </c>
      <c r="E858" s="25" t="s">
        <v>19</v>
      </c>
      <c r="F858" s="25" t="s">
        <v>19</v>
      </c>
      <c r="G858" s="25" t="s">
        <v>1735</v>
      </c>
      <c r="H858" s="25" t="s">
        <v>17</v>
      </c>
      <c r="I858" s="25" t="s">
        <v>2382</v>
      </c>
      <c r="J858" s="27">
        <v>501</v>
      </c>
      <c r="K858" s="27">
        <v>0</v>
      </c>
      <c r="L858" s="27">
        <f t="shared" si="94"/>
        <v>501</v>
      </c>
      <c r="M858" s="93">
        <v>1.3361992686640696</v>
      </c>
      <c r="N858" s="4" t="str">
        <f t="shared" si="98"/>
        <v>46345NL2024ck34-REV1.0501</v>
      </c>
      <c r="O858" s="4">
        <f t="shared" si="99"/>
        <v>669.43583360069886</v>
      </c>
      <c r="P858" s="8">
        <f t="shared" si="100"/>
        <v>43416</v>
      </c>
      <c r="Q858" s="8">
        <f>VLOOKUP(P858,'Lookup Tables'!$A$3:$B$121,1,TRUE)</f>
        <v>43415</v>
      </c>
      <c r="R858" s="9">
        <f>VLOOKUP(P858,'Lookup Tables'!$A$3:$B$121,2,TRUE)</f>
        <v>43415</v>
      </c>
      <c r="S858" s="10">
        <f>VLOOKUP(P858,'Lookup Tables'!$D$3:$E$25,2,TRUE)</f>
        <v>43405</v>
      </c>
      <c r="T858" s="24" t="str">
        <f>IF(LEFT(G858,2)="PH",VLOOKUP(LEFT(G858,3),'Lookup Tables'!$G$3:$H$37,2,FALSE),IF(ISNA(VLOOKUP(LEFT(G858,2),'Lookup Tables'!$G$3:$H$37,2,FALSE)),"Other",VLOOKUP(LEFT(G858,2),'Lookup Tables'!$G$3:$H$37,2,FALSE)))</f>
        <v>Battery</v>
      </c>
      <c r="U858" s="79" t="str">
        <f t="shared" si="95"/>
        <v>NL2</v>
      </c>
      <c r="V858" s="79" t="str">
        <f t="shared" si="96"/>
        <v>L</v>
      </c>
      <c r="W858" s="79">
        <f>VLOOKUP(V858,'Lookup Tables'!$K$3:$L$21,2,FALSE)</f>
        <v>12</v>
      </c>
      <c r="X858" s="79">
        <f t="shared" si="97"/>
        <v>6012</v>
      </c>
      <c r="Y858" s="12">
        <f ca="1">IF(R858="LATE",TODAY()-P858,0)</f>
        <v>0</v>
      </c>
      <c r="Z858">
        <f ca="1">Y858*L858</f>
        <v>0</v>
      </c>
      <c r="AA858" s="80"/>
      <c r="AB858" s="93"/>
    </row>
    <row r="859" spans="1:28" x14ac:dyDescent="0.25">
      <c r="A859" s="25" t="s">
        <v>141</v>
      </c>
      <c r="B859" s="25" t="s">
        <v>13</v>
      </c>
      <c r="C859" s="26">
        <v>43231</v>
      </c>
      <c r="D859" s="26">
        <v>43349</v>
      </c>
      <c r="E859" s="25" t="s">
        <v>61</v>
      </c>
      <c r="F859" s="25" t="s">
        <v>61</v>
      </c>
      <c r="G859" s="25" t="s">
        <v>1736</v>
      </c>
      <c r="H859" s="25" t="s">
        <v>17</v>
      </c>
      <c r="I859" s="25" t="s">
        <v>2383</v>
      </c>
      <c r="J859" s="27">
        <v>1</v>
      </c>
      <c r="K859" s="27">
        <v>0</v>
      </c>
      <c r="L859" s="27">
        <f t="shared" si="94"/>
        <v>1</v>
      </c>
      <c r="M859" s="93">
        <v>1.0934359286030728</v>
      </c>
      <c r="N859" s="4" t="str">
        <f t="shared" si="98"/>
        <v>46001NL2024cm22-REV1.31</v>
      </c>
      <c r="O859" s="4">
        <f t="shared" si="99"/>
        <v>1.0934359286030728</v>
      </c>
      <c r="P859" s="8">
        <f t="shared" si="100"/>
        <v>43340</v>
      </c>
      <c r="Q859" s="8">
        <f>VLOOKUP(P859,'Lookup Tables'!$A$3:$B$121,1,TRUE)</f>
        <v>43338</v>
      </c>
      <c r="R859" s="9" t="str">
        <f>VLOOKUP(P859,'Lookup Tables'!$A$3:$B$121,2,TRUE)</f>
        <v>LATE</v>
      </c>
      <c r="S859" s="10" t="str">
        <f>VLOOKUP(P859,'Lookup Tables'!$D$3:$E$25,2,TRUE)</f>
        <v>LATE</v>
      </c>
      <c r="T859" s="24" t="str">
        <f>IF(LEFT(G859,2)="PH",VLOOKUP(LEFT(G859,3),'Lookup Tables'!$G$3:$H$37,2,FALSE),IF(ISNA(VLOOKUP(LEFT(G859,2),'Lookup Tables'!$G$3:$H$37,2,FALSE)),"Other",VLOOKUP(LEFT(G859,2),'Lookup Tables'!$G$3:$H$37,2,FALSE)))</f>
        <v>Battery</v>
      </c>
      <c r="U859" s="79" t="str">
        <f t="shared" si="95"/>
        <v>NL2</v>
      </c>
      <c r="V859" s="79" t="str">
        <f t="shared" si="96"/>
        <v>L</v>
      </c>
      <c r="W859" s="79">
        <f>VLOOKUP(V859,'Lookup Tables'!$K$3:$L$21,2,FALSE)</f>
        <v>12</v>
      </c>
      <c r="X859" s="79">
        <f t="shared" si="97"/>
        <v>12</v>
      </c>
      <c r="Y859" s="12">
        <f ca="1">IF(R859="LATE",TODAY()-P859,0)</f>
        <v>17</v>
      </c>
      <c r="Z859">
        <f ca="1">Y859*L859</f>
        <v>17</v>
      </c>
      <c r="AA859" s="80"/>
      <c r="AB859" s="93"/>
    </row>
    <row r="860" spans="1:28" x14ac:dyDescent="0.25">
      <c r="A860" s="25" t="s">
        <v>141</v>
      </c>
      <c r="B860" s="25" t="s">
        <v>13</v>
      </c>
      <c r="C860" s="26">
        <v>43231</v>
      </c>
      <c r="D860" s="26">
        <v>43349</v>
      </c>
      <c r="E860" s="25" t="s">
        <v>61</v>
      </c>
      <c r="F860" s="25" t="s">
        <v>61</v>
      </c>
      <c r="G860" s="25" t="s">
        <v>1737</v>
      </c>
      <c r="H860" s="25" t="s">
        <v>17</v>
      </c>
      <c r="I860" s="25" t="s">
        <v>2384</v>
      </c>
      <c r="J860" s="27">
        <v>99</v>
      </c>
      <c r="K860" s="27">
        <v>0</v>
      </c>
      <c r="L860" s="27">
        <f t="shared" si="94"/>
        <v>99</v>
      </c>
      <c r="M860" s="93">
        <v>1.0934359286030728</v>
      </c>
      <c r="N860" s="4" t="str">
        <f t="shared" si="98"/>
        <v>46001NL2024cm22-REV1.499</v>
      </c>
      <c r="O860" s="4">
        <f t="shared" si="99"/>
        <v>108.25015693170421</v>
      </c>
      <c r="P860" s="8">
        <f t="shared" si="100"/>
        <v>43340</v>
      </c>
      <c r="Q860" s="8">
        <f>VLOOKUP(P860,'Lookup Tables'!$A$3:$B$121,1,TRUE)</f>
        <v>43338</v>
      </c>
      <c r="R860" s="9" t="str">
        <f>VLOOKUP(P860,'Lookup Tables'!$A$3:$B$121,2,TRUE)</f>
        <v>LATE</v>
      </c>
      <c r="S860" s="10" t="str">
        <f>VLOOKUP(P860,'Lookup Tables'!$D$3:$E$25,2,TRUE)</f>
        <v>LATE</v>
      </c>
      <c r="T860" s="24" t="str">
        <f>IF(LEFT(G860,2)="PH",VLOOKUP(LEFT(G860,3),'Lookup Tables'!$G$3:$H$37,2,FALSE),IF(ISNA(VLOOKUP(LEFT(G860,2),'Lookup Tables'!$G$3:$H$37,2,FALSE)),"Other",VLOOKUP(LEFT(G860,2),'Lookup Tables'!$G$3:$H$37,2,FALSE)))</f>
        <v>Battery</v>
      </c>
      <c r="U860" s="79" t="str">
        <f t="shared" si="95"/>
        <v>NL2</v>
      </c>
      <c r="V860" s="79" t="str">
        <f t="shared" si="96"/>
        <v>L</v>
      </c>
      <c r="W860" s="79">
        <f>VLOOKUP(V860,'Lookup Tables'!$K$3:$L$21,2,FALSE)</f>
        <v>12</v>
      </c>
      <c r="X860" s="79">
        <f t="shared" si="97"/>
        <v>1188</v>
      </c>
      <c r="Y860" s="12">
        <f ca="1">IF(R860="LATE",TODAY()-P860,0)</f>
        <v>17</v>
      </c>
      <c r="Z860">
        <f ca="1">Y860*L860</f>
        <v>1683</v>
      </c>
      <c r="AA860" s="80"/>
      <c r="AB860" s="93"/>
    </row>
    <row r="861" spans="1:28" x14ac:dyDescent="0.25">
      <c r="A861" s="25" t="s">
        <v>1245</v>
      </c>
      <c r="B861" s="25" t="s">
        <v>13</v>
      </c>
      <c r="C861" s="26">
        <v>43348</v>
      </c>
      <c r="D861" s="26">
        <v>43396</v>
      </c>
      <c r="E861" s="25" t="s">
        <v>415</v>
      </c>
      <c r="F861" s="25" t="s">
        <v>415</v>
      </c>
      <c r="G861" s="25" t="s">
        <v>1738</v>
      </c>
      <c r="H861" s="25" t="s">
        <v>17</v>
      </c>
      <c r="I861" s="25" t="s">
        <v>2385</v>
      </c>
      <c r="J861" s="27">
        <v>50</v>
      </c>
      <c r="K861" s="27">
        <v>0</v>
      </c>
      <c r="L861" s="27">
        <f t="shared" si="94"/>
        <v>50</v>
      </c>
      <c r="M861" s="93">
        <v>1.2414778904768515</v>
      </c>
      <c r="N861" s="4" t="str">
        <f t="shared" si="98"/>
        <v>46965NL2024cu22-REV1.050</v>
      </c>
      <c r="O861" s="4">
        <f t="shared" si="99"/>
        <v>62.073894523842576</v>
      </c>
      <c r="P861" s="8">
        <f t="shared" si="100"/>
        <v>43396</v>
      </c>
      <c r="Q861" s="8">
        <f>VLOOKUP(P861,'Lookup Tables'!$A$3:$B$121,1,TRUE)</f>
        <v>43394</v>
      </c>
      <c r="R861" s="9">
        <f>VLOOKUP(P861,'Lookup Tables'!$A$3:$B$121,2,TRUE)</f>
        <v>43394</v>
      </c>
      <c r="S861" s="10">
        <f>VLOOKUP(P861,'Lookup Tables'!$D$3:$E$25,2,TRUE)</f>
        <v>43374</v>
      </c>
      <c r="T861" s="24" t="str">
        <f>IF(LEFT(G861,2)="PH",VLOOKUP(LEFT(G861,3),'Lookup Tables'!$G$3:$H$37,2,FALSE),IF(ISNA(VLOOKUP(LEFT(G861,2),'Lookup Tables'!$G$3:$H$37,2,FALSE)),"Other",VLOOKUP(LEFT(G861,2),'Lookup Tables'!$G$3:$H$37,2,FALSE)))</f>
        <v>Battery</v>
      </c>
      <c r="U861" s="79" t="str">
        <f t="shared" si="95"/>
        <v>NL2</v>
      </c>
      <c r="V861" s="79" t="str">
        <f t="shared" si="96"/>
        <v>L</v>
      </c>
      <c r="W861" s="79">
        <f>VLOOKUP(V861,'Lookup Tables'!$K$3:$L$21,2,FALSE)</f>
        <v>12</v>
      </c>
      <c r="X861" s="79">
        <f t="shared" si="97"/>
        <v>600</v>
      </c>
      <c r="Y861" s="12">
        <f ca="1">IF(R861="LATE",TODAY()-P861,0)</f>
        <v>0</v>
      </c>
      <c r="Z861">
        <f ca="1">Y861*L861</f>
        <v>0</v>
      </c>
      <c r="AA861" s="80"/>
      <c r="AB861" s="93"/>
    </row>
    <row r="862" spans="1:28" x14ac:dyDescent="0.25">
      <c r="A862" s="25" t="s">
        <v>422</v>
      </c>
      <c r="B862" s="25" t="s">
        <v>13</v>
      </c>
      <c r="C862" s="26">
        <v>43292</v>
      </c>
      <c r="D862" s="26">
        <v>43385</v>
      </c>
      <c r="E862" s="25" t="s">
        <v>38</v>
      </c>
      <c r="F862" s="25" t="s">
        <v>38</v>
      </c>
      <c r="G862" s="25" t="s">
        <v>1739</v>
      </c>
      <c r="H862" s="25" t="s">
        <v>17</v>
      </c>
      <c r="I862" s="25" t="s">
        <v>2386</v>
      </c>
      <c r="J862" s="27">
        <v>28</v>
      </c>
      <c r="K862" s="27">
        <v>0</v>
      </c>
      <c r="L862" s="27">
        <f t="shared" si="94"/>
        <v>28</v>
      </c>
      <c r="M862" s="93">
        <v>1.2824237311917874</v>
      </c>
      <c r="N862" s="4" t="str">
        <f t="shared" si="98"/>
        <v>46522NL2024cw22 REV1.128</v>
      </c>
      <c r="O862" s="4">
        <f t="shared" si="99"/>
        <v>35.907864473370047</v>
      </c>
      <c r="P862" s="8">
        <f t="shared" si="100"/>
        <v>43385</v>
      </c>
      <c r="Q862" s="8">
        <f>VLOOKUP(P862,'Lookup Tables'!$A$3:$B$121,1,TRUE)</f>
        <v>43380</v>
      </c>
      <c r="R862" s="9">
        <f>VLOOKUP(P862,'Lookup Tables'!$A$3:$B$121,2,TRUE)</f>
        <v>43380</v>
      </c>
      <c r="S862" s="10">
        <f>VLOOKUP(P862,'Lookup Tables'!$D$3:$E$25,2,TRUE)</f>
        <v>43374</v>
      </c>
      <c r="T862" s="24" t="str">
        <f>IF(LEFT(G862,2)="PH",VLOOKUP(LEFT(G862,3),'Lookup Tables'!$G$3:$H$37,2,FALSE),IF(ISNA(VLOOKUP(LEFT(G862,2),'Lookup Tables'!$G$3:$H$37,2,FALSE)),"Other",VLOOKUP(LEFT(G862,2),'Lookup Tables'!$G$3:$H$37,2,FALSE)))</f>
        <v>Battery</v>
      </c>
      <c r="U862" s="79" t="str">
        <f t="shared" si="95"/>
        <v>NL2</v>
      </c>
      <c r="V862" s="79" t="str">
        <f t="shared" si="96"/>
        <v>L</v>
      </c>
      <c r="W862" s="79">
        <f>VLOOKUP(V862,'Lookup Tables'!$K$3:$L$21,2,FALSE)</f>
        <v>12</v>
      </c>
      <c r="X862" s="79">
        <f t="shared" si="97"/>
        <v>336</v>
      </c>
      <c r="Y862" s="12">
        <f ca="1">IF(R862="LATE",TODAY()-P862,0)</f>
        <v>0</v>
      </c>
      <c r="Z862">
        <f ca="1">Y862*L862</f>
        <v>0</v>
      </c>
      <c r="AA862" s="80"/>
      <c r="AB862" s="93"/>
    </row>
    <row r="863" spans="1:28" x14ac:dyDescent="0.25">
      <c r="A863" s="25" t="s">
        <v>814</v>
      </c>
      <c r="B863" s="25" t="s">
        <v>13</v>
      </c>
      <c r="C863" s="26">
        <v>43332</v>
      </c>
      <c r="D863" s="26">
        <v>43430</v>
      </c>
      <c r="E863" s="25" t="s">
        <v>38</v>
      </c>
      <c r="F863" s="25" t="s">
        <v>38</v>
      </c>
      <c r="G863" s="25" t="s">
        <v>1739</v>
      </c>
      <c r="H863" s="25" t="s">
        <v>17</v>
      </c>
      <c r="I863" s="25" t="s">
        <v>2387</v>
      </c>
      <c r="J863" s="27">
        <v>18</v>
      </c>
      <c r="K863" s="27">
        <v>0</v>
      </c>
      <c r="L863" s="27">
        <f t="shared" si="94"/>
        <v>18</v>
      </c>
      <c r="M863" s="93">
        <v>1.2824237311917874</v>
      </c>
      <c r="N863" s="4" t="str">
        <f t="shared" si="98"/>
        <v>46856NL2024cw22 REV1.118</v>
      </c>
      <c r="O863" s="4">
        <f t="shared" si="99"/>
        <v>23.083627161452174</v>
      </c>
      <c r="P863" s="8">
        <f t="shared" si="100"/>
        <v>43398</v>
      </c>
      <c r="Q863" s="8">
        <f>VLOOKUP(P863,'Lookup Tables'!$A$3:$B$121,1,TRUE)</f>
        <v>43394</v>
      </c>
      <c r="R863" s="9">
        <f>VLOOKUP(P863,'Lookup Tables'!$A$3:$B$121,2,TRUE)</f>
        <v>43394</v>
      </c>
      <c r="S863" s="10">
        <f>VLOOKUP(P863,'Lookup Tables'!$D$3:$E$25,2,TRUE)</f>
        <v>43374</v>
      </c>
      <c r="T863" s="24" t="str">
        <f>IF(LEFT(G863,2)="PH",VLOOKUP(LEFT(G863,3),'Lookup Tables'!$G$3:$H$37,2,FALSE),IF(ISNA(VLOOKUP(LEFT(G863,2),'Lookup Tables'!$G$3:$H$37,2,FALSE)),"Other",VLOOKUP(LEFT(G863,2),'Lookup Tables'!$G$3:$H$37,2,FALSE)))</f>
        <v>Battery</v>
      </c>
      <c r="U863" s="79" t="str">
        <f t="shared" si="95"/>
        <v>NL2</v>
      </c>
      <c r="V863" s="79" t="str">
        <f t="shared" si="96"/>
        <v>L</v>
      </c>
      <c r="W863" s="79">
        <f>VLOOKUP(V863,'Lookup Tables'!$K$3:$L$21,2,FALSE)</f>
        <v>12</v>
      </c>
      <c r="X863" s="79">
        <f t="shared" si="97"/>
        <v>216</v>
      </c>
      <c r="Y863" s="12">
        <f ca="1">IF(R863="LATE",TODAY()-P863,0)</f>
        <v>0</v>
      </c>
      <c r="Z863">
        <f ca="1">Y863*L863</f>
        <v>0</v>
      </c>
      <c r="AA863" s="80"/>
      <c r="AB863" s="93"/>
    </row>
    <row r="864" spans="1:28" x14ac:dyDescent="0.25">
      <c r="A864" s="25" t="s">
        <v>814</v>
      </c>
      <c r="B864" s="25" t="s">
        <v>13</v>
      </c>
      <c r="C864" s="26">
        <v>43332</v>
      </c>
      <c r="D864" s="26">
        <v>43430</v>
      </c>
      <c r="E864" s="25" t="s">
        <v>38</v>
      </c>
      <c r="F864" s="25" t="s">
        <v>38</v>
      </c>
      <c r="G864" s="25" t="s">
        <v>1739</v>
      </c>
      <c r="H864" s="25" t="s">
        <v>17</v>
      </c>
      <c r="I864" s="25" t="s">
        <v>2388</v>
      </c>
      <c r="J864" s="27">
        <v>18</v>
      </c>
      <c r="K864" s="27">
        <v>0</v>
      </c>
      <c r="L864" s="27">
        <f t="shared" si="94"/>
        <v>18</v>
      </c>
      <c r="M864" s="93">
        <v>1.2824237311917874</v>
      </c>
      <c r="N864" s="4" t="str">
        <f t="shared" si="98"/>
        <v>46856NL2024cw22 REV1.118</v>
      </c>
      <c r="O864" s="4">
        <f t="shared" si="99"/>
        <v>23.083627161452174</v>
      </c>
      <c r="P864" s="8">
        <f t="shared" si="100"/>
        <v>43430</v>
      </c>
      <c r="Q864" s="8">
        <f>VLOOKUP(P864,'Lookup Tables'!$A$3:$B$121,1,TRUE)</f>
        <v>43429</v>
      </c>
      <c r="R864" s="9">
        <f>VLOOKUP(P864,'Lookup Tables'!$A$3:$B$121,2,TRUE)</f>
        <v>43429</v>
      </c>
      <c r="S864" s="10">
        <f>VLOOKUP(P864,'Lookup Tables'!$D$3:$E$25,2,TRUE)</f>
        <v>43405</v>
      </c>
      <c r="T864" s="24" t="str">
        <f>IF(LEFT(G864,2)="PH",VLOOKUP(LEFT(G864,3),'Lookup Tables'!$G$3:$H$37,2,FALSE),IF(ISNA(VLOOKUP(LEFT(G864,2),'Lookup Tables'!$G$3:$H$37,2,FALSE)),"Other",VLOOKUP(LEFT(G864,2),'Lookup Tables'!$G$3:$H$37,2,FALSE)))</f>
        <v>Battery</v>
      </c>
      <c r="U864" s="79" t="str">
        <f t="shared" si="95"/>
        <v>NL2</v>
      </c>
      <c r="V864" s="79" t="str">
        <f t="shared" si="96"/>
        <v>L</v>
      </c>
      <c r="W864" s="79">
        <f>VLOOKUP(V864,'Lookup Tables'!$K$3:$L$21,2,FALSE)</f>
        <v>12</v>
      </c>
      <c r="X864" s="79">
        <f t="shared" si="97"/>
        <v>216</v>
      </c>
      <c r="Y864" s="12">
        <f ca="1">IF(R864="LATE",TODAY()-P864,0)</f>
        <v>0</v>
      </c>
      <c r="Z864">
        <f ca="1">Y864*L864</f>
        <v>0</v>
      </c>
      <c r="AA864" s="80"/>
      <c r="AB864" s="93"/>
    </row>
    <row r="865" spans="1:28" x14ac:dyDescent="0.25">
      <c r="A865" s="25" t="s">
        <v>188</v>
      </c>
      <c r="B865" s="25" t="s">
        <v>13</v>
      </c>
      <c r="C865" s="26">
        <v>42991</v>
      </c>
      <c r="D865" s="26">
        <v>43579</v>
      </c>
      <c r="E865" s="25" t="s">
        <v>23</v>
      </c>
      <c r="F865" s="25" t="s">
        <v>23</v>
      </c>
      <c r="G865" s="25" t="s">
        <v>1740</v>
      </c>
      <c r="H865" s="25" t="s">
        <v>17</v>
      </c>
      <c r="I865" s="25" t="s">
        <v>2389</v>
      </c>
      <c r="J865" s="27">
        <v>250</v>
      </c>
      <c r="K865" s="27">
        <v>0</v>
      </c>
      <c r="L865" s="27">
        <f t="shared" si="94"/>
        <v>250</v>
      </c>
      <c r="M865" s="93">
        <v>1.2344716021767403</v>
      </c>
      <c r="N865" s="4" t="str">
        <f t="shared" si="98"/>
        <v>43709NL2044ad22-REV1.3250</v>
      </c>
      <c r="O865" s="4">
        <f t="shared" si="99"/>
        <v>308.61790054418509</v>
      </c>
      <c r="P865" s="8">
        <f t="shared" si="100"/>
        <v>43350</v>
      </c>
      <c r="Q865" s="8">
        <f>VLOOKUP(P865,'Lookup Tables'!$A$3:$B$121,1,TRUE)</f>
        <v>43345</v>
      </c>
      <c r="R865" s="9" t="str">
        <f>VLOOKUP(P865,'Lookup Tables'!$A$3:$B$121,2,TRUE)</f>
        <v>LATE</v>
      </c>
      <c r="S865" s="10">
        <f>VLOOKUP(P865,'Lookup Tables'!$D$3:$E$25,2,TRUE)</f>
        <v>43344</v>
      </c>
      <c r="T865" s="24" t="str">
        <f>IF(LEFT(G865,2)="PH",VLOOKUP(LEFT(G865,3),'Lookup Tables'!$G$3:$H$37,2,FALSE),IF(ISNA(VLOOKUP(LEFT(G865,2),'Lookup Tables'!$G$3:$H$37,2,FALSE)),"Other",VLOOKUP(LEFT(G865,2),'Lookup Tables'!$G$3:$H$37,2,FALSE)))</f>
        <v>Battery</v>
      </c>
      <c r="U865" s="79" t="str">
        <f t="shared" si="95"/>
        <v>NL2</v>
      </c>
      <c r="V865" s="79" t="str">
        <f t="shared" si="96"/>
        <v>L</v>
      </c>
      <c r="W865" s="79">
        <f>VLOOKUP(V865,'Lookup Tables'!$K$3:$L$21,2,FALSE)</f>
        <v>12</v>
      </c>
      <c r="X865" s="79">
        <f t="shared" si="97"/>
        <v>3000</v>
      </c>
      <c r="Y865" s="12">
        <f ca="1">IF(R865="LATE",TODAY()-P865,0)</f>
        <v>7</v>
      </c>
      <c r="Z865">
        <f ca="1">Y865*L865</f>
        <v>1750</v>
      </c>
      <c r="AA865" s="80"/>
      <c r="AB865" s="93"/>
    </row>
    <row r="866" spans="1:28" x14ac:dyDescent="0.25">
      <c r="A866" s="25" t="s">
        <v>188</v>
      </c>
      <c r="B866" s="25" t="s">
        <v>13</v>
      </c>
      <c r="C866" s="26">
        <v>42991</v>
      </c>
      <c r="D866" s="26">
        <v>43579</v>
      </c>
      <c r="E866" s="25" t="s">
        <v>23</v>
      </c>
      <c r="F866" s="25" t="s">
        <v>23</v>
      </c>
      <c r="G866" s="25" t="s">
        <v>1740</v>
      </c>
      <c r="H866" s="25" t="s">
        <v>17</v>
      </c>
      <c r="I866" s="25" t="s">
        <v>2390</v>
      </c>
      <c r="J866" s="27">
        <v>250</v>
      </c>
      <c r="K866" s="27">
        <v>0</v>
      </c>
      <c r="L866" s="27">
        <f t="shared" si="94"/>
        <v>250</v>
      </c>
      <c r="M866" s="93">
        <v>1.2344716021767403</v>
      </c>
      <c r="N866" s="4" t="str">
        <f t="shared" si="98"/>
        <v>43709NL2044ad22-REV1.3250</v>
      </c>
      <c r="O866" s="4">
        <f t="shared" si="99"/>
        <v>308.61790054418509</v>
      </c>
      <c r="P866" s="8">
        <f t="shared" si="100"/>
        <v>43360</v>
      </c>
      <c r="Q866" s="8">
        <f>VLOOKUP(P866,'Lookup Tables'!$A$3:$B$121,1,TRUE)</f>
        <v>43359</v>
      </c>
      <c r="R866" s="9">
        <f>VLOOKUP(P866,'Lookup Tables'!$A$3:$B$121,2,TRUE)</f>
        <v>43359</v>
      </c>
      <c r="S866" s="10">
        <f>VLOOKUP(P866,'Lookup Tables'!$D$3:$E$25,2,TRUE)</f>
        <v>43344</v>
      </c>
      <c r="T866" s="24" t="str">
        <f>IF(LEFT(G866,2)="PH",VLOOKUP(LEFT(G866,3),'Lookup Tables'!$G$3:$H$37,2,FALSE),IF(ISNA(VLOOKUP(LEFT(G866,2),'Lookup Tables'!$G$3:$H$37,2,FALSE)),"Other",VLOOKUP(LEFT(G866,2),'Lookup Tables'!$G$3:$H$37,2,FALSE)))</f>
        <v>Battery</v>
      </c>
      <c r="U866" s="79" t="str">
        <f t="shared" si="95"/>
        <v>NL2</v>
      </c>
      <c r="V866" s="79" t="str">
        <f t="shared" si="96"/>
        <v>L</v>
      </c>
      <c r="W866" s="79">
        <f>VLOOKUP(V866,'Lookup Tables'!$K$3:$L$21,2,FALSE)</f>
        <v>12</v>
      </c>
      <c r="X866" s="79">
        <f t="shared" si="97"/>
        <v>3000</v>
      </c>
      <c r="Y866" s="12">
        <f ca="1">IF(R866="LATE",TODAY()-P866,0)</f>
        <v>0</v>
      </c>
      <c r="Z866">
        <f ca="1">Y866*L866</f>
        <v>0</v>
      </c>
      <c r="AA866" s="80"/>
      <c r="AB866" s="93"/>
    </row>
    <row r="867" spans="1:28" x14ac:dyDescent="0.25">
      <c r="A867" s="25" t="s">
        <v>188</v>
      </c>
      <c r="B867" s="25" t="s">
        <v>13</v>
      </c>
      <c r="C867" s="26">
        <v>42991</v>
      </c>
      <c r="D867" s="26">
        <v>43579</v>
      </c>
      <c r="E867" s="25" t="s">
        <v>23</v>
      </c>
      <c r="F867" s="25" t="s">
        <v>23</v>
      </c>
      <c r="G867" s="25" t="s">
        <v>1740</v>
      </c>
      <c r="H867" s="25" t="s">
        <v>17</v>
      </c>
      <c r="I867" s="25" t="s">
        <v>2391</v>
      </c>
      <c r="J867" s="27">
        <v>250</v>
      </c>
      <c r="K867" s="27">
        <v>0</v>
      </c>
      <c r="L867" s="27">
        <f t="shared" si="94"/>
        <v>250</v>
      </c>
      <c r="M867" s="93">
        <v>1.2344716021767403</v>
      </c>
      <c r="N867" s="4" t="str">
        <f t="shared" si="98"/>
        <v>43709NL2044ad22-REV1.3250</v>
      </c>
      <c r="O867" s="4">
        <f t="shared" si="99"/>
        <v>308.61790054418509</v>
      </c>
      <c r="P867" s="8">
        <f t="shared" si="100"/>
        <v>43371</v>
      </c>
      <c r="Q867" s="8">
        <f>VLOOKUP(P867,'Lookup Tables'!$A$3:$B$121,1,TRUE)</f>
        <v>43366</v>
      </c>
      <c r="R867" s="9">
        <f>VLOOKUP(P867,'Lookup Tables'!$A$3:$B$121,2,TRUE)</f>
        <v>43366</v>
      </c>
      <c r="S867" s="10">
        <f>VLOOKUP(P867,'Lookup Tables'!$D$3:$E$25,2,TRUE)</f>
        <v>43344</v>
      </c>
      <c r="T867" s="24" t="str">
        <f>IF(LEFT(G867,2)="PH",VLOOKUP(LEFT(G867,3),'Lookup Tables'!$G$3:$H$37,2,FALSE),IF(ISNA(VLOOKUP(LEFT(G867,2),'Lookup Tables'!$G$3:$H$37,2,FALSE)),"Other",VLOOKUP(LEFT(G867,2),'Lookup Tables'!$G$3:$H$37,2,FALSE)))</f>
        <v>Battery</v>
      </c>
      <c r="U867" s="79" t="str">
        <f t="shared" si="95"/>
        <v>NL2</v>
      </c>
      <c r="V867" s="79" t="str">
        <f t="shared" si="96"/>
        <v>L</v>
      </c>
      <c r="W867" s="79">
        <f>VLOOKUP(V867,'Lookup Tables'!$K$3:$L$21,2,FALSE)</f>
        <v>12</v>
      </c>
      <c r="X867" s="79">
        <f t="shared" si="97"/>
        <v>3000</v>
      </c>
      <c r="Y867" s="12">
        <f ca="1">IF(R867="LATE",TODAY()-P867,0)</f>
        <v>0</v>
      </c>
      <c r="Z867">
        <f ca="1">Y867*L867</f>
        <v>0</v>
      </c>
      <c r="AA867" s="80"/>
      <c r="AB867" s="93"/>
    </row>
    <row r="868" spans="1:28" x14ac:dyDescent="0.25">
      <c r="A868" s="25" t="s">
        <v>188</v>
      </c>
      <c r="B868" s="25" t="s">
        <v>13</v>
      </c>
      <c r="C868" s="26">
        <v>42991</v>
      </c>
      <c r="D868" s="26">
        <v>43579</v>
      </c>
      <c r="E868" s="25" t="s">
        <v>23</v>
      </c>
      <c r="F868" s="25" t="s">
        <v>23</v>
      </c>
      <c r="G868" s="25" t="s">
        <v>1740</v>
      </c>
      <c r="H868" s="25" t="s">
        <v>17</v>
      </c>
      <c r="I868" s="25" t="s">
        <v>2392</v>
      </c>
      <c r="J868" s="27">
        <v>250</v>
      </c>
      <c r="K868" s="27">
        <v>0</v>
      </c>
      <c r="L868" s="27">
        <f t="shared" si="94"/>
        <v>250</v>
      </c>
      <c r="M868" s="93">
        <v>1.2344716021767403</v>
      </c>
      <c r="N868" s="4" t="str">
        <f t="shared" si="98"/>
        <v>43709NL2044ad22-REV1.3250</v>
      </c>
      <c r="O868" s="4">
        <f t="shared" si="99"/>
        <v>308.61790054418509</v>
      </c>
      <c r="P868" s="8">
        <f t="shared" si="100"/>
        <v>43382</v>
      </c>
      <c r="Q868" s="8">
        <f>VLOOKUP(P868,'Lookup Tables'!$A$3:$B$121,1,TRUE)</f>
        <v>43380</v>
      </c>
      <c r="R868" s="9">
        <f>VLOOKUP(P868,'Lookup Tables'!$A$3:$B$121,2,TRUE)</f>
        <v>43380</v>
      </c>
      <c r="S868" s="10">
        <f>VLOOKUP(P868,'Lookup Tables'!$D$3:$E$25,2,TRUE)</f>
        <v>43374</v>
      </c>
      <c r="T868" s="24" t="str">
        <f>IF(LEFT(G868,2)="PH",VLOOKUP(LEFT(G868,3),'Lookup Tables'!$G$3:$H$37,2,FALSE),IF(ISNA(VLOOKUP(LEFT(G868,2),'Lookup Tables'!$G$3:$H$37,2,FALSE)),"Other",VLOOKUP(LEFT(G868,2),'Lookup Tables'!$G$3:$H$37,2,FALSE)))</f>
        <v>Battery</v>
      </c>
      <c r="U868" s="79" t="str">
        <f t="shared" si="95"/>
        <v>NL2</v>
      </c>
      <c r="V868" s="79" t="str">
        <f t="shared" si="96"/>
        <v>L</v>
      </c>
      <c r="W868" s="79">
        <f>VLOOKUP(V868,'Lookup Tables'!$K$3:$L$21,2,FALSE)</f>
        <v>12</v>
      </c>
      <c r="X868" s="79">
        <f t="shared" si="97"/>
        <v>3000</v>
      </c>
      <c r="Y868" s="12">
        <f ca="1">IF(R868="LATE",TODAY()-P868,0)</f>
        <v>0</v>
      </c>
      <c r="Z868">
        <f ca="1">Y868*L868</f>
        <v>0</v>
      </c>
      <c r="AA868" s="80"/>
      <c r="AB868" s="93"/>
    </row>
    <row r="869" spans="1:28" x14ac:dyDescent="0.25">
      <c r="A869" s="25" t="s">
        <v>188</v>
      </c>
      <c r="B869" s="25" t="s">
        <v>13</v>
      </c>
      <c r="C869" s="26">
        <v>42991</v>
      </c>
      <c r="D869" s="26">
        <v>43579</v>
      </c>
      <c r="E869" s="25" t="s">
        <v>23</v>
      </c>
      <c r="F869" s="25" t="s">
        <v>23</v>
      </c>
      <c r="G869" s="25" t="s">
        <v>1740</v>
      </c>
      <c r="H869" s="25" t="s">
        <v>17</v>
      </c>
      <c r="I869" s="25" t="s">
        <v>2393</v>
      </c>
      <c r="J869" s="27">
        <v>250</v>
      </c>
      <c r="K869" s="27">
        <v>0</v>
      </c>
      <c r="L869" s="27">
        <f t="shared" si="94"/>
        <v>250</v>
      </c>
      <c r="M869" s="93">
        <v>1.2344716021767403</v>
      </c>
      <c r="N869" s="4" t="str">
        <f t="shared" si="98"/>
        <v>43709NL2044ad22-REV1.3250</v>
      </c>
      <c r="O869" s="4">
        <f t="shared" si="99"/>
        <v>308.61790054418509</v>
      </c>
      <c r="P869" s="8">
        <f t="shared" si="100"/>
        <v>43389</v>
      </c>
      <c r="Q869" s="8">
        <f>VLOOKUP(P869,'Lookup Tables'!$A$3:$B$121,1,TRUE)</f>
        <v>43387</v>
      </c>
      <c r="R869" s="9">
        <f>VLOOKUP(P869,'Lookup Tables'!$A$3:$B$121,2,TRUE)</f>
        <v>43387</v>
      </c>
      <c r="S869" s="10">
        <f>VLOOKUP(P869,'Lookup Tables'!$D$3:$E$25,2,TRUE)</f>
        <v>43374</v>
      </c>
      <c r="T869" s="24" t="str">
        <f>IF(LEFT(G869,2)="PH",VLOOKUP(LEFT(G869,3),'Lookup Tables'!$G$3:$H$37,2,FALSE),IF(ISNA(VLOOKUP(LEFT(G869,2),'Lookup Tables'!$G$3:$H$37,2,FALSE)),"Other",VLOOKUP(LEFT(G869,2),'Lookup Tables'!$G$3:$H$37,2,FALSE)))</f>
        <v>Battery</v>
      </c>
      <c r="U869" s="79" t="str">
        <f t="shared" si="95"/>
        <v>NL2</v>
      </c>
      <c r="V869" s="79" t="str">
        <f t="shared" si="96"/>
        <v>L</v>
      </c>
      <c r="W869" s="79">
        <f>VLOOKUP(V869,'Lookup Tables'!$K$3:$L$21,2,FALSE)</f>
        <v>12</v>
      </c>
      <c r="X869" s="79">
        <f t="shared" si="97"/>
        <v>3000</v>
      </c>
      <c r="Y869" s="12">
        <f ca="1">IF(R869="LATE",TODAY()-P869,0)</f>
        <v>0</v>
      </c>
      <c r="Z869">
        <f ca="1">Y869*L869</f>
        <v>0</v>
      </c>
      <c r="AA869" s="80"/>
      <c r="AB869" s="93"/>
    </row>
    <row r="870" spans="1:28" x14ac:dyDescent="0.25">
      <c r="A870" s="25" t="s">
        <v>188</v>
      </c>
      <c r="B870" s="25" t="s">
        <v>13</v>
      </c>
      <c r="C870" s="26">
        <v>42991</v>
      </c>
      <c r="D870" s="26">
        <v>43579</v>
      </c>
      <c r="E870" s="25" t="s">
        <v>23</v>
      </c>
      <c r="F870" s="25" t="s">
        <v>23</v>
      </c>
      <c r="G870" s="25" t="s">
        <v>1740</v>
      </c>
      <c r="H870" s="25" t="s">
        <v>17</v>
      </c>
      <c r="I870" s="25" t="s">
        <v>2394</v>
      </c>
      <c r="J870" s="27">
        <v>250</v>
      </c>
      <c r="K870" s="27">
        <v>0</v>
      </c>
      <c r="L870" s="27">
        <f t="shared" si="94"/>
        <v>250</v>
      </c>
      <c r="M870" s="93">
        <v>1.2344716021767403</v>
      </c>
      <c r="N870" s="4" t="str">
        <f t="shared" si="98"/>
        <v>43709NL2044ad22-REV1.3250</v>
      </c>
      <c r="O870" s="4">
        <f t="shared" si="99"/>
        <v>308.61790054418509</v>
      </c>
      <c r="P870" s="8">
        <f t="shared" si="100"/>
        <v>43410</v>
      </c>
      <c r="Q870" s="8">
        <f>VLOOKUP(P870,'Lookup Tables'!$A$3:$B$121,1,TRUE)</f>
        <v>43408</v>
      </c>
      <c r="R870" s="9">
        <f>VLOOKUP(P870,'Lookup Tables'!$A$3:$B$121,2,TRUE)</f>
        <v>43408</v>
      </c>
      <c r="S870" s="10">
        <f>VLOOKUP(P870,'Lookup Tables'!$D$3:$E$25,2,TRUE)</f>
        <v>43405</v>
      </c>
      <c r="T870" s="24" t="str">
        <f>IF(LEFT(G870,2)="PH",VLOOKUP(LEFT(G870,3),'Lookup Tables'!$G$3:$H$37,2,FALSE),IF(ISNA(VLOOKUP(LEFT(G870,2),'Lookup Tables'!$G$3:$H$37,2,FALSE)),"Other",VLOOKUP(LEFT(G870,2),'Lookup Tables'!$G$3:$H$37,2,FALSE)))</f>
        <v>Battery</v>
      </c>
      <c r="U870" s="79" t="str">
        <f t="shared" si="95"/>
        <v>NL2</v>
      </c>
      <c r="V870" s="79" t="str">
        <f t="shared" si="96"/>
        <v>L</v>
      </c>
      <c r="W870" s="79">
        <f>VLOOKUP(V870,'Lookup Tables'!$K$3:$L$21,2,FALSE)</f>
        <v>12</v>
      </c>
      <c r="X870" s="79">
        <f t="shared" si="97"/>
        <v>3000</v>
      </c>
      <c r="Y870" s="12">
        <f ca="1">IF(R870="LATE",TODAY()-P870,0)</f>
        <v>0</v>
      </c>
      <c r="Z870">
        <f ca="1">Y870*L870</f>
        <v>0</v>
      </c>
      <c r="AA870" s="80"/>
      <c r="AB870" s="93"/>
    </row>
    <row r="871" spans="1:28" x14ac:dyDescent="0.25">
      <c r="A871" s="25" t="s">
        <v>188</v>
      </c>
      <c r="B871" s="25" t="s">
        <v>13</v>
      </c>
      <c r="C871" s="26">
        <v>42991</v>
      </c>
      <c r="D871" s="26">
        <v>43579</v>
      </c>
      <c r="E871" s="25" t="s">
        <v>23</v>
      </c>
      <c r="F871" s="25" t="s">
        <v>23</v>
      </c>
      <c r="G871" s="25" t="s">
        <v>1740</v>
      </c>
      <c r="H871" s="25" t="s">
        <v>17</v>
      </c>
      <c r="I871" s="25" t="s">
        <v>2395</v>
      </c>
      <c r="J871" s="27">
        <v>250</v>
      </c>
      <c r="K871" s="27">
        <v>0</v>
      </c>
      <c r="L871" s="27">
        <f t="shared" si="94"/>
        <v>250</v>
      </c>
      <c r="M871" s="93">
        <v>1.2344716021767403</v>
      </c>
      <c r="N871" s="4" t="str">
        <f t="shared" si="98"/>
        <v>43709NL2044ad22-REV1.3250</v>
      </c>
      <c r="O871" s="4">
        <f t="shared" si="99"/>
        <v>308.61790054418509</v>
      </c>
      <c r="P871" s="8">
        <f t="shared" si="100"/>
        <v>43417</v>
      </c>
      <c r="Q871" s="8">
        <f>VLOOKUP(P871,'Lookup Tables'!$A$3:$B$121,1,TRUE)</f>
        <v>43415</v>
      </c>
      <c r="R871" s="9">
        <f>VLOOKUP(P871,'Lookup Tables'!$A$3:$B$121,2,TRUE)</f>
        <v>43415</v>
      </c>
      <c r="S871" s="10">
        <f>VLOOKUP(P871,'Lookup Tables'!$D$3:$E$25,2,TRUE)</f>
        <v>43405</v>
      </c>
      <c r="T871" s="24" t="str">
        <f>IF(LEFT(G871,2)="PH",VLOOKUP(LEFT(G871,3),'Lookup Tables'!$G$3:$H$37,2,FALSE),IF(ISNA(VLOOKUP(LEFT(G871,2),'Lookup Tables'!$G$3:$H$37,2,FALSE)),"Other",VLOOKUP(LEFT(G871,2),'Lookup Tables'!$G$3:$H$37,2,FALSE)))</f>
        <v>Battery</v>
      </c>
      <c r="U871" s="79" t="str">
        <f t="shared" si="95"/>
        <v>NL2</v>
      </c>
      <c r="V871" s="79" t="str">
        <f t="shared" si="96"/>
        <v>L</v>
      </c>
      <c r="W871" s="79">
        <f>VLOOKUP(V871,'Lookup Tables'!$K$3:$L$21,2,FALSE)</f>
        <v>12</v>
      </c>
      <c r="X871" s="79">
        <f t="shared" si="97"/>
        <v>3000</v>
      </c>
      <c r="Y871" s="12">
        <f ca="1">IF(R871="LATE",TODAY()-P871,0)</f>
        <v>0</v>
      </c>
      <c r="Z871">
        <f ca="1">Y871*L871</f>
        <v>0</v>
      </c>
      <c r="AA871" s="80"/>
      <c r="AB871" s="93"/>
    </row>
    <row r="872" spans="1:28" x14ac:dyDescent="0.25">
      <c r="A872" s="25" t="s">
        <v>188</v>
      </c>
      <c r="B872" s="25" t="s">
        <v>13</v>
      </c>
      <c r="C872" s="26">
        <v>42991</v>
      </c>
      <c r="D872" s="26">
        <v>43579</v>
      </c>
      <c r="E872" s="25" t="s">
        <v>23</v>
      </c>
      <c r="F872" s="25" t="s">
        <v>23</v>
      </c>
      <c r="G872" s="25" t="s">
        <v>1740</v>
      </c>
      <c r="H872" s="25" t="s">
        <v>17</v>
      </c>
      <c r="I872" s="25" t="s">
        <v>2396</v>
      </c>
      <c r="J872" s="27">
        <v>250</v>
      </c>
      <c r="K872" s="27">
        <v>0</v>
      </c>
      <c r="L872" s="27">
        <f t="shared" si="94"/>
        <v>250</v>
      </c>
      <c r="M872" s="93">
        <v>1.2344716021767403</v>
      </c>
      <c r="N872" s="4" t="str">
        <f t="shared" si="98"/>
        <v>43709NL2044ad22-REV1.3250</v>
      </c>
      <c r="O872" s="4">
        <f t="shared" si="99"/>
        <v>308.61790054418509</v>
      </c>
      <c r="P872" s="8">
        <f t="shared" si="100"/>
        <v>43431</v>
      </c>
      <c r="Q872" s="8">
        <f>VLOOKUP(P872,'Lookup Tables'!$A$3:$B$121,1,TRUE)</f>
        <v>43429</v>
      </c>
      <c r="R872" s="9">
        <f>VLOOKUP(P872,'Lookup Tables'!$A$3:$B$121,2,TRUE)</f>
        <v>43429</v>
      </c>
      <c r="S872" s="10">
        <f>VLOOKUP(P872,'Lookup Tables'!$D$3:$E$25,2,TRUE)</f>
        <v>43405</v>
      </c>
      <c r="T872" s="24" t="str">
        <f>IF(LEFT(G872,2)="PH",VLOOKUP(LEFT(G872,3),'Lookup Tables'!$G$3:$H$37,2,FALSE),IF(ISNA(VLOOKUP(LEFT(G872,2),'Lookup Tables'!$G$3:$H$37,2,FALSE)),"Other",VLOOKUP(LEFT(G872,2),'Lookup Tables'!$G$3:$H$37,2,FALSE)))</f>
        <v>Battery</v>
      </c>
      <c r="U872" s="79" t="str">
        <f t="shared" si="95"/>
        <v>NL2</v>
      </c>
      <c r="V872" s="79" t="str">
        <f t="shared" si="96"/>
        <v>L</v>
      </c>
      <c r="W872" s="79">
        <f>VLOOKUP(V872,'Lookup Tables'!$K$3:$L$21,2,FALSE)</f>
        <v>12</v>
      </c>
      <c r="X872" s="79">
        <f t="shared" si="97"/>
        <v>3000</v>
      </c>
      <c r="Y872" s="12">
        <f ca="1">IF(R872="LATE",TODAY()-P872,0)</f>
        <v>0</v>
      </c>
      <c r="Z872">
        <f ca="1">Y872*L872</f>
        <v>0</v>
      </c>
      <c r="AA872" s="80"/>
      <c r="AB872" s="93"/>
    </row>
    <row r="873" spans="1:28" x14ac:dyDescent="0.25">
      <c r="A873" s="25" t="s">
        <v>188</v>
      </c>
      <c r="B873" s="25" t="s">
        <v>13</v>
      </c>
      <c r="C873" s="26">
        <v>42991</v>
      </c>
      <c r="D873" s="26">
        <v>43579</v>
      </c>
      <c r="E873" s="25" t="s">
        <v>23</v>
      </c>
      <c r="F873" s="25" t="s">
        <v>23</v>
      </c>
      <c r="G873" s="25" t="s">
        <v>1740</v>
      </c>
      <c r="H873" s="25" t="s">
        <v>17</v>
      </c>
      <c r="I873" s="25" t="s">
        <v>2397</v>
      </c>
      <c r="J873" s="27">
        <v>250</v>
      </c>
      <c r="K873" s="27">
        <v>0</v>
      </c>
      <c r="L873" s="27">
        <f t="shared" si="94"/>
        <v>250</v>
      </c>
      <c r="M873" s="93">
        <v>1.2344716021767403</v>
      </c>
      <c r="N873" s="4" t="str">
        <f t="shared" si="98"/>
        <v>43709NL2044ad22-REV1.3250</v>
      </c>
      <c r="O873" s="4">
        <f t="shared" si="99"/>
        <v>308.61790054418509</v>
      </c>
      <c r="P873" s="8">
        <f t="shared" si="100"/>
        <v>43438</v>
      </c>
      <c r="Q873" s="8">
        <f>VLOOKUP(P873,'Lookup Tables'!$A$3:$B$121,1,TRUE)</f>
        <v>43436</v>
      </c>
      <c r="R873" s="9">
        <f>VLOOKUP(P873,'Lookup Tables'!$A$3:$B$121,2,TRUE)</f>
        <v>43436</v>
      </c>
      <c r="S873" s="10">
        <f>VLOOKUP(P873,'Lookup Tables'!$D$3:$E$25,2,TRUE)</f>
        <v>43435</v>
      </c>
      <c r="T873" s="24" t="str">
        <f>IF(LEFT(G873,2)="PH",VLOOKUP(LEFT(G873,3),'Lookup Tables'!$G$3:$H$37,2,FALSE),IF(ISNA(VLOOKUP(LEFT(G873,2),'Lookup Tables'!$G$3:$H$37,2,FALSE)),"Other",VLOOKUP(LEFT(G873,2),'Lookup Tables'!$G$3:$H$37,2,FALSE)))</f>
        <v>Battery</v>
      </c>
      <c r="U873" s="79" t="str">
        <f t="shared" si="95"/>
        <v>NL2</v>
      </c>
      <c r="V873" s="79" t="str">
        <f t="shared" si="96"/>
        <v>L</v>
      </c>
      <c r="W873" s="79">
        <f>VLOOKUP(V873,'Lookup Tables'!$K$3:$L$21,2,FALSE)</f>
        <v>12</v>
      </c>
      <c r="X873" s="79">
        <f t="shared" si="97"/>
        <v>3000</v>
      </c>
      <c r="Y873" s="12">
        <f ca="1">IF(R873="LATE",TODAY()-P873,0)</f>
        <v>0</v>
      </c>
      <c r="Z873">
        <f ca="1">Y873*L873</f>
        <v>0</v>
      </c>
      <c r="AA873" s="80"/>
      <c r="AB873" s="93"/>
    </row>
    <row r="874" spans="1:28" x14ac:dyDescent="0.25">
      <c r="A874" s="25" t="s">
        <v>188</v>
      </c>
      <c r="B874" s="25" t="s">
        <v>13</v>
      </c>
      <c r="C874" s="26">
        <v>42991</v>
      </c>
      <c r="D874" s="26">
        <v>43579</v>
      </c>
      <c r="E874" s="25" t="s">
        <v>23</v>
      </c>
      <c r="F874" s="25" t="s">
        <v>23</v>
      </c>
      <c r="G874" s="25" t="s">
        <v>1740</v>
      </c>
      <c r="H874" s="25" t="s">
        <v>17</v>
      </c>
      <c r="I874" s="25" t="s">
        <v>2398</v>
      </c>
      <c r="J874" s="27">
        <v>250</v>
      </c>
      <c r="K874" s="27">
        <v>0</v>
      </c>
      <c r="L874" s="27">
        <f t="shared" si="94"/>
        <v>250</v>
      </c>
      <c r="M874" s="93">
        <v>1.2344716021767403</v>
      </c>
      <c r="N874" s="4" t="str">
        <f t="shared" si="98"/>
        <v>43709NL2044ad22-REV1.3250</v>
      </c>
      <c r="O874" s="4">
        <f t="shared" si="99"/>
        <v>308.61790054418509</v>
      </c>
      <c r="P874" s="8">
        <f t="shared" si="100"/>
        <v>43461</v>
      </c>
      <c r="Q874" s="8">
        <f>VLOOKUP(P874,'Lookup Tables'!$A$3:$B$121,1,TRUE)</f>
        <v>43457</v>
      </c>
      <c r="R874" s="9">
        <f>VLOOKUP(P874,'Lookup Tables'!$A$3:$B$121,2,TRUE)</f>
        <v>43457</v>
      </c>
      <c r="S874" s="10">
        <f>VLOOKUP(P874,'Lookup Tables'!$D$3:$E$25,2,TRUE)</f>
        <v>43435</v>
      </c>
      <c r="T874" s="24" t="str">
        <f>IF(LEFT(G874,2)="PH",VLOOKUP(LEFT(G874,3),'Lookup Tables'!$G$3:$H$37,2,FALSE),IF(ISNA(VLOOKUP(LEFT(G874,2),'Lookup Tables'!$G$3:$H$37,2,FALSE)),"Other",VLOOKUP(LEFT(G874,2),'Lookup Tables'!$G$3:$H$37,2,FALSE)))</f>
        <v>Battery</v>
      </c>
      <c r="U874" s="79" t="str">
        <f t="shared" si="95"/>
        <v>NL2</v>
      </c>
      <c r="V874" s="79" t="str">
        <f t="shared" si="96"/>
        <v>L</v>
      </c>
      <c r="W874" s="79">
        <f>VLOOKUP(V874,'Lookup Tables'!$K$3:$L$21,2,FALSE)</f>
        <v>12</v>
      </c>
      <c r="X874" s="79">
        <f t="shared" si="97"/>
        <v>3000</v>
      </c>
      <c r="Y874" s="12">
        <f ca="1">IF(R874="LATE",TODAY()-P874,0)</f>
        <v>0</v>
      </c>
      <c r="Z874">
        <f ca="1">Y874*L874</f>
        <v>0</v>
      </c>
      <c r="AA874" s="80"/>
      <c r="AB874" s="93"/>
    </row>
    <row r="875" spans="1:28" x14ac:dyDescent="0.25">
      <c r="A875" s="25" t="s">
        <v>188</v>
      </c>
      <c r="B875" s="25" t="s">
        <v>13</v>
      </c>
      <c r="C875" s="26">
        <v>42991</v>
      </c>
      <c r="D875" s="26">
        <v>43579</v>
      </c>
      <c r="E875" s="25" t="s">
        <v>23</v>
      </c>
      <c r="F875" s="25" t="s">
        <v>23</v>
      </c>
      <c r="G875" s="25" t="s">
        <v>1740</v>
      </c>
      <c r="H875" s="25" t="s">
        <v>17</v>
      </c>
      <c r="I875" s="25" t="s">
        <v>2399</v>
      </c>
      <c r="J875" s="27">
        <v>250</v>
      </c>
      <c r="K875" s="27">
        <v>0</v>
      </c>
      <c r="L875" s="27">
        <f t="shared" si="94"/>
        <v>250</v>
      </c>
      <c r="M875" s="93">
        <v>1.2344716021767403</v>
      </c>
      <c r="N875" s="4" t="str">
        <f t="shared" si="98"/>
        <v>43709NL2044ad22-REV1.3250</v>
      </c>
      <c r="O875" s="4">
        <f t="shared" si="99"/>
        <v>308.61790054418509</v>
      </c>
      <c r="P875" s="8">
        <f t="shared" si="100"/>
        <v>43469</v>
      </c>
      <c r="Q875" s="8">
        <f>VLOOKUP(P875,'Lookup Tables'!$A$3:$B$121,1,TRUE)</f>
        <v>43464</v>
      </c>
      <c r="R875" s="9">
        <f>VLOOKUP(P875,'Lookup Tables'!$A$3:$B$121,2,TRUE)</f>
        <v>43464</v>
      </c>
      <c r="S875" s="10">
        <f>VLOOKUP(P875,'Lookup Tables'!$D$3:$E$25,2,TRUE)</f>
        <v>43466</v>
      </c>
      <c r="T875" s="24" t="str">
        <f>IF(LEFT(G875,2)="PH",VLOOKUP(LEFT(G875,3),'Lookup Tables'!$G$3:$H$37,2,FALSE),IF(ISNA(VLOOKUP(LEFT(G875,2),'Lookup Tables'!$G$3:$H$37,2,FALSE)),"Other",VLOOKUP(LEFT(G875,2),'Lookup Tables'!$G$3:$H$37,2,FALSE)))</f>
        <v>Battery</v>
      </c>
      <c r="U875" s="79" t="str">
        <f t="shared" si="95"/>
        <v>NL2</v>
      </c>
      <c r="V875" s="79" t="str">
        <f t="shared" si="96"/>
        <v>L</v>
      </c>
      <c r="W875" s="79">
        <f>VLOOKUP(V875,'Lookup Tables'!$K$3:$L$21,2,FALSE)</f>
        <v>12</v>
      </c>
      <c r="X875" s="79">
        <f t="shared" si="97"/>
        <v>3000</v>
      </c>
      <c r="Y875" s="12">
        <f ca="1">IF(R875="LATE",TODAY()-P875,0)</f>
        <v>0</v>
      </c>
      <c r="Z875">
        <f ca="1">Y875*L875</f>
        <v>0</v>
      </c>
      <c r="AA875" s="80"/>
      <c r="AB875" s="93"/>
    </row>
    <row r="876" spans="1:28" x14ac:dyDescent="0.25">
      <c r="A876" s="25" t="s">
        <v>188</v>
      </c>
      <c r="B876" s="25" t="s">
        <v>13</v>
      </c>
      <c r="C876" s="26">
        <v>42991</v>
      </c>
      <c r="D876" s="26">
        <v>43579</v>
      </c>
      <c r="E876" s="25" t="s">
        <v>23</v>
      </c>
      <c r="F876" s="25" t="s">
        <v>23</v>
      </c>
      <c r="G876" s="25" t="s">
        <v>1740</v>
      </c>
      <c r="H876" s="25" t="s">
        <v>17</v>
      </c>
      <c r="I876" s="25" t="s">
        <v>2400</v>
      </c>
      <c r="J876" s="27">
        <v>250</v>
      </c>
      <c r="K876" s="27">
        <v>0</v>
      </c>
      <c r="L876" s="27">
        <f t="shared" si="94"/>
        <v>250</v>
      </c>
      <c r="M876" s="93">
        <v>1.2344716021767403</v>
      </c>
      <c r="N876" s="4" t="str">
        <f t="shared" si="98"/>
        <v>43709NL2044ad22-REV1.3250</v>
      </c>
      <c r="O876" s="4">
        <f t="shared" si="99"/>
        <v>308.61790054418509</v>
      </c>
      <c r="P876" s="8">
        <f t="shared" si="100"/>
        <v>43482</v>
      </c>
      <c r="Q876" s="8">
        <f>VLOOKUP(P876,'Lookup Tables'!$A$3:$B$121,1,TRUE)</f>
        <v>43478</v>
      </c>
      <c r="R876" s="9">
        <f>VLOOKUP(P876,'Lookup Tables'!$A$3:$B$121,2,TRUE)</f>
        <v>43478</v>
      </c>
      <c r="S876" s="10">
        <f>VLOOKUP(P876,'Lookup Tables'!$D$3:$E$25,2,TRUE)</f>
        <v>43466</v>
      </c>
      <c r="T876" s="24" t="str">
        <f>IF(LEFT(G876,2)="PH",VLOOKUP(LEFT(G876,3),'Lookup Tables'!$G$3:$H$37,2,FALSE),IF(ISNA(VLOOKUP(LEFT(G876,2),'Lookup Tables'!$G$3:$H$37,2,FALSE)),"Other",VLOOKUP(LEFT(G876,2),'Lookup Tables'!$G$3:$H$37,2,FALSE)))</f>
        <v>Battery</v>
      </c>
      <c r="U876" s="79" t="str">
        <f t="shared" si="95"/>
        <v>NL2</v>
      </c>
      <c r="V876" s="79" t="str">
        <f t="shared" si="96"/>
        <v>L</v>
      </c>
      <c r="W876" s="79">
        <f>VLOOKUP(V876,'Lookup Tables'!$K$3:$L$21,2,FALSE)</f>
        <v>12</v>
      </c>
      <c r="X876" s="79">
        <f t="shared" si="97"/>
        <v>3000</v>
      </c>
      <c r="Y876" s="12">
        <f ca="1">IF(R876="LATE",TODAY()-P876,0)</f>
        <v>0</v>
      </c>
      <c r="Z876">
        <f ca="1">Y876*L876</f>
        <v>0</v>
      </c>
      <c r="AA876" s="80"/>
      <c r="AB876" s="93"/>
    </row>
    <row r="877" spans="1:28" x14ac:dyDescent="0.25">
      <c r="A877" s="25" t="s">
        <v>188</v>
      </c>
      <c r="B877" s="25" t="s">
        <v>13</v>
      </c>
      <c r="C877" s="26">
        <v>42991</v>
      </c>
      <c r="D877" s="26">
        <v>43579</v>
      </c>
      <c r="E877" s="25" t="s">
        <v>23</v>
      </c>
      <c r="F877" s="25" t="s">
        <v>23</v>
      </c>
      <c r="G877" s="25" t="s">
        <v>1740</v>
      </c>
      <c r="H877" s="25" t="s">
        <v>17</v>
      </c>
      <c r="I877" s="25" t="s">
        <v>2401</v>
      </c>
      <c r="J877" s="27">
        <v>250</v>
      </c>
      <c r="K877" s="27">
        <v>0</v>
      </c>
      <c r="L877" s="27">
        <f t="shared" si="94"/>
        <v>250</v>
      </c>
      <c r="M877" s="93">
        <v>1.2344716021767403</v>
      </c>
      <c r="N877" s="4" t="str">
        <f t="shared" si="98"/>
        <v>43709NL2044ad22-REV1.3250</v>
      </c>
      <c r="O877" s="4">
        <f t="shared" si="99"/>
        <v>308.61790054418509</v>
      </c>
      <c r="P877" s="8">
        <f t="shared" si="100"/>
        <v>43489</v>
      </c>
      <c r="Q877" s="8">
        <f>VLOOKUP(P877,'Lookup Tables'!$A$3:$B$121,1,TRUE)</f>
        <v>43485</v>
      </c>
      <c r="R877" s="9">
        <f>VLOOKUP(P877,'Lookup Tables'!$A$3:$B$121,2,TRUE)</f>
        <v>43485</v>
      </c>
      <c r="S877" s="10">
        <f>VLOOKUP(P877,'Lookup Tables'!$D$3:$E$25,2,TRUE)</f>
        <v>43466</v>
      </c>
      <c r="T877" s="24" t="str">
        <f>IF(LEFT(G877,2)="PH",VLOOKUP(LEFT(G877,3),'Lookup Tables'!$G$3:$H$37,2,FALSE),IF(ISNA(VLOOKUP(LEFT(G877,2),'Lookup Tables'!$G$3:$H$37,2,FALSE)),"Other",VLOOKUP(LEFT(G877,2),'Lookup Tables'!$G$3:$H$37,2,FALSE)))</f>
        <v>Battery</v>
      </c>
      <c r="U877" s="79" t="str">
        <f t="shared" si="95"/>
        <v>NL2</v>
      </c>
      <c r="V877" s="79" t="str">
        <f t="shared" si="96"/>
        <v>L</v>
      </c>
      <c r="W877" s="79">
        <f>VLOOKUP(V877,'Lookup Tables'!$K$3:$L$21,2,FALSE)</f>
        <v>12</v>
      </c>
      <c r="X877" s="79">
        <f t="shared" si="97"/>
        <v>3000</v>
      </c>
      <c r="Y877" s="12">
        <f ca="1">IF(R877="LATE",TODAY()-P877,0)</f>
        <v>0</v>
      </c>
      <c r="Z877">
        <f ca="1">Y877*L877</f>
        <v>0</v>
      </c>
      <c r="AA877" s="80"/>
      <c r="AB877" s="93"/>
    </row>
    <row r="878" spans="1:28" x14ac:dyDescent="0.25">
      <c r="A878" s="25" t="s">
        <v>188</v>
      </c>
      <c r="B878" s="25" t="s">
        <v>13</v>
      </c>
      <c r="C878" s="26">
        <v>42991</v>
      </c>
      <c r="D878" s="26">
        <v>43579</v>
      </c>
      <c r="E878" s="25" t="s">
        <v>23</v>
      </c>
      <c r="F878" s="25" t="s">
        <v>23</v>
      </c>
      <c r="G878" s="25" t="s">
        <v>1740</v>
      </c>
      <c r="H878" s="25" t="s">
        <v>17</v>
      </c>
      <c r="I878" s="25" t="s">
        <v>2402</v>
      </c>
      <c r="J878" s="27">
        <v>250</v>
      </c>
      <c r="K878" s="27">
        <v>0</v>
      </c>
      <c r="L878" s="27">
        <f t="shared" si="94"/>
        <v>250</v>
      </c>
      <c r="M878" s="93">
        <v>1.2344716021767403</v>
      </c>
      <c r="N878" s="4" t="str">
        <f t="shared" si="98"/>
        <v>43709NL2044ad22-REV1.3250</v>
      </c>
      <c r="O878" s="4">
        <f t="shared" si="99"/>
        <v>308.61790054418509</v>
      </c>
      <c r="P878" s="8">
        <f t="shared" si="100"/>
        <v>43503</v>
      </c>
      <c r="Q878" s="8">
        <f>VLOOKUP(P878,'Lookup Tables'!$A$3:$B$121,1,TRUE)</f>
        <v>43499</v>
      </c>
      <c r="R878" s="9">
        <f>VLOOKUP(P878,'Lookup Tables'!$A$3:$B$121,2,TRUE)</f>
        <v>43499</v>
      </c>
      <c r="S878" s="10">
        <f>VLOOKUP(P878,'Lookup Tables'!$D$3:$E$25,2,TRUE)</f>
        <v>43497</v>
      </c>
      <c r="T878" s="24" t="str">
        <f>IF(LEFT(G878,2)="PH",VLOOKUP(LEFT(G878,3),'Lookup Tables'!$G$3:$H$37,2,FALSE),IF(ISNA(VLOOKUP(LEFT(G878,2),'Lookup Tables'!$G$3:$H$37,2,FALSE)),"Other",VLOOKUP(LEFT(G878,2),'Lookup Tables'!$G$3:$H$37,2,FALSE)))</f>
        <v>Battery</v>
      </c>
      <c r="U878" s="79" t="str">
        <f t="shared" si="95"/>
        <v>NL2</v>
      </c>
      <c r="V878" s="79" t="str">
        <f t="shared" si="96"/>
        <v>L</v>
      </c>
      <c r="W878" s="79">
        <f>VLOOKUP(V878,'Lookup Tables'!$K$3:$L$21,2,FALSE)</f>
        <v>12</v>
      </c>
      <c r="X878" s="79">
        <f t="shared" si="97"/>
        <v>3000</v>
      </c>
      <c r="Y878" s="12">
        <f ca="1">IF(R878="LATE",TODAY()-P878,0)</f>
        <v>0</v>
      </c>
      <c r="Z878">
        <f ca="1">Y878*L878</f>
        <v>0</v>
      </c>
      <c r="AA878" s="80"/>
      <c r="AB878" s="93"/>
    </row>
    <row r="879" spans="1:28" x14ac:dyDescent="0.25">
      <c r="A879" s="25" t="s">
        <v>188</v>
      </c>
      <c r="B879" s="25" t="s">
        <v>13</v>
      </c>
      <c r="C879" s="26">
        <v>42991</v>
      </c>
      <c r="D879" s="26">
        <v>43579</v>
      </c>
      <c r="E879" s="25" t="s">
        <v>23</v>
      </c>
      <c r="F879" s="25" t="s">
        <v>23</v>
      </c>
      <c r="G879" s="25" t="s">
        <v>1740</v>
      </c>
      <c r="H879" s="25" t="s">
        <v>17</v>
      </c>
      <c r="I879" s="25" t="s">
        <v>2403</v>
      </c>
      <c r="J879" s="27">
        <v>250</v>
      </c>
      <c r="K879" s="27">
        <v>0</v>
      </c>
      <c r="L879" s="27">
        <f t="shared" si="94"/>
        <v>250</v>
      </c>
      <c r="M879" s="93">
        <v>1.2344716021767403</v>
      </c>
      <c r="N879" s="4" t="str">
        <f t="shared" si="98"/>
        <v>43709NL2044ad22-REV1.3250</v>
      </c>
      <c r="O879" s="4">
        <f t="shared" si="99"/>
        <v>308.61790054418509</v>
      </c>
      <c r="P879" s="8">
        <f t="shared" si="100"/>
        <v>43510</v>
      </c>
      <c r="Q879" s="8">
        <f>VLOOKUP(P879,'Lookup Tables'!$A$3:$B$121,1,TRUE)</f>
        <v>43506</v>
      </c>
      <c r="R879" s="9">
        <f>VLOOKUP(P879,'Lookup Tables'!$A$3:$B$121,2,TRUE)</f>
        <v>43506</v>
      </c>
      <c r="S879" s="10">
        <f>VLOOKUP(P879,'Lookup Tables'!$D$3:$E$25,2,TRUE)</f>
        <v>43497</v>
      </c>
      <c r="T879" s="24" t="str">
        <f>IF(LEFT(G879,2)="PH",VLOOKUP(LEFT(G879,3),'Lookup Tables'!$G$3:$H$37,2,FALSE),IF(ISNA(VLOOKUP(LEFT(G879,2),'Lookup Tables'!$G$3:$H$37,2,FALSE)),"Other",VLOOKUP(LEFT(G879,2),'Lookup Tables'!$G$3:$H$37,2,FALSE)))</f>
        <v>Battery</v>
      </c>
      <c r="U879" s="79" t="str">
        <f t="shared" si="95"/>
        <v>NL2</v>
      </c>
      <c r="V879" s="79" t="str">
        <f t="shared" si="96"/>
        <v>L</v>
      </c>
      <c r="W879" s="79">
        <f>VLOOKUP(V879,'Lookup Tables'!$K$3:$L$21,2,FALSE)</f>
        <v>12</v>
      </c>
      <c r="X879" s="79">
        <f t="shared" si="97"/>
        <v>3000</v>
      </c>
      <c r="Y879" s="12">
        <f ca="1">IF(R879="LATE",TODAY()-P879,0)</f>
        <v>0</v>
      </c>
      <c r="Z879">
        <f ca="1">Y879*L879</f>
        <v>0</v>
      </c>
      <c r="AA879" s="80"/>
      <c r="AB879" s="93"/>
    </row>
    <row r="880" spans="1:28" x14ac:dyDescent="0.25">
      <c r="A880" s="25" t="s">
        <v>188</v>
      </c>
      <c r="B880" s="25" t="s">
        <v>13</v>
      </c>
      <c r="C880" s="26">
        <v>42991</v>
      </c>
      <c r="D880" s="26">
        <v>43579</v>
      </c>
      <c r="E880" s="25" t="s">
        <v>23</v>
      </c>
      <c r="F880" s="25" t="s">
        <v>23</v>
      </c>
      <c r="G880" s="25" t="s">
        <v>1740</v>
      </c>
      <c r="H880" s="25" t="s">
        <v>17</v>
      </c>
      <c r="I880" s="25" t="s">
        <v>2404</v>
      </c>
      <c r="J880" s="27">
        <v>250</v>
      </c>
      <c r="K880" s="27">
        <v>0</v>
      </c>
      <c r="L880" s="27">
        <f t="shared" si="94"/>
        <v>250</v>
      </c>
      <c r="M880" s="93">
        <v>1.2344716021767403</v>
      </c>
      <c r="N880" s="4" t="str">
        <f t="shared" si="98"/>
        <v>43709NL2044ad22-REV1.3250</v>
      </c>
      <c r="O880" s="4">
        <f t="shared" si="99"/>
        <v>308.61790054418509</v>
      </c>
      <c r="P880" s="8">
        <f t="shared" si="100"/>
        <v>43524</v>
      </c>
      <c r="Q880" s="8">
        <f>VLOOKUP(P880,'Lookup Tables'!$A$3:$B$121,1,TRUE)</f>
        <v>43520</v>
      </c>
      <c r="R880" s="9">
        <f>VLOOKUP(P880,'Lookup Tables'!$A$3:$B$121,2,TRUE)</f>
        <v>43520</v>
      </c>
      <c r="S880" s="10">
        <f>VLOOKUP(P880,'Lookup Tables'!$D$3:$E$25,2,TRUE)</f>
        <v>43497</v>
      </c>
      <c r="T880" s="24" t="str">
        <f>IF(LEFT(G880,2)="PH",VLOOKUP(LEFT(G880,3),'Lookup Tables'!$G$3:$H$37,2,FALSE),IF(ISNA(VLOOKUP(LEFT(G880,2),'Lookup Tables'!$G$3:$H$37,2,FALSE)),"Other",VLOOKUP(LEFT(G880,2),'Lookup Tables'!$G$3:$H$37,2,FALSE)))</f>
        <v>Battery</v>
      </c>
      <c r="U880" s="79" t="str">
        <f t="shared" si="95"/>
        <v>NL2</v>
      </c>
      <c r="V880" s="79" t="str">
        <f t="shared" si="96"/>
        <v>L</v>
      </c>
      <c r="W880" s="79">
        <f>VLOOKUP(V880,'Lookup Tables'!$K$3:$L$21,2,FALSE)</f>
        <v>12</v>
      </c>
      <c r="X880" s="79">
        <f t="shared" si="97"/>
        <v>3000</v>
      </c>
      <c r="Y880" s="12">
        <f ca="1">IF(R880="LATE",TODAY()-P880,0)</f>
        <v>0</v>
      </c>
      <c r="Z880">
        <f ca="1">Y880*L880</f>
        <v>0</v>
      </c>
      <c r="AA880" s="80"/>
      <c r="AB880" s="93"/>
    </row>
    <row r="881" spans="1:28" x14ac:dyDescent="0.25">
      <c r="A881" s="25" t="s">
        <v>188</v>
      </c>
      <c r="B881" s="25" t="s">
        <v>13</v>
      </c>
      <c r="C881" s="26">
        <v>42991</v>
      </c>
      <c r="D881" s="26">
        <v>43579</v>
      </c>
      <c r="E881" s="25" t="s">
        <v>23</v>
      </c>
      <c r="F881" s="25" t="s">
        <v>23</v>
      </c>
      <c r="G881" s="25" t="s">
        <v>1740</v>
      </c>
      <c r="H881" s="25" t="s">
        <v>17</v>
      </c>
      <c r="I881" s="25" t="s">
        <v>2405</v>
      </c>
      <c r="J881" s="27">
        <v>250</v>
      </c>
      <c r="K881" s="27">
        <v>0</v>
      </c>
      <c r="L881" s="27">
        <f t="shared" si="94"/>
        <v>250</v>
      </c>
      <c r="M881" s="93">
        <v>1.2344716021767403</v>
      </c>
      <c r="N881" s="4" t="str">
        <f t="shared" si="98"/>
        <v>43709NL2044ad22-REV1.3250</v>
      </c>
      <c r="O881" s="4">
        <f t="shared" si="99"/>
        <v>308.61790054418509</v>
      </c>
      <c r="P881" s="8">
        <f t="shared" si="100"/>
        <v>43538</v>
      </c>
      <c r="Q881" s="8">
        <f>VLOOKUP(P881,'Lookup Tables'!$A$3:$B$121,1,TRUE)</f>
        <v>43534</v>
      </c>
      <c r="R881" s="9">
        <f>VLOOKUP(P881,'Lookup Tables'!$A$3:$B$121,2,TRUE)</f>
        <v>43534</v>
      </c>
      <c r="S881" s="10">
        <f>VLOOKUP(P881,'Lookup Tables'!$D$3:$E$25,2,TRUE)</f>
        <v>43525</v>
      </c>
      <c r="T881" s="24" t="str">
        <f>IF(LEFT(G881,2)="PH",VLOOKUP(LEFT(G881,3),'Lookup Tables'!$G$3:$H$37,2,FALSE),IF(ISNA(VLOOKUP(LEFT(G881,2),'Lookup Tables'!$G$3:$H$37,2,FALSE)),"Other",VLOOKUP(LEFT(G881,2),'Lookup Tables'!$G$3:$H$37,2,FALSE)))</f>
        <v>Battery</v>
      </c>
      <c r="U881" s="79" t="str">
        <f t="shared" si="95"/>
        <v>NL2</v>
      </c>
      <c r="V881" s="79" t="str">
        <f t="shared" si="96"/>
        <v>L</v>
      </c>
      <c r="W881" s="79">
        <f>VLOOKUP(V881,'Lookup Tables'!$K$3:$L$21,2,FALSE)</f>
        <v>12</v>
      </c>
      <c r="X881" s="79">
        <f t="shared" si="97"/>
        <v>3000</v>
      </c>
      <c r="Y881" s="12">
        <f ca="1">IF(R881="LATE",TODAY()-P881,0)</f>
        <v>0</v>
      </c>
      <c r="Z881">
        <f ca="1">Y881*L881</f>
        <v>0</v>
      </c>
      <c r="AA881" s="80"/>
      <c r="AB881" s="93"/>
    </row>
    <row r="882" spans="1:28" x14ac:dyDescent="0.25">
      <c r="A882" s="25" t="s">
        <v>188</v>
      </c>
      <c r="B882" s="25" t="s">
        <v>13</v>
      </c>
      <c r="C882" s="26">
        <v>42991</v>
      </c>
      <c r="D882" s="26">
        <v>43579</v>
      </c>
      <c r="E882" s="25" t="s">
        <v>23</v>
      </c>
      <c r="F882" s="25" t="s">
        <v>23</v>
      </c>
      <c r="G882" s="25" t="s">
        <v>1740</v>
      </c>
      <c r="H882" s="25" t="s">
        <v>17</v>
      </c>
      <c r="I882" s="25" t="s">
        <v>2406</v>
      </c>
      <c r="J882" s="27">
        <v>250</v>
      </c>
      <c r="K882" s="27">
        <v>0</v>
      </c>
      <c r="L882" s="27">
        <f t="shared" si="94"/>
        <v>250</v>
      </c>
      <c r="M882" s="93">
        <v>1.2344716021767403</v>
      </c>
      <c r="N882" s="4" t="str">
        <f t="shared" si="98"/>
        <v>43709NL2044ad22-REV1.3250</v>
      </c>
      <c r="O882" s="4">
        <f t="shared" si="99"/>
        <v>308.61790054418509</v>
      </c>
      <c r="P882" s="8">
        <f t="shared" si="100"/>
        <v>43545</v>
      </c>
      <c r="Q882" s="8">
        <f>VLOOKUP(P882,'Lookup Tables'!$A$3:$B$121,1,TRUE)</f>
        <v>43541</v>
      </c>
      <c r="R882" s="9">
        <f>VLOOKUP(P882,'Lookup Tables'!$A$3:$B$121,2,TRUE)</f>
        <v>43541</v>
      </c>
      <c r="S882" s="10">
        <f>VLOOKUP(P882,'Lookup Tables'!$D$3:$E$25,2,TRUE)</f>
        <v>43525</v>
      </c>
      <c r="T882" s="24" t="str">
        <f>IF(LEFT(G882,2)="PH",VLOOKUP(LEFT(G882,3),'Lookup Tables'!$G$3:$H$37,2,FALSE),IF(ISNA(VLOOKUP(LEFT(G882,2),'Lookup Tables'!$G$3:$H$37,2,FALSE)),"Other",VLOOKUP(LEFT(G882,2),'Lookup Tables'!$G$3:$H$37,2,FALSE)))</f>
        <v>Battery</v>
      </c>
      <c r="U882" s="79" t="str">
        <f t="shared" si="95"/>
        <v>NL2</v>
      </c>
      <c r="V882" s="79" t="str">
        <f t="shared" si="96"/>
        <v>L</v>
      </c>
      <c r="W882" s="79">
        <f>VLOOKUP(V882,'Lookup Tables'!$K$3:$L$21,2,FALSE)</f>
        <v>12</v>
      </c>
      <c r="X882" s="79">
        <f t="shared" si="97"/>
        <v>3000</v>
      </c>
      <c r="Y882" s="12">
        <f ca="1">IF(R882="LATE",TODAY()-P882,0)</f>
        <v>0</v>
      </c>
      <c r="Z882">
        <f ca="1">Y882*L882</f>
        <v>0</v>
      </c>
      <c r="AA882" s="80"/>
      <c r="AB882" s="93"/>
    </row>
    <row r="883" spans="1:28" x14ac:dyDescent="0.25">
      <c r="A883" s="25" t="s">
        <v>188</v>
      </c>
      <c r="B883" s="25" t="s">
        <v>13</v>
      </c>
      <c r="C883" s="26">
        <v>42991</v>
      </c>
      <c r="D883" s="26">
        <v>43579</v>
      </c>
      <c r="E883" s="25" t="s">
        <v>23</v>
      </c>
      <c r="F883" s="25" t="s">
        <v>23</v>
      </c>
      <c r="G883" s="25" t="s">
        <v>1740</v>
      </c>
      <c r="H883" s="25" t="s">
        <v>17</v>
      </c>
      <c r="I883" s="25" t="s">
        <v>2407</v>
      </c>
      <c r="J883" s="27">
        <v>250</v>
      </c>
      <c r="K883" s="27">
        <v>0</v>
      </c>
      <c r="L883" s="27">
        <f t="shared" si="94"/>
        <v>250</v>
      </c>
      <c r="M883" s="93">
        <v>1.2344716021767403</v>
      </c>
      <c r="N883" s="4" t="str">
        <f t="shared" si="98"/>
        <v>43709NL2044ad22-REV1.3250</v>
      </c>
      <c r="O883" s="4">
        <f t="shared" si="99"/>
        <v>308.61790054418509</v>
      </c>
      <c r="P883" s="8">
        <f t="shared" si="100"/>
        <v>43559</v>
      </c>
      <c r="Q883" s="8">
        <f>VLOOKUP(P883,'Lookup Tables'!$A$3:$B$121,1,TRUE)</f>
        <v>43555</v>
      </c>
      <c r="R883" s="9">
        <f>VLOOKUP(P883,'Lookup Tables'!$A$3:$B$121,2,TRUE)</f>
        <v>43555</v>
      </c>
      <c r="S883" s="10">
        <f>VLOOKUP(P883,'Lookup Tables'!$D$3:$E$25,2,TRUE)</f>
        <v>43556</v>
      </c>
      <c r="T883" s="24" t="str">
        <f>IF(LEFT(G883,2)="PH",VLOOKUP(LEFT(G883,3),'Lookup Tables'!$G$3:$H$37,2,FALSE),IF(ISNA(VLOOKUP(LEFT(G883,2),'Lookup Tables'!$G$3:$H$37,2,FALSE)),"Other",VLOOKUP(LEFT(G883,2),'Lookup Tables'!$G$3:$H$37,2,FALSE)))</f>
        <v>Battery</v>
      </c>
      <c r="U883" s="79" t="str">
        <f t="shared" si="95"/>
        <v>NL2</v>
      </c>
      <c r="V883" s="79" t="str">
        <f t="shared" si="96"/>
        <v>L</v>
      </c>
      <c r="W883" s="79">
        <f>VLOOKUP(V883,'Lookup Tables'!$K$3:$L$21,2,FALSE)</f>
        <v>12</v>
      </c>
      <c r="X883" s="79">
        <f t="shared" si="97"/>
        <v>3000</v>
      </c>
      <c r="Y883" s="12">
        <f ca="1">IF(R883="LATE",TODAY()-P883,0)</f>
        <v>0</v>
      </c>
      <c r="Z883">
        <f ca="1">Y883*L883</f>
        <v>0</v>
      </c>
      <c r="AA883" s="80"/>
      <c r="AB883" s="93"/>
    </row>
    <row r="884" spans="1:28" x14ac:dyDescent="0.25">
      <c r="A884" s="25" t="s">
        <v>188</v>
      </c>
      <c r="B884" s="25" t="s">
        <v>13</v>
      </c>
      <c r="C884" s="26">
        <v>42991</v>
      </c>
      <c r="D884" s="26">
        <v>43579</v>
      </c>
      <c r="E884" s="25" t="s">
        <v>23</v>
      </c>
      <c r="F884" s="25" t="s">
        <v>23</v>
      </c>
      <c r="G884" s="25" t="s">
        <v>1740</v>
      </c>
      <c r="H884" s="25" t="s">
        <v>17</v>
      </c>
      <c r="I884" s="25" t="s">
        <v>2408</v>
      </c>
      <c r="J884" s="27">
        <v>250</v>
      </c>
      <c r="K884" s="27">
        <v>0</v>
      </c>
      <c r="L884" s="27">
        <f t="shared" si="94"/>
        <v>250</v>
      </c>
      <c r="M884" s="93">
        <v>1.2344716021767403</v>
      </c>
      <c r="N884" s="4" t="str">
        <f t="shared" si="98"/>
        <v>43709NL2044ad22-REV1.3250</v>
      </c>
      <c r="O884" s="4">
        <f t="shared" si="99"/>
        <v>308.61790054418509</v>
      </c>
      <c r="P884" s="8">
        <f t="shared" si="100"/>
        <v>43566</v>
      </c>
      <c r="Q884" s="8">
        <f>VLOOKUP(P884,'Lookup Tables'!$A$3:$B$121,1,TRUE)</f>
        <v>43562</v>
      </c>
      <c r="R884" s="9">
        <f>VLOOKUP(P884,'Lookup Tables'!$A$3:$B$121,2,TRUE)</f>
        <v>43562</v>
      </c>
      <c r="S884" s="10">
        <f>VLOOKUP(P884,'Lookup Tables'!$D$3:$E$25,2,TRUE)</f>
        <v>43556</v>
      </c>
      <c r="T884" s="24" t="str">
        <f>IF(LEFT(G884,2)="PH",VLOOKUP(LEFT(G884,3),'Lookup Tables'!$G$3:$H$37,2,FALSE),IF(ISNA(VLOOKUP(LEFT(G884,2),'Lookup Tables'!$G$3:$H$37,2,FALSE)),"Other",VLOOKUP(LEFT(G884,2),'Lookup Tables'!$G$3:$H$37,2,FALSE)))</f>
        <v>Battery</v>
      </c>
      <c r="U884" s="79" t="str">
        <f t="shared" si="95"/>
        <v>NL2</v>
      </c>
      <c r="V884" s="79" t="str">
        <f t="shared" si="96"/>
        <v>L</v>
      </c>
      <c r="W884" s="79">
        <f>VLOOKUP(V884,'Lookup Tables'!$K$3:$L$21,2,FALSE)</f>
        <v>12</v>
      </c>
      <c r="X884" s="79">
        <f t="shared" si="97"/>
        <v>3000</v>
      </c>
      <c r="Y884" s="12">
        <f ca="1">IF(R884="LATE",TODAY()-P884,0)</f>
        <v>0</v>
      </c>
      <c r="Z884">
        <f ca="1">Y884*L884</f>
        <v>0</v>
      </c>
      <c r="AA884" s="80"/>
      <c r="AB884" s="93"/>
    </row>
    <row r="885" spans="1:28" x14ac:dyDescent="0.25">
      <c r="A885" s="25" t="s">
        <v>188</v>
      </c>
      <c r="B885" s="25" t="s">
        <v>13</v>
      </c>
      <c r="C885" s="26">
        <v>42991</v>
      </c>
      <c r="D885" s="26">
        <v>43579</v>
      </c>
      <c r="E885" s="25" t="s">
        <v>23</v>
      </c>
      <c r="F885" s="25" t="s">
        <v>23</v>
      </c>
      <c r="G885" s="25" t="s">
        <v>1740</v>
      </c>
      <c r="H885" s="25" t="s">
        <v>17</v>
      </c>
      <c r="I885" s="25" t="s">
        <v>2409</v>
      </c>
      <c r="J885" s="27">
        <v>250</v>
      </c>
      <c r="K885" s="27">
        <v>0</v>
      </c>
      <c r="L885" s="27">
        <f t="shared" si="94"/>
        <v>250</v>
      </c>
      <c r="M885" s="93">
        <v>1.2344716021767403</v>
      </c>
      <c r="N885" s="4" t="str">
        <f t="shared" si="98"/>
        <v>43709NL2044ad22-REV1.3250</v>
      </c>
      <c r="O885" s="4">
        <f t="shared" si="99"/>
        <v>308.61790054418509</v>
      </c>
      <c r="P885" s="8">
        <f t="shared" si="100"/>
        <v>43573</v>
      </c>
      <c r="Q885" s="8">
        <f>VLOOKUP(P885,'Lookup Tables'!$A$3:$B$121,1,TRUE)</f>
        <v>43569</v>
      </c>
      <c r="R885" s="9">
        <f>VLOOKUP(P885,'Lookup Tables'!$A$3:$B$121,2,TRUE)</f>
        <v>43569</v>
      </c>
      <c r="S885" s="10">
        <f>VLOOKUP(P885,'Lookup Tables'!$D$3:$E$25,2,TRUE)</f>
        <v>43556</v>
      </c>
      <c r="T885" s="24" t="str">
        <f>IF(LEFT(G885,2)="PH",VLOOKUP(LEFT(G885,3),'Lookup Tables'!$G$3:$H$37,2,FALSE),IF(ISNA(VLOOKUP(LEFT(G885,2),'Lookup Tables'!$G$3:$H$37,2,FALSE)),"Other",VLOOKUP(LEFT(G885,2),'Lookup Tables'!$G$3:$H$37,2,FALSE)))</f>
        <v>Battery</v>
      </c>
      <c r="U885" s="79" t="str">
        <f t="shared" si="95"/>
        <v>NL2</v>
      </c>
      <c r="V885" s="79" t="str">
        <f t="shared" si="96"/>
        <v>L</v>
      </c>
      <c r="W885" s="79">
        <f>VLOOKUP(V885,'Lookup Tables'!$K$3:$L$21,2,FALSE)</f>
        <v>12</v>
      </c>
      <c r="X885" s="79">
        <f t="shared" si="97"/>
        <v>3000</v>
      </c>
      <c r="Y885" s="12">
        <f ca="1">IF(R885="LATE",TODAY()-P885,0)</f>
        <v>0</v>
      </c>
      <c r="Z885">
        <f ca="1">Y885*L885</f>
        <v>0</v>
      </c>
      <c r="AA885" s="80"/>
      <c r="AB885" s="93"/>
    </row>
    <row r="886" spans="1:28" x14ac:dyDescent="0.25">
      <c r="A886" s="25" t="s">
        <v>188</v>
      </c>
      <c r="B886" s="25" t="s">
        <v>13</v>
      </c>
      <c r="C886" s="26">
        <v>42991</v>
      </c>
      <c r="D886" s="26">
        <v>43579</v>
      </c>
      <c r="E886" s="25" t="s">
        <v>23</v>
      </c>
      <c r="F886" s="25" t="s">
        <v>23</v>
      </c>
      <c r="G886" s="25" t="s">
        <v>1740</v>
      </c>
      <c r="H886" s="25" t="s">
        <v>17</v>
      </c>
      <c r="I886" s="25" t="s">
        <v>2410</v>
      </c>
      <c r="J886" s="27">
        <v>170</v>
      </c>
      <c r="K886" s="27">
        <v>0</v>
      </c>
      <c r="L886" s="27">
        <f t="shared" si="94"/>
        <v>170</v>
      </c>
      <c r="M886" s="93">
        <v>1.2344716021767403</v>
      </c>
      <c r="N886" s="4" t="str">
        <f t="shared" si="98"/>
        <v>43709NL2044ad22-REV1.3170</v>
      </c>
      <c r="O886" s="4">
        <f t="shared" si="99"/>
        <v>209.86017237004586</v>
      </c>
      <c r="P886" s="8">
        <f t="shared" si="100"/>
        <v>43580</v>
      </c>
      <c r="Q886" s="8">
        <f>VLOOKUP(P886,'Lookup Tables'!$A$3:$B$121,1,TRUE)</f>
        <v>43576</v>
      </c>
      <c r="R886" s="9">
        <f>VLOOKUP(P886,'Lookup Tables'!$A$3:$B$121,2,TRUE)</f>
        <v>43576</v>
      </c>
      <c r="S886" s="10">
        <f>VLOOKUP(P886,'Lookup Tables'!$D$3:$E$25,2,TRUE)</f>
        <v>43556</v>
      </c>
      <c r="T886" s="24" t="str">
        <f>IF(LEFT(G886,2)="PH",VLOOKUP(LEFT(G886,3),'Lookup Tables'!$G$3:$H$37,2,FALSE),IF(ISNA(VLOOKUP(LEFT(G886,2),'Lookup Tables'!$G$3:$H$37,2,FALSE)),"Other",VLOOKUP(LEFT(G886,2),'Lookup Tables'!$G$3:$H$37,2,FALSE)))</f>
        <v>Battery</v>
      </c>
      <c r="U886" s="79" t="str">
        <f t="shared" si="95"/>
        <v>NL2</v>
      </c>
      <c r="V886" s="79" t="str">
        <f t="shared" si="96"/>
        <v>L</v>
      </c>
      <c r="W886" s="79">
        <f>VLOOKUP(V886,'Lookup Tables'!$K$3:$L$21,2,FALSE)</f>
        <v>12</v>
      </c>
      <c r="X886" s="79">
        <f t="shared" si="97"/>
        <v>2040</v>
      </c>
      <c r="Y886" s="12">
        <f ca="1">IF(R886="LATE",TODAY()-P886,0)</f>
        <v>0</v>
      </c>
      <c r="Z886">
        <f ca="1">Y886*L886</f>
        <v>0</v>
      </c>
      <c r="AA886" s="80"/>
      <c r="AB886" s="93"/>
    </row>
    <row r="887" spans="1:28" x14ac:dyDescent="0.25">
      <c r="A887" s="25" t="s">
        <v>1096</v>
      </c>
      <c r="B887" s="25" t="s">
        <v>13</v>
      </c>
      <c r="C887" s="26">
        <v>43334</v>
      </c>
      <c r="D887" s="26">
        <v>43364</v>
      </c>
      <c r="E887" s="25" t="s">
        <v>1097</v>
      </c>
      <c r="F887" s="25" t="s">
        <v>1097</v>
      </c>
      <c r="G887" s="25" t="s">
        <v>1741</v>
      </c>
      <c r="H887" s="25" t="s">
        <v>17</v>
      </c>
      <c r="I887" s="25" t="s">
        <v>2411</v>
      </c>
      <c r="J887" s="27">
        <v>2</v>
      </c>
      <c r="K887" s="27">
        <v>0</v>
      </c>
      <c r="L887" s="27">
        <f t="shared" si="94"/>
        <v>2</v>
      </c>
      <c r="M887" s="93">
        <v>1.6122652258398809</v>
      </c>
      <c r="N887" s="4" t="str">
        <f t="shared" si="98"/>
        <v>46881NL2044bf22-REV5.32</v>
      </c>
      <c r="O887" s="4">
        <f t="shared" si="99"/>
        <v>3.2245304516797617</v>
      </c>
      <c r="P887" s="8">
        <f t="shared" si="100"/>
        <v>43364</v>
      </c>
      <c r="Q887" s="8">
        <f>VLOOKUP(P887,'Lookup Tables'!$A$3:$B$121,1,TRUE)</f>
        <v>43359</v>
      </c>
      <c r="R887" s="9">
        <f>VLOOKUP(P887,'Lookup Tables'!$A$3:$B$121,2,TRUE)</f>
        <v>43359</v>
      </c>
      <c r="S887" s="10">
        <f>VLOOKUP(P887,'Lookup Tables'!$D$3:$E$25,2,TRUE)</f>
        <v>43344</v>
      </c>
      <c r="T887" s="24" t="str">
        <f>IF(LEFT(G887,2)="PH",VLOOKUP(LEFT(G887,3),'Lookup Tables'!$G$3:$H$37,2,FALSE),IF(ISNA(VLOOKUP(LEFT(G887,2),'Lookup Tables'!$G$3:$H$37,2,FALSE)),"Other",VLOOKUP(LEFT(G887,2),'Lookup Tables'!$G$3:$H$37,2,FALSE)))</f>
        <v>Battery</v>
      </c>
      <c r="U887" s="79" t="str">
        <f t="shared" si="95"/>
        <v>NL2</v>
      </c>
      <c r="V887" s="79" t="str">
        <f t="shared" si="96"/>
        <v>L</v>
      </c>
      <c r="W887" s="79">
        <f>VLOOKUP(V887,'Lookup Tables'!$K$3:$L$21,2,FALSE)</f>
        <v>12</v>
      </c>
      <c r="X887" s="79">
        <f t="shared" si="97"/>
        <v>24</v>
      </c>
      <c r="Y887" s="12">
        <f ca="1">IF(R887="LATE",TODAY()-P887,0)</f>
        <v>0</v>
      </c>
      <c r="Z887">
        <f ca="1">Y887*L887</f>
        <v>0</v>
      </c>
      <c r="AA887" s="80"/>
      <c r="AB887" s="93"/>
    </row>
    <row r="888" spans="1:28" x14ac:dyDescent="0.25">
      <c r="A888" s="25" t="s">
        <v>1219</v>
      </c>
      <c r="B888" s="25" t="s">
        <v>13</v>
      </c>
      <c r="C888" s="26">
        <v>43343</v>
      </c>
      <c r="D888" s="26">
        <v>43364</v>
      </c>
      <c r="E888" s="25" t="s">
        <v>1220</v>
      </c>
      <c r="F888" s="25" t="s">
        <v>1220</v>
      </c>
      <c r="G888" s="25" t="s">
        <v>1741</v>
      </c>
      <c r="H888" s="25" t="s">
        <v>17</v>
      </c>
      <c r="I888" s="25" t="s">
        <v>2411</v>
      </c>
      <c r="J888" s="27">
        <v>2</v>
      </c>
      <c r="K888" s="27">
        <v>0</v>
      </c>
      <c r="L888" s="27">
        <f t="shared" si="94"/>
        <v>2</v>
      </c>
      <c r="M888" s="93">
        <v>1.6122652258398809</v>
      </c>
      <c r="N888" s="4" t="str">
        <f t="shared" si="98"/>
        <v>46935NL2044bf22-REV5.32</v>
      </c>
      <c r="O888" s="4">
        <f t="shared" si="99"/>
        <v>3.2245304516797617</v>
      </c>
      <c r="P888" s="8">
        <f t="shared" si="100"/>
        <v>43364</v>
      </c>
      <c r="Q888" s="8">
        <f>VLOOKUP(P888,'Lookup Tables'!$A$3:$B$121,1,TRUE)</f>
        <v>43359</v>
      </c>
      <c r="R888" s="9">
        <f>VLOOKUP(P888,'Lookup Tables'!$A$3:$B$121,2,TRUE)</f>
        <v>43359</v>
      </c>
      <c r="S888" s="10">
        <f>VLOOKUP(P888,'Lookup Tables'!$D$3:$E$25,2,TRUE)</f>
        <v>43344</v>
      </c>
      <c r="T888" s="24" t="str">
        <f>IF(LEFT(G888,2)="PH",VLOOKUP(LEFT(G888,3),'Lookup Tables'!$G$3:$H$37,2,FALSE),IF(ISNA(VLOOKUP(LEFT(G888,2),'Lookup Tables'!$G$3:$H$37,2,FALSE)),"Other",VLOOKUP(LEFT(G888,2),'Lookup Tables'!$G$3:$H$37,2,FALSE)))</f>
        <v>Battery</v>
      </c>
      <c r="U888" s="79" t="str">
        <f t="shared" si="95"/>
        <v>NL2</v>
      </c>
      <c r="V888" s="79" t="str">
        <f t="shared" si="96"/>
        <v>L</v>
      </c>
      <c r="W888" s="79">
        <f>VLOOKUP(V888,'Lookup Tables'!$K$3:$L$21,2,FALSE)</f>
        <v>12</v>
      </c>
      <c r="X888" s="79">
        <f t="shared" si="97"/>
        <v>24</v>
      </c>
      <c r="Y888" s="12">
        <f ca="1">IF(R888="LATE",TODAY()-P888,0)</f>
        <v>0</v>
      </c>
      <c r="Z888">
        <f ca="1">Y888*L888</f>
        <v>0</v>
      </c>
      <c r="AA888" s="80"/>
      <c r="AB888" s="93"/>
    </row>
    <row r="889" spans="1:28" x14ac:dyDescent="0.25">
      <c r="A889" s="25" t="s">
        <v>1213</v>
      </c>
      <c r="B889" s="25" t="s">
        <v>13</v>
      </c>
      <c r="C889" s="26">
        <v>43341</v>
      </c>
      <c r="D889" s="26">
        <v>43370</v>
      </c>
      <c r="E889" s="25" t="s">
        <v>1214</v>
      </c>
      <c r="F889" s="25" t="s">
        <v>1214</v>
      </c>
      <c r="G889" s="25" t="s">
        <v>1741</v>
      </c>
      <c r="H889" s="25" t="s">
        <v>17</v>
      </c>
      <c r="I889" s="25" t="s">
        <v>2411</v>
      </c>
      <c r="J889" s="27">
        <v>2</v>
      </c>
      <c r="K889" s="27">
        <v>0</v>
      </c>
      <c r="L889" s="27">
        <f t="shared" si="94"/>
        <v>2</v>
      </c>
      <c r="M889" s="93">
        <v>1.6122652258398809</v>
      </c>
      <c r="N889" s="4" t="str">
        <f t="shared" si="98"/>
        <v>46929NL2044bf22-REV5.32</v>
      </c>
      <c r="O889" s="4">
        <f t="shared" si="99"/>
        <v>3.2245304516797617</v>
      </c>
      <c r="P889" s="8">
        <f t="shared" si="100"/>
        <v>43370</v>
      </c>
      <c r="Q889" s="8">
        <f>VLOOKUP(P889,'Lookup Tables'!$A$3:$B$121,1,TRUE)</f>
        <v>43366</v>
      </c>
      <c r="R889" s="9">
        <f>VLOOKUP(P889,'Lookup Tables'!$A$3:$B$121,2,TRUE)</f>
        <v>43366</v>
      </c>
      <c r="S889" s="10">
        <f>VLOOKUP(P889,'Lookup Tables'!$D$3:$E$25,2,TRUE)</f>
        <v>43344</v>
      </c>
      <c r="T889" s="24" t="str">
        <f>IF(LEFT(G889,2)="PH",VLOOKUP(LEFT(G889,3),'Lookup Tables'!$G$3:$H$37,2,FALSE),IF(ISNA(VLOOKUP(LEFT(G889,2),'Lookup Tables'!$G$3:$H$37,2,FALSE)),"Other",VLOOKUP(LEFT(G889,2),'Lookup Tables'!$G$3:$H$37,2,FALSE)))</f>
        <v>Battery</v>
      </c>
      <c r="U889" s="79" t="str">
        <f t="shared" si="95"/>
        <v>NL2</v>
      </c>
      <c r="V889" s="79" t="str">
        <f t="shared" si="96"/>
        <v>L</v>
      </c>
      <c r="W889" s="79">
        <f>VLOOKUP(V889,'Lookup Tables'!$K$3:$L$21,2,FALSE)</f>
        <v>12</v>
      </c>
      <c r="X889" s="79">
        <f t="shared" si="97"/>
        <v>24</v>
      </c>
      <c r="Y889" s="12">
        <f ca="1">IF(R889="LATE",TODAY()-P889,0)</f>
        <v>0</v>
      </c>
      <c r="Z889">
        <f ca="1">Y889*L889</f>
        <v>0</v>
      </c>
      <c r="AA889" s="80"/>
      <c r="AB889" s="93"/>
    </row>
    <row r="890" spans="1:28" x14ac:dyDescent="0.25">
      <c r="A890" s="25" t="s">
        <v>1300</v>
      </c>
      <c r="B890" s="25" t="s">
        <v>13</v>
      </c>
      <c r="C890" s="26">
        <v>43350</v>
      </c>
      <c r="D890" s="26">
        <v>43371</v>
      </c>
      <c r="E890" s="25" t="s">
        <v>1301</v>
      </c>
      <c r="F890" s="25" t="s">
        <v>1301</v>
      </c>
      <c r="G890" s="25" t="s">
        <v>1741</v>
      </c>
      <c r="H890" s="25" t="s">
        <v>17</v>
      </c>
      <c r="I890" s="25" t="s">
        <v>2411</v>
      </c>
      <c r="J890" s="27">
        <v>2</v>
      </c>
      <c r="K890" s="27">
        <v>0</v>
      </c>
      <c r="L890" s="27">
        <f t="shared" si="94"/>
        <v>2</v>
      </c>
      <c r="M890" s="93">
        <v>1.6122652258398809</v>
      </c>
      <c r="N890" s="4" t="str">
        <f t="shared" si="98"/>
        <v>46991NL2044bf22-REV5.32</v>
      </c>
      <c r="O890" s="4">
        <f t="shared" si="99"/>
        <v>3.2245304516797617</v>
      </c>
      <c r="P890" s="8">
        <f t="shared" si="100"/>
        <v>43371</v>
      </c>
      <c r="Q890" s="8">
        <f>VLOOKUP(P890,'Lookup Tables'!$A$3:$B$121,1,TRUE)</f>
        <v>43366</v>
      </c>
      <c r="R890" s="9">
        <f>VLOOKUP(P890,'Lookup Tables'!$A$3:$B$121,2,TRUE)</f>
        <v>43366</v>
      </c>
      <c r="S890" s="10">
        <f>VLOOKUP(P890,'Lookup Tables'!$D$3:$E$25,2,TRUE)</f>
        <v>43344</v>
      </c>
      <c r="T890" s="24" t="str">
        <f>IF(LEFT(G890,2)="PH",VLOOKUP(LEFT(G890,3),'Lookup Tables'!$G$3:$H$37,2,FALSE),IF(ISNA(VLOOKUP(LEFT(G890,2),'Lookup Tables'!$G$3:$H$37,2,FALSE)),"Other",VLOOKUP(LEFT(G890,2),'Lookup Tables'!$G$3:$H$37,2,FALSE)))</f>
        <v>Battery</v>
      </c>
      <c r="U890" s="79" t="str">
        <f t="shared" si="95"/>
        <v>NL2</v>
      </c>
      <c r="V890" s="79" t="str">
        <f t="shared" si="96"/>
        <v>L</v>
      </c>
      <c r="W890" s="79">
        <f>VLOOKUP(V890,'Lookup Tables'!$K$3:$L$21,2,FALSE)</f>
        <v>12</v>
      </c>
      <c r="X890" s="79">
        <f t="shared" si="97"/>
        <v>24</v>
      </c>
      <c r="Y890" s="12">
        <f ca="1">IF(R890="LATE",TODAY()-P890,0)</f>
        <v>0</v>
      </c>
      <c r="Z890">
        <f ca="1">Y890*L890</f>
        <v>0</v>
      </c>
      <c r="AA890" s="80"/>
      <c r="AB890" s="93"/>
    </row>
    <row r="891" spans="1:28" x14ac:dyDescent="0.25">
      <c r="A891" s="25" t="s">
        <v>780</v>
      </c>
      <c r="B891" s="25" t="s">
        <v>13</v>
      </c>
      <c r="C891" s="26">
        <v>43327</v>
      </c>
      <c r="D891" s="26">
        <v>43374</v>
      </c>
      <c r="E891" s="25" t="s">
        <v>781</v>
      </c>
      <c r="F891" s="25" t="s">
        <v>781</v>
      </c>
      <c r="G891" s="25" t="s">
        <v>1741</v>
      </c>
      <c r="H891" s="25" t="s">
        <v>17</v>
      </c>
      <c r="I891" s="25" t="s">
        <v>2411</v>
      </c>
      <c r="J891" s="27">
        <v>1</v>
      </c>
      <c r="K891" s="27">
        <v>0</v>
      </c>
      <c r="L891" s="27">
        <f t="shared" si="94"/>
        <v>1</v>
      </c>
      <c r="M891" s="93">
        <v>1.6122652258398809</v>
      </c>
      <c r="N891" s="4" t="str">
        <f t="shared" si="98"/>
        <v>46823NL2044bf22-REV5.31</v>
      </c>
      <c r="O891" s="4">
        <f t="shared" si="99"/>
        <v>1.6122652258398809</v>
      </c>
      <c r="P891" s="8">
        <f t="shared" si="100"/>
        <v>43374</v>
      </c>
      <c r="Q891" s="8">
        <f>VLOOKUP(P891,'Lookup Tables'!$A$3:$B$121,1,TRUE)</f>
        <v>43373</v>
      </c>
      <c r="R891" s="9">
        <f>VLOOKUP(P891,'Lookup Tables'!$A$3:$B$121,2,TRUE)</f>
        <v>43373</v>
      </c>
      <c r="S891" s="10">
        <f>VLOOKUP(P891,'Lookup Tables'!$D$3:$E$25,2,TRUE)</f>
        <v>43374</v>
      </c>
      <c r="T891" s="24" t="str">
        <f>IF(LEFT(G891,2)="PH",VLOOKUP(LEFT(G891,3),'Lookup Tables'!$G$3:$H$37,2,FALSE),IF(ISNA(VLOOKUP(LEFT(G891,2),'Lookup Tables'!$G$3:$H$37,2,FALSE)),"Other",VLOOKUP(LEFT(G891,2),'Lookup Tables'!$G$3:$H$37,2,FALSE)))</f>
        <v>Battery</v>
      </c>
      <c r="U891" s="79" t="str">
        <f t="shared" si="95"/>
        <v>NL2</v>
      </c>
      <c r="V891" s="79" t="str">
        <f t="shared" si="96"/>
        <v>L</v>
      </c>
      <c r="W891" s="79">
        <f>VLOOKUP(V891,'Lookup Tables'!$K$3:$L$21,2,FALSE)</f>
        <v>12</v>
      </c>
      <c r="X891" s="79">
        <f t="shared" si="97"/>
        <v>12</v>
      </c>
      <c r="Y891" s="12">
        <f ca="1">IF(R891="LATE",TODAY()-P891,0)</f>
        <v>0</v>
      </c>
      <c r="Z891">
        <f ca="1">Y891*L891</f>
        <v>0</v>
      </c>
      <c r="AA891" s="80"/>
      <c r="AB891" s="93"/>
    </row>
    <row r="892" spans="1:28" x14ac:dyDescent="0.25">
      <c r="A892" s="25" t="s">
        <v>767</v>
      </c>
      <c r="B892" s="25" t="s">
        <v>13</v>
      </c>
      <c r="C892" s="26">
        <v>43325</v>
      </c>
      <c r="D892" s="26">
        <v>43378</v>
      </c>
      <c r="E892" s="25" t="s">
        <v>492</v>
      </c>
      <c r="F892" s="25" t="s">
        <v>492</v>
      </c>
      <c r="G892" s="25" t="s">
        <v>1741</v>
      </c>
      <c r="H892" s="25" t="s">
        <v>17</v>
      </c>
      <c r="I892" s="25" t="s">
        <v>2411</v>
      </c>
      <c r="J892" s="27">
        <v>2</v>
      </c>
      <c r="K892" s="27">
        <v>0</v>
      </c>
      <c r="L892" s="27">
        <f t="shared" si="94"/>
        <v>2</v>
      </c>
      <c r="M892" s="93">
        <v>1.066320682974071</v>
      </c>
      <c r="N892" s="4" t="str">
        <f t="shared" si="98"/>
        <v>46807NL2044bf22-REV5.32</v>
      </c>
      <c r="O892" s="4">
        <f t="shared" si="99"/>
        <v>2.132641365948142</v>
      </c>
      <c r="P892" s="8">
        <f t="shared" si="100"/>
        <v>43378</v>
      </c>
      <c r="Q892" s="8">
        <f>VLOOKUP(P892,'Lookup Tables'!$A$3:$B$121,1,TRUE)</f>
        <v>43373</v>
      </c>
      <c r="R892" s="9">
        <f>VLOOKUP(P892,'Lookup Tables'!$A$3:$B$121,2,TRUE)</f>
        <v>43373</v>
      </c>
      <c r="S892" s="10">
        <f>VLOOKUP(P892,'Lookup Tables'!$D$3:$E$25,2,TRUE)</f>
        <v>43374</v>
      </c>
      <c r="T892" s="24" t="str">
        <f>IF(LEFT(G892,2)="PH",VLOOKUP(LEFT(G892,3),'Lookup Tables'!$G$3:$H$37,2,FALSE),IF(ISNA(VLOOKUP(LEFT(G892,2),'Lookup Tables'!$G$3:$H$37,2,FALSE)),"Other",VLOOKUP(LEFT(G892,2),'Lookup Tables'!$G$3:$H$37,2,FALSE)))</f>
        <v>Battery</v>
      </c>
      <c r="U892" s="79" t="str">
        <f t="shared" si="95"/>
        <v>NL2</v>
      </c>
      <c r="V892" s="79" t="str">
        <f t="shared" si="96"/>
        <v>L</v>
      </c>
      <c r="W892" s="79">
        <f>VLOOKUP(V892,'Lookup Tables'!$K$3:$L$21,2,FALSE)</f>
        <v>12</v>
      </c>
      <c r="X892" s="79">
        <f t="shared" si="97"/>
        <v>24</v>
      </c>
      <c r="Y892" s="12">
        <f ca="1">IF(R892="LATE",TODAY()-P892,0)</f>
        <v>0</v>
      </c>
      <c r="Z892">
        <f ca="1">Y892*L892</f>
        <v>0</v>
      </c>
      <c r="AA892" s="80"/>
      <c r="AB892" s="93"/>
    </row>
    <row r="893" spans="1:28" x14ac:dyDescent="0.25">
      <c r="A893" s="25" t="s">
        <v>1243</v>
      </c>
      <c r="B893" s="25" t="s">
        <v>13</v>
      </c>
      <c r="C893" s="26">
        <v>43348</v>
      </c>
      <c r="D893" s="26">
        <v>43378</v>
      </c>
      <c r="E893" s="25" t="s">
        <v>51</v>
      </c>
      <c r="F893" s="25" t="s">
        <v>51</v>
      </c>
      <c r="G893" s="25" t="s">
        <v>1741</v>
      </c>
      <c r="H893" s="25" t="s">
        <v>17</v>
      </c>
      <c r="I893" s="25" t="s">
        <v>2411</v>
      </c>
      <c r="J893" s="27">
        <v>6</v>
      </c>
      <c r="K893" s="27">
        <v>0</v>
      </c>
      <c r="L893" s="27">
        <f t="shared" si="94"/>
        <v>6</v>
      </c>
      <c r="M893" s="93">
        <v>1.1717789705043167</v>
      </c>
      <c r="N893" s="4" t="str">
        <f t="shared" si="98"/>
        <v>46955NL2044bf22-REV5.36</v>
      </c>
      <c r="O893" s="4">
        <f t="shared" si="99"/>
        <v>7.0306738230259</v>
      </c>
      <c r="P893" s="8">
        <f t="shared" si="100"/>
        <v>43378</v>
      </c>
      <c r="Q893" s="8">
        <f>VLOOKUP(P893,'Lookup Tables'!$A$3:$B$121,1,TRUE)</f>
        <v>43373</v>
      </c>
      <c r="R893" s="9">
        <f>VLOOKUP(P893,'Lookup Tables'!$A$3:$B$121,2,TRUE)</f>
        <v>43373</v>
      </c>
      <c r="S893" s="10">
        <f>VLOOKUP(P893,'Lookup Tables'!$D$3:$E$25,2,TRUE)</f>
        <v>43374</v>
      </c>
      <c r="T893" s="24" t="str">
        <f>IF(LEFT(G893,2)="PH",VLOOKUP(LEFT(G893,3),'Lookup Tables'!$G$3:$H$37,2,FALSE),IF(ISNA(VLOOKUP(LEFT(G893,2),'Lookup Tables'!$G$3:$H$37,2,FALSE)),"Other",VLOOKUP(LEFT(G893,2),'Lookup Tables'!$G$3:$H$37,2,FALSE)))</f>
        <v>Battery</v>
      </c>
      <c r="U893" s="79" t="str">
        <f t="shared" si="95"/>
        <v>NL2</v>
      </c>
      <c r="V893" s="79" t="str">
        <f t="shared" si="96"/>
        <v>L</v>
      </c>
      <c r="W893" s="79">
        <f>VLOOKUP(V893,'Lookup Tables'!$K$3:$L$21,2,FALSE)</f>
        <v>12</v>
      </c>
      <c r="X893" s="79">
        <f t="shared" si="97"/>
        <v>72</v>
      </c>
      <c r="Y893" s="12">
        <f ca="1">IF(R893="LATE",TODAY()-P893,0)</f>
        <v>0</v>
      </c>
      <c r="Z893">
        <f ca="1">Y893*L893</f>
        <v>0</v>
      </c>
      <c r="AA893" s="80"/>
      <c r="AB893" s="93"/>
    </row>
    <row r="894" spans="1:28" x14ac:dyDescent="0.25">
      <c r="A894" s="25" t="s">
        <v>427</v>
      </c>
      <c r="B894" s="25" t="s">
        <v>13</v>
      </c>
      <c r="C894" s="26">
        <v>43292</v>
      </c>
      <c r="D894" s="26">
        <v>43390</v>
      </c>
      <c r="E894" s="25" t="s">
        <v>46</v>
      </c>
      <c r="F894" s="25" t="s">
        <v>46</v>
      </c>
      <c r="G894" s="25" t="s">
        <v>1741</v>
      </c>
      <c r="H894" s="25" t="s">
        <v>17</v>
      </c>
      <c r="I894" s="25" t="s">
        <v>2411</v>
      </c>
      <c r="J894" s="27">
        <v>20</v>
      </c>
      <c r="K894" s="27">
        <v>0</v>
      </c>
      <c r="L894" s="27">
        <f t="shared" si="94"/>
        <v>20</v>
      </c>
      <c r="M894" s="93">
        <v>1.1717789705043167</v>
      </c>
      <c r="N894" s="4" t="str">
        <f t="shared" si="98"/>
        <v>46512NL2044bf22-REV5.320</v>
      </c>
      <c r="O894" s="4">
        <f t="shared" si="99"/>
        <v>23.435579410086333</v>
      </c>
      <c r="P894" s="8">
        <f t="shared" si="100"/>
        <v>43390</v>
      </c>
      <c r="Q894" s="8">
        <f>VLOOKUP(P894,'Lookup Tables'!$A$3:$B$121,1,TRUE)</f>
        <v>43387</v>
      </c>
      <c r="R894" s="9">
        <f>VLOOKUP(P894,'Lookup Tables'!$A$3:$B$121,2,TRUE)</f>
        <v>43387</v>
      </c>
      <c r="S894" s="10">
        <f>VLOOKUP(P894,'Lookup Tables'!$D$3:$E$25,2,TRUE)</f>
        <v>43374</v>
      </c>
      <c r="T894" s="24" t="str">
        <f>IF(LEFT(G894,2)="PH",VLOOKUP(LEFT(G894,3),'Lookup Tables'!$G$3:$H$37,2,FALSE),IF(ISNA(VLOOKUP(LEFT(G894,2),'Lookup Tables'!$G$3:$H$37,2,FALSE)),"Other",VLOOKUP(LEFT(G894,2),'Lookup Tables'!$G$3:$H$37,2,FALSE)))</f>
        <v>Battery</v>
      </c>
      <c r="U894" s="79" t="str">
        <f t="shared" si="95"/>
        <v>NL2</v>
      </c>
      <c r="V894" s="79" t="str">
        <f t="shared" si="96"/>
        <v>L</v>
      </c>
      <c r="W894" s="79">
        <f>VLOOKUP(V894,'Lookup Tables'!$K$3:$L$21,2,FALSE)</f>
        <v>12</v>
      </c>
      <c r="X894" s="79">
        <f t="shared" si="97"/>
        <v>240</v>
      </c>
      <c r="Y894" s="12">
        <f ca="1">IF(R894="LATE",TODAY()-P894,0)</f>
        <v>0</v>
      </c>
      <c r="Z894">
        <f ca="1">Y894*L894</f>
        <v>0</v>
      </c>
      <c r="AA894" s="80"/>
      <c r="AB894" s="93"/>
    </row>
    <row r="895" spans="1:28" x14ac:dyDescent="0.25">
      <c r="A895" s="25" t="s">
        <v>717</v>
      </c>
      <c r="B895" s="25" t="s">
        <v>13</v>
      </c>
      <c r="C895" s="26">
        <v>43319</v>
      </c>
      <c r="D895" s="26">
        <v>43395</v>
      </c>
      <c r="E895" s="25" t="s">
        <v>718</v>
      </c>
      <c r="F895" s="25" t="s">
        <v>718</v>
      </c>
      <c r="G895" s="25" t="s">
        <v>1741</v>
      </c>
      <c r="H895" s="25" t="s">
        <v>17</v>
      </c>
      <c r="I895" s="25" t="s">
        <v>2411</v>
      </c>
      <c r="J895" s="27">
        <v>2</v>
      </c>
      <c r="K895" s="27">
        <v>0</v>
      </c>
      <c r="L895" s="27">
        <f t="shared" si="94"/>
        <v>2</v>
      </c>
      <c r="M895" s="93">
        <v>1.6122652258398809</v>
      </c>
      <c r="N895" s="4" t="str">
        <f t="shared" si="98"/>
        <v>46760NL2044bf22-REV5.32</v>
      </c>
      <c r="O895" s="4">
        <f t="shared" si="99"/>
        <v>3.2245304516797617</v>
      </c>
      <c r="P895" s="8">
        <f t="shared" si="100"/>
        <v>43395</v>
      </c>
      <c r="Q895" s="8">
        <f>VLOOKUP(P895,'Lookup Tables'!$A$3:$B$121,1,TRUE)</f>
        <v>43394</v>
      </c>
      <c r="R895" s="9">
        <f>VLOOKUP(P895,'Lookup Tables'!$A$3:$B$121,2,TRUE)</f>
        <v>43394</v>
      </c>
      <c r="S895" s="10">
        <f>VLOOKUP(P895,'Lookup Tables'!$D$3:$E$25,2,TRUE)</f>
        <v>43374</v>
      </c>
      <c r="T895" s="24" t="str">
        <f>IF(LEFT(G895,2)="PH",VLOOKUP(LEFT(G895,3),'Lookup Tables'!$G$3:$H$37,2,FALSE),IF(ISNA(VLOOKUP(LEFT(G895,2),'Lookup Tables'!$G$3:$H$37,2,FALSE)),"Other",VLOOKUP(LEFT(G895,2),'Lookup Tables'!$G$3:$H$37,2,FALSE)))</f>
        <v>Battery</v>
      </c>
      <c r="U895" s="79" t="str">
        <f t="shared" si="95"/>
        <v>NL2</v>
      </c>
      <c r="V895" s="79" t="str">
        <f t="shared" si="96"/>
        <v>L</v>
      </c>
      <c r="W895" s="79">
        <f>VLOOKUP(V895,'Lookup Tables'!$K$3:$L$21,2,FALSE)</f>
        <v>12</v>
      </c>
      <c r="X895" s="79">
        <f t="shared" si="97"/>
        <v>24</v>
      </c>
      <c r="Y895" s="12">
        <f ca="1">IF(R895="LATE",TODAY()-P895,0)</f>
        <v>0</v>
      </c>
      <c r="Z895">
        <f ca="1">Y895*L895</f>
        <v>0</v>
      </c>
      <c r="AA895" s="80"/>
      <c r="AB895" s="93"/>
    </row>
    <row r="896" spans="1:28" x14ac:dyDescent="0.25">
      <c r="A896" s="25" t="s">
        <v>727</v>
      </c>
      <c r="B896" s="25" t="s">
        <v>13</v>
      </c>
      <c r="C896" s="26">
        <v>43319</v>
      </c>
      <c r="D896" s="26">
        <v>43399</v>
      </c>
      <c r="E896" s="25" t="s">
        <v>56</v>
      </c>
      <c r="F896" s="25" t="s">
        <v>56</v>
      </c>
      <c r="G896" s="25" t="s">
        <v>1741</v>
      </c>
      <c r="H896" s="25" t="s">
        <v>17</v>
      </c>
      <c r="I896" s="25" t="s">
        <v>2411</v>
      </c>
      <c r="J896" s="27">
        <v>10</v>
      </c>
      <c r="K896" s="27">
        <v>0</v>
      </c>
      <c r="L896" s="27">
        <f t="shared" si="94"/>
        <v>10</v>
      </c>
      <c r="M896" s="93">
        <v>1.6122652258398809</v>
      </c>
      <c r="N896" s="4" t="str">
        <f t="shared" si="98"/>
        <v>46757NL2044bf22-REV5.310</v>
      </c>
      <c r="O896" s="4">
        <f t="shared" si="99"/>
        <v>16.122652258398809</v>
      </c>
      <c r="P896" s="8">
        <f t="shared" si="100"/>
        <v>43399</v>
      </c>
      <c r="Q896" s="8">
        <f>VLOOKUP(P896,'Lookup Tables'!$A$3:$B$121,1,TRUE)</f>
        <v>43394</v>
      </c>
      <c r="R896" s="9">
        <f>VLOOKUP(P896,'Lookup Tables'!$A$3:$B$121,2,TRUE)</f>
        <v>43394</v>
      </c>
      <c r="S896" s="10">
        <f>VLOOKUP(P896,'Lookup Tables'!$D$3:$E$25,2,TRUE)</f>
        <v>43374</v>
      </c>
      <c r="T896" s="24" t="str">
        <f>IF(LEFT(G896,2)="PH",VLOOKUP(LEFT(G896,3),'Lookup Tables'!$G$3:$H$37,2,FALSE),IF(ISNA(VLOOKUP(LEFT(G896,2),'Lookup Tables'!$G$3:$H$37,2,FALSE)),"Other",VLOOKUP(LEFT(G896,2),'Lookup Tables'!$G$3:$H$37,2,FALSE)))</f>
        <v>Battery</v>
      </c>
      <c r="U896" s="79" t="str">
        <f t="shared" si="95"/>
        <v>NL2</v>
      </c>
      <c r="V896" s="79" t="str">
        <f t="shared" si="96"/>
        <v>L</v>
      </c>
      <c r="W896" s="79">
        <f>VLOOKUP(V896,'Lookup Tables'!$K$3:$L$21,2,FALSE)</f>
        <v>12</v>
      </c>
      <c r="X896" s="79">
        <f t="shared" si="97"/>
        <v>120</v>
      </c>
      <c r="Y896" s="12">
        <f ca="1">IF(R896="LATE",TODAY()-P896,0)</f>
        <v>0</v>
      </c>
      <c r="Z896">
        <f ca="1">Y896*L896</f>
        <v>0</v>
      </c>
      <c r="AA896" s="80"/>
      <c r="AB896" s="93"/>
    </row>
    <row r="897" spans="1:28" x14ac:dyDescent="0.25">
      <c r="A897" s="25" t="s">
        <v>152</v>
      </c>
      <c r="B897" s="25" t="s">
        <v>13</v>
      </c>
      <c r="C897" s="26">
        <v>43088</v>
      </c>
      <c r="D897" s="26">
        <v>43406</v>
      </c>
      <c r="E897" s="25" t="s">
        <v>88</v>
      </c>
      <c r="F897" s="25" t="s">
        <v>88</v>
      </c>
      <c r="G897" s="25" t="s">
        <v>1741</v>
      </c>
      <c r="H897" s="25" t="s">
        <v>17</v>
      </c>
      <c r="I897" s="25" t="s">
        <v>2412</v>
      </c>
      <c r="J897" s="27">
        <v>250</v>
      </c>
      <c r="K897" s="27">
        <v>0</v>
      </c>
      <c r="L897" s="27">
        <f t="shared" si="94"/>
        <v>250</v>
      </c>
      <c r="M897" s="93">
        <v>0.92619491697184653</v>
      </c>
      <c r="N897" s="4" t="str">
        <f t="shared" si="98"/>
        <v>44626NL2044bf22-REV5.3250</v>
      </c>
      <c r="O897" s="4">
        <f t="shared" si="99"/>
        <v>231.54872924296163</v>
      </c>
      <c r="P897" s="8">
        <f t="shared" si="100"/>
        <v>43376</v>
      </c>
      <c r="Q897" s="8">
        <f>VLOOKUP(P897,'Lookup Tables'!$A$3:$B$121,1,TRUE)</f>
        <v>43373</v>
      </c>
      <c r="R897" s="9">
        <f>VLOOKUP(P897,'Lookup Tables'!$A$3:$B$121,2,TRUE)</f>
        <v>43373</v>
      </c>
      <c r="S897" s="10">
        <f>VLOOKUP(P897,'Lookup Tables'!$D$3:$E$25,2,TRUE)</f>
        <v>43374</v>
      </c>
      <c r="T897" s="24" t="str">
        <f>IF(LEFT(G897,2)="PH",VLOOKUP(LEFT(G897,3),'Lookup Tables'!$G$3:$H$37,2,FALSE),IF(ISNA(VLOOKUP(LEFT(G897,2),'Lookup Tables'!$G$3:$H$37,2,FALSE)),"Other",VLOOKUP(LEFT(G897,2),'Lookup Tables'!$G$3:$H$37,2,FALSE)))</f>
        <v>Battery</v>
      </c>
      <c r="U897" s="79" t="str">
        <f t="shared" si="95"/>
        <v>NL2</v>
      </c>
      <c r="V897" s="79" t="str">
        <f t="shared" si="96"/>
        <v>L</v>
      </c>
      <c r="W897" s="79">
        <f>VLOOKUP(V897,'Lookup Tables'!$K$3:$L$21,2,FALSE)</f>
        <v>12</v>
      </c>
      <c r="X897" s="79">
        <f t="shared" si="97"/>
        <v>3000</v>
      </c>
      <c r="Y897" s="12">
        <f ca="1">IF(R897="LATE",TODAY()-P897,0)</f>
        <v>0</v>
      </c>
      <c r="Z897">
        <f ca="1">Y897*L897</f>
        <v>0</v>
      </c>
      <c r="AA897" s="80"/>
      <c r="AB897" s="93"/>
    </row>
    <row r="898" spans="1:28" x14ac:dyDescent="0.25">
      <c r="A898" s="25" t="s">
        <v>408</v>
      </c>
      <c r="B898" s="25" t="s">
        <v>13</v>
      </c>
      <c r="C898" s="26">
        <v>43291</v>
      </c>
      <c r="D898" s="26">
        <v>43416</v>
      </c>
      <c r="E898" s="25" t="s">
        <v>84</v>
      </c>
      <c r="F898" s="25" t="s">
        <v>84</v>
      </c>
      <c r="G898" s="25" t="s">
        <v>1741</v>
      </c>
      <c r="H898" s="25" t="s">
        <v>17</v>
      </c>
      <c r="I898" s="25" t="s">
        <v>2411</v>
      </c>
      <c r="J898" s="27">
        <v>1</v>
      </c>
      <c r="K898" s="27">
        <v>0</v>
      </c>
      <c r="L898" s="27">
        <f t="shared" ref="L898:L961" si="101">IF((J898-K898)&gt;0, J898-K898, 0)</f>
        <v>1</v>
      </c>
      <c r="M898" s="93">
        <v>1.1717789705043167</v>
      </c>
      <c r="N898" s="4" t="str">
        <f t="shared" si="98"/>
        <v>46501NL2044bf22-REV5.31</v>
      </c>
      <c r="O898" s="4">
        <f t="shared" si="99"/>
        <v>1.1717789705043167</v>
      </c>
      <c r="P898" s="8">
        <f t="shared" si="100"/>
        <v>43416</v>
      </c>
      <c r="Q898" s="8">
        <f>VLOOKUP(P898,'Lookup Tables'!$A$3:$B$121,1,TRUE)</f>
        <v>43415</v>
      </c>
      <c r="R898" s="9">
        <f>VLOOKUP(P898,'Lookup Tables'!$A$3:$B$121,2,TRUE)</f>
        <v>43415</v>
      </c>
      <c r="S898" s="10">
        <f>VLOOKUP(P898,'Lookup Tables'!$D$3:$E$25,2,TRUE)</f>
        <v>43405</v>
      </c>
      <c r="T898" s="24" t="str">
        <f>IF(LEFT(G898,2)="PH",VLOOKUP(LEFT(G898,3),'Lookup Tables'!$G$3:$H$37,2,FALSE),IF(ISNA(VLOOKUP(LEFT(G898,2),'Lookup Tables'!$G$3:$H$37,2,FALSE)),"Other",VLOOKUP(LEFT(G898,2),'Lookup Tables'!$G$3:$H$37,2,FALSE)))</f>
        <v>Battery</v>
      </c>
      <c r="U898" s="79" t="str">
        <f t="shared" si="95"/>
        <v>NL2</v>
      </c>
      <c r="V898" s="79" t="str">
        <f t="shared" si="96"/>
        <v>L</v>
      </c>
      <c r="W898" s="79">
        <f>VLOOKUP(V898,'Lookup Tables'!$K$3:$L$21,2,FALSE)</f>
        <v>12</v>
      </c>
      <c r="X898" s="79">
        <f t="shared" si="97"/>
        <v>12</v>
      </c>
      <c r="Y898" s="12">
        <f ca="1">IF(R898="LATE",TODAY()-P898,0)</f>
        <v>0</v>
      </c>
      <c r="Z898">
        <f ca="1">Y898*L898</f>
        <v>0</v>
      </c>
      <c r="AA898" s="80"/>
      <c r="AB898" s="93"/>
    </row>
    <row r="899" spans="1:28" x14ac:dyDescent="0.25">
      <c r="A899" s="25" t="s">
        <v>513</v>
      </c>
      <c r="B899" s="25" t="s">
        <v>13</v>
      </c>
      <c r="C899" s="26">
        <v>43308</v>
      </c>
      <c r="D899" s="26">
        <v>43419</v>
      </c>
      <c r="E899" s="25" t="s">
        <v>88</v>
      </c>
      <c r="F899" s="25" t="s">
        <v>88</v>
      </c>
      <c r="G899" s="25" t="s">
        <v>1741</v>
      </c>
      <c r="H899" s="25" t="s">
        <v>17</v>
      </c>
      <c r="I899" s="25" t="s">
        <v>2413</v>
      </c>
      <c r="J899" s="27">
        <v>500</v>
      </c>
      <c r="K899" s="27">
        <v>0</v>
      </c>
      <c r="L899" s="27">
        <f t="shared" si="101"/>
        <v>500</v>
      </c>
      <c r="M899" s="93">
        <v>0.92619491697184653</v>
      </c>
      <c r="N899" s="4" t="str">
        <f t="shared" si="98"/>
        <v>46675NL2044bf22-REV5.3500</v>
      </c>
      <c r="O899" s="4">
        <f t="shared" si="99"/>
        <v>463.09745848592326</v>
      </c>
      <c r="P899" s="8">
        <f t="shared" si="100"/>
        <v>43432</v>
      </c>
      <c r="Q899" s="8">
        <f>VLOOKUP(P899,'Lookup Tables'!$A$3:$B$121,1,TRUE)</f>
        <v>43429</v>
      </c>
      <c r="R899" s="9">
        <f>VLOOKUP(P899,'Lookup Tables'!$A$3:$B$121,2,TRUE)</f>
        <v>43429</v>
      </c>
      <c r="S899" s="10">
        <f>VLOOKUP(P899,'Lookup Tables'!$D$3:$E$25,2,TRUE)</f>
        <v>43405</v>
      </c>
      <c r="T899" s="24" t="str">
        <f>IF(LEFT(G899,2)="PH",VLOOKUP(LEFT(G899,3),'Lookup Tables'!$G$3:$H$37,2,FALSE),IF(ISNA(VLOOKUP(LEFT(G899,2),'Lookup Tables'!$G$3:$H$37,2,FALSE)),"Other",VLOOKUP(LEFT(G899,2),'Lookup Tables'!$G$3:$H$37,2,FALSE)))</f>
        <v>Battery</v>
      </c>
      <c r="U899" s="79" t="str">
        <f t="shared" ref="U899:U962" si="102">LEFT(G899,3)</f>
        <v>NL2</v>
      </c>
      <c r="V899" s="79" t="str">
        <f t="shared" ref="V899:V962" si="103">IF(T899="Battery",IF(LEFT(U899,1)="L",VALUE(MID(U899,2,2)),MID(U899,2,1)),"n/a")</f>
        <v>L</v>
      </c>
      <c r="W899" s="79">
        <f>VLOOKUP(V899,'Lookup Tables'!$K$3:$L$21,2,FALSE)</f>
        <v>12</v>
      </c>
      <c r="X899" s="79">
        <f t="shared" ref="X899:X962" si="104">W899*L899</f>
        <v>6000</v>
      </c>
      <c r="Y899" s="12">
        <f ca="1">IF(R899="LATE",TODAY()-P899,0)</f>
        <v>0</v>
      </c>
      <c r="Z899">
        <f ca="1">Y899*L899</f>
        <v>0</v>
      </c>
      <c r="AA899" s="80"/>
      <c r="AB899" s="93"/>
    </row>
    <row r="900" spans="1:28" x14ac:dyDescent="0.25">
      <c r="A900" s="25" t="s">
        <v>513</v>
      </c>
      <c r="B900" s="25" t="s">
        <v>13</v>
      </c>
      <c r="C900" s="26">
        <v>43308</v>
      </c>
      <c r="D900" s="26">
        <v>43419</v>
      </c>
      <c r="E900" s="25" t="s">
        <v>88</v>
      </c>
      <c r="F900" s="25" t="s">
        <v>88</v>
      </c>
      <c r="G900" s="25" t="s">
        <v>1741</v>
      </c>
      <c r="H900" s="25" t="s">
        <v>17</v>
      </c>
      <c r="I900" s="25" t="s">
        <v>2414</v>
      </c>
      <c r="J900" s="27">
        <v>500</v>
      </c>
      <c r="K900" s="27">
        <v>0</v>
      </c>
      <c r="L900" s="27">
        <f t="shared" si="101"/>
        <v>500</v>
      </c>
      <c r="M900" s="93">
        <v>0.92619491697184653</v>
      </c>
      <c r="N900" s="4" t="str">
        <f t="shared" si="98"/>
        <v>46675NL2044bf22-REV5.3500</v>
      </c>
      <c r="O900" s="4">
        <f t="shared" si="99"/>
        <v>463.09745848592326</v>
      </c>
      <c r="P900" s="8">
        <f t="shared" si="100"/>
        <v>43453</v>
      </c>
      <c r="Q900" s="8">
        <f>VLOOKUP(P900,'Lookup Tables'!$A$3:$B$121,1,TRUE)</f>
        <v>43450</v>
      </c>
      <c r="R900" s="9">
        <f>VLOOKUP(P900,'Lookup Tables'!$A$3:$B$121,2,TRUE)</f>
        <v>43450</v>
      </c>
      <c r="S900" s="10">
        <f>VLOOKUP(P900,'Lookup Tables'!$D$3:$E$25,2,TRUE)</f>
        <v>43435</v>
      </c>
      <c r="T900" s="24" t="str">
        <f>IF(LEFT(G900,2)="PH",VLOOKUP(LEFT(G900,3),'Lookup Tables'!$G$3:$H$37,2,FALSE),IF(ISNA(VLOOKUP(LEFT(G900,2),'Lookup Tables'!$G$3:$H$37,2,FALSE)),"Other",VLOOKUP(LEFT(G900,2),'Lookup Tables'!$G$3:$H$37,2,FALSE)))</f>
        <v>Battery</v>
      </c>
      <c r="U900" s="79" t="str">
        <f t="shared" si="102"/>
        <v>NL2</v>
      </c>
      <c r="V900" s="79" t="str">
        <f t="shared" si="103"/>
        <v>L</v>
      </c>
      <c r="W900" s="79">
        <f>VLOOKUP(V900,'Lookup Tables'!$K$3:$L$21,2,FALSE)</f>
        <v>12</v>
      </c>
      <c r="X900" s="79">
        <f t="shared" si="104"/>
        <v>6000</v>
      </c>
      <c r="Y900" s="12">
        <f ca="1">IF(R900="LATE",TODAY()-P900,0)</f>
        <v>0</v>
      </c>
      <c r="Z900">
        <f ca="1">Y900*L900</f>
        <v>0</v>
      </c>
      <c r="AA900" s="80"/>
      <c r="AB900" s="93"/>
    </row>
    <row r="901" spans="1:28" x14ac:dyDescent="0.25">
      <c r="A901" s="25" t="s">
        <v>713</v>
      </c>
      <c r="B901" s="25" t="s">
        <v>13</v>
      </c>
      <c r="C901" s="26">
        <v>43318</v>
      </c>
      <c r="D901" s="26">
        <v>43431</v>
      </c>
      <c r="E901" s="25" t="s">
        <v>714</v>
      </c>
      <c r="F901" s="25" t="s">
        <v>714</v>
      </c>
      <c r="G901" s="25" t="s">
        <v>1741</v>
      </c>
      <c r="H901" s="25" t="s">
        <v>17</v>
      </c>
      <c r="I901" s="25" t="s">
        <v>2411</v>
      </c>
      <c r="J901" s="27">
        <v>12</v>
      </c>
      <c r="K901" s="27">
        <v>0</v>
      </c>
      <c r="L901" s="27">
        <f t="shared" si="101"/>
        <v>12</v>
      </c>
      <c r="M901" s="93">
        <v>1.3392929544069758</v>
      </c>
      <c r="N901" s="4" t="str">
        <f t="shared" si="98"/>
        <v>46749NL2044bf22-REV5.312</v>
      </c>
      <c r="O901" s="4">
        <f t="shared" si="99"/>
        <v>16.071515452883709</v>
      </c>
      <c r="P901" s="8">
        <f t="shared" si="100"/>
        <v>43431</v>
      </c>
      <c r="Q901" s="8">
        <f>VLOOKUP(P901,'Lookup Tables'!$A$3:$B$121,1,TRUE)</f>
        <v>43429</v>
      </c>
      <c r="R901" s="9">
        <f>VLOOKUP(P901,'Lookup Tables'!$A$3:$B$121,2,TRUE)</f>
        <v>43429</v>
      </c>
      <c r="S901" s="10">
        <f>VLOOKUP(P901,'Lookup Tables'!$D$3:$E$25,2,TRUE)</f>
        <v>43405</v>
      </c>
      <c r="T901" s="24" t="str">
        <f>IF(LEFT(G901,2)="PH",VLOOKUP(LEFT(G901,3),'Lookup Tables'!$G$3:$H$37,2,FALSE),IF(ISNA(VLOOKUP(LEFT(G901,2),'Lookup Tables'!$G$3:$H$37,2,FALSE)),"Other",VLOOKUP(LEFT(G901,2),'Lookup Tables'!$G$3:$H$37,2,FALSE)))</f>
        <v>Battery</v>
      </c>
      <c r="U901" s="79" t="str">
        <f t="shared" si="102"/>
        <v>NL2</v>
      </c>
      <c r="V901" s="79" t="str">
        <f t="shared" si="103"/>
        <v>L</v>
      </c>
      <c r="W901" s="79">
        <f>VLOOKUP(V901,'Lookup Tables'!$K$3:$L$21,2,FALSE)</f>
        <v>12</v>
      </c>
      <c r="X901" s="79">
        <f t="shared" si="104"/>
        <v>144</v>
      </c>
      <c r="Y901" s="12">
        <f ca="1">IF(R901="LATE",TODAY()-P901,0)</f>
        <v>0</v>
      </c>
      <c r="Z901">
        <f ca="1">Y901*L901</f>
        <v>0</v>
      </c>
      <c r="AA901" s="80"/>
      <c r="AB901" s="93"/>
    </row>
    <row r="902" spans="1:28" x14ac:dyDescent="0.25">
      <c r="A902" s="25" t="s">
        <v>758</v>
      </c>
      <c r="B902" s="25" t="s">
        <v>13</v>
      </c>
      <c r="C902" s="26">
        <v>43322</v>
      </c>
      <c r="D902" s="26">
        <v>43439</v>
      </c>
      <c r="E902" s="25" t="s">
        <v>759</v>
      </c>
      <c r="F902" s="25" t="s">
        <v>759</v>
      </c>
      <c r="G902" s="25" t="s">
        <v>1741</v>
      </c>
      <c r="H902" s="25" t="s">
        <v>17</v>
      </c>
      <c r="I902" s="25" t="s">
        <v>2411</v>
      </c>
      <c r="J902" s="27">
        <v>12</v>
      </c>
      <c r="K902" s="27">
        <v>0</v>
      </c>
      <c r="L902" s="27">
        <f t="shared" si="101"/>
        <v>12</v>
      </c>
      <c r="M902" s="93">
        <v>1.1717789705043167</v>
      </c>
      <c r="N902" s="4" t="str">
        <f t="shared" si="98"/>
        <v>46795NL2044bf22-REV5.312</v>
      </c>
      <c r="O902" s="4">
        <f t="shared" si="99"/>
        <v>14.0613476460518</v>
      </c>
      <c r="P902" s="8">
        <f t="shared" si="100"/>
        <v>43439</v>
      </c>
      <c r="Q902" s="8">
        <f>VLOOKUP(P902,'Lookup Tables'!$A$3:$B$121,1,TRUE)</f>
        <v>43436</v>
      </c>
      <c r="R902" s="9">
        <f>VLOOKUP(P902,'Lookup Tables'!$A$3:$B$121,2,TRUE)</f>
        <v>43436</v>
      </c>
      <c r="S902" s="10">
        <f>VLOOKUP(P902,'Lookup Tables'!$D$3:$E$25,2,TRUE)</f>
        <v>43435</v>
      </c>
      <c r="T902" s="24" t="str">
        <f>IF(LEFT(G902,2)="PH",VLOOKUP(LEFT(G902,3),'Lookup Tables'!$G$3:$H$37,2,FALSE),IF(ISNA(VLOOKUP(LEFT(G902,2),'Lookup Tables'!$G$3:$H$37,2,FALSE)),"Other",VLOOKUP(LEFT(G902,2),'Lookup Tables'!$G$3:$H$37,2,FALSE)))</f>
        <v>Battery</v>
      </c>
      <c r="U902" s="79" t="str">
        <f t="shared" si="102"/>
        <v>NL2</v>
      </c>
      <c r="V902" s="79" t="str">
        <f t="shared" si="103"/>
        <v>L</v>
      </c>
      <c r="W902" s="79">
        <f>VLOOKUP(V902,'Lookup Tables'!$K$3:$L$21,2,FALSE)</f>
        <v>12</v>
      </c>
      <c r="X902" s="79">
        <f t="shared" si="104"/>
        <v>144</v>
      </c>
      <c r="Y902" s="12">
        <f ca="1">IF(R902="LATE",TODAY()-P902,0)</f>
        <v>0</v>
      </c>
      <c r="Z902">
        <f ca="1">Y902*L902</f>
        <v>0</v>
      </c>
      <c r="AA902" s="80"/>
      <c r="AB902" s="93"/>
    </row>
    <row r="903" spans="1:28" x14ac:dyDescent="0.25">
      <c r="A903" s="25" t="s">
        <v>1309</v>
      </c>
      <c r="B903" s="25" t="s">
        <v>13</v>
      </c>
      <c r="C903" s="26">
        <v>43350</v>
      </c>
      <c r="D903" s="26">
        <v>43553</v>
      </c>
      <c r="E903" s="25" t="s">
        <v>88</v>
      </c>
      <c r="F903" s="25" t="s">
        <v>88</v>
      </c>
      <c r="G903" s="25" t="s">
        <v>1741</v>
      </c>
      <c r="H903" s="25" t="s">
        <v>17</v>
      </c>
      <c r="I903" s="25" t="s">
        <v>2415</v>
      </c>
      <c r="J903" s="27">
        <v>250</v>
      </c>
      <c r="K903" s="27">
        <v>0</v>
      </c>
      <c r="L903" s="27">
        <f t="shared" si="101"/>
        <v>250</v>
      </c>
      <c r="M903" s="93">
        <v>0.92619491697184653</v>
      </c>
      <c r="N903" s="4" t="str">
        <f t="shared" si="98"/>
        <v>46998NL2044bf22-REV5.3250</v>
      </c>
      <c r="O903" s="4">
        <f t="shared" si="99"/>
        <v>231.54872924296163</v>
      </c>
      <c r="P903" s="8">
        <f t="shared" si="100"/>
        <v>43451</v>
      </c>
      <c r="Q903" s="8">
        <f>VLOOKUP(P903,'Lookup Tables'!$A$3:$B$121,1,TRUE)</f>
        <v>43450</v>
      </c>
      <c r="R903" s="9">
        <f>VLOOKUP(P903,'Lookup Tables'!$A$3:$B$121,2,TRUE)</f>
        <v>43450</v>
      </c>
      <c r="S903" s="10">
        <f>VLOOKUP(P903,'Lookup Tables'!$D$3:$E$25,2,TRUE)</f>
        <v>43435</v>
      </c>
      <c r="T903" s="24" t="str">
        <f>IF(LEFT(G903,2)="PH",VLOOKUP(LEFT(G903,3),'Lookup Tables'!$G$3:$H$37,2,FALSE),IF(ISNA(VLOOKUP(LEFT(G903,2),'Lookup Tables'!$G$3:$H$37,2,FALSE)),"Other",VLOOKUP(LEFT(G903,2),'Lookup Tables'!$G$3:$H$37,2,FALSE)))</f>
        <v>Battery</v>
      </c>
      <c r="U903" s="79" t="str">
        <f t="shared" si="102"/>
        <v>NL2</v>
      </c>
      <c r="V903" s="79" t="str">
        <f t="shared" si="103"/>
        <v>L</v>
      </c>
      <c r="W903" s="79">
        <f>VLOOKUP(V903,'Lookup Tables'!$K$3:$L$21,2,FALSE)</f>
        <v>12</v>
      </c>
      <c r="X903" s="79">
        <f t="shared" si="104"/>
        <v>3000</v>
      </c>
      <c r="Y903" s="12">
        <f ca="1">IF(R903="LATE",TODAY()-P903,0)</f>
        <v>0</v>
      </c>
      <c r="Z903">
        <f ca="1">Y903*L903</f>
        <v>0</v>
      </c>
      <c r="AA903" s="80"/>
      <c r="AB903" s="93"/>
    </row>
    <row r="904" spans="1:28" x14ac:dyDescent="0.25">
      <c r="A904" s="25" t="s">
        <v>1309</v>
      </c>
      <c r="B904" s="25" t="s">
        <v>13</v>
      </c>
      <c r="C904" s="26">
        <v>43350</v>
      </c>
      <c r="D904" s="26">
        <v>43553</v>
      </c>
      <c r="E904" s="25" t="s">
        <v>88</v>
      </c>
      <c r="F904" s="25" t="s">
        <v>88</v>
      </c>
      <c r="G904" s="25" t="s">
        <v>1741</v>
      </c>
      <c r="H904" s="25" t="s">
        <v>17</v>
      </c>
      <c r="I904" s="25" t="s">
        <v>2416</v>
      </c>
      <c r="J904" s="27">
        <v>250</v>
      </c>
      <c r="K904" s="27">
        <v>0</v>
      </c>
      <c r="L904" s="27">
        <f t="shared" si="101"/>
        <v>250</v>
      </c>
      <c r="M904" s="93">
        <v>0.92619491697184653</v>
      </c>
      <c r="N904" s="4" t="str">
        <f t="shared" si="98"/>
        <v>46998NL2044bf22-REV5.3250</v>
      </c>
      <c r="O904" s="4">
        <f t="shared" si="99"/>
        <v>231.54872924296163</v>
      </c>
      <c r="P904" s="8">
        <f t="shared" si="100"/>
        <v>43472</v>
      </c>
      <c r="Q904" s="8">
        <f>VLOOKUP(P904,'Lookup Tables'!$A$3:$B$121,1,TRUE)</f>
        <v>43471</v>
      </c>
      <c r="R904" s="9">
        <f>VLOOKUP(P904,'Lookup Tables'!$A$3:$B$121,2,TRUE)</f>
        <v>43471</v>
      </c>
      <c r="S904" s="10">
        <f>VLOOKUP(P904,'Lookup Tables'!$D$3:$E$25,2,TRUE)</f>
        <v>43466</v>
      </c>
      <c r="T904" s="24" t="str">
        <f>IF(LEFT(G904,2)="PH",VLOOKUP(LEFT(G904,3),'Lookup Tables'!$G$3:$H$37,2,FALSE),IF(ISNA(VLOOKUP(LEFT(G904,2),'Lookup Tables'!$G$3:$H$37,2,FALSE)),"Other",VLOOKUP(LEFT(G904,2),'Lookup Tables'!$G$3:$H$37,2,FALSE)))</f>
        <v>Battery</v>
      </c>
      <c r="U904" s="79" t="str">
        <f t="shared" si="102"/>
        <v>NL2</v>
      </c>
      <c r="V904" s="79" t="str">
        <f t="shared" si="103"/>
        <v>L</v>
      </c>
      <c r="W904" s="79">
        <f>VLOOKUP(V904,'Lookup Tables'!$K$3:$L$21,2,FALSE)</f>
        <v>12</v>
      </c>
      <c r="X904" s="79">
        <f t="shared" si="104"/>
        <v>3000</v>
      </c>
      <c r="Y904" s="12">
        <f ca="1">IF(R904="LATE",TODAY()-P904,0)</f>
        <v>0</v>
      </c>
      <c r="Z904">
        <f ca="1">Y904*L904</f>
        <v>0</v>
      </c>
      <c r="AA904" s="80"/>
      <c r="AB904" s="93"/>
    </row>
    <row r="905" spans="1:28" x14ac:dyDescent="0.25">
      <c r="A905" s="25" t="s">
        <v>1309</v>
      </c>
      <c r="B905" s="25" t="s">
        <v>13</v>
      </c>
      <c r="C905" s="26">
        <v>43350</v>
      </c>
      <c r="D905" s="26">
        <v>43553</v>
      </c>
      <c r="E905" s="25" t="s">
        <v>88</v>
      </c>
      <c r="F905" s="25" t="s">
        <v>88</v>
      </c>
      <c r="G905" s="25" t="s">
        <v>1741</v>
      </c>
      <c r="H905" s="25" t="s">
        <v>17</v>
      </c>
      <c r="I905" s="25" t="s">
        <v>2417</v>
      </c>
      <c r="J905" s="27">
        <v>250</v>
      </c>
      <c r="K905" s="27">
        <v>0</v>
      </c>
      <c r="L905" s="27">
        <f t="shared" si="101"/>
        <v>250</v>
      </c>
      <c r="M905" s="93">
        <v>0.92619491697184653</v>
      </c>
      <c r="N905" s="4" t="str">
        <f t="shared" si="98"/>
        <v>46998NL2044bf22-REV5.3250</v>
      </c>
      <c r="O905" s="4">
        <f t="shared" si="99"/>
        <v>231.54872924296163</v>
      </c>
      <c r="P905" s="8">
        <f t="shared" si="100"/>
        <v>43486</v>
      </c>
      <c r="Q905" s="8">
        <f>VLOOKUP(P905,'Lookup Tables'!$A$3:$B$121,1,TRUE)</f>
        <v>43485</v>
      </c>
      <c r="R905" s="9">
        <f>VLOOKUP(P905,'Lookup Tables'!$A$3:$B$121,2,TRUE)</f>
        <v>43485</v>
      </c>
      <c r="S905" s="10">
        <f>VLOOKUP(P905,'Lookup Tables'!$D$3:$E$25,2,TRUE)</f>
        <v>43466</v>
      </c>
      <c r="T905" s="24" t="str">
        <f>IF(LEFT(G905,2)="PH",VLOOKUP(LEFT(G905,3),'Lookup Tables'!$G$3:$H$37,2,FALSE),IF(ISNA(VLOOKUP(LEFT(G905,2),'Lookup Tables'!$G$3:$H$37,2,FALSE)),"Other",VLOOKUP(LEFT(G905,2),'Lookup Tables'!$G$3:$H$37,2,FALSE)))</f>
        <v>Battery</v>
      </c>
      <c r="U905" s="79" t="str">
        <f t="shared" si="102"/>
        <v>NL2</v>
      </c>
      <c r="V905" s="79" t="str">
        <f t="shared" si="103"/>
        <v>L</v>
      </c>
      <c r="W905" s="79">
        <f>VLOOKUP(V905,'Lookup Tables'!$K$3:$L$21,2,FALSE)</f>
        <v>12</v>
      </c>
      <c r="X905" s="79">
        <f t="shared" si="104"/>
        <v>3000</v>
      </c>
      <c r="Y905" s="12">
        <f ca="1">IF(R905="LATE",TODAY()-P905,0)</f>
        <v>0</v>
      </c>
      <c r="Z905">
        <f ca="1">Y905*L905</f>
        <v>0</v>
      </c>
      <c r="AA905" s="80"/>
      <c r="AB905" s="93"/>
    </row>
    <row r="906" spans="1:28" x14ac:dyDescent="0.25">
      <c r="A906" s="25" t="s">
        <v>1309</v>
      </c>
      <c r="B906" s="25" t="s">
        <v>13</v>
      </c>
      <c r="C906" s="26">
        <v>43350</v>
      </c>
      <c r="D906" s="26">
        <v>43553</v>
      </c>
      <c r="E906" s="25" t="s">
        <v>88</v>
      </c>
      <c r="F906" s="25" t="s">
        <v>88</v>
      </c>
      <c r="G906" s="25" t="s">
        <v>1741</v>
      </c>
      <c r="H906" s="25" t="s">
        <v>17</v>
      </c>
      <c r="I906" s="25" t="s">
        <v>2418</v>
      </c>
      <c r="J906" s="27">
        <v>250</v>
      </c>
      <c r="K906" s="27">
        <v>0</v>
      </c>
      <c r="L906" s="27">
        <f t="shared" si="101"/>
        <v>250</v>
      </c>
      <c r="M906" s="93">
        <v>0.92619491697184653</v>
      </c>
      <c r="N906" s="4" t="str">
        <f t="shared" ref="N906:N969" si="105">A906&amp;G906&amp;J906</f>
        <v>46998NL2044bf22-REV5.3250</v>
      </c>
      <c r="O906" s="4">
        <f t="shared" ref="O906:O969" si="106">M906*L906</f>
        <v>231.54872924296163</v>
      </c>
      <c r="P906" s="8">
        <f t="shared" ref="P906:P969" si="107">VALUE(IF(RIGHT(I906,1)="]",MID(I906,LEN(I906)-8,8),D906))</f>
        <v>43514</v>
      </c>
      <c r="Q906" s="8">
        <f>VLOOKUP(P906,'Lookup Tables'!$A$3:$B$121,1,TRUE)</f>
        <v>43513</v>
      </c>
      <c r="R906" s="9">
        <f>VLOOKUP(P906,'Lookup Tables'!$A$3:$B$121,2,TRUE)</f>
        <v>43513</v>
      </c>
      <c r="S906" s="10">
        <f>VLOOKUP(P906,'Lookup Tables'!$D$3:$E$25,2,TRUE)</f>
        <v>43497</v>
      </c>
      <c r="T906" s="24" t="str">
        <f>IF(LEFT(G906,2)="PH",VLOOKUP(LEFT(G906,3),'Lookup Tables'!$G$3:$H$37,2,FALSE),IF(ISNA(VLOOKUP(LEFT(G906,2),'Lookup Tables'!$G$3:$H$37,2,FALSE)),"Other",VLOOKUP(LEFT(G906,2),'Lookup Tables'!$G$3:$H$37,2,FALSE)))</f>
        <v>Battery</v>
      </c>
      <c r="U906" s="79" t="str">
        <f t="shared" si="102"/>
        <v>NL2</v>
      </c>
      <c r="V906" s="79" t="str">
        <f t="shared" si="103"/>
        <v>L</v>
      </c>
      <c r="W906" s="79">
        <f>VLOOKUP(V906,'Lookup Tables'!$K$3:$L$21,2,FALSE)</f>
        <v>12</v>
      </c>
      <c r="X906" s="79">
        <f t="shared" si="104"/>
        <v>3000</v>
      </c>
      <c r="Y906" s="12">
        <f ca="1">IF(R906="LATE",TODAY()-P906,0)</f>
        <v>0</v>
      </c>
      <c r="Z906">
        <f ca="1">Y906*L906</f>
        <v>0</v>
      </c>
      <c r="AA906" s="80"/>
      <c r="AB906" s="93"/>
    </row>
    <row r="907" spans="1:28" x14ac:dyDescent="0.25">
      <c r="A907" s="25" t="s">
        <v>443</v>
      </c>
      <c r="B907" s="25" t="s">
        <v>13</v>
      </c>
      <c r="C907" s="26">
        <v>43299</v>
      </c>
      <c r="D907" s="26">
        <v>43369</v>
      </c>
      <c r="E907" s="25" t="s">
        <v>68</v>
      </c>
      <c r="F907" s="25" t="s">
        <v>68</v>
      </c>
      <c r="G907" s="25" t="s">
        <v>1742</v>
      </c>
      <c r="H907" s="25" t="s">
        <v>17</v>
      </c>
      <c r="I907" s="25" t="s">
        <v>2419</v>
      </c>
      <c r="J907" s="27">
        <v>3</v>
      </c>
      <c r="K907" s="27">
        <v>0</v>
      </c>
      <c r="L907" s="27">
        <f t="shared" si="101"/>
        <v>3</v>
      </c>
      <c r="M907" s="93">
        <v>1.1717789705043167</v>
      </c>
      <c r="N907" s="4" t="str">
        <f t="shared" si="105"/>
        <v>46581NL2050bf22-REV5.23</v>
      </c>
      <c r="O907" s="4">
        <f t="shared" si="106"/>
        <v>3.51533691151295</v>
      </c>
      <c r="P907" s="8">
        <f t="shared" si="107"/>
        <v>43369</v>
      </c>
      <c r="Q907" s="8">
        <f>VLOOKUP(P907,'Lookup Tables'!$A$3:$B$121,1,TRUE)</f>
        <v>43366</v>
      </c>
      <c r="R907" s="9">
        <f>VLOOKUP(P907,'Lookup Tables'!$A$3:$B$121,2,TRUE)</f>
        <v>43366</v>
      </c>
      <c r="S907" s="10">
        <f>VLOOKUP(P907,'Lookup Tables'!$D$3:$E$25,2,TRUE)</f>
        <v>43344</v>
      </c>
      <c r="T907" s="24" t="str">
        <f>IF(LEFT(G907,2)="PH",VLOOKUP(LEFT(G907,3),'Lookup Tables'!$G$3:$H$37,2,FALSE),IF(ISNA(VLOOKUP(LEFT(G907,2),'Lookup Tables'!$G$3:$H$37,2,FALSE)),"Other",VLOOKUP(LEFT(G907,2),'Lookup Tables'!$G$3:$H$37,2,FALSE)))</f>
        <v>Battery</v>
      </c>
      <c r="U907" s="79" t="str">
        <f t="shared" si="102"/>
        <v>NL2</v>
      </c>
      <c r="V907" s="79" t="str">
        <f t="shared" si="103"/>
        <v>L</v>
      </c>
      <c r="W907" s="79">
        <f>VLOOKUP(V907,'Lookup Tables'!$K$3:$L$21,2,FALSE)</f>
        <v>12</v>
      </c>
      <c r="X907" s="79">
        <f t="shared" si="104"/>
        <v>36</v>
      </c>
      <c r="Y907" s="12">
        <f ca="1">IF(R907="LATE",TODAY()-P907,0)</f>
        <v>0</v>
      </c>
      <c r="Z907">
        <f ca="1">Y907*L907</f>
        <v>0</v>
      </c>
      <c r="AA907" s="80"/>
      <c r="AB907" s="93"/>
    </row>
    <row r="908" spans="1:28" x14ac:dyDescent="0.25">
      <c r="A908" s="25" t="s">
        <v>471</v>
      </c>
      <c r="B908" s="25" t="s">
        <v>13</v>
      </c>
      <c r="C908" s="26">
        <v>43306</v>
      </c>
      <c r="D908" s="26">
        <v>43384</v>
      </c>
      <c r="E908" s="25" t="s">
        <v>49</v>
      </c>
      <c r="F908" s="25" t="s">
        <v>49</v>
      </c>
      <c r="G908" s="25" t="s">
        <v>1743</v>
      </c>
      <c r="H908" s="25" t="s">
        <v>17</v>
      </c>
      <c r="I908" s="25" t="s">
        <v>2420</v>
      </c>
      <c r="J908" s="27">
        <v>24</v>
      </c>
      <c r="K908" s="27">
        <v>0</v>
      </c>
      <c r="L908" s="27">
        <f t="shared" si="101"/>
        <v>24</v>
      </c>
      <c r="M908" s="93">
        <v>1.1717789705043167</v>
      </c>
      <c r="N908" s="4" t="str">
        <f t="shared" si="105"/>
        <v>46635NL2050bf22-REV5.324</v>
      </c>
      <c r="O908" s="4">
        <f t="shared" si="106"/>
        <v>28.1226952921036</v>
      </c>
      <c r="P908" s="8">
        <f t="shared" si="107"/>
        <v>43384</v>
      </c>
      <c r="Q908" s="8">
        <f>VLOOKUP(P908,'Lookup Tables'!$A$3:$B$121,1,TRUE)</f>
        <v>43380</v>
      </c>
      <c r="R908" s="9">
        <f>VLOOKUP(P908,'Lookup Tables'!$A$3:$B$121,2,TRUE)</f>
        <v>43380</v>
      </c>
      <c r="S908" s="10">
        <f>VLOOKUP(P908,'Lookup Tables'!$D$3:$E$25,2,TRUE)</f>
        <v>43374</v>
      </c>
      <c r="T908" s="24" t="str">
        <f>IF(LEFT(G908,2)="PH",VLOOKUP(LEFT(G908,3),'Lookup Tables'!$G$3:$H$37,2,FALSE),IF(ISNA(VLOOKUP(LEFT(G908,2),'Lookup Tables'!$G$3:$H$37,2,FALSE)),"Other",VLOOKUP(LEFT(G908,2),'Lookup Tables'!$G$3:$H$37,2,FALSE)))</f>
        <v>Battery</v>
      </c>
      <c r="U908" s="79" t="str">
        <f t="shared" si="102"/>
        <v>NL2</v>
      </c>
      <c r="V908" s="79" t="str">
        <f t="shared" si="103"/>
        <v>L</v>
      </c>
      <c r="W908" s="79">
        <f>VLOOKUP(V908,'Lookup Tables'!$K$3:$L$21,2,FALSE)</f>
        <v>12</v>
      </c>
      <c r="X908" s="79">
        <f t="shared" si="104"/>
        <v>288</v>
      </c>
      <c r="Y908" s="12">
        <f ca="1">IF(R908="LATE",TODAY()-P908,0)</f>
        <v>0</v>
      </c>
      <c r="Z908">
        <f ca="1">Y908*L908</f>
        <v>0</v>
      </c>
      <c r="AA908" s="80"/>
      <c r="AB908" s="93"/>
    </row>
    <row r="909" spans="1:28" x14ac:dyDescent="0.25">
      <c r="A909" s="25" t="s">
        <v>443</v>
      </c>
      <c r="B909" s="25" t="s">
        <v>13</v>
      </c>
      <c r="C909" s="26">
        <v>43299</v>
      </c>
      <c r="D909" s="26">
        <v>43369</v>
      </c>
      <c r="E909" s="25" t="s">
        <v>68</v>
      </c>
      <c r="F909" s="25" t="s">
        <v>68</v>
      </c>
      <c r="G909" s="25" t="s">
        <v>1744</v>
      </c>
      <c r="H909" s="25" t="s">
        <v>17</v>
      </c>
      <c r="I909" s="25" t="s">
        <v>2421</v>
      </c>
      <c r="J909" s="27">
        <v>21</v>
      </c>
      <c r="K909" s="27">
        <v>0</v>
      </c>
      <c r="L909" s="27">
        <f t="shared" si="101"/>
        <v>21</v>
      </c>
      <c r="M909" s="93">
        <v>1.1717789705043167</v>
      </c>
      <c r="N909" s="4" t="str">
        <f t="shared" si="105"/>
        <v>46581NL2050bf22-REV5.421</v>
      </c>
      <c r="O909" s="4">
        <f t="shared" si="106"/>
        <v>24.60735838059065</v>
      </c>
      <c r="P909" s="8">
        <f t="shared" si="107"/>
        <v>43369</v>
      </c>
      <c r="Q909" s="8">
        <f>VLOOKUP(P909,'Lookup Tables'!$A$3:$B$121,1,TRUE)</f>
        <v>43366</v>
      </c>
      <c r="R909" s="9">
        <f>VLOOKUP(P909,'Lookup Tables'!$A$3:$B$121,2,TRUE)</f>
        <v>43366</v>
      </c>
      <c r="S909" s="10">
        <f>VLOOKUP(P909,'Lookup Tables'!$D$3:$E$25,2,TRUE)</f>
        <v>43344</v>
      </c>
      <c r="T909" s="24" t="str">
        <f>IF(LEFT(G909,2)="PH",VLOOKUP(LEFT(G909,3),'Lookup Tables'!$G$3:$H$37,2,FALSE),IF(ISNA(VLOOKUP(LEFT(G909,2),'Lookup Tables'!$G$3:$H$37,2,FALSE)),"Other",VLOOKUP(LEFT(G909,2),'Lookup Tables'!$G$3:$H$37,2,FALSE)))</f>
        <v>Battery</v>
      </c>
      <c r="U909" s="79" t="str">
        <f t="shared" si="102"/>
        <v>NL2</v>
      </c>
      <c r="V909" s="79" t="str">
        <f t="shared" si="103"/>
        <v>L</v>
      </c>
      <c r="W909" s="79">
        <f>VLOOKUP(V909,'Lookup Tables'!$K$3:$L$21,2,FALSE)</f>
        <v>12</v>
      </c>
      <c r="X909" s="79">
        <f t="shared" si="104"/>
        <v>252</v>
      </c>
      <c r="Y909" s="12">
        <f ca="1">IF(R909="LATE",TODAY()-P909,0)</f>
        <v>0</v>
      </c>
      <c r="Z909">
        <f ca="1">Y909*L909</f>
        <v>0</v>
      </c>
      <c r="AA909" s="80"/>
      <c r="AB909" s="93"/>
    </row>
    <row r="910" spans="1:28" x14ac:dyDescent="0.25">
      <c r="A910" s="25" t="s">
        <v>1239</v>
      </c>
      <c r="B910" s="25" t="s">
        <v>13</v>
      </c>
      <c r="C910" s="26">
        <v>43348</v>
      </c>
      <c r="D910" s="26">
        <v>43371</v>
      </c>
      <c r="E910" s="25" t="s">
        <v>1240</v>
      </c>
      <c r="F910" s="25" t="s">
        <v>1240</v>
      </c>
      <c r="G910" s="25" t="s">
        <v>1744</v>
      </c>
      <c r="H910" s="25" t="s">
        <v>17</v>
      </c>
      <c r="I910" s="25" t="s">
        <v>2421</v>
      </c>
      <c r="J910" s="27">
        <v>4</v>
      </c>
      <c r="K910" s="27">
        <v>0</v>
      </c>
      <c r="L910" s="27">
        <f t="shared" si="101"/>
        <v>4</v>
      </c>
      <c r="M910" s="93">
        <v>1.6122652258398809</v>
      </c>
      <c r="N910" s="4" t="str">
        <f t="shared" si="105"/>
        <v>46963NL2050bf22-REV5.44</v>
      </c>
      <c r="O910" s="4">
        <f t="shared" si="106"/>
        <v>6.4490609033595234</v>
      </c>
      <c r="P910" s="8">
        <f t="shared" si="107"/>
        <v>43371</v>
      </c>
      <c r="Q910" s="8">
        <f>VLOOKUP(P910,'Lookup Tables'!$A$3:$B$121,1,TRUE)</f>
        <v>43366</v>
      </c>
      <c r="R910" s="9">
        <f>VLOOKUP(P910,'Lookup Tables'!$A$3:$B$121,2,TRUE)</f>
        <v>43366</v>
      </c>
      <c r="S910" s="10">
        <f>VLOOKUP(P910,'Lookup Tables'!$D$3:$E$25,2,TRUE)</f>
        <v>43344</v>
      </c>
      <c r="T910" s="24" t="str">
        <f>IF(LEFT(G910,2)="PH",VLOOKUP(LEFT(G910,3),'Lookup Tables'!$G$3:$H$37,2,FALSE),IF(ISNA(VLOOKUP(LEFT(G910,2),'Lookup Tables'!$G$3:$H$37,2,FALSE)),"Other",VLOOKUP(LEFT(G910,2),'Lookup Tables'!$G$3:$H$37,2,FALSE)))</f>
        <v>Battery</v>
      </c>
      <c r="U910" s="79" t="str">
        <f t="shared" si="102"/>
        <v>NL2</v>
      </c>
      <c r="V910" s="79" t="str">
        <f t="shared" si="103"/>
        <v>L</v>
      </c>
      <c r="W910" s="79">
        <f>VLOOKUP(V910,'Lookup Tables'!$K$3:$L$21,2,FALSE)</f>
        <v>12</v>
      </c>
      <c r="X910" s="79">
        <f t="shared" si="104"/>
        <v>48</v>
      </c>
      <c r="Y910" s="12">
        <f ca="1">IF(R910="LATE",TODAY()-P910,0)</f>
        <v>0</v>
      </c>
      <c r="Z910">
        <f ca="1">Y910*L910</f>
        <v>0</v>
      </c>
      <c r="AA910" s="80"/>
      <c r="AB910" s="93"/>
    </row>
    <row r="911" spans="1:28" x14ac:dyDescent="0.25">
      <c r="A911" s="25" t="s">
        <v>1565</v>
      </c>
      <c r="B911" s="25" t="s">
        <v>13</v>
      </c>
      <c r="C911" s="26">
        <v>43354</v>
      </c>
      <c r="D911" s="26">
        <v>43444</v>
      </c>
      <c r="E911" s="25" t="s">
        <v>1240</v>
      </c>
      <c r="F911" s="25" t="s">
        <v>1240</v>
      </c>
      <c r="G911" s="25" t="s">
        <v>1744</v>
      </c>
      <c r="H911" s="25" t="s">
        <v>17</v>
      </c>
      <c r="I911" s="25" t="s">
        <v>2421</v>
      </c>
      <c r="J911" s="27">
        <v>2</v>
      </c>
      <c r="K911" s="27">
        <v>0</v>
      </c>
      <c r="L911" s="27">
        <f t="shared" si="101"/>
        <v>2</v>
      </c>
      <c r="M911" s="93">
        <v>1.6122652258398809</v>
      </c>
      <c r="N911" s="4" t="str">
        <f t="shared" si="105"/>
        <v>47034NL2050bf22-REV5.42</v>
      </c>
      <c r="O911" s="4">
        <f t="shared" si="106"/>
        <v>3.2245304516797617</v>
      </c>
      <c r="P911" s="8">
        <f t="shared" si="107"/>
        <v>43444</v>
      </c>
      <c r="Q911" s="8">
        <f>VLOOKUP(P911,'Lookup Tables'!$A$3:$B$121,1,TRUE)</f>
        <v>43443</v>
      </c>
      <c r="R911" s="9">
        <f>VLOOKUP(P911,'Lookup Tables'!$A$3:$B$121,2,TRUE)</f>
        <v>43443</v>
      </c>
      <c r="S911" s="10">
        <f>VLOOKUP(P911,'Lookup Tables'!$D$3:$E$25,2,TRUE)</f>
        <v>43435</v>
      </c>
      <c r="T911" s="24" t="str">
        <f>IF(LEFT(G911,2)="PH",VLOOKUP(LEFT(G911,3),'Lookup Tables'!$G$3:$H$37,2,FALSE),IF(ISNA(VLOOKUP(LEFT(G911,2),'Lookup Tables'!$G$3:$H$37,2,FALSE)),"Other",VLOOKUP(LEFT(G911,2),'Lookup Tables'!$G$3:$H$37,2,FALSE)))</f>
        <v>Battery</v>
      </c>
      <c r="U911" s="79" t="str">
        <f t="shared" si="102"/>
        <v>NL2</v>
      </c>
      <c r="V911" s="79" t="str">
        <f t="shared" si="103"/>
        <v>L</v>
      </c>
      <c r="W911" s="79">
        <f>VLOOKUP(V911,'Lookup Tables'!$K$3:$L$21,2,FALSE)</f>
        <v>12</v>
      </c>
      <c r="X911" s="79">
        <f t="shared" si="104"/>
        <v>24</v>
      </c>
      <c r="Y911" s="12">
        <f ca="1">IF(R911="LATE",TODAY()-P911,0)</f>
        <v>0</v>
      </c>
      <c r="Z911">
        <f ca="1">Y911*L911</f>
        <v>0</v>
      </c>
      <c r="AA911" s="80"/>
      <c r="AB911" s="93"/>
    </row>
    <row r="912" spans="1:28" x14ac:dyDescent="0.25">
      <c r="A912" s="25" t="s">
        <v>1210</v>
      </c>
      <c r="B912" s="25" t="s">
        <v>13</v>
      </c>
      <c r="C912" s="26">
        <v>43340</v>
      </c>
      <c r="D912" s="26">
        <v>43452</v>
      </c>
      <c r="E912" s="25" t="s">
        <v>49</v>
      </c>
      <c r="F912" s="25" t="s">
        <v>49</v>
      </c>
      <c r="G912" s="25" t="s">
        <v>1744</v>
      </c>
      <c r="H912" s="25" t="s">
        <v>17</v>
      </c>
      <c r="I912" s="25" t="s">
        <v>2421</v>
      </c>
      <c r="J912" s="27">
        <v>48</v>
      </c>
      <c r="K912" s="27">
        <v>0</v>
      </c>
      <c r="L912" s="27">
        <f t="shared" si="101"/>
        <v>48</v>
      </c>
      <c r="M912" s="93">
        <v>1.1717789705043167</v>
      </c>
      <c r="N912" s="4" t="str">
        <f t="shared" si="105"/>
        <v>46922NL2050bf22-REV5.448</v>
      </c>
      <c r="O912" s="4">
        <f t="shared" si="106"/>
        <v>56.2453905842072</v>
      </c>
      <c r="P912" s="8">
        <f t="shared" si="107"/>
        <v>43452</v>
      </c>
      <c r="Q912" s="8">
        <f>VLOOKUP(P912,'Lookup Tables'!$A$3:$B$121,1,TRUE)</f>
        <v>43450</v>
      </c>
      <c r="R912" s="9">
        <f>VLOOKUP(P912,'Lookup Tables'!$A$3:$B$121,2,TRUE)</f>
        <v>43450</v>
      </c>
      <c r="S912" s="10">
        <f>VLOOKUP(P912,'Lookup Tables'!$D$3:$E$25,2,TRUE)</f>
        <v>43435</v>
      </c>
      <c r="T912" s="24" t="str">
        <f>IF(LEFT(G912,2)="PH",VLOOKUP(LEFT(G912,3),'Lookup Tables'!$G$3:$H$37,2,FALSE),IF(ISNA(VLOOKUP(LEFT(G912,2),'Lookup Tables'!$G$3:$H$37,2,FALSE)),"Other",VLOOKUP(LEFT(G912,2),'Lookup Tables'!$G$3:$H$37,2,FALSE)))</f>
        <v>Battery</v>
      </c>
      <c r="U912" s="79" t="str">
        <f t="shared" si="102"/>
        <v>NL2</v>
      </c>
      <c r="V912" s="79" t="str">
        <f t="shared" si="103"/>
        <v>L</v>
      </c>
      <c r="W912" s="79">
        <f>VLOOKUP(V912,'Lookup Tables'!$K$3:$L$21,2,FALSE)</f>
        <v>12</v>
      </c>
      <c r="X912" s="79">
        <f t="shared" si="104"/>
        <v>576</v>
      </c>
      <c r="Y912" s="12">
        <f ca="1">IF(R912="LATE",TODAY()-P912,0)</f>
        <v>0</v>
      </c>
      <c r="Z912">
        <f ca="1">Y912*L912</f>
        <v>0</v>
      </c>
      <c r="AA912" s="80"/>
      <c r="AB912" s="93"/>
    </row>
    <row r="913" spans="1:28" x14ac:dyDescent="0.25">
      <c r="A913" s="25" t="s">
        <v>706</v>
      </c>
      <c r="B913" s="25" t="s">
        <v>13</v>
      </c>
      <c r="C913" s="26">
        <v>43315</v>
      </c>
      <c r="D913" s="26">
        <v>43448</v>
      </c>
      <c r="E913" s="25" t="s">
        <v>707</v>
      </c>
      <c r="F913" s="25" t="s">
        <v>707</v>
      </c>
      <c r="G913" s="25" t="s">
        <v>1745</v>
      </c>
      <c r="H913" s="25" t="s">
        <v>17</v>
      </c>
      <c r="I913" s="25" t="s">
        <v>2422</v>
      </c>
      <c r="J913" s="27">
        <v>125</v>
      </c>
      <c r="K913" s="27">
        <v>0</v>
      </c>
      <c r="L913" s="27">
        <f t="shared" si="101"/>
        <v>125</v>
      </c>
      <c r="M913" s="93">
        <v>1.0835179360743439</v>
      </c>
      <c r="N913" s="4" t="str">
        <f t="shared" si="105"/>
        <v>46747NL2054ah22 Rev 1.4125</v>
      </c>
      <c r="O913" s="4">
        <f t="shared" si="106"/>
        <v>135.43974200929298</v>
      </c>
      <c r="P913" s="8">
        <f t="shared" si="107"/>
        <v>43430</v>
      </c>
      <c r="Q913" s="8">
        <f>VLOOKUP(P913,'Lookup Tables'!$A$3:$B$121,1,TRUE)</f>
        <v>43429</v>
      </c>
      <c r="R913" s="9">
        <f>VLOOKUP(P913,'Lookup Tables'!$A$3:$B$121,2,TRUE)</f>
        <v>43429</v>
      </c>
      <c r="S913" s="10">
        <f>VLOOKUP(P913,'Lookup Tables'!$D$3:$E$25,2,TRUE)</f>
        <v>43405</v>
      </c>
      <c r="T913" s="24" t="str">
        <f>IF(LEFT(G913,2)="PH",VLOOKUP(LEFT(G913,3),'Lookup Tables'!$G$3:$H$37,2,FALSE),IF(ISNA(VLOOKUP(LEFT(G913,2),'Lookup Tables'!$G$3:$H$37,2,FALSE)),"Other",VLOOKUP(LEFT(G913,2),'Lookup Tables'!$G$3:$H$37,2,FALSE)))</f>
        <v>Battery</v>
      </c>
      <c r="U913" s="79" t="str">
        <f t="shared" si="102"/>
        <v>NL2</v>
      </c>
      <c r="V913" s="79" t="str">
        <f t="shared" si="103"/>
        <v>L</v>
      </c>
      <c r="W913" s="79">
        <f>VLOOKUP(V913,'Lookup Tables'!$K$3:$L$21,2,FALSE)</f>
        <v>12</v>
      </c>
      <c r="X913" s="79">
        <f t="shared" si="104"/>
        <v>1500</v>
      </c>
      <c r="Y913" s="12">
        <f ca="1">IF(R913="LATE",TODAY()-P913,0)</f>
        <v>0</v>
      </c>
      <c r="Z913">
        <f ca="1">Y913*L913</f>
        <v>0</v>
      </c>
      <c r="AA913" s="80"/>
      <c r="AB913" s="93"/>
    </row>
    <row r="914" spans="1:28" x14ac:dyDescent="0.25">
      <c r="A914" s="25" t="s">
        <v>706</v>
      </c>
      <c r="B914" s="25" t="s">
        <v>13</v>
      </c>
      <c r="C914" s="26">
        <v>43315</v>
      </c>
      <c r="D914" s="26">
        <v>43448</v>
      </c>
      <c r="E914" s="25" t="s">
        <v>707</v>
      </c>
      <c r="F914" s="25" t="s">
        <v>707</v>
      </c>
      <c r="G914" s="25" t="s">
        <v>1745</v>
      </c>
      <c r="H914" s="25" t="s">
        <v>17</v>
      </c>
      <c r="I914" s="25" t="s">
        <v>2423</v>
      </c>
      <c r="J914" s="27">
        <v>125</v>
      </c>
      <c r="K914" s="27">
        <v>0</v>
      </c>
      <c r="L914" s="27">
        <f t="shared" si="101"/>
        <v>125</v>
      </c>
      <c r="M914" s="93">
        <v>1.0835179360743439</v>
      </c>
      <c r="N914" s="4" t="str">
        <f t="shared" si="105"/>
        <v>46747NL2054ah22 Rev 1.4125</v>
      </c>
      <c r="O914" s="4">
        <f t="shared" si="106"/>
        <v>135.43974200929298</v>
      </c>
      <c r="P914" s="8">
        <f t="shared" si="107"/>
        <v>43444</v>
      </c>
      <c r="Q914" s="8">
        <f>VLOOKUP(P914,'Lookup Tables'!$A$3:$B$121,1,TRUE)</f>
        <v>43443</v>
      </c>
      <c r="R914" s="9">
        <f>VLOOKUP(P914,'Lookup Tables'!$A$3:$B$121,2,TRUE)</f>
        <v>43443</v>
      </c>
      <c r="S914" s="10">
        <f>VLOOKUP(P914,'Lookup Tables'!$D$3:$E$25,2,TRUE)</f>
        <v>43435</v>
      </c>
      <c r="T914" s="24" t="str">
        <f>IF(LEFT(G914,2)="PH",VLOOKUP(LEFT(G914,3),'Lookup Tables'!$G$3:$H$37,2,FALSE),IF(ISNA(VLOOKUP(LEFT(G914,2),'Lookup Tables'!$G$3:$H$37,2,FALSE)),"Other",VLOOKUP(LEFT(G914,2),'Lookup Tables'!$G$3:$H$37,2,FALSE)))</f>
        <v>Battery</v>
      </c>
      <c r="U914" s="79" t="str">
        <f t="shared" si="102"/>
        <v>NL2</v>
      </c>
      <c r="V914" s="79" t="str">
        <f t="shared" si="103"/>
        <v>L</v>
      </c>
      <c r="W914" s="79">
        <f>VLOOKUP(V914,'Lookup Tables'!$K$3:$L$21,2,FALSE)</f>
        <v>12</v>
      </c>
      <c r="X914" s="79">
        <f t="shared" si="104"/>
        <v>1500</v>
      </c>
      <c r="Y914" s="12">
        <f ca="1">IF(R914="LATE",TODAY()-P914,0)</f>
        <v>0</v>
      </c>
      <c r="Z914">
        <f ca="1">Y914*L914</f>
        <v>0</v>
      </c>
      <c r="AA914" s="80"/>
      <c r="AB914" s="93"/>
    </row>
    <row r="915" spans="1:28" x14ac:dyDescent="0.25">
      <c r="A915" s="25" t="s">
        <v>1276</v>
      </c>
      <c r="B915" s="25" t="s">
        <v>13</v>
      </c>
      <c r="C915" s="26">
        <v>43349</v>
      </c>
      <c r="D915" s="26">
        <v>43524</v>
      </c>
      <c r="E915" s="25" t="s">
        <v>707</v>
      </c>
      <c r="F915" s="25" t="s">
        <v>707</v>
      </c>
      <c r="G915" s="25" t="s">
        <v>1745</v>
      </c>
      <c r="H915" s="25" t="s">
        <v>17</v>
      </c>
      <c r="I915" s="25" t="s">
        <v>2424</v>
      </c>
      <c r="J915" s="27">
        <v>125</v>
      </c>
      <c r="K915" s="27">
        <v>0</v>
      </c>
      <c r="L915" s="27">
        <f t="shared" si="101"/>
        <v>125</v>
      </c>
      <c r="M915" s="93">
        <v>1.0835179360743439</v>
      </c>
      <c r="N915" s="4" t="str">
        <f t="shared" si="105"/>
        <v>46972NL2054ah22 Rev 1.4125</v>
      </c>
      <c r="O915" s="4">
        <f t="shared" si="106"/>
        <v>135.43974200929298</v>
      </c>
      <c r="P915" s="8">
        <f t="shared" si="107"/>
        <v>43481</v>
      </c>
      <c r="Q915" s="8">
        <f>VLOOKUP(P915,'Lookup Tables'!$A$3:$B$121,1,TRUE)</f>
        <v>43478</v>
      </c>
      <c r="R915" s="9">
        <f>VLOOKUP(P915,'Lookup Tables'!$A$3:$B$121,2,TRUE)</f>
        <v>43478</v>
      </c>
      <c r="S915" s="10">
        <f>VLOOKUP(P915,'Lookup Tables'!$D$3:$E$25,2,TRUE)</f>
        <v>43466</v>
      </c>
      <c r="T915" s="24" t="str">
        <f>IF(LEFT(G915,2)="PH",VLOOKUP(LEFT(G915,3),'Lookup Tables'!$G$3:$H$37,2,FALSE),IF(ISNA(VLOOKUP(LEFT(G915,2),'Lookup Tables'!$G$3:$H$37,2,FALSE)),"Other",VLOOKUP(LEFT(G915,2),'Lookup Tables'!$G$3:$H$37,2,FALSE)))</f>
        <v>Battery</v>
      </c>
      <c r="U915" s="79" t="str">
        <f t="shared" si="102"/>
        <v>NL2</v>
      </c>
      <c r="V915" s="79" t="str">
        <f t="shared" si="103"/>
        <v>L</v>
      </c>
      <c r="W915" s="79">
        <f>VLOOKUP(V915,'Lookup Tables'!$K$3:$L$21,2,FALSE)</f>
        <v>12</v>
      </c>
      <c r="X915" s="79">
        <f t="shared" si="104"/>
        <v>1500</v>
      </c>
      <c r="Y915" s="12">
        <f ca="1">IF(R915="LATE",TODAY()-P915,0)</f>
        <v>0</v>
      </c>
      <c r="Z915">
        <f ca="1">Y915*L915</f>
        <v>0</v>
      </c>
      <c r="AA915" s="80"/>
      <c r="AB915" s="93"/>
    </row>
    <row r="916" spans="1:28" x14ac:dyDescent="0.25">
      <c r="A916" s="25" t="s">
        <v>1276</v>
      </c>
      <c r="B916" s="25" t="s">
        <v>13</v>
      </c>
      <c r="C916" s="26">
        <v>43349</v>
      </c>
      <c r="D916" s="26">
        <v>43524</v>
      </c>
      <c r="E916" s="25" t="s">
        <v>707</v>
      </c>
      <c r="F916" s="25" t="s">
        <v>707</v>
      </c>
      <c r="G916" s="25" t="s">
        <v>1745</v>
      </c>
      <c r="H916" s="25" t="s">
        <v>17</v>
      </c>
      <c r="I916" s="25" t="s">
        <v>2425</v>
      </c>
      <c r="J916" s="27">
        <v>125</v>
      </c>
      <c r="K916" s="27">
        <v>0</v>
      </c>
      <c r="L916" s="27">
        <f t="shared" si="101"/>
        <v>125</v>
      </c>
      <c r="M916" s="93">
        <v>1.0835179360743439</v>
      </c>
      <c r="N916" s="4" t="str">
        <f t="shared" si="105"/>
        <v>46972NL2054ah22 Rev 1.4125</v>
      </c>
      <c r="O916" s="4">
        <f t="shared" si="106"/>
        <v>135.43974200929298</v>
      </c>
      <c r="P916" s="8">
        <f t="shared" si="107"/>
        <v>43509</v>
      </c>
      <c r="Q916" s="8">
        <f>VLOOKUP(P916,'Lookup Tables'!$A$3:$B$121,1,TRUE)</f>
        <v>43506</v>
      </c>
      <c r="R916" s="9">
        <f>VLOOKUP(P916,'Lookup Tables'!$A$3:$B$121,2,TRUE)</f>
        <v>43506</v>
      </c>
      <c r="S916" s="10">
        <f>VLOOKUP(P916,'Lookup Tables'!$D$3:$E$25,2,TRUE)</f>
        <v>43497</v>
      </c>
      <c r="T916" s="24" t="str">
        <f>IF(LEFT(G916,2)="PH",VLOOKUP(LEFT(G916,3),'Lookup Tables'!$G$3:$H$37,2,FALSE),IF(ISNA(VLOOKUP(LEFT(G916,2),'Lookup Tables'!$G$3:$H$37,2,FALSE)),"Other",VLOOKUP(LEFT(G916,2),'Lookup Tables'!$G$3:$H$37,2,FALSE)))</f>
        <v>Battery</v>
      </c>
      <c r="U916" s="79" t="str">
        <f t="shared" si="102"/>
        <v>NL2</v>
      </c>
      <c r="V916" s="79" t="str">
        <f t="shared" si="103"/>
        <v>L</v>
      </c>
      <c r="W916" s="79">
        <f>VLOOKUP(V916,'Lookup Tables'!$K$3:$L$21,2,FALSE)</f>
        <v>12</v>
      </c>
      <c r="X916" s="79">
        <f t="shared" si="104"/>
        <v>1500</v>
      </c>
      <c r="Y916" s="12">
        <f ca="1">IF(R916="LATE",TODAY()-P916,0)</f>
        <v>0</v>
      </c>
      <c r="Z916">
        <f ca="1">Y916*L916</f>
        <v>0</v>
      </c>
      <c r="AA916" s="80"/>
      <c r="AB916" s="93"/>
    </row>
    <row r="917" spans="1:28" x14ac:dyDescent="0.25">
      <c r="A917" s="25" t="s">
        <v>1238</v>
      </c>
      <c r="B917" s="25" t="s">
        <v>13</v>
      </c>
      <c r="C917" s="26">
        <v>43348</v>
      </c>
      <c r="D917" s="26">
        <v>43371</v>
      </c>
      <c r="E917" s="25" t="s">
        <v>412</v>
      </c>
      <c r="F917" s="25" t="s">
        <v>412</v>
      </c>
      <c r="G917" s="25" t="s">
        <v>1746</v>
      </c>
      <c r="H917" s="25" t="s">
        <v>17</v>
      </c>
      <c r="I917" s="25" t="s">
        <v>2426</v>
      </c>
      <c r="J917" s="27">
        <v>4</v>
      </c>
      <c r="K917" s="27">
        <v>0</v>
      </c>
      <c r="L917" s="27">
        <f t="shared" si="101"/>
        <v>4</v>
      </c>
      <c r="M917" s="93">
        <v>1.6122652258398809</v>
      </c>
      <c r="N917" s="4" t="str">
        <f t="shared" si="105"/>
        <v>46962NL2054bf22 Rev4.24</v>
      </c>
      <c r="O917" s="4">
        <f t="shared" si="106"/>
        <v>6.4490609033595234</v>
      </c>
      <c r="P917" s="8">
        <f t="shared" si="107"/>
        <v>43371</v>
      </c>
      <c r="Q917" s="8">
        <f>VLOOKUP(P917,'Lookup Tables'!$A$3:$B$121,1,TRUE)</f>
        <v>43366</v>
      </c>
      <c r="R917" s="9">
        <f>VLOOKUP(P917,'Lookup Tables'!$A$3:$B$121,2,TRUE)</f>
        <v>43366</v>
      </c>
      <c r="S917" s="10">
        <f>VLOOKUP(P917,'Lookup Tables'!$D$3:$E$25,2,TRUE)</f>
        <v>43344</v>
      </c>
      <c r="T917" s="24" t="str">
        <f>IF(LEFT(G917,2)="PH",VLOOKUP(LEFT(G917,3),'Lookup Tables'!$G$3:$H$37,2,FALSE),IF(ISNA(VLOOKUP(LEFT(G917,2),'Lookup Tables'!$G$3:$H$37,2,FALSE)),"Other",VLOOKUP(LEFT(G917,2),'Lookup Tables'!$G$3:$H$37,2,FALSE)))</f>
        <v>Battery</v>
      </c>
      <c r="U917" s="79" t="str">
        <f t="shared" si="102"/>
        <v>NL2</v>
      </c>
      <c r="V917" s="79" t="str">
        <f t="shared" si="103"/>
        <v>L</v>
      </c>
      <c r="W917" s="79">
        <f>VLOOKUP(V917,'Lookup Tables'!$K$3:$L$21,2,FALSE)</f>
        <v>12</v>
      </c>
      <c r="X917" s="79">
        <f t="shared" si="104"/>
        <v>48</v>
      </c>
      <c r="Y917" s="12">
        <f ca="1">IF(R917="LATE",TODAY()-P917,0)</f>
        <v>0</v>
      </c>
      <c r="Z917">
        <f ca="1">Y917*L917</f>
        <v>0</v>
      </c>
      <c r="AA917" s="80"/>
      <c r="AB917" s="93"/>
    </row>
    <row r="918" spans="1:28" x14ac:dyDescent="0.25">
      <c r="A918" s="25" t="s">
        <v>305</v>
      </c>
      <c r="B918" s="25" t="s">
        <v>13</v>
      </c>
      <c r="C918" s="26">
        <v>43265</v>
      </c>
      <c r="D918" s="26">
        <v>43378</v>
      </c>
      <c r="E918" s="25" t="s">
        <v>306</v>
      </c>
      <c r="F918" s="25" t="s">
        <v>306</v>
      </c>
      <c r="G918" s="25" t="s">
        <v>1746</v>
      </c>
      <c r="H918" s="25" t="s">
        <v>17</v>
      </c>
      <c r="I918" s="25" t="s">
        <v>2427</v>
      </c>
      <c r="J918" s="27">
        <v>40</v>
      </c>
      <c r="K918" s="27">
        <v>0</v>
      </c>
      <c r="L918" s="27">
        <f t="shared" si="101"/>
        <v>40</v>
      </c>
      <c r="M918" s="93">
        <v>1.1717789705043167</v>
      </c>
      <c r="N918" s="4" t="str">
        <f t="shared" si="105"/>
        <v>46295NL2054bf22 Rev4.240</v>
      </c>
      <c r="O918" s="4">
        <f t="shared" si="106"/>
        <v>46.871158820172667</v>
      </c>
      <c r="P918" s="8">
        <f t="shared" si="107"/>
        <v>43376</v>
      </c>
      <c r="Q918" s="8">
        <f>VLOOKUP(P918,'Lookup Tables'!$A$3:$B$121,1,TRUE)</f>
        <v>43373</v>
      </c>
      <c r="R918" s="9">
        <f>VLOOKUP(P918,'Lookup Tables'!$A$3:$B$121,2,TRUE)</f>
        <v>43373</v>
      </c>
      <c r="S918" s="10">
        <f>VLOOKUP(P918,'Lookup Tables'!$D$3:$E$25,2,TRUE)</f>
        <v>43374</v>
      </c>
      <c r="T918" s="24" t="str">
        <f>IF(LEFT(G918,2)="PH",VLOOKUP(LEFT(G918,3),'Lookup Tables'!$G$3:$H$37,2,FALSE),IF(ISNA(VLOOKUP(LEFT(G918,2),'Lookup Tables'!$G$3:$H$37,2,FALSE)),"Other",VLOOKUP(LEFT(G918,2),'Lookup Tables'!$G$3:$H$37,2,FALSE)))</f>
        <v>Battery</v>
      </c>
      <c r="U918" s="79" t="str">
        <f t="shared" si="102"/>
        <v>NL2</v>
      </c>
      <c r="V918" s="79" t="str">
        <f t="shared" si="103"/>
        <v>L</v>
      </c>
      <c r="W918" s="79">
        <f>VLOOKUP(V918,'Lookup Tables'!$K$3:$L$21,2,FALSE)</f>
        <v>12</v>
      </c>
      <c r="X918" s="79">
        <f t="shared" si="104"/>
        <v>480</v>
      </c>
      <c r="Y918" s="12">
        <f ca="1">IF(R918="LATE",TODAY()-P918,0)</f>
        <v>0</v>
      </c>
      <c r="Z918">
        <f ca="1">Y918*L918</f>
        <v>0</v>
      </c>
      <c r="AA918" s="80"/>
      <c r="AB918" s="93"/>
    </row>
    <row r="919" spans="1:28" x14ac:dyDescent="0.25">
      <c r="A919" s="25" t="s">
        <v>1333</v>
      </c>
      <c r="B919" s="25" t="s">
        <v>13</v>
      </c>
      <c r="C919" s="26">
        <v>43353</v>
      </c>
      <c r="D919" s="26">
        <v>43381</v>
      </c>
      <c r="E919" s="25" t="s">
        <v>412</v>
      </c>
      <c r="F919" s="25" t="s">
        <v>412</v>
      </c>
      <c r="G919" s="25" t="s">
        <v>1746</v>
      </c>
      <c r="H919" s="25" t="s">
        <v>17</v>
      </c>
      <c r="I919" s="25" t="s">
        <v>2426</v>
      </c>
      <c r="J919" s="27">
        <v>2</v>
      </c>
      <c r="K919" s="27">
        <v>0</v>
      </c>
      <c r="L919" s="27">
        <f t="shared" si="101"/>
        <v>2</v>
      </c>
      <c r="M919" s="93">
        <v>1.6122652258398809</v>
      </c>
      <c r="N919" s="4" t="str">
        <f t="shared" si="105"/>
        <v>47029NL2054bf22 Rev4.22</v>
      </c>
      <c r="O919" s="4">
        <f t="shared" si="106"/>
        <v>3.2245304516797617</v>
      </c>
      <c r="P919" s="8">
        <f t="shared" si="107"/>
        <v>43381</v>
      </c>
      <c r="Q919" s="8">
        <f>VLOOKUP(P919,'Lookup Tables'!$A$3:$B$121,1,TRUE)</f>
        <v>43380</v>
      </c>
      <c r="R919" s="9">
        <f>VLOOKUP(P919,'Lookup Tables'!$A$3:$B$121,2,TRUE)</f>
        <v>43380</v>
      </c>
      <c r="S919" s="10">
        <f>VLOOKUP(P919,'Lookup Tables'!$D$3:$E$25,2,TRUE)</f>
        <v>43374</v>
      </c>
      <c r="T919" s="24" t="str">
        <f>IF(LEFT(G919,2)="PH",VLOOKUP(LEFT(G919,3),'Lookup Tables'!$G$3:$H$37,2,FALSE),IF(ISNA(VLOOKUP(LEFT(G919,2),'Lookup Tables'!$G$3:$H$37,2,FALSE)),"Other",VLOOKUP(LEFT(G919,2),'Lookup Tables'!$G$3:$H$37,2,FALSE)))</f>
        <v>Battery</v>
      </c>
      <c r="U919" s="79" t="str">
        <f t="shared" si="102"/>
        <v>NL2</v>
      </c>
      <c r="V919" s="79" t="str">
        <f t="shared" si="103"/>
        <v>L</v>
      </c>
      <c r="W919" s="79">
        <f>VLOOKUP(V919,'Lookup Tables'!$K$3:$L$21,2,FALSE)</f>
        <v>12</v>
      </c>
      <c r="X919" s="79">
        <f t="shared" si="104"/>
        <v>24</v>
      </c>
      <c r="Y919" s="12">
        <f ca="1">IF(R919="LATE",TODAY()-P919,0)</f>
        <v>0</v>
      </c>
      <c r="Z919">
        <f ca="1">Y919*L919</f>
        <v>0</v>
      </c>
      <c r="AA919" s="80"/>
      <c r="AB919" s="93"/>
    </row>
    <row r="920" spans="1:28" x14ac:dyDescent="0.25">
      <c r="A920" s="25" t="s">
        <v>538</v>
      </c>
      <c r="B920" s="25" t="s">
        <v>13</v>
      </c>
      <c r="C920" s="26">
        <v>43313</v>
      </c>
      <c r="D920" s="26">
        <v>43430</v>
      </c>
      <c r="E920" s="25" t="s">
        <v>539</v>
      </c>
      <c r="F920" s="25" t="s">
        <v>539</v>
      </c>
      <c r="G920" s="25" t="s">
        <v>1746</v>
      </c>
      <c r="H920" s="25" t="s">
        <v>17</v>
      </c>
      <c r="I920" s="25" t="s">
        <v>2426</v>
      </c>
      <c r="J920" s="27">
        <v>24</v>
      </c>
      <c r="K920" s="27">
        <v>0</v>
      </c>
      <c r="L920" s="27">
        <f t="shared" si="101"/>
        <v>24</v>
      </c>
      <c r="M920" s="93">
        <v>1.1717789705043167</v>
      </c>
      <c r="N920" s="4" t="str">
        <f t="shared" si="105"/>
        <v>46697NL2054bf22 Rev4.224</v>
      </c>
      <c r="O920" s="4">
        <f t="shared" si="106"/>
        <v>28.1226952921036</v>
      </c>
      <c r="P920" s="8">
        <f t="shared" si="107"/>
        <v>43430</v>
      </c>
      <c r="Q920" s="8">
        <f>VLOOKUP(P920,'Lookup Tables'!$A$3:$B$121,1,TRUE)</f>
        <v>43429</v>
      </c>
      <c r="R920" s="9">
        <f>VLOOKUP(P920,'Lookup Tables'!$A$3:$B$121,2,TRUE)</f>
        <v>43429</v>
      </c>
      <c r="S920" s="10">
        <f>VLOOKUP(P920,'Lookup Tables'!$D$3:$E$25,2,TRUE)</f>
        <v>43405</v>
      </c>
      <c r="T920" s="24" t="str">
        <f>IF(LEFT(G920,2)="PH",VLOOKUP(LEFT(G920,3),'Lookup Tables'!$G$3:$H$37,2,FALSE),IF(ISNA(VLOOKUP(LEFT(G920,2),'Lookup Tables'!$G$3:$H$37,2,FALSE)),"Other",VLOOKUP(LEFT(G920,2),'Lookup Tables'!$G$3:$H$37,2,FALSE)))</f>
        <v>Battery</v>
      </c>
      <c r="U920" s="79" t="str">
        <f t="shared" si="102"/>
        <v>NL2</v>
      </c>
      <c r="V920" s="79" t="str">
        <f t="shared" si="103"/>
        <v>L</v>
      </c>
      <c r="W920" s="79">
        <f>VLOOKUP(V920,'Lookup Tables'!$K$3:$L$21,2,FALSE)</f>
        <v>12</v>
      </c>
      <c r="X920" s="79">
        <f t="shared" si="104"/>
        <v>288</v>
      </c>
      <c r="Y920" s="12">
        <f ca="1">IF(R920="LATE",TODAY()-P920,0)</f>
        <v>0</v>
      </c>
      <c r="Z920">
        <f ca="1">Y920*L920</f>
        <v>0</v>
      </c>
      <c r="AA920" s="80"/>
      <c r="AB920" s="93"/>
    </row>
    <row r="921" spans="1:28" x14ac:dyDescent="0.25">
      <c r="A921" s="25" t="s">
        <v>538</v>
      </c>
      <c r="B921" s="25" t="s">
        <v>13</v>
      </c>
      <c r="C921" s="26">
        <v>43313</v>
      </c>
      <c r="D921" s="26">
        <v>43430</v>
      </c>
      <c r="E921" s="25" t="s">
        <v>539</v>
      </c>
      <c r="F921" s="25" t="s">
        <v>539</v>
      </c>
      <c r="G921" s="25" t="s">
        <v>1746</v>
      </c>
      <c r="H921" s="25" t="s">
        <v>17</v>
      </c>
      <c r="I921" s="25" t="s">
        <v>2426</v>
      </c>
      <c r="J921" s="27">
        <v>20</v>
      </c>
      <c r="K921" s="27">
        <v>0</v>
      </c>
      <c r="L921" s="27">
        <f t="shared" si="101"/>
        <v>20</v>
      </c>
      <c r="M921" s="93">
        <v>1.1717789705043167</v>
      </c>
      <c r="N921" s="4" t="str">
        <f t="shared" si="105"/>
        <v>46697NL2054bf22 Rev4.220</v>
      </c>
      <c r="O921" s="4">
        <f t="shared" si="106"/>
        <v>23.435579410086333</v>
      </c>
      <c r="P921" s="8">
        <f t="shared" si="107"/>
        <v>43430</v>
      </c>
      <c r="Q921" s="8">
        <f>VLOOKUP(P921,'Lookup Tables'!$A$3:$B$121,1,TRUE)</f>
        <v>43429</v>
      </c>
      <c r="R921" s="9">
        <f>VLOOKUP(P921,'Lookup Tables'!$A$3:$B$121,2,TRUE)</f>
        <v>43429</v>
      </c>
      <c r="S921" s="10">
        <f>VLOOKUP(P921,'Lookup Tables'!$D$3:$E$25,2,TRUE)</f>
        <v>43405</v>
      </c>
      <c r="T921" s="24" t="str">
        <f>IF(LEFT(G921,2)="PH",VLOOKUP(LEFT(G921,3),'Lookup Tables'!$G$3:$H$37,2,FALSE),IF(ISNA(VLOOKUP(LEFT(G921,2),'Lookup Tables'!$G$3:$H$37,2,FALSE)),"Other",VLOOKUP(LEFT(G921,2),'Lookup Tables'!$G$3:$H$37,2,FALSE)))</f>
        <v>Battery</v>
      </c>
      <c r="U921" s="79" t="str">
        <f t="shared" si="102"/>
        <v>NL2</v>
      </c>
      <c r="V921" s="79" t="str">
        <f t="shared" si="103"/>
        <v>L</v>
      </c>
      <c r="W921" s="79">
        <f>VLOOKUP(V921,'Lookup Tables'!$K$3:$L$21,2,FALSE)</f>
        <v>12</v>
      </c>
      <c r="X921" s="79">
        <f t="shared" si="104"/>
        <v>240</v>
      </c>
      <c r="Y921" s="12">
        <f ca="1">IF(R921="LATE",TODAY()-P921,0)</f>
        <v>0</v>
      </c>
      <c r="Z921">
        <f ca="1">Y921*L921</f>
        <v>0</v>
      </c>
      <c r="AA921" s="80"/>
      <c r="AB921" s="93"/>
    </row>
    <row r="922" spans="1:28" x14ac:dyDescent="0.25">
      <c r="A922" s="25" t="s">
        <v>755</v>
      </c>
      <c r="B922" s="25" t="s">
        <v>13</v>
      </c>
      <c r="C922" s="26">
        <v>43322</v>
      </c>
      <c r="D922" s="26">
        <v>43438</v>
      </c>
      <c r="E922" s="25" t="s">
        <v>412</v>
      </c>
      <c r="F922" s="25" t="s">
        <v>412</v>
      </c>
      <c r="G922" s="25" t="s">
        <v>1746</v>
      </c>
      <c r="H922" s="25" t="s">
        <v>17</v>
      </c>
      <c r="I922" s="25" t="s">
        <v>2426</v>
      </c>
      <c r="J922" s="27">
        <v>12</v>
      </c>
      <c r="K922" s="27">
        <v>0</v>
      </c>
      <c r="L922" s="27">
        <f t="shared" si="101"/>
        <v>12</v>
      </c>
      <c r="M922" s="93">
        <v>1.3392929544069758</v>
      </c>
      <c r="N922" s="4" t="str">
        <f t="shared" si="105"/>
        <v>46787NL2054bf22 Rev4.212</v>
      </c>
      <c r="O922" s="4">
        <f t="shared" si="106"/>
        <v>16.071515452883709</v>
      </c>
      <c r="P922" s="8">
        <f t="shared" si="107"/>
        <v>43438</v>
      </c>
      <c r="Q922" s="8">
        <f>VLOOKUP(P922,'Lookup Tables'!$A$3:$B$121,1,TRUE)</f>
        <v>43436</v>
      </c>
      <c r="R922" s="9">
        <f>VLOOKUP(P922,'Lookup Tables'!$A$3:$B$121,2,TRUE)</f>
        <v>43436</v>
      </c>
      <c r="S922" s="10">
        <f>VLOOKUP(P922,'Lookup Tables'!$D$3:$E$25,2,TRUE)</f>
        <v>43435</v>
      </c>
      <c r="T922" s="24" t="str">
        <f>IF(LEFT(G922,2)="PH",VLOOKUP(LEFT(G922,3),'Lookup Tables'!$G$3:$H$37,2,FALSE),IF(ISNA(VLOOKUP(LEFT(G922,2),'Lookup Tables'!$G$3:$H$37,2,FALSE)),"Other",VLOOKUP(LEFT(G922,2),'Lookup Tables'!$G$3:$H$37,2,FALSE)))</f>
        <v>Battery</v>
      </c>
      <c r="U922" s="79" t="str">
        <f t="shared" si="102"/>
        <v>NL2</v>
      </c>
      <c r="V922" s="79" t="str">
        <f t="shared" si="103"/>
        <v>L</v>
      </c>
      <c r="W922" s="79">
        <f>VLOOKUP(V922,'Lookup Tables'!$K$3:$L$21,2,FALSE)</f>
        <v>12</v>
      </c>
      <c r="X922" s="79">
        <f t="shared" si="104"/>
        <v>144</v>
      </c>
      <c r="Y922" s="12">
        <f ca="1">IF(R922="LATE",TODAY()-P922,0)</f>
        <v>0</v>
      </c>
      <c r="Z922">
        <f ca="1">Y922*L922</f>
        <v>0</v>
      </c>
      <c r="AA922" s="80"/>
      <c r="AB922" s="93"/>
    </row>
    <row r="923" spans="1:28" x14ac:dyDescent="0.25">
      <c r="A923" s="25" t="s">
        <v>1337</v>
      </c>
      <c r="B923" s="25" t="s">
        <v>13</v>
      </c>
      <c r="C923" s="26">
        <v>43353</v>
      </c>
      <c r="D923" s="26">
        <v>43451</v>
      </c>
      <c r="E923" s="25" t="s">
        <v>1338</v>
      </c>
      <c r="F923" s="25" t="s">
        <v>1338</v>
      </c>
      <c r="G923" s="25" t="s">
        <v>1746</v>
      </c>
      <c r="H923" s="25" t="s">
        <v>17</v>
      </c>
      <c r="I923" s="25" t="s">
        <v>2426</v>
      </c>
      <c r="J923" s="27">
        <v>12</v>
      </c>
      <c r="K923" s="27">
        <v>0</v>
      </c>
      <c r="L923" s="27">
        <f t="shared" si="101"/>
        <v>12</v>
      </c>
      <c r="M923" s="93">
        <v>1.3392929544069758</v>
      </c>
      <c r="N923" s="4" t="str">
        <f t="shared" si="105"/>
        <v>47022NL2054bf22 Rev4.212</v>
      </c>
      <c r="O923" s="4">
        <f t="shared" si="106"/>
        <v>16.071515452883709</v>
      </c>
      <c r="P923" s="8">
        <f t="shared" si="107"/>
        <v>43451</v>
      </c>
      <c r="Q923" s="8">
        <f>VLOOKUP(P923,'Lookup Tables'!$A$3:$B$121,1,TRUE)</f>
        <v>43450</v>
      </c>
      <c r="R923" s="9">
        <f>VLOOKUP(P923,'Lookup Tables'!$A$3:$B$121,2,TRUE)</f>
        <v>43450</v>
      </c>
      <c r="S923" s="10">
        <f>VLOOKUP(P923,'Lookup Tables'!$D$3:$E$25,2,TRUE)</f>
        <v>43435</v>
      </c>
      <c r="T923" s="24" t="str">
        <f>IF(LEFT(G923,2)="PH",VLOOKUP(LEFT(G923,3),'Lookup Tables'!$G$3:$H$37,2,FALSE),IF(ISNA(VLOOKUP(LEFT(G923,2),'Lookup Tables'!$G$3:$H$37,2,FALSE)),"Other",VLOOKUP(LEFT(G923,2),'Lookup Tables'!$G$3:$H$37,2,FALSE)))</f>
        <v>Battery</v>
      </c>
      <c r="U923" s="79" t="str">
        <f t="shared" si="102"/>
        <v>NL2</v>
      </c>
      <c r="V923" s="79" t="str">
        <f t="shared" si="103"/>
        <v>L</v>
      </c>
      <c r="W923" s="79">
        <f>VLOOKUP(V923,'Lookup Tables'!$K$3:$L$21,2,FALSE)</f>
        <v>12</v>
      </c>
      <c r="X923" s="79">
        <f t="shared" si="104"/>
        <v>144</v>
      </c>
      <c r="Y923" s="12">
        <f ca="1">IF(R923="LATE",TODAY()-P923,0)</f>
        <v>0</v>
      </c>
      <c r="Z923">
        <f ca="1">Y923*L923</f>
        <v>0</v>
      </c>
      <c r="AA923" s="80"/>
      <c r="AB923" s="93"/>
    </row>
    <row r="924" spans="1:28" x14ac:dyDescent="0.25">
      <c r="A924" s="25" t="s">
        <v>191</v>
      </c>
      <c r="B924" s="25" t="s">
        <v>13</v>
      </c>
      <c r="C924" s="26">
        <v>43220</v>
      </c>
      <c r="D924" s="26">
        <v>43612</v>
      </c>
      <c r="E924" s="25" t="s">
        <v>192</v>
      </c>
      <c r="F924" s="25" t="s">
        <v>192</v>
      </c>
      <c r="G924" s="25" t="s">
        <v>1746</v>
      </c>
      <c r="H924" s="25" t="s">
        <v>17</v>
      </c>
      <c r="I924" s="25" t="s">
        <v>2428</v>
      </c>
      <c r="J924" s="27">
        <v>12</v>
      </c>
      <c r="K924" s="27">
        <v>0</v>
      </c>
      <c r="L924" s="27">
        <f t="shared" si="101"/>
        <v>12</v>
      </c>
      <c r="M924" s="93">
        <v>1.1073575144461509</v>
      </c>
      <c r="N924" s="4" t="str">
        <f t="shared" si="105"/>
        <v>45869NL2054bf22 Rev4.212</v>
      </c>
      <c r="O924" s="4">
        <f t="shared" si="106"/>
        <v>13.288290173353811</v>
      </c>
      <c r="P924" s="8">
        <f t="shared" si="107"/>
        <v>43346</v>
      </c>
      <c r="Q924" s="8">
        <f>VLOOKUP(P924,'Lookup Tables'!$A$3:$B$121,1,TRUE)</f>
        <v>43345</v>
      </c>
      <c r="R924" s="9" t="str">
        <f>VLOOKUP(P924,'Lookup Tables'!$A$3:$B$121,2,TRUE)</f>
        <v>LATE</v>
      </c>
      <c r="S924" s="10">
        <f>VLOOKUP(P924,'Lookup Tables'!$D$3:$E$25,2,TRUE)</f>
        <v>43344</v>
      </c>
      <c r="T924" s="24" t="str">
        <f>IF(LEFT(G924,2)="PH",VLOOKUP(LEFT(G924,3),'Lookup Tables'!$G$3:$H$37,2,FALSE),IF(ISNA(VLOOKUP(LEFT(G924,2),'Lookup Tables'!$G$3:$H$37,2,FALSE)),"Other",VLOOKUP(LEFT(G924,2),'Lookup Tables'!$G$3:$H$37,2,FALSE)))</f>
        <v>Battery</v>
      </c>
      <c r="U924" s="79" t="str">
        <f t="shared" si="102"/>
        <v>NL2</v>
      </c>
      <c r="V924" s="79" t="str">
        <f t="shared" si="103"/>
        <v>L</v>
      </c>
      <c r="W924" s="79">
        <f>VLOOKUP(V924,'Lookup Tables'!$K$3:$L$21,2,FALSE)</f>
        <v>12</v>
      </c>
      <c r="X924" s="79">
        <f t="shared" si="104"/>
        <v>144</v>
      </c>
      <c r="Y924" s="12">
        <f ca="1">IF(R924="LATE",TODAY()-P924,0)</f>
        <v>11</v>
      </c>
      <c r="Z924">
        <f ca="1">Y924*L924</f>
        <v>132</v>
      </c>
      <c r="AA924" s="80"/>
      <c r="AB924" s="93"/>
    </row>
    <row r="925" spans="1:28" x14ac:dyDescent="0.25">
      <c r="A925" s="25" t="s">
        <v>191</v>
      </c>
      <c r="B925" s="25" t="s">
        <v>13</v>
      </c>
      <c r="C925" s="26">
        <v>43220</v>
      </c>
      <c r="D925" s="26">
        <v>43612</v>
      </c>
      <c r="E925" s="25" t="s">
        <v>192</v>
      </c>
      <c r="F925" s="25" t="s">
        <v>192</v>
      </c>
      <c r="G925" s="25" t="s">
        <v>1746</v>
      </c>
      <c r="H925" s="25" t="s">
        <v>17</v>
      </c>
      <c r="I925" s="25" t="s">
        <v>2429</v>
      </c>
      <c r="J925" s="27">
        <v>12</v>
      </c>
      <c r="K925" s="27">
        <v>0</v>
      </c>
      <c r="L925" s="27">
        <f t="shared" si="101"/>
        <v>12</v>
      </c>
      <c r="M925" s="93">
        <v>1.1073575144461509</v>
      </c>
      <c r="N925" s="4" t="str">
        <f t="shared" si="105"/>
        <v>45869NL2054bf22 Rev4.212</v>
      </c>
      <c r="O925" s="4">
        <f t="shared" si="106"/>
        <v>13.288290173353811</v>
      </c>
      <c r="P925" s="8">
        <f t="shared" si="107"/>
        <v>43403</v>
      </c>
      <c r="Q925" s="8">
        <f>VLOOKUP(P925,'Lookup Tables'!$A$3:$B$121,1,TRUE)</f>
        <v>43401</v>
      </c>
      <c r="R925" s="9">
        <f>VLOOKUP(P925,'Lookup Tables'!$A$3:$B$121,2,TRUE)</f>
        <v>43401</v>
      </c>
      <c r="S925" s="10">
        <f>VLOOKUP(P925,'Lookup Tables'!$D$3:$E$25,2,TRUE)</f>
        <v>43374</v>
      </c>
      <c r="T925" s="24" t="str">
        <f>IF(LEFT(G925,2)="PH",VLOOKUP(LEFT(G925,3),'Lookup Tables'!$G$3:$H$37,2,FALSE),IF(ISNA(VLOOKUP(LEFT(G925,2),'Lookup Tables'!$G$3:$H$37,2,FALSE)),"Other",VLOOKUP(LEFT(G925,2),'Lookup Tables'!$G$3:$H$37,2,FALSE)))</f>
        <v>Battery</v>
      </c>
      <c r="U925" s="79" t="str">
        <f t="shared" si="102"/>
        <v>NL2</v>
      </c>
      <c r="V925" s="79" t="str">
        <f t="shared" si="103"/>
        <v>L</v>
      </c>
      <c r="W925" s="79">
        <f>VLOOKUP(V925,'Lookup Tables'!$K$3:$L$21,2,FALSE)</f>
        <v>12</v>
      </c>
      <c r="X925" s="79">
        <f t="shared" si="104"/>
        <v>144</v>
      </c>
      <c r="Y925" s="12">
        <f ca="1">IF(R925="LATE",TODAY()-P925,0)</f>
        <v>0</v>
      </c>
      <c r="Z925">
        <f ca="1">Y925*L925</f>
        <v>0</v>
      </c>
      <c r="AA925" s="80"/>
      <c r="AB925" s="93"/>
    </row>
    <row r="926" spans="1:28" x14ac:dyDescent="0.25">
      <c r="A926" s="25" t="s">
        <v>191</v>
      </c>
      <c r="B926" s="25" t="s">
        <v>13</v>
      </c>
      <c r="C926" s="26">
        <v>43220</v>
      </c>
      <c r="D926" s="26">
        <v>43612</v>
      </c>
      <c r="E926" s="25" t="s">
        <v>192</v>
      </c>
      <c r="F926" s="25" t="s">
        <v>192</v>
      </c>
      <c r="G926" s="25" t="s">
        <v>1746</v>
      </c>
      <c r="H926" s="25" t="s">
        <v>17</v>
      </c>
      <c r="I926" s="25" t="s">
        <v>2430</v>
      </c>
      <c r="J926" s="27">
        <v>12</v>
      </c>
      <c r="K926" s="27">
        <v>0</v>
      </c>
      <c r="L926" s="27">
        <f t="shared" si="101"/>
        <v>12</v>
      </c>
      <c r="M926" s="93">
        <v>1.1073575144461509</v>
      </c>
      <c r="N926" s="4" t="str">
        <f t="shared" si="105"/>
        <v>45869NL2054bf22 Rev4.212</v>
      </c>
      <c r="O926" s="4">
        <f t="shared" si="106"/>
        <v>13.288290173353811</v>
      </c>
      <c r="P926" s="8">
        <f t="shared" si="107"/>
        <v>43450</v>
      </c>
      <c r="Q926" s="8">
        <f>VLOOKUP(P926,'Lookup Tables'!$A$3:$B$121,1,TRUE)</f>
        <v>43450</v>
      </c>
      <c r="R926" s="9">
        <f>VLOOKUP(P926,'Lookup Tables'!$A$3:$B$121,2,TRUE)</f>
        <v>43450</v>
      </c>
      <c r="S926" s="10">
        <f>VLOOKUP(P926,'Lookup Tables'!$D$3:$E$25,2,TRUE)</f>
        <v>43435</v>
      </c>
      <c r="T926" s="24" t="str">
        <f>IF(LEFT(G926,2)="PH",VLOOKUP(LEFT(G926,3),'Lookup Tables'!$G$3:$H$37,2,FALSE),IF(ISNA(VLOOKUP(LEFT(G926,2),'Lookup Tables'!$G$3:$H$37,2,FALSE)),"Other",VLOOKUP(LEFT(G926,2),'Lookup Tables'!$G$3:$H$37,2,FALSE)))</f>
        <v>Battery</v>
      </c>
      <c r="U926" s="79" t="str">
        <f t="shared" si="102"/>
        <v>NL2</v>
      </c>
      <c r="V926" s="79" t="str">
        <f t="shared" si="103"/>
        <v>L</v>
      </c>
      <c r="W926" s="79">
        <f>VLOOKUP(V926,'Lookup Tables'!$K$3:$L$21,2,FALSE)</f>
        <v>12</v>
      </c>
      <c r="X926" s="79">
        <f t="shared" si="104"/>
        <v>144</v>
      </c>
      <c r="Y926" s="12">
        <f ca="1">IF(R926="LATE",TODAY()-P926,0)</f>
        <v>0</v>
      </c>
      <c r="Z926">
        <f ca="1">Y926*L926</f>
        <v>0</v>
      </c>
      <c r="AA926" s="80"/>
      <c r="AB926" s="93"/>
    </row>
    <row r="927" spans="1:28" x14ac:dyDescent="0.25">
      <c r="A927" s="25" t="s">
        <v>191</v>
      </c>
      <c r="B927" s="25" t="s">
        <v>13</v>
      </c>
      <c r="C927" s="26">
        <v>43220</v>
      </c>
      <c r="D927" s="26">
        <v>43612</v>
      </c>
      <c r="E927" s="25" t="s">
        <v>192</v>
      </c>
      <c r="F927" s="25" t="s">
        <v>192</v>
      </c>
      <c r="G927" s="25" t="s">
        <v>1746</v>
      </c>
      <c r="H927" s="25" t="s">
        <v>17</v>
      </c>
      <c r="I927" s="25" t="s">
        <v>2431</v>
      </c>
      <c r="J927" s="27">
        <v>12</v>
      </c>
      <c r="K927" s="27">
        <v>0</v>
      </c>
      <c r="L927" s="27">
        <f t="shared" si="101"/>
        <v>12</v>
      </c>
      <c r="M927" s="93">
        <v>1.1073575144461509</v>
      </c>
      <c r="N927" s="4" t="str">
        <f t="shared" si="105"/>
        <v>45869NL2054bf22 Rev4.212</v>
      </c>
      <c r="O927" s="4">
        <f t="shared" si="106"/>
        <v>13.288290173353811</v>
      </c>
      <c r="P927" s="8">
        <f t="shared" si="107"/>
        <v>43500</v>
      </c>
      <c r="Q927" s="8">
        <f>VLOOKUP(P927,'Lookup Tables'!$A$3:$B$121,1,TRUE)</f>
        <v>43499</v>
      </c>
      <c r="R927" s="9">
        <f>VLOOKUP(P927,'Lookup Tables'!$A$3:$B$121,2,TRUE)</f>
        <v>43499</v>
      </c>
      <c r="S927" s="10">
        <f>VLOOKUP(P927,'Lookup Tables'!$D$3:$E$25,2,TRUE)</f>
        <v>43497</v>
      </c>
      <c r="T927" s="24" t="str">
        <f>IF(LEFT(G927,2)="PH",VLOOKUP(LEFT(G927,3),'Lookup Tables'!$G$3:$H$37,2,FALSE),IF(ISNA(VLOOKUP(LEFT(G927,2),'Lookup Tables'!$G$3:$H$37,2,FALSE)),"Other",VLOOKUP(LEFT(G927,2),'Lookup Tables'!$G$3:$H$37,2,FALSE)))</f>
        <v>Battery</v>
      </c>
      <c r="U927" s="79" t="str">
        <f t="shared" si="102"/>
        <v>NL2</v>
      </c>
      <c r="V927" s="79" t="str">
        <f t="shared" si="103"/>
        <v>L</v>
      </c>
      <c r="W927" s="79">
        <f>VLOOKUP(V927,'Lookup Tables'!$K$3:$L$21,2,FALSE)</f>
        <v>12</v>
      </c>
      <c r="X927" s="79">
        <f t="shared" si="104"/>
        <v>144</v>
      </c>
      <c r="Y927" s="12">
        <f ca="1">IF(R927="LATE",TODAY()-P927,0)</f>
        <v>0</v>
      </c>
      <c r="Z927">
        <f ca="1">Y927*L927</f>
        <v>0</v>
      </c>
      <c r="AA927" s="80"/>
      <c r="AB927" s="93"/>
    </row>
    <row r="928" spans="1:28" x14ac:dyDescent="0.25">
      <c r="A928" s="25" t="s">
        <v>191</v>
      </c>
      <c r="B928" s="25" t="s">
        <v>13</v>
      </c>
      <c r="C928" s="26">
        <v>43220</v>
      </c>
      <c r="D928" s="26">
        <v>43612</v>
      </c>
      <c r="E928" s="25" t="s">
        <v>192</v>
      </c>
      <c r="F928" s="25" t="s">
        <v>192</v>
      </c>
      <c r="G928" s="25" t="s">
        <v>1746</v>
      </c>
      <c r="H928" s="25" t="s">
        <v>17</v>
      </c>
      <c r="I928" s="25" t="s">
        <v>2432</v>
      </c>
      <c r="J928" s="27">
        <v>12</v>
      </c>
      <c r="K928" s="27">
        <v>0</v>
      </c>
      <c r="L928" s="27">
        <f t="shared" si="101"/>
        <v>12</v>
      </c>
      <c r="M928" s="93">
        <v>1.1073575144461509</v>
      </c>
      <c r="N928" s="4" t="str">
        <f t="shared" si="105"/>
        <v>45869NL2054bf22 Rev4.212</v>
      </c>
      <c r="O928" s="4">
        <f t="shared" si="106"/>
        <v>13.288290173353811</v>
      </c>
      <c r="P928" s="8">
        <f t="shared" si="107"/>
        <v>43555</v>
      </c>
      <c r="Q928" s="8">
        <f>VLOOKUP(P928,'Lookup Tables'!$A$3:$B$121,1,TRUE)</f>
        <v>43555</v>
      </c>
      <c r="R928" s="9">
        <f>VLOOKUP(P928,'Lookup Tables'!$A$3:$B$121,2,TRUE)</f>
        <v>43555</v>
      </c>
      <c r="S928" s="10">
        <f>VLOOKUP(P928,'Lookup Tables'!$D$3:$E$25,2,TRUE)</f>
        <v>43525</v>
      </c>
      <c r="T928" s="24" t="str">
        <f>IF(LEFT(G928,2)="PH",VLOOKUP(LEFT(G928,3),'Lookup Tables'!$G$3:$H$37,2,FALSE),IF(ISNA(VLOOKUP(LEFT(G928,2),'Lookup Tables'!$G$3:$H$37,2,FALSE)),"Other",VLOOKUP(LEFT(G928,2),'Lookup Tables'!$G$3:$H$37,2,FALSE)))</f>
        <v>Battery</v>
      </c>
      <c r="U928" s="79" t="str">
        <f t="shared" si="102"/>
        <v>NL2</v>
      </c>
      <c r="V928" s="79" t="str">
        <f t="shared" si="103"/>
        <v>L</v>
      </c>
      <c r="W928" s="79">
        <f>VLOOKUP(V928,'Lookup Tables'!$K$3:$L$21,2,FALSE)</f>
        <v>12</v>
      </c>
      <c r="X928" s="79">
        <f t="shared" si="104"/>
        <v>144</v>
      </c>
      <c r="Y928" s="12">
        <f ca="1">IF(R928="LATE",TODAY()-P928,0)</f>
        <v>0</v>
      </c>
      <c r="Z928">
        <f ca="1">Y928*L928</f>
        <v>0</v>
      </c>
      <c r="AA928" s="80"/>
      <c r="AB928" s="93"/>
    </row>
    <row r="929" spans="1:28" x14ac:dyDescent="0.25">
      <c r="A929" s="25" t="s">
        <v>191</v>
      </c>
      <c r="B929" s="25" t="s">
        <v>13</v>
      </c>
      <c r="C929" s="26">
        <v>43220</v>
      </c>
      <c r="D929" s="26">
        <v>43612</v>
      </c>
      <c r="E929" s="25" t="s">
        <v>192</v>
      </c>
      <c r="F929" s="25" t="s">
        <v>192</v>
      </c>
      <c r="G929" s="25" t="s">
        <v>1746</v>
      </c>
      <c r="H929" s="25" t="s">
        <v>17</v>
      </c>
      <c r="I929" s="25" t="s">
        <v>2433</v>
      </c>
      <c r="J929" s="27">
        <v>12</v>
      </c>
      <c r="K929" s="27">
        <v>0</v>
      </c>
      <c r="L929" s="27">
        <f t="shared" si="101"/>
        <v>12</v>
      </c>
      <c r="M929" s="93">
        <v>1.1073575144461509</v>
      </c>
      <c r="N929" s="4" t="str">
        <f t="shared" si="105"/>
        <v>45869NL2054bf22 Rev4.212</v>
      </c>
      <c r="O929" s="4">
        <f t="shared" si="106"/>
        <v>13.288290173353811</v>
      </c>
      <c r="P929" s="8">
        <f t="shared" si="107"/>
        <v>43598</v>
      </c>
      <c r="Q929" s="8">
        <f>VLOOKUP(P929,'Lookup Tables'!$A$3:$B$121,1,TRUE)</f>
        <v>43597</v>
      </c>
      <c r="R929" s="9">
        <f>VLOOKUP(P929,'Lookup Tables'!$A$3:$B$121,2,TRUE)</f>
        <v>43597</v>
      </c>
      <c r="S929" s="10">
        <f>VLOOKUP(P929,'Lookup Tables'!$D$3:$E$25,2,TRUE)</f>
        <v>43586</v>
      </c>
      <c r="T929" s="24" t="str">
        <f>IF(LEFT(G929,2)="PH",VLOOKUP(LEFT(G929,3),'Lookup Tables'!$G$3:$H$37,2,FALSE),IF(ISNA(VLOOKUP(LEFT(G929,2),'Lookup Tables'!$G$3:$H$37,2,FALSE)),"Other",VLOOKUP(LEFT(G929,2),'Lookup Tables'!$G$3:$H$37,2,FALSE)))</f>
        <v>Battery</v>
      </c>
      <c r="U929" s="79" t="str">
        <f t="shared" si="102"/>
        <v>NL2</v>
      </c>
      <c r="V929" s="79" t="str">
        <f t="shared" si="103"/>
        <v>L</v>
      </c>
      <c r="W929" s="79">
        <f>VLOOKUP(V929,'Lookup Tables'!$K$3:$L$21,2,FALSE)</f>
        <v>12</v>
      </c>
      <c r="X929" s="79">
        <f t="shared" si="104"/>
        <v>144</v>
      </c>
      <c r="Y929" s="12">
        <f ca="1">IF(R929="LATE",TODAY()-P929,0)</f>
        <v>0</v>
      </c>
      <c r="Z929">
        <f ca="1">Y929*L929</f>
        <v>0</v>
      </c>
      <c r="AA929" s="80"/>
      <c r="AB929" s="93"/>
    </row>
    <row r="930" spans="1:28" x14ac:dyDescent="0.25">
      <c r="A930" s="25" t="s">
        <v>182</v>
      </c>
      <c r="B930" s="25" t="s">
        <v>13</v>
      </c>
      <c r="C930" s="26">
        <v>43152</v>
      </c>
      <c r="D930" s="26">
        <v>43539</v>
      </c>
      <c r="E930" s="25" t="s">
        <v>183</v>
      </c>
      <c r="F930" s="25" t="s">
        <v>183</v>
      </c>
      <c r="G930" s="25" t="s">
        <v>1747</v>
      </c>
      <c r="H930" s="25" t="s">
        <v>15</v>
      </c>
      <c r="I930" s="25" t="s">
        <v>2434</v>
      </c>
      <c r="J930" s="27">
        <v>46</v>
      </c>
      <c r="K930" s="27">
        <v>0</v>
      </c>
      <c r="L930" s="27">
        <f t="shared" si="101"/>
        <v>46</v>
      </c>
      <c r="M930" s="93">
        <v>1.386062203579147</v>
      </c>
      <c r="N930" s="4" t="str">
        <f t="shared" si="105"/>
        <v>45231NL2054cq34Rev 1.146</v>
      </c>
      <c r="O930" s="4">
        <f t="shared" si="106"/>
        <v>63.758861364640765</v>
      </c>
      <c r="P930" s="8">
        <f t="shared" si="107"/>
        <v>43345</v>
      </c>
      <c r="Q930" s="8">
        <f>VLOOKUP(P930,'Lookup Tables'!$A$3:$B$121,1,TRUE)</f>
        <v>43345</v>
      </c>
      <c r="R930" s="9" t="str">
        <f>VLOOKUP(P930,'Lookup Tables'!$A$3:$B$121,2,TRUE)</f>
        <v>LATE</v>
      </c>
      <c r="S930" s="10">
        <f>VLOOKUP(P930,'Lookup Tables'!$D$3:$E$25,2,TRUE)</f>
        <v>43344</v>
      </c>
      <c r="T930" s="24" t="str">
        <f>IF(LEFT(G930,2)="PH",VLOOKUP(LEFT(G930,3),'Lookup Tables'!$G$3:$H$37,2,FALSE),IF(ISNA(VLOOKUP(LEFT(G930,2),'Lookup Tables'!$G$3:$H$37,2,FALSE)),"Other",VLOOKUP(LEFT(G930,2),'Lookup Tables'!$G$3:$H$37,2,FALSE)))</f>
        <v>Battery</v>
      </c>
      <c r="U930" s="79" t="str">
        <f t="shared" si="102"/>
        <v>NL2</v>
      </c>
      <c r="V930" s="79" t="str">
        <f t="shared" si="103"/>
        <v>L</v>
      </c>
      <c r="W930" s="79">
        <f>VLOOKUP(V930,'Lookup Tables'!$K$3:$L$21,2,FALSE)</f>
        <v>12</v>
      </c>
      <c r="X930" s="79">
        <f t="shared" si="104"/>
        <v>552</v>
      </c>
      <c r="Y930" s="12">
        <f ca="1">IF(R930="LATE",TODAY()-P930,0)</f>
        <v>12</v>
      </c>
      <c r="Z930">
        <f ca="1">Y930*L930</f>
        <v>552</v>
      </c>
      <c r="AA930" s="80"/>
      <c r="AB930" s="93"/>
    </row>
    <row r="931" spans="1:28" x14ac:dyDescent="0.25">
      <c r="A931" s="25" t="s">
        <v>182</v>
      </c>
      <c r="B931" s="25" t="s">
        <v>13</v>
      </c>
      <c r="C931" s="26">
        <v>43152</v>
      </c>
      <c r="D931" s="26">
        <v>43539</v>
      </c>
      <c r="E931" s="25" t="s">
        <v>183</v>
      </c>
      <c r="F931" s="25" t="s">
        <v>183</v>
      </c>
      <c r="G931" s="25" t="s">
        <v>1747</v>
      </c>
      <c r="H931" s="25" t="s">
        <v>15</v>
      </c>
      <c r="I931" s="25" t="s">
        <v>2435</v>
      </c>
      <c r="J931" s="27">
        <v>46</v>
      </c>
      <c r="K931" s="27">
        <v>0</v>
      </c>
      <c r="L931" s="27">
        <f t="shared" si="101"/>
        <v>46</v>
      </c>
      <c r="M931" s="93">
        <v>1.386062203579147</v>
      </c>
      <c r="N931" s="4" t="str">
        <f t="shared" si="105"/>
        <v>45231NL2054cq34Rev 1.146</v>
      </c>
      <c r="O931" s="4">
        <f t="shared" si="106"/>
        <v>63.758861364640765</v>
      </c>
      <c r="P931" s="8">
        <f t="shared" si="107"/>
        <v>43375</v>
      </c>
      <c r="Q931" s="8">
        <f>VLOOKUP(P931,'Lookup Tables'!$A$3:$B$121,1,TRUE)</f>
        <v>43373</v>
      </c>
      <c r="R931" s="9">
        <f>VLOOKUP(P931,'Lookup Tables'!$A$3:$B$121,2,TRUE)</f>
        <v>43373</v>
      </c>
      <c r="S931" s="10">
        <f>VLOOKUP(P931,'Lookup Tables'!$D$3:$E$25,2,TRUE)</f>
        <v>43374</v>
      </c>
      <c r="T931" s="24" t="str">
        <f>IF(LEFT(G931,2)="PH",VLOOKUP(LEFT(G931,3),'Lookup Tables'!$G$3:$H$37,2,FALSE),IF(ISNA(VLOOKUP(LEFT(G931,2),'Lookup Tables'!$G$3:$H$37,2,FALSE)),"Other",VLOOKUP(LEFT(G931,2),'Lookup Tables'!$G$3:$H$37,2,FALSE)))</f>
        <v>Battery</v>
      </c>
      <c r="U931" s="79" t="str">
        <f t="shared" si="102"/>
        <v>NL2</v>
      </c>
      <c r="V931" s="79" t="str">
        <f t="shared" si="103"/>
        <v>L</v>
      </c>
      <c r="W931" s="79">
        <f>VLOOKUP(V931,'Lookup Tables'!$K$3:$L$21,2,FALSE)</f>
        <v>12</v>
      </c>
      <c r="X931" s="79">
        <f t="shared" si="104"/>
        <v>552</v>
      </c>
      <c r="Y931" s="12">
        <f ca="1">IF(R931="LATE",TODAY()-P931,0)</f>
        <v>0</v>
      </c>
      <c r="Z931">
        <f ca="1">Y931*L931</f>
        <v>0</v>
      </c>
      <c r="AA931" s="80"/>
      <c r="AB931" s="93"/>
    </row>
    <row r="932" spans="1:28" x14ac:dyDescent="0.25">
      <c r="A932" s="25" t="s">
        <v>182</v>
      </c>
      <c r="B932" s="25" t="s">
        <v>13</v>
      </c>
      <c r="C932" s="26">
        <v>43152</v>
      </c>
      <c r="D932" s="26">
        <v>43539</v>
      </c>
      <c r="E932" s="25" t="s">
        <v>183</v>
      </c>
      <c r="F932" s="25" t="s">
        <v>183</v>
      </c>
      <c r="G932" s="25" t="s">
        <v>1747</v>
      </c>
      <c r="H932" s="25" t="s">
        <v>15</v>
      </c>
      <c r="I932" s="25" t="s">
        <v>2436</v>
      </c>
      <c r="J932" s="27">
        <v>46</v>
      </c>
      <c r="K932" s="27">
        <v>0</v>
      </c>
      <c r="L932" s="27">
        <f t="shared" si="101"/>
        <v>46</v>
      </c>
      <c r="M932" s="93">
        <v>1.386062203579147</v>
      </c>
      <c r="N932" s="4" t="str">
        <f t="shared" si="105"/>
        <v>45231NL2054cq34Rev 1.146</v>
      </c>
      <c r="O932" s="4">
        <f t="shared" si="106"/>
        <v>63.758861364640765</v>
      </c>
      <c r="P932" s="8">
        <f t="shared" si="107"/>
        <v>43406</v>
      </c>
      <c r="Q932" s="8">
        <f>VLOOKUP(P932,'Lookup Tables'!$A$3:$B$121,1,TRUE)</f>
        <v>43401</v>
      </c>
      <c r="R932" s="9">
        <f>VLOOKUP(P932,'Lookup Tables'!$A$3:$B$121,2,TRUE)</f>
        <v>43401</v>
      </c>
      <c r="S932" s="10">
        <f>VLOOKUP(P932,'Lookup Tables'!$D$3:$E$25,2,TRUE)</f>
        <v>43405</v>
      </c>
      <c r="T932" s="24" t="str">
        <f>IF(LEFT(G932,2)="PH",VLOOKUP(LEFT(G932,3),'Lookup Tables'!$G$3:$H$37,2,FALSE),IF(ISNA(VLOOKUP(LEFT(G932,2),'Lookup Tables'!$G$3:$H$37,2,FALSE)),"Other",VLOOKUP(LEFT(G932,2),'Lookup Tables'!$G$3:$H$37,2,FALSE)))</f>
        <v>Battery</v>
      </c>
      <c r="U932" s="79" t="str">
        <f t="shared" si="102"/>
        <v>NL2</v>
      </c>
      <c r="V932" s="79" t="str">
        <f t="shared" si="103"/>
        <v>L</v>
      </c>
      <c r="W932" s="79">
        <f>VLOOKUP(V932,'Lookup Tables'!$K$3:$L$21,2,FALSE)</f>
        <v>12</v>
      </c>
      <c r="X932" s="79">
        <f t="shared" si="104"/>
        <v>552</v>
      </c>
      <c r="Y932" s="12">
        <f ca="1">IF(R932="LATE",TODAY()-P932,0)</f>
        <v>0</v>
      </c>
      <c r="Z932">
        <f ca="1">Y932*L932</f>
        <v>0</v>
      </c>
      <c r="AA932" s="80"/>
      <c r="AB932" s="93"/>
    </row>
    <row r="933" spans="1:28" x14ac:dyDescent="0.25">
      <c r="A933" s="25" t="s">
        <v>182</v>
      </c>
      <c r="B933" s="25" t="s">
        <v>13</v>
      </c>
      <c r="C933" s="26">
        <v>43152</v>
      </c>
      <c r="D933" s="26">
        <v>43539</v>
      </c>
      <c r="E933" s="25" t="s">
        <v>183</v>
      </c>
      <c r="F933" s="25" t="s">
        <v>183</v>
      </c>
      <c r="G933" s="25" t="s">
        <v>1747</v>
      </c>
      <c r="H933" s="25" t="s">
        <v>15</v>
      </c>
      <c r="I933" s="25" t="s">
        <v>2437</v>
      </c>
      <c r="J933" s="27">
        <v>46</v>
      </c>
      <c r="K933" s="27">
        <v>0</v>
      </c>
      <c r="L933" s="27">
        <f t="shared" si="101"/>
        <v>46</v>
      </c>
      <c r="M933" s="93">
        <v>1.386062203579147</v>
      </c>
      <c r="N933" s="4" t="str">
        <f t="shared" si="105"/>
        <v>45231NL2054cq34Rev 1.146</v>
      </c>
      <c r="O933" s="4">
        <f t="shared" si="106"/>
        <v>63.758861364640765</v>
      </c>
      <c r="P933" s="8">
        <f t="shared" si="107"/>
        <v>43437</v>
      </c>
      <c r="Q933" s="8">
        <f>VLOOKUP(P933,'Lookup Tables'!$A$3:$B$121,1,TRUE)</f>
        <v>43436</v>
      </c>
      <c r="R933" s="9">
        <f>VLOOKUP(P933,'Lookup Tables'!$A$3:$B$121,2,TRUE)</f>
        <v>43436</v>
      </c>
      <c r="S933" s="10">
        <f>VLOOKUP(P933,'Lookup Tables'!$D$3:$E$25,2,TRUE)</f>
        <v>43435</v>
      </c>
      <c r="T933" s="24" t="str">
        <f>IF(LEFT(G933,2)="PH",VLOOKUP(LEFT(G933,3),'Lookup Tables'!$G$3:$H$37,2,FALSE),IF(ISNA(VLOOKUP(LEFT(G933,2),'Lookup Tables'!$G$3:$H$37,2,FALSE)),"Other",VLOOKUP(LEFT(G933,2),'Lookup Tables'!$G$3:$H$37,2,FALSE)))</f>
        <v>Battery</v>
      </c>
      <c r="U933" s="79" t="str">
        <f t="shared" si="102"/>
        <v>NL2</v>
      </c>
      <c r="V933" s="79" t="str">
        <f t="shared" si="103"/>
        <v>L</v>
      </c>
      <c r="W933" s="79">
        <f>VLOOKUP(V933,'Lookup Tables'!$K$3:$L$21,2,FALSE)</f>
        <v>12</v>
      </c>
      <c r="X933" s="79">
        <f t="shared" si="104"/>
        <v>552</v>
      </c>
      <c r="Y933" s="12">
        <f ca="1">IF(R933="LATE",TODAY()-P933,0)</f>
        <v>0</v>
      </c>
      <c r="Z933">
        <f ca="1">Y933*L933</f>
        <v>0</v>
      </c>
      <c r="AA933" s="80"/>
      <c r="AB933" s="93"/>
    </row>
    <row r="934" spans="1:28" x14ac:dyDescent="0.25">
      <c r="A934" s="25" t="s">
        <v>182</v>
      </c>
      <c r="B934" s="25" t="s">
        <v>13</v>
      </c>
      <c r="C934" s="26">
        <v>43152</v>
      </c>
      <c r="D934" s="26">
        <v>43539</v>
      </c>
      <c r="E934" s="25" t="s">
        <v>183</v>
      </c>
      <c r="F934" s="25" t="s">
        <v>183</v>
      </c>
      <c r="G934" s="25" t="s">
        <v>1747</v>
      </c>
      <c r="H934" s="25" t="s">
        <v>15</v>
      </c>
      <c r="I934" s="25" t="s">
        <v>2438</v>
      </c>
      <c r="J934" s="27">
        <v>46</v>
      </c>
      <c r="K934" s="27">
        <v>0</v>
      </c>
      <c r="L934" s="27">
        <f t="shared" si="101"/>
        <v>46</v>
      </c>
      <c r="M934" s="93">
        <v>1.386062203579147</v>
      </c>
      <c r="N934" s="4" t="str">
        <f t="shared" si="105"/>
        <v>45231NL2054cq34Rev 1.146</v>
      </c>
      <c r="O934" s="4">
        <f t="shared" si="106"/>
        <v>63.758861364640765</v>
      </c>
      <c r="P934" s="8">
        <f t="shared" si="107"/>
        <v>43467</v>
      </c>
      <c r="Q934" s="8">
        <f>VLOOKUP(P934,'Lookup Tables'!$A$3:$B$121,1,TRUE)</f>
        <v>43464</v>
      </c>
      <c r="R934" s="9">
        <f>VLOOKUP(P934,'Lookup Tables'!$A$3:$B$121,2,TRUE)</f>
        <v>43464</v>
      </c>
      <c r="S934" s="10">
        <f>VLOOKUP(P934,'Lookup Tables'!$D$3:$E$25,2,TRUE)</f>
        <v>43466</v>
      </c>
      <c r="T934" s="24" t="str">
        <f>IF(LEFT(G934,2)="PH",VLOOKUP(LEFT(G934,3),'Lookup Tables'!$G$3:$H$37,2,FALSE),IF(ISNA(VLOOKUP(LEFT(G934,2),'Lookup Tables'!$G$3:$H$37,2,FALSE)),"Other",VLOOKUP(LEFT(G934,2),'Lookup Tables'!$G$3:$H$37,2,FALSE)))</f>
        <v>Battery</v>
      </c>
      <c r="U934" s="79" t="str">
        <f t="shared" si="102"/>
        <v>NL2</v>
      </c>
      <c r="V934" s="79" t="str">
        <f t="shared" si="103"/>
        <v>L</v>
      </c>
      <c r="W934" s="79">
        <f>VLOOKUP(V934,'Lookup Tables'!$K$3:$L$21,2,FALSE)</f>
        <v>12</v>
      </c>
      <c r="X934" s="79">
        <f t="shared" si="104"/>
        <v>552</v>
      </c>
      <c r="Y934" s="12">
        <f ca="1">IF(R934="LATE",TODAY()-P934,0)</f>
        <v>0</v>
      </c>
      <c r="Z934">
        <f ca="1">Y934*L934</f>
        <v>0</v>
      </c>
      <c r="AA934" s="80"/>
      <c r="AB934" s="93"/>
    </row>
    <row r="935" spans="1:28" x14ac:dyDescent="0.25">
      <c r="A935" s="25" t="s">
        <v>182</v>
      </c>
      <c r="B935" s="25" t="s">
        <v>13</v>
      </c>
      <c r="C935" s="26">
        <v>43152</v>
      </c>
      <c r="D935" s="26">
        <v>43539</v>
      </c>
      <c r="E935" s="25" t="s">
        <v>183</v>
      </c>
      <c r="F935" s="25" t="s">
        <v>183</v>
      </c>
      <c r="G935" s="25" t="s">
        <v>1747</v>
      </c>
      <c r="H935" s="25" t="s">
        <v>15</v>
      </c>
      <c r="I935" s="25" t="s">
        <v>2439</v>
      </c>
      <c r="J935" s="27">
        <v>46</v>
      </c>
      <c r="K935" s="27">
        <v>0</v>
      </c>
      <c r="L935" s="27">
        <f t="shared" si="101"/>
        <v>46</v>
      </c>
      <c r="M935" s="93">
        <v>1.386062203579147</v>
      </c>
      <c r="N935" s="4" t="str">
        <f t="shared" si="105"/>
        <v>45231NL2054cq34Rev 1.146</v>
      </c>
      <c r="O935" s="4">
        <f t="shared" si="106"/>
        <v>63.758861364640765</v>
      </c>
      <c r="P935" s="8">
        <f t="shared" si="107"/>
        <v>43497</v>
      </c>
      <c r="Q935" s="8">
        <f>VLOOKUP(P935,'Lookup Tables'!$A$3:$B$121,1,TRUE)</f>
        <v>43492</v>
      </c>
      <c r="R935" s="9">
        <f>VLOOKUP(P935,'Lookup Tables'!$A$3:$B$121,2,TRUE)</f>
        <v>43492</v>
      </c>
      <c r="S935" s="10">
        <f>VLOOKUP(P935,'Lookup Tables'!$D$3:$E$25,2,TRUE)</f>
        <v>43497</v>
      </c>
      <c r="T935" s="24" t="str">
        <f>IF(LEFT(G935,2)="PH",VLOOKUP(LEFT(G935,3),'Lookup Tables'!$G$3:$H$37,2,FALSE),IF(ISNA(VLOOKUP(LEFT(G935,2),'Lookup Tables'!$G$3:$H$37,2,FALSE)),"Other",VLOOKUP(LEFT(G935,2),'Lookup Tables'!$G$3:$H$37,2,FALSE)))</f>
        <v>Battery</v>
      </c>
      <c r="U935" s="79" t="str">
        <f t="shared" si="102"/>
        <v>NL2</v>
      </c>
      <c r="V935" s="79" t="str">
        <f t="shared" si="103"/>
        <v>L</v>
      </c>
      <c r="W935" s="79">
        <f>VLOOKUP(V935,'Lookup Tables'!$K$3:$L$21,2,FALSE)</f>
        <v>12</v>
      </c>
      <c r="X935" s="79">
        <f t="shared" si="104"/>
        <v>552</v>
      </c>
      <c r="Y935" s="12">
        <f ca="1">IF(R935="LATE",TODAY()-P935,0)</f>
        <v>0</v>
      </c>
      <c r="Z935">
        <f ca="1">Y935*L935</f>
        <v>0</v>
      </c>
      <c r="AA935" s="80"/>
      <c r="AB935" s="93"/>
    </row>
    <row r="936" spans="1:28" x14ac:dyDescent="0.25">
      <c r="A936" s="25" t="s">
        <v>182</v>
      </c>
      <c r="B936" s="25" t="s">
        <v>13</v>
      </c>
      <c r="C936" s="26">
        <v>43152</v>
      </c>
      <c r="D936" s="26">
        <v>43539</v>
      </c>
      <c r="E936" s="25" t="s">
        <v>183</v>
      </c>
      <c r="F936" s="25" t="s">
        <v>183</v>
      </c>
      <c r="G936" s="25" t="s">
        <v>1747</v>
      </c>
      <c r="H936" s="25" t="s">
        <v>15</v>
      </c>
      <c r="I936" s="25" t="s">
        <v>2440</v>
      </c>
      <c r="J936" s="27">
        <v>110</v>
      </c>
      <c r="K936" s="27">
        <v>0</v>
      </c>
      <c r="L936" s="27">
        <f t="shared" si="101"/>
        <v>110</v>
      </c>
      <c r="M936" s="93">
        <v>1.386062203579147</v>
      </c>
      <c r="N936" s="4" t="str">
        <f t="shared" si="105"/>
        <v>45231NL2054cq34Rev 1.1110</v>
      </c>
      <c r="O936" s="4">
        <f t="shared" si="106"/>
        <v>152.46684239370617</v>
      </c>
      <c r="P936" s="8">
        <f t="shared" si="107"/>
        <v>43525</v>
      </c>
      <c r="Q936" s="8">
        <f>VLOOKUP(P936,'Lookup Tables'!$A$3:$B$121,1,TRUE)</f>
        <v>43520</v>
      </c>
      <c r="R936" s="9">
        <f>VLOOKUP(P936,'Lookup Tables'!$A$3:$B$121,2,TRUE)</f>
        <v>43520</v>
      </c>
      <c r="S936" s="10">
        <f>VLOOKUP(P936,'Lookup Tables'!$D$3:$E$25,2,TRUE)</f>
        <v>43525</v>
      </c>
      <c r="T936" s="24" t="str">
        <f>IF(LEFT(G936,2)="PH",VLOOKUP(LEFT(G936,3),'Lookup Tables'!$G$3:$H$37,2,FALSE),IF(ISNA(VLOOKUP(LEFT(G936,2),'Lookup Tables'!$G$3:$H$37,2,FALSE)),"Other",VLOOKUP(LEFT(G936,2),'Lookup Tables'!$G$3:$H$37,2,FALSE)))</f>
        <v>Battery</v>
      </c>
      <c r="U936" s="79" t="str">
        <f t="shared" si="102"/>
        <v>NL2</v>
      </c>
      <c r="V936" s="79" t="str">
        <f t="shared" si="103"/>
        <v>L</v>
      </c>
      <c r="W936" s="79">
        <f>VLOOKUP(V936,'Lookup Tables'!$K$3:$L$21,2,FALSE)</f>
        <v>12</v>
      </c>
      <c r="X936" s="79">
        <f t="shared" si="104"/>
        <v>1320</v>
      </c>
      <c r="Y936" s="12">
        <f ca="1">IF(R936="LATE",TODAY()-P936,0)</f>
        <v>0</v>
      </c>
      <c r="Z936">
        <f ca="1">Y936*L936</f>
        <v>0</v>
      </c>
      <c r="AA936" s="80"/>
      <c r="AB936" s="93"/>
    </row>
    <row r="937" spans="1:28" x14ac:dyDescent="0.25">
      <c r="A937" s="25" t="s">
        <v>503</v>
      </c>
      <c r="B937" s="25" t="s">
        <v>13</v>
      </c>
      <c r="C937" s="26">
        <v>43308</v>
      </c>
      <c r="D937" s="26">
        <v>43416</v>
      </c>
      <c r="E937" s="25" t="s">
        <v>504</v>
      </c>
      <c r="F937" s="25" t="s">
        <v>504</v>
      </c>
      <c r="G937" s="25" t="s">
        <v>1748</v>
      </c>
      <c r="H937" s="25" t="s">
        <v>17</v>
      </c>
      <c r="I937" s="25" t="s">
        <v>2441</v>
      </c>
      <c r="J937" s="27">
        <v>3</v>
      </c>
      <c r="K937" s="27">
        <v>0</v>
      </c>
      <c r="L937" s="27">
        <f t="shared" si="101"/>
        <v>3</v>
      </c>
      <c r="M937" s="93">
        <v>1.1783303050187064</v>
      </c>
      <c r="N937" s="4" t="str">
        <f t="shared" si="105"/>
        <v>46679PH2054az34 Rev 1.03</v>
      </c>
      <c r="O937" s="4">
        <f t="shared" si="106"/>
        <v>3.5349909150561194</v>
      </c>
      <c r="P937" s="8">
        <f t="shared" si="107"/>
        <v>43416</v>
      </c>
      <c r="Q937" s="8">
        <f>VLOOKUP(P937,'Lookup Tables'!$A$3:$B$121,1,TRUE)</f>
        <v>43415</v>
      </c>
      <c r="R937" s="9">
        <f>VLOOKUP(P937,'Lookup Tables'!$A$3:$B$121,2,TRUE)</f>
        <v>43415</v>
      </c>
      <c r="S937" s="10">
        <f>VLOOKUP(P937,'Lookup Tables'!$D$3:$E$25,2,TRUE)</f>
        <v>43405</v>
      </c>
      <c r="T937" s="24" t="str">
        <f>IF(LEFT(G937,2)="PH",VLOOKUP(LEFT(G937,3),'Lookup Tables'!$G$3:$H$37,2,FALSE),IF(ISNA(VLOOKUP(LEFT(G937,2),'Lookup Tables'!$G$3:$H$37,2,FALSE)),"Other",VLOOKUP(LEFT(G937,2),'Lookup Tables'!$G$3:$H$37,2,FALSE)))</f>
        <v>Battery</v>
      </c>
      <c r="U937" s="79" t="str">
        <f t="shared" si="102"/>
        <v>PH2</v>
      </c>
      <c r="V937" s="79" t="str">
        <f t="shared" si="103"/>
        <v>H</v>
      </c>
      <c r="W937" s="79">
        <f>VLOOKUP(V937,'Lookup Tables'!$K$3:$L$21,2,FALSE)</f>
        <v>8</v>
      </c>
      <c r="X937" s="79">
        <f t="shared" si="104"/>
        <v>24</v>
      </c>
      <c r="Y937" s="12">
        <f ca="1">IF(R937="LATE",TODAY()-P937,0)</f>
        <v>0</v>
      </c>
      <c r="Z937">
        <f ca="1">Y937*L937</f>
        <v>0</v>
      </c>
      <c r="AA937" s="80"/>
      <c r="AB937" s="93"/>
    </row>
    <row r="938" spans="1:28" x14ac:dyDescent="0.25">
      <c r="A938" s="25" t="s">
        <v>503</v>
      </c>
      <c r="B938" s="25" t="s">
        <v>13</v>
      </c>
      <c r="C938" s="26">
        <v>43308</v>
      </c>
      <c r="D938" s="26">
        <v>43416</v>
      </c>
      <c r="E938" s="25" t="s">
        <v>504</v>
      </c>
      <c r="F938" s="25" t="s">
        <v>504</v>
      </c>
      <c r="G938" s="25" t="s">
        <v>1749</v>
      </c>
      <c r="H938" s="25" t="s">
        <v>17</v>
      </c>
      <c r="I938" s="25" t="s">
        <v>2442</v>
      </c>
      <c r="J938" s="27">
        <v>82</v>
      </c>
      <c r="K938" s="27">
        <v>0</v>
      </c>
      <c r="L938" s="27">
        <f t="shared" si="101"/>
        <v>82</v>
      </c>
      <c r="M938" s="93">
        <v>1.1783303050187064</v>
      </c>
      <c r="N938" s="4" t="str">
        <f t="shared" si="105"/>
        <v>46679PH2054az34 Rev 1.182</v>
      </c>
      <c r="O938" s="4">
        <f t="shared" si="106"/>
        <v>96.623085011533931</v>
      </c>
      <c r="P938" s="8">
        <f t="shared" si="107"/>
        <v>43416</v>
      </c>
      <c r="Q938" s="8">
        <f>VLOOKUP(P938,'Lookup Tables'!$A$3:$B$121,1,TRUE)</f>
        <v>43415</v>
      </c>
      <c r="R938" s="9">
        <f>VLOOKUP(P938,'Lookup Tables'!$A$3:$B$121,2,TRUE)</f>
        <v>43415</v>
      </c>
      <c r="S938" s="10">
        <f>VLOOKUP(P938,'Lookup Tables'!$D$3:$E$25,2,TRUE)</f>
        <v>43405</v>
      </c>
      <c r="T938" s="24" t="str">
        <f>IF(LEFT(G938,2)="PH",VLOOKUP(LEFT(G938,3),'Lookup Tables'!$G$3:$H$37,2,FALSE),IF(ISNA(VLOOKUP(LEFT(G938,2),'Lookup Tables'!$G$3:$H$37,2,FALSE)),"Other",VLOOKUP(LEFT(G938,2),'Lookup Tables'!$G$3:$H$37,2,FALSE)))</f>
        <v>Battery</v>
      </c>
      <c r="U938" s="79" t="str">
        <f t="shared" si="102"/>
        <v>PH2</v>
      </c>
      <c r="V938" s="79" t="str">
        <f t="shared" si="103"/>
        <v>H</v>
      </c>
      <c r="W938" s="79">
        <f>VLOOKUP(V938,'Lookup Tables'!$K$3:$L$21,2,FALSE)</f>
        <v>8</v>
      </c>
      <c r="X938" s="79">
        <f t="shared" si="104"/>
        <v>656</v>
      </c>
      <c r="Y938" s="12">
        <f ca="1">IF(R938="LATE",TODAY()-P938,0)</f>
        <v>0</v>
      </c>
      <c r="Z938">
        <f ca="1">Y938*L938</f>
        <v>0</v>
      </c>
      <c r="AA938" s="80"/>
      <c r="AB938" s="93"/>
    </row>
    <row r="939" spans="1:28" x14ac:dyDescent="0.25">
      <c r="A939" s="25" t="s">
        <v>1216</v>
      </c>
      <c r="B939" s="25" t="s">
        <v>13</v>
      </c>
      <c r="C939" s="26">
        <v>43342</v>
      </c>
      <c r="D939" s="26">
        <v>43378</v>
      </c>
      <c r="E939" s="25" t="s">
        <v>1217</v>
      </c>
      <c r="F939" s="25" t="s">
        <v>1217</v>
      </c>
      <c r="G939" s="25" t="s">
        <v>1750</v>
      </c>
      <c r="H939" s="25" t="s">
        <v>17</v>
      </c>
      <c r="I939" s="25" t="s">
        <v>2443</v>
      </c>
      <c r="J939" s="27">
        <v>10</v>
      </c>
      <c r="K939" s="27">
        <v>0</v>
      </c>
      <c r="L939" s="27">
        <f t="shared" si="101"/>
        <v>10</v>
      </c>
      <c r="M939" s="93">
        <v>1.1832438059044985</v>
      </c>
      <c r="N939" s="4" t="str">
        <f t="shared" si="105"/>
        <v>46930PH2054bf34 Rev 1.310</v>
      </c>
      <c r="O939" s="4">
        <f t="shared" si="106"/>
        <v>11.832438059044986</v>
      </c>
      <c r="P939" s="8">
        <f t="shared" si="107"/>
        <v>43378</v>
      </c>
      <c r="Q939" s="8">
        <f>VLOOKUP(P939,'Lookup Tables'!$A$3:$B$121,1,TRUE)</f>
        <v>43373</v>
      </c>
      <c r="R939" s="9">
        <f>VLOOKUP(P939,'Lookup Tables'!$A$3:$B$121,2,TRUE)</f>
        <v>43373</v>
      </c>
      <c r="S939" s="10">
        <f>VLOOKUP(P939,'Lookup Tables'!$D$3:$E$25,2,TRUE)</f>
        <v>43374</v>
      </c>
      <c r="T939" s="24" t="str">
        <f>IF(LEFT(G939,2)="PH",VLOOKUP(LEFT(G939,3),'Lookup Tables'!$G$3:$H$37,2,FALSE),IF(ISNA(VLOOKUP(LEFT(G939,2),'Lookup Tables'!$G$3:$H$37,2,FALSE)),"Other",VLOOKUP(LEFT(G939,2),'Lookup Tables'!$G$3:$H$37,2,FALSE)))</f>
        <v>Battery</v>
      </c>
      <c r="U939" s="79" t="str">
        <f t="shared" si="102"/>
        <v>PH2</v>
      </c>
      <c r="V939" s="79" t="str">
        <f t="shared" si="103"/>
        <v>H</v>
      </c>
      <c r="W939" s="79">
        <f>VLOOKUP(V939,'Lookup Tables'!$K$3:$L$21,2,FALSE)</f>
        <v>8</v>
      </c>
      <c r="X939" s="79">
        <f t="shared" si="104"/>
        <v>80</v>
      </c>
      <c r="Y939" s="12">
        <f ca="1">IF(R939="LATE",TODAY()-P939,0)</f>
        <v>0</v>
      </c>
      <c r="Z939">
        <f ca="1">Y939*L939</f>
        <v>0</v>
      </c>
      <c r="AA939" s="80"/>
      <c r="AB939" s="93"/>
    </row>
    <row r="940" spans="1:28" x14ac:dyDescent="0.25">
      <c r="A940" s="25" t="s">
        <v>271</v>
      </c>
      <c r="B940" s="25" t="s">
        <v>13</v>
      </c>
      <c r="C940" s="26">
        <v>43252</v>
      </c>
      <c r="D940" s="26">
        <v>43339</v>
      </c>
      <c r="E940" s="25" t="s">
        <v>78</v>
      </c>
      <c r="F940" s="25" t="s">
        <v>78</v>
      </c>
      <c r="G940" s="25" t="s">
        <v>1751</v>
      </c>
      <c r="H940" s="25" t="s">
        <v>17</v>
      </c>
      <c r="I940" s="25" t="s">
        <v>2444</v>
      </c>
      <c r="J940" s="27">
        <v>150</v>
      </c>
      <c r="K940" s="27">
        <v>0</v>
      </c>
      <c r="L940" s="27">
        <f t="shared" si="101"/>
        <v>150</v>
      </c>
      <c r="M940" s="93">
        <v>1.0922530487601969</v>
      </c>
      <c r="N940" s="4" t="str">
        <f t="shared" si="105"/>
        <v>46165PH2054bf34 Rev 1.4150</v>
      </c>
      <c r="O940" s="4">
        <f t="shared" si="106"/>
        <v>163.83795731402952</v>
      </c>
      <c r="P940" s="8">
        <f t="shared" si="107"/>
        <v>43333</v>
      </c>
      <c r="Q940" s="8">
        <f>VLOOKUP(P940,'Lookup Tables'!$A$3:$B$121,1,TRUE)</f>
        <v>43331</v>
      </c>
      <c r="R940" s="9" t="str">
        <f>VLOOKUP(P940,'Lookup Tables'!$A$3:$B$121,2,TRUE)</f>
        <v>LATE</v>
      </c>
      <c r="S940" s="10" t="str">
        <f>VLOOKUP(P940,'Lookup Tables'!$D$3:$E$25,2,TRUE)</f>
        <v>LATE</v>
      </c>
      <c r="T940" s="24" t="str">
        <f>IF(LEFT(G940,2)="PH",VLOOKUP(LEFT(G940,3),'Lookup Tables'!$G$3:$H$37,2,FALSE),IF(ISNA(VLOOKUP(LEFT(G940,2),'Lookup Tables'!$G$3:$H$37,2,FALSE)),"Other",VLOOKUP(LEFT(G940,2),'Lookup Tables'!$G$3:$H$37,2,FALSE)))</f>
        <v>Battery</v>
      </c>
      <c r="U940" s="79" t="str">
        <f t="shared" si="102"/>
        <v>PH2</v>
      </c>
      <c r="V940" s="79" t="str">
        <f t="shared" si="103"/>
        <v>H</v>
      </c>
      <c r="W940" s="79">
        <f>VLOOKUP(V940,'Lookup Tables'!$K$3:$L$21,2,FALSE)</f>
        <v>8</v>
      </c>
      <c r="X940" s="79">
        <f t="shared" si="104"/>
        <v>1200</v>
      </c>
      <c r="Y940" s="12">
        <f ca="1">IF(R940="LATE",TODAY()-P940,0)</f>
        <v>24</v>
      </c>
      <c r="Z940">
        <f ca="1">Y940*L940</f>
        <v>3600</v>
      </c>
      <c r="AA940" s="80"/>
      <c r="AB940" s="93"/>
    </row>
    <row r="941" spans="1:28" x14ac:dyDescent="0.25">
      <c r="A941" s="25" t="s">
        <v>1216</v>
      </c>
      <c r="B941" s="25" t="s">
        <v>13</v>
      </c>
      <c r="C941" s="26">
        <v>43342</v>
      </c>
      <c r="D941" s="26">
        <v>43378</v>
      </c>
      <c r="E941" s="25" t="s">
        <v>1217</v>
      </c>
      <c r="F941" s="25" t="s">
        <v>1217</v>
      </c>
      <c r="G941" s="25" t="s">
        <v>1751</v>
      </c>
      <c r="H941" s="25" t="s">
        <v>17</v>
      </c>
      <c r="I941" s="25" t="s">
        <v>2445</v>
      </c>
      <c r="J941" s="27">
        <v>40</v>
      </c>
      <c r="K941" s="27">
        <v>0</v>
      </c>
      <c r="L941" s="27">
        <f t="shared" si="101"/>
        <v>40</v>
      </c>
      <c r="M941" s="93">
        <v>1.1832438059044985</v>
      </c>
      <c r="N941" s="4" t="str">
        <f t="shared" si="105"/>
        <v>46930PH2054bf34 Rev 1.440</v>
      </c>
      <c r="O941" s="4">
        <f t="shared" si="106"/>
        <v>47.329752236179942</v>
      </c>
      <c r="P941" s="8">
        <f t="shared" si="107"/>
        <v>43378</v>
      </c>
      <c r="Q941" s="8">
        <f>VLOOKUP(P941,'Lookup Tables'!$A$3:$B$121,1,TRUE)</f>
        <v>43373</v>
      </c>
      <c r="R941" s="9">
        <f>VLOOKUP(P941,'Lookup Tables'!$A$3:$B$121,2,TRUE)</f>
        <v>43373</v>
      </c>
      <c r="S941" s="10">
        <f>VLOOKUP(P941,'Lookup Tables'!$D$3:$E$25,2,TRUE)</f>
        <v>43374</v>
      </c>
      <c r="T941" s="24" t="str">
        <f>IF(LEFT(G941,2)="PH",VLOOKUP(LEFT(G941,3),'Lookup Tables'!$G$3:$H$37,2,FALSE),IF(ISNA(VLOOKUP(LEFT(G941,2),'Lookup Tables'!$G$3:$H$37,2,FALSE)),"Other",VLOOKUP(LEFT(G941,2),'Lookup Tables'!$G$3:$H$37,2,FALSE)))</f>
        <v>Battery</v>
      </c>
      <c r="U941" s="79" t="str">
        <f t="shared" si="102"/>
        <v>PH2</v>
      </c>
      <c r="V941" s="79" t="str">
        <f t="shared" si="103"/>
        <v>H</v>
      </c>
      <c r="W941" s="79">
        <f>VLOOKUP(V941,'Lookup Tables'!$K$3:$L$21,2,FALSE)</f>
        <v>8</v>
      </c>
      <c r="X941" s="79">
        <f t="shared" si="104"/>
        <v>320</v>
      </c>
      <c r="Y941" s="12">
        <f ca="1">IF(R941="LATE",TODAY()-P941,0)</f>
        <v>0</v>
      </c>
      <c r="Z941">
        <f ca="1">Y941*L941</f>
        <v>0</v>
      </c>
      <c r="AA941" s="80"/>
      <c r="AB941" s="93"/>
    </row>
    <row r="942" spans="1:28" x14ac:dyDescent="0.25">
      <c r="A942" s="25" t="s">
        <v>1315</v>
      </c>
      <c r="B942" s="25" t="s">
        <v>13</v>
      </c>
      <c r="C942" s="26">
        <v>43350</v>
      </c>
      <c r="D942" s="26">
        <v>43465</v>
      </c>
      <c r="E942" s="25" t="s">
        <v>1217</v>
      </c>
      <c r="F942" s="25" t="s">
        <v>1217</v>
      </c>
      <c r="G942" s="25" t="s">
        <v>1751</v>
      </c>
      <c r="H942" s="25" t="s">
        <v>17</v>
      </c>
      <c r="I942" s="25" t="s">
        <v>2445</v>
      </c>
      <c r="J942" s="27">
        <v>125</v>
      </c>
      <c r="K942" s="27">
        <v>0</v>
      </c>
      <c r="L942" s="27">
        <f t="shared" si="101"/>
        <v>125</v>
      </c>
      <c r="M942" s="93">
        <v>1.0012622916158953</v>
      </c>
      <c r="N942" s="4" t="str">
        <f t="shared" si="105"/>
        <v>47005PH2054bf34 Rev 1.4125</v>
      </c>
      <c r="O942" s="4">
        <f t="shared" si="106"/>
        <v>125.15778645198691</v>
      </c>
      <c r="P942" s="8">
        <f t="shared" si="107"/>
        <v>43465</v>
      </c>
      <c r="Q942" s="8">
        <f>VLOOKUP(P942,'Lookup Tables'!$A$3:$B$121,1,TRUE)</f>
        <v>43464</v>
      </c>
      <c r="R942" s="9">
        <f>VLOOKUP(P942,'Lookup Tables'!$A$3:$B$121,2,TRUE)</f>
        <v>43464</v>
      </c>
      <c r="S942" s="10">
        <f>VLOOKUP(P942,'Lookup Tables'!$D$3:$E$25,2,TRUE)</f>
        <v>43435</v>
      </c>
      <c r="T942" s="24" t="str">
        <f>IF(LEFT(G942,2)="PH",VLOOKUP(LEFT(G942,3),'Lookup Tables'!$G$3:$H$37,2,FALSE),IF(ISNA(VLOOKUP(LEFT(G942,2),'Lookup Tables'!$G$3:$H$37,2,FALSE)),"Other",VLOOKUP(LEFT(G942,2),'Lookup Tables'!$G$3:$H$37,2,FALSE)))</f>
        <v>Battery</v>
      </c>
      <c r="U942" s="79" t="str">
        <f t="shared" si="102"/>
        <v>PH2</v>
      </c>
      <c r="V942" s="79" t="str">
        <f t="shared" si="103"/>
        <v>H</v>
      </c>
      <c r="W942" s="79">
        <f>VLOOKUP(V942,'Lookup Tables'!$K$3:$L$21,2,FALSE)</f>
        <v>8</v>
      </c>
      <c r="X942" s="79">
        <f t="shared" si="104"/>
        <v>1000</v>
      </c>
      <c r="Y942" s="12">
        <f ca="1">IF(R942="LATE",TODAY()-P942,0)</f>
        <v>0</v>
      </c>
      <c r="Z942">
        <f ca="1">Y942*L942</f>
        <v>0</v>
      </c>
      <c r="AA942" s="80"/>
      <c r="AB942" s="93"/>
    </row>
    <row r="943" spans="1:28" x14ac:dyDescent="0.25">
      <c r="A943" s="25" t="s">
        <v>1318</v>
      </c>
      <c r="B943" s="25" t="s">
        <v>13</v>
      </c>
      <c r="C943" s="26">
        <v>43350</v>
      </c>
      <c r="D943" s="26">
        <v>43479</v>
      </c>
      <c r="E943" s="25" t="s">
        <v>1217</v>
      </c>
      <c r="F943" s="25" t="s">
        <v>1217</v>
      </c>
      <c r="G943" s="25" t="s">
        <v>1751</v>
      </c>
      <c r="H943" s="25" t="s">
        <v>17</v>
      </c>
      <c r="I943" s="25" t="s">
        <v>2445</v>
      </c>
      <c r="J943" s="27">
        <v>125</v>
      </c>
      <c r="K943" s="27">
        <v>0</v>
      </c>
      <c r="L943" s="27">
        <f t="shared" si="101"/>
        <v>125</v>
      </c>
      <c r="M943" s="93">
        <v>1.0012622916158953</v>
      </c>
      <c r="N943" s="4" t="str">
        <f t="shared" si="105"/>
        <v>47006PH2054bf34 Rev 1.4125</v>
      </c>
      <c r="O943" s="4">
        <f t="shared" si="106"/>
        <v>125.15778645198691</v>
      </c>
      <c r="P943" s="8">
        <f t="shared" si="107"/>
        <v>43479</v>
      </c>
      <c r="Q943" s="8">
        <f>VLOOKUP(P943,'Lookup Tables'!$A$3:$B$121,1,TRUE)</f>
        <v>43478</v>
      </c>
      <c r="R943" s="9">
        <f>VLOOKUP(P943,'Lookup Tables'!$A$3:$B$121,2,TRUE)</f>
        <v>43478</v>
      </c>
      <c r="S943" s="10">
        <f>VLOOKUP(P943,'Lookup Tables'!$D$3:$E$25,2,TRUE)</f>
        <v>43466</v>
      </c>
      <c r="T943" s="24" t="str">
        <f>IF(LEFT(G943,2)="PH",VLOOKUP(LEFT(G943,3),'Lookup Tables'!$G$3:$H$37,2,FALSE),IF(ISNA(VLOOKUP(LEFT(G943,2),'Lookup Tables'!$G$3:$H$37,2,FALSE)),"Other",VLOOKUP(LEFT(G943,2),'Lookup Tables'!$G$3:$H$37,2,FALSE)))</f>
        <v>Battery</v>
      </c>
      <c r="U943" s="79" t="str">
        <f t="shared" si="102"/>
        <v>PH2</v>
      </c>
      <c r="V943" s="79" t="str">
        <f t="shared" si="103"/>
        <v>H</v>
      </c>
      <c r="W943" s="79">
        <f>VLOOKUP(V943,'Lookup Tables'!$K$3:$L$21,2,FALSE)</f>
        <v>8</v>
      </c>
      <c r="X943" s="79">
        <f t="shared" si="104"/>
        <v>1000</v>
      </c>
      <c r="Y943" s="12">
        <f ca="1">IF(R943="LATE",TODAY()-P943,0)</f>
        <v>0</v>
      </c>
      <c r="Z943">
        <f ca="1">Y943*L943</f>
        <v>0</v>
      </c>
      <c r="AA943" s="80"/>
      <c r="AB943" s="93"/>
    </row>
    <row r="944" spans="1:28" x14ac:dyDescent="0.25">
      <c r="A944" s="25" t="s">
        <v>1319</v>
      </c>
      <c r="B944" s="25" t="s">
        <v>13</v>
      </c>
      <c r="C944" s="26">
        <v>43350</v>
      </c>
      <c r="D944" s="26">
        <v>43500</v>
      </c>
      <c r="E944" s="25" t="s">
        <v>1217</v>
      </c>
      <c r="F944" s="25" t="s">
        <v>1217</v>
      </c>
      <c r="G944" s="25" t="s">
        <v>1751</v>
      </c>
      <c r="H944" s="25" t="s">
        <v>17</v>
      </c>
      <c r="I944" s="25" t="s">
        <v>2445</v>
      </c>
      <c r="J944" s="27">
        <v>125</v>
      </c>
      <c r="K944" s="27">
        <v>0</v>
      </c>
      <c r="L944" s="27">
        <f t="shared" si="101"/>
        <v>125</v>
      </c>
      <c r="M944" s="93">
        <v>1.0012622916158953</v>
      </c>
      <c r="N944" s="4" t="str">
        <f t="shared" si="105"/>
        <v>47007PH2054bf34 Rev 1.4125</v>
      </c>
      <c r="O944" s="4">
        <f t="shared" si="106"/>
        <v>125.15778645198691</v>
      </c>
      <c r="P944" s="8">
        <f t="shared" si="107"/>
        <v>43500</v>
      </c>
      <c r="Q944" s="8">
        <f>VLOOKUP(P944,'Lookup Tables'!$A$3:$B$121,1,TRUE)</f>
        <v>43499</v>
      </c>
      <c r="R944" s="9">
        <f>VLOOKUP(P944,'Lookup Tables'!$A$3:$B$121,2,TRUE)</f>
        <v>43499</v>
      </c>
      <c r="S944" s="10">
        <f>VLOOKUP(P944,'Lookup Tables'!$D$3:$E$25,2,TRUE)</f>
        <v>43497</v>
      </c>
      <c r="T944" s="24" t="str">
        <f>IF(LEFT(G944,2)="PH",VLOOKUP(LEFT(G944,3),'Lookup Tables'!$G$3:$H$37,2,FALSE),IF(ISNA(VLOOKUP(LEFT(G944,2),'Lookup Tables'!$G$3:$H$37,2,FALSE)),"Other",VLOOKUP(LEFT(G944,2),'Lookup Tables'!$G$3:$H$37,2,FALSE)))</f>
        <v>Battery</v>
      </c>
      <c r="U944" s="79" t="str">
        <f t="shared" si="102"/>
        <v>PH2</v>
      </c>
      <c r="V944" s="79" t="str">
        <f t="shared" si="103"/>
        <v>H</v>
      </c>
      <c r="W944" s="79">
        <f>VLOOKUP(V944,'Lookup Tables'!$K$3:$L$21,2,FALSE)</f>
        <v>8</v>
      </c>
      <c r="X944" s="79">
        <f t="shared" si="104"/>
        <v>1000</v>
      </c>
      <c r="Y944" s="12">
        <f ca="1">IF(R944="LATE",TODAY()-P944,0)</f>
        <v>0</v>
      </c>
      <c r="Z944">
        <f ca="1">Y944*L944</f>
        <v>0</v>
      </c>
      <c r="AA944" s="80"/>
      <c r="AB944" s="93"/>
    </row>
    <row r="945" spans="1:28" x14ac:dyDescent="0.25">
      <c r="A945" s="25" t="s">
        <v>1320</v>
      </c>
      <c r="B945" s="25" t="s">
        <v>13</v>
      </c>
      <c r="C945" s="26">
        <v>43350</v>
      </c>
      <c r="D945" s="26">
        <v>43521</v>
      </c>
      <c r="E945" s="25" t="s">
        <v>1217</v>
      </c>
      <c r="F945" s="25" t="s">
        <v>1217</v>
      </c>
      <c r="G945" s="25" t="s">
        <v>1751</v>
      </c>
      <c r="H945" s="25" t="s">
        <v>17</v>
      </c>
      <c r="I945" s="25" t="s">
        <v>2445</v>
      </c>
      <c r="J945" s="27">
        <v>125</v>
      </c>
      <c r="K945" s="27">
        <v>0</v>
      </c>
      <c r="L945" s="27">
        <f t="shared" si="101"/>
        <v>125</v>
      </c>
      <c r="M945" s="93">
        <v>1.0012622916158953</v>
      </c>
      <c r="N945" s="4" t="str">
        <f t="shared" si="105"/>
        <v>47008PH2054bf34 Rev 1.4125</v>
      </c>
      <c r="O945" s="4">
        <f t="shared" si="106"/>
        <v>125.15778645198691</v>
      </c>
      <c r="P945" s="8">
        <f t="shared" si="107"/>
        <v>43521</v>
      </c>
      <c r="Q945" s="8">
        <f>VLOOKUP(P945,'Lookup Tables'!$A$3:$B$121,1,TRUE)</f>
        <v>43520</v>
      </c>
      <c r="R945" s="9">
        <f>VLOOKUP(P945,'Lookup Tables'!$A$3:$B$121,2,TRUE)</f>
        <v>43520</v>
      </c>
      <c r="S945" s="10">
        <f>VLOOKUP(P945,'Lookup Tables'!$D$3:$E$25,2,TRUE)</f>
        <v>43497</v>
      </c>
      <c r="T945" s="24" t="str">
        <f>IF(LEFT(G945,2)="PH",VLOOKUP(LEFT(G945,3),'Lookup Tables'!$G$3:$H$37,2,FALSE),IF(ISNA(VLOOKUP(LEFT(G945,2),'Lookup Tables'!$G$3:$H$37,2,FALSE)),"Other",VLOOKUP(LEFT(G945,2),'Lookup Tables'!$G$3:$H$37,2,FALSE)))</f>
        <v>Battery</v>
      </c>
      <c r="U945" s="79" t="str">
        <f t="shared" si="102"/>
        <v>PH2</v>
      </c>
      <c r="V945" s="79" t="str">
        <f t="shared" si="103"/>
        <v>H</v>
      </c>
      <c r="W945" s="79">
        <f>VLOOKUP(V945,'Lookup Tables'!$K$3:$L$21,2,FALSE)</f>
        <v>8</v>
      </c>
      <c r="X945" s="79">
        <f t="shared" si="104"/>
        <v>1000</v>
      </c>
      <c r="Y945" s="12">
        <f ca="1">IF(R945="LATE",TODAY()-P945,0)</f>
        <v>0</v>
      </c>
      <c r="Z945">
        <f ca="1">Y945*L945</f>
        <v>0</v>
      </c>
      <c r="AA945" s="80"/>
      <c r="AB945" s="93"/>
    </row>
    <row r="946" spans="1:28" x14ac:dyDescent="0.25">
      <c r="A946" s="25" t="s">
        <v>125</v>
      </c>
      <c r="B946" s="25" t="s">
        <v>13</v>
      </c>
      <c r="C946" s="26">
        <v>42942</v>
      </c>
      <c r="D946" s="26">
        <v>43363</v>
      </c>
      <c r="E946" s="25" t="s">
        <v>51</v>
      </c>
      <c r="F946" s="25" t="s">
        <v>51</v>
      </c>
      <c r="G946" s="25" t="s">
        <v>1752</v>
      </c>
      <c r="H946" s="25" t="s">
        <v>17</v>
      </c>
      <c r="I946" s="25" t="s">
        <v>2446</v>
      </c>
      <c r="J946" s="27">
        <v>30</v>
      </c>
      <c r="K946" s="27">
        <v>0</v>
      </c>
      <c r="L946" s="27">
        <f t="shared" si="101"/>
        <v>30</v>
      </c>
      <c r="M946" s="93">
        <v>1.0473036147309118</v>
      </c>
      <c r="N946" s="4" t="str">
        <f t="shared" si="105"/>
        <v>43286PH3054ai25 REV1.130</v>
      </c>
      <c r="O946" s="4">
        <f t="shared" si="106"/>
        <v>31.419108441927357</v>
      </c>
      <c r="P946" s="8">
        <f t="shared" si="107"/>
        <v>43349</v>
      </c>
      <c r="Q946" s="8">
        <f>VLOOKUP(P946,'Lookup Tables'!$A$3:$B$121,1,TRUE)</f>
        <v>43345</v>
      </c>
      <c r="R946" s="9" t="str">
        <f>VLOOKUP(P946,'Lookup Tables'!$A$3:$B$121,2,TRUE)</f>
        <v>LATE</v>
      </c>
      <c r="S946" s="10">
        <f>VLOOKUP(P946,'Lookup Tables'!$D$3:$E$25,2,TRUE)</f>
        <v>43344</v>
      </c>
      <c r="T946" s="24" t="str">
        <f>IF(LEFT(G946,2)="PH",VLOOKUP(LEFT(G946,3),'Lookup Tables'!$G$3:$H$37,2,FALSE),IF(ISNA(VLOOKUP(LEFT(G946,2),'Lookup Tables'!$G$3:$H$37,2,FALSE)),"Other",VLOOKUP(LEFT(G946,2),'Lookup Tables'!$G$3:$H$37,2,FALSE)))</f>
        <v>Battery</v>
      </c>
      <c r="U946" s="79" t="str">
        <f t="shared" si="102"/>
        <v>PH3</v>
      </c>
      <c r="V946" s="79" t="str">
        <f t="shared" si="103"/>
        <v>H</v>
      </c>
      <c r="W946" s="79">
        <f>VLOOKUP(V946,'Lookup Tables'!$K$3:$L$21,2,FALSE)</f>
        <v>8</v>
      </c>
      <c r="X946" s="79">
        <f t="shared" si="104"/>
        <v>240</v>
      </c>
      <c r="Y946" s="12">
        <f ca="1">IF(R946="LATE",TODAY()-P946,0)</f>
        <v>8</v>
      </c>
      <c r="Z946">
        <f ca="1">Y946*L946</f>
        <v>240</v>
      </c>
      <c r="AA946" s="80"/>
      <c r="AB946" s="93"/>
    </row>
    <row r="947" spans="1:28" x14ac:dyDescent="0.25">
      <c r="A947" s="25" t="s">
        <v>558</v>
      </c>
      <c r="B947" s="25" t="s">
        <v>13</v>
      </c>
      <c r="C947" s="26">
        <v>43314</v>
      </c>
      <c r="D947" s="26">
        <v>43396</v>
      </c>
      <c r="E947" s="25" t="s">
        <v>559</v>
      </c>
      <c r="F947" s="25" t="s">
        <v>559</v>
      </c>
      <c r="G947" s="25" t="s">
        <v>1753</v>
      </c>
      <c r="H947" s="25" t="s">
        <v>17</v>
      </c>
      <c r="I947" s="25" t="s">
        <v>2447</v>
      </c>
      <c r="J947" s="27">
        <v>20</v>
      </c>
      <c r="K947" s="27">
        <v>0</v>
      </c>
      <c r="L947" s="27">
        <f t="shared" si="101"/>
        <v>20</v>
      </c>
      <c r="M947" s="93">
        <v>1.3348344073069049</v>
      </c>
      <c r="N947" s="4" t="str">
        <f t="shared" si="105"/>
        <v>46734PH3054ai25 REV1.220</v>
      </c>
      <c r="O947" s="4">
        <f t="shared" si="106"/>
        <v>26.696688146138101</v>
      </c>
      <c r="P947" s="8">
        <f t="shared" si="107"/>
        <v>43396</v>
      </c>
      <c r="Q947" s="8">
        <f>VLOOKUP(P947,'Lookup Tables'!$A$3:$B$121,1,TRUE)</f>
        <v>43394</v>
      </c>
      <c r="R947" s="9">
        <f>VLOOKUP(P947,'Lookup Tables'!$A$3:$B$121,2,TRUE)</f>
        <v>43394</v>
      </c>
      <c r="S947" s="10">
        <f>VLOOKUP(P947,'Lookup Tables'!$D$3:$E$25,2,TRUE)</f>
        <v>43374</v>
      </c>
      <c r="T947" s="24" t="str">
        <f>IF(LEFT(G947,2)="PH",VLOOKUP(LEFT(G947,3),'Lookup Tables'!$G$3:$H$37,2,FALSE),IF(ISNA(VLOOKUP(LEFT(G947,2),'Lookup Tables'!$G$3:$H$37,2,FALSE)),"Other",VLOOKUP(LEFT(G947,2),'Lookup Tables'!$G$3:$H$37,2,FALSE)))</f>
        <v>Battery</v>
      </c>
      <c r="U947" s="79" t="str">
        <f t="shared" si="102"/>
        <v>PH3</v>
      </c>
      <c r="V947" s="79" t="str">
        <f t="shared" si="103"/>
        <v>H</v>
      </c>
      <c r="W947" s="79">
        <f>VLOOKUP(V947,'Lookup Tables'!$K$3:$L$21,2,FALSE)</f>
        <v>8</v>
      </c>
      <c r="X947" s="79">
        <f t="shared" si="104"/>
        <v>160</v>
      </c>
      <c r="Y947" s="12">
        <f ca="1">IF(R947="LATE",TODAY()-P947,0)</f>
        <v>0</v>
      </c>
      <c r="Z947">
        <f ca="1">Y947*L947</f>
        <v>0</v>
      </c>
      <c r="AA947" s="80"/>
      <c r="AB947" s="93"/>
    </row>
    <row r="948" spans="1:28" x14ac:dyDescent="0.25">
      <c r="A948" s="25" t="s">
        <v>395</v>
      </c>
      <c r="B948" s="25" t="s">
        <v>13</v>
      </c>
      <c r="C948" s="26">
        <v>43287</v>
      </c>
      <c r="D948" s="26">
        <v>43413</v>
      </c>
      <c r="E948" s="25" t="s">
        <v>29</v>
      </c>
      <c r="F948" s="25" t="s">
        <v>29</v>
      </c>
      <c r="G948" s="25" t="s">
        <v>1754</v>
      </c>
      <c r="H948" s="25" t="s">
        <v>17</v>
      </c>
      <c r="I948" s="25" t="s">
        <v>2448</v>
      </c>
      <c r="J948" s="27">
        <v>100</v>
      </c>
      <c r="K948" s="27">
        <v>0</v>
      </c>
      <c r="L948" s="27">
        <f t="shared" si="101"/>
        <v>100</v>
      </c>
      <c r="M948" s="93">
        <v>1.0586774593739496</v>
      </c>
      <c r="N948" s="4" t="str">
        <f t="shared" si="105"/>
        <v>46479PH3054bd25 Rev 1.3100</v>
      </c>
      <c r="O948" s="4">
        <f t="shared" si="106"/>
        <v>105.86774593739496</v>
      </c>
      <c r="P948" s="8">
        <f t="shared" si="107"/>
        <v>43384</v>
      </c>
      <c r="Q948" s="8">
        <f>VLOOKUP(P948,'Lookup Tables'!$A$3:$B$121,1,TRUE)</f>
        <v>43380</v>
      </c>
      <c r="R948" s="9">
        <f>VLOOKUP(P948,'Lookup Tables'!$A$3:$B$121,2,TRUE)</f>
        <v>43380</v>
      </c>
      <c r="S948" s="10">
        <f>VLOOKUP(P948,'Lookup Tables'!$D$3:$E$25,2,TRUE)</f>
        <v>43374</v>
      </c>
      <c r="T948" s="24" t="str">
        <f>IF(LEFT(G948,2)="PH",VLOOKUP(LEFT(G948,3),'Lookup Tables'!$G$3:$H$37,2,FALSE),IF(ISNA(VLOOKUP(LEFT(G948,2),'Lookup Tables'!$G$3:$H$37,2,FALSE)),"Other",VLOOKUP(LEFT(G948,2),'Lookup Tables'!$G$3:$H$37,2,FALSE)))</f>
        <v>Battery</v>
      </c>
      <c r="U948" s="79" t="str">
        <f t="shared" si="102"/>
        <v>PH3</v>
      </c>
      <c r="V948" s="79" t="str">
        <f t="shared" si="103"/>
        <v>H</v>
      </c>
      <c r="W948" s="79">
        <f>VLOOKUP(V948,'Lookup Tables'!$K$3:$L$21,2,FALSE)</f>
        <v>8</v>
      </c>
      <c r="X948" s="79">
        <f t="shared" si="104"/>
        <v>800</v>
      </c>
      <c r="Y948" s="12">
        <f ca="1">IF(R948="LATE",TODAY()-P948,0)</f>
        <v>0</v>
      </c>
      <c r="Z948">
        <f ca="1">Y948*L948</f>
        <v>0</v>
      </c>
      <c r="AA948" s="80"/>
      <c r="AB948" s="93"/>
    </row>
    <row r="949" spans="1:28" x14ac:dyDescent="0.25">
      <c r="A949" s="25" t="s">
        <v>395</v>
      </c>
      <c r="B949" s="25" t="s">
        <v>13</v>
      </c>
      <c r="C949" s="26">
        <v>43287</v>
      </c>
      <c r="D949" s="26">
        <v>43413</v>
      </c>
      <c r="E949" s="25" t="s">
        <v>29</v>
      </c>
      <c r="F949" s="25" t="s">
        <v>29</v>
      </c>
      <c r="G949" s="25" t="s">
        <v>1754</v>
      </c>
      <c r="H949" s="25" t="s">
        <v>17</v>
      </c>
      <c r="I949" s="25" t="s">
        <v>2449</v>
      </c>
      <c r="J949" s="27">
        <v>100</v>
      </c>
      <c r="K949" s="27">
        <v>0</v>
      </c>
      <c r="L949" s="27">
        <f t="shared" si="101"/>
        <v>100</v>
      </c>
      <c r="M949" s="93">
        <v>1.0586774593739496</v>
      </c>
      <c r="N949" s="4" t="str">
        <f t="shared" si="105"/>
        <v>46479PH3054bd25 Rev 1.3100</v>
      </c>
      <c r="O949" s="4">
        <f t="shared" si="106"/>
        <v>105.86774593739496</v>
      </c>
      <c r="P949" s="8">
        <f t="shared" si="107"/>
        <v>43397</v>
      </c>
      <c r="Q949" s="8">
        <f>VLOOKUP(P949,'Lookup Tables'!$A$3:$B$121,1,TRUE)</f>
        <v>43394</v>
      </c>
      <c r="R949" s="9">
        <f>VLOOKUP(P949,'Lookup Tables'!$A$3:$B$121,2,TRUE)</f>
        <v>43394</v>
      </c>
      <c r="S949" s="10">
        <f>VLOOKUP(P949,'Lookup Tables'!$D$3:$E$25,2,TRUE)</f>
        <v>43374</v>
      </c>
      <c r="T949" s="24" t="str">
        <f>IF(LEFT(G949,2)="PH",VLOOKUP(LEFT(G949,3),'Lookup Tables'!$G$3:$H$37,2,FALSE),IF(ISNA(VLOOKUP(LEFT(G949,2),'Lookup Tables'!$G$3:$H$37,2,FALSE)),"Other",VLOOKUP(LEFT(G949,2),'Lookup Tables'!$G$3:$H$37,2,FALSE)))</f>
        <v>Battery</v>
      </c>
      <c r="U949" s="79" t="str">
        <f t="shared" si="102"/>
        <v>PH3</v>
      </c>
      <c r="V949" s="79" t="str">
        <f t="shared" si="103"/>
        <v>H</v>
      </c>
      <c r="W949" s="79">
        <f>VLOOKUP(V949,'Lookup Tables'!$K$3:$L$21,2,FALSE)</f>
        <v>8</v>
      </c>
      <c r="X949" s="79">
        <f t="shared" si="104"/>
        <v>800</v>
      </c>
      <c r="Y949" s="12">
        <f ca="1">IF(R949="LATE",TODAY()-P949,0)</f>
        <v>0</v>
      </c>
      <c r="Z949">
        <f ca="1">Y949*L949</f>
        <v>0</v>
      </c>
      <c r="AA949" s="80"/>
      <c r="AB949" s="93"/>
    </row>
    <row r="950" spans="1:28" x14ac:dyDescent="0.25">
      <c r="A950" s="25" t="s">
        <v>395</v>
      </c>
      <c r="B950" s="25" t="s">
        <v>13</v>
      </c>
      <c r="C950" s="26">
        <v>43287</v>
      </c>
      <c r="D950" s="26">
        <v>43413</v>
      </c>
      <c r="E950" s="25" t="s">
        <v>29</v>
      </c>
      <c r="F950" s="25" t="s">
        <v>29</v>
      </c>
      <c r="G950" s="25" t="s">
        <v>1754</v>
      </c>
      <c r="H950" s="25" t="s">
        <v>17</v>
      </c>
      <c r="I950" s="25" t="s">
        <v>2450</v>
      </c>
      <c r="J950" s="27">
        <v>100</v>
      </c>
      <c r="K950" s="27">
        <v>0</v>
      </c>
      <c r="L950" s="27">
        <f t="shared" si="101"/>
        <v>100</v>
      </c>
      <c r="M950" s="93">
        <v>1.0586774593739496</v>
      </c>
      <c r="N950" s="4" t="str">
        <f t="shared" si="105"/>
        <v>46479PH3054bd25 Rev 1.3100</v>
      </c>
      <c r="O950" s="4">
        <f t="shared" si="106"/>
        <v>105.86774593739496</v>
      </c>
      <c r="P950" s="8">
        <f t="shared" si="107"/>
        <v>43413</v>
      </c>
      <c r="Q950" s="8">
        <f>VLOOKUP(P950,'Lookup Tables'!$A$3:$B$121,1,TRUE)</f>
        <v>43408</v>
      </c>
      <c r="R950" s="9">
        <f>VLOOKUP(P950,'Lookup Tables'!$A$3:$B$121,2,TRUE)</f>
        <v>43408</v>
      </c>
      <c r="S950" s="10">
        <f>VLOOKUP(P950,'Lookup Tables'!$D$3:$E$25,2,TRUE)</f>
        <v>43405</v>
      </c>
      <c r="T950" s="24" t="str">
        <f>IF(LEFT(G950,2)="PH",VLOOKUP(LEFT(G950,3),'Lookup Tables'!$G$3:$H$37,2,FALSE),IF(ISNA(VLOOKUP(LEFT(G950,2),'Lookup Tables'!$G$3:$H$37,2,FALSE)),"Other",VLOOKUP(LEFT(G950,2),'Lookup Tables'!$G$3:$H$37,2,FALSE)))</f>
        <v>Battery</v>
      </c>
      <c r="U950" s="79" t="str">
        <f t="shared" si="102"/>
        <v>PH3</v>
      </c>
      <c r="V950" s="79" t="str">
        <f t="shared" si="103"/>
        <v>H</v>
      </c>
      <c r="W950" s="79">
        <f>VLOOKUP(V950,'Lookup Tables'!$K$3:$L$21,2,FALSE)</f>
        <v>8</v>
      </c>
      <c r="X950" s="79">
        <f t="shared" si="104"/>
        <v>800</v>
      </c>
      <c r="Y950" s="12">
        <f ca="1">IF(R950="LATE",TODAY()-P950,0)</f>
        <v>0</v>
      </c>
      <c r="Z950">
        <f ca="1">Y950*L950</f>
        <v>0</v>
      </c>
      <c r="AA950" s="80"/>
      <c r="AB950" s="93"/>
    </row>
    <row r="951" spans="1:28" x14ac:dyDescent="0.25">
      <c r="A951" s="25" t="s">
        <v>442</v>
      </c>
      <c r="B951" s="25" t="s">
        <v>13</v>
      </c>
      <c r="C951" s="26">
        <v>43298</v>
      </c>
      <c r="D951" s="26">
        <v>43427</v>
      </c>
      <c r="E951" s="25" t="s">
        <v>29</v>
      </c>
      <c r="F951" s="25" t="s">
        <v>29</v>
      </c>
      <c r="G951" s="25" t="s">
        <v>1754</v>
      </c>
      <c r="H951" s="25" t="s">
        <v>17</v>
      </c>
      <c r="I951" s="25" t="s">
        <v>2451</v>
      </c>
      <c r="J951" s="27">
        <v>200</v>
      </c>
      <c r="K951" s="27">
        <v>0</v>
      </c>
      <c r="L951" s="27">
        <f t="shared" si="101"/>
        <v>200</v>
      </c>
      <c r="M951" s="93">
        <v>1.0586774593739496</v>
      </c>
      <c r="N951" s="4" t="str">
        <f t="shared" si="105"/>
        <v>46566PH3054bd25 Rev 1.3200</v>
      </c>
      <c r="O951" s="4">
        <f t="shared" si="106"/>
        <v>211.73549187478991</v>
      </c>
      <c r="P951" s="8">
        <f t="shared" si="107"/>
        <v>43374</v>
      </c>
      <c r="Q951" s="8">
        <f>VLOOKUP(P951,'Lookup Tables'!$A$3:$B$121,1,TRUE)</f>
        <v>43373</v>
      </c>
      <c r="R951" s="9">
        <f>VLOOKUP(P951,'Lookup Tables'!$A$3:$B$121,2,TRUE)</f>
        <v>43373</v>
      </c>
      <c r="S951" s="10">
        <f>VLOOKUP(P951,'Lookup Tables'!$D$3:$E$25,2,TRUE)</f>
        <v>43374</v>
      </c>
      <c r="T951" s="24" t="str">
        <f>IF(LEFT(G951,2)="PH",VLOOKUP(LEFT(G951,3),'Lookup Tables'!$G$3:$H$37,2,FALSE),IF(ISNA(VLOOKUP(LEFT(G951,2),'Lookup Tables'!$G$3:$H$37,2,FALSE)),"Other",VLOOKUP(LEFT(G951,2),'Lookup Tables'!$G$3:$H$37,2,FALSE)))</f>
        <v>Battery</v>
      </c>
      <c r="U951" s="79" t="str">
        <f t="shared" si="102"/>
        <v>PH3</v>
      </c>
      <c r="V951" s="79" t="str">
        <f t="shared" si="103"/>
        <v>H</v>
      </c>
      <c r="W951" s="79">
        <f>VLOOKUP(V951,'Lookup Tables'!$K$3:$L$21,2,FALSE)</f>
        <v>8</v>
      </c>
      <c r="X951" s="79">
        <f t="shared" si="104"/>
        <v>1600</v>
      </c>
      <c r="Y951" s="12">
        <f ca="1">IF(R951="LATE",TODAY()-P951,0)</f>
        <v>0</v>
      </c>
      <c r="Z951">
        <f ca="1">Y951*L951</f>
        <v>0</v>
      </c>
      <c r="AA951" s="80"/>
      <c r="AB951" s="93"/>
    </row>
    <row r="952" spans="1:28" x14ac:dyDescent="0.25">
      <c r="A952" s="25" t="s">
        <v>442</v>
      </c>
      <c r="B952" s="25" t="s">
        <v>13</v>
      </c>
      <c r="C952" s="26">
        <v>43298</v>
      </c>
      <c r="D952" s="26">
        <v>43427</v>
      </c>
      <c r="E952" s="25" t="s">
        <v>29</v>
      </c>
      <c r="F952" s="25" t="s">
        <v>29</v>
      </c>
      <c r="G952" s="25" t="s">
        <v>1754</v>
      </c>
      <c r="H952" s="25" t="s">
        <v>17</v>
      </c>
      <c r="I952" s="25" t="s">
        <v>2452</v>
      </c>
      <c r="J952" s="27">
        <v>200</v>
      </c>
      <c r="K952" s="27">
        <v>0</v>
      </c>
      <c r="L952" s="27">
        <f t="shared" si="101"/>
        <v>200</v>
      </c>
      <c r="M952" s="93">
        <v>1.0586774593739496</v>
      </c>
      <c r="N952" s="4" t="str">
        <f t="shared" si="105"/>
        <v>46566PH3054bd25 Rev 1.3200</v>
      </c>
      <c r="O952" s="4">
        <f t="shared" si="106"/>
        <v>211.73549187478991</v>
      </c>
      <c r="P952" s="8">
        <f t="shared" si="107"/>
        <v>43404</v>
      </c>
      <c r="Q952" s="8">
        <f>VLOOKUP(P952,'Lookup Tables'!$A$3:$B$121,1,TRUE)</f>
        <v>43401</v>
      </c>
      <c r="R952" s="9">
        <f>VLOOKUP(P952,'Lookup Tables'!$A$3:$B$121,2,TRUE)</f>
        <v>43401</v>
      </c>
      <c r="S952" s="10">
        <f>VLOOKUP(P952,'Lookup Tables'!$D$3:$E$25,2,TRUE)</f>
        <v>43374</v>
      </c>
      <c r="T952" s="24" t="str">
        <f>IF(LEFT(G952,2)="PH",VLOOKUP(LEFT(G952,3),'Lookup Tables'!$G$3:$H$37,2,FALSE),IF(ISNA(VLOOKUP(LEFT(G952,2),'Lookup Tables'!$G$3:$H$37,2,FALSE)),"Other",VLOOKUP(LEFT(G952,2),'Lookup Tables'!$G$3:$H$37,2,FALSE)))</f>
        <v>Battery</v>
      </c>
      <c r="U952" s="79" t="str">
        <f t="shared" si="102"/>
        <v>PH3</v>
      </c>
      <c r="V952" s="79" t="str">
        <f t="shared" si="103"/>
        <v>H</v>
      </c>
      <c r="W952" s="79">
        <f>VLOOKUP(V952,'Lookup Tables'!$K$3:$L$21,2,FALSE)</f>
        <v>8</v>
      </c>
      <c r="X952" s="79">
        <f t="shared" si="104"/>
        <v>1600</v>
      </c>
      <c r="Y952" s="12">
        <f ca="1">IF(R952="LATE",TODAY()-P952,0)</f>
        <v>0</v>
      </c>
      <c r="Z952">
        <f ca="1">Y952*L952</f>
        <v>0</v>
      </c>
      <c r="AA952" s="80"/>
      <c r="AB952" s="93"/>
    </row>
    <row r="953" spans="1:28" x14ac:dyDescent="0.25">
      <c r="A953" s="25" t="s">
        <v>442</v>
      </c>
      <c r="B953" s="25" t="s">
        <v>13</v>
      </c>
      <c r="C953" s="26">
        <v>43298</v>
      </c>
      <c r="D953" s="26">
        <v>43427</v>
      </c>
      <c r="E953" s="25" t="s">
        <v>29</v>
      </c>
      <c r="F953" s="25" t="s">
        <v>29</v>
      </c>
      <c r="G953" s="25" t="s">
        <v>1754</v>
      </c>
      <c r="H953" s="25" t="s">
        <v>17</v>
      </c>
      <c r="I953" s="25" t="s">
        <v>2450</v>
      </c>
      <c r="J953" s="27">
        <v>200</v>
      </c>
      <c r="K953" s="27">
        <v>0</v>
      </c>
      <c r="L953" s="27">
        <f t="shared" si="101"/>
        <v>200</v>
      </c>
      <c r="M953" s="93">
        <v>1.0586774593739496</v>
      </c>
      <c r="N953" s="4" t="str">
        <f t="shared" si="105"/>
        <v>46566PH3054bd25 Rev 1.3200</v>
      </c>
      <c r="O953" s="4">
        <f t="shared" si="106"/>
        <v>211.73549187478991</v>
      </c>
      <c r="P953" s="8">
        <f t="shared" si="107"/>
        <v>43413</v>
      </c>
      <c r="Q953" s="8">
        <f>VLOOKUP(P953,'Lookup Tables'!$A$3:$B$121,1,TRUE)</f>
        <v>43408</v>
      </c>
      <c r="R953" s="9">
        <f>VLOOKUP(P953,'Lookup Tables'!$A$3:$B$121,2,TRUE)</f>
        <v>43408</v>
      </c>
      <c r="S953" s="10">
        <f>VLOOKUP(P953,'Lookup Tables'!$D$3:$E$25,2,TRUE)</f>
        <v>43405</v>
      </c>
      <c r="T953" s="24" t="str">
        <f>IF(LEFT(G953,2)="PH",VLOOKUP(LEFT(G953,3),'Lookup Tables'!$G$3:$H$37,2,FALSE),IF(ISNA(VLOOKUP(LEFT(G953,2),'Lookup Tables'!$G$3:$H$37,2,FALSE)),"Other",VLOOKUP(LEFT(G953,2),'Lookup Tables'!$G$3:$H$37,2,FALSE)))</f>
        <v>Battery</v>
      </c>
      <c r="U953" s="79" t="str">
        <f t="shared" si="102"/>
        <v>PH3</v>
      </c>
      <c r="V953" s="79" t="str">
        <f t="shared" si="103"/>
        <v>H</v>
      </c>
      <c r="W953" s="79">
        <f>VLOOKUP(V953,'Lookup Tables'!$K$3:$L$21,2,FALSE)</f>
        <v>8</v>
      </c>
      <c r="X953" s="79">
        <f t="shared" si="104"/>
        <v>1600</v>
      </c>
      <c r="Y953" s="12">
        <f ca="1">IF(R953="LATE",TODAY()-P953,0)</f>
        <v>0</v>
      </c>
      <c r="Z953">
        <f ca="1">Y953*L953</f>
        <v>0</v>
      </c>
      <c r="AA953" s="80"/>
      <c r="AB953" s="93"/>
    </row>
    <row r="954" spans="1:28" x14ac:dyDescent="0.25">
      <c r="A954" s="25" t="s">
        <v>442</v>
      </c>
      <c r="B954" s="25" t="s">
        <v>13</v>
      </c>
      <c r="C954" s="26">
        <v>43298</v>
      </c>
      <c r="D954" s="26">
        <v>43427</v>
      </c>
      <c r="E954" s="25" t="s">
        <v>29</v>
      </c>
      <c r="F954" s="25" t="s">
        <v>29</v>
      </c>
      <c r="G954" s="25" t="s">
        <v>1754</v>
      </c>
      <c r="H954" s="25" t="s">
        <v>17</v>
      </c>
      <c r="I954" s="25" t="s">
        <v>2453</v>
      </c>
      <c r="J954" s="27">
        <v>200</v>
      </c>
      <c r="K954" s="27">
        <v>0</v>
      </c>
      <c r="L954" s="27">
        <f t="shared" si="101"/>
        <v>200</v>
      </c>
      <c r="M954" s="93">
        <v>1.0586774593739496</v>
      </c>
      <c r="N954" s="4" t="str">
        <f t="shared" si="105"/>
        <v>46566PH3054bd25 Rev 1.3200</v>
      </c>
      <c r="O954" s="4">
        <f t="shared" si="106"/>
        <v>211.73549187478991</v>
      </c>
      <c r="P954" s="8">
        <f t="shared" si="107"/>
        <v>43423</v>
      </c>
      <c r="Q954" s="8">
        <f>VLOOKUP(P954,'Lookup Tables'!$A$3:$B$121,1,TRUE)</f>
        <v>43422</v>
      </c>
      <c r="R954" s="9">
        <f>VLOOKUP(P954,'Lookup Tables'!$A$3:$B$121,2,TRUE)</f>
        <v>43422</v>
      </c>
      <c r="S954" s="10">
        <f>VLOOKUP(P954,'Lookup Tables'!$D$3:$E$25,2,TRUE)</f>
        <v>43405</v>
      </c>
      <c r="T954" s="24" t="str">
        <f>IF(LEFT(G954,2)="PH",VLOOKUP(LEFT(G954,3),'Lookup Tables'!$G$3:$H$37,2,FALSE),IF(ISNA(VLOOKUP(LEFT(G954,2),'Lookup Tables'!$G$3:$H$37,2,FALSE)),"Other",VLOOKUP(LEFT(G954,2),'Lookup Tables'!$G$3:$H$37,2,FALSE)))</f>
        <v>Battery</v>
      </c>
      <c r="U954" s="79" t="str">
        <f t="shared" si="102"/>
        <v>PH3</v>
      </c>
      <c r="V954" s="79" t="str">
        <f t="shared" si="103"/>
        <v>H</v>
      </c>
      <c r="W954" s="79">
        <f>VLOOKUP(V954,'Lookup Tables'!$K$3:$L$21,2,FALSE)</f>
        <v>8</v>
      </c>
      <c r="X954" s="79">
        <f t="shared" si="104"/>
        <v>1600</v>
      </c>
      <c r="Y954" s="12">
        <f ca="1">IF(R954="LATE",TODAY()-P954,0)</f>
        <v>0</v>
      </c>
      <c r="Z954">
        <f ca="1">Y954*L954</f>
        <v>0</v>
      </c>
      <c r="AA954" s="80"/>
      <c r="AB954" s="93"/>
    </row>
    <row r="955" spans="1:28" x14ac:dyDescent="0.25">
      <c r="A955" s="25" t="s">
        <v>1124</v>
      </c>
      <c r="B955" s="25" t="s">
        <v>13</v>
      </c>
      <c r="C955" s="26">
        <v>43336</v>
      </c>
      <c r="D955" s="26">
        <v>43364</v>
      </c>
      <c r="E955" s="25" t="s">
        <v>93</v>
      </c>
      <c r="F955" s="25" t="s">
        <v>93</v>
      </c>
      <c r="G955" s="25" t="s">
        <v>1755</v>
      </c>
      <c r="H955" s="25" t="s">
        <v>17</v>
      </c>
      <c r="I955" s="25" t="s">
        <v>2454</v>
      </c>
      <c r="J955" s="27">
        <v>2</v>
      </c>
      <c r="K955" s="27">
        <v>0</v>
      </c>
      <c r="L955" s="27">
        <f t="shared" si="101"/>
        <v>2</v>
      </c>
      <c r="M955" s="93">
        <v>1.4867889717378888</v>
      </c>
      <c r="N955" s="4" t="str">
        <f t="shared" si="105"/>
        <v>46909PH3054bf25 Rev 1.42</v>
      </c>
      <c r="O955" s="4">
        <f t="shared" si="106"/>
        <v>2.9735779434757776</v>
      </c>
      <c r="P955" s="8">
        <f t="shared" si="107"/>
        <v>43364</v>
      </c>
      <c r="Q955" s="8">
        <f>VLOOKUP(P955,'Lookup Tables'!$A$3:$B$121,1,TRUE)</f>
        <v>43359</v>
      </c>
      <c r="R955" s="9">
        <f>VLOOKUP(P955,'Lookup Tables'!$A$3:$B$121,2,TRUE)</f>
        <v>43359</v>
      </c>
      <c r="S955" s="10">
        <f>VLOOKUP(P955,'Lookup Tables'!$D$3:$E$25,2,TRUE)</f>
        <v>43344</v>
      </c>
      <c r="T955" s="24" t="str">
        <f>IF(LEFT(G955,2)="PH",VLOOKUP(LEFT(G955,3),'Lookup Tables'!$G$3:$H$37,2,FALSE),IF(ISNA(VLOOKUP(LEFT(G955,2),'Lookup Tables'!$G$3:$H$37,2,FALSE)),"Other",VLOOKUP(LEFT(G955,2),'Lookup Tables'!$G$3:$H$37,2,FALSE)))</f>
        <v>Battery</v>
      </c>
      <c r="U955" s="79" t="str">
        <f t="shared" si="102"/>
        <v>PH3</v>
      </c>
      <c r="V955" s="79" t="str">
        <f t="shared" si="103"/>
        <v>H</v>
      </c>
      <c r="W955" s="79">
        <f>VLOOKUP(V955,'Lookup Tables'!$K$3:$L$21,2,FALSE)</f>
        <v>8</v>
      </c>
      <c r="X955" s="79">
        <f t="shared" si="104"/>
        <v>16</v>
      </c>
      <c r="Y955" s="12">
        <f ca="1">IF(R955="LATE",TODAY()-P955,0)</f>
        <v>0</v>
      </c>
      <c r="Z955">
        <f ca="1">Y955*L955</f>
        <v>0</v>
      </c>
      <c r="AA955" s="80"/>
      <c r="AB955" s="93"/>
    </row>
    <row r="956" spans="1:28" x14ac:dyDescent="0.25">
      <c r="A956" s="25" t="s">
        <v>267</v>
      </c>
      <c r="B956" s="25" t="s">
        <v>13</v>
      </c>
      <c r="C956" s="26">
        <v>43257</v>
      </c>
      <c r="D956" s="26">
        <v>43496</v>
      </c>
      <c r="E956" s="25" t="s">
        <v>42</v>
      </c>
      <c r="F956" s="25" t="s">
        <v>42</v>
      </c>
      <c r="G956" s="25" t="s">
        <v>1756</v>
      </c>
      <c r="H956" s="25" t="s">
        <v>17</v>
      </c>
      <c r="I956" s="25" t="s">
        <v>2455</v>
      </c>
      <c r="J956" s="27">
        <v>8</v>
      </c>
      <c r="K956" s="27">
        <v>0</v>
      </c>
      <c r="L956" s="27">
        <f t="shared" si="101"/>
        <v>8</v>
      </c>
      <c r="M956" s="93">
        <v>0</v>
      </c>
      <c r="N956" s="4" t="str">
        <f t="shared" si="105"/>
        <v>46204PH3054bf30 Rev 0.18</v>
      </c>
      <c r="O956" s="4">
        <f t="shared" si="106"/>
        <v>0</v>
      </c>
      <c r="P956" s="8">
        <f t="shared" si="107"/>
        <v>43467</v>
      </c>
      <c r="Q956" s="8">
        <f>VLOOKUP(P956,'Lookup Tables'!$A$3:$B$121,1,TRUE)</f>
        <v>43464</v>
      </c>
      <c r="R956" s="9">
        <f>VLOOKUP(P956,'Lookup Tables'!$A$3:$B$121,2,TRUE)</f>
        <v>43464</v>
      </c>
      <c r="S956" s="10">
        <f>VLOOKUP(P956,'Lookup Tables'!$D$3:$E$25,2,TRUE)</f>
        <v>43466</v>
      </c>
      <c r="T956" s="24" t="str">
        <f>IF(LEFT(G956,2)="PH",VLOOKUP(LEFT(G956,3),'Lookup Tables'!$G$3:$H$37,2,FALSE),IF(ISNA(VLOOKUP(LEFT(G956,2),'Lookup Tables'!$G$3:$H$37,2,FALSE)),"Other",VLOOKUP(LEFT(G956,2),'Lookup Tables'!$G$3:$H$37,2,FALSE)))</f>
        <v>Battery</v>
      </c>
      <c r="U956" s="79" t="str">
        <f t="shared" si="102"/>
        <v>PH3</v>
      </c>
      <c r="V956" s="79" t="str">
        <f t="shared" si="103"/>
        <v>H</v>
      </c>
      <c r="W956" s="79">
        <f>VLOOKUP(V956,'Lookup Tables'!$K$3:$L$21,2,FALSE)</f>
        <v>8</v>
      </c>
      <c r="X956" s="79">
        <f t="shared" si="104"/>
        <v>64</v>
      </c>
      <c r="Y956" s="12">
        <f ca="1">IF(R956="LATE",TODAY()-P956,0)</f>
        <v>0</v>
      </c>
      <c r="Z956">
        <f ca="1">Y956*L956</f>
        <v>0</v>
      </c>
      <c r="AA956" s="80"/>
      <c r="AB956" s="93"/>
    </row>
    <row r="957" spans="1:28" x14ac:dyDescent="0.25">
      <c r="A957" s="25" t="s">
        <v>761</v>
      </c>
      <c r="B957" s="25" t="s">
        <v>13</v>
      </c>
      <c r="C957" s="26">
        <v>43325</v>
      </c>
      <c r="D957" s="26">
        <v>43360</v>
      </c>
      <c r="E957" s="25" t="s">
        <v>762</v>
      </c>
      <c r="F957" s="25" t="s">
        <v>762</v>
      </c>
      <c r="G957" s="25" t="s">
        <v>1757</v>
      </c>
      <c r="H957" s="25" t="s">
        <v>17</v>
      </c>
      <c r="I957" s="25" t="s">
        <v>2456</v>
      </c>
      <c r="J957" s="27">
        <v>1</v>
      </c>
      <c r="K957" s="27">
        <v>0</v>
      </c>
      <c r="L957" s="27">
        <f t="shared" si="101"/>
        <v>1</v>
      </c>
      <c r="M957" s="93">
        <v>1.4867889717378888</v>
      </c>
      <c r="N957" s="4" t="str">
        <f t="shared" si="105"/>
        <v>46814PH3059bf25 Rev 1.41</v>
      </c>
      <c r="O957" s="4">
        <f t="shared" si="106"/>
        <v>1.4867889717378888</v>
      </c>
      <c r="P957" s="8">
        <f t="shared" si="107"/>
        <v>43360</v>
      </c>
      <c r="Q957" s="8">
        <f>VLOOKUP(P957,'Lookup Tables'!$A$3:$B$121,1,TRUE)</f>
        <v>43359</v>
      </c>
      <c r="R957" s="9">
        <f>VLOOKUP(P957,'Lookup Tables'!$A$3:$B$121,2,TRUE)</f>
        <v>43359</v>
      </c>
      <c r="S957" s="10">
        <f>VLOOKUP(P957,'Lookup Tables'!$D$3:$E$25,2,TRUE)</f>
        <v>43344</v>
      </c>
      <c r="T957" s="24" t="str">
        <f>IF(LEFT(G957,2)="PH",VLOOKUP(LEFT(G957,3),'Lookup Tables'!$G$3:$H$37,2,FALSE),IF(ISNA(VLOOKUP(LEFT(G957,2),'Lookup Tables'!$G$3:$H$37,2,FALSE)),"Other",VLOOKUP(LEFT(G957,2),'Lookup Tables'!$G$3:$H$37,2,FALSE)))</f>
        <v>Battery</v>
      </c>
      <c r="U957" s="79" t="str">
        <f t="shared" si="102"/>
        <v>PH3</v>
      </c>
      <c r="V957" s="79" t="str">
        <f t="shared" si="103"/>
        <v>H</v>
      </c>
      <c r="W957" s="79">
        <f>VLOOKUP(V957,'Lookup Tables'!$K$3:$L$21,2,FALSE)</f>
        <v>8</v>
      </c>
      <c r="X957" s="79">
        <f t="shared" si="104"/>
        <v>8</v>
      </c>
      <c r="Y957" s="12">
        <f ca="1">IF(R957="LATE",TODAY()-P957,0)</f>
        <v>0</v>
      </c>
      <c r="Z957">
        <f ca="1">Y957*L957</f>
        <v>0</v>
      </c>
      <c r="AA957" s="80"/>
      <c r="AB957" s="93"/>
    </row>
    <row r="958" spans="1:28" x14ac:dyDescent="0.25">
      <c r="A958" s="25" t="s">
        <v>1298</v>
      </c>
      <c r="B958" s="25" t="s">
        <v>13</v>
      </c>
      <c r="C958" s="26">
        <v>43350</v>
      </c>
      <c r="D958" s="26">
        <v>43364</v>
      </c>
      <c r="E958" s="25" t="s">
        <v>1299</v>
      </c>
      <c r="F958" s="25" t="s">
        <v>1299</v>
      </c>
      <c r="G958" s="25" t="s">
        <v>1757</v>
      </c>
      <c r="H958" s="25" t="s">
        <v>17</v>
      </c>
      <c r="I958" s="25" t="s">
        <v>2456</v>
      </c>
      <c r="J958" s="27">
        <v>1</v>
      </c>
      <c r="K958" s="27">
        <v>0</v>
      </c>
      <c r="L958" s="27">
        <f t="shared" si="101"/>
        <v>1</v>
      </c>
      <c r="M958" s="93">
        <v>1.4867889717378888</v>
      </c>
      <c r="N958" s="4" t="str">
        <f t="shared" si="105"/>
        <v>47000PH3059bf25 Rev 1.41</v>
      </c>
      <c r="O958" s="4">
        <f t="shared" si="106"/>
        <v>1.4867889717378888</v>
      </c>
      <c r="P958" s="8">
        <f t="shared" si="107"/>
        <v>43364</v>
      </c>
      <c r="Q958" s="8">
        <f>VLOOKUP(P958,'Lookup Tables'!$A$3:$B$121,1,TRUE)</f>
        <v>43359</v>
      </c>
      <c r="R958" s="9">
        <f>VLOOKUP(P958,'Lookup Tables'!$A$3:$B$121,2,TRUE)</f>
        <v>43359</v>
      </c>
      <c r="S958" s="10">
        <f>VLOOKUP(P958,'Lookup Tables'!$D$3:$E$25,2,TRUE)</f>
        <v>43344</v>
      </c>
      <c r="T958" s="24" t="str">
        <f>IF(LEFT(G958,2)="PH",VLOOKUP(LEFT(G958,3),'Lookup Tables'!$G$3:$H$37,2,FALSE),IF(ISNA(VLOOKUP(LEFT(G958,2),'Lookup Tables'!$G$3:$H$37,2,FALSE)),"Other",VLOOKUP(LEFT(G958,2),'Lookup Tables'!$G$3:$H$37,2,FALSE)))</f>
        <v>Battery</v>
      </c>
      <c r="U958" s="79" t="str">
        <f t="shared" si="102"/>
        <v>PH3</v>
      </c>
      <c r="V958" s="79" t="str">
        <f t="shared" si="103"/>
        <v>H</v>
      </c>
      <c r="W958" s="79">
        <f>VLOOKUP(V958,'Lookup Tables'!$K$3:$L$21,2,FALSE)</f>
        <v>8</v>
      </c>
      <c r="X958" s="79">
        <f t="shared" si="104"/>
        <v>8</v>
      </c>
      <c r="Y958" s="12">
        <f ca="1">IF(R958="LATE",TODAY()-P958,0)</f>
        <v>0</v>
      </c>
      <c r="Z958">
        <f ca="1">Y958*L958</f>
        <v>0</v>
      </c>
      <c r="AA958" s="80"/>
      <c r="AB958" s="93"/>
    </row>
    <row r="959" spans="1:28" x14ac:dyDescent="0.25">
      <c r="A959" s="25" t="s">
        <v>1243</v>
      </c>
      <c r="B959" s="25" t="s">
        <v>13</v>
      </c>
      <c r="C959" s="26">
        <v>43348</v>
      </c>
      <c r="D959" s="26">
        <v>43378</v>
      </c>
      <c r="E959" s="25" t="s">
        <v>51</v>
      </c>
      <c r="F959" s="25" t="s">
        <v>51</v>
      </c>
      <c r="G959" s="25" t="s">
        <v>1757</v>
      </c>
      <c r="H959" s="25" t="s">
        <v>17</v>
      </c>
      <c r="I959" s="25" t="s">
        <v>2456</v>
      </c>
      <c r="J959" s="27">
        <v>3</v>
      </c>
      <c r="K959" s="27">
        <v>0</v>
      </c>
      <c r="L959" s="27">
        <f t="shared" si="101"/>
        <v>3</v>
      </c>
      <c r="M959" s="93">
        <v>1.1410240945895427</v>
      </c>
      <c r="N959" s="4" t="str">
        <f t="shared" si="105"/>
        <v>46955PH3059bf25 Rev 1.43</v>
      </c>
      <c r="O959" s="4">
        <f t="shared" si="106"/>
        <v>3.423072283768628</v>
      </c>
      <c r="P959" s="8">
        <f t="shared" si="107"/>
        <v>43378</v>
      </c>
      <c r="Q959" s="8">
        <f>VLOOKUP(P959,'Lookup Tables'!$A$3:$B$121,1,TRUE)</f>
        <v>43373</v>
      </c>
      <c r="R959" s="9">
        <f>VLOOKUP(P959,'Lookup Tables'!$A$3:$B$121,2,TRUE)</f>
        <v>43373</v>
      </c>
      <c r="S959" s="10">
        <f>VLOOKUP(P959,'Lookup Tables'!$D$3:$E$25,2,TRUE)</f>
        <v>43374</v>
      </c>
      <c r="T959" s="24" t="str">
        <f>IF(LEFT(G959,2)="PH",VLOOKUP(LEFT(G959,3),'Lookup Tables'!$G$3:$H$37,2,FALSE),IF(ISNA(VLOOKUP(LEFT(G959,2),'Lookup Tables'!$G$3:$H$37,2,FALSE)),"Other",VLOOKUP(LEFT(G959,2),'Lookup Tables'!$G$3:$H$37,2,FALSE)))</f>
        <v>Battery</v>
      </c>
      <c r="U959" s="79" t="str">
        <f t="shared" si="102"/>
        <v>PH3</v>
      </c>
      <c r="V959" s="79" t="str">
        <f t="shared" si="103"/>
        <v>H</v>
      </c>
      <c r="W959" s="79">
        <f>VLOOKUP(V959,'Lookup Tables'!$K$3:$L$21,2,FALSE)</f>
        <v>8</v>
      </c>
      <c r="X959" s="79">
        <f t="shared" si="104"/>
        <v>24</v>
      </c>
      <c r="Y959" s="12">
        <f ca="1">IF(R959="LATE",TODAY()-P959,0)</f>
        <v>0</v>
      </c>
      <c r="Z959">
        <f ca="1">Y959*L959</f>
        <v>0</v>
      </c>
      <c r="AA959" s="80"/>
      <c r="AB959" s="93"/>
    </row>
    <row r="960" spans="1:28" x14ac:dyDescent="0.25">
      <c r="A960" s="25" t="s">
        <v>464</v>
      </c>
      <c r="B960" s="25" t="s">
        <v>13</v>
      </c>
      <c r="C960" s="26">
        <v>43305</v>
      </c>
      <c r="D960" s="26">
        <v>43381</v>
      </c>
      <c r="E960" s="25" t="s">
        <v>95</v>
      </c>
      <c r="F960" s="25" t="s">
        <v>95</v>
      </c>
      <c r="G960" s="25" t="s">
        <v>1757</v>
      </c>
      <c r="H960" s="25" t="s">
        <v>17</v>
      </c>
      <c r="I960" s="25" t="s">
        <v>2457</v>
      </c>
      <c r="J960" s="27">
        <v>12</v>
      </c>
      <c r="K960" s="27">
        <v>0</v>
      </c>
      <c r="L960" s="27">
        <f t="shared" si="101"/>
        <v>12</v>
      </c>
      <c r="M960" s="93">
        <v>1.2320148517338443</v>
      </c>
      <c r="N960" s="4" t="str">
        <f t="shared" si="105"/>
        <v>46628PH3059bf25 Rev 1.412</v>
      </c>
      <c r="O960" s="4">
        <f t="shared" si="106"/>
        <v>14.784178220806131</v>
      </c>
      <c r="P960" s="8">
        <f t="shared" si="107"/>
        <v>43377</v>
      </c>
      <c r="Q960" s="8">
        <f>VLOOKUP(P960,'Lookup Tables'!$A$3:$B$121,1,TRUE)</f>
        <v>43373</v>
      </c>
      <c r="R960" s="9">
        <f>VLOOKUP(P960,'Lookup Tables'!$A$3:$B$121,2,TRUE)</f>
        <v>43373</v>
      </c>
      <c r="S960" s="10">
        <f>VLOOKUP(P960,'Lookup Tables'!$D$3:$E$25,2,TRUE)</f>
        <v>43374</v>
      </c>
      <c r="T960" s="24" t="str">
        <f>IF(LEFT(G960,2)="PH",VLOOKUP(LEFT(G960,3),'Lookup Tables'!$G$3:$H$37,2,FALSE),IF(ISNA(VLOOKUP(LEFT(G960,2),'Lookup Tables'!$G$3:$H$37,2,FALSE)),"Other",VLOOKUP(LEFT(G960,2),'Lookup Tables'!$G$3:$H$37,2,FALSE)))</f>
        <v>Battery</v>
      </c>
      <c r="U960" s="79" t="str">
        <f t="shared" si="102"/>
        <v>PH3</v>
      </c>
      <c r="V960" s="79" t="str">
        <f t="shared" si="103"/>
        <v>H</v>
      </c>
      <c r="W960" s="79">
        <f>VLOOKUP(V960,'Lookup Tables'!$K$3:$L$21,2,FALSE)</f>
        <v>8</v>
      </c>
      <c r="X960" s="79">
        <f t="shared" si="104"/>
        <v>96</v>
      </c>
      <c r="Y960" s="12">
        <f ca="1">IF(R960="LATE",TODAY()-P960,0)</f>
        <v>0</v>
      </c>
      <c r="Z960">
        <f ca="1">Y960*L960</f>
        <v>0</v>
      </c>
      <c r="AA960" s="80"/>
      <c r="AB960" s="93"/>
    </row>
    <row r="961" spans="1:28" x14ac:dyDescent="0.25">
      <c r="A961" s="25" t="s">
        <v>752</v>
      </c>
      <c r="B961" s="25" t="s">
        <v>13</v>
      </c>
      <c r="C961" s="26">
        <v>43322</v>
      </c>
      <c r="D961" s="26">
        <v>43396</v>
      </c>
      <c r="E961" s="25" t="s">
        <v>753</v>
      </c>
      <c r="F961" s="25" t="s">
        <v>753</v>
      </c>
      <c r="G961" s="25" t="s">
        <v>1757</v>
      </c>
      <c r="H961" s="25" t="s">
        <v>17</v>
      </c>
      <c r="I961" s="25" t="s">
        <v>2456</v>
      </c>
      <c r="J961" s="27">
        <v>5</v>
      </c>
      <c r="K961" s="27">
        <v>0</v>
      </c>
      <c r="L961" s="27">
        <f t="shared" si="101"/>
        <v>5</v>
      </c>
      <c r="M961" s="93">
        <v>1.4867889717378888</v>
      </c>
      <c r="N961" s="4" t="str">
        <f t="shared" si="105"/>
        <v>46789PH3059bf25 Rev 1.45</v>
      </c>
      <c r="O961" s="4">
        <f t="shared" si="106"/>
        <v>7.4339448586894443</v>
      </c>
      <c r="P961" s="8">
        <f t="shared" si="107"/>
        <v>43396</v>
      </c>
      <c r="Q961" s="8">
        <f>VLOOKUP(P961,'Lookup Tables'!$A$3:$B$121,1,TRUE)</f>
        <v>43394</v>
      </c>
      <c r="R961" s="9">
        <f>VLOOKUP(P961,'Lookup Tables'!$A$3:$B$121,2,TRUE)</f>
        <v>43394</v>
      </c>
      <c r="S961" s="10">
        <f>VLOOKUP(P961,'Lookup Tables'!$D$3:$E$25,2,TRUE)</f>
        <v>43374</v>
      </c>
      <c r="T961" s="24" t="str">
        <f>IF(LEFT(G961,2)="PH",VLOOKUP(LEFT(G961,3),'Lookup Tables'!$G$3:$H$37,2,FALSE),IF(ISNA(VLOOKUP(LEFT(G961,2),'Lookup Tables'!$G$3:$H$37,2,FALSE)),"Other",VLOOKUP(LEFT(G961,2),'Lookup Tables'!$G$3:$H$37,2,FALSE)))</f>
        <v>Battery</v>
      </c>
      <c r="U961" s="79" t="str">
        <f t="shared" si="102"/>
        <v>PH3</v>
      </c>
      <c r="V961" s="79" t="str">
        <f t="shared" si="103"/>
        <v>H</v>
      </c>
      <c r="W961" s="79">
        <f>VLOOKUP(V961,'Lookup Tables'!$K$3:$L$21,2,FALSE)</f>
        <v>8</v>
      </c>
      <c r="X961" s="79">
        <f t="shared" si="104"/>
        <v>40</v>
      </c>
      <c r="Y961" s="12">
        <f ca="1">IF(R961="LATE",TODAY()-P961,0)</f>
        <v>0</v>
      </c>
      <c r="Z961">
        <f ca="1">Y961*L961</f>
        <v>0</v>
      </c>
      <c r="AA961" s="80"/>
      <c r="AB961" s="93"/>
    </row>
    <row r="962" spans="1:28" x14ac:dyDescent="0.25">
      <c r="A962" s="25" t="s">
        <v>777</v>
      </c>
      <c r="B962" s="25" t="s">
        <v>13</v>
      </c>
      <c r="C962" s="26">
        <v>43327</v>
      </c>
      <c r="D962" s="26">
        <v>43399</v>
      </c>
      <c r="E962" s="25" t="s">
        <v>95</v>
      </c>
      <c r="F962" s="25" t="s">
        <v>95</v>
      </c>
      <c r="G962" s="25" t="s">
        <v>1757</v>
      </c>
      <c r="H962" s="25" t="s">
        <v>17</v>
      </c>
      <c r="I962" s="25" t="s">
        <v>2456</v>
      </c>
      <c r="J962" s="27">
        <v>12</v>
      </c>
      <c r="K962" s="27">
        <v>0</v>
      </c>
      <c r="L962" s="27">
        <f t="shared" ref="L962:L999" si="108">IF((J962-K962)&gt;0, J962-K962, 0)</f>
        <v>12</v>
      </c>
      <c r="M962" s="93">
        <v>1.2320148517338443</v>
      </c>
      <c r="N962" s="4" t="str">
        <f t="shared" si="105"/>
        <v>46821PH3059bf25 Rev 1.412</v>
      </c>
      <c r="O962" s="4">
        <f t="shared" si="106"/>
        <v>14.784178220806131</v>
      </c>
      <c r="P962" s="8">
        <f t="shared" si="107"/>
        <v>43399</v>
      </c>
      <c r="Q962" s="8">
        <f>VLOOKUP(P962,'Lookup Tables'!$A$3:$B$121,1,TRUE)</f>
        <v>43394</v>
      </c>
      <c r="R962" s="9">
        <f>VLOOKUP(P962,'Lookup Tables'!$A$3:$B$121,2,TRUE)</f>
        <v>43394</v>
      </c>
      <c r="S962" s="10">
        <f>VLOOKUP(P962,'Lookup Tables'!$D$3:$E$25,2,TRUE)</f>
        <v>43374</v>
      </c>
      <c r="T962" s="24" t="str">
        <f>IF(LEFT(G962,2)="PH",VLOOKUP(LEFT(G962,3),'Lookup Tables'!$G$3:$H$37,2,FALSE),IF(ISNA(VLOOKUP(LEFT(G962,2),'Lookup Tables'!$G$3:$H$37,2,FALSE)),"Other",VLOOKUP(LEFT(G962,2),'Lookup Tables'!$G$3:$H$37,2,FALSE)))</f>
        <v>Battery</v>
      </c>
      <c r="U962" s="79" t="str">
        <f t="shared" si="102"/>
        <v>PH3</v>
      </c>
      <c r="V962" s="79" t="str">
        <f t="shared" si="103"/>
        <v>H</v>
      </c>
      <c r="W962" s="79">
        <f>VLOOKUP(V962,'Lookup Tables'!$K$3:$L$21,2,FALSE)</f>
        <v>8</v>
      </c>
      <c r="X962" s="79">
        <f t="shared" si="104"/>
        <v>96</v>
      </c>
      <c r="Y962" s="12">
        <f ca="1">IF(R962="LATE",TODAY()-P962,0)</f>
        <v>0</v>
      </c>
      <c r="Z962">
        <f ca="1">Y962*L962</f>
        <v>0</v>
      </c>
      <c r="AA962" s="80"/>
      <c r="AB962" s="93"/>
    </row>
    <row r="963" spans="1:28" x14ac:dyDescent="0.25">
      <c r="A963" s="25" t="s">
        <v>820</v>
      </c>
      <c r="B963" s="25" t="s">
        <v>13</v>
      </c>
      <c r="C963" s="26">
        <v>43333</v>
      </c>
      <c r="D963" s="26">
        <v>43409</v>
      </c>
      <c r="E963" s="25" t="s">
        <v>821</v>
      </c>
      <c r="F963" s="25" t="s">
        <v>821</v>
      </c>
      <c r="G963" s="25" t="s">
        <v>1757</v>
      </c>
      <c r="H963" s="25" t="s">
        <v>17</v>
      </c>
      <c r="I963" s="25" t="s">
        <v>2456</v>
      </c>
      <c r="J963" s="27">
        <v>1</v>
      </c>
      <c r="K963" s="27">
        <v>0</v>
      </c>
      <c r="L963" s="27">
        <f t="shared" si="108"/>
        <v>1</v>
      </c>
      <c r="M963" s="93">
        <v>1.4867889717378888</v>
      </c>
      <c r="N963" s="4" t="str">
        <f t="shared" si="105"/>
        <v>46871PH3059bf25 Rev 1.41</v>
      </c>
      <c r="O963" s="4">
        <f t="shared" si="106"/>
        <v>1.4867889717378888</v>
      </c>
      <c r="P963" s="8">
        <f t="shared" si="107"/>
        <v>43409</v>
      </c>
      <c r="Q963" s="8">
        <f>VLOOKUP(P963,'Lookup Tables'!$A$3:$B$121,1,TRUE)</f>
        <v>43408</v>
      </c>
      <c r="R963" s="9">
        <f>VLOOKUP(P963,'Lookup Tables'!$A$3:$B$121,2,TRUE)</f>
        <v>43408</v>
      </c>
      <c r="S963" s="10">
        <f>VLOOKUP(P963,'Lookup Tables'!$D$3:$E$25,2,TRUE)</f>
        <v>43405</v>
      </c>
      <c r="T963" s="24" t="str">
        <f>IF(LEFT(G963,2)="PH",VLOOKUP(LEFT(G963,3),'Lookup Tables'!$G$3:$H$37,2,FALSE),IF(ISNA(VLOOKUP(LEFT(G963,2),'Lookup Tables'!$G$3:$H$37,2,FALSE)),"Other",VLOOKUP(LEFT(G963,2),'Lookup Tables'!$G$3:$H$37,2,FALSE)))</f>
        <v>Battery</v>
      </c>
      <c r="U963" s="79" t="str">
        <f t="shared" ref="U963:U1026" si="109">LEFT(G963,3)</f>
        <v>PH3</v>
      </c>
      <c r="V963" s="79" t="str">
        <f t="shared" ref="V963:V1026" si="110">IF(T963="Battery",IF(LEFT(U963,1)="L",VALUE(MID(U963,2,2)),MID(U963,2,1)),"n/a")</f>
        <v>H</v>
      </c>
      <c r="W963" s="79">
        <f>VLOOKUP(V963,'Lookup Tables'!$K$3:$L$21,2,FALSE)</f>
        <v>8</v>
      </c>
      <c r="X963" s="79">
        <f t="shared" ref="X963:X1026" si="111">W963*L963</f>
        <v>8</v>
      </c>
      <c r="Y963" s="12">
        <f ca="1">IF(R963="LATE",TODAY()-P963,0)</f>
        <v>0</v>
      </c>
      <c r="Z963">
        <f ca="1">Y963*L963</f>
        <v>0</v>
      </c>
      <c r="AA963" s="80"/>
      <c r="AB963" s="93"/>
    </row>
    <row r="964" spans="1:28" x14ac:dyDescent="0.25">
      <c r="A964" s="25" t="s">
        <v>577</v>
      </c>
      <c r="B964" s="25" t="s">
        <v>13</v>
      </c>
      <c r="C964" s="26">
        <v>43314</v>
      </c>
      <c r="D964" s="26">
        <v>43433</v>
      </c>
      <c r="E964" s="25" t="s">
        <v>51</v>
      </c>
      <c r="F964" s="25" t="s">
        <v>51</v>
      </c>
      <c r="G964" s="25" t="s">
        <v>1757</v>
      </c>
      <c r="H964" s="25" t="s">
        <v>17</v>
      </c>
      <c r="I964" s="25" t="s">
        <v>2458</v>
      </c>
      <c r="J964" s="27">
        <v>1</v>
      </c>
      <c r="K964" s="27">
        <v>0</v>
      </c>
      <c r="L964" s="27">
        <f t="shared" si="108"/>
        <v>1</v>
      </c>
      <c r="M964" s="93">
        <v>1.1410240945895427</v>
      </c>
      <c r="N964" s="4" t="str">
        <f t="shared" si="105"/>
        <v>46722PH3059bf25 Rev 1.41</v>
      </c>
      <c r="O964" s="4">
        <f t="shared" si="106"/>
        <v>1.1410240945895427</v>
      </c>
      <c r="P964" s="8">
        <f t="shared" si="107"/>
        <v>43430</v>
      </c>
      <c r="Q964" s="8">
        <f>VLOOKUP(P964,'Lookup Tables'!$A$3:$B$121,1,TRUE)</f>
        <v>43429</v>
      </c>
      <c r="R964" s="9">
        <f>VLOOKUP(P964,'Lookup Tables'!$A$3:$B$121,2,TRUE)</f>
        <v>43429</v>
      </c>
      <c r="S964" s="10">
        <f>VLOOKUP(P964,'Lookup Tables'!$D$3:$E$25,2,TRUE)</f>
        <v>43405</v>
      </c>
      <c r="T964" s="24" t="str">
        <f>IF(LEFT(G964,2)="PH",VLOOKUP(LEFT(G964,3),'Lookup Tables'!$G$3:$H$37,2,FALSE),IF(ISNA(VLOOKUP(LEFT(G964,2),'Lookup Tables'!$G$3:$H$37,2,FALSE)),"Other",VLOOKUP(LEFT(G964,2),'Lookup Tables'!$G$3:$H$37,2,FALSE)))</f>
        <v>Battery</v>
      </c>
      <c r="U964" s="79" t="str">
        <f t="shared" si="109"/>
        <v>PH3</v>
      </c>
      <c r="V964" s="79" t="str">
        <f t="shared" si="110"/>
        <v>H</v>
      </c>
      <c r="W964" s="79">
        <f>VLOOKUP(V964,'Lookup Tables'!$K$3:$L$21,2,FALSE)</f>
        <v>8</v>
      </c>
      <c r="X964" s="79">
        <f t="shared" si="111"/>
        <v>8</v>
      </c>
      <c r="Y964" s="12">
        <f ca="1">IF(R964="LATE",TODAY()-P964,0)</f>
        <v>0</v>
      </c>
      <c r="Z964">
        <f ca="1">Y964*L964</f>
        <v>0</v>
      </c>
      <c r="AA964" s="80"/>
      <c r="AB964" s="93"/>
    </row>
    <row r="965" spans="1:28" x14ac:dyDescent="0.25">
      <c r="A965" s="25" t="s">
        <v>184</v>
      </c>
      <c r="B965" s="25" t="s">
        <v>13</v>
      </c>
      <c r="C965" s="26">
        <v>43221</v>
      </c>
      <c r="D965" s="26">
        <v>43542</v>
      </c>
      <c r="E965" s="25" t="s">
        <v>144</v>
      </c>
      <c r="F965" s="25" t="s">
        <v>144</v>
      </c>
      <c r="G965" s="25" t="s">
        <v>1757</v>
      </c>
      <c r="H965" s="25" t="s">
        <v>17</v>
      </c>
      <c r="I965" s="25" t="s">
        <v>2459</v>
      </c>
      <c r="J965" s="27">
        <v>100</v>
      </c>
      <c r="K965" s="27">
        <v>0</v>
      </c>
      <c r="L965" s="27">
        <f t="shared" si="108"/>
        <v>100</v>
      </c>
      <c r="M965" s="93">
        <v>0.9226462774432187</v>
      </c>
      <c r="N965" s="4" t="str">
        <f t="shared" si="105"/>
        <v>45893PH3059bf25 Rev 1.4100</v>
      </c>
      <c r="O965" s="4">
        <f t="shared" si="106"/>
        <v>92.264627744321871</v>
      </c>
      <c r="P965" s="8">
        <f t="shared" si="107"/>
        <v>43360</v>
      </c>
      <c r="Q965" s="8">
        <f>VLOOKUP(P965,'Lookup Tables'!$A$3:$B$121,1,TRUE)</f>
        <v>43359</v>
      </c>
      <c r="R965" s="9">
        <f>VLOOKUP(P965,'Lookup Tables'!$A$3:$B$121,2,TRUE)</f>
        <v>43359</v>
      </c>
      <c r="S965" s="10">
        <f>VLOOKUP(P965,'Lookup Tables'!$D$3:$E$25,2,TRUE)</f>
        <v>43344</v>
      </c>
      <c r="T965" s="24" t="str">
        <f>IF(LEFT(G965,2)="PH",VLOOKUP(LEFT(G965,3),'Lookup Tables'!$G$3:$H$37,2,FALSE),IF(ISNA(VLOOKUP(LEFT(G965,2),'Lookup Tables'!$G$3:$H$37,2,FALSE)),"Other",VLOOKUP(LEFT(G965,2),'Lookup Tables'!$G$3:$H$37,2,FALSE)))</f>
        <v>Battery</v>
      </c>
      <c r="U965" s="79" t="str">
        <f t="shared" si="109"/>
        <v>PH3</v>
      </c>
      <c r="V965" s="79" t="str">
        <f t="shared" si="110"/>
        <v>H</v>
      </c>
      <c r="W965" s="79">
        <f>VLOOKUP(V965,'Lookup Tables'!$K$3:$L$21,2,FALSE)</f>
        <v>8</v>
      </c>
      <c r="X965" s="79">
        <f t="shared" si="111"/>
        <v>800</v>
      </c>
      <c r="Y965" s="12">
        <f ca="1">IF(R965="LATE",TODAY()-P965,0)</f>
        <v>0</v>
      </c>
      <c r="Z965">
        <f ca="1">Y965*L965</f>
        <v>0</v>
      </c>
      <c r="AA965" s="80"/>
      <c r="AB965" s="93"/>
    </row>
    <row r="966" spans="1:28" x14ac:dyDescent="0.25">
      <c r="A966" s="25" t="s">
        <v>184</v>
      </c>
      <c r="B966" s="25" t="s">
        <v>13</v>
      </c>
      <c r="C966" s="26">
        <v>43221</v>
      </c>
      <c r="D966" s="26">
        <v>43542</v>
      </c>
      <c r="E966" s="25" t="s">
        <v>144</v>
      </c>
      <c r="F966" s="25" t="s">
        <v>144</v>
      </c>
      <c r="G966" s="25" t="s">
        <v>1757</v>
      </c>
      <c r="H966" s="25" t="s">
        <v>17</v>
      </c>
      <c r="I966" s="25" t="s">
        <v>2460</v>
      </c>
      <c r="J966" s="27">
        <v>100</v>
      </c>
      <c r="K966" s="27">
        <v>0</v>
      </c>
      <c r="L966" s="27">
        <f t="shared" si="108"/>
        <v>100</v>
      </c>
      <c r="M966" s="93">
        <v>0.9226462774432187</v>
      </c>
      <c r="N966" s="4" t="str">
        <f t="shared" si="105"/>
        <v>45893PH3059bf25 Rev 1.4100</v>
      </c>
      <c r="O966" s="4">
        <f t="shared" si="106"/>
        <v>92.264627744321871</v>
      </c>
      <c r="P966" s="8">
        <f t="shared" si="107"/>
        <v>43381</v>
      </c>
      <c r="Q966" s="8">
        <f>VLOOKUP(P966,'Lookup Tables'!$A$3:$B$121,1,TRUE)</f>
        <v>43380</v>
      </c>
      <c r="R966" s="9">
        <f>VLOOKUP(P966,'Lookup Tables'!$A$3:$B$121,2,TRUE)</f>
        <v>43380</v>
      </c>
      <c r="S966" s="10">
        <f>VLOOKUP(P966,'Lookup Tables'!$D$3:$E$25,2,TRUE)</f>
        <v>43374</v>
      </c>
      <c r="T966" s="24" t="str">
        <f>IF(LEFT(G966,2)="PH",VLOOKUP(LEFT(G966,3),'Lookup Tables'!$G$3:$H$37,2,FALSE),IF(ISNA(VLOOKUP(LEFT(G966,2),'Lookup Tables'!$G$3:$H$37,2,FALSE)),"Other",VLOOKUP(LEFT(G966,2),'Lookup Tables'!$G$3:$H$37,2,FALSE)))</f>
        <v>Battery</v>
      </c>
      <c r="U966" s="79" t="str">
        <f t="shared" si="109"/>
        <v>PH3</v>
      </c>
      <c r="V966" s="79" t="str">
        <f t="shared" si="110"/>
        <v>H</v>
      </c>
      <c r="W966" s="79">
        <f>VLOOKUP(V966,'Lookup Tables'!$K$3:$L$21,2,FALSE)</f>
        <v>8</v>
      </c>
      <c r="X966" s="79">
        <f t="shared" si="111"/>
        <v>800</v>
      </c>
      <c r="Y966" s="12">
        <f ca="1">IF(R966="LATE",TODAY()-P966,0)</f>
        <v>0</v>
      </c>
      <c r="Z966">
        <f ca="1">Y966*L966</f>
        <v>0</v>
      </c>
      <c r="AA966" s="80"/>
      <c r="AB966" s="93"/>
    </row>
    <row r="967" spans="1:28" x14ac:dyDescent="0.25">
      <c r="A967" s="25" t="s">
        <v>184</v>
      </c>
      <c r="B967" s="25" t="s">
        <v>13</v>
      </c>
      <c r="C967" s="26">
        <v>43221</v>
      </c>
      <c r="D967" s="26">
        <v>43542</v>
      </c>
      <c r="E967" s="25" t="s">
        <v>144</v>
      </c>
      <c r="F967" s="25" t="s">
        <v>144</v>
      </c>
      <c r="G967" s="25" t="s">
        <v>1757</v>
      </c>
      <c r="H967" s="25" t="s">
        <v>17</v>
      </c>
      <c r="I967" s="25" t="s">
        <v>2461</v>
      </c>
      <c r="J967" s="27">
        <v>100</v>
      </c>
      <c r="K967" s="27">
        <v>0</v>
      </c>
      <c r="L967" s="27">
        <f t="shared" si="108"/>
        <v>100</v>
      </c>
      <c r="M967" s="93">
        <v>0.9226462774432187</v>
      </c>
      <c r="N967" s="4" t="str">
        <f t="shared" si="105"/>
        <v>45893PH3059bf25 Rev 1.4100</v>
      </c>
      <c r="O967" s="4">
        <f t="shared" si="106"/>
        <v>92.264627744321871</v>
      </c>
      <c r="P967" s="8">
        <f t="shared" si="107"/>
        <v>43402</v>
      </c>
      <c r="Q967" s="8">
        <f>VLOOKUP(P967,'Lookup Tables'!$A$3:$B$121,1,TRUE)</f>
        <v>43401</v>
      </c>
      <c r="R967" s="9">
        <f>VLOOKUP(P967,'Lookup Tables'!$A$3:$B$121,2,TRUE)</f>
        <v>43401</v>
      </c>
      <c r="S967" s="10">
        <f>VLOOKUP(P967,'Lookup Tables'!$D$3:$E$25,2,TRUE)</f>
        <v>43374</v>
      </c>
      <c r="T967" s="24" t="str">
        <f>IF(LEFT(G967,2)="PH",VLOOKUP(LEFT(G967,3),'Lookup Tables'!$G$3:$H$37,2,FALSE),IF(ISNA(VLOOKUP(LEFT(G967,2),'Lookup Tables'!$G$3:$H$37,2,FALSE)),"Other",VLOOKUP(LEFT(G967,2),'Lookup Tables'!$G$3:$H$37,2,FALSE)))</f>
        <v>Battery</v>
      </c>
      <c r="U967" s="79" t="str">
        <f t="shared" si="109"/>
        <v>PH3</v>
      </c>
      <c r="V967" s="79" t="str">
        <f t="shared" si="110"/>
        <v>H</v>
      </c>
      <c r="W967" s="79">
        <f>VLOOKUP(V967,'Lookup Tables'!$K$3:$L$21,2,FALSE)</f>
        <v>8</v>
      </c>
      <c r="X967" s="79">
        <f t="shared" si="111"/>
        <v>800</v>
      </c>
      <c r="Y967" s="12">
        <f ca="1">IF(R967="LATE",TODAY()-P967,0)</f>
        <v>0</v>
      </c>
      <c r="Z967">
        <f ca="1">Y967*L967</f>
        <v>0</v>
      </c>
      <c r="AA967" s="80"/>
      <c r="AB967" s="93"/>
    </row>
    <row r="968" spans="1:28" x14ac:dyDescent="0.25">
      <c r="A968" s="25" t="s">
        <v>184</v>
      </c>
      <c r="B968" s="25" t="s">
        <v>13</v>
      </c>
      <c r="C968" s="26">
        <v>43221</v>
      </c>
      <c r="D968" s="26">
        <v>43542</v>
      </c>
      <c r="E968" s="25" t="s">
        <v>144</v>
      </c>
      <c r="F968" s="25" t="s">
        <v>144</v>
      </c>
      <c r="G968" s="25" t="s">
        <v>1757</v>
      </c>
      <c r="H968" s="25" t="s">
        <v>17</v>
      </c>
      <c r="I968" s="25" t="s">
        <v>2462</v>
      </c>
      <c r="J968" s="27">
        <v>120</v>
      </c>
      <c r="K968" s="27">
        <v>0</v>
      </c>
      <c r="L968" s="27">
        <f t="shared" si="108"/>
        <v>120</v>
      </c>
      <c r="M968" s="93">
        <v>0.9226462774432187</v>
      </c>
      <c r="N968" s="4" t="str">
        <f t="shared" si="105"/>
        <v>45893PH3059bf25 Rev 1.4120</v>
      </c>
      <c r="O968" s="4">
        <f t="shared" si="106"/>
        <v>110.71755329318624</v>
      </c>
      <c r="P968" s="8">
        <f t="shared" si="107"/>
        <v>43423</v>
      </c>
      <c r="Q968" s="8">
        <f>VLOOKUP(P968,'Lookup Tables'!$A$3:$B$121,1,TRUE)</f>
        <v>43422</v>
      </c>
      <c r="R968" s="9">
        <f>VLOOKUP(P968,'Lookup Tables'!$A$3:$B$121,2,TRUE)</f>
        <v>43422</v>
      </c>
      <c r="S968" s="10">
        <f>VLOOKUP(P968,'Lookup Tables'!$D$3:$E$25,2,TRUE)</f>
        <v>43405</v>
      </c>
      <c r="T968" s="24" t="str">
        <f>IF(LEFT(G968,2)="PH",VLOOKUP(LEFT(G968,3),'Lookup Tables'!$G$3:$H$37,2,FALSE),IF(ISNA(VLOOKUP(LEFT(G968,2),'Lookup Tables'!$G$3:$H$37,2,FALSE)),"Other",VLOOKUP(LEFT(G968,2),'Lookup Tables'!$G$3:$H$37,2,FALSE)))</f>
        <v>Battery</v>
      </c>
      <c r="U968" s="79" t="str">
        <f t="shared" si="109"/>
        <v>PH3</v>
      </c>
      <c r="V968" s="79" t="str">
        <f t="shared" si="110"/>
        <v>H</v>
      </c>
      <c r="W968" s="79">
        <f>VLOOKUP(V968,'Lookup Tables'!$K$3:$L$21,2,FALSE)</f>
        <v>8</v>
      </c>
      <c r="X968" s="79">
        <f t="shared" si="111"/>
        <v>960</v>
      </c>
      <c r="Y968" s="12">
        <f ca="1">IF(R968="LATE",TODAY()-P968,0)</f>
        <v>0</v>
      </c>
      <c r="Z968">
        <f ca="1">Y968*L968</f>
        <v>0</v>
      </c>
      <c r="AA968" s="80"/>
      <c r="AB968" s="93"/>
    </row>
    <row r="969" spans="1:28" x14ac:dyDescent="0.25">
      <c r="A969" s="25" t="s">
        <v>184</v>
      </c>
      <c r="B969" s="25" t="s">
        <v>13</v>
      </c>
      <c r="C969" s="26">
        <v>43221</v>
      </c>
      <c r="D969" s="26">
        <v>43542</v>
      </c>
      <c r="E969" s="25" t="s">
        <v>144</v>
      </c>
      <c r="F969" s="25" t="s">
        <v>144</v>
      </c>
      <c r="G969" s="25" t="s">
        <v>1757</v>
      </c>
      <c r="H969" s="25" t="s">
        <v>17</v>
      </c>
      <c r="I969" s="25" t="s">
        <v>2463</v>
      </c>
      <c r="J969" s="27">
        <v>150</v>
      </c>
      <c r="K969" s="27">
        <v>0</v>
      </c>
      <c r="L969" s="27">
        <f t="shared" si="108"/>
        <v>150</v>
      </c>
      <c r="M969" s="93">
        <v>0.9226462774432187</v>
      </c>
      <c r="N969" s="4" t="str">
        <f t="shared" si="105"/>
        <v>45893PH3059bf25 Rev 1.4150</v>
      </c>
      <c r="O969" s="4">
        <f t="shared" si="106"/>
        <v>138.39694161648279</v>
      </c>
      <c r="P969" s="8">
        <f t="shared" si="107"/>
        <v>43461</v>
      </c>
      <c r="Q969" s="8">
        <f>VLOOKUP(P969,'Lookup Tables'!$A$3:$B$121,1,TRUE)</f>
        <v>43457</v>
      </c>
      <c r="R969" s="9">
        <f>VLOOKUP(P969,'Lookup Tables'!$A$3:$B$121,2,TRUE)</f>
        <v>43457</v>
      </c>
      <c r="S969" s="10">
        <f>VLOOKUP(P969,'Lookup Tables'!$D$3:$E$25,2,TRUE)</f>
        <v>43435</v>
      </c>
      <c r="T969" s="24" t="str">
        <f>IF(LEFT(G969,2)="PH",VLOOKUP(LEFT(G969,3),'Lookup Tables'!$G$3:$H$37,2,FALSE),IF(ISNA(VLOOKUP(LEFT(G969,2),'Lookup Tables'!$G$3:$H$37,2,FALSE)),"Other",VLOOKUP(LEFT(G969,2),'Lookup Tables'!$G$3:$H$37,2,FALSE)))</f>
        <v>Battery</v>
      </c>
      <c r="U969" s="79" t="str">
        <f t="shared" si="109"/>
        <v>PH3</v>
      </c>
      <c r="V969" s="79" t="str">
        <f t="shared" si="110"/>
        <v>H</v>
      </c>
      <c r="W969" s="79">
        <f>VLOOKUP(V969,'Lookup Tables'!$K$3:$L$21,2,FALSE)</f>
        <v>8</v>
      </c>
      <c r="X969" s="79">
        <f t="shared" si="111"/>
        <v>1200</v>
      </c>
      <c r="Y969" s="12">
        <f ca="1">IF(R969="LATE",TODAY()-P969,0)</f>
        <v>0</v>
      </c>
      <c r="Z969">
        <f ca="1">Y969*L969</f>
        <v>0</v>
      </c>
      <c r="AA969" s="80"/>
      <c r="AB969" s="93"/>
    </row>
    <row r="970" spans="1:28" x14ac:dyDescent="0.25">
      <c r="A970" s="25" t="s">
        <v>184</v>
      </c>
      <c r="B970" s="25" t="s">
        <v>13</v>
      </c>
      <c r="C970" s="26">
        <v>43221</v>
      </c>
      <c r="D970" s="26">
        <v>43542</v>
      </c>
      <c r="E970" s="25" t="s">
        <v>144</v>
      </c>
      <c r="F970" s="25" t="s">
        <v>144</v>
      </c>
      <c r="G970" s="25" t="s">
        <v>1757</v>
      </c>
      <c r="H970" s="25" t="s">
        <v>17</v>
      </c>
      <c r="I970" s="25" t="s">
        <v>2464</v>
      </c>
      <c r="J970" s="27">
        <v>150</v>
      </c>
      <c r="K970" s="27">
        <v>0</v>
      </c>
      <c r="L970" s="27">
        <f t="shared" si="108"/>
        <v>150</v>
      </c>
      <c r="M970" s="93">
        <v>0.9226462774432187</v>
      </c>
      <c r="N970" s="4" t="str">
        <f t="shared" ref="N970:N1033" si="112">A970&amp;G970&amp;J970</f>
        <v>45893PH3059bf25 Rev 1.4150</v>
      </c>
      <c r="O970" s="4">
        <f t="shared" ref="O970:O1033" si="113">M970*L970</f>
        <v>138.39694161648279</v>
      </c>
      <c r="P970" s="8">
        <f t="shared" ref="P970:P1033" si="114">VALUE(IF(RIGHT(I970,1)="]",MID(I970,LEN(I970)-8,8),D970))</f>
        <v>43475</v>
      </c>
      <c r="Q970" s="8">
        <f>VLOOKUP(P970,'Lookup Tables'!$A$3:$B$121,1,TRUE)</f>
        <v>43471</v>
      </c>
      <c r="R970" s="9">
        <f>VLOOKUP(P970,'Lookup Tables'!$A$3:$B$121,2,TRUE)</f>
        <v>43471</v>
      </c>
      <c r="S970" s="10">
        <f>VLOOKUP(P970,'Lookup Tables'!$D$3:$E$25,2,TRUE)</f>
        <v>43466</v>
      </c>
      <c r="T970" s="24" t="str">
        <f>IF(LEFT(G970,2)="PH",VLOOKUP(LEFT(G970,3),'Lookup Tables'!$G$3:$H$37,2,FALSE),IF(ISNA(VLOOKUP(LEFT(G970,2),'Lookup Tables'!$G$3:$H$37,2,FALSE)),"Other",VLOOKUP(LEFT(G970,2),'Lookup Tables'!$G$3:$H$37,2,FALSE)))</f>
        <v>Battery</v>
      </c>
      <c r="U970" s="79" t="str">
        <f t="shared" si="109"/>
        <v>PH3</v>
      </c>
      <c r="V970" s="79" t="str">
        <f t="shared" si="110"/>
        <v>H</v>
      </c>
      <c r="W970" s="79">
        <f>VLOOKUP(V970,'Lookup Tables'!$K$3:$L$21,2,FALSE)</f>
        <v>8</v>
      </c>
      <c r="X970" s="79">
        <f t="shared" si="111"/>
        <v>1200</v>
      </c>
      <c r="Y970" s="12">
        <f ca="1">IF(R970="LATE",TODAY()-P970,0)</f>
        <v>0</v>
      </c>
      <c r="Z970">
        <f ca="1">Y970*L970</f>
        <v>0</v>
      </c>
      <c r="AA970" s="80"/>
      <c r="AB970" s="93"/>
    </row>
    <row r="971" spans="1:28" x14ac:dyDescent="0.25">
      <c r="A971" s="25" t="s">
        <v>184</v>
      </c>
      <c r="B971" s="25" t="s">
        <v>13</v>
      </c>
      <c r="C971" s="26">
        <v>43221</v>
      </c>
      <c r="D971" s="26">
        <v>43542</v>
      </c>
      <c r="E971" s="25" t="s">
        <v>144</v>
      </c>
      <c r="F971" s="25" t="s">
        <v>144</v>
      </c>
      <c r="G971" s="25" t="s">
        <v>1757</v>
      </c>
      <c r="H971" s="25" t="s">
        <v>17</v>
      </c>
      <c r="I971" s="25" t="s">
        <v>2465</v>
      </c>
      <c r="J971" s="27">
        <v>150</v>
      </c>
      <c r="K971" s="27">
        <v>0</v>
      </c>
      <c r="L971" s="27">
        <f t="shared" si="108"/>
        <v>150</v>
      </c>
      <c r="M971" s="93">
        <v>0.9226462774432187</v>
      </c>
      <c r="N971" s="4" t="str">
        <f t="shared" si="112"/>
        <v>45893PH3059bf25 Rev 1.4150</v>
      </c>
      <c r="O971" s="4">
        <f t="shared" si="113"/>
        <v>138.39694161648279</v>
      </c>
      <c r="P971" s="8">
        <f t="shared" si="114"/>
        <v>43493</v>
      </c>
      <c r="Q971" s="8">
        <f>VLOOKUP(P971,'Lookup Tables'!$A$3:$B$121,1,TRUE)</f>
        <v>43492</v>
      </c>
      <c r="R971" s="9">
        <f>VLOOKUP(P971,'Lookup Tables'!$A$3:$B$121,2,TRUE)</f>
        <v>43492</v>
      </c>
      <c r="S971" s="10">
        <f>VLOOKUP(P971,'Lookup Tables'!$D$3:$E$25,2,TRUE)</f>
        <v>43466</v>
      </c>
      <c r="T971" s="24" t="str">
        <f>IF(LEFT(G971,2)="PH",VLOOKUP(LEFT(G971,3),'Lookup Tables'!$G$3:$H$37,2,FALSE),IF(ISNA(VLOOKUP(LEFT(G971,2),'Lookup Tables'!$G$3:$H$37,2,FALSE)),"Other",VLOOKUP(LEFT(G971,2),'Lookup Tables'!$G$3:$H$37,2,FALSE)))</f>
        <v>Battery</v>
      </c>
      <c r="U971" s="79" t="str">
        <f t="shared" si="109"/>
        <v>PH3</v>
      </c>
      <c r="V971" s="79" t="str">
        <f t="shared" si="110"/>
        <v>H</v>
      </c>
      <c r="W971" s="79">
        <f>VLOOKUP(V971,'Lookup Tables'!$K$3:$L$21,2,FALSE)</f>
        <v>8</v>
      </c>
      <c r="X971" s="79">
        <f t="shared" si="111"/>
        <v>1200</v>
      </c>
      <c r="Y971" s="12">
        <f ca="1">IF(R971="LATE",TODAY()-P971,0)</f>
        <v>0</v>
      </c>
      <c r="Z971">
        <f ca="1">Y971*L971</f>
        <v>0</v>
      </c>
      <c r="AA971" s="80"/>
      <c r="AB971" s="93"/>
    </row>
    <row r="972" spans="1:28" x14ac:dyDescent="0.25">
      <c r="A972" s="25" t="s">
        <v>184</v>
      </c>
      <c r="B972" s="25" t="s">
        <v>13</v>
      </c>
      <c r="C972" s="26">
        <v>43221</v>
      </c>
      <c r="D972" s="26">
        <v>43542</v>
      </c>
      <c r="E972" s="25" t="s">
        <v>144</v>
      </c>
      <c r="F972" s="25" t="s">
        <v>144</v>
      </c>
      <c r="G972" s="25" t="s">
        <v>1757</v>
      </c>
      <c r="H972" s="25" t="s">
        <v>17</v>
      </c>
      <c r="I972" s="25" t="s">
        <v>2466</v>
      </c>
      <c r="J972" s="27">
        <v>160</v>
      </c>
      <c r="K972" s="27">
        <v>0</v>
      </c>
      <c r="L972" s="27">
        <f t="shared" si="108"/>
        <v>160</v>
      </c>
      <c r="M972" s="93">
        <v>0.9226462774432187</v>
      </c>
      <c r="N972" s="4" t="str">
        <f t="shared" si="112"/>
        <v>45893PH3059bf25 Rev 1.4160</v>
      </c>
      <c r="O972" s="4">
        <f t="shared" si="113"/>
        <v>147.623404390915</v>
      </c>
      <c r="P972" s="8">
        <f t="shared" si="114"/>
        <v>43514</v>
      </c>
      <c r="Q972" s="8">
        <f>VLOOKUP(P972,'Lookup Tables'!$A$3:$B$121,1,TRUE)</f>
        <v>43513</v>
      </c>
      <c r="R972" s="9">
        <f>VLOOKUP(P972,'Lookup Tables'!$A$3:$B$121,2,TRUE)</f>
        <v>43513</v>
      </c>
      <c r="S972" s="10">
        <f>VLOOKUP(P972,'Lookup Tables'!$D$3:$E$25,2,TRUE)</f>
        <v>43497</v>
      </c>
      <c r="T972" s="24" t="str">
        <f>IF(LEFT(G972,2)="PH",VLOOKUP(LEFT(G972,3),'Lookup Tables'!$G$3:$H$37,2,FALSE),IF(ISNA(VLOOKUP(LEFT(G972,2),'Lookup Tables'!$G$3:$H$37,2,FALSE)),"Other",VLOOKUP(LEFT(G972,2),'Lookup Tables'!$G$3:$H$37,2,FALSE)))</f>
        <v>Battery</v>
      </c>
      <c r="U972" s="79" t="str">
        <f t="shared" si="109"/>
        <v>PH3</v>
      </c>
      <c r="V972" s="79" t="str">
        <f t="shared" si="110"/>
        <v>H</v>
      </c>
      <c r="W972" s="79">
        <f>VLOOKUP(V972,'Lookup Tables'!$K$3:$L$21,2,FALSE)</f>
        <v>8</v>
      </c>
      <c r="X972" s="79">
        <f t="shared" si="111"/>
        <v>1280</v>
      </c>
      <c r="Y972" s="12">
        <f ca="1">IF(R972="LATE",TODAY()-P972,0)</f>
        <v>0</v>
      </c>
      <c r="Z972">
        <f ca="1">Y972*L972</f>
        <v>0</v>
      </c>
      <c r="AA972" s="80"/>
      <c r="AB972" s="93"/>
    </row>
    <row r="973" spans="1:28" x14ac:dyDescent="0.25">
      <c r="A973" s="25" t="s">
        <v>184</v>
      </c>
      <c r="B973" s="25" t="s">
        <v>13</v>
      </c>
      <c r="C973" s="26">
        <v>43221</v>
      </c>
      <c r="D973" s="26">
        <v>43542</v>
      </c>
      <c r="E973" s="25" t="s">
        <v>144</v>
      </c>
      <c r="F973" s="25" t="s">
        <v>144</v>
      </c>
      <c r="G973" s="25" t="s">
        <v>1757</v>
      </c>
      <c r="H973" s="25" t="s">
        <v>17</v>
      </c>
      <c r="I973" s="25" t="s">
        <v>2467</v>
      </c>
      <c r="J973" s="27">
        <v>160</v>
      </c>
      <c r="K973" s="27">
        <v>0</v>
      </c>
      <c r="L973" s="27">
        <f t="shared" si="108"/>
        <v>160</v>
      </c>
      <c r="M973" s="93">
        <v>0.9226462774432187</v>
      </c>
      <c r="N973" s="4" t="str">
        <f t="shared" si="112"/>
        <v>45893PH3059bf25 Rev 1.4160</v>
      </c>
      <c r="O973" s="4">
        <f t="shared" si="113"/>
        <v>147.623404390915</v>
      </c>
      <c r="P973" s="8">
        <f t="shared" si="114"/>
        <v>43535</v>
      </c>
      <c r="Q973" s="8">
        <f>VLOOKUP(P973,'Lookup Tables'!$A$3:$B$121,1,TRUE)</f>
        <v>43534</v>
      </c>
      <c r="R973" s="9">
        <f>VLOOKUP(P973,'Lookup Tables'!$A$3:$B$121,2,TRUE)</f>
        <v>43534</v>
      </c>
      <c r="S973" s="10">
        <f>VLOOKUP(P973,'Lookup Tables'!$D$3:$E$25,2,TRUE)</f>
        <v>43525</v>
      </c>
      <c r="T973" s="24" t="str">
        <f>IF(LEFT(G973,2)="PH",VLOOKUP(LEFT(G973,3),'Lookup Tables'!$G$3:$H$37,2,FALSE),IF(ISNA(VLOOKUP(LEFT(G973,2),'Lookup Tables'!$G$3:$H$37,2,FALSE)),"Other",VLOOKUP(LEFT(G973,2),'Lookup Tables'!$G$3:$H$37,2,FALSE)))</f>
        <v>Battery</v>
      </c>
      <c r="U973" s="79" t="str">
        <f t="shared" si="109"/>
        <v>PH3</v>
      </c>
      <c r="V973" s="79" t="str">
        <f t="shared" si="110"/>
        <v>H</v>
      </c>
      <c r="W973" s="79">
        <f>VLOOKUP(V973,'Lookup Tables'!$K$3:$L$21,2,FALSE)</f>
        <v>8</v>
      </c>
      <c r="X973" s="79">
        <f t="shared" si="111"/>
        <v>1280</v>
      </c>
      <c r="Y973" s="12">
        <f ca="1">IF(R973="LATE",TODAY()-P973,0)</f>
        <v>0</v>
      </c>
      <c r="Z973">
        <f ca="1">Y973*L973</f>
        <v>0</v>
      </c>
      <c r="AA973" s="80"/>
      <c r="AB973" s="93"/>
    </row>
    <row r="974" spans="1:28" x14ac:dyDescent="0.25">
      <c r="A974" s="25" t="s">
        <v>251</v>
      </c>
      <c r="B974" s="25" t="s">
        <v>13</v>
      </c>
      <c r="C974" s="26">
        <v>43245</v>
      </c>
      <c r="D974" s="26">
        <v>43495</v>
      </c>
      <c r="E974" s="25" t="s">
        <v>252</v>
      </c>
      <c r="F974" s="25" t="s">
        <v>252</v>
      </c>
      <c r="G974" s="25" t="s">
        <v>1758</v>
      </c>
      <c r="H974" s="25" t="s">
        <v>17</v>
      </c>
      <c r="I974" s="25" t="s">
        <v>2468</v>
      </c>
      <c r="J974" s="27">
        <v>10</v>
      </c>
      <c r="K974" s="27">
        <v>0</v>
      </c>
      <c r="L974" s="27">
        <f t="shared" si="108"/>
        <v>10</v>
      </c>
      <c r="M974" s="93">
        <v>1.490428602023661</v>
      </c>
      <c r="N974" s="4" t="str">
        <f t="shared" si="112"/>
        <v>46116PH3059bf30 Rev 1.010</v>
      </c>
      <c r="O974" s="4">
        <f t="shared" si="113"/>
        <v>14.90428602023661</v>
      </c>
      <c r="P974" s="8">
        <f t="shared" si="114"/>
        <v>43480</v>
      </c>
      <c r="Q974" s="8">
        <f>VLOOKUP(P974,'Lookup Tables'!$A$3:$B$121,1,TRUE)</f>
        <v>43478</v>
      </c>
      <c r="R974" s="9">
        <f>VLOOKUP(P974,'Lookup Tables'!$A$3:$B$121,2,TRUE)</f>
        <v>43478</v>
      </c>
      <c r="S974" s="10">
        <f>VLOOKUP(P974,'Lookup Tables'!$D$3:$E$25,2,TRUE)</f>
        <v>43466</v>
      </c>
      <c r="T974" s="24" t="str">
        <f>IF(LEFT(G974,2)="PH",VLOOKUP(LEFT(G974,3),'Lookup Tables'!$G$3:$H$37,2,FALSE),IF(ISNA(VLOOKUP(LEFT(G974,2),'Lookup Tables'!$G$3:$H$37,2,FALSE)),"Other",VLOOKUP(LEFT(G974,2),'Lookup Tables'!$G$3:$H$37,2,FALSE)))</f>
        <v>Battery</v>
      </c>
      <c r="U974" s="79" t="str">
        <f t="shared" si="109"/>
        <v>PH3</v>
      </c>
      <c r="V974" s="79" t="str">
        <f t="shared" si="110"/>
        <v>H</v>
      </c>
      <c r="W974" s="79">
        <f>VLOOKUP(V974,'Lookup Tables'!$K$3:$L$21,2,FALSE)</f>
        <v>8</v>
      </c>
      <c r="X974" s="79">
        <f t="shared" si="111"/>
        <v>80</v>
      </c>
      <c r="Y974" s="12">
        <f ca="1">IF(R974="LATE",TODAY()-P974,0)</f>
        <v>0</v>
      </c>
      <c r="Z974">
        <f ca="1">Y974*L974</f>
        <v>0</v>
      </c>
      <c r="AA974" s="80"/>
      <c r="AB974" s="93"/>
    </row>
    <row r="975" spans="1:28" x14ac:dyDescent="0.25">
      <c r="A975" s="25" t="s">
        <v>247</v>
      </c>
      <c r="B975" s="25" t="s">
        <v>13</v>
      </c>
      <c r="C975" s="26">
        <v>43250</v>
      </c>
      <c r="D975" s="26">
        <v>43496</v>
      </c>
      <c r="E975" s="25" t="s">
        <v>42</v>
      </c>
      <c r="F975" s="25" t="s">
        <v>42</v>
      </c>
      <c r="G975" s="25" t="s">
        <v>1758</v>
      </c>
      <c r="H975" s="25" t="s">
        <v>17</v>
      </c>
      <c r="I975" s="25" t="s">
        <v>2469</v>
      </c>
      <c r="J975" s="27">
        <v>7</v>
      </c>
      <c r="K975" s="27">
        <v>0</v>
      </c>
      <c r="L975" s="27">
        <f t="shared" si="108"/>
        <v>7</v>
      </c>
      <c r="M975" s="93">
        <v>0</v>
      </c>
      <c r="N975" s="4" t="str">
        <f t="shared" si="112"/>
        <v>46144PH3059bf30 Rev 1.07</v>
      </c>
      <c r="O975" s="4">
        <f t="shared" si="113"/>
        <v>0</v>
      </c>
      <c r="P975" s="8">
        <f t="shared" si="114"/>
        <v>43467</v>
      </c>
      <c r="Q975" s="8">
        <f>VLOOKUP(P975,'Lookup Tables'!$A$3:$B$121,1,TRUE)</f>
        <v>43464</v>
      </c>
      <c r="R975" s="9">
        <f>VLOOKUP(P975,'Lookup Tables'!$A$3:$B$121,2,TRUE)</f>
        <v>43464</v>
      </c>
      <c r="S975" s="10">
        <f>VLOOKUP(P975,'Lookup Tables'!$D$3:$E$25,2,TRUE)</f>
        <v>43466</v>
      </c>
      <c r="T975" s="24" t="str">
        <f>IF(LEFT(G975,2)="PH",VLOOKUP(LEFT(G975,3),'Lookup Tables'!$G$3:$H$37,2,FALSE),IF(ISNA(VLOOKUP(LEFT(G975,2),'Lookup Tables'!$G$3:$H$37,2,FALSE)),"Other",VLOOKUP(LEFT(G975,2),'Lookup Tables'!$G$3:$H$37,2,FALSE)))</f>
        <v>Battery</v>
      </c>
      <c r="U975" s="79" t="str">
        <f t="shared" si="109"/>
        <v>PH3</v>
      </c>
      <c r="V975" s="79" t="str">
        <f t="shared" si="110"/>
        <v>H</v>
      </c>
      <c r="W975" s="79">
        <f>VLOOKUP(V975,'Lookup Tables'!$K$3:$L$21,2,FALSE)</f>
        <v>8</v>
      </c>
      <c r="X975" s="79">
        <f t="shared" si="111"/>
        <v>56</v>
      </c>
      <c r="Y975" s="12">
        <f ca="1">IF(R975="LATE",TODAY()-P975,0)</f>
        <v>0</v>
      </c>
      <c r="Z975">
        <f ca="1">Y975*L975</f>
        <v>0</v>
      </c>
      <c r="AA975" s="80"/>
      <c r="AB975" s="93"/>
    </row>
    <row r="976" spans="1:28" x14ac:dyDescent="0.25">
      <c r="A976" s="25" t="s">
        <v>116</v>
      </c>
      <c r="B976" s="25" t="s">
        <v>13</v>
      </c>
      <c r="C976" s="26">
        <v>43182</v>
      </c>
      <c r="D976" s="26">
        <v>43340</v>
      </c>
      <c r="E976" s="25" t="s">
        <v>29</v>
      </c>
      <c r="F976" s="25" t="s">
        <v>29</v>
      </c>
      <c r="G976" s="25" t="s">
        <v>1759</v>
      </c>
      <c r="H976" s="25" t="s">
        <v>43</v>
      </c>
      <c r="I976" s="25" t="s">
        <v>2470</v>
      </c>
      <c r="J976" s="27">
        <v>576</v>
      </c>
      <c r="K976" s="27">
        <v>0</v>
      </c>
      <c r="L976" s="27">
        <f t="shared" si="108"/>
        <v>576</v>
      </c>
      <c r="M976" s="93">
        <v>0.97278218462972887</v>
      </c>
      <c r="N976" s="4" t="str">
        <f t="shared" si="112"/>
        <v>45521RH2024bd34-REV1.9576</v>
      </c>
      <c r="O976" s="4">
        <f t="shared" si="113"/>
        <v>560.32253834672383</v>
      </c>
      <c r="P976" s="8">
        <f t="shared" si="114"/>
        <v>43339</v>
      </c>
      <c r="Q976" s="8">
        <f>VLOOKUP(P976,'Lookup Tables'!$A$3:$B$121,1,TRUE)</f>
        <v>43338</v>
      </c>
      <c r="R976" s="9" t="str">
        <f>VLOOKUP(P976,'Lookup Tables'!$A$3:$B$121,2,TRUE)</f>
        <v>LATE</v>
      </c>
      <c r="S976" s="10" t="str">
        <f>VLOOKUP(P976,'Lookup Tables'!$D$3:$E$25,2,TRUE)</f>
        <v>LATE</v>
      </c>
      <c r="T976" s="24" t="str">
        <f>IF(LEFT(G976,2)="PH",VLOOKUP(LEFT(G976,3),'Lookup Tables'!$G$3:$H$37,2,FALSE),IF(ISNA(VLOOKUP(LEFT(G976,2),'Lookup Tables'!$G$3:$H$37,2,FALSE)),"Other",VLOOKUP(LEFT(G976,2),'Lookup Tables'!$G$3:$H$37,2,FALSE)))</f>
        <v>Battery</v>
      </c>
      <c r="U976" s="79" t="str">
        <f t="shared" si="109"/>
        <v>RH2</v>
      </c>
      <c r="V976" s="79" t="str">
        <f t="shared" si="110"/>
        <v>H</v>
      </c>
      <c r="W976" s="79">
        <f>VLOOKUP(V976,'Lookup Tables'!$K$3:$L$21,2,FALSE)</f>
        <v>8</v>
      </c>
      <c r="X976" s="79">
        <f t="shared" si="111"/>
        <v>4608</v>
      </c>
      <c r="Y976" s="12">
        <f ca="1">IF(R976="LATE",TODAY()-P976,0)</f>
        <v>18</v>
      </c>
      <c r="Z976">
        <f ca="1">Y976*L976</f>
        <v>10368</v>
      </c>
      <c r="AA976" s="80"/>
      <c r="AB976" s="93"/>
    </row>
    <row r="977" spans="1:28" x14ac:dyDescent="0.25">
      <c r="A977" s="25" t="s">
        <v>810</v>
      </c>
      <c r="B977" s="25" t="s">
        <v>13</v>
      </c>
      <c r="C977" s="26">
        <v>43332</v>
      </c>
      <c r="D977" s="26">
        <v>43378</v>
      </c>
      <c r="E977" s="25" t="s">
        <v>811</v>
      </c>
      <c r="F977" s="25" t="s">
        <v>811</v>
      </c>
      <c r="G977" s="25" t="s">
        <v>1760</v>
      </c>
      <c r="H977" s="25" t="s">
        <v>17</v>
      </c>
      <c r="I977" s="25" t="s">
        <v>2471</v>
      </c>
      <c r="J977" s="27">
        <v>10</v>
      </c>
      <c r="K977" s="27">
        <v>0</v>
      </c>
      <c r="L977" s="27">
        <f t="shared" si="108"/>
        <v>10</v>
      </c>
      <c r="M977" s="93">
        <v>1.2356544820196165</v>
      </c>
      <c r="N977" s="4" t="str">
        <f t="shared" si="112"/>
        <v>46855RH2024bf34-REV2.010</v>
      </c>
      <c r="O977" s="4">
        <f t="shared" si="113"/>
        <v>12.356544820196165</v>
      </c>
      <c r="P977" s="8">
        <f t="shared" si="114"/>
        <v>43374</v>
      </c>
      <c r="Q977" s="8">
        <f>VLOOKUP(P977,'Lookup Tables'!$A$3:$B$121,1,TRUE)</f>
        <v>43373</v>
      </c>
      <c r="R977" s="9">
        <f>VLOOKUP(P977,'Lookup Tables'!$A$3:$B$121,2,TRUE)</f>
        <v>43373</v>
      </c>
      <c r="S977" s="10">
        <f>VLOOKUP(P977,'Lookup Tables'!$D$3:$E$25,2,TRUE)</f>
        <v>43374</v>
      </c>
      <c r="T977" s="24" t="str">
        <f>IF(LEFT(G977,2)="PH",VLOOKUP(LEFT(G977,3),'Lookup Tables'!$G$3:$H$37,2,FALSE),IF(ISNA(VLOOKUP(LEFT(G977,2),'Lookup Tables'!$G$3:$H$37,2,FALSE)),"Other",VLOOKUP(LEFT(G977,2),'Lookup Tables'!$G$3:$H$37,2,FALSE)))</f>
        <v>Battery</v>
      </c>
      <c r="U977" s="79" t="str">
        <f t="shared" si="109"/>
        <v>RH2</v>
      </c>
      <c r="V977" s="79" t="str">
        <f t="shared" si="110"/>
        <v>H</v>
      </c>
      <c r="W977" s="79">
        <f>VLOOKUP(V977,'Lookup Tables'!$K$3:$L$21,2,FALSE)</f>
        <v>8</v>
      </c>
      <c r="X977" s="79">
        <f t="shared" si="111"/>
        <v>80</v>
      </c>
      <c r="Y977" s="12">
        <f ca="1">IF(R977="LATE",TODAY()-P977,0)</f>
        <v>0</v>
      </c>
      <c r="Z977">
        <f ca="1">Y977*L977</f>
        <v>0</v>
      </c>
      <c r="AA977" s="80"/>
      <c r="AB977" s="93"/>
    </row>
    <row r="978" spans="1:28" x14ac:dyDescent="0.25">
      <c r="A978" s="25" t="s">
        <v>163</v>
      </c>
      <c r="B978" s="25" t="s">
        <v>13</v>
      </c>
      <c r="C978" s="26">
        <v>43206</v>
      </c>
      <c r="D978" s="26">
        <v>43434</v>
      </c>
      <c r="E978" s="25" t="s">
        <v>101</v>
      </c>
      <c r="F978" s="25" t="s">
        <v>101</v>
      </c>
      <c r="G978" s="25" t="s">
        <v>1760</v>
      </c>
      <c r="H978" s="25" t="s">
        <v>17</v>
      </c>
      <c r="I978" s="25" t="s">
        <v>2472</v>
      </c>
      <c r="J978" s="27">
        <v>270</v>
      </c>
      <c r="K978" s="27">
        <v>0</v>
      </c>
      <c r="L978" s="27">
        <f t="shared" si="108"/>
        <v>270</v>
      </c>
      <c r="M978" s="93">
        <v>0.88443015944261205</v>
      </c>
      <c r="N978" s="4" t="str">
        <f t="shared" si="112"/>
        <v>45745RH2024bf34-REV2.0270</v>
      </c>
      <c r="O978" s="4">
        <f t="shared" si="113"/>
        <v>238.79614304950525</v>
      </c>
      <c r="P978" s="8">
        <f t="shared" si="114"/>
        <v>43340</v>
      </c>
      <c r="Q978" s="8">
        <f>VLOOKUP(P978,'Lookup Tables'!$A$3:$B$121,1,TRUE)</f>
        <v>43338</v>
      </c>
      <c r="R978" s="9" t="str">
        <f>VLOOKUP(P978,'Lookup Tables'!$A$3:$B$121,2,TRUE)</f>
        <v>LATE</v>
      </c>
      <c r="S978" s="10" t="str">
        <f>VLOOKUP(P978,'Lookup Tables'!$D$3:$E$25,2,TRUE)</f>
        <v>LATE</v>
      </c>
      <c r="T978" s="24" t="str">
        <f>IF(LEFT(G978,2)="PH",VLOOKUP(LEFT(G978,3),'Lookup Tables'!$G$3:$H$37,2,FALSE),IF(ISNA(VLOOKUP(LEFT(G978,2),'Lookup Tables'!$G$3:$H$37,2,FALSE)),"Other",VLOOKUP(LEFT(G978,2),'Lookup Tables'!$G$3:$H$37,2,FALSE)))</f>
        <v>Battery</v>
      </c>
      <c r="U978" s="79" t="str">
        <f t="shared" si="109"/>
        <v>RH2</v>
      </c>
      <c r="V978" s="79" t="str">
        <f t="shared" si="110"/>
        <v>H</v>
      </c>
      <c r="W978" s="79">
        <f>VLOOKUP(V978,'Lookup Tables'!$K$3:$L$21,2,FALSE)</f>
        <v>8</v>
      </c>
      <c r="X978" s="79">
        <f t="shared" si="111"/>
        <v>2160</v>
      </c>
      <c r="Y978" s="12">
        <f ca="1">IF(R978="LATE",TODAY()-P978,0)</f>
        <v>17</v>
      </c>
      <c r="Z978">
        <f ca="1">Y978*L978</f>
        <v>4590</v>
      </c>
      <c r="AA978" s="80"/>
      <c r="AB978" s="93"/>
    </row>
    <row r="979" spans="1:28" x14ac:dyDescent="0.25">
      <c r="A979" s="25" t="s">
        <v>163</v>
      </c>
      <c r="B979" s="25" t="s">
        <v>13</v>
      </c>
      <c r="C979" s="26">
        <v>43206</v>
      </c>
      <c r="D979" s="26">
        <v>43434</v>
      </c>
      <c r="E979" s="25" t="s">
        <v>101</v>
      </c>
      <c r="F979" s="25" t="s">
        <v>101</v>
      </c>
      <c r="G979" s="25" t="s">
        <v>1760</v>
      </c>
      <c r="H979" s="25" t="s">
        <v>17</v>
      </c>
      <c r="I979" s="25" t="s">
        <v>2471</v>
      </c>
      <c r="J979" s="27">
        <v>138</v>
      </c>
      <c r="K979" s="27">
        <v>0</v>
      </c>
      <c r="L979" s="27">
        <f t="shared" si="108"/>
        <v>138</v>
      </c>
      <c r="M979" s="93">
        <v>0.88443015944261205</v>
      </c>
      <c r="N979" s="4" t="str">
        <f t="shared" si="112"/>
        <v>45745RH2024bf34-REV2.0138</v>
      </c>
      <c r="O979" s="4">
        <f t="shared" si="113"/>
        <v>122.05136200308047</v>
      </c>
      <c r="P979" s="8">
        <f t="shared" si="114"/>
        <v>43374</v>
      </c>
      <c r="Q979" s="8">
        <f>VLOOKUP(P979,'Lookup Tables'!$A$3:$B$121,1,TRUE)</f>
        <v>43373</v>
      </c>
      <c r="R979" s="9">
        <f>VLOOKUP(P979,'Lookup Tables'!$A$3:$B$121,2,TRUE)</f>
        <v>43373</v>
      </c>
      <c r="S979" s="10">
        <f>VLOOKUP(P979,'Lookup Tables'!$D$3:$E$25,2,TRUE)</f>
        <v>43374</v>
      </c>
      <c r="T979" s="24" t="str">
        <f>IF(LEFT(G979,2)="PH",VLOOKUP(LEFT(G979,3),'Lookup Tables'!$G$3:$H$37,2,FALSE),IF(ISNA(VLOOKUP(LEFT(G979,2),'Lookup Tables'!$G$3:$H$37,2,FALSE)),"Other",VLOOKUP(LEFT(G979,2),'Lookup Tables'!$G$3:$H$37,2,FALSE)))</f>
        <v>Battery</v>
      </c>
      <c r="U979" s="79" t="str">
        <f t="shared" si="109"/>
        <v>RH2</v>
      </c>
      <c r="V979" s="79" t="str">
        <f t="shared" si="110"/>
        <v>H</v>
      </c>
      <c r="W979" s="79">
        <f>VLOOKUP(V979,'Lookup Tables'!$K$3:$L$21,2,FALSE)</f>
        <v>8</v>
      </c>
      <c r="X979" s="79">
        <f t="shared" si="111"/>
        <v>1104</v>
      </c>
      <c r="Y979" s="12">
        <f ca="1">IF(R979="LATE",TODAY()-P979,0)</f>
        <v>0</v>
      </c>
      <c r="Z979">
        <f ca="1">Y979*L979</f>
        <v>0</v>
      </c>
      <c r="AA979" s="80"/>
      <c r="AB979" s="93"/>
    </row>
    <row r="980" spans="1:28" x14ac:dyDescent="0.25">
      <c r="A980" s="25" t="s">
        <v>397</v>
      </c>
      <c r="B980" s="25" t="s">
        <v>13</v>
      </c>
      <c r="C980" s="26">
        <v>43287</v>
      </c>
      <c r="D980" s="26">
        <v>43490</v>
      </c>
      <c r="E980" s="25" t="s">
        <v>16</v>
      </c>
      <c r="F980" s="25" t="s">
        <v>16</v>
      </c>
      <c r="G980" s="25" t="s">
        <v>1760</v>
      </c>
      <c r="H980" s="25" t="s">
        <v>17</v>
      </c>
      <c r="I980" s="25" t="s">
        <v>2473</v>
      </c>
      <c r="J980" s="27">
        <v>36</v>
      </c>
      <c r="K980" s="27">
        <v>0</v>
      </c>
      <c r="L980" s="27">
        <f t="shared" si="108"/>
        <v>36</v>
      </c>
      <c r="M980" s="93">
        <v>1.0198244060733328</v>
      </c>
      <c r="N980" s="4" t="str">
        <f t="shared" si="112"/>
        <v>46489RH2024bf34-REV2.036</v>
      </c>
      <c r="O980" s="4">
        <f t="shared" si="113"/>
        <v>36.713678618639982</v>
      </c>
      <c r="P980" s="8">
        <f t="shared" si="114"/>
        <v>43361</v>
      </c>
      <c r="Q980" s="8">
        <f>VLOOKUP(P980,'Lookup Tables'!$A$3:$B$121,1,TRUE)</f>
        <v>43359</v>
      </c>
      <c r="R980" s="9">
        <f>VLOOKUP(P980,'Lookup Tables'!$A$3:$B$121,2,TRUE)</f>
        <v>43359</v>
      </c>
      <c r="S980" s="10">
        <f>VLOOKUP(P980,'Lookup Tables'!$D$3:$E$25,2,TRUE)</f>
        <v>43344</v>
      </c>
      <c r="T980" s="24" t="str">
        <f>IF(LEFT(G980,2)="PH",VLOOKUP(LEFT(G980,3),'Lookup Tables'!$G$3:$H$37,2,FALSE),IF(ISNA(VLOOKUP(LEFT(G980,2),'Lookup Tables'!$G$3:$H$37,2,FALSE)),"Other",VLOOKUP(LEFT(G980,2),'Lookup Tables'!$G$3:$H$37,2,FALSE)))</f>
        <v>Battery</v>
      </c>
      <c r="U980" s="79" t="str">
        <f t="shared" si="109"/>
        <v>RH2</v>
      </c>
      <c r="V980" s="79" t="str">
        <f t="shared" si="110"/>
        <v>H</v>
      </c>
      <c r="W980" s="79">
        <f>VLOOKUP(V980,'Lookup Tables'!$K$3:$L$21,2,FALSE)</f>
        <v>8</v>
      </c>
      <c r="X980" s="79">
        <f t="shared" si="111"/>
        <v>288</v>
      </c>
      <c r="Y980" s="12">
        <f ca="1">IF(R980="LATE",TODAY()-P980,0)</f>
        <v>0</v>
      </c>
      <c r="Z980">
        <f ca="1">Y980*L980</f>
        <v>0</v>
      </c>
      <c r="AA980" s="80"/>
      <c r="AB980" s="93"/>
    </row>
    <row r="981" spans="1:28" x14ac:dyDescent="0.25">
      <c r="A981" s="25" t="s">
        <v>397</v>
      </c>
      <c r="B981" s="25" t="s">
        <v>13</v>
      </c>
      <c r="C981" s="26">
        <v>43287</v>
      </c>
      <c r="D981" s="26">
        <v>43490</v>
      </c>
      <c r="E981" s="25" t="s">
        <v>16</v>
      </c>
      <c r="F981" s="25" t="s">
        <v>16</v>
      </c>
      <c r="G981" s="25" t="s">
        <v>1760</v>
      </c>
      <c r="H981" s="25" t="s">
        <v>17</v>
      </c>
      <c r="I981" s="25" t="s">
        <v>2474</v>
      </c>
      <c r="J981" s="27">
        <v>36</v>
      </c>
      <c r="K981" s="27">
        <v>0</v>
      </c>
      <c r="L981" s="27">
        <f t="shared" si="108"/>
        <v>36</v>
      </c>
      <c r="M981" s="93">
        <v>1.0198244060733328</v>
      </c>
      <c r="N981" s="4" t="str">
        <f t="shared" si="112"/>
        <v>46489RH2024bf34-REV2.036</v>
      </c>
      <c r="O981" s="4">
        <f t="shared" si="113"/>
        <v>36.713678618639982</v>
      </c>
      <c r="P981" s="8">
        <f t="shared" si="114"/>
        <v>43476</v>
      </c>
      <c r="Q981" s="8">
        <f>VLOOKUP(P981,'Lookup Tables'!$A$3:$B$121,1,TRUE)</f>
        <v>43471</v>
      </c>
      <c r="R981" s="9">
        <f>VLOOKUP(P981,'Lookup Tables'!$A$3:$B$121,2,TRUE)</f>
        <v>43471</v>
      </c>
      <c r="S981" s="10">
        <f>VLOOKUP(P981,'Lookup Tables'!$D$3:$E$25,2,TRUE)</f>
        <v>43466</v>
      </c>
      <c r="T981" s="24" t="str">
        <f>IF(LEFT(G981,2)="PH",VLOOKUP(LEFT(G981,3),'Lookup Tables'!$G$3:$H$37,2,FALSE),IF(ISNA(VLOOKUP(LEFT(G981,2),'Lookup Tables'!$G$3:$H$37,2,FALSE)),"Other",VLOOKUP(LEFT(G981,2),'Lookup Tables'!$G$3:$H$37,2,FALSE)))</f>
        <v>Battery</v>
      </c>
      <c r="U981" s="79" t="str">
        <f t="shared" si="109"/>
        <v>RH2</v>
      </c>
      <c r="V981" s="79" t="str">
        <f t="shared" si="110"/>
        <v>H</v>
      </c>
      <c r="W981" s="79">
        <f>VLOOKUP(V981,'Lookup Tables'!$K$3:$L$21,2,FALSE)</f>
        <v>8</v>
      </c>
      <c r="X981" s="79">
        <f t="shared" si="111"/>
        <v>288</v>
      </c>
      <c r="Y981" s="12">
        <f ca="1">IF(R981="LATE",TODAY()-P981,0)</f>
        <v>0</v>
      </c>
      <c r="Z981">
        <f ca="1">Y981*L981</f>
        <v>0</v>
      </c>
      <c r="AA981" s="80"/>
      <c r="AB981" s="93"/>
    </row>
    <row r="982" spans="1:28" x14ac:dyDescent="0.25">
      <c r="A982" s="25" t="s">
        <v>434</v>
      </c>
      <c r="B982" s="25" t="s">
        <v>13</v>
      </c>
      <c r="C982" s="26">
        <v>43297</v>
      </c>
      <c r="D982" s="26">
        <v>43364</v>
      </c>
      <c r="E982" s="25" t="s">
        <v>51</v>
      </c>
      <c r="F982" s="25" t="s">
        <v>51</v>
      </c>
      <c r="G982" s="25" t="s">
        <v>1761</v>
      </c>
      <c r="H982" s="25" t="s">
        <v>17</v>
      </c>
      <c r="I982" s="25" t="s">
        <v>2475</v>
      </c>
      <c r="J982" s="27">
        <v>2</v>
      </c>
      <c r="K982" s="27">
        <v>0</v>
      </c>
      <c r="L982" s="27">
        <f t="shared" si="108"/>
        <v>2</v>
      </c>
      <c r="M982" s="93">
        <v>1.0198244060733328</v>
      </c>
      <c r="N982" s="4" t="str">
        <f t="shared" si="112"/>
        <v>46540RH2024bf34-REV2.12</v>
      </c>
      <c r="O982" s="4">
        <f t="shared" si="113"/>
        <v>2.0396488121466656</v>
      </c>
      <c r="P982" s="8">
        <f t="shared" si="114"/>
        <v>43357</v>
      </c>
      <c r="Q982" s="8">
        <f>VLOOKUP(P982,'Lookup Tables'!$A$3:$B$121,1,TRUE)</f>
        <v>43352</v>
      </c>
      <c r="R982" s="9">
        <f>VLOOKUP(P982,'Lookup Tables'!$A$3:$B$121,2,TRUE)</f>
        <v>43352</v>
      </c>
      <c r="S982" s="10">
        <f>VLOOKUP(P982,'Lookup Tables'!$D$3:$E$25,2,TRUE)</f>
        <v>43344</v>
      </c>
      <c r="T982" s="24" t="str">
        <f>IF(LEFT(G982,2)="PH",VLOOKUP(LEFT(G982,3),'Lookup Tables'!$G$3:$H$37,2,FALSE),IF(ISNA(VLOOKUP(LEFT(G982,2),'Lookup Tables'!$G$3:$H$37,2,FALSE)),"Other",VLOOKUP(LEFT(G982,2),'Lookup Tables'!$G$3:$H$37,2,FALSE)))</f>
        <v>Battery</v>
      </c>
      <c r="U982" s="79" t="str">
        <f t="shared" si="109"/>
        <v>RH2</v>
      </c>
      <c r="V982" s="79" t="str">
        <f t="shared" si="110"/>
        <v>H</v>
      </c>
      <c r="W982" s="79">
        <f>VLOOKUP(V982,'Lookup Tables'!$K$3:$L$21,2,FALSE)</f>
        <v>8</v>
      </c>
      <c r="X982" s="79">
        <f t="shared" si="111"/>
        <v>16</v>
      </c>
      <c r="Y982" s="12">
        <f ca="1">IF(R982="LATE",TODAY()-P982,0)</f>
        <v>0</v>
      </c>
      <c r="Z982">
        <f ca="1">Y982*L982</f>
        <v>0</v>
      </c>
      <c r="AA982" s="80"/>
      <c r="AB982" s="93"/>
    </row>
    <row r="983" spans="1:28" x14ac:dyDescent="0.25">
      <c r="A983" s="25" t="s">
        <v>1244</v>
      </c>
      <c r="B983" s="25" t="s">
        <v>13</v>
      </c>
      <c r="C983" s="26">
        <v>43348</v>
      </c>
      <c r="D983" s="26">
        <v>43395</v>
      </c>
      <c r="E983" s="25" t="s">
        <v>557</v>
      </c>
      <c r="F983" s="25" t="s">
        <v>557</v>
      </c>
      <c r="G983" s="25" t="s">
        <v>1761</v>
      </c>
      <c r="H983" s="25" t="s">
        <v>17</v>
      </c>
      <c r="I983" s="25" t="s">
        <v>2476</v>
      </c>
      <c r="J983" s="27">
        <v>12</v>
      </c>
      <c r="K983" s="27">
        <v>0</v>
      </c>
      <c r="L983" s="27">
        <f t="shared" si="108"/>
        <v>12</v>
      </c>
      <c r="M983" s="93">
        <v>1.2356544820196165</v>
      </c>
      <c r="N983" s="4" t="str">
        <f t="shared" si="112"/>
        <v>46964RH2024bf34-REV2.112</v>
      </c>
      <c r="O983" s="4">
        <f t="shared" si="113"/>
        <v>14.827853784235398</v>
      </c>
      <c r="P983" s="8">
        <f t="shared" si="114"/>
        <v>43395</v>
      </c>
      <c r="Q983" s="8">
        <f>VLOOKUP(P983,'Lookup Tables'!$A$3:$B$121,1,TRUE)</f>
        <v>43394</v>
      </c>
      <c r="R983" s="9">
        <f>VLOOKUP(P983,'Lookup Tables'!$A$3:$B$121,2,TRUE)</f>
        <v>43394</v>
      </c>
      <c r="S983" s="10">
        <f>VLOOKUP(P983,'Lookup Tables'!$D$3:$E$25,2,TRUE)</f>
        <v>43374</v>
      </c>
      <c r="T983" s="24" t="str">
        <f>IF(LEFT(G983,2)="PH",VLOOKUP(LEFT(G983,3),'Lookup Tables'!$G$3:$H$37,2,FALSE),IF(ISNA(VLOOKUP(LEFT(G983,2),'Lookup Tables'!$G$3:$H$37,2,FALSE)),"Other",VLOOKUP(LEFT(G983,2),'Lookup Tables'!$G$3:$H$37,2,FALSE)))</f>
        <v>Battery</v>
      </c>
      <c r="U983" s="79" t="str">
        <f t="shared" si="109"/>
        <v>RH2</v>
      </c>
      <c r="V983" s="79" t="str">
        <f t="shared" si="110"/>
        <v>H</v>
      </c>
      <c r="W983" s="79">
        <f>VLOOKUP(V983,'Lookup Tables'!$K$3:$L$21,2,FALSE)</f>
        <v>8</v>
      </c>
      <c r="X983" s="79">
        <f t="shared" si="111"/>
        <v>96</v>
      </c>
      <c r="Y983" s="12">
        <f ca="1">IF(R983="LATE",TODAY()-P983,0)</f>
        <v>0</v>
      </c>
      <c r="Z983">
        <f ca="1">Y983*L983</f>
        <v>0</v>
      </c>
      <c r="AA983" s="80"/>
      <c r="AB983" s="93"/>
    </row>
    <row r="984" spans="1:28" x14ac:dyDescent="0.25">
      <c r="A984" s="25" t="s">
        <v>568</v>
      </c>
      <c r="B984" s="25" t="s">
        <v>13</v>
      </c>
      <c r="C984" s="26">
        <v>43315</v>
      </c>
      <c r="D984" s="26">
        <v>43398</v>
      </c>
      <c r="E984" s="25" t="s">
        <v>569</v>
      </c>
      <c r="F984" s="25" t="s">
        <v>569</v>
      </c>
      <c r="G984" s="25" t="s">
        <v>1761</v>
      </c>
      <c r="H984" s="25" t="s">
        <v>17</v>
      </c>
      <c r="I984" s="25" t="s">
        <v>2476</v>
      </c>
      <c r="J984" s="27">
        <v>2</v>
      </c>
      <c r="K984" s="27">
        <v>0</v>
      </c>
      <c r="L984" s="27">
        <f t="shared" si="108"/>
        <v>2</v>
      </c>
      <c r="M984" s="93">
        <v>1.487425907037899</v>
      </c>
      <c r="N984" s="4" t="str">
        <f t="shared" si="112"/>
        <v>46745RH2024bf34-REV2.12</v>
      </c>
      <c r="O984" s="4">
        <f t="shared" si="113"/>
        <v>2.974851814075798</v>
      </c>
      <c r="P984" s="8">
        <f t="shared" si="114"/>
        <v>43398</v>
      </c>
      <c r="Q984" s="8">
        <f>VLOOKUP(P984,'Lookup Tables'!$A$3:$B$121,1,TRUE)</f>
        <v>43394</v>
      </c>
      <c r="R984" s="9">
        <f>VLOOKUP(P984,'Lookup Tables'!$A$3:$B$121,2,TRUE)</f>
        <v>43394</v>
      </c>
      <c r="S984" s="10">
        <f>VLOOKUP(P984,'Lookup Tables'!$D$3:$E$25,2,TRUE)</f>
        <v>43374</v>
      </c>
      <c r="T984" s="24" t="str">
        <f>IF(LEFT(G984,2)="PH",VLOOKUP(LEFT(G984,3),'Lookup Tables'!$G$3:$H$37,2,FALSE),IF(ISNA(VLOOKUP(LEFT(G984,2),'Lookup Tables'!$G$3:$H$37,2,FALSE)),"Other",VLOOKUP(LEFT(G984,2),'Lookup Tables'!$G$3:$H$37,2,FALSE)))</f>
        <v>Battery</v>
      </c>
      <c r="U984" s="79" t="str">
        <f t="shared" si="109"/>
        <v>RH2</v>
      </c>
      <c r="V984" s="79" t="str">
        <f t="shared" si="110"/>
        <v>H</v>
      </c>
      <c r="W984" s="79">
        <f>VLOOKUP(V984,'Lookup Tables'!$K$3:$L$21,2,FALSE)</f>
        <v>8</v>
      </c>
      <c r="X984" s="79">
        <f t="shared" si="111"/>
        <v>16</v>
      </c>
      <c r="Y984" s="12">
        <f ca="1">IF(R984="LATE",TODAY()-P984,0)</f>
        <v>0</v>
      </c>
      <c r="Z984">
        <f ca="1">Y984*L984</f>
        <v>0</v>
      </c>
      <c r="AA984" s="80"/>
      <c r="AB984" s="93"/>
    </row>
    <row r="985" spans="1:28" x14ac:dyDescent="0.25">
      <c r="A985" s="25" t="s">
        <v>163</v>
      </c>
      <c r="B985" s="25" t="s">
        <v>13</v>
      </c>
      <c r="C985" s="26">
        <v>43206</v>
      </c>
      <c r="D985" s="26">
        <v>43434</v>
      </c>
      <c r="E985" s="25" t="s">
        <v>101</v>
      </c>
      <c r="F985" s="25" t="s">
        <v>101</v>
      </c>
      <c r="G985" s="25" t="s">
        <v>1761</v>
      </c>
      <c r="H985" s="25" t="s">
        <v>17</v>
      </c>
      <c r="I985" s="25" t="s">
        <v>2477</v>
      </c>
      <c r="J985" s="27">
        <v>102</v>
      </c>
      <c r="K985" s="27">
        <v>0</v>
      </c>
      <c r="L985" s="27">
        <f t="shared" si="108"/>
        <v>102</v>
      </c>
      <c r="M985" s="93">
        <v>0.88443015944261205</v>
      </c>
      <c r="N985" s="4" t="str">
        <f t="shared" si="112"/>
        <v>45745RH2024bf34-REV2.1102</v>
      </c>
      <c r="O985" s="4">
        <f t="shared" si="113"/>
        <v>90.211876263146422</v>
      </c>
      <c r="P985" s="8">
        <f t="shared" si="114"/>
        <v>43374</v>
      </c>
      <c r="Q985" s="8">
        <f>VLOOKUP(P985,'Lookup Tables'!$A$3:$B$121,1,TRUE)</f>
        <v>43373</v>
      </c>
      <c r="R985" s="9">
        <f>VLOOKUP(P985,'Lookup Tables'!$A$3:$B$121,2,TRUE)</f>
        <v>43373</v>
      </c>
      <c r="S985" s="10">
        <f>VLOOKUP(P985,'Lookup Tables'!$D$3:$E$25,2,TRUE)</f>
        <v>43374</v>
      </c>
      <c r="T985" s="24" t="str">
        <f>IF(LEFT(G985,2)="PH",VLOOKUP(LEFT(G985,3),'Lookup Tables'!$G$3:$H$37,2,FALSE),IF(ISNA(VLOOKUP(LEFT(G985,2),'Lookup Tables'!$G$3:$H$37,2,FALSE)),"Other",VLOOKUP(LEFT(G985,2),'Lookup Tables'!$G$3:$H$37,2,FALSE)))</f>
        <v>Battery</v>
      </c>
      <c r="U985" s="79" t="str">
        <f t="shared" si="109"/>
        <v>RH2</v>
      </c>
      <c r="V985" s="79" t="str">
        <f t="shared" si="110"/>
        <v>H</v>
      </c>
      <c r="W985" s="79">
        <f>VLOOKUP(V985,'Lookup Tables'!$K$3:$L$21,2,FALSE)</f>
        <v>8</v>
      </c>
      <c r="X985" s="79">
        <f t="shared" si="111"/>
        <v>816</v>
      </c>
      <c r="Y985" s="12">
        <f ca="1">IF(R985="LATE",TODAY()-P985,0)</f>
        <v>0</v>
      </c>
      <c r="Z985">
        <f ca="1">Y985*L985</f>
        <v>0</v>
      </c>
      <c r="AA985" s="80"/>
      <c r="AB985" s="93"/>
    </row>
    <row r="986" spans="1:28" x14ac:dyDescent="0.25">
      <c r="A986" s="25" t="s">
        <v>163</v>
      </c>
      <c r="B986" s="25" t="s">
        <v>13</v>
      </c>
      <c r="C986" s="26">
        <v>43206</v>
      </c>
      <c r="D986" s="26">
        <v>43434</v>
      </c>
      <c r="E986" s="25" t="s">
        <v>101</v>
      </c>
      <c r="F986" s="25" t="s">
        <v>101</v>
      </c>
      <c r="G986" s="25" t="s">
        <v>1761</v>
      </c>
      <c r="H986" s="25" t="s">
        <v>17</v>
      </c>
      <c r="I986" s="25" t="s">
        <v>2478</v>
      </c>
      <c r="J986" s="27">
        <v>290</v>
      </c>
      <c r="K986" s="27">
        <v>0</v>
      </c>
      <c r="L986" s="27">
        <f t="shared" si="108"/>
        <v>290</v>
      </c>
      <c r="M986" s="93">
        <v>0.88443015944261205</v>
      </c>
      <c r="N986" s="4" t="str">
        <f t="shared" si="112"/>
        <v>45745RH2024bf34-REV2.1290</v>
      </c>
      <c r="O986" s="4">
        <f t="shared" si="113"/>
        <v>256.4847462383575</v>
      </c>
      <c r="P986" s="8">
        <f t="shared" si="114"/>
        <v>43391</v>
      </c>
      <c r="Q986" s="8">
        <f>VLOOKUP(P986,'Lookup Tables'!$A$3:$B$121,1,TRUE)</f>
        <v>43387</v>
      </c>
      <c r="R986" s="9">
        <f>VLOOKUP(P986,'Lookup Tables'!$A$3:$B$121,2,TRUE)</f>
        <v>43387</v>
      </c>
      <c r="S986" s="10">
        <f>VLOOKUP(P986,'Lookup Tables'!$D$3:$E$25,2,TRUE)</f>
        <v>43374</v>
      </c>
      <c r="T986" s="24" t="str">
        <f>IF(LEFT(G986,2)="PH",VLOOKUP(LEFT(G986,3),'Lookup Tables'!$G$3:$H$37,2,FALSE),IF(ISNA(VLOOKUP(LEFT(G986,2),'Lookup Tables'!$G$3:$H$37,2,FALSE)),"Other",VLOOKUP(LEFT(G986,2),'Lookup Tables'!$G$3:$H$37,2,FALSE)))</f>
        <v>Battery</v>
      </c>
      <c r="U986" s="79" t="str">
        <f t="shared" si="109"/>
        <v>RH2</v>
      </c>
      <c r="V986" s="79" t="str">
        <f t="shared" si="110"/>
        <v>H</v>
      </c>
      <c r="W986" s="79">
        <f>VLOOKUP(V986,'Lookup Tables'!$K$3:$L$21,2,FALSE)</f>
        <v>8</v>
      </c>
      <c r="X986" s="79">
        <f t="shared" si="111"/>
        <v>2320</v>
      </c>
      <c r="Y986" s="12">
        <f ca="1">IF(R986="LATE",TODAY()-P986,0)</f>
        <v>0</v>
      </c>
      <c r="Z986">
        <f ca="1">Y986*L986</f>
        <v>0</v>
      </c>
      <c r="AA986" s="80"/>
      <c r="AB986" s="93"/>
    </row>
    <row r="987" spans="1:28" x14ac:dyDescent="0.25">
      <c r="A987" s="25" t="s">
        <v>163</v>
      </c>
      <c r="B987" s="25" t="s">
        <v>13</v>
      </c>
      <c r="C987" s="26">
        <v>43206</v>
      </c>
      <c r="D987" s="26">
        <v>43434</v>
      </c>
      <c r="E987" s="25" t="s">
        <v>101</v>
      </c>
      <c r="F987" s="25" t="s">
        <v>101</v>
      </c>
      <c r="G987" s="25" t="s">
        <v>1761</v>
      </c>
      <c r="H987" s="25" t="s">
        <v>17</v>
      </c>
      <c r="I987" s="25" t="s">
        <v>2479</v>
      </c>
      <c r="J987" s="27">
        <v>200</v>
      </c>
      <c r="K987" s="27">
        <v>0</v>
      </c>
      <c r="L987" s="27">
        <f t="shared" si="108"/>
        <v>200</v>
      </c>
      <c r="M987" s="93">
        <v>0.88443015944261205</v>
      </c>
      <c r="N987" s="4" t="str">
        <f t="shared" si="112"/>
        <v>45745RH2024bf34-REV2.1200</v>
      </c>
      <c r="O987" s="4">
        <f t="shared" si="113"/>
        <v>176.88603188852241</v>
      </c>
      <c r="P987" s="8">
        <f t="shared" si="114"/>
        <v>43424</v>
      </c>
      <c r="Q987" s="8">
        <f>VLOOKUP(P987,'Lookup Tables'!$A$3:$B$121,1,TRUE)</f>
        <v>43422</v>
      </c>
      <c r="R987" s="9">
        <f>VLOOKUP(P987,'Lookup Tables'!$A$3:$B$121,2,TRUE)</f>
        <v>43422</v>
      </c>
      <c r="S987" s="10">
        <f>VLOOKUP(P987,'Lookup Tables'!$D$3:$E$25,2,TRUE)</f>
        <v>43405</v>
      </c>
      <c r="T987" s="24" t="str">
        <f>IF(LEFT(G987,2)="PH",VLOOKUP(LEFT(G987,3),'Lookup Tables'!$G$3:$H$37,2,FALSE),IF(ISNA(VLOOKUP(LEFT(G987,2),'Lookup Tables'!$G$3:$H$37,2,FALSE)),"Other",VLOOKUP(LEFT(G987,2),'Lookup Tables'!$G$3:$H$37,2,FALSE)))</f>
        <v>Battery</v>
      </c>
      <c r="U987" s="79" t="str">
        <f t="shared" si="109"/>
        <v>RH2</v>
      </c>
      <c r="V987" s="79" t="str">
        <f t="shared" si="110"/>
        <v>H</v>
      </c>
      <c r="W987" s="79">
        <f>VLOOKUP(V987,'Lookup Tables'!$K$3:$L$21,2,FALSE)</f>
        <v>8</v>
      </c>
      <c r="X987" s="79">
        <f t="shared" si="111"/>
        <v>1600</v>
      </c>
      <c r="Y987" s="12">
        <f ca="1">IF(R987="LATE",TODAY()-P987,0)</f>
        <v>0</v>
      </c>
      <c r="Z987">
        <f ca="1">Y987*L987</f>
        <v>0</v>
      </c>
      <c r="AA987" s="80"/>
      <c r="AB987" s="93"/>
    </row>
    <row r="988" spans="1:28" x14ac:dyDescent="0.25">
      <c r="A988" s="25" t="s">
        <v>731</v>
      </c>
      <c r="B988" s="25" t="s">
        <v>13</v>
      </c>
      <c r="C988" s="26">
        <v>43319</v>
      </c>
      <c r="D988" s="26">
        <v>43532</v>
      </c>
      <c r="E988" s="25" t="s">
        <v>101</v>
      </c>
      <c r="F988" s="25" t="s">
        <v>101</v>
      </c>
      <c r="G988" s="25" t="s">
        <v>1761</v>
      </c>
      <c r="H988" s="25" t="s">
        <v>17</v>
      </c>
      <c r="I988" s="25" t="s">
        <v>2480</v>
      </c>
      <c r="J988" s="27">
        <v>290</v>
      </c>
      <c r="K988" s="27">
        <v>0</v>
      </c>
      <c r="L988" s="27">
        <f t="shared" si="108"/>
        <v>290</v>
      </c>
      <c r="M988" s="93">
        <v>0.88443015944261205</v>
      </c>
      <c r="N988" s="4" t="str">
        <f t="shared" si="112"/>
        <v>46756RH2024bf34-REV2.1290</v>
      </c>
      <c r="O988" s="4">
        <f t="shared" si="113"/>
        <v>256.4847462383575</v>
      </c>
      <c r="P988" s="8">
        <f t="shared" si="114"/>
        <v>43431</v>
      </c>
      <c r="Q988" s="8">
        <f>VLOOKUP(P988,'Lookup Tables'!$A$3:$B$121,1,TRUE)</f>
        <v>43429</v>
      </c>
      <c r="R988" s="9">
        <f>VLOOKUP(P988,'Lookup Tables'!$A$3:$B$121,2,TRUE)</f>
        <v>43429</v>
      </c>
      <c r="S988" s="10">
        <f>VLOOKUP(P988,'Lookup Tables'!$D$3:$E$25,2,TRUE)</f>
        <v>43405</v>
      </c>
      <c r="T988" s="24" t="str">
        <f>IF(LEFT(G988,2)="PH",VLOOKUP(LEFT(G988,3),'Lookup Tables'!$G$3:$H$37,2,FALSE),IF(ISNA(VLOOKUP(LEFT(G988,2),'Lookup Tables'!$G$3:$H$37,2,FALSE)),"Other",VLOOKUP(LEFT(G988,2),'Lookup Tables'!$G$3:$H$37,2,FALSE)))</f>
        <v>Battery</v>
      </c>
      <c r="U988" s="79" t="str">
        <f t="shared" si="109"/>
        <v>RH2</v>
      </c>
      <c r="V988" s="79" t="str">
        <f t="shared" si="110"/>
        <v>H</v>
      </c>
      <c r="W988" s="79">
        <f>VLOOKUP(V988,'Lookup Tables'!$K$3:$L$21,2,FALSE)</f>
        <v>8</v>
      </c>
      <c r="X988" s="79">
        <f t="shared" si="111"/>
        <v>2320</v>
      </c>
      <c r="Y988" s="12">
        <f ca="1">IF(R988="LATE",TODAY()-P988,0)</f>
        <v>0</v>
      </c>
      <c r="Z988">
        <f ca="1">Y988*L988</f>
        <v>0</v>
      </c>
      <c r="AA988" s="80"/>
      <c r="AB988" s="93"/>
    </row>
    <row r="989" spans="1:28" x14ac:dyDescent="0.25">
      <c r="A989" s="25" t="s">
        <v>731</v>
      </c>
      <c r="B989" s="25" t="s">
        <v>13</v>
      </c>
      <c r="C989" s="26">
        <v>43319</v>
      </c>
      <c r="D989" s="26">
        <v>43532</v>
      </c>
      <c r="E989" s="25" t="s">
        <v>101</v>
      </c>
      <c r="F989" s="25" t="s">
        <v>101</v>
      </c>
      <c r="G989" s="25" t="s">
        <v>1761</v>
      </c>
      <c r="H989" s="25" t="s">
        <v>17</v>
      </c>
      <c r="I989" s="25" t="s">
        <v>2481</v>
      </c>
      <c r="J989" s="27">
        <v>270</v>
      </c>
      <c r="K989" s="27">
        <v>0</v>
      </c>
      <c r="L989" s="27">
        <f t="shared" si="108"/>
        <v>270</v>
      </c>
      <c r="M989" s="93">
        <v>0.88443015944261205</v>
      </c>
      <c r="N989" s="4" t="str">
        <f t="shared" si="112"/>
        <v>46756RH2024bf34-REV2.1270</v>
      </c>
      <c r="O989" s="4">
        <f t="shared" si="113"/>
        <v>238.79614304950525</v>
      </c>
      <c r="P989" s="8">
        <f t="shared" si="114"/>
        <v>43473</v>
      </c>
      <c r="Q989" s="8">
        <f>VLOOKUP(P989,'Lookup Tables'!$A$3:$B$121,1,TRUE)</f>
        <v>43471</v>
      </c>
      <c r="R989" s="9">
        <f>VLOOKUP(P989,'Lookup Tables'!$A$3:$B$121,2,TRUE)</f>
        <v>43471</v>
      </c>
      <c r="S989" s="10">
        <f>VLOOKUP(P989,'Lookup Tables'!$D$3:$E$25,2,TRUE)</f>
        <v>43466</v>
      </c>
      <c r="T989" s="24" t="str">
        <f>IF(LEFT(G989,2)="PH",VLOOKUP(LEFT(G989,3),'Lookup Tables'!$G$3:$H$37,2,FALSE),IF(ISNA(VLOOKUP(LEFT(G989,2),'Lookup Tables'!$G$3:$H$37,2,FALSE)),"Other",VLOOKUP(LEFT(G989,2),'Lookup Tables'!$G$3:$H$37,2,FALSE)))</f>
        <v>Battery</v>
      </c>
      <c r="U989" s="79" t="str">
        <f t="shared" si="109"/>
        <v>RH2</v>
      </c>
      <c r="V989" s="79" t="str">
        <f t="shared" si="110"/>
        <v>H</v>
      </c>
      <c r="W989" s="79">
        <f>VLOOKUP(V989,'Lookup Tables'!$K$3:$L$21,2,FALSE)</f>
        <v>8</v>
      </c>
      <c r="X989" s="79">
        <f t="shared" si="111"/>
        <v>2160</v>
      </c>
      <c r="Y989" s="12">
        <f ca="1">IF(R989="LATE",TODAY()-P989,0)</f>
        <v>0</v>
      </c>
      <c r="Z989">
        <f ca="1">Y989*L989</f>
        <v>0</v>
      </c>
      <c r="AA989" s="80"/>
      <c r="AB989" s="93"/>
    </row>
    <row r="990" spans="1:28" x14ac:dyDescent="0.25">
      <c r="A990" s="25" t="s">
        <v>731</v>
      </c>
      <c r="B990" s="25" t="s">
        <v>13</v>
      </c>
      <c r="C990" s="26">
        <v>43319</v>
      </c>
      <c r="D990" s="26">
        <v>43532</v>
      </c>
      <c r="E990" s="25" t="s">
        <v>101</v>
      </c>
      <c r="F990" s="25" t="s">
        <v>101</v>
      </c>
      <c r="G990" s="25" t="s">
        <v>1761</v>
      </c>
      <c r="H990" s="25" t="s">
        <v>17</v>
      </c>
      <c r="I990" s="25" t="s">
        <v>2482</v>
      </c>
      <c r="J990" s="27">
        <v>280</v>
      </c>
      <c r="K990" s="27">
        <v>0</v>
      </c>
      <c r="L990" s="27">
        <f t="shared" si="108"/>
        <v>280</v>
      </c>
      <c r="M990" s="93">
        <v>0.88443015944261205</v>
      </c>
      <c r="N990" s="4" t="str">
        <f t="shared" si="112"/>
        <v>46756RH2024bf34-REV2.1280</v>
      </c>
      <c r="O990" s="4">
        <f t="shared" si="113"/>
        <v>247.64044464393137</v>
      </c>
      <c r="P990" s="8">
        <f t="shared" si="114"/>
        <v>43501</v>
      </c>
      <c r="Q990" s="8">
        <f>VLOOKUP(P990,'Lookup Tables'!$A$3:$B$121,1,TRUE)</f>
        <v>43499</v>
      </c>
      <c r="R990" s="9">
        <f>VLOOKUP(P990,'Lookup Tables'!$A$3:$B$121,2,TRUE)</f>
        <v>43499</v>
      </c>
      <c r="S990" s="10">
        <f>VLOOKUP(P990,'Lookup Tables'!$D$3:$E$25,2,TRUE)</f>
        <v>43497</v>
      </c>
      <c r="T990" s="24" t="str">
        <f>IF(LEFT(G990,2)="PH",VLOOKUP(LEFT(G990,3),'Lookup Tables'!$G$3:$H$37,2,FALSE),IF(ISNA(VLOOKUP(LEFT(G990,2),'Lookup Tables'!$G$3:$H$37,2,FALSE)),"Other",VLOOKUP(LEFT(G990,2),'Lookup Tables'!$G$3:$H$37,2,FALSE)))</f>
        <v>Battery</v>
      </c>
      <c r="U990" s="79" t="str">
        <f t="shared" si="109"/>
        <v>RH2</v>
      </c>
      <c r="V990" s="79" t="str">
        <f t="shared" si="110"/>
        <v>H</v>
      </c>
      <c r="W990" s="79">
        <f>VLOOKUP(V990,'Lookup Tables'!$K$3:$L$21,2,FALSE)</f>
        <v>8</v>
      </c>
      <c r="X990" s="79">
        <f t="shared" si="111"/>
        <v>2240</v>
      </c>
      <c r="Y990" s="12">
        <f ca="1">IF(R990="LATE",TODAY()-P990,0)</f>
        <v>0</v>
      </c>
      <c r="Z990">
        <f ca="1">Y990*L990</f>
        <v>0</v>
      </c>
      <c r="AA990" s="80"/>
      <c r="AB990" s="93"/>
    </row>
    <row r="991" spans="1:28" x14ac:dyDescent="0.25">
      <c r="A991" s="25" t="s">
        <v>731</v>
      </c>
      <c r="B991" s="25" t="s">
        <v>13</v>
      </c>
      <c r="C991" s="26">
        <v>43319</v>
      </c>
      <c r="D991" s="26">
        <v>43532</v>
      </c>
      <c r="E991" s="25" t="s">
        <v>101</v>
      </c>
      <c r="F991" s="25" t="s">
        <v>101</v>
      </c>
      <c r="G991" s="25" t="s">
        <v>1761</v>
      </c>
      <c r="H991" s="25" t="s">
        <v>17</v>
      </c>
      <c r="I991" s="25" t="s">
        <v>2483</v>
      </c>
      <c r="J991" s="27">
        <v>160</v>
      </c>
      <c r="K991" s="27">
        <v>0</v>
      </c>
      <c r="L991" s="27">
        <f t="shared" si="108"/>
        <v>160</v>
      </c>
      <c r="M991" s="93">
        <v>0.88443015944261205</v>
      </c>
      <c r="N991" s="4" t="str">
        <f t="shared" si="112"/>
        <v>46756RH2024bf34-REV2.1160</v>
      </c>
      <c r="O991" s="4">
        <f t="shared" si="113"/>
        <v>141.50882551081793</v>
      </c>
      <c r="P991" s="8">
        <f t="shared" si="114"/>
        <v>43529</v>
      </c>
      <c r="Q991" s="8">
        <f>VLOOKUP(P991,'Lookup Tables'!$A$3:$B$121,1,TRUE)</f>
        <v>43527</v>
      </c>
      <c r="R991" s="9">
        <f>VLOOKUP(P991,'Lookup Tables'!$A$3:$B$121,2,TRUE)</f>
        <v>43527</v>
      </c>
      <c r="S991" s="10">
        <f>VLOOKUP(P991,'Lookup Tables'!$D$3:$E$25,2,TRUE)</f>
        <v>43525</v>
      </c>
      <c r="T991" s="24" t="str">
        <f>IF(LEFT(G991,2)="PH",VLOOKUP(LEFT(G991,3),'Lookup Tables'!$G$3:$H$37,2,FALSE),IF(ISNA(VLOOKUP(LEFT(G991,2),'Lookup Tables'!$G$3:$H$37,2,FALSE)),"Other",VLOOKUP(LEFT(G991,2),'Lookup Tables'!$G$3:$H$37,2,FALSE)))</f>
        <v>Battery</v>
      </c>
      <c r="U991" s="79" t="str">
        <f t="shared" si="109"/>
        <v>RH2</v>
      </c>
      <c r="V991" s="79" t="str">
        <f t="shared" si="110"/>
        <v>H</v>
      </c>
      <c r="W991" s="79">
        <f>VLOOKUP(V991,'Lookup Tables'!$K$3:$L$21,2,FALSE)</f>
        <v>8</v>
      </c>
      <c r="X991" s="79">
        <f t="shared" si="111"/>
        <v>1280</v>
      </c>
      <c r="Y991" s="12">
        <f ca="1">IF(R991="LATE",TODAY()-P991,0)</f>
        <v>0</v>
      </c>
      <c r="Z991">
        <f ca="1">Y991*L991</f>
        <v>0</v>
      </c>
      <c r="AA991" s="80"/>
      <c r="AB991" s="93"/>
    </row>
    <row r="992" spans="1:28" x14ac:dyDescent="0.25">
      <c r="A992" s="25" t="s">
        <v>1209</v>
      </c>
      <c r="B992" s="25" t="s">
        <v>13</v>
      </c>
      <c r="C992" s="26">
        <v>43340</v>
      </c>
      <c r="D992" s="26">
        <v>43360</v>
      </c>
      <c r="E992" s="25" t="s">
        <v>32</v>
      </c>
      <c r="F992" s="25" t="s">
        <v>32</v>
      </c>
      <c r="G992" s="25" t="s">
        <v>1762</v>
      </c>
      <c r="H992" s="25" t="s">
        <v>17</v>
      </c>
      <c r="I992" s="25" t="s">
        <v>2484</v>
      </c>
      <c r="J992" s="27">
        <v>48</v>
      </c>
      <c r="K992" s="27">
        <v>0</v>
      </c>
      <c r="L992" s="27">
        <f t="shared" si="108"/>
        <v>48</v>
      </c>
      <c r="M992" s="93">
        <v>1.167684386432823</v>
      </c>
      <c r="N992" s="4" t="str">
        <f t="shared" si="112"/>
        <v>46924RH2024bt34-REV1.348</v>
      </c>
      <c r="O992" s="4">
        <f t="shared" si="113"/>
        <v>56.048850548775505</v>
      </c>
      <c r="P992" s="8">
        <f t="shared" si="114"/>
        <v>43360</v>
      </c>
      <c r="Q992" s="8">
        <f>VLOOKUP(P992,'Lookup Tables'!$A$3:$B$121,1,TRUE)</f>
        <v>43359</v>
      </c>
      <c r="R992" s="9">
        <f>VLOOKUP(P992,'Lookup Tables'!$A$3:$B$121,2,TRUE)</f>
        <v>43359</v>
      </c>
      <c r="S992" s="10">
        <f>VLOOKUP(P992,'Lookup Tables'!$D$3:$E$25,2,TRUE)</f>
        <v>43344</v>
      </c>
      <c r="T992" s="24" t="str">
        <f>IF(LEFT(G992,2)="PH",VLOOKUP(LEFT(G992,3),'Lookup Tables'!$G$3:$H$37,2,FALSE),IF(ISNA(VLOOKUP(LEFT(G992,2),'Lookup Tables'!$G$3:$H$37,2,FALSE)),"Other",VLOOKUP(LEFT(G992,2),'Lookup Tables'!$G$3:$H$37,2,FALSE)))</f>
        <v>Battery</v>
      </c>
      <c r="U992" s="79" t="str">
        <f t="shared" si="109"/>
        <v>RH2</v>
      </c>
      <c r="V992" s="79" t="str">
        <f t="shared" si="110"/>
        <v>H</v>
      </c>
      <c r="W992" s="79">
        <f>VLOOKUP(V992,'Lookup Tables'!$K$3:$L$21,2,FALSE)</f>
        <v>8</v>
      </c>
      <c r="X992" s="79">
        <f t="shared" si="111"/>
        <v>384</v>
      </c>
      <c r="Y992" s="12">
        <f ca="1">IF(R992="LATE",TODAY()-P992,0)</f>
        <v>0</v>
      </c>
      <c r="Z992">
        <f ca="1">Y992*L992</f>
        <v>0</v>
      </c>
      <c r="AA992" s="80"/>
      <c r="AB992" s="93"/>
    </row>
    <row r="993" spans="1:28" x14ac:dyDescent="0.25">
      <c r="A993" s="25" t="s">
        <v>151</v>
      </c>
      <c r="B993" s="25" t="s">
        <v>13</v>
      </c>
      <c r="C993" s="26">
        <v>43221</v>
      </c>
      <c r="D993" s="26">
        <v>43404</v>
      </c>
      <c r="E993" s="25" t="s">
        <v>18</v>
      </c>
      <c r="F993" s="25" t="s">
        <v>18</v>
      </c>
      <c r="G993" s="25" t="s">
        <v>1763</v>
      </c>
      <c r="H993" s="25" t="s">
        <v>43</v>
      </c>
      <c r="I993" s="25" t="s">
        <v>2485</v>
      </c>
      <c r="J993" s="27">
        <v>10</v>
      </c>
      <c r="K993" s="27">
        <v>0</v>
      </c>
      <c r="L993" s="27">
        <f t="shared" si="108"/>
        <v>10</v>
      </c>
      <c r="M993" s="93">
        <v>0.97505695355833644</v>
      </c>
      <c r="N993" s="4" t="str">
        <f t="shared" si="112"/>
        <v>45895RH2024cr34 REV1.010</v>
      </c>
      <c r="O993" s="4">
        <f t="shared" si="113"/>
        <v>9.7505695355833648</v>
      </c>
      <c r="P993" s="8">
        <f t="shared" si="114"/>
        <v>43318</v>
      </c>
      <c r="Q993" s="8">
        <f>VLOOKUP(P993,'Lookup Tables'!$A$3:$B$121,1,TRUE)</f>
        <v>43317</v>
      </c>
      <c r="R993" s="9" t="str">
        <f>VLOOKUP(P993,'Lookup Tables'!$A$3:$B$121,2,TRUE)</f>
        <v>LATE</v>
      </c>
      <c r="S993" s="10" t="str">
        <f>VLOOKUP(P993,'Lookup Tables'!$D$3:$E$25,2,TRUE)</f>
        <v>LATE</v>
      </c>
      <c r="T993" s="24" t="str">
        <f>IF(LEFT(G993,2)="PH",VLOOKUP(LEFT(G993,3),'Lookup Tables'!$G$3:$H$37,2,FALSE),IF(ISNA(VLOOKUP(LEFT(G993,2),'Lookup Tables'!$G$3:$H$37,2,FALSE)),"Other",VLOOKUP(LEFT(G993,2),'Lookup Tables'!$G$3:$H$37,2,FALSE)))</f>
        <v>Battery</v>
      </c>
      <c r="U993" s="79" t="str">
        <f t="shared" si="109"/>
        <v>RH2</v>
      </c>
      <c r="V993" s="79" t="str">
        <f t="shared" si="110"/>
        <v>H</v>
      </c>
      <c r="W993" s="79">
        <f>VLOOKUP(V993,'Lookup Tables'!$K$3:$L$21,2,FALSE)</f>
        <v>8</v>
      </c>
      <c r="X993" s="79">
        <f t="shared" si="111"/>
        <v>80</v>
      </c>
      <c r="Y993" s="12">
        <f ca="1">IF(R993="LATE",TODAY()-P993,0)</f>
        <v>39</v>
      </c>
      <c r="Z993">
        <f ca="1">Y993*L993</f>
        <v>390</v>
      </c>
      <c r="AA993" s="80"/>
      <c r="AB993" s="93"/>
    </row>
    <row r="994" spans="1:28" x14ac:dyDescent="0.25">
      <c r="A994" s="25" t="s">
        <v>151</v>
      </c>
      <c r="B994" s="25" t="s">
        <v>13</v>
      </c>
      <c r="C994" s="26">
        <v>43221</v>
      </c>
      <c r="D994" s="26">
        <v>43404</v>
      </c>
      <c r="E994" s="25" t="s">
        <v>18</v>
      </c>
      <c r="F994" s="25" t="s">
        <v>18</v>
      </c>
      <c r="G994" s="25" t="s">
        <v>1764</v>
      </c>
      <c r="H994" s="25" t="s">
        <v>43</v>
      </c>
      <c r="I994" s="25" t="s">
        <v>2486</v>
      </c>
      <c r="J994" s="27">
        <v>35</v>
      </c>
      <c r="K994" s="27">
        <v>0</v>
      </c>
      <c r="L994" s="27">
        <f t="shared" si="108"/>
        <v>35</v>
      </c>
      <c r="M994" s="93">
        <v>0.97505695355833644</v>
      </c>
      <c r="N994" s="4" t="str">
        <f t="shared" si="112"/>
        <v>45895RH2024cr34 REV1.135</v>
      </c>
      <c r="O994" s="4">
        <f t="shared" si="113"/>
        <v>34.126993374541776</v>
      </c>
      <c r="P994" s="8">
        <f t="shared" si="114"/>
        <v>43318</v>
      </c>
      <c r="Q994" s="8">
        <f>VLOOKUP(P994,'Lookup Tables'!$A$3:$B$121,1,TRUE)</f>
        <v>43317</v>
      </c>
      <c r="R994" s="9" t="str">
        <f>VLOOKUP(P994,'Lookup Tables'!$A$3:$B$121,2,TRUE)</f>
        <v>LATE</v>
      </c>
      <c r="S994" s="10" t="str">
        <f>VLOOKUP(P994,'Lookup Tables'!$D$3:$E$25,2,TRUE)</f>
        <v>LATE</v>
      </c>
      <c r="T994" s="24" t="str">
        <f>IF(LEFT(G994,2)="PH",VLOOKUP(LEFT(G994,3),'Lookup Tables'!$G$3:$H$37,2,FALSE),IF(ISNA(VLOOKUP(LEFT(G994,2),'Lookup Tables'!$G$3:$H$37,2,FALSE)),"Other",VLOOKUP(LEFT(G994,2),'Lookup Tables'!$G$3:$H$37,2,FALSE)))</f>
        <v>Battery</v>
      </c>
      <c r="U994" s="79" t="str">
        <f t="shared" si="109"/>
        <v>RH2</v>
      </c>
      <c r="V994" s="79" t="str">
        <f t="shared" si="110"/>
        <v>H</v>
      </c>
      <c r="W994" s="79">
        <f>VLOOKUP(V994,'Lookup Tables'!$K$3:$L$21,2,FALSE)</f>
        <v>8</v>
      </c>
      <c r="X994" s="79">
        <f t="shared" si="111"/>
        <v>280</v>
      </c>
      <c r="Y994" s="12">
        <f ca="1">IF(R994="LATE",TODAY()-P994,0)</f>
        <v>39</v>
      </c>
      <c r="Z994">
        <f ca="1">Y994*L994</f>
        <v>1365</v>
      </c>
      <c r="AA994" s="80"/>
      <c r="AB994" s="93"/>
    </row>
    <row r="995" spans="1:28" x14ac:dyDescent="0.25">
      <c r="A995" s="25" t="s">
        <v>151</v>
      </c>
      <c r="B995" s="25" t="s">
        <v>13</v>
      </c>
      <c r="C995" s="26">
        <v>43221</v>
      </c>
      <c r="D995" s="26">
        <v>43404</v>
      </c>
      <c r="E995" s="25" t="s">
        <v>18</v>
      </c>
      <c r="F995" s="25" t="s">
        <v>18</v>
      </c>
      <c r="G995" s="25" t="s">
        <v>1764</v>
      </c>
      <c r="H995" s="25" t="s">
        <v>43</v>
      </c>
      <c r="I995" s="25" t="s">
        <v>2486</v>
      </c>
      <c r="J995" s="27">
        <v>155</v>
      </c>
      <c r="K995" s="27">
        <v>0</v>
      </c>
      <c r="L995" s="27">
        <f t="shared" si="108"/>
        <v>155</v>
      </c>
      <c r="M995" s="93">
        <v>0.97505695355833644</v>
      </c>
      <c r="N995" s="4" t="str">
        <f t="shared" si="112"/>
        <v>45895RH2024cr34 REV1.1155</v>
      </c>
      <c r="O995" s="4">
        <f t="shared" si="113"/>
        <v>151.13382780154214</v>
      </c>
      <c r="P995" s="8">
        <f t="shared" si="114"/>
        <v>43318</v>
      </c>
      <c r="Q995" s="8">
        <f>VLOOKUP(P995,'Lookup Tables'!$A$3:$B$121,1,TRUE)</f>
        <v>43317</v>
      </c>
      <c r="R995" s="9" t="str">
        <f>VLOOKUP(P995,'Lookup Tables'!$A$3:$B$121,2,TRUE)</f>
        <v>LATE</v>
      </c>
      <c r="S995" s="10" t="str">
        <f>VLOOKUP(P995,'Lookup Tables'!$D$3:$E$25,2,TRUE)</f>
        <v>LATE</v>
      </c>
      <c r="T995" s="24" t="str">
        <f>IF(LEFT(G995,2)="PH",VLOOKUP(LEFT(G995,3),'Lookup Tables'!$G$3:$H$37,2,FALSE),IF(ISNA(VLOOKUP(LEFT(G995,2),'Lookup Tables'!$G$3:$H$37,2,FALSE)),"Other",VLOOKUP(LEFT(G995,2),'Lookup Tables'!$G$3:$H$37,2,FALSE)))</f>
        <v>Battery</v>
      </c>
      <c r="U995" s="79" t="str">
        <f t="shared" si="109"/>
        <v>RH2</v>
      </c>
      <c r="V995" s="79" t="str">
        <f t="shared" si="110"/>
        <v>H</v>
      </c>
      <c r="W995" s="79">
        <f>VLOOKUP(V995,'Lookup Tables'!$K$3:$L$21,2,FALSE)</f>
        <v>8</v>
      </c>
      <c r="X995" s="79">
        <f t="shared" si="111"/>
        <v>1240</v>
      </c>
      <c r="Y995" s="12">
        <f ca="1">IF(R995="LATE",TODAY()-P995,0)</f>
        <v>39</v>
      </c>
      <c r="Z995">
        <f ca="1">Y995*L995</f>
        <v>6045</v>
      </c>
      <c r="AA995" s="80"/>
      <c r="AB995" s="93"/>
    </row>
    <row r="996" spans="1:28" x14ac:dyDescent="0.25">
      <c r="A996" s="25" t="s">
        <v>151</v>
      </c>
      <c r="B996" s="25" t="s">
        <v>13</v>
      </c>
      <c r="C996" s="26">
        <v>43221</v>
      </c>
      <c r="D996" s="26">
        <v>43404</v>
      </c>
      <c r="E996" s="25" t="s">
        <v>18</v>
      </c>
      <c r="F996" s="25" t="s">
        <v>18</v>
      </c>
      <c r="G996" s="25" t="s">
        <v>1764</v>
      </c>
      <c r="H996" s="25" t="s">
        <v>43</v>
      </c>
      <c r="I996" s="25" t="s">
        <v>2487</v>
      </c>
      <c r="J996" s="27">
        <v>200</v>
      </c>
      <c r="K996" s="27">
        <v>0</v>
      </c>
      <c r="L996" s="27">
        <f t="shared" si="108"/>
        <v>200</v>
      </c>
      <c r="M996" s="93">
        <v>0.97505695355833644</v>
      </c>
      <c r="N996" s="4" t="str">
        <f t="shared" si="112"/>
        <v>45895RH2024cr34 REV1.1200</v>
      </c>
      <c r="O996" s="4">
        <f t="shared" si="113"/>
        <v>195.01139071166727</v>
      </c>
      <c r="P996" s="8">
        <f t="shared" si="114"/>
        <v>43333</v>
      </c>
      <c r="Q996" s="8">
        <f>VLOOKUP(P996,'Lookup Tables'!$A$3:$B$121,1,TRUE)</f>
        <v>43331</v>
      </c>
      <c r="R996" s="9" t="str">
        <f>VLOOKUP(P996,'Lookup Tables'!$A$3:$B$121,2,TRUE)</f>
        <v>LATE</v>
      </c>
      <c r="S996" s="10" t="str">
        <f>VLOOKUP(P996,'Lookup Tables'!$D$3:$E$25,2,TRUE)</f>
        <v>LATE</v>
      </c>
      <c r="T996" s="24" t="str">
        <f>IF(LEFT(G996,2)="PH",VLOOKUP(LEFT(G996,3),'Lookup Tables'!$G$3:$H$37,2,FALSE),IF(ISNA(VLOOKUP(LEFT(G996,2),'Lookup Tables'!$G$3:$H$37,2,FALSE)),"Other",VLOOKUP(LEFT(G996,2),'Lookup Tables'!$G$3:$H$37,2,FALSE)))</f>
        <v>Battery</v>
      </c>
      <c r="U996" s="79" t="str">
        <f t="shared" si="109"/>
        <v>RH2</v>
      </c>
      <c r="V996" s="79" t="str">
        <f t="shared" si="110"/>
        <v>H</v>
      </c>
      <c r="W996" s="79">
        <f>VLOOKUP(V996,'Lookup Tables'!$K$3:$L$21,2,FALSE)</f>
        <v>8</v>
      </c>
      <c r="X996" s="79">
        <f t="shared" si="111"/>
        <v>1600</v>
      </c>
      <c r="Y996" s="12">
        <f ca="1">IF(R996="LATE",TODAY()-P996,0)</f>
        <v>24</v>
      </c>
      <c r="Z996">
        <f ca="1">Y996*L996</f>
        <v>4800</v>
      </c>
      <c r="AA996" s="80"/>
      <c r="AB996" s="93"/>
    </row>
    <row r="997" spans="1:28" x14ac:dyDescent="0.25">
      <c r="A997" s="25" t="s">
        <v>151</v>
      </c>
      <c r="B997" s="25" t="s">
        <v>13</v>
      </c>
      <c r="C997" s="26">
        <v>43221</v>
      </c>
      <c r="D997" s="26">
        <v>43404</v>
      </c>
      <c r="E997" s="25" t="s">
        <v>18</v>
      </c>
      <c r="F997" s="25" t="s">
        <v>18</v>
      </c>
      <c r="G997" s="25" t="s">
        <v>1764</v>
      </c>
      <c r="H997" s="25" t="s">
        <v>43</v>
      </c>
      <c r="I997" s="25" t="s">
        <v>2488</v>
      </c>
      <c r="J997" s="27">
        <v>200</v>
      </c>
      <c r="K997" s="27">
        <v>0</v>
      </c>
      <c r="L997" s="27">
        <f t="shared" si="108"/>
        <v>200</v>
      </c>
      <c r="M997" s="93">
        <v>0.97505695355833644</v>
      </c>
      <c r="N997" s="4" t="str">
        <f t="shared" si="112"/>
        <v>45895RH2024cr34 REV1.1200</v>
      </c>
      <c r="O997" s="4">
        <f t="shared" si="113"/>
        <v>195.01139071166727</v>
      </c>
      <c r="P997" s="8">
        <f t="shared" si="114"/>
        <v>43356</v>
      </c>
      <c r="Q997" s="8">
        <f>VLOOKUP(P997,'Lookup Tables'!$A$3:$B$121,1,TRUE)</f>
        <v>43352</v>
      </c>
      <c r="R997" s="9">
        <f>VLOOKUP(P997,'Lookup Tables'!$A$3:$B$121,2,TRUE)</f>
        <v>43352</v>
      </c>
      <c r="S997" s="10">
        <f>VLOOKUP(P997,'Lookup Tables'!$D$3:$E$25,2,TRUE)</f>
        <v>43344</v>
      </c>
      <c r="T997" s="24" t="str">
        <f>IF(LEFT(G997,2)="PH",VLOOKUP(LEFT(G997,3),'Lookup Tables'!$G$3:$H$37,2,FALSE),IF(ISNA(VLOOKUP(LEFT(G997,2),'Lookup Tables'!$G$3:$H$37,2,FALSE)),"Other",VLOOKUP(LEFT(G997,2),'Lookup Tables'!$G$3:$H$37,2,FALSE)))</f>
        <v>Battery</v>
      </c>
      <c r="U997" s="79" t="str">
        <f t="shared" si="109"/>
        <v>RH2</v>
      </c>
      <c r="V997" s="79" t="str">
        <f t="shared" si="110"/>
        <v>H</v>
      </c>
      <c r="W997" s="79">
        <f>VLOOKUP(V997,'Lookup Tables'!$K$3:$L$21,2,FALSE)</f>
        <v>8</v>
      </c>
      <c r="X997" s="79">
        <f t="shared" si="111"/>
        <v>1600</v>
      </c>
      <c r="Y997" s="12">
        <f ca="1">IF(R997="LATE",TODAY()-P997,0)</f>
        <v>0</v>
      </c>
      <c r="Z997">
        <f ca="1">Y997*L997</f>
        <v>0</v>
      </c>
      <c r="AA997" s="80"/>
      <c r="AB997" s="93"/>
    </row>
    <row r="998" spans="1:28" x14ac:dyDescent="0.25">
      <c r="A998" s="25" t="s">
        <v>151</v>
      </c>
      <c r="B998" s="25" t="s">
        <v>13</v>
      </c>
      <c r="C998" s="26">
        <v>43221</v>
      </c>
      <c r="D998" s="26">
        <v>43404</v>
      </c>
      <c r="E998" s="25" t="s">
        <v>18</v>
      </c>
      <c r="F998" s="25" t="s">
        <v>18</v>
      </c>
      <c r="G998" s="25" t="s">
        <v>1764</v>
      </c>
      <c r="H998" s="25" t="s">
        <v>43</v>
      </c>
      <c r="I998" s="25" t="s">
        <v>2489</v>
      </c>
      <c r="J998" s="27">
        <v>100</v>
      </c>
      <c r="K998" s="27">
        <v>0</v>
      </c>
      <c r="L998" s="27">
        <f t="shared" si="108"/>
        <v>100</v>
      </c>
      <c r="M998" s="93">
        <v>0.97505695355833644</v>
      </c>
      <c r="N998" s="4" t="str">
        <f t="shared" si="112"/>
        <v>45895RH2024cr34 REV1.1100</v>
      </c>
      <c r="O998" s="4">
        <f t="shared" si="113"/>
        <v>97.505695355833637</v>
      </c>
      <c r="P998" s="8">
        <f t="shared" si="114"/>
        <v>43382</v>
      </c>
      <c r="Q998" s="8">
        <f>VLOOKUP(P998,'Lookup Tables'!$A$3:$B$121,1,TRUE)</f>
        <v>43380</v>
      </c>
      <c r="R998" s="9">
        <f>VLOOKUP(P998,'Lookup Tables'!$A$3:$B$121,2,TRUE)</f>
        <v>43380</v>
      </c>
      <c r="S998" s="10">
        <f>VLOOKUP(P998,'Lookup Tables'!$D$3:$E$25,2,TRUE)</f>
        <v>43374</v>
      </c>
      <c r="T998" s="24" t="str">
        <f>IF(LEFT(G998,2)="PH",VLOOKUP(LEFT(G998,3),'Lookup Tables'!$G$3:$H$37,2,FALSE),IF(ISNA(VLOOKUP(LEFT(G998,2),'Lookup Tables'!$G$3:$H$37,2,FALSE)),"Other",VLOOKUP(LEFT(G998,2),'Lookup Tables'!$G$3:$H$37,2,FALSE)))</f>
        <v>Battery</v>
      </c>
      <c r="U998" s="79" t="str">
        <f t="shared" si="109"/>
        <v>RH2</v>
      </c>
      <c r="V998" s="79" t="str">
        <f t="shared" si="110"/>
        <v>H</v>
      </c>
      <c r="W998" s="79">
        <f>VLOOKUP(V998,'Lookup Tables'!$K$3:$L$21,2,FALSE)</f>
        <v>8</v>
      </c>
      <c r="X998" s="79">
        <f t="shared" si="111"/>
        <v>800</v>
      </c>
      <c r="Y998" s="12">
        <f ca="1">IF(R998="LATE",TODAY()-P998,0)</f>
        <v>0</v>
      </c>
      <c r="Z998">
        <f ca="1">Y998*L998</f>
        <v>0</v>
      </c>
      <c r="AA998" s="80"/>
      <c r="AB998" s="93"/>
    </row>
    <row r="999" spans="1:28" x14ac:dyDescent="0.25">
      <c r="A999" s="25" t="s">
        <v>151</v>
      </c>
      <c r="B999" s="25" t="s">
        <v>13</v>
      </c>
      <c r="C999" s="26">
        <v>43221</v>
      </c>
      <c r="D999" s="26">
        <v>43404</v>
      </c>
      <c r="E999" s="25" t="s">
        <v>18</v>
      </c>
      <c r="F999" s="25" t="s">
        <v>18</v>
      </c>
      <c r="G999" s="25" t="s">
        <v>1764</v>
      </c>
      <c r="H999" s="25" t="s">
        <v>43</v>
      </c>
      <c r="I999" s="25" t="s">
        <v>2490</v>
      </c>
      <c r="J999" s="27">
        <v>200</v>
      </c>
      <c r="K999" s="27">
        <v>0</v>
      </c>
      <c r="L999" s="27">
        <f t="shared" si="108"/>
        <v>200</v>
      </c>
      <c r="M999" s="93">
        <v>0.97505695355833644</v>
      </c>
      <c r="N999" s="4" t="str">
        <f t="shared" si="112"/>
        <v>45895RH2024cr34 REV1.1200</v>
      </c>
      <c r="O999" s="4">
        <f t="shared" si="113"/>
        <v>195.01139071166727</v>
      </c>
      <c r="P999" s="8">
        <f t="shared" si="114"/>
        <v>43403</v>
      </c>
      <c r="Q999" s="8">
        <f>VLOOKUP(P999,'Lookup Tables'!$A$3:$B$121,1,TRUE)</f>
        <v>43401</v>
      </c>
      <c r="R999" s="9">
        <f>VLOOKUP(P999,'Lookup Tables'!$A$3:$B$121,2,TRUE)</f>
        <v>43401</v>
      </c>
      <c r="S999" s="10">
        <f>VLOOKUP(P999,'Lookup Tables'!$D$3:$E$25,2,TRUE)</f>
        <v>43374</v>
      </c>
      <c r="T999" s="24" t="str">
        <f>IF(LEFT(G999,2)="PH",VLOOKUP(LEFT(G999,3),'Lookup Tables'!$G$3:$H$37,2,FALSE),IF(ISNA(VLOOKUP(LEFT(G999,2),'Lookup Tables'!$G$3:$H$37,2,FALSE)),"Other",VLOOKUP(LEFT(G999,2),'Lookup Tables'!$G$3:$H$37,2,FALSE)))</f>
        <v>Battery</v>
      </c>
      <c r="U999" s="79" t="str">
        <f t="shared" si="109"/>
        <v>RH2</v>
      </c>
      <c r="V999" s="79" t="str">
        <f t="shared" si="110"/>
        <v>H</v>
      </c>
      <c r="W999" s="79">
        <f>VLOOKUP(V999,'Lookup Tables'!$K$3:$L$21,2,FALSE)</f>
        <v>8</v>
      </c>
      <c r="X999" s="79">
        <f t="shared" si="111"/>
        <v>1600</v>
      </c>
      <c r="Y999" s="12">
        <f ca="1">IF(R999="LATE",TODAY()-P999,0)</f>
        <v>0</v>
      </c>
      <c r="Z999">
        <f ca="1">Y999*L999</f>
        <v>0</v>
      </c>
      <c r="AA999" s="80"/>
      <c r="AB999" s="93"/>
    </row>
    <row r="1000" spans="1:28" x14ac:dyDescent="0.25">
      <c r="A1000" s="25"/>
      <c r="B1000" s="25"/>
      <c r="C1000" s="26"/>
      <c r="D1000" s="26"/>
      <c r="E1000" s="25"/>
      <c r="F1000" s="25"/>
      <c r="G1000" s="25"/>
      <c r="H1000" s="25"/>
      <c r="I1000" s="25" t="s">
        <v>2491</v>
      </c>
      <c r="J1000" s="27"/>
      <c r="K1000" s="27"/>
      <c r="L1000" s="27"/>
      <c r="M1000" s="93">
        <v>0</v>
      </c>
      <c r="N1000" s="4" t="str">
        <f t="shared" si="112"/>
        <v/>
      </c>
      <c r="O1000" s="4">
        <f t="shared" si="113"/>
        <v>0</v>
      </c>
      <c r="P1000" s="8">
        <f t="shared" si="114"/>
        <v>0</v>
      </c>
      <c r="Q1000" s="8" t="e">
        <f>VLOOKUP(P1000,'Lookup Tables'!$A$3:$B$121,1,TRUE)</f>
        <v>#N/A</v>
      </c>
      <c r="R1000" s="9" t="e">
        <f>VLOOKUP(P1000,'Lookup Tables'!$A$3:$B$121,2,TRUE)</f>
        <v>#N/A</v>
      </c>
      <c r="S1000" s="10" t="e">
        <f>VLOOKUP(P1000,'Lookup Tables'!$D$3:$E$25,2,TRUE)</f>
        <v>#N/A</v>
      </c>
      <c r="T1000" s="24" t="str">
        <f>IF(LEFT(G1000,2)="PH",VLOOKUP(LEFT(G1000,3),'Lookup Tables'!$G$3:$H$37,2,FALSE),IF(ISNA(VLOOKUP(LEFT(G1000,2),'Lookup Tables'!$G$3:$H$37,2,FALSE)),"Other",VLOOKUP(LEFT(G1000,2),'Lookup Tables'!$G$3:$H$37,2,FALSE)))</f>
        <v>Other</v>
      </c>
      <c r="U1000" s="79" t="str">
        <f t="shared" si="109"/>
        <v/>
      </c>
      <c r="V1000" s="79" t="str">
        <f t="shared" si="110"/>
        <v>n/a</v>
      </c>
      <c r="W1000" s="79">
        <f>VLOOKUP(V1000,'Lookup Tables'!$K$3:$L$21,2,FALSE)</f>
        <v>0</v>
      </c>
      <c r="X1000" s="79">
        <f t="shared" si="111"/>
        <v>0</v>
      </c>
      <c r="Y1000" s="12" t="e">
        <f ca="1">IF(R1000="LATE",TODAY()-P1000,0)</f>
        <v>#N/A</v>
      </c>
      <c r="Z1000" t="e">
        <f ca="1">Y1000*L1000</f>
        <v>#N/A</v>
      </c>
      <c r="AA1000" s="80"/>
      <c r="AB1000" s="93"/>
    </row>
    <row r="1001" spans="1:28" x14ac:dyDescent="0.25">
      <c r="A1001" s="25"/>
      <c r="B1001" s="25"/>
      <c r="C1001" s="26"/>
      <c r="D1001" s="26"/>
      <c r="E1001" s="25"/>
      <c r="F1001" s="25"/>
      <c r="G1001" s="25"/>
      <c r="H1001" s="25"/>
      <c r="I1001" s="25" t="s">
        <v>2491</v>
      </c>
      <c r="J1001" s="27"/>
      <c r="K1001" s="27"/>
      <c r="L1001" s="27"/>
      <c r="M1001" s="93">
        <v>0</v>
      </c>
      <c r="N1001" s="4" t="str">
        <f t="shared" si="112"/>
        <v/>
      </c>
      <c r="O1001" s="4">
        <f t="shared" si="113"/>
        <v>0</v>
      </c>
      <c r="P1001" s="8">
        <f t="shared" si="114"/>
        <v>0</v>
      </c>
      <c r="Q1001" s="8" t="e">
        <f>VLOOKUP(P1001,'Lookup Tables'!$A$3:$B$121,1,TRUE)</f>
        <v>#N/A</v>
      </c>
      <c r="R1001" s="9" t="e">
        <f>VLOOKUP(P1001,'Lookup Tables'!$A$3:$B$121,2,TRUE)</f>
        <v>#N/A</v>
      </c>
      <c r="S1001" s="10" t="e">
        <f>VLOOKUP(P1001,'Lookup Tables'!$D$3:$E$25,2,TRUE)</f>
        <v>#N/A</v>
      </c>
      <c r="T1001" s="24" t="str">
        <f>IF(LEFT(G1001,2)="PH",VLOOKUP(LEFT(G1001,3),'Lookup Tables'!$G$3:$H$37,2,FALSE),IF(ISNA(VLOOKUP(LEFT(G1001,2),'Lookup Tables'!$G$3:$H$37,2,FALSE)),"Other",VLOOKUP(LEFT(G1001,2),'Lookup Tables'!$G$3:$H$37,2,FALSE)))</f>
        <v>Other</v>
      </c>
      <c r="U1001" s="79" t="str">
        <f t="shared" si="109"/>
        <v/>
      </c>
      <c r="V1001" s="79" t="str">
        <f t="shared" si="110"/>
        <v>n/a</v>
      </c>
      <c r="W1001" s="79">
        <f>VLOOKUP(V1001,'Lookup Tables'!$K$3:$L$21,2,FALSE)</f>
        <v>0</v>
      </c>
      <c r="X1001" s="79">
        <f t="shared" si="111"/>
        <v>0</v>
      </c>
      <c r="Y1001" s="12" t="e">
        <f ca="1">IF(R1001="LATE",TODAY()-P1001,0)</f>
        <v>#N/A</v>
      </c>
      <c r="Z1001" t="e">
        <f ca="1">Y1001*L1001</f>
        <v>#N/A</v>
      </c>
      <c r="AA1001" s="80"/>
      <c r="AB1001" s="93"/>
    </row>
    <row r="1002" spans="1:28" x14ac:dyDescent="0.25">
      <c r="A1002" s="25"/>
      <c r="B1002" s="25"/>
      <c r="C1002" s="26"/>
      <c r="D1002" s="26"/>
      <c r="E1002" s="25"/>
      <c r="F1002" s="25"/>
      <c r="G1002" s="25"/>
      <c r="H1002" s="25"/>
      <c r="I1002" s="25" t="s">
        <v>2491</v>
      </c>
      <c r="J1002" s="27"/>
      <c r="K1002" s="27"/>
      <c r="L1002" s="27"/>
      <c r="M1002" s="93">
        <v>0</v>
      </c>
      <c r="N1002" s="4" t="str">
        <f t="shared" si="112"/>
        <v/>
      </c>
      <c r="O1002" s="4">
        <f t="shared" si="113"/>
        <v>0</v>
      </c>
      <c r="P1002" s="8">
        <f t="shared" si="114"/>
        <v>0</v>
      </c>
      <c r="Q1002" s="8" t="e">
        <f>VLOOKUP(P1002,'Lookup Tables'!$A$3:$B$121,1,TRUE)</f>
        <v>#N/A</v>
      </c>
      <c r="R1002" s="9" t="e">
        <f>VLOOKUP(P1002,'Lookup Tables'!$A$3:$B$121,2,TRUE)</f>
        <v>#N/A</v>
      </c>
      <c r="S1002" s="10" t="e">
        <f>VLOOKUP(P1002,'Lookup Tables'!$D$3:$E$25,2,TRUE)</f>
        <v>#N/A</v>
      </c>
      <c r="T1002" s="24" t="str">
        <f>IF(LEFT(G1002,2)="PH",VLOOKUP(LEFT(G1002,3),'Lookup Tables'!$G$3:$H$37,2,FALSE),IF(ISNA(VLOOKUP(LEFT(G1002,2),'Lookup Tables'!$G$3:$H$37,2,FALSE)),"Other",VLOOKUP(LEFT(G1002,2),'Lookup Tables'!$G$3:$H$37,2,FALSE)))</f>
        <v>Other</v>
      </c>
      <c r="U1002" s="79" t="str">
        <f t="shared" si="109"/>
        <v/>
      </c>
      <c r="V1002" s="79" t="str">
        <f t="shared" si="110"/>
        <v>n/a</v>
      </c>
      <c r="W1002" s="79">
        <f>VLOOKUP(V1002,'Lookup Tables'!$K$3:$L$21,2,FALSE)</f>
        <v>0</v>
      </c>
      <c r="X1002" s="79">
        <f t="shared" si="111"/>
        <v>0</v>
      </c>
      <c r="Y1002" s="12" t="e">
        <f ca="1">IF(R1002="LATE",TODAY()-P1002,0)</f>
        <v>#N/A</v>
      </c>
      <c r="Z1002" t="e">
        <f ca="1">Y1002*L1002</f>
        <v>#N/A</v>
      </c>
      <c r="AA1002" s="80"/>
      <c r="AB1002" s="93"/>
    </row>
    <row r="1003" spans="1:28" x14ac:dyDescent="0.25">
      <c r="A1003" s="25"/>
      <c r="B1003" s="25"/>
      <c r="C1003" s="26"/>
      <c r="D1003" s="26"/>
      <c r="E1003" s="25"/>
      <c r="F1003" s="25"/>
      <c r="G1003" s="25"/>
      <c r="H1003" s="25"/>
      <c r="I1003" s="25" t="s">
        <v>2491</v>
      </c>
      <c r="J1003" s="27"/>
      <c r="K1003" s="27"/>
      <c r="L1003" s="27"/>
      <c r="M1003" s="93">
        <v>0</v>
      </c>
      <c r="N1003" s="4" t="str">
        <f t="shared" si="112"/>
        <v/>
      </c>
      <c r="O1003" s="4">
        <f t="shared" si="113"/>
        <v>0</v>
      </c>
      <c r="P1003" s="8">
        <f t="shared" si="114"/>
        <v>0</v>
      </c>
      <c r="Q1003" s="8" t="e">
        <f>VLOOKUP(P1003,'Lookup Tables'!$A$3:$B$121,1,TRUE)</f>
        <v>#N/A</v>
      </c>
      <c r="R1003" s="9" t="e">
        <f>VLOOKUP(P1003,'Lookup Tables'!$A$3:$B$121,2,TRUE)</f>
        <v>#N/A</v>
      </c>
      <c r="S1003" s="10" t="e">
        <f>VLOOKUP(P1003,'Lookup Tables'!$D$3:$E$25,2,TRUE)</f>
        <v>#N/A</v>
      </c>
      <c r="T1003" s="24" t="str">
        <f>IF(LEFT(G1003,2)="PH",VLOOKUP(LEFT(G1003,3),'Lookup Tables'!$G$3:$H$37,2,FALSE),IF(ISNA(VLOOKUP(LEFT(G1003,2),'Lookup Tables'!$G$3:$H$37,2,FALSE)),"Other",VLOOKUP(LEFT(G1003,2),'Lookup Tables'!$G$3:$H$37,2,FALSE)))</f>
        <v>Other</v>
      </c>
      <c r="U1003" s="79" t="str">
        <f t="shared" si="109"/>
        <v/>
      </c>
      <c r="V1003" s="79" t="str">
        <f t="shared" si="110"/>
        <v>n/a</v>
      </c>
      <c r="W1003" s="79">
        <f>VLOOKUP(V1003,'Lookup Tables'!$K$3:$L$21,2,FALSE)</f>
        <v>0</v>
      </c>
      <c r="X1003" s="79">
        <f t="shared" si="111"/>
        <v>0</v>
      </c>
      <c r="Y1003" s="12" t="e">
        <f ca="1">IF(R1003="LATE",TODAY()-P1003,0)</f>
        <v>#N/A</v>
      </c>
      <c r="Z1003" t="e">
        <f ca="1">Y1003*L1003</f>
        <v>#N/A</v>
      </c>
      <c r="AA1003" s="80"/>
      <c r="AB1003" s="93"/>
    </row>
    <row r="1004" spans="1:28" x14ac:dyDescent="0.25">
      <c r="A1004" s="25"/>
      <c r="B1004" s="25"/>
      <c r="C1004" s="26"/>
      <c r="D1004" s="26"/>
      <c r="E1004" s="25"/>
      <c r="F1004" s="25"/>
      <c r="G1004" s="25"/>
      <c r="H1004" s="25"/>
      <c r="I1004" s="25" t="s">
        <v>2491</v>
      </c>
      <c r="J1004" s="27"/>
      <c r="K1004" s="27"/>
      <c r="L1004" s="27"/>
      <c r="M1004" s="93">
        <v>0</v>
      </c>
      <c r="N1004" s="4" t="str">
        <f t="shared" si="112"/>
        <v/>
      </c>
      <c r="O1004" s="4">
        <f t="shared" si="113"/>
        <v>0</v>
      </c>
      <c r="P1004" s="8">
        <f t="shared" si="114"/>
        <v>0</v>
      </c>
      <c r="Q1004" s="8" t="e">
        <f>VLOOKUP(P1004,'Lookup Tables'!$A$3:$B$121,1,TRUE)</f>
        <v>#N/A</v>
      </c>
      <c r="R1004" s="9" t="e">
        <f>VLOOKUP(P1004,'Lookup Tables'!$A$3:$B$121,2,TRUE)</f>
        <v>#N/A</v>
      </c>
      <c r="S1004" s="10" t="e">
        <f>VLOOKUP(P1004,'Lookup Tables'!$D$3:$E$25,2,TRUE)</f>
        <v>#N/A</v>
      </c>
      <c r="T1004" s="24" t="str">
        <f>IF(LEFT(G1004,2)="PH",VLOOKUP(LEFT(G1004,3),'Lookup Tables'!$G$3:$H$37,2,FALSE),IF(ISNA(VLOOKUP(LEFT(G1004,2),'Lookup Tables'!$G$3:$H$37,2,FALSE)),"Other",VLOOKUP(LEFT(G1004,2),'Lookup Tables'!$G$3:$H$37,2,FALSE)))</f>
        <v>Other</v>
      </c>
      <c r="U1004" s="79" t="str">
        <f t="shared" si="109"/>
        <v/>
      </c>
      <c r="V1004" s="79" t="str">
        <f t="shared" si="110"/>
        <v>n/a</v>
      </c>
      <c r="W1004" s="79">
        <f>VLOOKUP(V1004,'Lookup Tables'!$K$3:$L$21,2,FALSE)</f>
        <v>0</v>
      </c>
      <c r="X1004" s="79">
        <f t="shared" si="111"/>
        <v>0</v>
      </c>
      <c r="Y1004" s="12" t="e">
        <f ca="1">IF(R1004="LATE",TODAY()-P1004,0)</f>
        <v>#N/A</v>
      </c>
      <c r="Z1004" t="e">
        <f ca="1">Y1004*L1004</f>
        <v>#N/A</v>
      </c>
      <c r="AA1004" s="80"/>
      <c r="AB1004" s="93"/>
    </row>
    <row r="1005" spans="1:28" x14ac:dyDescent="0.25">
      <c r="A1005" s="25"/>
      <c r="B1005" s="25"/>
      <c r="C1005" s="26"/>
      <c r="D1005" s="26"/>
      <c r="E1005" s="25"/>
      <c r="F1005" s="25"/>
      <c r="G1005" s="25"/>
      <c r="H1005" s="25"/>
      <c r="I1005" s="25" t="s">
        <v>2491</v>
      </c>
      <c r="J1005" s="27"/>
      <c r="K1005" s="27"/>
      <c r="L1005" s="27"/>
      <c r="M1005" s="93">
        <v>0</v>
      </c>
      <c r="N1005" s="4" t="str">
        <f t="shared" si="112"/>
        <v/>
      </c>
      <c r="O1005" s="4">
        <f t="shared" si="113"/>
        <v>0</v>
      </c>
      <c r="P1005" s="8">
        <f t="shared" si="114"/>
        <v>0</v>
      </c>
      <c r="Q1005" s="8" t="e">
        <f>VLOOKUP(P1005,'Lookup Tables'!$A$3:$B$121,1,TRUE)</f>
        <v>#N/A</v>
      </c>
      <c r="R1005" s="9" t="e">
        <f>VLOOKUP(P1005,'Lookup Tables'!$A$3:$B$121,2,TRUE)</f>
        <v>#N/A</v>
      </c>
      <c r="S1005" s="10" t="e">
        <f>VLOOKUP(P1005,'Lookup Tables'!$D$3:$E$25,2,TRUE)</f>
        <v>#N/A</v>
      </c>
      <c r="T1005" s="24" t="str">
        <f>IF(LEFT(G1005,2)="PH",VLOOKUP(LEFT(G1005,3),'Lookup Tables'!$G$3:$H$37,2,FALSE),IF(ISNA(VLOOKUP(LEFT(G1005,2),'Lookup Tables'!$G$3:$H$37,2,FALSE)),"Other",VLOOKUP(LEFT(G1005,2),'Lookup Tables'!$G$3:$H$37,2,FALSE)))</f>
        <v>Other</v>
      </c>
      <c r="U1005" s="79" t="str">
        <f t="shared" si="109"/>
        <v/>
      </c>
      <c r="V1005" s="79" t="str">
        <f t="shared" si="110"/>
        <v>n/a</v>
      </c>
      <c r="W1005" s="79">
        <f>VLOOKUP(V1005,'Lookup Tables'!$K$3:$L$21,2,FALSE)</f>
        <v>0</v>
      </c>
      <c r="X1005" s="79">
        <f t="shared" si="111"/>
        <v>0</v>
      </c>
      <c r="Y1005" s="12" t="e">
        <f ca="1">IF(R1005="LATE",TODAY()-P1005,0)</f>
        <v>#N/A</v>
      </c>
      <c r="Z1005" t="e">
        <f ca="1">Y1005*L1005</f>
        <v>#N/A</v>
      </c>
      <c r="AA1005" s="80"/>
      <c r="AB1005" s="93"/>
    </row>
    <row r="1006" spans="1:28" ht="15.75" thickBot="1" x14ac:dyDescent="0.3">
      <c r="A1006" s="28"/>
      <c r="B1006" s="28"/>
      <c r="C1006" s="29"/>
      <c r="D1006" s="29"/>
      <c r="E1006" s="28"/>
      <c r="F1006" s="28"/>
      <c r="G1006" s="28"/>
      <c r="H1006" s="28"/>
      <c r="I1006" s="28" t="s">
        <v>2491</v>
      </c>
      <c r="J1006" s="30"/>
      <c r="K1006" s="30"/>
      <c r="L1006" s="30"/>
      <c r="M1006" s="93">
        <v>0</v>
      </c>
      <c r="N1006" s="4" t="str">
        <f t="shared" si="112"/>
        <v/>
      </c>
      <c r="O1006" s="4">
        <f t="shared" si="113"/>
        <v>0</v>
      </c>
      <c r="P1006" s="8">
        <f t="shared" si="114"/>
        <v>0</v>
      </c>
      <c r="Q1006" s="8" t="e">
        <f>VLOOKUP(P1006,'Lookup Tables'!$A$3:$B$121,1,TRUE)</f>
        <v>#N/A</v>
      </c>
      <c r="R1006" s="9" t="e">
        <f>VLOOKUP(P1006,'Lookup Tables'!$A$3:$B$121,2,TRUE)</f>
        <v>#N/A</v>
      </c>
      <c r="S1006" s="10" t="e">
        <f>VLOOKUP(P1006,'Lookup Tables'!$D$3:$E$25,2,TRUE)</f>
        <v>#N/A</v>
      </c>
      <c r="T1006" s="24" t="str">
        <f>IF(LEFT(G1006,2)="PH",VLOOKUP(LEFT(G1006,3),'Lookup Tables'!$G$3:$H$37,2,FALSE),IF(ISNA(VLOOKUP(LEFT(G1006,2),'Lookup Tables'!$G$3:$H$37,2,FALSE)),"Other",VLOOKUP(LEFT(G1006,2),'Lookup Tables'!$G$3:$H$37,2,FALSE)))</f>
        <v>Other</v>
      </c>
      <c r="U1006" s="79" t="str">
        <f t="shared" si="109"/>
        <v/>
      </c>
      <c r="V1006" s="79" t="str">
        <f t="shared" si="110"/>
        <v>n/a</v>
      </c>
      <c r="W1006" s="79">
        <f>VLOOKUP(V1006,'Lookup Tables'!$K$3:$L$21,2,FALSE)</f>
        <v>0</v>
      </c>
      <c r="X1006" s="79">
        <f t="shared" si="111"/>
        <v>0</v>
      </c>
      <c r="Y1006" s="12" t="e">
        <f ca="1">IF(R1006="LATE",TODAY()-P1006,0)</f>
        <v>#N/A</v>
      </c>
      <c r="Z1006" t="e">
        <f ca="1">Y1006*L1006</f>
        <v>#N/A</v>
      </c>
      <c r="AA1006" s="80"/>
      <c r="AB1006" s="93"/>
    </row>
    <row r="1007" spans="1:28" x14ac:dyDescent="0.25">
      <c r="A1007" s="25"/>
      <c r="B1007" s="25"/>
      <c r="C1007" s="26"/>
      <c r="D1007" s="26"/>
      <c r="E1007" s="25"/>
      <c r="F1007" s="25"/>
      <c r="G1007" s="25"/>
      <c r="H1007" s="25"/>
      <c r="I1007" s="25" t="s">
        <v>2491</v>
      </c>
      <c r="J1007" s="27"/>
      <c r="K1007" s="27"/>
      <c r="L1007" s="27"/>
      <c r="M1007" s="93">
        <v>0</v>
      </c>
      <c r="N1007" s="4" t="str">
        <f t="shared" si="112"/>
        <v/>
      </c>
      <c r="O1007" s="4">
        <f t="shared" si="113"/>
        <v>0</v>
      </c>
      <c r="P1007" s="8">
        <f t="shared" si="114"/>
        <v>0</v>
      </c>
      <c r="Q1007" s="8" t="e">
        <f>VLOOKUP(P1007,'Lookup Tables'!$A$3:$B$121,1,TRUE)</f>
        <v>#N/A</v>
      </c>
      <c r="R1007" s="9" t="e">
        <f>VLOOKUP(P1007,'Lookup Tables'!$A$3:$B$121,2,TRUE)</f>
        <v>#N/A</v>
      </c>
      <c r="S1007" s="10" t="e">
        <f>VLOOKUP(P1007,'Lookup Tables'!$D$3:$E$25,2,TRUE)</f>
        <v>#N/A</v>
      </c>
      <c r="T1007" s="24" t="str">
        <f>IF(LEFT(G1007,2)="PH",VLOOKUP(LEFT(G1007,3),'Lookup Tables'!$G$3:$H$37,2,FALSE),IF(ISNA(VLOOKUP(LEFT(G1007,2),'Lookup Tables'!$G$3:$H$37,2,FALSE)),"Other",VLOOKUP(LEFT(G1007,2),'Lookup Tables'!$G$3:$H$37,2,FALSE)))</f>
        <v>Other</v>
      </c>
      <c r="U1007" s="79" t="str">
        <f t="shared" si="109"/>
        <v/>
      </c>
      <c r="V1007" s="79" t="str">
        <f t="shared" si="110"/>
        <v>n/a</v>
      </c>
      <c r="W1007" s="79">
        <f>VLOOKUP(V1007,'Lookup Tables'!$K$3:$L$21,2,FALSE)</f>
        <v>0</v>
      </c>
      <c r="X1007" s="79">
        <f t="shared" si="111"/>
        <v>0</v>
      </c>
      <c r="Y1007" s="12" t="e">
        <f ca="1">IF(R1007="LATE",TODAY()-P1007,0)</f>
        <v>#N/A</v>
      </c>
      <c r="Z1007" t="e">
        <f ca="1">Y1007*L1007</f>
        <v>#N/A</v>
      </c>
      <c r="AA1007" s="80"/>
      <c r="AB1007" s="93"/>
    </row>
    <row r="1008" spans="1:28" x14ac:dyDescent="0.25">
      <c r="A1008" s="25"/>
      <c r="B1008" s="25"/>
      <c r="C1008" s="26"/>
      <c r="D1008" s="26"/>
      <c r="E1008" s="25"/>
      <c r="F1008" s="25"/>
      <c r="G1008" s="25"/>
      <c r="H1008" s="25"/>
      <c r="I1008" s="25" t="s">
        <v>2491</v>
      </c>
      <c r="J1008" s="27"/>
      <c r="K1008" s="27"/>
      <c r="L1008" s="27"/>
      <c r="M1008" s="93">
        <v>0</v>
      </c>
      <c r="N1008" s="4" t="str">
        <f t="shared" si="112"/>
        <v/>
      </c>
      <c r="O1008" s="4">
        <f t="shared" si="113"/>
        <v>0</v>
      </c>
      <c r="P1008" s="8">
        <f t="shared" si="114"/>
        <v>0</v>
      </c>
      <c r="Q1008" s="8" t="e">
        <f>VLOOKUP(P1008,'Lookup Tables'!$A$3:$B$121,1,TRUE)</f>
        <v>#N/A</v>
      </c>
      <c r="R1008" s="9" t="e">
        <f>VLOOKUP(P1008,'Lookup Tables'!$A$3:$B$121,2,TRUE)</f>
        <v>#N/A</v>
      </c>
      <c r="S1008" s="10" t="e">
        <f>VLOOKUP(P1008,'Lookup Tables'!$D$3:$E$25,2,TRUE)</f>
        <v>#N/A</v>
      </c>
      <c r="T1008" s="24" t="str">
        <f>IF(LEFT(G1008,2)="PH",VLOOKUP(LEFT(G1008,3),'Lookup Tables'!$G$3:$H$37,2,FALSE),IF(ISNA(VLOOKUP(LEFT(G1008,2),'Lookup Tables'!$G$3:$H$37,2,FALSE)),"Other",VLOOKUP(LEFT(G1008,2),'Lookup Tables'!$G$3:$H$37,2,FALSE)))</f>
        <v>Other</v>
      </c>
      <c r="U1008" s="79" t="str">
        <f t="shared" si="109"/>
        <v/>
      </c>
      <c r="V1008" s="79" t="str">
        <f t="shared" si="110"/>
        <v>n/a</v>
      </c>
      <c r="W1008" s="79">
        <f>VLOOKUP(V1008,'Lookup Tables'!$K$3:$L$21,2,FALSE)</f>
        <v>0</v>
      </c>
      <c r="X1008" s="79">
        <f t="shared" si="111"/>
        <v>0</v>
      </c>
      <c r="Y1008" s="12" t="e">
        <f ca="1">IF(R1008="LATE",TODAY()-P1008,0)</f>
        <v>#N/A</v>
      </c>
      <c r="Z1008" t="e">
        <f ca="1">Y1008*L1008</f>
        <v>#N/A</v>
      </c>
      <c r="AA1008" s="80"/>
      <c r="AB1008" s="93"/>
    </row>
    <row r="1009" spans="1:28" x14ac:dyDescent="0.25">
      <c r="A1009" s="25"/>
      <c r="B1009" s="25"/>
      <c r="C1009" s="26"/>
      <c r="D1009" s="26"/>
      <c r="E1009" s="25"/>
      <c r="F1009" s="25"/>
      <c r="G1009" s="25"/>
      <c r="H1009" s="25"/>
      <c r="I1009" s="25" t="s">
        <v>2491</v>
      </c>
      <c r="J1009" s="27"/>
      <c r="K1009" s="27"/>
      <c r="L1009" s="27"/>
      <c r="M1009" s="93">
        <v>0</v>
      </c>
      <c r="N1009" s="4" t="str">
        <f t="shared" si="112"/>
        <v/>
      </c>
      <c r="O1009" s="4">
        <f t="shared" si="113"/>
        <v>0</v>
      </c>
      <c r="P1009" s="8">
        <f t="shared" si="114"/>
        <v>0</v>
      </c>
      <c r="Q1009" s="8" t="e">
        <f>VLOOKUP(P1009,'Lookup Tables'!$A$3:$B$121,1,TRUE)</f>
        <v>#N/A</v>
      </c>
      <c r="R1009" s="9" t="e">
        <f>VLOOKUP(P1009,'Lookup Tables'!$A$3:$B$121,2,TRUE)</f>
        <v>#N/A</v>
      </c>
      <c r="S1009" s="10" t="e">
        <f>VLOOKUP(P1009,'Lookup Tables'!$D$3:$E$25,2,TRUE)</f>
        <v>#N/A</v>
      </c>
      <c r="T1009" s="24" t="str">
        <f>IF(LEFT(G1009,2)="PH",VLOOKUP(LEFT(G1009,3),'Lookup Tables'!$G$3:$H$37,2,FALSE),IF(ISNA(VLOOKUP(LEFT(G1009,2),'Lookup Tables'!$G$3:$H$37,2,FALSE)),"Other",VLOOKUP(LEFT(G1009,2),'Lookup Tables'!$G$3:$H$37,2,FALSE)))</f>
        <v>Other</v>
      </c>
      <c r="U1009" s="79" t="str">
        <f t="shared" si="109"/>
        <v/>
      </c>
      <c r="V1009" s="79" t="str">
        <f t="shared" si="110"/>
        <v>n/a</v>
      </c>
      <c r="W1009" s="79">
        <f>VLOOKUP(V1009,'Lookup Tables'!$K$3:$L$21,2,FALSE)</f>
        <v>0</v>
      </c>
      <c r="X1009" s="79">
        <f t="shared" si="111"/>
        <v>0</v>
      </c>
      <c r="Y1009" s="12" t="e">
        <f ca="1">IF(R1009="LATE",TODAY()-P1009,0)</f>
        <v>#N/A</v>
      </c>
      <c r="Z1009" t="e">
        <f ca="1">Y1009*L1009</f>
        <v>#N/A</v>
      </c>
      <c r="AA1009" s="80"/>
      <c r="AB1009" s="93"/>
    </row>
    <row r="1010" spans="1:28" x14ac:dyDescent="0.25">
      <c r="A1010" s="25"/>
      <c r="B1010" s="25"/>
      <c r="C1010" s="26"/>
      <c r="D1010" s="26"/>
      <c r="E1010" s="25"/>
      <c r="F1010" s="25"/>
      <c r="G1010" s="25"/>
      <c r="H1010" s="25"/>
      <c r="I1010" s="25" t="s">
        <v>2491</v>
      </c>
      <c r="J1010" s="27"/>
      <c r="K1010" s="27"/>
      <c r="L1010" s="27"/>
      <c r="M1010" s="93">
        <v>0</v>
      </c>
      <c r="N1010" s="4" t="str">
        <f t="shared" si="112"/>
        <v/>
      </c>
      <c r="O1010" s="4">
        <f t="shared" si="113"/>
        <v>0</v>
      </c>
      <c r="P1010" s="8">
        <f t="shared" si="114"/>
        <v>0</v>
      </c>
      <c r="Q1010" s="8" t="e">
        <f>VLOOKUP(P1010,'Lookup Tables'!$A$3:$B$121,1,TRUE)</f>
        <v>#N/A</v>
      </c>
      <c r="R1010" s="9" t="e">
        <f>VLOOKUP(P1010,'Lookup Tables'!$A$3:$B$121,2,TRUE)</f>
        <v>#N/A</v>
      </c>
      <c r="S1010" s="10" t="e">
        <f>VLOOKUP(P1010,'Lookup Tables'!$D$3:$E$25,2,TRUE)</f>
        <v>#N/A</v>
      </c>
      <c r="T1010" s="24" t="str">
        <f>IF(LEFT(G1010,2)="PH",VLOOKUP(LEFT(G1010,3),'Lookup Tables'!$G$3:$H$37,2,FALSE),IF(ISNA(VLOOKUP(LEFT(G1010,2),'Lookup Tables'!$G$3:$H$37,2,FALSE)),"Other",VLOOKUP(LEFT(G1010,2),'Lookup Tables'!$G$3:$H$37,2,FALSE)))</f>
        <v>Other</v>
      </c>
      <c r="U1010" s="79" t="str">
        <f t="shared" si="109"/>
        <v/>
      </c>
      <c r="V1010" s="79" t="str">
        <f t="shared" si="110"/>
        <v>n/a</v>
      </c>
      <c r="W1010" s="79">
        <f>VLOOKUP(V1010,'Lookup Tables'!$K$3:$L$21,2,FALSE)</f>
        <v>0</v>
      </c>
      <c r="X1010" s="79">
        <f t="shared" si="111"/>
        <v>0</v>
      </c>
      <c r="Y1010" s="12" t="e">
        <f ca="1">IF(R1010="LATE",TODAY()-P1010,0)</f>
        <v>#N/A</v>
      </c>
      <c r="Z1010" t="e">
        <f ca="1">Y1010*L1010</f>
        <v>#N/A</v>
      </c>
      <c r="AA1010" s="80"/>
      <c r="AB1010" s="93"/>
    </row>
    <row r="1011" spans="1:28" x14ac:dyDescent="0.25">
      <c r="A1011" s="25"/>
      <c r="B1011" s="25"/>
      <c r="C1011" s="26"/>
      <c r="D1011" s="26"/>
      <c r="E1011" s="25"/>
      <c r="F1011" s="25"/>
      <c r="G1011" s="25"/>
      <c r="H1011" s="25"/>
      <c r="I1011" s="25" t="s">
        <v>2491</v>
      </c>
      <c r="J1011" s="27"/>
      <c r="K1011" s="27"/>
      <c r="L1011" s="27"/>
      <c r="M1011" s="93">
        <v>0</v>
      </c>
      <c r="N1011" s="4" t="str">
        <f t="shared" si="112"/>
        <v/>
      </c>
      <c r="O1011" s="4">
        <f t="shared" si="113"/>
        <v>0</v>
      </c>
      <c r="P1011" s="8">
        <f t="shared" si="114"/>
        <v>0</v>
      </c>
      <c r="Q1011" s="8" t="e">
        <f>VLOOKUP(P1011,'Lookup Tables'!$A$3:$B$121,1,TRUE)</f>
        <v>#N/A</v>
      </c>
      <c r="R1011" s="9" t="e">
        <f>VLOOKUP(P1011,'Lookup Tables'!$A$3:$B$121,2,TRUE)</f>
        <v>#N/A</v>
      </c>
      <c r="S1011" s="10" t="e">
        <f>VLOOKUP(P1011,'Lookup Tables'!$D$3:$E$25,2,TRUE)</f>
        <v>#N/A</v>
      </c>
      <c r="T1011" s="24" t="str">
        <f>IF(LEFT(G1011,2)="PH",VLOOKUP(LEFT(G1011,3),'Lookup Tables'!$G$3:$H$37,2,FALSE),IF(ISNA(VLOOKUP(LEFT(G1011,2),'Lookup Tables'!$G$3:$H$37,2,FALSE)),"Other",VLOOKUP(LEFT(G1011,2),'Lookup Tables'!$G$3:$H$37,2,FALSE)))</f>
        <v>Other</v>
      </c>
      <c r="U1011" s="79" t="str">
        <f t="shared" si="109"/>
        <v/>
      </c>
      <c r="V1011" s="79" t="str">
        <f t="shared" si="110"/>
        <v>n/a</v>
      </c>
      <c r="W1011" s="79">
        <f>VLOOKUP(V1011,'Lookup Tables'!$K$3:$L$21,2,FALSE)</f>
        <v>0</v>
      </c>
      <c r="X1011" s="79">
        <f t="shared" si="111"/>
        <v>0</v>
      </c>
      <c r="Y1011" s="12" t="e">
        <f ca="1">IF(R1011="LATE",TODAY()-P1011,0)</f>
        <v>#N/A</v>
      </c>
      <c r="Z1011" t="e">
        <f ca="1">Y1011*L1011</f>
        <v>#N/A</v>
      </c>
      <c r="AA1011" s="80"/>
      <c r="AB1011" s="93"/>
    </row>
    <row r="1012" spans="1:28" x14ac:dyDescent="0.25">
      <c r="A1012" s="25"/>
      <c r="B1012" s="25"/>
      <c r="C1012" s="26"/>
      <c r="D1012" s="26"/>
      <c r="E1012" s="25"/>
      <c r="F1012" s="25"/>
      <c r="G1012" s="25"/>
      <c r="H1012" s="25"/>
      <c r="I1012" s="25" t="s">
        <v>2491</v>
      </c>
      <c r="J1012" s="27"/>
      <c r="K1012" s="27"/>
      <c r="L1012" s="27"/>
      <c r="M1012" s="93">
        <v>0</v>
      </c>
      <c r="N1012" s="4" t="str">
        <f t="shared" si="112"/>
        <v/>
      </c>
      <c r="O1012" s="4">
        <f t="shared" si="113"/>
        <v>0</v>
      </c>
      <c r="P1012" s="8">
        <f t="shared" si="114"/>
        <v>0</v>
      </c>
      <c r="Q1012" s="8" t="e">
        <f>VLOOKUP(P1012,'Lookup Tables'!$A$3:$B$121,1,TRUE)</f>
        <v>#N/A</v>
      </c>
      <c r="R1012" s="9" t="e">
        <f>VLOOKUP(P1012,'Lookup Tables'!$A$3:$B$121,2,TRUE)</f>
        <v>#N/A</v>
      </c>
      <c r="S1012" s="10" t="e">
        <f>VLOOKUP(P1012,'Lookup Tables'!$D$3:$E$25,2,TRUE)</f>
        <v>#N/A</v>
      </c>
      <c r="T1012" s="24" t="str">
        <f>IF(LEFT(G1012,2)="PH",VLOOKUP(LEFT(G1012,3),'Lookup Tables'!$G$3:$H$37,2,FALSE),IF(ISNA(VLOOKUP(LEFT(G1012,2),'Lookup Tables'!$G$3:$H$37,2,FALSE)),"Other",VLOOKUP(LEFT(G1012,2),'Lookup Tables'!$G$3:$H$37,2,FALSE)))</f>
        <v>Other</v>
      </c>
      <c r="U1012" s="79" t="str">
        <f t="shared" si="109"/>
        <v/>
      </c>
      <c r="V1012" s="79" t="str">
        <f t="shared" si="110"/>
        <v>n/a</v>
      </c>
      <c r="W1012" s="79">
        <f>VLOOKUP(V1012,'Lookup Tables'!$K$3:$L$21,2,FALSE)</f>
        <v>0</v>
      </c>
      <c r="X1012" s="79">
        <f t="shared" si="111"/>
        <v>0</v>
      </c>
      <c r="Y1012" s="12" t="e">
        <f ca="1">IF(R1012="LATE",TODAY()-P1012,0)</f>
        <v>#N/A</v>
      </c>
      <c r="Z1012" t="e">
        <f ca="1">Y1012*L1012</f>
        <v>#N/A</v>
      </c>
      <c r="AA1012" s="80"/>
      <c r="AB1012" s="93"/>
    </row>
    <row r="1013" spans="1:28" x14ac:dyDescent="0.25">
      <c r="A1013" s="25"/>
      <c r="B1013" s="25"/>
      <c r="C1013" s="26"/>
      <c r="D1013" s="26"/>
      <c r="E1013" s="25"/>
      <c r="F1013" s="25"/>
      <c r="G1013" s="25"/>
      <c r="H1013" s="25"/>
      <c r="I1013" s="25" t="s">
        <v>2491</v>
      </c>
      <c r="J1013" s="27"/>
      <c r="K1013" s="27"/>
      <c r="L1013" s="27"/>
      <c r="M1013" s="93">
        <v>0</v>
      </c>
      <c r="N1013" s="4" t="str">
        <f t="shared" si="112"/>
        <v/>
      </c>
      <c r="O1013" s="4">
        <f t="shared" si="113"/>
        <v>0</v>
      </c>
      <c r="P1013" s="8">
        <f t="shared" si="114"/>
        <v>0</v>
      </c>
      <c r="Q1013" s="8" t="e">
        <f>VLOOKUP(P1013,'Lookup Tables'!$A$3:$B$121,1,TRUE)</f>
        <v>#N/A</v>
      </c>
      <c r="R1013" s="9" t="e">
        <f>VLOOKUP(P1013,'Lookup Tables'!$A$3:$B$121,2,TRUE)</f>
        <v>#N/A</v>
      </c>
      <c r="S1013" s="10" t="e">
        <f>VLOOKUP(P1013,'Lookup Tables'!$D$3:$E$25,2,TRUE)</f>
        <v>#N/A</v>
      </c>
      <c r="T1013" s="24" t="str">
        <f>IF(LEFT(G1013,2)="PH",VLOOKUP(LEFT(G1013,3),'Lookup Tables'!$G$3:$H$37,2,FALSE),IF(ISNA(VLOOKUP(LEFT(G1013,2),'Lookup Tables'!$G$3:$H$37,2,FALSE)),"Other",VLOOKUP(LEFT(G1013,2),'Lookup Tables'!$G$3:$H$37,2,FALSE)))</f>
        <v>Other</v>
      </c>
      <c r="U1013" s="79" t="str">
        <f t="shared" si="109"/>
        <v/>
      </c>
      <c r="V1013" s="79" t="str">
        <f t="shared" si="110"/>
        <v>n/a</v>
      </c>
      <c r="W1013" s="79">
        <f>VLOOKUP(V1013,'Lookup Tables'!$K$3:$L$21,2,FALSE)</f>
        <v>0</v>
      </c>
      <c r="X1013" s="79">
        <f t="shared" si="111"/>
        <v>0</v>
      </c>
      <c r="Y1013" s="12" t="e">
        <f ca="1">IF(R1013="LATE",TODAY()-P1013,0)</f>
        <v>#N/A</v>
      </c>
      <c r="Z1013" t="e">
        <f ca="1">Y1013*L1013</f>
        <v>#N/A</v>
      </c>
      <c r="AA1013" s="80"/>
      <c r="AB1013" s="93"/>
    </row>
    <row r="1014" spans="1:28" x14ac:dyDescent="0.25">
      <c r="A1014" s="25"/>
      <c r="B1014" s="25"/>
      <c r="C1014" s="26"/>
      <c r="D1014" s="26"/>
      <c r="E1014" s="25"/>
      <c r="F1014" s="25"/>
      <c r="G1014" s="25"/>
      <c r="H1014" s="25"/>
      <c r="I1014" s="25" t="s">
        <v>2491</v>
      </c>
      <c r="J1014" s="27"/>
      <c r="K1014" s="27"/>
      <c r="L1014" s="27"/>
      <c r="M1014" s="93">
        <v>0</v>
      </c>
      <c r="N1014" s="4" t="str">
        <f t="shared" si="112"/>
        <v/>
      </c>
      <c r="O1014" s="4">
        <f t="shared" si="113"/>
        <v>0</v>
      </c>
      <c r="P1014" s="8">
        <f t="shared" si="114"/>
        <v>0</v>
      </c>
      <c r="Q1014" s="8" t="e">
        <f>VLOOKUP(P1014,'Lookup Tables'!$A$3:$B$121,1,TRUE)</f>
        <v>#N/A</v>
      </c>
      <c r="R1014" s="9" t="e">
        <f>VLOOKUP(P1014,'Lookup Tables'!$A$3:$B$121,2,TRUE)</f>
        <v>#N/A</v>
      </c>
      <c r="S1014" s="10" t="e">
        <f>VLOOKUP(P1014,'Lookup Tables'!$D$3:$E$25,2,TRUE)</f>
        <v>#N/A</v>
      </c>
      <c r="T1014" s="24" t="str">
        <f>IF(LEFT(G1014,2)="PH",VLOOKUP(LEFT(G1014,3),'Lookup Tables'!$G$3:$H$37,2,FALSE),IF(ISNA(VLOOKUP(LEFT(G1014,2),'Lookup Tables'!$G$3:$H$37,2,FALSE)),"Other",VLOOKUP(LEFT(G1014,2),'Lookup Tables'!$G$3:$H$37,2,FALSE)))</f>
        <v>Other</v>
      </c>
      <c r="U1014" s="79" t="str">
        <f t="shared" si="109"/>
        <v/>
      </c>
      <c r="V1014" s="79" t="str">
        <f t="shared" si="110"/>
        <v>n/a</v>
      </c>
      <c r="W1014" s="79">
        <f>VLOOKUP(V1014,'Lookup Tables'!$K$3:$L$21,2,FALSE)</f>
        <v>0</v>
      </c>
      <c r="X1014" s="79">
        <f t="shared" si="111"/>
        <v>0</v>
      </c>
      <c r="Y1014" s="12" t="e">
        <f ca="1">IF(R1014="LATE",TODAY()-P1014,0)</f>
        <v>#N/A</v>
      </c>
      <c r="Z1014" t="e">
        <f ca="1">Y1014*L1014</f>
        <v>#N/A</v>
      </c>
      <c r="AA1014" s="80"/>
      <c r="AB1014" s="93"/>
    </row>
    <row r="1015" spans="1:28" x14ac:dyDescent="0.25">
      <c r="A1015" s="25"/>
      <c r="B1015" s="25"/>
      <c r="C1015" s="26"/>
      <c r="D1015" s="26"/>
      <c r="E1015" s="25"/>
      <c r="F1015" s="25"/>
      <c r="G1015" s="25"/>
      <c r="H1015" s="25"/>
      <c r="I1015" s="25" t="s">
        <v>2491</v>
      </c>
      <c r="J1015" s="27"/>
      <c r="K1015" s="27"/>
      <c r="L1015" s="27"/>
      <c r="M1015" s="93">
        <v>0</v>
      </c>
      <c r="N1015" s="4" t="str">
        <f t="shared" si="112"/>
        <v/>
      </c>
      <c r="O1015" s="4">
        <f t="shared" si="113"/>
        <v>0</v>
      </c>
      <c r="P1015" s="8">
        <f t="shared" si="114"/>
        <v>0</v>
      </c>
      <c r="Q1015" s="8" t="e">
        <f>VLOOKUP(P1015,'Lookup Tables'!$A$3:$B$121,1,TRUE)</f>
        <v>#N/A</v>
      </c>
      <c r="R1015" s="9" t="e">
        <f>VLOOKUP(P1015,'Lookup Tables'!$A$3:$B$121,2,TRUE)</f>
        <v>#N/A</v>
      </c>
      <c r="S1015" s="10" t="e">
        <f>VLOOKUP(P1015,'Lookup Tables'!$D$3:$E$25,2,TRUE)</f>
        <v>#N/A</v>
      </c>
      <c r="T1015" s="24" t="str">
        <f>IF(LEFT(G1015,2)="PH",VLOOKUP(LEFT(G1015,3),'Lookup Tables'!$G$3:$H$37,2,FALSE),IF(ISNA(VLOOKUP(LEFT(G1015,2),'Lookup Tables'!$G$3:$H$37,2,FALSE)),"Other",VLOOKUP(LEFT(G1015,2),'Lookup Tables'!$G$3:$H$37,2,FALSE)))</f>
        <v>Other</v>
      </c>
      <c r="U1015" s="79" t="str">
        <f t="shared" si="109"/>
        <v/>
      </c>
      <c r="V1015" s="79" t="str">
        <f t="shared" si="110"/>
        <v>n/a</v>
      </c>
      <c r="W1015" s="79">
        <f>VLOOKUP(V1015,'Lookup Tables'!$K$3:$L$21,2,FALSE)</f>
        <v>0</v>
      </c>
      <c r="X1015" s="79">
        <f t="shared" si="111"/>
        <v>0</v>
      </c>
      <c r="Y1015" s="12" t="e">
        <f ca="1">IF(R1015="LATE",TODAY()-P1015,0)</f>
        <v>#N/A</v>
      </c>
      <c r="Z1015" t="e">
        <f ca="1">Y1015*L1015</f>
        <v>#N/A</v>
      </c>
      <c r="AA1015" s="80"/>
      <c r="AB1015" s="93"/>
    </row>
    <row r="1016" spans="1:28" x14ac:dyDescent="0.25">
      <c r="A1016" s="25"/>
      <c r="B1016" s="25"/>
      <c r="C1016" s="26"/>
      <c r="D1016" s="26"/>
      <c r="E1016" s="25"/>
      <c r="F1016" s="25"/>
      <c r="G1016" s="25"/>
      <c r="H1016" s="25"/>
      <c r="I1016" s="25" t="s">
        <v>2491</v>
      </c>
      <c r="J1016" s="27"/>
      <c r="K1016" s="27"/>
      <c r="L1016" s="27"/>
      <c r="M1016" s="93">
        <v>0</v>
      </c>
      <c r="N1016" s="4" t="str">
        <f t="shared" si="112"/>
        <v/>
      </c>
      <c r="O1016" s="4">
        <f t="shared" si="113"/>
        <v>0</v>
      </c>
      <c r="P1016" s="8">
        <f t="shared" si="114"/>
        <v>0</v>
      </c>
      <c r="Q1016" s="8" t="e">
        <f>VLOOKUP(P1016,'Lookup Tables'!$A$3:$B$121,1,TRUE)</f>
        <v>#N/A</v>
      </c>
      <c r="R1016" s="9" t="e">
        <f>VLOOKUP(P1016,'Lookup Tables'!$A$3:$B$121,2,TRUE)</f>
        <v>#N/A</v>
      </c>
      <c r="S1016" s="10" t="e">
        <f>VLOOKUP(P1016,'Lookup Tables'!$D$3:$E$25,2,TRUE)</f>
        <v>#N/A</v>
      </c>
      <c r="T1016" s="24" t="str">
        <f>IF(LEFT(G1016,2)="PH",VLOOKUP(LEFT(G1016,3),'Lookup Tables'!$G$3:$H$37,2,FALSE),IF(ISNA(VLOOKUP(LEFT(G1016,2),'Lookup Tables'!$G$3:$H$37,2,FALSE)),"Other",VLOOKUP(LEFT(G1016,2),'Lookup Tables'!$G$3:$H$37,2,FALSE)))</f>
        <v>Other</v>
      </c>
      <c r="U1016" s="79" t="str">
        <f t="shared" si="109"/>
        <v/>
      </c>
      <c r="V1016" s="79" t="str">
        <f t="shared" si="110"/>
        <v>n/a</v>
      </c>
      <c r="W1016" s="79">
        <f>VLOOKUP(V1016,'Lookup Tables'!$K$3:$L$21,2,FALSE)</f>
        <v>0</v>
      </c>
      <c r="X1016" s="79">
        <f t="shared" si="111"/>
        <v>0</v>
      </c>
      <c r="Y1016" s="12" t="e">
        <f ca="1">IF(R1016="LATE",TODAY()-P1016,0)</f>
        <v>#N/A</v>
      </c>
      <c r="Z1016" t="e">
        <f ca="1">Y1016*L1016</f>
        <v>#N/A</v>
      </c>
      <c r="AA1016" s="80"/>
      <c r="AB1016" s="93"/>
    </row>
    <row r="1017" spans="1:28" x14ac:dyDescent="0.25">
      <c r="A1017" s="25"/>
      <c r="B1017" s="25"/>
      <c r="C1017" s="26"/>
      <c r="D1017" s="26"/>
      <c r="E1017" s="25"/>
      <c r="F1017" s="25"/>
      <c r="G1017" s="25"/>
      <c r="H1017" s="25"/>
      <c r="I1017" s="25" t="s">
        <v>2491</v>
      </c>
      <c r="J1017" s="27"/>
      <c r="K1017" s="27"/>
      <c r="L1017" s="27"/>
      <c r="M1017" s="93">
        <v>0</v>
      </c>
      <c r="N1017" s="4" t="str">
        <f t="shared" si="112"/>
        <v/>
      </c>
      <c r="O1017" s="4">
        <f t="shared" si="113"/>
        <v>0</v>
      </c>
      <c r="P1017" s="8">
        <f t="shared" si="114"/>
        <v>0</v>
      </c>
      <c r="Q1017" s="8" t="e">
        <f>VLOOKUP(P1017,'Lookup Tables'!$A$3:$B$121,1,TRUE)</f>
        <v>#N/A</v>
      </c>
      <c r="R1017" s="9" t="e">
        <f>VLOOKUP(P1017,'Lookup Tables'!$A$3:$B$121,2,TRUE)</f>
        <v>#N/A</v>
      </c>
      <c r="S1017" s="10" t="e">
        <f>VLOOKUP(P1017,'Lookup Tables'!$D$3:$E$25,2,TRUE)</f>
        <v>#N/A</v>
      </c>
      <c r="T1017" s="24" t="str">
        <f>IF(LEFT(G1017,2)="PH",VLOOKUP(LEFT(G1017,3),'Lookup Tables'!$G$3:$H$37,2,FALSE),IF(ISNA(VLOOKUP(LEFT(G1017,2),'Lookup Tables'!$G$3:$H$37,2,FALSE)),"Other",VLOOKUP(LEFT(G1017,2),'Lookup Tables'!$G$3:$H$37,2,FALSE)))</f>
        <v>Other</v>
      </c>
      <c r="U1017" s="79" t="str">
        <f t="shared" si="109"/>
        <v/>
      </c>
      <c r="V1017" s="79" t="str">
        <f t="shared" si="110"/>
        <v>n/a</v>
      </c>
      <c r="W1017" s="79">
        <f>VLOOKUP(V1017,'Lookup Tables'!$K$3:$L$21,2,FALSE)</f>
        <v>0</v>
      </c>
      <c r="X1017" s="79">
        <f t="shared" si="111"/>
        <v>0</v>
      </c>
      <c r="Y1017" s="12" t="e">
        <f ca="1">IF(R1017="LATE",TODAY()-P1017,0)</f>
        <v>#N/A</v>
      </c>
      <c r="Z1017" t="e">
        <f ca="1">Y1017*L1017</f>
        <v>#N/A</v>
      </c>
      <c r="AA1017" s="80"/>
      <c r="AB1017" s="93"/>
    </row>
    <row r="1018" spans="1:28" x14ac:dyDescent="0.25">
      <c r="A1018" s="25"/>
      <c r="B1018" s="25"/>
      <c r="C1018" s="26"/>
      <c r="D1018" s="26"/>
      <c r="E1018" s="25"/>
      <c r="F1018" s="25"/>
      <c r="G1018" s="25"/>
      <c r="H1018" s="25"/>
      <c r="I1018" s="25" t="s">
        <v>2491</v>
      </c>
      <c r="J1018" s="27"/>
      <c r="K1018" s="27"/>
      <c r="L1018" s="27"/>
      <c r="M1018" s="93">
        <v>0</v>
      </c>
      <c r="N1018" s="4" t="str">
        <f t="shared" si="112"/>
        <v/>
      </c>
      <c r="O1018" s="4">
        <f t="shared" si="113"/>
        <v>0</v>
      </c>
      <c r="P1018" s="8">
        <f t="shared" si="114"/>
        <v>0</v>
      </c>
      <c r="Q1018" s="8" t="e">
        <f>VLOOKUP(P1018,'Lookup Tables'!$A$3:$B$121,1,TRUE)</f>
        <v>#N/A</v>
      </c>
      <c r="R1018" s="9" t="e">
        <f>VLOOKUP(P1018,'Lookup Tables'!$A$3:$B$121,2,TRUE)</f>
        <v>#N/A</v>
      </c>
      <c r="S1018" s="10" t="e">
        <f>VLOOKUP(P1018,'Lookup Tables'!$D$3:$E$25,2,TRUE)</f>
        <v>#N/A</v>
      </c>
      <c r="T1018" s="24" t="str">
        <f>IF(LEFT(G1018,2)="PH",VLOOKUP(LEFT(G1018,3),'Lookup Tables'!$G$3:$H$37,2,FALSE),IF(ISNA(VLOOKUP(LEFT(G1018,2),'Lookup Tables'!$G$3:$H$37,2,FALSE)),"Other",VLOOKUP(LEFT(G1018,2),'Lookup Tables'!$G$3:$H$37,2,FALSE)))</f>
        <v>Other</v>
      </c>
      <c r="U1018" s="79" t="str">
        <f t="shared" si="109"/>
        <v/>
      </c>
      <c r="V1018" s="79" t="str">
        <f t="shared" si="110"/>
        <v>n/a</v>
      </c>
      <c r="W1018" s="79">
        <f>VLOOKUP(V1018,'Lookup Tables'!$K$3:$L$21,2,FALSE)</f>
        <v>0</v>
      </c>
      <c r="X1018" s="79">
        <f t="shared" si="111"/>
        <v>0</v>
      </c>
      <c r="Y1018" s="12" t="e">
        <f ca="1">IF(R1018="LATE",TODAY()-P1018,0)</f>
        <v>#N/A</v>
      </c>
      <c r="Z1018" t="e">
        <f ca="1">Y1018*L1018</f>
        <v>#N/A</v>
      </c>
      <c r="AA1018" s="80"/>
      <c r="AB1018" s="93"/>
    </row>
    <row r="1019" spans="1:28" x14ac:dyDescent="0.25">
      <c r="A1019" s="25"/>
      <c r="B1019" s="25"/>
      <c r="C1019" s="26"/>
      <c r="D1019" s="26"/>
      <c r="E1019" s="25"/>
      <c r="F1019" s="25"/>
      <c r="G1019" s="25"/>
      <c r="H1019" s="25"/>
      <c r="I1019" s="25" t="s">
        <v>2491</v>
      </c>
      <c r="J1019" s="27"/>
      <c r="K1019" s="27"/>
      <c r="L1019" s="27"/>
      <c r="M1019" s="93">
        <v>0</v>
      </c>
      <c r="N1019" s="4" t="str">
        <f t="shared" si="112"/>
        <v/>
      </c>
      <c r="O1019" s="4">
        <f t="shared" si="113"/>
        <v>0</v>
      </c>
      <c r="P1019" s="8">
        <f t="shared" si="114"/>
        <v>0</v>
      </c>
      <c r="Q1019" s="8" t="e">
        <f>VLOOKUP(P1019,'Lookup Tables'!$A$3:$B$121,1,TRUE)</f>
        <v>#N/A</v>
      </c>
      <c r="R1019" s="9" t="e">
        <f>VLOOKUP(P1019,'Lookup Tables'!$A$3:$B$121,2,TRUE)</f>
        <v>#N/A</v>
      </c>
      <c r="S1019" s="10" t="e">
        <f>VLOOKUP(P1019,'Lookup Tables'!$D$3:$E$25,2,TRUE)</f>
        <v>#N/A</v>
      </c>
      <c r="T1019" s="24" t="str">
        <f>IF(LEFT(G1019,2)="PH",VLOOKUP(LEFT(G1019,3),'Lookup Tables'!$G$3:$H$37,2,FALSE),IF(ISNA(VLOOKUP(LEFT(G1019,2),'Lookup Tables'!$G$3:$H$37,2,FALSE)),"Other",VLOOKUP(LEFT(G1019,2),'Lookup Tables'!$G$3:$H$37,2,FALSE)))</f>
        <v>Other</v>
      </c>
      <c r="U1019" s="79" t="str">
        <f t="shared" si="109"/>
        <v/>
      </c>
      <c r="V1019" s="79" t="str">
        <f t="shared" si="110"/>
        <v>n/a</v>
      </c>
      <c r="W1019" s="79">
        <f>VLOOKUP(V1019,'Lookup Tables'!$K$3:$L$21,2,FALSE)</f>
        <v>0</v>
      </c>
      <c r="X1019" s="79">
        <f t="shared" si="111"/>
        <v>0</v>
      </c>
      <c r="Y1019" s="12" t="e">
        <f ca="1">IF(R1019="LATE",TODAY()-P1019,0)</f>
        <v>#N/A</v>
      </c>
      <c r="Z1019" t="e">
        <f ca="1">Y1019*L1019</f>
        <v>#N/A</v>
      </c>
      <c r="AA1019" s="80"/>
      <c r="AB1019" s="93"/>
    </row>
    <row r="1020" spans="1:28" x14ac:dyDescent="0.25">
      <c r="A1020" s="25"/>
      <c r="B1020" s="25"/>
      <c r="C1020" s="26"/>
      <c r="D1020" s="26"/>
      <c r="E1020" s="25"/>
      <c r="F1020" s="25"/>
      <c r="G1020" s="25"/>
      <c r="H1020" s="25"/>
      <c r="I1020" s="25" t="s">
        <v>2491</v>
      </c>
      <c r="J1020" s="27"/>
      <c r="K1020" s="27"/>
      <c r="L1020" s="27"/>
      <c r="M1020" s="93">
        <v>0</v>
      </c>
      <c r="N1020" s="4" t="str">
        <f t="shared" si="112"/>
        <v/>
      </c>
      <c r="O1020" s="4">
        <f t="shared" si="113"/>
        <v>0</v>
      </c>
      <c r="P1020" s="8">
        <f t="shared" si="114"/>
        <v>0</v>
      </c>
      <c r="Q1020" s="8" t="e">
        <f>VLOOKUP(P1020,'Lookup Tables'!$A$3:$B$121,1,TRUE)</f>
        <v>#N/A</v>
      </c>
      <c r="R1020" s="9" t="e">
        <f>VLOOKUP(P1020,'Lookup Tables'!$A$3:$B$121,2,TRUE)</f>
        <v>#N/A</v>
      </c>
      <c r="S1020" s="10" t="e">
        <f>VLOOKUP(P1020,'Lookup Tables'!$D$3:$E$25,2,TRUE)</f>
        <v>#N/A</v>
      </c>
      <c r="T1020" s="24" t="str">
        <f>IF(LEFT(G1020,2)="PH",VLOOKUP(LEFT(G1020,3),'Lookup Tables'!$G$3:$H$37,2,FALSE),IF(ISNA(VLOOKUP(LEFT(G1020,2),'Lookup Tables'!$G$3:$H$37,2,FALSE)),"Other",VLOOKUP(LEFT(G1020,2),'Lookup Tables'!$G$3:$H$37,2,FALSE)))</f>
        <v>Other</v>
      </c>
      <c r="U1020" s="79" t="str">
        <f t="shared" si="109"/>
        <v/>
      </c>
      <c r="V1020" s="79" t="str">
        <f t="shared" si="110"/>
        <v>n/a</v>
      </c>
      <c r="W1020" s="79">
        <f>VLOOKUP(V1020,'Lookup Tables'!$K$3:$L$21,2,FALSE)</f>
        <v>0</v>
      </c>
      <c r="X1020" s="79">
        <f t="shared" si="111"/>
        <v>0</v>
      </c>
      <c r="Y1020" s="12" t="e">
        <f ca="1">IF(R1020="LATE",TODAY()-P1020,0)</f>
        <v>#N/A</v>
      </c>
      <c r="Z1020" t="e">
        <f ca="1">Y1020*L1020</f>
        <v>#N/A</v>
      </c>
      <c r="AA1020" s="80"/>
      <c r="AB1020" s="93"/>
    </row>
    <row r="1021" spans="1:28" x14ac:dyDescent="0.25">
      <c r="A1021" s="25"/>
      <c r="B1021" s="25"/>
      <c r="C1021" s="26"/>
      <c r="D1021" s="26"/>
      <c r="E1021" s="25"/>
      <c r="F1021" s="25"/>
      <c r="G1021" s="25"/>
      <c r="H1021" s="25"/>
      <c r="I1021" s="25" t="s">
        <v>2491</v>
      </c>
      <c r="J1021" s="27"/>
      <c r="K1021" s="27"/>
      <c r="L1021" s="27"/>
      <c r="M1021" s="93">
        <v>0</v>
      </c>
      <c r="N1021" s="4" t="str">
        <f t="shared" si="112"/>
        <v/>
      </c>
      <c r="O1021" s="4">
        <f t="shared" si="113"/>
        <v>0</v>
      </c>
      <c r="P1021" s="8">
        <f t="shared" si="114"/>
        <v>0</v>
      </c>
      <c r="Q1021" s="8" t="e">
        <f>VLOOKUP(P1021,'Lookup Tables'!$A$3:$B$121,1,TRUE)</f>
        <v>#N/A</v>
      </c>
      <c r="R1021" s="9" t="e">
        <f>VLOOKUP(P1021,'Lookup Tables'!$A$3:$B$121,2,TRUE)</f>
        <v>#N/A</v>
      </c>
      <c r="S1021" s="10" t="e">
        <f>VLOOKUP(P1021,'Lookup Tables'!$D$3:$E$25,2,TRUE)</f>
        <v>#N/A</v>
      </c>
      <c r="T1021" s="24" t="str">
        <f>IF(LEFT(G1021,2)="PH",VLOOKUP(LEFT(G1021,3),'Lookup Tables'!$G$3:$H$37,2,FALSE),IF(ISNA(VLOOKUP(LEFT(G1021,2),'Lookup Tables'!$G$3:$H$37,2,FALSE)),"Other",VLOOKUP(LEFT(G1021,2),'Lookup Tables'!$G$3:$H$37,2,FALSE)))</f>
        <v>Other</v>
      </c>
      <c r="U1021" s="79" t="str">
        <f t="shared" si="109"/>
        <v/>
      </c>
      <c r="V1021" s="79" t="str">
        <f t="shared" si="110"/>
        <v>n/a</v>
      </c>
      <c r="W1021" s="79">
        <f>VLOOKUP(V1021,'Lookup Tables'!$K$3:$L$21,2,FALSE)</f>
        <v>0</v>
      </c>
      <c r="X1021" s="79">
        <f t="shared" si="111"/>
        <v>0</v>
      </c>
      <c r="Y1021" s="12" t="e">
        <f ca="1">IF(R1021="LATE",TODAY()-P1021,0)</f>
        <v>#N/A</v>
      </c>
      <c r="Z1021" t="e">
        <f ca="1">Y1021*L1021</f>
        <v>#N/A</v>
      </c>
      <c r="AA1021" s="80"/>
      <c r="AB1021" s="93"/>
    </row>
    <row r="1022" spans="1:28" x14ac:dyDescent="0.25">
      <c r="A1022" s="25"/>
      <c r="B1022" s="25"/>
      <c r="C1022" s="26"/>
      <c r="D1022" s="26"/>
      <c r="E1022" s="25"/>
      <c r="F1022" s="25"/>
      <c r="G1022" s="25"/>
      <c r="H1022" s="25"/>
      <c r="I1022" s="25" t="s">
        <v>2491</v>
      </c>
      <c r="J1022" s="27"/>
      <c r="K1022" s="27"/>
      <c r="L1022" s="27"/>
      <c r="M1022" s="93">
        <v>0</v>
      </c>
      <c r="N1022" s="4" t="str">
        <f t="shared" si="112"/>
        <v/>
      </c>
      <c r="O1022" s="4">
        <f t="shared" si="113"/>
        <v>0</v>
      </c>
      <c r="P1022" s="8">
        <f t="shared" si="114"/>
        <v>0</v>
      </c>
      <c r="Q1022" s="8" t="e">
        <f>VLOOKUP(P1022,'Lookup Tables'!$A$3:$B$121,1,TRUE)</f>
        <v>#N/A</v>
      </c>
      <c r="R1022" s="9" t="e">
        <f>VLOOKUP(P1022,'Lookup Tables'!$A$3:$B$121,2,TRUE)</f>
        <v>#N/A</v>
      </c>
      <c r="S1022" s="10" t="e">
        <f>VLOOKUP(P1022,'Lookup Tables'!$D$3:$E$25,2,TRUE)</f>
        <v>#N/A</v>
      </c>
      <c r="T1022" s="24" t="str">
        <f>IF(LEFT(G1022,2)="PH",VLOOKUP(LEFT(G1022,3),'Lookup Tables'!$G$3:$H$37,2,FALSE),IF(ISNA(VLOOKUP(LEFT(G1022,2),'Lookup Tables'!$G$3:$H$37,2,FALSE)),"Other",VLOOKUP(LEFT(G1022,2),'Lookup Tables'!$G$3:$H$37,2,FALSE)))</f>
        <v>Other</v>
      </c>
      <c r="U1022" s="79" t="str">
        <f t="shared" si="109"/>
        <v/>
      </c>
      <c r="V1022" s="79" t="str">
        <f t="shared" si="110"/>
        <v>n/a</v>
      </c>
      <c r="W1022" s="79">
        <f>VLOOKUP(V1022,'Lookup Tables'!$K$3:$L$21,2,FALSE)</f>
        <v>0</v>
      </c>
      <c r="X1022" s="79">
        <f t="shared" si="111"/>
        <v>0</v>
      </c>
      <c r="Y1022" s="12" t="e">
        <f ca="1">IF(R1022="LATE",TODAY()-P1022,0)</f>
        <v>#N/A</v>
      </c>
      <c r="Z1022" t="e">
        <f ca="1">Y1022*L1022</f>
        <v>#N/A</v>
      </c>
      <c r="AA1022" s="80"/>
      <c r="AB1022" s="93"/>
    </row>
    <row r="1023" spans="1:28" x14ac:dyDescent="0.25">
      <c r="A1023" s="25"/>
      <c r="B1023" s="25"/>
      <c r="C1023" s="26"/>
      <c r="D1023" s="26"/>
      <c r="E1023" s="25"/>
      <c r="F1023" s="25"/>
      <c r="G1023" s="25"/>
      <c r="H1023" s="25"/>
      <c r="I1023" s="25" t="s">
        <v>2491</v>
      </c>
      <c r="J1023" s="27"/>
      <c r="K1023" s="27"/>
      <c r="L1023" s="27"/>
      <c r="M1023" s="93">
        <v>0</v>
      </c>
      <c r="N1023" s="4" t="str">
        <f t="shared" si="112"/>
        <v/>
      </c>
      <c r="O1023" s="4">
        <f t="shared" si="113"/>
        <v>0</v>
      </c>
      <c r="P1023" s="8">
        <f t="shared" si="114"/>
        <v>0</v>
      </c>
      <c r="Q1023" s="8" t="e">
        <f>VLOOKUP(P1023,'Lookup Tables'!$A$3:$B$121,1,TRUE)</f>
        <v>#N/A</v>
      </c>
      <c r="R1023" s="9" t="e">
        <f>VLOOKUP(P1023,'Lookup Tables'!$A$3:$B$121,2,TRUE)</f>
        <v>#N/A</v>
      </c>
      <c r="S1023" s="10" t="e">
        <f>VLOOKUP(P1023,'Lookup Tables'!$D$3:$E$25,2,TRUE)</f>
        <v>#N/A</v>
      </c>
      <c r="T1023" s="24" t="str">
        <f>IF(LEFT(G1023,2)="PH",VLOOKUP(LEFT(G1023,3),'Lookup Tables'!$G$3:$H$37,2,FALSE),IF(ISNA(VLOOKUP(LEFT(G1023,2),'Lookup Tables'!$G$3:$H$37,2,FALSE)),"Other",VLOOKUP(LEFT(G1023,2),'Lookup Tables'!$G$3:$H$37,2,FALSE)))</f>
        <v>Other</v>
      </c>
      <c r="U1023" s="79" t="str">
        <f t="shared" si="109"/>
        <v/>
      </c>
      <c r="V1023" s="79" t="str">
        <f t="shared" si="110"/>
        <v>n/a</v>
      </c>
      <c r="W1023" s="79">
        <f>VLOOKUP(V1023,'Lookup Tables'!$K$3:$L$21,2,FALSE)</f>
        <v>0</v>
      </c>
      <c r="X1023" s="79">
        <f t="shared" si="111"/>
        <v>0</v>
      </c>
      <c r="Y1023" s="12" t="e">
        <f ca="1">IF(R1023="LATE",TODAY()-P1023,0)</f>
        <v>#N/A</v>
      </c>
      <c r="Z1023" t="e">
        <f ca="1">Y1023*L1023</f>
        <v>#N/A</v>
      </c>
      <c r="AA1023" s="80"/>
      <c r="AB1023" s="93"/>
    </row>
    <row r="1024" spans="1:28" x14ac:dyDescent="0.25">
      <c r="A1024" s="25"/>
      <c r="B1024" s="25"/>
      <c r="C1024" s="26"/>
      <c r="D1024" s="26"/>
      <c r="E1024" s="25"/>
      <c r="F1024" s="25"/>
      <c r="G1024" s="25"/>
      <c r="H1024" s="25"/>
      <c r="I1024" s="25" t="s">
        <v>2491</v>
      </c>
      <c r="J1024" s="27"/>
      <c r="K1024" s="27"/>
      <c r="L1024" s="27"/>
      <c r="M1024" s="93">
        <v>0</v>
      </c>
      <c r="N1024" s="4" t="str">
        <f t="shared" si="112"/>
        <v/>
      </c>
      <c r="O1024" s="4">
        <f t="shared" si="113"/>
        <v>0</v>
      </c>
      <c r="P1024" s="8">
        <f t="shared" si="114"/>
        <v>0</v>
      </c>
      <c r="Q1024" s="8" t="e">
        <f>VLOOKUP(P1024,'Lookup Tables'!$A$3:$B$121,1,TRUE)</f>
        <v>#N/A</v>
      </c>
      <c r="R1024" s="9" t="e">
        <f>VLOOKUP(P1024,'Lookup Tables'!$A$3:$B$121,2,TRUE)</f>
        <v>#N/A</v>
      </c>
      <c r="S1024" s="10" t="e">
        <f>VLOOKUP(P1024,'Lookup Tables'!$D$3:$E$25,2,TRUE)</f>
        <v>#N/A</v>
      </c>
      <c r="T1024" s="24" t="str">
        <f>IF(LEFT(G1024,2)="PH",VLOOKUP(LEFT(G1024,3),'Lookup Tables'!$G$3:$H$37,2,FALSE),IF(ISNA(VLOOKUP(LEFT(G1024,2),'Lookup Tables'!$G$3:$H$37,2,FALSE)),"Other",VLOOKUP(LEFT(G1024,2),'Lookup Tables'!$G$3:$H$37,2,FALSE)))</f>
        <v>Other</v>
      </c>
      <c r="U1024" s="79" t="str">
        <f t="shared" si="109"/>
        <v/>
      </c>
      <c r="V1024" s="79" t="str">
        <f t="shared" si="110"/>
        <v>n/a</v>
      </c>
      <c r="W1024" s="79">
        <f>VLOOKUP(V1024,'Lookup Tables'!$K$3:$L$21,2,FALSE)</f>
        <v>0</v>
      </c>
      <c r="X1024" s="79">
        <f t="shared" si="111"/>
        <v>0</v>
      </c>
      <c r="Y1024" s="12" t="e">
        <f ca="1">IF(R1024="LATE",TODAY()-P1024,0)</f>
        <v>#N/A</v>
      </c>
      <c r="Z1024" t="e">
        <f ca="1">Y1024*L1024</f>
        <v>#N/A</v>
      </c>
      <c r="AA1024" s="80"/>
      <c r="AB1024" s="93"/>
    </row>
    <row r="1025" spans="1:28" x14ac:dyDescent="0.25">
      <c r="A1025" s="25"/>
      <c r="B1025" s="25"/>
      <c r="C1025" s="26"/>
      <c r="D1025" s="26"/>
      <c r="E1025" s="25"/>
      <c r="F1025" s="25"/>
      <c r="G1025" s="25"/>
      <c r="H1025" s="25"/>
      <c r="I1025" s="25" t="s">
        <v>2491</v>
      </c>
      <c r="J1025" s="27"/>
      <c r="K1025" s="27"/>
      <c r="L1025" s="27"/>
      <c r="M1025" s="93">
        <v>0</v>
      </c>
      <c r="N1025" s="4" t="str">
        <f t="shared" si="112"/>
        <v/>
      </c>
      <c r="O1025" s="4">
        <f t="shared" si="113"/>
        <v>0</v>
      </c>
      <c r="P1025" s="8">
        <f t="shared" si="114"/>
        <v>0</v>
      </c>
      <c r="Q1025" s="8" t="e">
        <f>VLOOKUP(P1025,'Lookup Tables'!$A$3:$B$121,1,TRUE)</f>
        <v>#N/A</v>
      </c>
      <c r="R1025" s="9" t="e">
        <f>VLOOKUP(P1025,'Lookup Tables'!$A$3:$B$121,2,TRUE)</f>
        <v>#N/A</v>
      </c>
      <c r="S1025" s="10" t="e">
        <f>VLOOKUP(P1025,'Lookup Tables'!$D$3:$E$25,2,TRUE)</f>
        <v>#N/A</v>
      </c>
      <c r="T1025" s="24" t="str">
        <f>IF(LEFT(G1025,2)="PH",VLOOKUP(LEFT(G1025,3),'Lookup Tables'!$G$3:$H$37,2,FALSE),IF(ISNA(VLOOKUP(LEFT(G1025,2),'Lookup Tables'!$G$3:$H$37,2,FALSE)),"Other",VLOOKUP(LEFT(G1025,2),'Lookup Tables'!$G$3:$H$37,2,FALSE)))</f>
        <v>Other</v>
      </c>
      <c r="U1025" s="79" t="str">
        <f t="shared" si="109"/>
        <v/>
      </c>
      <c r="V1025" s="79" t="str">
        <f t="shared" si="110"/>
        <v>n/a</v>
      </c>
      <c r="W1025" s="79">
        <f>VLOOKUP(V1025,'Lookup Tables'!$K$3:$L$21,2,FALSE)</f>
        <v>0</v>
      </c>
      <c r="X1025" s="79">
        <f t="shared" si="111"/>
        <v>0</v>
      </c>
      <c r="Y1025" s="12" t="e">
        <f ca="1">IF(R1025="LATE",TODAY()-P1025,0)</f>
        <v>#N/A</v>
      </c>
      <c r="Z1025" t="e">
        <f ca="1">Y1025*L1025</f>
        <v>#N/A</v>
      </c>
      <c r="AA1025" s="80"/>
      <c r="AB1025" s="93"/>
    </row>
    <row r="1026" spans="1:28" x14ac:dyDescent="0.25">
      <c r="A1026" s="25"/>
      <c r="B1026" s="25"/>
      <c r="C1026" s="26"/>
      <c r="D1026" s="26"/>
      <c r="E1026" s="25"/>
      <c r="F1026" s="25"/>
      <c r="G1026" s="25"/>
      <c r="H1026" s="25"/>
      <c r="I1026" s="25" t="s">
        <v>2491</v>
      </c>
      <c r="J1026" s="27"/>
      <c r="K1026" s="27"/>
      <c r="L1026" s="27"/>
      <c r="M1026" s="93">
        <v>0</v>
      </c>
      <c r="N1026" s="4" t="str">
        <f t="shared" si="112"/>
        <v/>
      </c>
      <c r="O1026" s="4">
        <f t="shared" si="113"/>
        <v>0</v>
      </c>
      <c r="P1026" s="8">
        <f t="shared" si="114"/>
        <v>0</v>
      </c>
      <c r="Q1026" s="8" t="e">
        <f>VLOOKUP(P1026,'Lookup Tables'!$A$3:$B$121,1,TRUE)</f>
        <v>#N/A</v>
      </c>
      <c r="R1026" s="9" t="e">
        <f>VLOOKUP(P1026,'Lookup Tables'!$A$3:$B$121,2,TRUE)</f>
        <v>#N/A</v>
      </c>
      <c r="S1026" s="10" t="e">
        <f>VLOOKUP(P1026,'Lookup Tables'!$D$3:$E$25,2,TRUE)</f>
        <v>#N/A</v>
      </c>
      <c r="T1026" s="24" t="str">
        <f>IF(LEFT(G1026,2)="PH",VLOOKUP(LEFT(G1026,3),'Lookup Tables'!$G$3:$H$37,2,FALSE),IF(ISNA(VLOOKUP(LEFT(G1026,2),'Lookup Tables'!$G$3:$H$37,2,FALSE)),"Other",VLOOKUP(LEFT(G1026,2),'Lookup Tables'!$G$3:$H$37,2,FALSE)))</f>
        <v>Other</v>
      </c>
      <c r="U1026" s="79" t="str">
        <f t="shared" si="109"/>
        <v/>
      </c>
      <c r="V1026" s="79" t="str">
        <f t="shared" si="110"/>
        <v>n/a</v>
      </c>
      <c r="W1026" s="79">
        <f>VLOOKUP(V1026,'Lookup Tables'!$K$3:$L$21,2,FALSE)</f>
        <v>0</v>
      </c>
      <c r="X1026" s="79">
        <f t="shared" si="111"/>
        <v>0</v>
      </c>
      <c r="Y1026" s="12" t="e">
        <f ca="1">IF(R1026="LATE",TODAY()-P1026,0)</f>
        <v>#N/A</v>
      </c>
      <c r="Z1026" t="e">
        <f ca="1">Y1026*L1026</f>
        <v>#N/A</v>
      </c>
      <c r="AA1026" s="80"/>
      <c r="AB1026" s="93"/>
    </row>
    <row r="1027" spans="1:28" x14ac:dyDescent="0.25">
      <c r="A1027" s="25"/>
      <c r="B1027" s="25"/>
      <c r="C1027" s="26"/>
      <c r="D1027" s="26"/>
      <c r="E1027" s="25"/>
      <c r="F1027" s="25"/>
      <c r="G1027" s="25"/>
      <c r="H1027" s="25"/>
      <c r="I1027" s="25" t="s">
        <v>2491</v>
      </c>
      <c r="J1027" s="27"/>
      <c r="K1027" s="27"/>
      <c r="L1027" s="27"/>
      <c r="M1027" s="93">
        <v>0</v>
      </c>
      <c r="N1027" s="4" t="str">
        <f t="shared" si="112"/>
        <v/>
      </c>
      <c r="O1027" s="4">
        <f t="shared" si="113"/>
        <v>0</v>
      </c>
      <c r="P1027" s="8">
        <f t="shared" si="114"/>
        <v>0</v>
      </c>
      <c r="Q1027" s="8" t="e">
        <f>VLOOKUP(P1027,'Lookup Tables'!$A$3:$B$121,1,TRUE)</f>
        <v>#N/A</v>
      </c>
      <c r="R1027" s="9" t="e">
        <f>VLOOKUP(P1027,'Lookup Tables'!$A$3:$B$121,2,TRUE)</f>
        <v>#N/A</v>
      </c>
      <c r="S1027" s="10" t="e">
        <f>VLOOKUP(P1027,'Lookup Tables'!$D$3:$E$25,2,TRUE)</f>
        <v>#N/A</v>
      </c>
      <c r="T1027" s="24" t="str">
        <f>IF(LEFT(G1027,2)="PH",VLOOKUP(LEFT(G1027,3),'Lookup Tables'!$G$3:$H$37,2,FALSE),IF(ISNA(VLOOKUP(LEFT(G1027,2),'Lookup Tables'!$G$3:$H$37,2,FALSE)),"Other",VLOOKUP(LEFT(G1027,2),'Lookup Tables'!$G$3:$H$37,2,FALSE)))</f>
        <v>Other</v>
      </c>
      <c r="U1027" s="79" t="str">
        <f t="shared" ref="U1027:U1090" si="115">LEFT(G1027,3)</f>
        <v/>
      </c>
      <c r="V1027" s="79" t="str">
        <f t="shared" ref="V1027:V1090" si="116">IF(T1027="Battery",IF(LEFT(U1027,1)="L",VALUE(MID(U1027,2,2)),MID(U1027,2,1)),"n/a")</f>
        <v>n/a</v>
      </c>
      <c r="W1027" s="79">
        <f>VLOOKUP(V1027,'Lookup Tables'!$K$3:$L$21,2,FALSE)</f>
        <v>0</v>
      </c>
      <c r="X1027" s="79">
        <f t="shared" ref="X1027:X1090" si="117">W1027*L1027</f>
        <v>0</v>
      </c>
      <c r="Y1027" s="12" t="e">
        <f ca="1">IF(R1027="LATE",TODAY()-P1027,0)</f>
        <v>#N/A</v>
      </c>
      <c r="Z1027" t="e">
        <f ca="1">Y1027*L1027</f>
        <v>#N/A</v>
      </c>
      <c r="AA1027" s="80"/>
      <c r="AB1027" s="93"/>
    </row>
    <row r="1028" spans="1:28" x14ac:dyDescent="0.25">
      <c r="A1028" s="25"/>
      <c r="B1028" s="25"/>
      <c r="C1028" s="26"/>
      <c r="D1028" s="26"/>
      <c r="E1028" s="25"/>
      <c r="F1028" s="25"/>
      <c r="G1028" s="25"/>
      <c r="H1028" s="25"/>
      <c r="I1028" s="25" t="s">
        <v>2491</v>
      </c>
      <c r="J1028" s="27"/>
      <c r="K1028" s="27"/>
      <c r="L1028" s="27"/>
      <c r="M1028" s="93">
        <v>0</v>
      </c>
      <c r="N1028" s="4" t="str">
        <f t="shared" si="112"/>
        <v/>
      </c>
      <c r="O1028" s="4">
        <f t="shared" si="113"/>
        <v>0</v>
      </c>
      <c r="P1028" s="8">
        <f t="shared" si="114"/>
        <v>0</v>
      </c>
      <c r="Q1028" s="8" t="e">
        <f>VLOOKUP(P1028,'Lookup Tables'!$A$3:$B$121,1,TRUE)</f>
        <v>#N/A</v>
      </c>
      <c r="R1028" s="9" t="e">
        <f>VLOOKUP(P1028,'Lookup Tables'!$A$3:$B$121,2,TRUE)</f>
        <v>#N/A</v>
      </c>
      <c r="S1028" s="10" t="e">
        <f>VLOOKUP(P1028,'Lookup Tables'!$D$3:$E$25,2,TRUE)</f>
        <v>#N/A</v>
      </c>
      <c r="T1028" s="24" t="str">
        <f>IF(LEFT(G1028,2)="PH",VLOOKUP(LEFT(G1028,3),'Lookup Tables'!$G$3:$H$37,2,FALSE),IF(ISNA(VLOOKUP(LEFT(G1028,2),'Lookup Tables'!$G$3:$H$37,2,FALSE)),"Other",VLOOKUP(LEFT(G1028,2),'Lookup Tables'!$G$3:$H$37,2,FALSE)))</f>
        <v>Other</v>
      </c>
      <c r="U1028" s="79" t="str">
        <f t="shared" si="115"/>
        <v/>
      </c>
      <c r="V1028" s="79" t="str">
        <f t="shared" si="116"/>
        <v>n/a</v>
      </c>
      <c r="W1028" s="79">
        <f>VLOOKUP(V1028,'Lookup Tables'!$K$3:$L$21,2,FALSE)</f>
        <v>0</v>
      </c>
      <c r="X1028" s="79">
        <f t="shared" si="117"/>
        <v>0</v>
      </c>
      <c r="Y1028" s="12" t="e">
        <f ca="1">IF(R1028="LATE",TODAY()-P1028,0)</f>
        <v>#N/A</v>
      </c>
      <c r="Z1028" t="e">
        <f ca="1">Y1028*L1028</f>
        <v>#N/A</v>
      </c>
      <c r="AA1028" s="80"/>
      <c r="AB1028" s="93"/>
    </row>
    <row r="1029" spans="1:28" x14ac:dyDescent="0.25">
      <c r="A1029" s="25"/>
      <c r="B1029" s="25"/>
      <c r="C1029" s="26"/>
      <c r="D1029" s="26"/>
      <c r="E1029" s="25"/>
      <c r="F1029" s="25"/>
      <c r="G1029" s="25"/>
      <c r="H1029" s="25"/>
      <c r="I1029" s="25" t="s">
        <v>2491</v>
      </c>
      <c r="J1029" s="27"/>
      <c r="K1029" s="27"/>
      <c r="L1029" s="27"/>
      <c r="M1029" s="93">
        <v>0</v>
      </c>
      <c r="N1029" s="4" t="str">
        <f t="shared" si="112"/>
        <v/>
      </c>
      <c r="O1029" s="4">
        <f t="shared" si="113"/>
        <v>0</v>
      </c>
      <c r="P1029" s="8">
        <f t="shared" si="114"/>
        <v>0</v>
      </c>
      <c r="Q1029" s="8" t="e">
        <f>VLOOKUP(P1029,'Lookup Tables'!$A$3:$B$121,1,TRUE)</f>
        <v>#N/A</v>
      </c>
      <c r="R1029" s="9" t="e">
        <f>VLOOKUP(P1029,'Lookup Tables'!$A$3:$B$121,2,TRUE)</f>
        <v>#N/A</v>
      </c>
      <c r="S1029" s="10" t="e">
        <f>VLOOKUP(P1029,'Lookup Tables'!$D$3:$E$25,2,TRUE)</f>
        <v>#N/A</v>
      </c>
      <c r="T1029" s="24" t="str">
        <f>IF(LEFT(G1029,2)="PH",VLOOKUP(LEFT(G1029,3),'Lookup Tables'!$G$3:$H$37,2,FALSE),IF(ISNA(VLOOKUP(LEFT(G1029,2),'Lookup Tables'!$G$3:$H$37,2,FALSE)),"Other",VLOOKUP(LEFT(G1029,2),'Lookup Tables'!$G$3:$H$37,2,FALSE)))</f>
        <v>Other</v>
      </c>
      <c r="U1029" s="79" t="str">
        <f t="shared" si="115"/>
        <v/>
      </c>
      <c r="V1029" s="79" t="str">
        <f t="shared" si="116"/>
        <v>n/a</v>
      </c>
      <c r="W1029" s="79">
        <f>VLOOKUP(V1029,'Lookup Tables'!$K$3:$L$21,2,FALSE)</f>
        <v>0</v>
      </c>
      <c r="X1029" s="79">
        <f t="shared" si="117"/>
        <v>0</v>
      </c>
      <c r="Y1029" s="12" t="e">
        <f ca="1">IF(R1029="LATE",TODAY()-P1029,0)</f>
        <v>#N/A</v>
      </c>
      <c r="Z1029" t="e">
        <f ca="1">Y1029*L1029</f>
        <v>#N/A</v>
      </c>
      <c r="AA1029" s="80"/>
      <c r="AB1029" s="93"/>
    </row>
    <row r="1030" spans="1:28" x14ac:dyDescent="0.25">
      <c r="A1030" s="25"/>
      <c r="B1030" s="25"/>
      <c r="C1030" s="26"/>
      <c r="D1030" s="26"/>
      <c r="E1030" s="25"/>
      <c r="F1030" s="25"/>
      <c r="G1030" s="25"/>
      <c r="H1030" s="25"/>
      <c r="I1030" s="25" t="s">
        <v>2491</v>
      </c>
      <c r="J1030" s="27"/>
      <c r="K1030" s="27"/>
      <c r="L1030" s="27"/>
      <c r="M1030" s="93">
        <v>0</v>
      </c>
      <c r="N1030" s="4" t="str">
        <f t="shared" si="112"/>
        <v/>
      </c>
      <c r="O1030" s="4">
        <f t="shared" si="113"/>
        <v>0</v>
      </c>
      <c r="P1030" s="8">
        <f t="shared" si="114"/>
        <v>0</v>
      </c>
      <c r="Q1030" s="8" t="e">
        <f>VLOOKUP(P1030,'Lookup Tables'!$A$3:$B$121,1,TRUE)</f>
        <v>#N/A</v>
      </c>
      <c r="R1030" s="9" t="e">
        <f>VLOOKUP(P1030,'Lookup Tables'!$A$3:$B$121,2,TRUE)</f>
        <v>#N/A</v>
      </c>
      <c r="S1030" s="10" t="e">
        <f>VLOOKUP(P1030,'Lookup Tables'!$D$3:$E$25,2,TRUE)</f>
        <v>#N/A</v>
      </c>
      <c r="T1030" s="24" t="str">
        <f>IF(LEFT(G1030,2)="PH",VLOOKUP(LEFT(G1030,3),'Lookup Tables'!$G$3:$H$37,2,FALSE),IF(ISNA(VLOOKUP(LEFT(G1030,2),'Lookup Tables'!$G$3:$H$37,2,FALSE)),"Other",VLOOKUP(LEFT(G1030,2),'Lookup Tables'!$G$3:$H$37,2,FALSE)))</f>
        <v>Other</v>
      </c>
      <c r="U1030" s="79" t="str">
        <f t="shared" si="115"/>
        <v/>
      </c>
      <c r="V1030" s="79" t="str">
        <f t="shared" si="116"/>
        <v>n/a</v>
      </c>
      <c r="W1030" s="79">
        <f>VLOOKUP(V1030,'Lookup Tables'!$K$3:$L$21,2,FALSE)</f>
        <v>0</v>
      </c>
      <c r="X1030" s="79">
        <f t="shared" si="117"/>
        <v>0</v>
      </c>
      <c r="Y1030" s="12" t="e">
        <f ca="1">IF(R1030="LATE",TODAY()-P1030,0)</f>
        <v>#N/A</v>
      </c>
      <c r="Z1030" t="e">
        <f ca="1">Y1030*L1030</f>
        <v>#N/A</v>
      </c>
      <c r="AA1030" s="80"/>
      <c r="AB1030" s="93"/>
    </row>
    <row r="1031" spans="1:28" x14ac:dyDescent="0.25">
      <c r="A1031" s="25"/>
      <c r="B1031" s="25"/>
      <c r="C1031" s="26"/>
      <c r="D1031" s="26"/>
      <c r="E1031" s="25"/>
      <c r="F1031" s="25"/>
      <c r="G1031" s="25"/>
      <c r="H1031" s="25"/>
      <c r="I1031" s="25" t="s">
        <v>2491</v>
      </c>
      <c r="J1031" s="27"/>
      <c r="K1031" s="27"/>
      <c r="L1031" s="27"/>
      <c r="M1031" s="93">
        <v>0</v>
      </c>
      <c r="N1031" s="4" t="str">
        <f t="shared" si="112"/>
        <v/>
      </c>
      <c r="O1031" s="4">
        <f t="shared" si="113"/>
        <v>0</v>
      </c>
      <c r="P1031" s="8">
        <f t="shared" si="114"/>
        <v>0</v>
      </c>
      <c r="Q1031" s="8" t="e">
        <f>VLOOKUP(P1031,'Lookup Tables'!$A$3:$B$121,1,TRUE)</f>
        <v>#N/A</v>
      </c>
      <c r="R1031" s="9" t="e">
        <f>VLOOKUP(P1031,'Lookup Tables'!$A$3:$B$121,2,TRUE)</f>
        <v>#N/A</v>
      </c>
      <c r="S1031" s="10" t="e">
        <f>VLOOKUP(P1031,'Lookup Tables'!$D$3:$E$25,2,TRUE)</f>
        <v>#N/A</v>
      </c>
      <c r="T1031" s="24" t="str">
        <f>IF(LEFT(G1031,2)="PH",VLOOKUP(LEFT(G1031,3),'Lookup Tables'!$G$3:$H$37,2,FALSE),IF(ISNA(VLOOKUP(LEFT(G1031,2),'Lookup Tables'!$G$3:$H$37,2,FALSE)),"Other",VLOOKUP(LEFT(G1031,2),'Lookup Tables'!$G$3:$H$37,2,FALSE)))</f>
        <v>Other</v>
      </c>
      <c r="U1031" s="79" t="str">
        <f t="shared" si="115"/>
        <v/>
      </c>
      <c r="V1031" s="79" t="str">
        <f t="shared" si="116"/>
        <v>n/a</v>
      </c>
      <c r="W1031" s="79">
        <f>VLOOKUP(V1031,'Lookup Tables'!$K$3:$L$21,2,FALSE)</f>
        <v>0</v>
      </c>
      <c r="X1031" s="79">
        <f t="shared" si="117"/>
        <v>0</v>
      </c>
      <c r="Y1031" s="12" t="e">
        <f ca="1">IF(R1031="LATE",TODAY()-P1031,0)</f>
        <v>#N/A</v>
      </c>
      <c r="Z1031" t="e">
        <f ca="1">Y1031*L1031</f>
        <v>#N/A</v>
      </c>
      <c r="AA1031" s="80"/>
      <c r="AB1031" s="93"/>
    </row>
    <row r="1032" spans="1:28" x14ac:dyDescent="0.25">
      <c r="A1032" s="25"/>
      <c r="B1032" s="25"/>
      <c r="C1032" s="26"/>
      <c r="D1032" s="26"/>
      <c r="E1032" s="25"/>
      <c r="F1032" s="25"/>
      <c r="G1032" s="25"/>
      <c r="H1032" s="25"/>
      <c r="I1032" s="25" t="s">
        <v>2491</v>
      </c>
      <c r="J1032" s="27"/>
      <c r="K1032" s="27"/>
      <c r="L1032" s="27"/>
      <c r="M1032" s="93">
        <v>0</v>
      </c>
      <c r="N1032" s="4" t="str">
        <f t="shared" si="112"/>
        <v/>
      </c>
      <c r="O1032" s="4">
        <f t="shared" si="113"/>
        <v>0</v>
      </c>
      <c r="P1032" s="8">
        <f t="shared" si="114"/>
        <v>0</v>
      </c>
      <c r="Q1032" s="8" t="e">
        <f>VLOOKUP(P1032,'Lookup Tables'!$A$3:$B$121,1,TRUE)</f>
        <v>#N/A</v>
      </c>
      <c r="R1032" s="9" t="e">
        <f>VLOOKUP(P1032,'Lookup Tables'!$A$3:$B$121,2,TRUE)</f>
        <v>#N/A</v>
      </c>
      <c r="S1032" s="10" t="e">
        <f>VLOOKUP(P1032,'Lookup Tables'!$D$3:$E$25,2,TRUE)</f>
        <v>#N/A</v>
      </c>
      <c r="T1032" s="24" t="str">
        <f>IF(LEFT(G1032,2)="PH",VLOOKUP(LEFT(G1032,3),'Lookup Tables'!$G$3:$H$37,2,FALSE),IF(ISNA(VLOOKUP(LEFT(G1032,2),'Lookup Tables'!$G$3:$H$37,2,FALSE)),"Other",VLOOKUP(LEFT(G1032,2),'Lookup Tables'!$G$3:$H$37,2,FALSE)))</f>
        <v>Other</v>
      </c>
      <c r="U1032" s="79" t="str">
        <f t="shared" si="115"/>
        <v/>
      </c>
      <c r="V1032" s="79" t="str">
        <f t="shared" si="116"/>
        <v>n/a</v>
      </c>
      <c r="W1032" s="79">
        <f>VLOOKUP(V1032,'Lookup Tables'!$K$3:$L$21,2,FALSE)</f>
        <v>0</v>
      </c>
      <c r="X1032" s="79">
        <f t="shared" si="117"/>
        <v>0</v>
      </c>
      <c r="Y1032" s="12" t="e">
        <f ca="1">IF(R1032="LATE",TODAY()-P1032,0)</f>
        <v>#N/A</v>
      </c>
      <c r="Z1032" t="e">
        <f ca="1">Y1032*L1032</f>
        <v>#N/A</v>
      </c>
      <c r="AA1032" s="80"/>
      <c r="AB1032" s="93"/>
    </row>
    <row r="1033" spans="1:28" x14ac:dyDescent="0.25">
      <c r="A1033" s="25"/>
      <c r="B1033" s="25"/>
      <c r="C1033" s="26"/>
      <c r="D1033" s="26"/>
      <c r="E1033" s="25"/>
      <c r="F1033" s="25"/>
      <c r="G1033" s="25"/>
      <c r="H1033" s="25"/>
      <c r="I1033" s="25" t="s">
        <v>2491</v>
      </c>
      <c r="J1033" s="27"/>
      <c r="K1033" s="27"/>
      <c r="L1033" s="27"/>
      <c r="M1033" s="93">
        <v>0</v>
      </c>
      <c r="N1033" s="4" t="str">
        <f t="shared" si="112"/>
        <v/>
      </c>
      <c r="O1033" s="4">
        <f t="shared" si="113"/>
        <v>0</v>
      </c>
      <c r="P1033" s="8">
        <f t="shared" si="114"/>
        <v>0</v>
      </c>
      <c r="Q1033" s="8" t="e">
        <f>VLOOKUP(P1033,'Lookup Tables'!$A$3:$B$121,1,TRUE)</f>
        <v>#N/A</v>
      </c>
      <c r="R1033" s="9" t="e">
        <f>VLOOKUP(P1033,'Lookup Tables'!$A$3:$B$121,2,TRUE)</f>
        <v>#N/A</v>
      </c>
      <c r="S1033" s="10" t="e">
        <f>VLOOKUP(P1033,'Lookup Tables'!$D$3:$E$25,2,TRUE)</f>
        <v>#N/A</v>
      </c>
      <c r="T1033" s="24" t="str">
        <f>IF(LEFT(G1033,2)="PH",VLOOKUP(LEFT(G1033,3),'Lookup Tables'!$G$3:$H$37,2,FALSE),IF(ISNA(VLOOKUP(LEFT(G1033,2),'Lookup Tables'!$G$3:$H$37,2,FALSE)),"Other",VLOOKUP(LEFT(G1033,2),'Lookup Tables'!$G$3:$H$37,2,FALSE)))</f>
        <v>Other</v>
      </c>
      <c r="U1033" s="79" t="str">
        <f t="shared" si="115"/>
        <v/>
      </c>
      <c r="V1033" s="79" t="str">
        <f t="shared" si="116"/>
        <v>n/a</v>
      </c>
      <c r="W1033" s="79">
        <f>VLOOKUP(V1033,'Lookup Tables'!$K$3:$L$21,2,FALSE)</f>
        <v>0</v>
      </c>
      <c r="X1033" s="79">
        <f t="shared" si="117"/>
        <v>0</v>
      </c>
      <c r="Y1033" s="12" t="e">
        <f ca="1">IF(R1033="LATE",TODAY()-P1033,0)</f>
        <v>#N/A</v>
      </c>
      <c r="Z1033" t="e">
        <f ca="1">Y1033*L1033</f>
        <v>#N/A</v>
      </c>
      <c r="AA1033" s="80"/>
      <c r="AB1033" s="93"/>
    </row>
    <row r="1034" spans="1:28" x14ac:dyDescent="0.25">
      <c r="A1034" s="25"/>
      <c r="B1034" s="25"/>
      <c r="C1034" s="26"/>
      <c r="D1034" s="26"/>
      <c r="E1034" s="25"/>
      <c r="F1034" s="25"/>
      <c r="G1034" s="25"/>
      <c r="H1034" s="25"/>
      <c r="I1034" s="25" t="s">
        <v>2491</v>
      </c>
      <c r="J1034" s="27"/>
      <c r="K1034" s="27"/>
      <c r="L1034" s="27"/>
      <c r="M1034" s="93">
        <v>0</v>
      </c>
      <c r="N1034" s="4" t="str">
        <f t="shared" ref="N1034:N1097" si="118">A1034&amp;G1034&amp;J1034</f>
        <v/>
      </c>
      <c r="O1034" s="4">
        <f t="shared" ref="O1034:O1097" si="119">M1034*L1034</f>
        <v>0</v>
      </c>
      <c r="P1034" s="8">
        <f t="shared" ref="P1034:P1097" si="120">VALUE(IF(RIGHT(I1034,1)="]",MID(I1034,LEN(I1034)-8,8),D1034))</f>
        <v>0</v>
      </c>
      <c r="Q1034" s="8" t="e">
        <f>VLOOKUP(P1034,'Lookup Tables'!$A$3:$B$121,1,TRUE)</f>
        <v>#N/A</v>
      </c>
      <c r="R1034" s="9" t="e">
        <f>VLOOKUP(P1034,'Lookup Tables'!$A$3:$B$121,2,TRUE)</f>
        <v>#N/A</v>
      </c>
      <c r="S1034" s="10" t="e">
        <f>VLOOKUP(P1034,'Lookup Tables'!$D$3:$E$25,2,TRUE)</f>
        <v>#N/A</v>
      </c>
      <c r="T1034" s="24" t="str">
        <f>IF(LEFT(G1034,2)="PH",VLOOKUP(LEFT(G1034,3),'Lookup Tables'!$G$3:$H$37,2,FALSE),IF(ISNA(VLOOKUP(LEFT(G1034,2),'Lookup Tables'!$G$3:$H$37,2,FALSE)),"Other",VLOOKUP(LEFT(G1034,2),'Lookup Tables'!$G$3:$H$37,2,FALSE)))</f>
        <v>Other</v>
      </c>
      <c r="U1034" s="79" t="str">
        <f t="shared" si="115"/>
        <v/>
      </c>
      <c r="V1034" s="79" t="str">
        <f t="shared" si="116"/>
        <v>n/a</v>
      </c>
      <c r="W1034" s="79">
        <f>VLOOKUP(V1034,'Lookup Tables'!$K$3:$L$21,2,FALSE)</f>
        <v>0</v>
      </c>
      <c r="X1034" s="79">
        <f t="shared" si="117"/>
        <v>0</v>
      </c>
      <c r="Y1034" s="12" t="e">
        <f ca="1">IF(R1034="LATE",TODAY()-P1034,0)</f>
        <v>#N/A</v>
      </c>
      <c r="Z1034" t="e">
        <f ca="1">Y1034*L1034</f>
        <v>#N/A</v>
      </c>
      <c r="AA1034" s="80"/>
      <c r="AB1034" s="93"/>
    </row>
    <row r="1035" spans="1:28" x14ac:dyDescent="0.25">
      <c r="A1035" s="25"/>
      <c r="B1035" s="25"/>
      <c r="C1035" s="26"/>
      <c r="D1035" s="26"/>
      <c r="E1035" s="25"/>
      <c r="F1035" s="25"/>
      <c r="G1035" s="25"/>
      <c r="H1035" s="25"/>
      <c r="I1035" s="25" t="s">
        <v>2491</v>
      </c>
      <c r="J1035" s="27"/>
      <c r="K1035" s="27"/>
      <c r="L1035" s="27"/>
      <c r="M1035" s="93">
        <v>0</v>
      </c>
      <c r="N1035" s="4" t="str">
        <f t="shared" si="118"/>
        <v/>
      </c>
      <c r="O1035" s="4">
        <f t="shared" si="119"/>
        <v>0</v>
      </c>
      <c r="P1035" s="8">
        <f t="shared" si="120"/>
        <v>0</v>
      </c>
      <c r="Q1035" s="8" t="e">
        <f>VLOOKUP(P1035,'Lookup Tables'!$A$3:$B$121,1,TRUE)</f>
        <v>#N/A</v>
      </c>
      <c r="R1035" s="9" t="e">
        <f>VLOOKUP(P1035,'Lookup Tables'!$A$3:$B$121,2,TRUE)</f>
        <v>#N/A</v>
      </c>
      <c r="S1035" s="10" t="e">
        <f>VLOOKUP(P1035,'Lookup Tables'!$D$3:$E$25,2,TRUE)</f>
        <v>#N/A</v>
      </c>
      <c r="T1035" s="24" t="str">
        <f>IF(LEFT(G1035,2)="PH",VLOOKUP(LEFT(G1035,3),'Lookup Tables'!$G$3:$H$37,2,FALSE),IF(ISNA(VLOOKUP(LEFT(G1035,2),'Lookup Tables'!$G$3:$H$37,2,FALSE)),"Other",VLOOKUP(LEFT(G1035,2),'Lookup Tables'!$G$3:$H$37,2,FALSE)))</f>
        <v>Other</v>
      </c>
      <c r="U1035" s="79" t="str">
        <f t="shared" si="115"/>
        <v/>
      </c>
      <c r="V1035" s="79" t="str">
        <f t="shared" si="116"/>
        <v>n/a</v>
      </c>
      <c r="W1035" s="79">
        <f>VLOOKUP(V1035,'Lookup Tables'!$K$3:$L$21,2,FALSE)</f>
        <v>0</v>
      </c>
      <c r="X1035" s="79">
        <f t="shared" si="117"/>
        <v>0</v>
      </c>
      <c r="Y1035" s="12" t="e">
        <f ca="1">IF(R1035="LATE",TODAY()-P1035,0)</f>
        <v>#N/A</v>
      </c>
      <c r="Z1035" t="e">
        <f ca="1">Y1035*L1035</f>
        <v>#N/A</v>
      </c>
      <c r="AA1035" s="80"/>
      <c r="AB1035" s="93"/>
    </row>
    <row r="1036" spans="1:28" x14ac:dyDescent="0.25">
      <c r="A1036" s="25"/>
      <c r="B1036" s="25"/>
      <c r="C1036" s="26"/>
      <c r="D1036" s="26"/>
      <c r="E1036" s="25"/>
      <c r="F1036" s="25"/>
      <c r="G1036" s="25"/>
      <c r="H1036" s="25"/>
      <c r="I1036" s="25" t="s">
        <v>2491</v>
      </c>
      <c r="J1036" s="27"/>
      <c r="K1036" s="27"/>
      <c r="L1036" s="27"/>
      <c r="M1036" s="93">
        <v>0</v>
      </c>
      <c r="N1036" s="4" t="str">
        <f t="shared" si="118"/>
        <v/>
      </c>
      <c r="O1036" s="4">
        <f t="shared" si="119"/>
        <v>0</v>
      </c>
      <c r="P1036" s="8">
        <f t="shared" si="120"/>
        <v>0</v>
      </c>
      <c r="Q1036" s="8" t="e">
        <f>VLOOKUP(P1036,'Lookup Tables'!$A$3:$B$121,1,TRUE)</f>
        <v>#N/A</v>
      </c>
      <c r="R1036" s="9" t="e">
        <f>VLOOKUP(P1036,'Lookup Tables'!$A$3:$B$121,2,TRUE)</f>
        <v>#N/A</v>
      </c>
      <c r="S1036" s="10" t="e">
        <f>VLOOKUP(P1036,'Lookup Tables'!$D$3:$E$25,2,TRUE)</f>
        <v>#N/A</v>
      </c>
      <c r="T1036" s="24" t="str">
        <f>IF(LEFT(G1036,2)="PH",VLOOKUP(LEFT(G1036,3),'Lookup Tables'!$G$3:$H$37,2,FALSE),IF(ISNA(VLOOKUP(LEFT(G1036,2),'Lookup Tables'!$G$3:$H$37,2,FALSE)),"Other",VLOOKUP(LEFT(G1036,2),'Lookup Tables'!$G$3:$H$37,2,FALSE)))</f>
        <v>Other</v>
      </c>
      <c r="U1036" s="79" t="str">
        <f t="shared" si="115"/>
        <v/>
      </c>
      <c r="V1036" s="79" t="str">
        <f t="shared" si="116"/>
        <v>n/a</v>
      </c>
      <c r="W1036" s="79">
        <f>VLOOKUP(V1036,'Lookup Tables'!$K$3:$L$21,2,FALSE)</f>
        <v>0</v>
      </c>
      <c r="X1036" s="79">
        <f t="shared" si="117"/>
        <v>0</v>
      </c>
      <c r="Y1036" s="12" t="e">
        <f ca="1">IF(R1036="LATE",TODAY()-P1036,0)</f>
        <v>#N/A</v>
      </c>
      <c r="Z1036" t="e">
        <f ca="1">Y1036*L1036</f>
        <v>#N/A</v>
      </c>
      <c r="AA1036" s="80"/>
      <c r="AB1036" s="93"/>
    </row>
    <row r="1037" spans="1:28" x14ac:dyDescent="0.25">
      <c r="A1037" s="25"/>
      <c r="B1037" s="25"/>
      <c r="C1037" s="26"/>
      <c r="D1037" s="26"/>
      <c r="E1037" s="25"/>
      <c r="F1037" s="25"/>
      <c r="G1037" s="25"/>
      <c r="H1037" s="25"/>
      <c r="I1037" s="25" t="s">
        <v>2491</v>
      </c>
      <c r="J1037" s="27"/>
      <c r="K1037" s="27"/>
      <c r="L1037" s="27"/>
      <c r="M1037" s="93">
        <v>0</v>
      </c>
      <c r="N1037" s="4" t="str">
        <f t="shared" si="118"/>
        <v/>
      </c>
      <c r="O1037" s="4">
        <f t="shared" si="119"/>
        <v>0</v>
      </c>
      <c r="P1037" s="8">
        <f t="shared" si="120"/>
        <v>0</v>
      </c>
      <c r="Q1037" s="8" t="e">
        <f>VLOOKUP(P1037,'Lookup Tables'!$A$3:$B$121,1,TRUE)</f>
        <v>#N/A</v>
      </c>
      <c r="R1037" s="9" t="e">
        <f>VLOOKUP(P1037,'Lookup Tables'!$A$3:$B$121,2,TRUE)</f>
        <v>#N/A</v>
      </c>
      <c r="S1037" s="10" t="e">
        <f>VLOOKUP(P1037,'Lookup Tables'!$D$3:$E$25,2,TRUE)</f>
        <v>#N/A</v>
      </c>
      <c r="T1037" s="24" t="str">
        <f>IF(LEFT(G1037,2)="PH",VLOOKUP(LEFT(G1037,3),'Lookup Tables'!$G$3:$H$37,2,FALSE),IF(ISNA(VLOOKUP(LEFT(G1037,2),'Lookup Tables'!$G$3:$H$37,2,FALSE)),"Other",VLOOKUP(LEFT(G1037,2),'Lookup Tables'!$G$3:$H$37,2,FALSE)))</f>
        <v>Other</v>
      </c>
      <c r="U1037" s="79" t="str">
        <f t="shared" si="115"/>
        <v/>
      </c>
      <c r="V1037" s="79" t="str">
        <f t="shared" si="116"/>
        <v>n/a</v>
      </c>
      <c r="W1037" s="79">
        <f>VLOOKUP(V1037,'Lookup Tables'!$K$3:$L$21,2,FALSE)</f>
        <v>0</v>
      </c>
      <c r="X1037" s="79">
        <f t="shared" si="117"/>
        <v>0</v>
      </c>
      <c r="Y1037" s="12" t="e">
        <f ca="1">IF(R1037="LATE",TODAY()-P1037,0)</f>
        <v>#N/A</v>
      </c>
      <c r="Z1037" t="e">
        <f ca="1">Y1037*L1037</f>
        <v>#N/A</v>
      </c>
      <c r="AA1037" s="80"/>
      <c r="AB1037" s="93"/>
    </row>
    <row r="1038" spans="1:28" x14ac:dyDescent="0.25">
      <c r="A1038" s="25"/>
      <c r="B1038" s="25"/>
      <c r="C1038" s="26"/>
      <c r="D1038" s="26"/>
      <c r="E1038" s="25"/>
      <c r="F1038" s="25"/>
      <c r="G1038" s="25"/>
      <c r="H1038" s="25"/>
      <c r="I1038" s="25" t="s">
        <v>2491</v>
      </c>
      <c r="J1038" s="27"/>
      <c r="K1038" s="27"/>
      <c r="L1038" s="27"/>
      <c r="M1038" s="93">
        <v>0</v>
      </c>
      <c r="N1038" s="4" t="str">
        <f t="shared" si="118"/>
        <v/>
      </c>
      <c r="O1038" s="4">
        <f t="shared" si="119"/>
        <v>0</v>
      </c>
      <c r="P1038" s="8">
        <f t="shared" si="120"/>
        <v>0</v>
      </c>
      <c r="Q1038" s="8" t="e">
        <f>VLOOKUP(P1038,'Lookup Tables'!$A$3:$B$121,1,TRUE)</f>
        <v>#N/A</v>
      </c>
      <c r="R1038" s="9" t="e">
        <f>VLOOKUP(P1038,'Lookup Tables'!$A$3:$B$121,2,TRUE)</f>
        <v>#N/A</v>
      </c>
      <c r="S1038" s="10" t="e">
        <f>VLOOKUP(P1038,'Lookup Tables'!$D$3:$E$25,2,TRUE)</f>
        <v>#N/A</v>
      </c>
      <c r="T1038" s="24" t="str">
        <f>IF(LEFT(G1038,2)="PH",VLOOKUP(LEFT(G1038,3),'Lookup Tables'!$G$3:$H$37,2,FALSE),IF(ISNA(VLOOKUP(LEFT(G1038,2),'Lookup Tables'!$G$3:$H$37,2,FALSE)),"Other",VLOOKUP(LEFT(G1038,2),'Lookup Tables'!$G$3:$H$37,2,FALSE)))</f>
        <v>Other</v>
      </c>
      <c r="U1038" s="79" t="str">
        <f t="shared" si="115"/>
        <v/>
      </c>
      <c r="V1038" s="79" t="str">
        <f t="shared" si="116"/>
        <v>n/a</v>
      </c>
      <c r="W1038" s="79">
        <f>VLOOKUP(V1038,'Lookup Tables'!$K$3:$L$21,2,FALSE)</f>
        <v>0</v>
      </c>
      <c r="X1038" s="79">
        <f t="shared" si="117"/>
        <v>0</v>
      </c>
      <c r="Y1038" s="12" t="e">
        <f ca="1">IF(R1038="LATE",TODAY()-P1038,0)</f>
        <v>#N/A</v>
      </c>
      <c r="Z1038" t="e">
        <f ca="1">Y1038*L1038</f>
        <v>#N/A</v>
      </c>
      <c r="AA1038" s="80"/>
      <c r="AB1038" s="93"/>
    </row>
    <row r="1039" spans="1:28" x14ac:dyDescent="0.25">
      <c r="A1039" s="25"/>
      <c r="B1039" s="25"/>
      <c r="C1039" s="26"/>
      <c r="D1039" s="26"/>
      <c r="E1039" s="25"/>
      <c r="F1039" s="25"/>
      <c r="G1039" s="25"/>
      <c r="H1039" s="25"/>
      <c r="I1039" s="25" t="s">
        <v>2491</v>
      </c>
      <c r="J1039" s="27"/>
      <c r="K1039" s="27"/>
      <c r="L1039" s="27"/>
      <c r="M1039" s="93">
        <v>0</v>
      </c>
      <c r="N1039" s="4" t="str">
        <f t="shared" si="118"/>
        <v/>
      </c>
      <c r="O1039" s="4">
        <f t="shared" si="119"/>
        <v>0</v>
      </c>
      <c r="P1039" s="8">
        <f t="shared" si="120"/>
        <v>0</v>
      </c>
      <c r="Q1039" s="8" t="e">
        <f>VLOOKUP(P1039,'Lookup Tables'!$A$3:$B$121,1,TRUE)</f>
        <v>#N/A</v>
      </c>
      <c r="R1039" s="9" t="e">
        <f>VLOOKUP(P1039,'Lookup Tables'!$A$3:$B$121,2,TRUE)</f>
        <v>#N/A</v>
      </c>
      <c r="S1039" s="10" t="e">
        <f>VLOOKUP(P1039,'Lookup Tables'!$D$3:$E$25,2,TRUE)</f>
        <v>#N/A</v>
      </c>
      <c r="T1039" s="24" t="str">
        <f>IF(LEFT(G1039,2)="PH",VLOOKUP(LEFT(G1039,3),'Lookup Tables'!$G$3:$H$37,2,FALSE),IF(ISNA(VLOOKUP(LEFT(G1039,2),'Lookup Tables'!$G$3:$H$37,2,FALSE)),"Other",VLOOKUP(LEFT(G1039,2),'Lookup Tables'!$G$3:$H$37,2,FALSE)))</f>
        <v>Other</v>
      </c>
      <c r="U1039" s="79" t="str">
        <f t="shared" si="115"/>
        <v/>
      </c>
      <c r="V1039" s="79" t="str">
        <f t="shared" si="116"/>
        <v>n/a</v>
      </c>
      <c r="W1039" s="79">
        <f>VLOOKUP(V1039,'Lookup Tables'!$K$3:$L$21,2,FALSE)</f>
        <v>0</v>
      </c>
      <c r="X1039" s="79">
        <f t="shared" si="117"/>
        <v>0</v>
      </c>
      <c r="Y1039" s="12" t="e">
        <f ca="1">IF(R1039="LATE",TODAY()-P1039,0)</f>
        <v>#N/A</v>
      </c>
      <c r="Z1039" t="e">
        <f ca="1">Y1039*L1039</f>
        <v>#N/A</v>
      </c>
      <c r="AA1039" s="80"/>
      <c r="AB1039" s="93"/>
    </row>
    <row r="1040" spans="1:28" x14ac:dyDescent="0.25">
      <c r="A1040" s="25"/>
      <c r="B1040" s="25"/>
      <c r="C1040" s="26"/>
      <c r="D1040" s="26"/>
      <c r="E1040" s="25"/>
      <c r="F1040" s="25"/>
      <c r="G1040" s="25"/>
      <c r="H1040" s="25"/>
      <c r="I1040" s="25" t="s">
        <v>2491</v>
      </c>
      <c r="J1040" s="27"/>
      <c r="K1040" s="27"/>
      <c r="L1040" s="27"/>
      <c r="M1040" s="93">
        <v>0</v>
      </c>
      <c r="N1040" s="4" t="str">
        <f t="shared" si="118"/>
        <v/>
      </c>
      <c r="O1040" s="4">
        <f t="shared" si="119"/>
        <v>0</v>
      </c>
      <c r="P1040" s="8">
        <f t="shared" si="120"/>
        <v>0</v>
      </c>
      <c r="Q1040" s="8" t="e">
        <f>VLOOKUP(P1040,'Lookup Tables'!$A$3:$B$121,1,TRUE)</f>
        <v>#N/A</v>
      </c>
      <c r="R1040" s="9" t="e">
        <f>VLOOKUP(P1040,'Lookup Tables'!$A$3:$B$121,2,TRUE)</f>
        <v>#N/A</v>
      </c>
      <c r="S1040" s="10" t="e">
        <f>VLOOKUP(P1040,'Lookup Tables'!$D$3:$E$25,2,TRUE)</f>
        <v>#N/A</v>
      </c>
      <c r="T1040" s="24" t="str">
        <f>IF(LEFT(G1040,2)="PH",VLOOKUP(LEFT(G1040,3),'Lookup Tables'!$G$3:$H$37,2,FALSE),IF(ISNA(VLOOKUP(LEFT(G1040,2),'Lookup Tables'!$G$3:$H$37,2,FALSE)),"Other",VLOOKUP(LEFT(G1040,2),'Lookup Tables'!$G$3:$H$37,2,FALSE)))</f>
        <v>Other</v>
      </c>
      <c r="U1040" s="79" t="str">
        <f t="shared" si="115"/>
        <v/>
      </c>
      <c r="V1040" s="79" t="str">
        <f t="shared" si="116"/>
        <v>n/a</v>
      </c>
      <c r="W1040" s="79">
        <f>VLOOKUP(V1040,'Lookup Tables'!$K$3:$L$21,2,FALSE)</f>
        <v>0</v>
      </c>
      <c r="X1040" s="79">
        <f t="shared" si="117"/>
        <v>0</v>
      </c>
      <c r="Y1040" s="12" t="e">
        <f ca="1">IF(R1040="LATE",TODAY()-P1040,0)</f>
        <v>#N/A</v>
      </c>
      <c r="Z1040" t="e">
        <f ca="1">Y1040*L1040</f>
        <v>#N/A</v>
      </c>
      <c r="AA1040" s="80"/>
      <c r="AB1040" s="93"/>
    </row>
    <row r="1041" spans="1:28" x14ac:dyDescent="0.25">
      <c r="A1041" s="25"/>
      <c r="B1041" s="25"/>
      <c r="C1041" s="26"/>
      <c r="D1041" s="26"/>
      <c r="E1041" s="25"/>
      <c r="F1041" s="25"/>
      <c r="G1041" s="25"/>
      <c r="H1041" s="25"/>
      <c r="I1041" s="25" t="s">
        <v>2491</v>
      </c>
      <c r="J1041" s="27"/>
      <c r="K1041" s="27"/>
      <c r="L1041" s="27"/>
      <c r="M1041" s="93">
        <v>0</v>
      </c>
      <c r="N1041" s="4" t="str">
        <f t="shared" si="118"/>
        <v/>
      </c>
      <c r="O1041" s="4">
        <f t="shared" si="119"/>
        <v>0</v>
      </c>
      <c r="P1041" s="8">
        <f t="shared" si="120"/>
        <v>0</v>
      </c>
      <c r="Q1041" s="8" t="e">
        <f>VLOOKUP(P1041,'Lookup Tables'!$A$3:$B$121,1,TRUE)</f>
        <v>#N/A</v>
      </c>
      <c r="R1041" s="9" t="e">
        <f>VLOOKUP(P1041,'Lookup Tables'!$A$3:$B$121,2,TRUE)</f>
        <v>#N/A</v>
      </c>
      <c r="S1041" s="10" t="e">
        <f>VLOOKUP(P1041,'Lookup Tables'!$D$3:$E$25,2,TRUE)</f>
        <v>#N/A</v>
      </c>
      <c r="T1041" s="24" t="str">
        <f>IF(LEFT(G1041,2)="PH",VLOOKUP(LEFT(G1041,3),'Lookup Tables'!$G$3:$H$37,2,FALSE),IF(ISNA(VLOOKUP(LEFT(G1041,2),'Lookup Tables'!$G$3:$H$37,2,FALSE)),"Other",VLOOKUP(LEFT(G1041,2),'Lookup Tables'!$G$3:$H$37,2,FALSE)))</f>
        <v>Other</v>
      </c>
      <c r="U1041" s="79" t="str">
        <f t="shared" si="115"/>
        <v/>
      </c>
      <c r="V1041" s="79" t="str">
        <f t="shared" si="116"/>
        <v>n/a</v>
      </c>
      <c r="W1041" s="79">
        <f>VLOOKUP(V1041,'Lookup Tables'!$K$3:$L$21,2,FALSE)</f>
        <v>0</v>
      </c>
      <c r="X1041" s="79">
        <f t="shared" si="117"/>
        <v>0</v>
      </c>
      <c r="Y1041" s="12" t="e">
        <f ca="1">IF(R1041="LATE",TODAY()-P1041,0)</f>
        <v>#N/A</v>
      </c>
      <c r="Z1041" t="e">
        <f ca="1">Y1041*L1041</f>
        <v>#N/A</v>
      </c>
      <c r="AA1041" s="80"/>
      <c r="AB1041" s="93"/>
    </row>
    <row r="1042" spans="1:28" x14ac:dyDescent="0.25">
      <c r="A1042" s="25"/>
      <c r="B1042" s="25"/>
      <c r="C1042" s="26"/>
      <c r="D1042" s="26"/>
      <c r="E1042" s="25"/>
      <c r="F1042" s="25"/>
      <c r="G1042" s="25"/>
      <c r="H1042" s="25"/>
      <c r="I1042" s="25" t="s">
        <v>2491</v>
      </c>
      <c r="J1042" s="27"/>
      <c r="K1042" s="27"/>
      <c r="L1042" s="27"/>
      <c r="M1042" s="93">
        <v>0</v>
      </c>
      <c r="N1042" s="4" t="str">
        <f t="shared" si="118"/>
        <v/>
      </c>
      <c r="O1042" s="4">
        <f t="shared" si="119"/>
        <v>0</v>
      </c>
      <c r="P1042" s="8">
        <f t="shared" si="120"/>
        <v>0</v>
      </c>
      <c r="Q1042" s="8" t="e">
        <f>VLOOKUP(P1042,'Lookup Tables'!$A$3:$B$121,1,TRUE)</f>
        <v>#N/A</v>
      </c>
      <c r="R1042" s="9" t="e">
        <f>VLOOKUP(P1042,'Lookup Tables'!$A$3:$B$121,2,TRUE)</f>
        <v>#N/A</v>
      </c>
      <c r="S1042" s="10" t="e">
        <f>VLOOKUP(P1042,'Lookup Tables'!$D$3:$E$25,2,TRUE)</f>
        <v>#N/A</v>
      </c>
      <c r="T1042" s="24" t="str">
        <f>IF(LEFT(G1042,2)="PH",VLOOKUP(LEFT(G1042,3),'Lookup Tables'!$G$3:$H$37,2,FALSE),IF(ISNA(VLOOKUP(LEFT(G1042,2),'Lookup Tables'!$G$3:$H$37,2,FALSE)),"Other",VLOOKUP(LEFT(G1042,2),'Lookup Tables'!$G$3:$H$37,2,FALSE)))</f>
        <v>Other</v>
      </c>
      <c r="U1042" s="79" t="str">
        <f t="shared" si="115"/>
        <v/>
      </c>
      <c r="V1042" s="79" t="str">
        <f t="shared" si="116"/>
        <v>n/a</v>
      </c>
      <c r="W1042" s="79">
        <f>VLOOKUP(V1042,'Lookup Tables'!$K$3:$L$21,2,FALSE)</f>
        <v>0</v>
      </c>
      <c r="X1042" s="79">
        <f t="shared" si="117"/>
        <v>0</v>
      </c>
      <c r="Y1042" s="12" t="e">
        <f ca="1">IF(R1042="LATE",TODAY()-P1042,0)</f>
        <v>#N/A</v>
      </c>
      <c r="Z1042" t="e">
        <f ca="1">Y1042*L1042</f>
        <v>#N/A</v>
      </c>
      <c r="AA1042" s="80"/>
      <c r="AB1042" s="93"/>
    </row>
    <row r="1043" spans="1:28" x14ac:dyDescent="0.25">
      <c r="A1043" s="25"/>
      <c r="B1043" s="25"/>
      <c r="C1043" s="26"/>
      <c r="D1043" s="26"/>
      <c r="E1043" s="25"/>
      <c r="F1043" s="25"/>
      <c r="G1043" s="25"/>
      <c r="H1043" s="25"/>
      <c r="I1043" s="25" t="s">
        <v>2491</v>
      </c>
      <c r="J1043" s="27"/>
      <c r="K1043" s="27"/>
      <c r="L1043" s="27"/>
      <c r="M1043" s="93">
        <v>0</v>
      </c>
      <c r="N1043" s="4" t="str">
        <f t="shared" si="118"/>
        <v/>
      </c>
      <c r="O1043" s="4">
        <f t="shared" si="119"/>
        <v>0</v>
      </c>
      <c r="P1043" s="8">
        <f t="shared" si="120"/>
        <v>0</v>
      </c>
      <c r="Q1043" s="8" t="e">
        <f>VLOOKUP(P1043,'Lookup Tables'!$A$3:$B$121,1,TRUE)</f>
        <v>#N/A</v>
      </c>
      <c r="R1043" s="9" t="e">
        <f>VLOOKUP(P1043,'Lookup Tables'!$A$3:$B$121,2,TRUE)</f>
        <v>#N/A</v>
      </c>
      <c r="S1043" s="10" t="e">
        <f>VLOOKUP(P1043,'Lookup Tables'!$D$3:$E$25,2,TRUE)</f>
        <v>#N/A</v>
      </c>
      <c r="T1043" s="24" t="str">
        <f>IF(LEFT(G1043,2)="PH",VLOOKUP(LEFT(G1043,3),'Lookup Tables'!$G$3:$H$37,2,FALSE),IF(ISNA(VLOOKUP(LEFT(G1043,2),'Lookup Tables'!$G$3:$H$37,2,FALSE)),"Other",VLOOKUP(LEFT(G1043,2),'Lookup Tables'!$G$3:$H$37,2,FALSE)))</f>
        <v>Other</v>
      </c>
      <c r="U1043" s="79" t="str">
        <f t="shared" si="115"/>
        <v/>
      </c>
      <c r="V1043" s="79" t="str">
        <f t="shared" si="116"/>
        <v>n/a</v>
      </c>
      <c r="W1043" s="79">
        <f>VLOOKUP(V1043,'Lookup Tables'!$K$3:$L$21,2,FALSE)</f>
        <v>0</v>
      </c>
      <c r="X1043" s="79">
        <f t="shared" si="117"/>
        <v>0</v>
      </c>
      <c r="Y1043" s="12" t="e">
        <f ca="1">IF(R1043="LATE",TODAY()-P1043,0)</f>
        <v>#N/A</v>
      </c>
      <c r="Z1043" t="e">
        <f ca="1">Y1043*L1043</f>
        <v>#N/A</v>
      </c>
      <c r="AA1043" s="80"/>
      <c r="AB1043" s="93"/>
    </row>
    <row r="1044" spans="1:28" x14ac:dyDescent="0.25">
      <c r="A1044" s="25"/>
      <c r="B1044" s="25"/>
      <c r="C1044" s="26"/>
      <c r="D1044" s="26"/>
      <c r="E1044" s="25"/>
      <c r="F1044" s="25"/>
      <c r="G1044" s="25"/>
      <c r="H1044" s="25"/>
      <c r="I1044" s="25" t="s">
        <v>2491</v>
      </c>
      <c r="J1044" s="27"/>
      <c r="K1044" s="27"/>
      <c r="L1044" s="27"/>
      <c r="M1044" s="93">
        <v>0</v>
      </c>
      <c r="N1044" s="4" t="str">
        <f t="shared" si="118"/>
        <v/>
      </c>
      <c r="O1044" s="4">
        <f t="shared" si="119"/>
        <v>0</v>
      </c>
      <c r="P1044" s="8">
        <f t="shared" si="120"/>
        <v>0</v>
      </c>
      <c r="Q1044" s="8" t="e">
        <f>VLOOKUP(P1044,'Lookup Tables'!$A$3:$B$121,1,TRUE)</f>
        <v>#N/A</v>
      </c>
      <c r="R1044" s="9" t="e">
        <f>VLOOKUP(P1044,'Lookup Tables'!$A$3:$B$121,2,TRUE)</f>
        <v>#N/A</v>
      </c>
      <c r="S1044" s="10" t="e">
        <f>VLOOKUP(P1044,'Lookup Tables'!$D$3:$E$25,2,TRUE)</f>
        <v>#N/A</v>
      </c>
      <c r="T1044" s="24" t="str">
        <f>IF(LEFT(G1044,2)="PH",VLOOKUP(LEFT(G1044,3),'Lookup Tables'!$G$3:$H$37,2,FALSE),IF(ISNA(VLOOKUP(LEFT(G1044,2),'Lookup Tables'!$G$3:$H$37,2,FALSE)),"Other",VLOOKUP(LEFT(G1044,2),'Lookup Tables'!$G$3:$H$37,2,FALSE)))</f>
        <v>Other</v>
      </c>
      <c r="U1044" s="79" t="str">
        <f t="shared" si="115"/>
        <v/>
      </c>
      <c r="V1044" s="79" t="str">
        <f t="shared" si="116"/>
        <v>n/a</v>
      </c>
      <c r="W1044" s="79">
        <f>VLOOKUP(V1044,'Lookup Tables'!$K$3:$L$21,2,FALSE)</f>
        <v>0</v>
      </c>
      <c r="X1044" s="79">
        <f t="shared" si="117"/>
        <v>0</v>
      </c>
      <c r="Y1044" s="12" t="e">
        <f ca="1">IF(R1044="LATE",TODAY()-P1044,0)</f>
        <v>#N/A</v>
      </c>
      <c r="Z1044" t="e">
        <f ca="1">Y1044*L1044</f>
        <v>#N/A</v>
      </c>
      <c r="AA1044" s="80"/>
      <c r="AB1044" s="93"/>
    </row>
    <row r="1045" spans="1:28" x14ac:dyDescent="0.25">
      <c r="A1045" s="25"/>
      <c r="B1045" s="25"/>
      <c r="C1045" s="26"/>
      <c r="D1045" s="26"/>
      <c r="E1045" s="25"/>
      <c r="F1045" s="25"/>
      <c r="G1045" s="25"/>
      <c r="H1045" s="25"/>
      <c r="I1045" s="25" t="s">
        <v>2491</v>
      </c>
      <c r="J1045" s="27"/>
      <c r="K1045" s="27"/>
      <c r="L1045" s="27"/>
      <c r="M1045" s="93">
        <v>0</v>
      </c>
      <c r="N1045" s="4" t="str">
        <f t="shared" si="118"/>
        <v/>
      </c>
      <c r="O1045" s="4">
        <f t="shared" si="119"/>
        <v>0</v>
      </c>
      <c r="P1045" s="8">
        <f t="shared" si="120"/>
        <v>0</v>
      </c>
      <c r="Q1045" s="8" t="e">
        <f>VLOOKUP(P1045,'Lookup Tables'!$A$3:$B$121,1,TRUE)</f>
        <v>#N/A</v>
      </c>
      <c r="R1045" s="9" t="e">
        <f>VLOOKUP(P1045,'Lookup Tables'!$A$3:$B$121,2,TRUE)</f>
        <v>#N/A</v>
      </c>
      <c r="S1045" s="10" t="e">
        <f>VLOOKUP(P1045,'Lookup Tables'!$D$3:$E$25,2,TRUE)</f>
        <v>#N/A</v>
      </c>
      <c r="T1045" s="24" t="str">
        <f>IF(LEFT(G1045,2)="PH",VLOOKUP(LEFT(G1045,3),'Lookup Tables'!$G$3:$H$37,2,FALSE),IF(ISNA(VLOOKUP(LEFT(G1045,2),'Lookup Tables'!$G$3:$H$37,2,FALSE)),"Other",VLOOKUP(LEFT(G1045,2),'Lookup Tables'!$G$3:$H$37,2,FALSE)))</f>
        <v>Other</v>
      </c>
      <c r="U1045" s="79" t="str">
        <f t="shared" si="115"/>
        <v/>
      </c>
      <c r="V1045" s="79" t="str">
        <f t="shared" si="116"/>
        <v>n/a</v>
      </c>
      <c r="W1045" s="79">
        <f>VLOOKUP(V1045,'Lookup Tables'!$K$3:$L$21,2,FALSE)</f>
        <v>0</v>
      </c>
      <c r="X1045" s="79">
        <f t="shared" si="117"/>
        <v>0</v>
      </c>
      <c r="Y1045" s="12" t="e">
        <f ca="1">IF(R1045="LATE",TODAY()-P1045,0)</f>
        <v>#N/A</v>
      </c>
      <c r="Z1045" t="e">
        <f ca="1">Y1045*L1045</f>
        <v>#N/A</v>
      </c>
      <c r="AA1045" s="80"/>
      <c r="AB1045" s="93"/>
    </row>
    <row r="1046" spans="1:28" x14ac:dyDescent="0.25">
      <c r="A1046" s="25"/>
      <c r="B1046" s="25"/>
      <c r="C1046" s="26"/>
      <c r="D1046" s="26"/>
      <c r="E1046" s="25"/>
      <c r="F1046" s="25"/>
      <c r="G1046" s="25"/>
      <c r="H1046" s="25"/>
      <c r="I1046" s="25" t="s">
        <v>2491</v>
      </c>
      <c r="J1046" s="27"/>
      <c r="K1046" s="27"/>
      <c r="L1046" s="27"/>
      <c r="M1046" s="93">
        <v>0</v>
      </c>
      <c r="N1046" s="4" t="str">
        <f t="shared" si="118"/>
        <v/>
      </c>
      <c r="O1046" s="4">
        <f t="shared" si="119"/>
        <v>0</v>
      </c>
      <c r="P1046" s="8">
        <f t="shared" si="120"/>
        <v>0</v>
      </c>
      <c r="Q1046" s="8" t="e">
        <f>VLOOKUP(P1046,'Lookup Tables'!$A$3:$B$121,1,TRUE)</f>
        <v>#N/A</v>
      </c>
      <c r="R1046" s="9" t="e">
        <f>VLOOKUP(P1046,'Lookup Tables'!$A$3:$B$121,2,TRUE)</f>
        <v>#N/A</v>
      </c>
      <c r="S1046" s="10" t="e">
        <f>VLOOKUP(P1046,'Lookup Tables'!$D$3:$E$25,2,TRUE)</f>
        <v>#N/A</v>
      </c>
      <c r="T1046" s="24" t="str">
        <f>IF(LEFT(G1046,2)="PH",VLOOKUP(LEFT(G1046,3),'Lookup Tables'!$G$3:$H$37,2,FALSE),IF(ISNA(VLOOKUP(LEFT(G1046,2),'Lookup Tables'!$G$3:$H$37,2,FALSE)),"Other",VLOOKUP(LEFT(G1046,2),'Lookup Tables'!$G$3:$H$37,2,FALSE)))</f>
        <v>Other</v>
      </c>
      <c r="U1046" s="79" t="str">
        <f t="shared" si="115"/>
        <v/>
      </c>
      <c r="V1046" s="79" t="str">
        <f t="shared" si="116"/>
        <v>n/a</v>
      </c>
      <c r="W1046" s="79">
        <f>VLOOKUP(V1046,'Lookup Tables'!$K$3:$L$21,2,FALSE)</f>
        <v>0</v>
      </c>
      <c r="X1046" s="79">
        <f t="shared" si="117"/>
        <v>0</v>
      </c>
      <c r="Y1046" s="12" t="e">
        <f ca="1">IF(R1046="LATE",TODAY()-P1046,0)</f>
        <v>#N/A</v>
      </c>
      <c r="Z1046" t="e">
        <f ca="1">Y1046*L1046</f>
        <v>#N/A</v>
      </c>
      <c r="AA1046" s="80"/>
      <c r="AB1046" s="93"/>
    </row>
    <row r="1047" spans="1:28" x14ac:dyDescent="0.25">
      <c r="A1047" s="25"/>
      <c r="B1047" s="25"/>
      <c r="C1047" s="26"/>
      <c r="D1047" s="26"/>
      <c r="E1047" s="25"/>
      <c r="F1047" s="25"/>
      <c r="G1047" s="25"/>
      <c r="H1047" s="25"/>
      <c r="I1047" s="25" t="s">
        <v>2491</v>
      </c>
      <c r="J1047" s="27"/>
      <c r="K1047" s="27"/>
      <c r="L1047" s="27"/>
      <c r="M1047" s="93">
        <v>0</v>
      </c>
      <c r="N1047" s="4" t="str">
        <f t="shared" si="118"/>
        <v/>
      </c>
      <c r="O1047" s="4">
        <f t="shared" si="119"/>
        <v>0</v>
      </c>
      <c r="P1047" s="8">
        <f t="shared" si="120"/>
        <v>0</v>
      </c>
      <c r="Q1047" s="8" t="e">
        <f>VLOOKUP(P1047,'Lookup Tables'!$A$3:$B$121,1,TRUE)</f>
        <v>#N/A</v>
      </c>
      <c r="R1047" s="9" t="e">
        <f>VLOOKUP(P1047,'Lookup Tables'!$A$3:$B$121,2,TRUE)</f>
        <v>#N/A</v>
      </c>
      <c r="S1047" s="10" t="e">
        <f>VLOOKUP(P1047,'Lookup Tables'!$D$3:$E$25,2,TRUE)</f>
        <v>#N/A</v>
      </c>
      <c r="T1047" s="24" t="str">
        <f>IF(LEFT(G1047,2)="PH",VLOOKUP(LEFT(G1047,3),'Lookup Tables'!$G$3:$H$37,2,FALSE),IF(ISNA(VLOOKUP(LEFT(G1047,2),'Lookup Tables'!$G$3:$H$37,2,FALSE)),"Other",VLOOKUP(LEFT(G1047,2),'Lookup Tables'!$G$3:$H$37,2,FALSE)))</f>
        <v>Other</v>
      </c>
      <c r="U1047" s="79" t="str">
        <f t="shared" si="115"/>
        <v/>
      </c>
      <c r="V1047" s="79" t="str">
        <f t="shared" si="116"/>
        <v>n/a</v>
      </c>
      <c r="W1047" s="79">
        <f>VLOOKUP(V1047,'Lookup Tables'!$K$3:$L$21,2,FALSE)</f>
        <v>0</v>
      </c>
      <c r="X1047" s="79">
        <f t="shared" si="117"/>
        <v>0</v>
      </c>
      <c r="Y1047" s="12" t="e">
        <f ca="1">IF(R1047="LATE",TODAY()-P1047,0)</f>
        <v>#N/A</v>
      </c>
      <c r="Z1047" t="e">
        <f ca="1">Y1047*L1047</f>
        <v>#N/A</v>
      </c>
      <c r="AA1047" s="80"/>
      <c r="AB1047" s="93"/>
    </row>
    <row r="1048" spans="1:28" x14ac:dyDescent="0.25">
      <c r="A1048" s="25"/>
      <c r="B1048" s="25"/>
      <c r="C1048" s="26"/>
      <c r="D1048" s="26"/>
      <c r="E1048" s="25"/>
      <c r="F1048" s="25"/>
      <c r="G1048" s="25"/>
      <c r="H1048" s="25"/>
      <c r="I1048" s="25" t="s">
        <v>2491</v>
      </c>
      <c r="J1048" s="27"/>
      <c r="K1048" s="27"/>
      <c r="L1048" s="27"/>
      <c r="M1048" s="93">
        <v>0</v>
      </c>
      <c r="N1048" s="4" t="str">
        <f t="shared" si="118"/>
        <v/>
      </c>
      <c r="O1048" s="4">
        <f t="shared" si="119"/>
        <v>0</v>
      </c>
      <c r="P1048" s="8">
        <f t="shared" si="120"/>
        <v>0</v>
      </c>
      <c r="Q1048" s="8" t="e">
        <f>VLOOKUP(P1048,'Lookup Tables'!$A$3:$B$121,1,TRUE)</f>
        <v>#N/A</v>
      </c>
      <c r="R1048" s="9" t="e">
        <f>VLOOKUP(P1048,'Lookup Tables'!$A$3:$B$121,2,TRUE)</f>
        <v>#N/A</v>
      </c>
      <c r="S1048" s="10" t="e">
        <f>VLOOKUP(P1048,'Lookup Tables'!$D$3:$E$25,2,TRUE)</f>
        <v>#N/A</v>
      </c>
      <c r="T1048" s="24" t="str">
        <f>IF(LEFT(G1048,2)="PH",VLOOKUP(LEFT(G1048,3),'Lookup Tables'!$G$3:$H$37,2,FALSE),IF(ISNA(VLOOKUP(LEFT(G1048,2),'Lookup Tables'!$G$3:$H$37,2,FALSE)),"Other",VLOOKUP(LEFT(G1048,2),'Lookup Tables'!$G$3:$H$37,2,FALSE)))</f>
        <v>Other</v>
      </c>
      <c r="U1048" s="79" t="str">
        <f t="shared" si="115"/>
        <v/>
      </c>
      <c r="V1048" s="79" t="str">
        <f t="shared" si="116"/>
        <v>n/a</v>
      </c>
      <c r="W1048" s="79">
        <f>VLOOKUP(V1048,'Lookup Tables'!$K$3:$L$21,2,FALSE)</f>
        <v>0</v>
      </c>
      <c r="X1048" s="79">
        <f t="shared" si="117"/>
        <v>0</v>
      </c>
      <c r="Y1048" s="12" t="e">
        <f ca="1">IF(R1048="LATE",TODAY()-P1048,0)</f>
        <v>#N/A</v>
      </c>
      <c r="Z1048" t="e">
        <f ca="1">Y1048*L1048</f>
        <v>#N/A</v>
      </c>
      <c r="AA1048" s="80"/>
      <c r="AB1048" s="93"/>
    </row>
    <row r="1049" spans="1:28" x14ac:dyDescent="0.25">
      <c r="A1049" s="25"/>
      <c r="B1049" s="25"/>
      <c r="C1049" s="26"/>
      <c r="D1049" s="26"/>
      <c r="E1049" s="25"/>
      <c r="F1049" s="25"/>
      <c r="G1049" s="25"/>
      <c r="H1049" s="25"/>
      <c r="I1049" s="25" t="s">
        <v>2491</v>
      </c>
      <c r="J1049" s="27"/>
      <c r="K1049" s="27"/>
      <c r="L1049" s="27"/>
      <c r="M1049" s="93">
        <v>0</v>
      </c>
      <c r="N1049" s="4" t="str">
        <f t="shared" si="118"/>
        <v/>
      </c>
      <c r="O1049" s="4">
        <f t="shared" si="119"/>
        <v>0</v>
      </c>
      <c r="P1049" s="8">
        <f t="shared" si="120"/>
        <v>0</v>
      </c>
      <c r="Q1049" s="8" t="e">
        <f>VLOOKUP(P1049,'Lookup Tables'!$A$3:$B$121,1,TRUE)</f>
        <v>#N/A</v>
      </c>
      <c r="R1049" s="9" t="e">
        <f>VLOOKUP(P1049,'Lookup Tables'!$A$3:$B$121,2,TRUE)</f>
        <v>#N/A</v>
      </c>
      <c r="S1049" s="10" t="e">
        <f>VLOOKUP(P1049,'Lookup Tables'!$D$3:$E$25,2,TRUE)</f>
        <v>#N/A</v>
      </c>
      <c r="T1049" s="24" t="str">
        <f>IF(LEFT(G1049,2)="PH",VLOOKUP(LEFT(G1049,3),'Lookup Tables'!$G$3:$H$37,2,FALSE),IF(ISNA(VLOOKUP(LEFT(G1049,2),'Lookup Tables'!$G$3:$H$37,2,FALSE)),"Other",VLOOKUP(LEFT(G1049,2),'Lookup Tables'!$G$3:$H$37,2,FALSE)))</f>
        <v>Other</v>
      </c>
      <c r="U1049" s="79" t="str">
        <f t="shared" si="115"/>
        <v/>
      </c>
      <c r="V1049" s="79" t="str">
        <f t="shared" si="116"/>
        <v>n/a</v>
      </c>
      <c r="W1049" s="79">
        <f>VLOOKUP(V1049,'Lookup Tables'!$K$3:$L$21,2,FALSE)</f>
        <v>0</v>
      </c>
      <c r="X1049" s="79">
        <f t="shared" si="117"/>
        <v>0</v>
      </c>
      <c r="Y1049" s="12" t="e">
        <f ca="1">IF(R1049="LATE",TODAY()-P1049,0)</f>
        <v>#N/A</v>
      </c>
      <c r="Z1049" t="e">
        <f ca="1">Y1049*L1049</f>
        <v>#N/A</v>
      </c>
      <c r="AA1049" s="80"/>
      <c r="AB1049" s="93"/>
    </row>
    <row r="1050" spans="1:28" x14ac:dyDescent="0.25">
      <c r="A1050" s="25"/>
      <c r="B1050" s="25"/>
      <c r="C1050" s="26"/>
      <c r="D1050" s="26"/>
      <c r="E1050" s="25"/>
      <c r="F1050" s="25"/>
      <c r="G1050" s="25"/>
      <c r="H1050" s="25"/>
      <c r="I1050" s="25" t="s">
        <v>2491</v>
      </c>
      <c r="J1050" s="27"/>
      <c r="K1050" s="27"/>
      <c r="L1050" s="27"/>
      <c r="M1050" s="93">
        <v>0</v>
      </c>
      <c r="N1050" s="4" t="str">
        <f t="shared" si="118"/>
        <v/>
      </c>
      <c r="O1050" s="4">
        <f t="shared" si="119"/>
        <v>0</v>
      </c>
      <c r="P1050" s="8">
        <f t="shared" si="120"/>
        <v>0</v>
      </c>
      <c r="Q1050" s="8" t="e">
        <f>VLOOKUP(P1050,'Lookup Tables'!$A$3:$B$121,1,TRUE)</f>
        <v>#N/A</v>
      </c>
      <c r="R1050" s="9" t="e">
        <f>VLOOKUP(P1050,'Lookup Tables'!$A$3:$B$121,2,TRUE)</f>
        <v>#N/A</v>
      </c>
      <c r="S1050" s="10" t="e">
        <f>VLOOKUP(P1050,'Lookup Tables'!$D$3:$E$25,2,TRUE)</f>
        <v>#N/A</v>
      </c>
      <c r="T1050" s="24" t="str">
        <f>IF(LEFT(G1050,2)="PH",VLOOKUP(LEFT(G1050,3),'Lookup Tables'!$G$3:$H$37,2,FALSE),IF(ISNA(VLOOKUP(LEFT(G1050,2),'Lookup Tables'!$G$3:$H$37,2,FALSE)),"Other",VLOOKUP(LEFT(G1050,2),'Lookup Tables'!$G$3:$H$37,2,FALSE)))</f>
        <v>Other</v>
      </c>
      <c r="U1050" s="79" t="str">
        <f t="shared" si="115"/>
        <v/>
      </c>
      <c r="V1050" s="79" t="str">
        <f t="shared" si="116"/>
        <v>n/a</v>
      </c>
      <c r="W1050" s="79">
        <f>VLOOKUP(V1050,'Lookup Tables'!$K$3:$L$21,2,FALSE)</f>
        <v>0</v>
      </c>
      <c r="X1050" s="79">
        <f t="shared" si="117"/>
        <v>0</v>
      </c>
      <c r="Y1050" s="12" t="e">
        <f ca="1">IF(R1050="LATE",TODAY()-P1050,0)</f>
        <v>#N/A</v>
      </c>
      <c r="Z1050" t="e">
        <f ca="1">Y1050*L1050</f>
        <v>#N/A</v>
      </c>
      <c r="AA1050" s="80"/>
      <c r="AB1050" s="93"/>
    </row>
    <row r="1051" spans="1:28" x14ac:dyDescent="0.25">
      <c r="A1051" s="25"/>
      <c r="B1051" s="25"/>
      <c r="C1051" s="26"/>
      <c r="D1051" s="26"/>
      <c r="E1051" s="25"/>
      <c r="F1051" s="25"/>
      <c r="G1051" s="25"/>
      <c r="H1051" s="25"/>
      <c r="I1051" s="25" t="s">
        <v>2491</v>
      </c>
      <c r="J1051" s="27"/>
      <c r="K1051" s="27"/>
      <c r="L1051" s="27"/>
      <c r="M1051" s="93">
        <v>0</v>
      </c>
      <c r="N1051" s="4" t="str">
        <f t="shared" si="118"/>
        <v/>
      </c>
      <c r="O1051" s="4">
        <f t="shared" si="119"/>
        <v>0</v>
      </c>
      <c r="P1051" s="8">
        <f t="shared" si="120"/>
        <v>0</v>
      </c>
      <c r="Q1051" s="8" t="e">
        <f>VLOOKUP(P1051,'Lookup Tables'!$A$3:$B$121,1,TRUE)</f>
        <v>#N/A</v>
      </c>
      <c r="R1051" s="9" t="e">
        <f>VLOOKUP(P1051,'Lookup Tables'!$A$3:$B$121,2,TRUE)</f>
        <v>#N/A</v>
      </c>
      <c r="S1051" s="10" t="e">
        <f>VLOOKUP(P1051,'Lookup Tables'!$D$3:$E$25,2,TRUE)</f>
        <v>#N/A</v>
      </c>
      <c r="T1051" s="24" t="str">
        <f>IF(LEFT(G1051,2)="PH",VLOOKUP(LEFT(G1051,3),'Lookup Tables'!$G$3:$H$37,2,FALSE),IF(ISNA(VLOOKUP(LEFT(G1051,2),'Lookup Tables'!$G$3:$H$37,2,FALSE)),"Other",VLOOKUP(LEFT(G1051,2),'Lookup Tables'!$G$3:$H$37,2,FALSE)))</f>
        <v>Other</v>
      </c>
      <c r="U1051" s="79" t="str">
        <f t="shared" si="115"/>
        <v/>
      </c>
      <c r="V1051" s="79" t="str">
        <f t="shared" si="116"/>
        <v>n/a</v>
      </c>
      <c r="W1051" s="79">
        <f>VLOOKUP(V1051,'Lookup Tables'!$K$3:$L$21,2,FALSE)</f>
        <v>0</v>
      </c>
      <c r="X1051" s="79">
        <f t="shared" si="117"/>
        <v>0</v>
      </c>
      <c r="Y1051" s="12" t="e">
        <f ca="1">IF(R1051="LATE",TODAY()-P1051,0)</f>
        <v>#N/A</v>
      </c>
      <c r="Z1051" t="e">
        <f ca="1">Y1051*L1051</f>
        <v>#N/A</v>
      </c>
      <c r="AA1051" s="80"/>
      <c r="AB1051" s="93"/>
    </row>
    <row r="1052" spans="1:28" x14ac:dyDescent="0.25">
      <c r="A1052" s="25"/>
      <c r="B1052" s="25"/>
      <c r="C1052" s="26"/>
      <c r="D1052" s="26"/>
      <c r="E1052" s="25"/>
      <c r="F1052" s="25"/>
      <c r="G1052" s="25"/>
      <c r="H1052" s="25"/>
      <c r="I1052" s="25" t="s">
        <v>2491</v>
      </c>
      <c r="J1052" s="27"/>
      <c r="K1052" s="27"/>
      <c r="L1052" s="27"/>
      <c r="M1052" s="93">
        <v>0</v>
      </c>
      <c r="N1052" s="4" t="str">
        <f t="shared" si="118"/>
        <v/>
      </c>
      <c r="O1052" s="4">
        <f t="shared" si="119"/>
        <v>0</v>
      </c>
      <c r="P1052" s="8">
        <f t="shared" si="120"/>
        <v>0</v>
      </c>
      <c r="Q1052" s="8" t="e">
        <f>VLOOKUP(P1052,'Lookup Tables'!$A$3:$B$121,1,TRUE)</f>
        <v>#N/A</v>
      </c>
      <c r="R1052" s="9" t="e">
        <f>VLOOKUP(P1052,'Lookup Tables'!$A$3:$B$121,2,TRUE)</f>
        <v>#N/A</v>
      </c>
      <c r="S1052" s="10" t="e">
        <f>VLOOKUP(P1052,'Lookup Tables'!$D$3:$E$25,2,TRUE)</f>
        <v>#N/A</v>
      </c>
      <c r="T1052" s="24" t="str">
        <f>IF(LEFT(G1052,2)="PH",VLOOKUP(LEFT(G1052,3),'Lookup Tables'!$G$3:$H$37,2,FALSE),IF(ISNA(VLOOKUP(LEFT(G1052,2),'Lookup Tables'!$G$3:$H$37,2,FALSE)),"Other",VLOOKUP(LEFT(G1052,2),'Lookup Tables'!$G$3:$H$37,2,FALSE)))</f>
        <v>Other</v>
      </c>
      <c r="U1052" s="79" t="str">
        <f t="shared" si="115"/>
        <v/>
      </c>
      <c r="V1052" s="79" t="str">
        <f t="shared" si="116"/>
        <v>n/a</v>
      </c>
      <c r="W1052" s="79">
        <f>VLOOKUP(V1052,'Lookup Tables'!$K$3:$L$21,2,FALSE)</f>
        <v>0</v>
      </c>
      <c r="X1052" s="79">
        <f t="shared" si="117"/>
        <v>0</v>
      </c>
      <c r="Y1052" s="12" t="e">
        <f ca="1">IF(R1052="LATE",TODAY()-P1052,0)</f>
        <v>#N/A</v>
      </c>
      <c r="Z1052" t="e">
        <f ca="1">Y1052*L1052</f>
        <v>#N/A</v>
      </c>
      <c r="AA1052" s="80"/>
      <c r="AB1052" s="93"/>
    </row>
    <row r="1053" spans="1:28" x14ac:dyDescent="0.25">
      <c r="A1053" s="25"/>
      <c r="B1053" s="25"/>
      <c r="C1053" s="26"/>
      <c r="D1053" s="26"/>
      <c r="E1053" s="25"/>
      <c r="F1053" s="25"/>
      <c r="G1053" s="25"/>
      <c r="H1053" s="25"/>
      <c r="I1053" s="25" t="s">
        <v>2491</v>
      </c>
      <c r="J1053" s="27"/>
      <c r="K1053" s="27"/>
      <c r="L1053" s="27"/>
      <c r="M1053" s="93">
        <v>0</v>
      </c>
      <c r="N1053" s="4" t="str">
        <f t="shared" si="118"/>
        <v/>
      </c>
      <c r="O1053" s="4">
        <f t="shared" si="119"/>
        <v>0</v>
      </c>
      <c r="P1053" s="8">
        <f t="shared" si="120"/>
        <v>0</v>
      </c>
      <c r="Q1053" s="8" t="e">
        <f>VLOOKUP(P1053,'Lookup Tables'!$A$3:$B$121,1,TRUE)</f>
        <v>#N/A</v>
      </c>
      <c r="R1053" s="9" t="e">
        <f>VLOOKUP(P1053,'Lookup Tables'!$A$3:$B$121,2,TRUE)</f>
        <v>#N/A</v>
      </c>
      <c r="S1053" s="10" t="e">
        <f>VLOOKUP(P1053,'Lookup Tables'!$D$3:$E$25,2,TRUE)</f>
        <v>#N/A</v>
      </c>
      <c r="T1053" s="24" t="str">
        <f>IF(LEFT(G1053,2)="PH",VLOOKUP(LEFT(G1053,3),'Lookup Tables'!$G$3:$H$37,2,FALSE),IF(ISNA(VLOOKUP(LEFT(G1053,2),'Lookup Tables'!$G$3:$H$37,2,FALSE)),"Other",VLOOKUP(LEFT(G1053,2),'Lookup Tables'!$G$3:$H$37,2,FALSE)))</f>
        <v>Other</v>
      </c>
      <c r="U1053" s="79" t="str">
        <f t="shared" si="115"/>
        <v/>
      </c>
      <c r="V1053" s="79" t="str">
        <f t="shared" si="116"/>
        <v>n/a</v>
      </c>
      <c r="W1053" s="79">
        <f>VLOOKUP(V1053,'Lookup Tables'!$K$3:$L$21,2,FALSE)</f>
        <v>0</v>
      </c>
      <c r="X1053" s="79">
        <f t="shared" si="117"/>
        <v>0</v>
      </c>
      <c r="Y1053" s="12" t="e">
        <f ca="1">IF(R1053="LATE",TODAY()-P1053,0)</f>
        <v>#N/A</v>
      </c>
      <c r="Z1053" t="e">
        <f ca="1">Y1053*L1053</f>
        <v>#N/A</v>
      </c>
      <c r="AA1053" s="80"/>
      <c r="AB1053" s="93"/>
    </row>
    <row r="1054" spans="1:28" x14ac:dyDescent="0.25">
      <c r="A1054" s="25"/>
      <c r="B1054" s="25"/>
      <c r="C1054" s="26"/>
      <c r="D1054" s="26"/>
      <c r="E1054" s="25"/>
      <c r="F1054" s="25"/>
      <c r="G1054" s="25"/>
      <c r="H1054" s="25"/>
      <c r="I1054" s="25" t="s">
        <v>2491</v>
      </c>
      <c r="J1054" s="27"/>
      <c r="K1054" s="27"/>
      <c r="L1054" s="27"/>
      <c r="M1054" s="93">
        <v>0</v>
      </c>
      <c r="N1054" s="4" t="str">
        <f t="shared" si="118"/>
        <v/>
      </c>
      <c r="O1054" s="4">
        <f t="shared" si="119"/>
        <v>0</v>
      </c>
      <c r="P1054" s="8">
        <f t="shared" si="120"/>
        <v>0</v>
      </c>
      <c r="Q1054" s="8" t="e">
        <f>VLOOKUP(P1054,'Lookup Tables'!$A$3:$B$121,1,TRUE)</f>
        <v>#N/A</v>
      </c>
      <c r="R1054" s="9" t="e">
        <f>VLOOKUP(P1054,'Lookup Tables'!$A$3:$B$121,2,TRUE)</f>
        <v>#N/A</v>
      </c>
      <c r="S1054" s="10" t="e">
        <f>VLOOKUP(P1054,'Lookup Tables'!$D$3:$E$25,2,TRUE)</f>
        <v>#N/A</v>
      </c>
      <c r="T1054" s="24" t="str">
        <f>IF(LEFT(G1054,2)="PH",VLOOKUP(LEFT(G1054,3),'Lookup Tables'!$G$3:$H$37,2,FALSE),IF(ISNA(VLOOKUP(LEFT(G1054,2),'Lookup Tables'!$G$3:$H$37,2,FALSE)),"Other",VLOOKUP(LEFT(G1054,2),'Lookup Tables'!$G$3:$H$37,2,FALSE)))</f>
        <v>Other</v>
      </c>
      <c r="U1054" s="79" t="str">
        <f t="shared" si="115"/>
        <v/>
      </c>
      <c r="V1054" s="79" t="str">
        <f t="shared" si="116"/>
        <v>n/a</v>
      </c>
      <c r="W1054" s="79">
        <f>VLOOKUP(V1054,'Lookup Tables'!$K$3:$L$21,2,FALSE)</f>
        <v>0</v>
      </c>
      <c r="X1054" s="79">
        <f t="shared" si="117"/>
        <v>0</v>
      </c>
      <c r="Y1054" s="12" t="e">
        <f ca="1">IF(R1054="LATE",TODAY()-P1054,0)</f>
        <v>#N/A</v>
      </c>
      <c r="Z1054" t="e">
        <f ca="1">Y1054*L1054</f>
        <v>#N/A</v>
      </c>
      <c r="AA1054" s="80"/>
      <c r="AB1054" s="93"/>
    </row>
    <row r="1055" spans="1:28" x14ac:dyDescent="0.25">
      <c r="A1055" s="25"/>
      <c r="B1055" s="25"/>
      <c r="C1055" s="26"/>
      <c r="D1055" s="26"/>
      <c r="E1055" s="25"/>
      <c r="F1055" s="25"/>
      <c r="G1055" s="25"/>
      <c r="H1055" s="25"/>
      <c r="I1055" s="25" t="s">
        <v>2491</v>
      </c>
      <c r="J1055" s="27"/>
      <c r="K1055" s="27"/>
      <c r="L1055" s="27"/>
      <c r="M1055" s="93">
        <v>0</v>
      </c>
      <c r="N1055" s="4" t="str">
        <f t="shared" si="118"/>
        <v/>
      </c>
      <c r="O1055" s="4">
        <f t="shared" si="119"/>
        <v>0</v>
      </c>
      <c r="P1055" s="8">
        <f t="shared" si="120"/>
        <v>0</v>
      </c>
      <c r="Q1055" s="8" t="e">
        <f>VLOOKUP(P1055,'Lookup Tables'!$A$3:$B$121,1,TRUE)</f>
        <v>#N/A</v>
      </c>
      <c r="R1055" s="9" t="e">
        <f>VLOOKUP(P1055,'Lookup Tables'!$A$3:$B$121,2,TRUE)</f>
        <v>#N/A</v>
      </c>
      <c r="S1055" s="10" t="e">
        <f>VLOOKUP(P1055,'Lookup Tables'!$D$3:$E$25,2,TRUE)</f>
        <v>#N/A</v>
      </c>
      <c r="T1055" s="24" t="str">
        <f>IF(LEFT(G1055,2)="PH",VLOOKUP(LEFT(G1055,3),'Lookup Tables'!$G$3:$H$37,2,FALSE),IF(ISNA(VLOOKUP(LEFT(G1055,2),'Lookup Tables'!$G$3:$H$37,2,FALSE)),"Other",VLOOKUP(LEFT(G1055,2),'Lookup Tables'!$G$3:$H$37,2,FALSE)))</f>
        <v>Other</v>
      </c>
      <c r="U1055" s="79" t="str">
        <f t="shared" si="115"/>
        <v/>
      </c>
      <c r="V1055" s="79" t="str">
        <f t="shared" si="116"/>
        <v>n/a</v>
      </c>
      <c r="W1055" s="79">
        <f>VLOOKUP(V1055,'Lookup Tables'!$K$3:$L$21,2,FALSE)</f>
        <v>0</v>
      </c>
      <c r="X1055" s="79">
        <f t="shared" si="117"/>
        <v>0</v>
      </c>
      <c r="Y1055" s="12" t="e">
        <f ca="1">IF(R1055="LATE",TODAY()-P1055,0)</f>
        <v>#N/A</v>
      </c>
      <c r="Z1055" t="e">
        <f ca="1">Y1055*L1055</f>
        <v>#N/A</v>
      </c>
      <c r="AA1055" s="80"/>
      <c r="AB1055" s="93"/>
    </row>
    <row r="1056" spans="1:28" x14ac:dyDescent="0.25">
      <c r="A1056" s="25"/>
      <c r="B1056" s="25"/>
      <c r="C1056" s="26"/>
      <c r="D1056" s="26"/>
      <c r="E1056" s="25"/>
      <c r="F1056" s="25"/>
      <c r="G1056" s="25"/>
      <c r="H1056" s="25"/>
      <c r="I1056" s="25" t="s">
        <v>2491</v>
      </c>
      <c r="J1056" s="27"/>
      <c r="K1056" s="27"/>
      <c r="L1056" s="27"/>
      <c r="M1056" s="93">
        <v>0</v>
      </c>
      <c r="N1056" s="4" t="str">
        <f t="shared" si="118"/>
        <v/>
      </c>
      <c r="O1056" s="4">
        <f t="shared" si="119"/>
        <v>0</v>
      </c>
      <c r="P1056" s="8">
        <f t="shared" si="120"/>
        <v>0</v>
      </c>
      <c r="Q1056" s="8" t="e">
        <f>VLOOKUP(P1056,'Lookup Tables'!$A$3:$B$121,1,TRUE)</f>
        <v>#N/A</v>
      </c>
      <c r="R1056" s="9" t="e">
        <f>VLOOKUP(P1056,'Lookup Tables'!$A$3:$B$121,2,TRUE)</f>
        <v>#N/A</v>
      </c>
      <c r="S1056" s="10" t="e">
        <f>VLOOKUP(P1056,'Lookup Tables'!$D$3:$E$25,2,TRUE)</f>
        <v>#N/A</v>
      </c>
      <c r="T1056" s="24" t="str">
        <f>IF(LEFT(G1056,2)="PH",VLOOKUP(LEFT(G1056,3),'Lookup Tables'!$G$3:$H$37,2,FALSE),IF(ISNA(VLOOKUP(LEFT(G1056,2),'Lookup Tables'!$G$3:$H$37,2,FALSE)),"Other",VLOOKUP(LEFT(G1056,2),'Lookup Tables'!$G$3:$H$37,2,FALSE)))</f>
        <v>Other</v>
      </c>
      <c r="U1056" s="79" t="str">
        <f t="shared" si="115"/>
        <v/>
      </c>
      <c r="V1056" s="79" t="str">
        <f t="shared" si="116"/>
        <v>n/a</v>
      </c>
      <c r="W1056" s="79">
        <f>VLOOKUP(V1056,'Lookup Tables'!$K$3:$L$21,2,FALSE)</f>
        <v>0</v>
      </c>
      <c r="X1056" s="79">
        <f t="shared" si="117"/>
        <v>0</v>
      </c>
      <c r="Y1056" s="12" t="e">
        <f ca="1">IF(R1056="LATE",TODAY()-P1056,0)</f>
        <v>#N/A</v>
      </c>
      <c r="Z1056" t="e">
        <f ca="1">Y1056*L1056</f>
        <v>#N/A</v>
      </c>
      <c r="AA1056" s="80"/>
      <c r="AB1056" s="93"/>
    </row>
    <row r="1057" spans="1:28" x14ac:dyDescent="0.25">
      <c r="A1057" s="25"/>
      <c r="B1057" s="25"/>
      <c r="C1057" s="26"/>
      <c r="D1057" s="26"/>
      <c r="E1057" s="25"/>
      <c r="F1057" s="25"/>
      <c r="G1057" s="25"/>
      <c r="H1057" s="25"/>
      <c r="I1057" s="25" t="s">
        <v>2491</v>
      </c>
      <c r="J1057" s="27"/>
      <c r="K1057" s="27"/>
      <c r="L1057" s="27"/>
      <c r="M1057" s="93">
        <v>0</v>
      </c>
      <c r="N1057" s="4" t="str">
        <f t="shared" si="118"/>
        <v/>
      </c>
      <c r="O1057" s="4">
        <f t="shared" si="119"/>
        <v>0</v>
      </c>
      <c r="P1057" s="8">
        <f t="shared" si="120"/>
        <v>0</v>
      </c>
      <c r="Q1057" s="8" t="e">
        <f>VLOOKUP(P1057,'Lookup Tables'!$A$3:$B$121,1,TRUE)</f>
        <v>#N/A</v>
      </c>
      <c r="R1057" s="9" t="e">
        <f>VLOOKUP(P1057,'Lookup Tables'!$A$3:$B$121,2,TRUE)</f>
        <v>#N/A</v>
      </c>
      <c r="S1057" s="10" t="e">
        <f>VLOOKUP(P1057,'Lookup Tables'!$D$3:$E$25,2,TRUE)</f>
        <v>#N/A</v>
      </c>
      <c r="T1057" s="24" t="str">
        <f>IF(LEFT(G1057,2)="PH",VLOOKUP(LEFT(G1057,3),'Lookup Tables'!$G$3:$H$37,2,FALSE),IF(ISNA(VLOOKUP(LEFT(G1057,2),'Lookup Tables'!$G$3:$H$37,2,FALSE)),"Other",VLOOKUP(LEFT(G1057,2),'Lookup Tables'!$G$3:$H$37,2,FALSE)))</f>
        <v>Other</v>
      </c>
      <c r="U1057" s="79" t="str">
        <f t="shared" si="115"/>
        <v/>
      </c>
      <c r="V1057" s="79" t="str">
        <f t="shared" si="116"/>
        <v>n/a</v>
      </c>
      <c r="W1057" s="79">
        <f>VLOOKUP(V1057,'Lookup Tables'!$K$3:$L$21,2,FALSE)</f>
        <v>0</v>
      </c>
      <c r="X1057" s="79">
        <f t="shared" si="117"/>
        <v>0</v>
      </c>
      <c r="Y1057" s="12" t="e">
        <f ca="1">IF(R1057="LATE",TODAY()-P1057,0)</f>
        <v>#N/A</v>
      </c>
      <c r="Z1057" t="e">
        <f ca="1">Y1057*L1057</f>
        <v>#N/A</v>
      </c>
      <c r="AA1057" s="80"/>
      <c r="AB1057" s="93"/>
    </row>
    <row r="1058" spans="1:28" x14ac:dyDescent="0.25">
      <c r="A1058" s="25"/>
      <c r="B1058" s="25"/>
      <c r="C1058" s="26"/>
      <c r="D1058" s="26"/>
      <c r="E1058" s="25"/>
      <c r="F1058" s="25"/>
      <c r="G1058" s="25"/>
      <c r="H1058" s="25"/>
      <c r="I1058" s="25" t="s">
        <v>2491</v>
      </c>
      <c r="J1058" s="27"/>
      <c r="K1058" s="27"/>
      <c r="L1058" s="27"/>
      <c r="M1058" s="93">
        <v>0</v>
      </c>
      <c r="N1058" s="4" t="str">
        <f t="shared" si="118"/>
        <v/>
      </c>
      <c r="O1058" s="4">
        <f t="shared" si="119"/>
        <v>0</v>
      </c>
      <c r="P1058" s="8">
        <f t="shared" si="120"/>
        <v>0</v>
      </c>
      <c r="Q1058" s="8" t="e">
        <f>VLOOKUP(P1058,'Lookup Tables'!$A$3:$B$121,1,TRUE)</f>
        <v>#N/A</v>
      </c>
      <c r="R1058" s="9" t="e">
        <f>VLOOKUP(P1058,'Lookup Tables'!$A$3:$B$121,2,TRUE)</f>
        <v>#N/A</v>
      </c>
      <c r="S1058" s="10" t="e">
        <f>VLOOKUP(P1058,'Lookup Tables'!$D$3:$E$25,2,TRUE)</f>
        <v>#N/A</v>
      </c>
      <c r="T1058" s="24" t="str">
        <f>IF(LEFT(G1058,2)="PH",VLOOKUP(LEFT(G1058,3),'Lookup Tables'!$G$3:$H$37,2,FALSE),IF(ISNA(VLOOKUP(LEFT(G1058,2),'Lookup Tables'!$G$3:$H$37,2,FALSE)),"Other",VLOOKUP(LEFT(G1058,2),'Lookup Tables'!$G$3:$H$37,2,FALSE)))</f>
        <v>Other</v>
      </c>
      <c r="U1058" s="79" t="str">
        <f t="shared" si="115"/>
        <v/>
      </c>
      <c r="V1058" s="79" t="str">
        <f t="shared" si="116"/>
        <v>n/a</v>
      </c>
      <c r="W1058" s="79">
        <f>VLOOKUP(V1058,'Lookup Tables'!$K$3:$L$21,2,FALSE)</f>
        <v>0</v>
      </c>
      <c r="X1058" s="79">
        <f t="shared" si="117"/>
        <v>0</v>
      </c>
      <c r="Y1058" s="12" t="e">
        <f ca="1">IF(R1058="LATE",TODAY()-P1058,0)</f>
        <v>#N/A</v>
      </c>
      <c r="Z1058" t="e">
        <f ca="1">Y1058*L1058</f>
        <v>#N/A</v>
      </c>
      <c r="AA1058" s="80"/>
      <c r="AB1058" s="93"/>
    </row>
    <row r="1059" spans="1:28" x14ac:dyDescent="0.25">
      <c r="A1059" s="25"/>
      <c r="B1059" s="25"/>
      <c r="C1059" s="26"/>
      <c r="D1059" s="26"/>
      <c r="E1059" s="25"/>
      <c r="F1059" s="25"/>
      <c r="G1059" s="25"/>
      <c r="H1059" s="25"/>
      <c r="I1059" s="25" t="s">
        <v>2491</v>
      </c>
      <c r="J1059" s="27"/>
      <c r="K1059" s="27"/>
      <c r="L1059" s="27"/>
      <c r="M1059" s="93">
        <v>0</v>
      </c>
      <c r="N1059" s="4" t="str">
        <f t="shared" si="118"/>
        <v/>
      </c>
      <c r="O1059" s="4">
        <f t="shared" si="119"/>
        <v>0</v>
      </c>
      <c r="P1059" s="8">
        <f t="shared" si="120"/>
        <v>0</v>
      </c>
      <c r="Q1059" s="8" t="e">
        <f>VLOOKUP(P1059,'Lookup Tables'!$A$3:$B$121,1,TRUE)</f>
        <v>#N/A</v>
      </c>
      <c r="R1059" s="9" t="e">
        <f>VLOOKUP(P1059,'Lookup Tables'!$A$3:$B$121,2,TRUE)</f>
        <v>#N/A</v>
      </c>
      <c r="S1059" s="10" t="e">
        <f>VLOOKUP(P1059,'Lookup Tables'!$D$3:$E$25,2,TRUE)</f>
        <v>#N/A</v>
      </c>
      <c r="T1059" s="24" t="str">
        <f>IF(LEFT(G1059,2)="PH",VLOOKUP(LEFT(G1059,3),'Lookup Tables'!$G$3:$H$37,2,FALSE),IF(ISNA(VLOOKUP(LEFT(G1059,2),'Lookup Tables'!$G$3:$H$37,2,FALSE)),"Other",VLOOKUP(LEFT(G1059,2),'Lookup Tables'!$G$3:$H$37,2,FALSE)))</f>
        <v>Other</v>
      </c>
      <c r="U1059" s="79" t="str">
        <f t="shared" si="115"/>
        <v/>
      </c>
      <c r="V1059" s="79" t="str">
        <f t="shared" si="116"/>
        <v>n/a</v>
      </c>
      <c r="W1059" s="79">
        <f>VLOOKUP(V1059,'Lookup Tables'!$K$3:$L$21,2,FALSE)</f>
        <v>0</v>
      </c>
      <c r="X1059" s="79">
        <f t="shared" si="117"/>
        <v>0</v>
      </c>
      <c r="Y1059" s="12" t="e">
        <f ca="1">IF(R1059="LATE",TODAY()-P1059,0)</f>
        <v>#N/A</v>
      </c>
      <c r="Z1059" t="e">
        <f ca="1">Y1059*L1059</f>
        <v>#N/A</v>
      </c>
      <c r="AA1059" s="80"/>
      <c r="AB1059" s="93"/>
    </row>
    <row r="1060" spans="1:28" x14ac:dyDescent="0.25">
      <c r="A1060" s="25"/>
      <c r="B1060" s="25"/>
      <c r="C1060" s="26"/>
      <c r="D1060" s="26"/>
      <c r="E1060" s="25"/>
      <c r="F1060" s="25"/>
      <c r="G1060" s="25"/>
      <c r="H1060" s="25"/>
      <c r="I1060" s="25" t="s">
        <v>2491</v>
      </c>
      <c r="J1060" s="27"/>
      <c r="K1060" s="27"/>
      <c r="L1060" s="27"/>
      <c r="M1060" s="93">
        <v>0</v>
      </c>
      <c r="N1060" s="4" t="str">
        <f t="shared" si="118"/>
        <v/>
      </c>
      <c r="O1060" s="4">
        <f t="shared" si="119"/>
        <v>0</v>
      </c>
      <c r="P1060" s="8">
        <f t="shared" si="120"/>
        <v>0</v>
      </c>
      <c r="Q1060" s="8" t="e">
        <f>VLOOKUP(P1060,'Lookup Tables'!$A$3:$B$121,1,TRUE)</f>
        <v>#N/A</v>
      </c>
      <c r="R1060" s="9" t="e">
        <f>VLOOKUP(P1060,'Lookup Tables'!$A$3:$B$121,2,TRUE)</f>
        <v>#N/A</v>
      </c>
      <c r="S1060" s="10" t="e">
        <f>VLOOKUP(P1060,'Lookup Tables'!$D$3:$E$25,2,TRUE)</f>
        <v>#N/A</v>
      </c>
      <c r="T1060" s="24" t="str">
        <f>IF(LEFT(G1060,2)="PH",VLOOKUP(LEFT(G1060,3),'Lookup Tables'!$G$3:$H$37,2,FALSE),IF(ISNA(VLOOKUP(LEFT(G1060,2),'Lookup Tables'!$G$3:$H$37,2,FALSE)),"Other",VLOOKUP(LEFT(G1060,2),'Lookup Tables'!$G$3:$H$37,2,FALSE)))</f>
        <v>Other</v>
      </c>
      <c r="U1060" s="79" t="str">
        <f t="shared" si="115"/>
        <v/>
      </c>
      <c r="V1060" s="79" t="str">
        <f t="shared" si="116"/>
        <v>n/a</v>
      </c>
      <c r="W1060" s="79">
        <f>VLOOKUP(V1060,'Lookup Tables'!$K$3:$L$21,2,FALSE)</f>
        <v>0</v>
      </c>
      <c r="X1060" s="79">
        <f t="shared" si="117"/>
        <v>0</v>
      </c>
      <c r="Y1060" s="12" t="e">
        <f ca="1">IF(R1060="LATE",TODAY()-P1060,0)</f>
        <v>#N/A</v>
      </c>
      <c r="Z1060" t="e">
        <f ca="1">Y1060*L1060</f>
        <v>#N/A</v>
      </c>
      <c r="AA1060" s="80"/>
      <c r="AB1060" s="93"/>
    </row>
    <row r="1061" spans="1:28" x14ac:dyDescent="0.25">
      <c r="A1061" s="25"/>
      <c r="B1061" s="25"/>
      <c r="C1061" s="26"/>
      <c r="D1061" s="26"/>
      <c r="E1061" s="25"/>
      <c r="F1061" s="25"/>
      <c r="G1061" s="25"/>
      <c r="H1061" s="25"/>
      <c r="I1061" s="25" t="s">
        <v>2491</v>
      </c>
      <c r="J1061" s="27"/>
      <c r="K1061" s="27"/>
      <c r="L1061" s="27"/>
      <c r="M1061" s="93">
        <v>0</v>
      </c>
      <c r="N1061" s="4" t="str">
        <f t="shared" si="118"/>
        <v/>
      </c>
      <c r="O1061" s="4">
        <f t="shared" si="119"/>
        <v>0</v>
      </c>
      <c r="P1061" s="8">
        <f t="shared" si="120"/>
        <v>0</v>
      </c>
      <c r="Q1061" s="8" t="e">
        <f>VLOOKUP(P1061,'Lookup Tables'!$A$3:$B$121,1,TRUE)</f>
        <v>#N/A</v>
      </c>
      <c r="R1061" s="9" t="e">
        <f>VLOOKUP(P1061,'Lookup Tables'!$A$3:$B$121,2,TRUE)</f>
        <v>#N/A</v>
      </c>
      <c r="S1061" s="10" t="e">
        <f>VLOOKUP(P1061,'Lookup Tables'!$D$3:$E$25,2,TRUE)</f>
        <v>#N/A</v>
      </c>
      <c r="T1061" s="24" t="str">
        <f>IF(LEFT(G1061,2)="PH",VLOOKUP(LEFT(G1061,3),'Lookup Tables'!$G$3:$H$37,2,FALSE),IF(ISNA(VLOOKUP(LEFT(G1061,2),'Lookup Tables'!$G$3:$H$37,2,FALSE)),"Other",VLOOKUP(LEFT(G1061,2),'Lookup Tables'!$G$3:$H$37,2,FALSE)))</f>
        <v>Other</v>
      </c>
      <c r="U1061" s="79" t="str">
        <f t="shared" si="115"/>
        <v/>
      </c>
      <c r="V1061" s="79" t="str">
        <f t="shared" si="116"/>
        <v>n/a</v>
      </c>
      <c r="W1061" s="79">
        <f>VLOOKUP(V1061,'Lookup Tables'!$K$3:$L$21,2,FALSE)</f>
        <v>0</v>
      </c>
      <c r="X1061" s="79">
        <f t="shared" si="117"/>
        <v>0</v>
      </c>
      <c r="Y1061" s="12" t="e">
        <f ca="1">IF(R1061="LATE",TODAY()-P1061,0)</f>
        <v>#N/A</v>
      </c>
      <c r="Z1061" t="e">
        <f ca="1">Y1061*L1061</f>
        <v>#N/A</v>
      </c>
      <c r="AA1061" s="80"/>
      <c r="AB1061" s="93"/>
    </row>
    <row r="1062" spans="1:28" x14ac:dyDescent="0.25">
      <c r="A1062" s="25"/>
      <c r="B1062" s="25"/>
      <c r="C1062" s="26"/>
      <c r="D1062" s="26"/>
      <c r="E1062" s="25"/>
      <c r="F1062" s="25"/>
      <c r="G1062" s="25"/>
      <c r="H1062" s="25"/>
      <c r="I1062" s="25" t="s">
        <v>2491</v>
      </c>
      <c r="J1062" s="27"/>
      <c r="K1062" s="27"/>
      <c r="L1062" s="27"/>
      <c r="M1062" s="93">
        <v>0</v>
      </c>
      <c r="N1062" s="4" t="str">
        <f t="shared" si="118"/>
        <v/>
      </c>
      <c r="O1062" s="4">
        <f t="shared" si="119"/>
        <v>0</v>
      </c>
      <c r="P1062" s="8">
        <f t="shared" si="120"/>
        <v>0</v>
      </c>
      <c r="Q1062" s="8" t="e">
        <f>VLOOKUP(P1062,'Lookup Tables'!$A$3:$B$121,1,TRUE)</f>
        <v>#N/A</v>
      </c>
      <c r="R1062" s="9" t="e">
        <f>VLOOKUP(P1062,'Lookup Tables'!$A$3:$B$121,2,TRUE)</f>
        <v>#N/A</v>
      </c>
      <c r="S1062" s="10" t="e">
        <f>VLOOKUP(P1062,'Lookup Tables'!$D$3:$E$25,2,TRUE)</f>
        <v>#N/A</v>
      </c>
      <c r="T1062" s="24" t="str">
        <f>IF(LEFT(G1062,2)="PH",VLOOKUP(LEFT(G1062,3),'Lookup Tables'!$G$3:$H$37,2,FALSE),IF(ISNA(VLOOKUP(LEFT(G1062,2),'Lookup Tables'!$G$3:$H$37,2,FALSE)),"Other",VLOOKUP(LEFT(G1062,2),'Lookup Tables'!$G$3:$H$37,2,FALSE)))</f>
        <v>Other</v>
      </c>
      <c r="U1062" s="79" t="str">
        <f t="shared" si="115"/>
        <v/>
      </c>
      <c r="V1062" s="79" t="str">
        <f t="shared" si="116"/>
        <v>n/a</v>
      </c>
      <c r="W1062" s="79">
        <f>VLOOKUP(V1062,'Lookup Tables'!$K$3:$L$21,2,FALSE)</f>
        <v>0</v>
      </c>
      <c r="X1062" s="79">
        <f t="shared" si="117"/>
        <v>0</v>
      </c>
      <c r="Y1062" s="12" t="e">
        <f ca="1">IF(R1062="LATE",TODAY()-P1062,0)</f>
        <v>#N/A</v>
      </c>
      <c r="Z1062" t="e">
        <f ca="1">Y1062*L1062</f>
        <v>#N/A</v>
      </c>
      <c r="AA1062" s="80"/>
      <c r="AB1062" s="93"/>
    </row>
    <row r="1063" spans="1:28" x14ac:dyDescent="0.25">
      <c r="A1063" s="25"/>
      <c r="B1063" s="25"/>
      <c r="C1063" s="26"/>
      <c r="D1063" s="26"/>
      <c r="E1063" s="25"/>
      <c r="F1063" s="25"/>
      <c r="G1063" s="25"/>
      <c r="H1063" s="25"/>
      <c r="I1063" s="25" t="s">
        <v>2491</v>
      </c>
      <c r="J1063" s="27"/>
      <c r="K1063" s="27"/>
      <c r="L1063" s="27"/>
      <c r="M1063" s="93">
        <v>0</v>
      </c>
      <c r="N1063" s="4" t="str">
        <f t="shared" si="118"/>
        <v/>
      </c>
      <c r="O1063" s="4">
        <f t="shared" si="119"/>
        <v>0</v>
      </c>
      <c r="P1063" s="8">
        <f t="shared" si="120"/>
        <v>0</v>
      </c>
      <c r="Q1063" s="8" t="e">
        <f>VLOOKUP(P1063,'Lookup Tables'!$A$3:$B$121,1,TRUE)</f>
        <v>#N/A</v>
      </c>
      <c r="R1063" s="9" t="e">
        <f>VLOOKUP(P1063,'Lookup Tables'!$A$3:$B$121,2,TRUE)</f>
        <v>#N/A</v>
      </c>
      <c r="S1063" s="10" t="e">
        <f>VLOOKUP(P1063,'Lookup Tables'!$D$3:$E$25,2,TRUE)</f>
        <v>#N/A</v>
      </c>
      <c r="T1063" s="24" t="str">
        <f>IF(LEFT(G1063,2)="PH",VLOOKUP(LEFT(G1063,3),'Lookup Tables'!$G$3:$H$37,2,FALSE),IF(ISNA(VLOOKUP(LEFT(G1063,2),'Lookup Tables'!$G$3:$H$37,2,FALSE)),"Other",VLOOKUP(LEFT(G1063,2),'Lookup Tables'!$G$3:$H$37,2,FALSE)))</f>
        <v>Other</v>
      </c>
      <c r="U1063" s="79" t="str">
        <f t="shared" si="115"/>
        <v/>
      </c>
      <c r="V1063" s="79" t="str">
        <f t="shared" si="116"/>
        <v>n/a</v>
      </c>
      <c r="W1063" s="79">
        <f>VLOOKUP(V1063,'Lookup Tables'!$K$3:$L$21,2,FALSE)</f>
        <v>0</v>
      </c>
      <c r="X1063" s="79">
        <f t="shared" si="117"/>
        <v>0</v>
      </c>
      <c r="Y1063" s="12" t="e">
        <f ca="1">IF(R1063="LATE",TODAY()-P1063,0)</f>
        <v>#N/A</v>
      </c>
      <c r="Z1063" t="e">
        <f ca="1">Y1063*L1063</f>
        <v>#N/A</v>
      </c>
      <c r="AA1063" s="80"/>
      <c r="AB1063" s="93"/>
    </row>
    <row r="1064" spans="1:28" x14ac:dyDescent="0.25">
      <c r="A1064" s="25"/>
      <c r="B1064" s="25"/>
      <c r="C1064" s="26"/>
      <c r="D1064" s="26"/>
      <c r="E1064" s="25"/>
      <c r="F1064" s="25"/>
      <c r="G1064" s="25"/>
      <c r="H1064" s="25"/>
      <c r="I1064" s="25" t="s">
        <v>2491</v>
      </c>
      <c r="J1064" s="27"/>
      <c r="K1064" s="27"/>
      <c r="L1064" s="27"/>
      <c r="M1064" s="93">
        <v>0</v>
      </c>
      <c r="N1064" s="4" t="str">
        <f t="shared" si="118"/>
        <v/>
      </c>
      <c r="O1064" s="4">
        <f t="shared" si="119"/>
        <v>0</v>
      </c>
      <c r="P1064" s="8">
        <f t="shared" si="120"/>
        <v>0</v>
      </c>
      <c r="Q1064" s="8" t="e">
        <f>VLOOKUP(P1064,'Lookup Tables'!$A$3:$B$121,1,TRUE)</f>
        <v>#N/A</v>
      </c>
      <c r="R1064" s="9" t="e">
        <f>VLOOKUP(P1064,'Lookup Tables'!$A$3:$B$121,2,TRUE)</f>
        <v>#N/A</v>
      </c>
      <c r="S1064" s="10" t="e">
        <f>VLOOKUP(P1064,'Lookup Tables'!$D$3:$E$25,2,TRUE)</f>
        <v>#N/A</v>
      </c>
      <c r="T1064" s="24" t="str">
        <f>IF(LEFT(G1064,2)="PH",VLOOKUP(LEFT(G1064,3),'Lookup Tables'!$G$3:$H$37,2,FALSE),IF(ISNA(VLOOKUP(LEFT(G1064,2),'Lookup Tables'!$G$3:$H$37,2,FALSE)),"Other",VLOOKUP(LEFT(G1064,2),'Lookup Tables'!$G$3:$H$37,2,FALSE)))</f>
        <v>Other</v>
      </c>
      <c r="U1064" s="79" t="str">
        <f t="shared" si="115"/>
        <v/>
      </c>
      <c r="V1064" s="79" t="str">
        <f t="shared" si="116"/>
        <v>n/a</v>
      </c>
      <c r="W1064" s="79">
        <f>VLOOKUP(V1064,'Lookup Tables'!$K$3:$L$21,2,FALSE)</f>
        <v>0</v>
      </c>
      <c r="X1064" s="79">
        <f t="shared" si="117"/>
        <v>0</v>
      </c>
      <c r="Y1064" s="12" t="e">
        <f ca="1">IF(R1064="LATE",TODAY()-P1064,0)</f>
        <v>#N/A</v>
      </c>
      <c r="Z1064" t="e">
        <f ca="1">Y1064*L1064</f>
        <v>#N/A</v>
      </c>
      <c r="AA1064" s="80"/>
      <c r="AB1064" s="93"/>
    </row>
    <row r="1065" spans="1:28" x14ac:dyDescent="0.25">
      <c r="A1065" s="25"/>
      <c r="B1065" s="25"/>
      <c r="C1065" s="26"/>
      <c r="D1065" s="26"/>
      <c r="E1065" s="25"/>
      <c r="F1065" s="25"/>
      <c r="G1065" s="25"/>
      <c r="H1065" s="25"/>
      <c r="I1065" s="25" t="s">
        <v>2491</v>
      </c>
      <c r="J1065" s="27"/>
      <c r="K1065" s="27"/>
      <c r="L1065" s="27"/>
      <c r="M1065" s="93">
        <v>0</v>
      </c>
      <c r="N1065" s="4" t="str">
        <f t="shared" si="118"/>
        <v/>
      </c>
      <c r="O1065" s="4">
        <f t="shared" si="119"/>
        <v>0</v>
      </c>
      <c r="P1065" s="8">
        <f t="shared" si="120"/>
        <v>0</v>
      </c>
      <c r="Q1065" s="8" t="e">
        <f>VLOOKUP(P1065,'Lookup Tables'!$A$3:$B$121,1,TRUE)</f>
        <v>#N/A</v>
      </c>
      <c r="R1065" s="9" t="e">
        <f>VLOOKUP(P1065,'Lookup Tables'!$A$3:$B$121,2,TRUE)</f>
        <v>#N/A</v>
      </c>
      <c r="S1065" s="10" t="e">
        <f>VLOOKUP(P1065,'Lookup Tables'!$D$3:$E$25,2,TRUE)</f>
        <v>#N/A</v>
      </c>
      <c r="T1065" s="24" t="str">
        <f>IF(LEFT(G1065,2)="PH",VLOOKUP(LEFT(G1065,3),'Lookup Tables'!$G$3:$H$37,2,FALSE),IF(ISNA(VLOOKUP(LEFT(G1065,2),'Lookup Tables'!$G$3:$H$37,2,FALSE)),"Other",VLOOKUP(LEFT(G1065,2),'Lookup Tables'!$G$3:$H$37,2,FALSE)))</f>
        <v>Other</v>
      </c>
      <c r="U1065" s="79" t="str">
        <f t="shared" si="115"/>
        <v/>
      </c>
      <c r="V1065" s="79" t="str">
        <f t="shared" si="116"/>
        <v>n/a</v>
      </c>
      <c r="W1065" s="79">
        <f>VLOOKUP(V1065,'Lookup Tables'!$K$3:$L$21,2,FALSE)</f>
        <v>0</v>
      </c>
      <c r="X1065" s="79">
        <f t="shared" si="117"/>
        <v>0</v>
      </c>
      <c r="Y1065" s="12" t="e">
        <f ca="1">IF(R1065="LATE",TODAY()-P1065,0)</f>
        <v>#N/A</v>
      </c>
      <c r="Z1065" t="e">
        <f ca="1">Y1065*L1065</f>
        <v>#N/A</v>
      </c>
      <c r="AA1065" s="80"/>
      <c r="AB1065" s="93"/>
    </row>
    <row r="1066" spans="1:28" x14ac:dyDescent="0.25">
      <c r="A1066" s="25"/>
      <c r="B1066" s="25"/>
      <c r="C1066" s="26"/>
      <c r="D1066" s="26"/>
      <c r="E1066" s="25"/>
      <c r="F1066" s="25"/>
      <c r="G1066" s="25"/>
      <c r="H1066" s="25"/>
      <c r="I1066" s="25" t="s">
        <v>2491</v>
      </c>
      <c r="J1066" s="27"/>
      <c r="K1066" s="27"/>
      <c r="L1066" s="27"/>
      <c r="M1066" s="93">
        <v>0</v>
      </c>
      <c r="N1066" s="4" t="str">
        <f t="shared" si="118"/>
        <v/>
      </c>
      <c r="O1066" s="4">
        <f t="shared" si="119"/>
        <v>0</v>
      </c>
      <c r="P1066" s="8">
        <f t="shared" si="120"/>
        <v>0</v>
      </c>
      <c r="Q1066" s="8" t="e">
        <f>VLOOKUP(P1066,'Lookup Tables'!$A$3:$B$121,1,TRUE)</f>
        <v>#N/A</v>
      </c>
      <c r="R1066" s="9" t="e">
        <f>VLOOKUP(P1066,'Lookup Tables'!$A$3:$B$121,2,TRUE)</f>
        <v>#N/A</v>
      </c>
      <c r="S1066" s="10" t="e">
        <f>VLOOKUP(P1066,'Lookup Tables'!$D$3:$E$25,2,TRUE)</f>
        <v>#N/A</v>
      </c>
      <c r="T1066" s="24" t="str">
        <f>IF(LEFT(G1066,2)="PH",VLOOKUP(LEFT(G1066,3),'Lookup Tables'!$G$3:$H$37,2,FALSE),IF(ISNA(VLOOKUP(LEFT(G1066,2),'Lookup Tables'!$G$3:$H$37,2,FALSE)),"Other",VLOOKUP(LEFT(G1066,2),'Lookup Tables'!$G$3:$H$37,2,FALSE)))</f>
        <v>Other</v>
      </c>
      <c r="U1066" s="79" t="str">
        <f t="shared" si="115"/>
        <v/>
      </c>
      <c r="V1066" s="79" t="str">
        <f t="shared" si="116"/>
        <v>n/a</v>
      </c>
      <c r="W1066" s="79">
        <f>VLOOKUP(V1066,'Lookup Tables'!$K$3:$L$21,2,FALSE)</f>
        <v>0</v>
      </c>
      <c r="X1066" s="79">
        <f t="shared" si="117"/>
        <v>0</v>
      </c>
      <c r="Y1066" s="12" t="e">
        <f ca="1">IF(R1066="LATE",TODAY()-P1066,0)</f>
        <v>#N/A</v>
      </c>
      <c r="Z1066" t="e">
        <f ca="1">Y1066*L1066</f>
        <v>#N/A</v>
      </c>
      <c r="AA1066" s="80"/>
      <c r="AB1066" s="93"/>
    </row>
    <row r="1067" spans="1:28" x14ac:dyDescent="0.25">
      <c r="A1067" s="25"/>
      <c r="B1067" s="25"/>
      <c r="C1067" s="26"/>
      <c r="D1067" s="26"/>
      <c r="E1067" s="25"/>
      <c r="F1067" s="25"/>
      <c r="G1067" s="25"/>
      <c r="H1067" s="25"/>
      <c r="I1067" s="25" t="s">
        <v>2491</v>
      </c>
      <c r="J1067" s="27"/>
      <c r="K1067" s="27"/>
      <c r="L1067" s="27"/>
      <c r="M1067" s="93">
        <v>0</v>
      </c>
      <c r="N1067" s="4" t="str">
        <f t="shared" si="118"/>
        <v/>
      </c>
      <c r="O1067" s="4">
        <f t="shared" si="119"/>
        <v>0</v>
      </c>
      <c r="P1067" s="8">
        <f t="shared" si="120"/>
        <v>0</v>
      </c>
      <c r="Q1067" s="8" t="e">
        <f>VLOOKUP(P1067,'Lookup Tables'!$A$3:$B$121,1,TRUE)</f>
        <v>#N/A</v>
      </c>
      <c r="R1067" s="9" t="e">
        <f>VLOOKUP(P1067,'Lookup Tables'!$A$3:$B$121,2,TRUE)</f>
        <v>#N/A</v>
      </c>
      <c r="S1067" s="10" t="e">
        <f>VLOOKUP(P1067,'Lookup Tables'!$D$3:$E$25,2,TRUE)</f>
        <v>#N/A</v>
      </c>
      <c r="T1067" s="24" t="str">
        <f>IF(LEFT(G1067,2)="PH",VLOOKUP(LEFT(G1067,3),'Lookup Tables'!$G$3:$H$37,2,FALSE),IF(ISNA(VLOOKUP(LEFT(G1067,2),'Lookup Tables'!$G$3:$H$37,2,FALSE)),"Other",VLOOKUP(LEFT(G1067,2),'Lookup Tables'!$G$3:$H$37,2,FALSE)))</f>
        <v>Other</v>
      </c>
      <c r="U1067" s="79" t="str">
        <f t="shared" si="115"/>
        <v/>
      </c>
      <c r="V1067" s="79" t="str">
        <f t="shared" si="116"/>
        <v>n/a</v>
      </c>
      <c r="W1067" s="79">
        <f>VLOOKUP(V1067,'Lookup Tables'!$K$3:$L$21,2,FALSE)</f>
        <v>0</v>
      </c>
      <c r="X1067" s="79">
        <f t="shared" si="117"/>
        <v>0</v>
      </c>
      <c r="Y1067" s="12" t="e">
        <f ca="1">IF(R1067="LATE",TODAY()-P1067,0)</f>
        <v>#N/A</v>
      </c>
      <c r="Z1067" t="e">
        <f ca="1">Y1067*L1067</f>
        <v>#N/A</v>
      </c>
      <c r="AA1067" s="80"/>
      <c r="AB1067" s="93"/>
    </row>
    <row r="1068" spans="1:28" x14ac:dyDescent="0.25">
      <c r="A1068" s="25"/>
      <c r="B1068" s="25"/>
      <c r="C1068" s="26"/>
      <c r="D1068" s="26"/>
      <c r="E1068" s="25"/>
      <c r="F1068" s="25"/>
      <c r="G1068" s="25"/>
      <c r="H1068" s="25"/>
      <c r="I1068" s="25" t="s">
        <v>2491</v>
      </c>
      <c r="J1068" s="27"/>
      <c r="K1068" s="27"/>
      <c r="L1068" s="27"/>
      <c r="M1068" s="93">
        <v>0</v>
      </c>
      <c r="N1068" s="4" t="str">
        <f t="shared" si="118"/>
        <v/>
      </c>
      <c r="O1068" s="4">
        <f t="shared" si="119"/>
        <v>0</v>
      </c>
      <c r="P1068" s="8">
        <f t="shared" si="120"/>
        <v>0</v>
      </c>
      <c r="Q1068" s="8" t="e">
        <f>VLOOKUP(P1068,'Lookup Tables'!$A$3:$B$121,1,TRUE)</f>
        <v>#N/A</v>
      </c>
      <c r="R1068" s="9" t="e">
        <f>VLOOKUP(P1068,'Lookup Tables'!$A$3:$B$121,2,TRUE)</f>
        <v>#N/A</v>
      </c>
      <c r="S1068" s="10" t="e">
        <f>VLOOKUP(P1068,'Lookup Tables'!$D$3:$E$25,2,TRUE)</f>
        <v>#N/A</v>
      </c>
      <c r="T1068" s="24" t="str">
        <f>IF(LEFT(G1068,2)="PH",VLOOKUP(LEFT(G1068,3),'Lookup Tables'!$G$3:$H$37,2,FALSE),IF(ISNA(VLOOKUP(LEFT(G1068,2),'Lookup Tables'!$G$3:$H$37,2,FALSE)),"Other",VLOOKUP(LEFT(G1068,2),'Lookup Tables'!$G$3:$H$37,2,FALSE)))</f>
        <v>Other</v>
      </c>
      <c r="U1068" s="79" t="str">
        <f t="shared" si="115"/>
        <v/>
      </c>
      <c r="V1068" s="79" t="str">
        <f t="shared" si="116"/>
        <v>n/a</v>
      </c>
      <c r="W1068" s="79">
        <f>VLOOKUP(V1068,'Lookup Tables'!$K$3:$L$21,2,FALSE)</f>
        <v>0</v>
      </c>
      <c r="X1068" s="79">
        <f t="shared" si="117"/>
        <v>0</v>
      </c>
      <c r="Y1068" s="12" t="e">
        <f ca="1">IF(R1068="LATE",TODAY()-P1068,0)</f>
        <v>#N/A</v>
      </c>
      <c r="Z1068" t="e">
        <f ca="1">Y1068*L1068</f>
        <v>#N/A</v>
      </c>
      <c r="AA1068" s="80"/>
      <c r="AB1068" s="93"/>
    </row>
    <row r="1069" spans="1:28" x14ac:dyDescent="0.25">
      <c r="A1069" s="25"/>
      <c r="B1069" s="25"/>
      <c r="C1069" s="26"/>
      <c r="D1069" s="26"/>
      <c r="E1069" s="25"/>
      <c r="F1069" s="25"/>
      <c r="G1069" s="25"/>
      <c r="H1069" s="25"/>
      <c r="I1069" s="25" t="s">
        <v>2491</v>
      </c>
      <c r="J1069" s="27"/>
      <c r="K1069" s="27"/>
      <c r="L1069" s="27"/>
      <c r="M1069" s="93">
        <v>0</v>
      </c>
      <c r="N1069" s="4" t="str">
        <f t="shared" si="118"/>
        <v/>
      </c>
      <c r="O1069" s="4">
        <f t="shared" si="119"/>
        <v>0</v>
      </c>
      <c r="P1069" s="8">
        <f t="shared" si="120"/>
        <v>0</v>
      </c>
      <c r="Q1069" s="8" t="e">
        <f>VLOOKUP(P1069,'Lookup Tables'!$A$3:$B$121,1,TRUE)</f>
        <v>#N/A</v>
      </c>
      <c r="R1069" s="9" t="e">
        <f>VLOOKUP(P1069,'Lookup Tables'!$A$3:$B$121,2,TRUE)</f>
        <v>#N/A</v>
      </c>
      <c r="S1069" s="10" t="e">
        <f>VLOOKUP(P1069,'Lookup Tables'!$D$3:$E$25,2,TRUE)</f>
        <v>#N/A</v>
      </c>
      <c r="T1069" s="24" t="str">
        <f>IF(LEFT(G1069,2)="PH",VLOOKUP(LEFT(G1069,3),'Lookup Tables'!$G$3:$H$37,2,FALSE),IF(ISNA(VLOOKUP(LEFT(G1069,2),'Lookup Tables'!$G$3:$H$37,2,FALSE)),"Other",VLOOKUP(LEFT(G1069,2),'Lookup Tables'!$G$3:$H$37,2,FALSE)))</f>
        <v>Other</v>
      </c>
      <c r="U1069" s="79" t="str">
        <f t="shared" si="115"/>
        <v/>
      </c>
      <c r="V1069" s="79" t="str">
        <f t="shared" si="116"/>
        <v>n/a</v>
      </c>
      <c r="W1069" s="79">
        <f>VLOOKUP(V1069,'Lookup Tables'!$K$3:$L$21,2,FALSE)</f>
        <v>0</v>
      </c>
      <c r="X1069" s="79">
        <f t="shared" si="117"/>
        <v>0</v>
      </c>
      <c r="Y1069" s="12" t="e">
        <f ca="1">IF(R1069="LATE",TODAY()-P1069,0)</f>
        <v>#N/A</v>
      </c>
      <c r="Z1069" t="e">
        <f ca="1">Y1069*L1069</f>
        <v>#N/A</v>
      </c>
      <c r="AA1069" s="80"/>
      <c r="AB1069" s="93"/>
    </row>
    <row r="1070" spans="1:28" x14ac:dyDescent="0.25">
      <c r="A1070" s="25"/>
      <c r="B1070" s="25"/>
      <c r="C1070" s="26"/>
      <c r="D1070" s="26"/>
      <c r="E1070" s="25"/>
      <c r="F1070" s="25"/>
      <c r="G1070" s="25"/>
      <c r="H1070" s="25"/>
      <c r="I1070" s="25" t="s">
        <v>2491</v>
      </c>
      <c r="J1070" s="27"/>
      <c r="K1070" s="27"/>
      <c r="L1070" s="27"/>
      <c r="M1070" s="93">
        <v>0</v>
      </c>
      <c r="N1070" s="4" t="str">
        <f t="shared" si="118"/>
        <v/>
      </c>
      <c r="O1070" s="4">
        <f t="shared" si="119"/>
        <v>0</v>
      </c>
      <c r="P1070" s="8">
        <f t="shared" si="120"/>
        <v>0</v>
      </c>
      <c r="Q1070" s="8" t="e">
        <f>VLOOKUP(P1070,'Lookup Tables'!$A$3:$B$121,1,TRUE)</f>
        <v>#N/A</v>
      </c>
      <c r="R1070" s="9" t="e">
        <f>VLOOKUP(P1070,'Lookup Tables'!$A$3:$B$121,2,TRUE)</f>
        <v>#N/A</v>
      </c>
      <c r="S1070" s="10" t="e">
        <f>VLOOKUP(P1070,'Lookup Tables'!$D$3:$E$25,2,TRUE)</f>
        <v>#N/A</v>
      </c>
      <c r="T1070" s="24" t="str">
        <f>IF(LEFT(G1070,2)="PH",VLOOKUP(LEFT(G1070,3),'Lookup Tables'!$G$3:$H$37,2,FALSE),IF(ISNA(VLOOKUP(LEFT(G1070,2),'Lookup Tables'!$G$3:$H$37,2,FALSE)),"Other",VLOOKUP(LEFT(G1070,2),'Lookup Tables'!$G$3:$H$37,2,FALSE)))</f>
        <v>Other</v>
      </c>
      <c r="U1070" s="79" t="str">
        <f t="shared" si="115"/>
        <v/>
      </c>
      <c r="V1070" s="79" t="str">
        <f t="shared" si="116"/>
        <v>n/a</v>
      </c>
      <c r="W1070" s="79">
        <f>VLOOKUP(V1070,'Lookup Tables'!$K$3:$L$21,2,FALSE)</f>
        <v>0</v>
      </c>
      <c r="X1070" s="79">
        <f t="shared" si="117"/>
        <v>0</v>
      </c>
      <c r="Y1070" s="12" t="e">
        <f ca="1">IF(R1070="LATE",TODAY()-P1070,0)</f>
        <v>#N/A</v>
      </c>
      <c r="Z1070" t="e">
        <f ca="1">Y1070*L1070</f>
        <v>#N/A</v>
      </c>
      <c r="AA1070" s="80"/>
      <c r="AB1070" s="93"/>
    </row>
    <row r="1071" spans="1:28" x14ac:dyDescent="0.25">
      <c r="A1071" s="25"/>
      <c r="B1071" s="25"/>
      <c r="C1071" s="26"/>
      <c r="D1071" s="26"/>
      <c r="E1071" s="25"/>
      <c r="F1071" s="25"/>
      <c r="G1071" s="25"/>
      <c r="H1071" s="25"/>
      <c r="I1071" s="25" t="s">
        <v>2491</v>
      </c>
      <c r="J1071" s="27"/>
      <c r="K1071" s="27"/>
      <c r="L1071" s="27"/>
      <c r="M1071" s="93">
        <v>0</v>
      </c>
      <c r="N1071" s="4" t="str">
        <f t="shared" si="118"/>
        <v/>
      </c>
      <c r="O1071" s="4">
        <f t="shared" si="119"/>
        <v>0</v>
      </c>
      <c r="P1071" s="8">
        <f t="shared" si="120"/>
        <v>0</v>
      </c>
      <c r="Q1071" s="8" t="e">
        <f>VLOOKUP(P1071,'Lookup Tables'!$A$3:$B$121,1,TRUE)</f>
        <v>#N/A</v>
      </c>
      <c r="R1071" s="9" t="e">
        <f>VLOOKUP(P1071,'Lookup Tables'!$A$3:$B$121,2,TRUE)</f>
        <v>#N/A</v>
      </c>
      <c r="S1071" s="10" t="e">
        <f>VLOOKUP(P1071,'Lookup Tables'!$D$3:$E$25,2,TRUE)</f>
        <v>#N/A</v>
      </c>
      <c r="T1071" s="24" t="str">
        <f>IF(LEFT(G1071,2)="PH",VLOOKUP(LEFT(G1071,3),'Lookup Tables'!$G$3:$H$37,2,FALSE),IF(ISNA(VLOOKUP(LEFT(G1071,2),'Lookup Tables'!$G$3:$H$37,2,FALSE)),"Other",VLOOKUP(LEFT(G1071,2),'Lookup Tables'!$G$3:$H$37,2,FALSE)))</f>
        <v>Other</v>
      </c>
      <c r="U1071" s="79" t="str">
        <f t="shared" si="115"/>
        <v/>
      </c>
      <c r="V1071" s="79" t="str">
        <f t="shared" si="116"/>
        <v>n/a</v>
      </c>
      <c r="W1071" s="79">
        <f>VLOOKUP(V1071,'Lookup Tables'!$K$3:$L$21,2,FALSE)</f>
        <v>0</v>
      </c>
      <c r="X1071" s="79">
        <f t="shared" si="117"/>
        <v>0</v>
      </c>
      <c r="Y1071" s="12" t="e">
        <f ca="1">IF(R1071="LATE",TODAY()-P1071,0)</f>
        <v>#N/A</v>
      </c>
      <c r="Z1071" t="e">
        <f ca="1">Y1071*L1071</f>
        <v>#N/A</v>
      </c>
      <c r="AA1071" s="80"/>
      <c r="AB1071" s="93"/>
    </row>
    <row r="1072" spans="1:28" x14ac:dyDescent="0.25">
      <c r="A1072" s="25"/>
      <c r="B1072" s="25"/>
      <c r="C1072" s="26"/>
      <c r="D1072" s="26"/>
      <c r="E1072" s="25"/>
      <c r="F1072" s="25"/>
      <c r="G1072" s="25"/>
      <c r="H1072" s="25"/>
      <c r="I1072" s="25" t="s">
        <v>2491</v>
      </c>
      <c r="J1072" s="27"/>
      <c r="K1072" s="27"/>
      <c r="L1072" s="27"/>
      <c r="M1072" s="93">
        <v>0</v>
      </c>
      <c r="N1072" s="4" t="str">
        <f t="shared" si="118"/>
        <v/>
      </c>
      <c r="O1072" s="4">
        <f t="shared" si="119"/>
        <v>0</v>
      </c>
      <c r="P1072" s="8">
        <f t="shared" si="120"/>
        <v>0</v>
      </c>
      <c r="Q1072" s="8" t="e">
        <f>VLOOKUP(P1072,'Lookup Tables'!$A$3:$B$121,1,TRUE)</f>
        <v>#N/A</v>
      </c>
      <c r="R1072" s="9" t="e">
        <f>VLOOKUP(P1072,'Lookup Tables'!$A$3:$B$121,2,TRUE)</f>
        <v>#N/A</v>
      </c>
      <c r="S1072" s="10" t="e">
        <f>VLOOKUP(P1072,'Lookup Tables'!$D$3:$E$25,2,TRUE)</f>
        <v>#N/A</v>
      </c>
      <c r="T1072" s="24" t="str">
        <f>IF(LEFT(G1072,2)="PH",VLOOKUP(LEFT(G1072,3),'Lookup Tables'!$G$3:$H$37,2,FALSE),IF(ISNA(VLOOKUP(LEFT(G1072,2),'Lookup Tables'!$G$3:$H$37,2,FALSE)),"Other",VLOOKUP(LEFT(G1072,2),'Lookup Tables'!$G$3:$H$37,2,FALSE)))</f>
        <v>Other</v>
      </c>
      <c r="U1072" s="79" t="str">
        <f t="shared" si="115"/>
        <v/>
      </c>
      <c r="V1072" s="79" t="str">
        <f t="shared" si="116"/>
        <v>n/a</v>
      </c>
      <c r="W1072" s="79">
        <f>VLOOKUP(V1072,'Lookup Tables'!$K$3:$L$21,2,FALSE)</f>
        <v>0</v>
      </c>
      <c r="X1072" s="79">
        <f t="shared" si="117"/>
        <v>0</v>
      </c>
      <c r="Y1072" s="12" t="e">
        <f ca="1">IF(R1072="LATE",TODAY()-P1072,0)</f>
        <v>#N/A</v>
      </c>
      <c r="Z1072" t="e">
        <f ca="1">Y1072*L1072</f>
        <v>#N/A</v>
      </c>
      <c r="AA1072" s="80"/>
      <c r="AB1072" s="93"/>
    </row>
    <row r="1073" spans="1:28" x14ac:dyDescent="0.25">
      <c r="A1073" s="25"/>
      <c r="B1073" s="25"/>
      <c r="C1073" s="26"/>
      <c r="D1073" s="26"/>
      <c r="E1073" s="25"/>
      <c r="F1073" s="25"/>
      <c r="G1073" s="25"/>
      <c r="H1073" s="25"/>
      <c r="I1073" s="25" t="s">
        <v>2491</v>
      </c>
      <c r="J1073" s="27"/>
      <c r="K1073" s="27"/>
      <c r="L1073" s="27"/>
      <c r="M1073" s="93">
        <v>0</v>
      </c>
      <c r="N1073" s="4" t="str">
        <f t="shared" si="118"/>
        <v/>
      </c>
      <c r="O1073" s="4">
        <f t="shared" si="119"/>
        <v>0</v>
      </c>
      <c r="P1073" s="8">
        <f t="shared" si="120"/>
        <v>0</v>
      </c>
      <c r="Q1073" s="8" t="e">
        <f>VLOOKUP(P1073,'Lookup Tables'!$A$3:$B$121,1,TRUE)</f>
        <v>#N/A</v>
      </c>
      <c r="R1073" s="9" t="e">
        <f>VLOOKUP(P1073,'Lookup Tables'!$A$3:$B$121,2,TRUE)</f>
        <v>#N/A</v>
      </c>
      <c r="S1073" s="10" t="e">
        <f>VLOOKUP(P1073,'Lookup Tables'!$D$3:$E$25,2,TRUE)</f>
        <v>#N/A</v>
      </c>
      <c r="T1073" s="24" t="str">
        <f>IF(LEFT(G1073,2)="PH",VLOOKUP(LEFT(G1073,3),'Lookup Tables'!$G$3:$H$37,2,FALSE),IF(ISNA(VLOOKUP(LEFT(G1073,2),'Lookup Tables'!$G$3:$H$37,2,FALSE)),"Other",VLOOKUP(LEFT(G1073,2),'Lookup Tables'!$G$3:$H$37,2,FALSE)))</f>
        <v>Other</v>
      </c>
      <c r="U1073" s="79" t="str">
        <f t="shared" si="115"/>
        <v/>
      </c>
      <c r="V1073" s="79" t="str">
        <f t="shared" si="116"/>
        <v>n/a</v>
      </c>
      <c r="W1073" s="79">
        <f>VLOOKUP(V1073,'Lookup Tables'!$K$3:$L$21,2,FALSE)</f>
        <v>0</v>
      </c>
      <c r="X1073" s="79">
        <f t="shared" si="117"/>
        <v>0</v>
      </c>
      <c r="Y1073" s="12" t="e">
        <f ca="1">IF(R1073="LATE",TODAY()-P1073,0)</f>
        <v>#N/A</v>
      </c>
      <c r="Z1073" t="e">
        <f ca="1">Y1073*L1073</f>
        <v>#N/A</v>
      </c>
      <c r="AA1073" s="80"/>
      <c r="AB1073" s="93"/>
    </row>
    <row r="1074" spans="1:28" x14ac:dyDescent="0.25">
      <c r="A1074" s="25"/>
      <c r="B1074" s="25"/>
      <c r="C1074" s="26"/>
      <c r="D1074" s="26"/>
      <c r="E1074" s="25"/>
      <c r="F1074" s="25"/>
      <c r="G1074" s="25"/>
      <c r="H1074" s="25"/>
      <c r="I1074" s="25" t="s">
        <v>2491</v>
      </c>
      <c r="J1074" s="27"/>
      <c r="K1074" s="27"/>
      <c r="L1074" s="27"/>
      <c r="M1074" s="93">
        <v>0</v>
      </c>
      <c r="N1074" s="4" t="str">
        <f t="shared" si="118"/>
        <v/>
      </c>
      <c r="O1074" s="4">
        <f t="shared" si="119"/>
        <v>0</v>
      </c>
      <c r="P1074" s="8">
        <f t="shared" si="120"/>
        <v>0</v>
      </c>
      <c r="Q1074" s="8" t="e">
        <f>VLOOKUP(P1074,'Lookup Tables'!$A$3:$B$121,1,TRUE)</f>
        <v>#N/A</v>
      </c>
      <c r="R1074" s="9" t="e">
        <f>VLOOKUP(P1074,'Lookup Tables'!$A$3:$B$121,2,TRUE)</f>
        <v>#N/A</v>
      </c>
      <c r="S1074" s="10" t="e">
        <f>VLOOKUP(P1074,'Lookup Tables'!$D$3:$E$25,2,TRUE)</f>
        <v>#N/A</v>
      </c>
      <c r="T1074" s="24" t="str">
        <f>IF(LEFT(G1074,2)="PH",VLOOKUP(LEFT(G1074,3),'Lookup Tables'!$G$3:$H$37,2,FALSE),IF(ISNA(VLOOKUP(LEFT(G1074,2),'Lookup Tables'!$G$3:$H$37,2,FALSE)),"Other",VLOOKUP(LEFT(G1074,2),'Lookup Tables'!$G$3:$H$37,2,FALSE)))</f>
        <v>Other</v>
      </c>
      <c r="U1074" s="79" t="str">
        <f t="shared" si="115"/>
        <v/>
      </c>
      <c r="V1074" s="79" t="str">
        <f t="shared" si="116"/>
        <v>n/a</v>
      </c>
      <c r="W1074" s="79">
        <f>VLOOKUP(V1074,'Lookup Tables'!$K$3:$L$21,2,FALSE)</f>
        <v>0</v>
      </c>
      <c r="X1074" s="79">
        <f t="shared" si="117"/>
        <v>0</v>
      </c>
      <c r="Y1074" s="12" t="e">
        <f ca="1">IF(R1074="LATE",TODAY()-P1074,0)</f>
        <v>#N/A</v>
      </c>
      <c r="Z1074" t="e">
        <f ca="1">Y1074*L1074</f>
        <v>#N/A</v>
      </c>
      <c r="AA1074" s="80"/>
      <c r="AB1074" s="93"/>
    </row>
    <row r="1075" spans="1:28" x14ac:dyDescent="0.25">
      <c r="A1075" s="25"/>
      <c r="B1075" s="25"/>
      <c r="C1075" s="26"/>
      <c r="D1075" s="26"/>
      <c r="E1075" s="25"/>
      <c r="F1075" s="25"/>
      <c r="G1075" s="25"/>
      <c r="H1075" s="25"/>
      <c r="I1075" s="25" t="s">
        <v>2491</v>
      </c>
      <c r="J1075" s="27"/>
      <c r="K1075" s="27"/>
      <c r="L1075" s="27"/>
      <c r="M1075" s="93">
        <v>0</v>
      </c>
      <c r="N1075" s="4" t="str">
        <f t="shared" si="118"/>
        <v/>
      </c>
      <c r="O1075" s="4">
        <f t="shared" si="119"/>
        <v>0</v>
      </c>
      <c r="P1075" s="8">
        <f t="shared" si="120"/>
        <v>0</v>
      </c>
      <c r="Q1075" s="8" t="e">
        <f>VLOOKUP(P1075,'Lookup Tables'!$A$3:$B$121,1,TRUE)</f>
        <v>#N/A</v>
      </c>
      <c r="R1075" s="9" t="e">
        <f>VLOOKUP(P1075,'Lookup Tables'!$A$3:$B$121,2,TRUE)</f>
        <v>#N/A</v>
      </c>
      <c r="S1075" s="10" t="e">
        <f>VLOOKUP(P1075,'Lookup Tables'!$D$3:$E$25,2,TRUE)</f>
        <v>#N/A</v>
      </c>
      <c r="T1075" s="24" t="str">
        <f>IF(LEFT(G1075,2)="PH",VLOOKUP(LEFT(G1075,3),'Lookup Tables'!$G$3:$H$37,2,FALSE),IF(ISNA(VLOOKUP(LEFT(G1075,2),'Lookup Tables'!$G$3:$H$37,2,FALSE)),"Other",VLOOKUP(LEFT(G1075,2),'Lookup Tables'!$G$3:$H$37,2,FALSE)))</f>
        <v>Other</v>
      </c>
      <c r="U1075" s="79" t="str">
        <f t="shared" si="115"/>
        <v/>
      </c>
      <c r="V1075" s="79" t="str">
        <f t="shared" si="116"/>
        <v>n/a</v>
      </c>
      <c r="W1075" s="79">
        <f>VLOOKUP(V1075,'Lookup Tables'!$K$3:$L$21,2,FALSE)</f>
        <v>0</v>
      </c>
      <c r="X1075" s="79">
        <f t="shared" si="117"/>
        <v>0</v>
      </c>
      <c r="Y1075" s="12" t="e">
        <f ca="1">IF(R1075="LATE",TODAY()-P1075,0)</f>
        <v>#N/A</v>
      </c>
      <c r="Z1075" t="e">
        <f ca="1">Y1075*L1075</f>
        <v>#N/A</v>
      </c>
      <c r="AA1075" s="80"/>
      <c r="AB1075" s="93"/>
    </row>
    <row r="1076" spans="1:28" x14ac:dyDescent="0.25">
      <c r="A1076" s="25"/>
      <c r="B1076" s="25"/>
      <c r="C1076" s="26"/>
      <c r="D1076" s="26"/>
      <c r="E1076" s="25"/>
      <c r="F1076" s="25"/>
      <c r="G1076" s="25"/>
      <c r="H1076" s="25"/>
      <c r="I1076" s="25" t="s">
        <v>2491</v>
      </c>
      <c r="J1076" s="27"/>
      <c r="K1076" s="27"/>
      <c r="L1076" s="27"/>
      <c r="M1076" s="93">
        <v>0</v>
      </c>
      <c r="N1076" s="4" t="str">
        <f t="shared" si="118"/>
        <v/>
      </c>
      <c r="O1076" s="4">
        <f t="shared" si="119"/>
        <v>0</v>
      </c>
      <c r="P1076" s="8">
        <f t="shared" si="120"/>
        <v>0</v>
      </c>
      <c r="Q1076" s="8" t="e">
        <f>VLOOKUP(P1076,'Lookup Tables'!$A$3:$B$121,1,TRUE)</f>
        <v>#N/A</v>
      </c>
      <c r="R1076" s="9" t="e">
        <f>VLOOKUP(P1076,'Lookup Tables'!$A$3:$B$121,2,TRUE)</f>
        <v>#N/A</v>
      </c>
      <c r="S1076" s="10" t="e">
        <f>VLOOKUP(P1076,'Lookup Tables'!$D$3:$E$25,2,TRUE)</f>
        <v>#N/A</v>
      </c>
      <c r="T1076" s="24" t="str">
        <f>IF(LEFT(G1076,2)="PH",VLOOKUP(LEFT(G1076,3),'Lookup Tables'!$G$3:$H$37,2,FALSE),IF(ISNA(VLOOKUP(LEFT(G1076,2),'Lookup Tables'!$G$3:$H$37,2,FALSE)),"Other",VLOOKUP(LEFT(G1076,2),'Lookup Tables'!$G$3:$H$37,2,FALSE)))</f>
        <v>Other</v>
      </c>
      <c r="U1076" s="79" t="str">
        <f t="shared" si="115"/>
        <v/>
      </c>
      <c r="V1076" s="79" t="str">
        <f t="shared" si="116"/>
        <v>n/a</v>
      </c>
      <c r="W1076" s="79">
        <f>VLOOKUP(V1076,'Lookup Tables'!$K$3:$L$21,2,FALSE)</f>
        <v>0</v>
      </c>
      <c r="X1076" s="79">
        <f t="shared" si="117"/>
        <v>0</v>
      </c>
      <c r="Y1076" s="12" t="e">
        <f ca="1">IF(R1076="LATE",TODAY()-P1076,0)</f>
        <v>#N/A</v>
      </c>
      <c r="Z1076" t="e">
        <f ca="1">Y1076*L1076</f>
        <v>#N/A</v>
      </c>
      <c r="AA1076" s="80"/>
      <c r="AB1076" s="93"/>
    </row>
    <row r="1077" spans="1:28" x14ac:dyDescent="0.25">
      <c r="A1077" s="25"/>
      <c r="B1077" s="25"/>
      <c r="C1077" s="26"/>
      <c r="D1077" s="26"/>
      <c r="E1077" s="25"/>
      <c r="F1077" s="25"/>
      <c r="G1077" s="25"/>
      <c r="H1077" s="25"/>
      <c r="I1077" s="25" t="s">
        <v>2491</v>
      </c>
      <c r="J1077" s="27"/>
      <c r="K1077" s="27"/>
      <c r="L1077" s="27"/>
      <c r="M1077" s="93">
        <v>0</v>
      </c>
      <c r="N1077" s="4" t="str">
        <f t="shared" si="118"/>
        <v/>
      </c>
      <c r="O1077" s="4">
        <f t="shared" si="119"/>
        <v>0</v>
      </c>
      <c r="P1077" s="8">
        <f t="shared" si="120"/>
        <v>0</v>
      </c>
      <c r="Q1077" s="8" t="e">
        <f>VLOOKUP(P1077,'Lookup Tables'!$A$3:$B$121,1,TRUE)</f>
        <v>#N/A</v>
      </c>
      <c r="R1077" s="9" t="e">
        <f>VLOOKUP(P1077,'Lookup Tables'!$A$3:$B$121,2,TRUE)</f>
        <v>#N/A</v>
      </c>
      <c r="S1077" s="10" t="e">
        <f>VLOOKUP(P1077,'Lookup Tables'!$D$3:$E$25,2,TRUE)</f>
        <v>#N/A</v>
      </c>
      <c r="T1077" s="24" t="str">
        <f>IF(LEFT(G1077,2)="PH",VLOOKUP(LEFT(G1077,3),'Lookup Tables'!$G$3:$H$37,2,FALSE),IF(ISNA(VLOOKUP(LEFT(G1077,2),'Lookup Tables'!$G$3:$H$37,2,FALSE)),"Other",VLOOKUP(LEFT(G1077,2),'Lookup Tables'!$G$3:$H$37,2,FALSE)))</f>
        <v>Other</v>
      </c>
      <c r="U1077" s="79" t="str">
        <f t="shared" si="115"/>
        <v/>
      </c>
      <c r="V1077" s="79" t="str">
        <f t="shared" si="116"/>
        <v>n/a</v>
      </c>
      <c r="W1077" s="79">
        <f>VLOOKUP(V1077,'Lookup Tables'!$K$3:$L$21,2,FALSE)</f>
        <v>0</v>
      </c>
      <c r="X1077" s="79">
        <f t="shared" si="117"/>
        <v>0</v>
      </c>
      <c r="Y1077" s="12" t="e">
        <f ca="1">IF(R1077="LATE",TODAY()-P1077,0)</f>
        <v>#N/A</v>
      </c>
      <c r="Z1077" t="e">
        <f ca="1">Y1077*L1077</f>
        <v>#N/A</v>
      </c>
      <c r="AA1077" s="80"/>
      <c r="AB1077" s="93"/>
    </row>
    <row r="1078" spans="1:28" x14ac:dyDescent="0.25">
      <c r="A1078" s="25"/>
      <c r="B1078" s="25"/>
      <c r="C1078" s="26"/>
      <c r="D1078" s="26"/>
      <c r="E1078" s="25"/>
      <c r="F1078" s="25"/>
      <c r="G1078" s="25"/>
      <c r="H1078" s="25"/>
      <c r="I1078" s="25" t="s">
        <v>2491</v>
      </c>
      <c r="J1078" s="27"/>
      <c r="K1078" s="27"/>
      <c r="L1078" s="27"/>
      <c r="M1078" s="93">
        <v>0</v>
      </c>
      <c r="N1078" s="4" t="str">
        <f t="shared" si="118"/>
        <v/>
      </c>
      <c r="O1078" s="4">
        <f t="shared" si="119"/>
        <v>0</v>
      </c>
      <c r="P1078" s="8">
        <f t="shared" si="120"/>
        <v>0</v>
      </c>
      <c r="Q1078" s="8" t="e">
        <f>VLOOKUP(P1078,'Lookup Tables'!$A$3:$B$121,1,TRUE)</f>
        <v>#N/A</v>
      </c>
      <c r="R1078" s="9" t="e">
        <f>VLOOKUP(P1078,'Lookup Tables'!$A$3:$B$121,2,TRUE)</f>
        <v>#N/A</v>
      </c>
      <c r="S1078" s="10" t="e">
        <f>VLOOKUP(P1078,'Lookup Tables'!$D$3:$E$25,2,TRUE)</f>
        <v>#N/A</v>
      </c>
      <c r="T1078" s="24" t="str">
        <f>IF(LEFT(G1078,2)="PH",VLOOKUP(LEFT(G1078,3),'Lookup Tables'!$G$3:$H$37,2,FALSE),IF(ISNA(VLOOKUP(LEFT(G1078,2),'Lookup Tables'!$G$3:$H$37,2,FALSE)),"Other",VLOOKUP(LEFT(G1078,2),'Lookup Tables'!$G$3:$H$37,2,FALSE)))</f>
        <v>Other</v>
      </c>
      <c r="U1078" s="79" t="str">
        <f t="shared" si="115"/>
        <v/>
      </c>
      <c r="V1078" s="79" t="str">
        <f t="shared" si="116"/>
        <v>n/a</v>
      </c>
      <c r="W1078" s="79">
        <f>VLOOKUP(V1078,'Lookup Tables'!$K$3:$L$21,2,FALSE)</f>
        <v>0</v>
      </c>
      <c r="X1078" s="79">
        <f t="shared" si="117"/>
        <v>0</v>
      </c>
      <c r="Y1078" s="12" t="e">
        <f ca="1">IF(R1078="LATE",TODAY()-P1078,0)</f>
        <v>#N/A</v>
      </c>
      <c r="Z1078" t="e">
        <f ca="1">Y1078*L1078</f>
        <v>#N/A</v>
      </c>
      <c r="AA1078" s="80"/>
      <c r="AB1078" s="93"/>
    </row>
    <row r="1079" spans="1:28" x14ac:dyDescent="0.25">
      <c r="A1079" s="25"/>
      <c r="B1079" s="25"/>
      <c r="C1079" s="26"/>
      <c r="D1079" s="26"/>
      <c r="E1079" s="25"/>
      <c r="F1079" s="25"/>
      <c r="G1079" s="25"/>
      <c r="H1079" s="25"/>
      <c r="I1079" s="25" t="s">
        <v>2491</v>
      </c>
      <c r="J1079" s="27"/>
      <c r="K1079" s="27"/>
      <c r="L1079" s="27"/>
      <c r="M1079" s="93">
        <v>0</v>
      </c>
      <c r="N1079" s="4" t="str">
        <f t="shared" si="118"/>
        <v/>
      </c>
      <c r="O1079" s="4">
        <f t="shared" si="119"/>
        <v>0</v>
      </c>
      <c r="P1079" s="8">
        <f t="shared" si="120"/>
        <v>0</v>
      </c>
      <c r="Q1079" s="8" t="e">
        <f>VLOOKUP(P1079,'Lookup Tables'!$A$3:$B$121,1,TRUE)</f>
        <v>#N/A</v>
      </c>
      <c r="R1079" s="9" t="e">
        <f>VLOOKUP(P1079,'Lookup Tables'!$A$3:$B$121,2,TRUE)</f>
        <v>#N/A</v>
      </c>
      <c r="S1079" s="10" t="e">
        <f>VLOOKUP(P1079,'Lookup Tables'!$D$3:$E$25,2,TRUE)</f>
        <v>#N/A</v>
      </c>
      <c r="T1079" s="24" t="str">
        <f>IF(LEFT(G1079,2)="PH",VLOOKUP(LEFT(G1079,3),'Lookup Tables'!$G$3:$H$37,2,FALSE),IF(ISNA(VLOOKUP(LEFT(G1079,2),'Lookup Tables'!$G$3:$H$37,2,FALSE)),"Other",VLOOKUP(LEFT(G1079,2),'Lookup Tables'!$G$3:$H$37,2,FALSE)))</f>
        <v>Other</v>
      </c>
      <c r="U1079" s="79" t="str">
        <f t="shared" si="115"/>
        <v/>
      </c>
      <c r="V1079" s="79" t="str">
        <f t="shared" si="116"/>
        <v>n/a</v>
      </c>
      <c r="W1079" s="79">
        <f>VLOOKUP(V1079,'Lookup Tables'!$K$3:$L$21,2,FALSE)</f>
        <v>0</v>
      </c>
      <c r="X1079" s="79">
        <f t="shared" si="117"/>
        <v>0</v>
      </c>
      <c r="Y1079" s="12" t="e">
        <f ca="1">IF(R1079="LATE",TODAY()-P1079,0)</f>
        <v>#N/A</v>
      </c>
      <c r="Z1079" t="e">
        <f ca="1">Y1079*L1079</f>
        <v>#N/A</v>
      </c>
      <c r="AA1079" s="80"/>
      <c r="AB1079" s="93"/>
    </row>
    <row r="1080" spans="1:28" x14ac:dyDescent="0.25">
      <c r="A1080" s="25"/>
      <c r="B1080" s="25"/>
      <c r="C1080" s="26"/>
      <c r="D1080" s="26"/>
      <c r="E1080" s="25"/>
      <c r="F1080" s="25"/>
      <c r="G1080" s="25"/>
      <c r="H1080" s="25"/>
      <c r="I1080" s="25" t="s">
        <v>2491</v>
      </c>
      <c r="J1080" s="27"/>
      <c r="K1080" s="27"/>
      <c r="L1080" s="27"/>
      <c r="M1080" s="93">
        <v>0</v>
      </c>
      <c r="N1080" s="4" t="str">
        <f t="shared" si="118"/>
        <v/>
      </c>
      <c r="O1080" s="4">
        <f t="shared" si="119"/>
        <v>0</v>
      </c>
      <c r="P1080" s="8">
        <f t="shared" si="120"/>
        <v>0</v>
      </c>
      <c r="Q1080" s="8" t="e">
        <f>VLOOKUP(P1080,'Lookup Tables'!$A$3:$B$121,1,TRUE)</f>
        <v>#N/A</v>
      </c>
      <c r="R1080" s="9" t="e">
        <f>VLOOKUP(P1080,'Lookup Tables'!$A$3:$B$121,2,TRUE)</f>
        <v>#N/A</v>
      </c>
      <c r="S1080" s="10" t="e">
        <f>VLOOKUP(P1080,'Lookup Tables'!$D$3:$E$25,2,TRUE)</f>
        <v>#N/A</v>
      </c>
      <c r="T1080" s="24" t="str">
        <f>IF(LEFT(G1080,2)="PH",VLOOKUP(LEFT(G1080,3),'Lookup Tables'!$G$3:$H$37,2,FALSE),IF(ISNA(VLOOKUP(LEFT(G1080,2),'Lookup Tables'!$G$3:$H$37,2,FALSE)),"Other",VLOOKUP(LEFT(G1080,2),'Lookup Tables'!$G$3:$H$37,2,FALSE)))</f>
        <v>Other</v>
      </c>
      <c r="U1080" s="79" t="str">
        <f t="shared" si="115"/>
        <v/>
      </c>
      <c r="V1080" s="79" t="str">
        <f t="shared" si="116"/>
        <v>n/a</v>
      </c>
      <c r="W1080" s="79">
        <f>VLOOKUP(V1080,'Lookup Tables'!$K$3:$L$21,2,FALSE)</f>
        <v>0</v>
      </c>
      <c r="X1080" s="79">
        <f t="shared" si="117"/>
        <v>0</v>
      </c>
      <c r="Y1080" s="12" t="e">
        <f ca="1">IF(R1080="LATE",TODAY()-P1080,0)</f>
        <v>#N/A</v>
      </c>
      <c r="Z1080" t="e">
        <f ca="1">Y1080*L1080</f>
        <v>#N/A</v>
      </c>
      <c r="AA1080" s="80"/>
      <c r="AB1080" s="93"/>
    </row>
    <row r="1081" spans="1:28" x14ac:dyDescent="0.25">
      <c r="A1081" s="25"/>
      <c r="B1081" s="25"/>
      <c r="C1081" s="26"/>
      <c r="D1081" s="26"/>
      <c r="E1081" s="25"/>
      <c r="F1081" s="25"/>
      <c r="G1081" s="25"/>
      <c r="H1081" s="25"/>
      <c r="I1081" s="25" t="s">
        <v>2491</v>
      </c>
      <c r="J1081" s="27"/>
      <c r="K1081" s="27"/>
      <c r="L1081" s="27"/>
      <c r="M1081" s="93">
        <v>0</v>
      </c>
      <c r="N1081" s="4" t="str">
        <f t="shared" si="118"/>
        <v/>
      </c>
      <c r="O1081" s="4">
        <f t="shared" si="119"/>
        <v>0</v>
      </c>
      <c r="P1081" s="8">
        <f t="shared" si="120"/>
        <v>0</v>
      </c>
      <c r="Q1081" s="8" t="e">
        <f>VLOOKUP(P1081,'Lookup Tables'!$A$3:$B$121,1,TRUE)</f>
        <v>#N/A</v>
      </c>
      <c r="R1081" s="9" t="e">
        <f>VLOOKUP(P1081,'Lookup Tables'!$A$3:$B$121,2,TRUE)</f>
        <v>#N/A</v>
      </c>
      <c r="S1081" s="10" t="e">
        <f>VLOOKUP(P1081,'Lookup Tables'!$D$3:$E$25,2,TRUE)</f>
        <v>#N/A</v>
      </c>
      <c r="T1081" s="24" t="str">
        <f>IF(LEFT(G1081,2)="PH",VLOOKUP(LEFT(G1081,3),'Lookup Tables'!$G$3:$H$37,2,FALSE),IF(ISNA(VLOOKUP(LEFT(G1081,2),'Lookup Tables'!$G$3:$H$37,2,FALSE)),"Other",VLOOKUP(LEFT(G1081,2),'Lookup Tables'!$G$3:$H$37,2,FALSE)))</f>
        <v>Other</v>
      </c>
      <c r="U1081" s="79" t="str">
        <f t="shared" si="115"/>
        <v/>
      </c>
      <c r="V1081" s="79" t="str">
        <f t="shared" si="116"/>
        <v>n/a</v>
      </c>
      <c r="W1081" s="79">
        <f>VLOOKUP(V1081,'Lookup Tables'!$K$3:$L$21,2,FALSE)</f>
        <v>0</v>
      </c>
      <c r="X1081" s="79">
        <f t="shared" si="117"/>
        <v>0</v>
      </c>
      <c r="Y1081" s="12" t="e">
        <f ca="1">IF(R1081="LATE",TODAY()-P1081,0)</f>
        <v>#N/A</v>
      </c>
      <c r="Z1081" t="e">
        <f ca="1">Y1081*L1081</f>
        <v>#N/A</v>
      </c>
      <c r="AA1081" s="80"/>
      <c r="AB1081" s="93"/>
    </row>
    <row r="1082" spans="1:28" x14ac:dyDescent="0.25">
      <c r="A1082" s="25"/>
      <c r="B1082" s="25"/>
      <c r="C1082" s="26"/>
      <c r="D1082" s="26"/>
      <c r="E1082" s="25"/>
      <c r="F1082" s="25"/>
      <c r="G1082" s="25"/>
      <c r="H1082" s="25"/>
      <c r="I1082" s="25" t="s">
        <v>2491</v>
      </c>
      <c r="J1082" s="27"/>
      <c r="K1082" s="27"/>
      <c r="L1082" s="27"/>
      <c r="M1082" s="93">
        <v>0</v>
      </c>
      <c r="N1082" s="4" t="str">
        <f t="shared" si="118"/>
        <v/>
      </c>
      <c r="O1082" s="4">
        <f t="shared" si="119"/>
        <v>0</v>
      </c>
      <c r="P1082" s="8">
        <f t="shared" si="120"/>
        <v>0</v>
      </c>
      <c r="Q1082" s="8" t="e">
        <f>VLOOKUP(P1082,'Lookup Tables'!$A$3:$B$121,1,TRUE)</f>
        <v>#N/A</v>
      </c>
      <c r="R1082" s="9" t="e">
        <f>VLOOKUP(P1082,'Lookup Tables'!$A$3:$B$121,2,TRUE)</f>
        <v>#N/A</v>
      </c>
      <c r="S1082" s="10" t="e">
        <f>VLOOKUP(P1082,'Lookup Tables'!$D$3:$E$25,2,TRUE)</f>
        <v>#N/A</v>
      </c>
      <c r="T1082" s="24" t="str">
        <f>IF(LEFT(G1082,2)="PH",VLOOKUP(LEFT(G1082,3),'Lookup Tables'!$G$3:$H$37,2,FALSE),IF(ISNA(VLOOKUP(LEFT(G1082,2),'Lookup Tables'!$G$3:$H$37,2,FALSE)),"Other",VLOOKUP(LEFT(G1082,2),'Lookup Tables'!$G$3:$H$37,2,FALSE)))</f>
        <v>Other</v>
      </c>
      <c r="U1082" s="79" t="str">
        <f t="shared" si="115"/>
        <v/>
      </c>
      <c r="V1082" s="79" t="str">
        <f t="shared" si="116"/>
        <v>n/a</v>
      </c>
      <c r="W1082" s="79">
        <f>VLOOKUP(V1082,'Lookup Tables'!$K$3:$L$21,2,FALSE)</f>
        <v>0</v>
      </c>
      <c r="X1082" s="79">
        <f t="shared" si="117"/>
        <v>0</v>
      </c>
      <c r="Y1082" s="12" t="e">
        <f ca="1">IF(R1082="LATE",TODAY()-P1082,0)</f>
        <v>#N/A</v>
      </c>
      <c r="Z1082" t="e">
        <f ca="1">Y1082*L1082</f>
        <v>#N/A</v>
      </c>
      <c r="AA1082" s="80"/>
      <c r="AB1082" s="93"/>
    </row>
    <row r="1083" spans="1:28" x14ac:dyDescent="0.25">
      <c r="A1083" s="25"/>
      <c r="B1083" s="25"/>
      <c r="C1083" s="26"/>
      <c r="D1083" s="26"/>
      <c r="E1083" s="25"/>
      <c r="F1083" s="25"/>
      <c r="G1083" s="25"/>
      <c r="H1083" s="25"/>
      <c r="I1083" s="25" t="s">
        <v>2491</v>
      </c>
      <c r="J1083" s="27"/>
      <c r="K1083" s="27"/>
      <c r="L1083" s="27"/>
      <c r="M1083" s="93">
        <v>0</v>
      </c>
      <c r="N1083" s="4" t="str">
        <f t="shared" si="118"/>
        <v/>
      </c>
      <c r="O1083" s="4">
        <f t="shared" si="119"/>
        <v>0</v>
      </c>
      <c r="P1083" s="8">
        <f t="shared" si="120"/>
        <v>0</v>
      </c>
      <c r="Q1083" s="8" t="e">
        <f>VLOOKUP(P1083,'Lookup Tables'!$A$3:$B$121,1,TRUE)</f>
        <v>#N/A</v>
      </c>
      <c r="R1083" s="9" t="e">
        <f>VLOOKUP(P1083,'Lookup Tables'!$A$3:$B$121,2,TRUE)</f>
        <v>#N/A</v>
      </c>
      <c r="S1083" s="10" t="e">
        <f>VLOOKUP(P1083,'Lookup Tables'!$D$3:$E$25,2,TRUE)</f>
        <v>#N/A</v>
      </c>
      <c r="T1083" s="24" t="str">
        <f>IF(LEFT(G1083,2)="PH",VLOOKUP(LEFT(G1083,3),'Lookup Tables'!$G$3:$H$37,2,FALSE),IF(ISNA(VLOOKUP(LEFT(G1083,2),'Lookup Tables'!$G$3:$H$37,2,FALSE)),"Other",VLOOKUP(LEFT(G1083,2),'Lookup Tables'!$G$3:$H$37,2,FALSE)))</f>
        <v>Other</v>
      </c>
      <c r="U1083" s="79" t="str">
        <f t="shared" si="115"/>
        <v/>
      </c>
      <c r="V1083" s="79" t="str">
        <f t="shared" si="116"/>
        <v>n/a</v>
      </c>
      <c r="W1083" s="79">
        <f>VLOOKUP(V1083,'Lookup Tables'!$K$3:$L$21,2,FALSE)</f>
        <v>0</v>
      </c>
      <c r="X1083" s="79">
        <f t="shared" si="117"/>
        <v>0</v>
      </c>
      <c r="Y1083" s="12" t="e">
        <f ca="1">IF(R1083="LATE",TODAY()-P1083,0)</f>
        <v>#N/A</v>
      </c>
      <c r="Z1083" t="e">
        <f ca="1">Y1083*L1083</f>
        <v>#N/A</v>
      </c>
      <c r="AA1083" s="80"/>
      <c r="AB1083" s="93"/>
    </row>
    <row r="1084" spans="1:28" x14ac:dyDescent="0.25">
      <c r="A1084" s="25"/>
      <c r="B1084" s="25"/>
      <c r="C1084" s="26"/>
      <c r="D1084" s="26"/>
      <c r="E1084" s="25"/>
      <c r="F1084" s="25"/>
      <c r="G1084" s="25"/>
      <c r="H1084" s="25"/>
      <c r="I1084" s="25" t="s">
        <v>2491</v>
      </c>
      <c r="J1084" s="27"/>
      <c r="K1084" s="27"/>
      <c r="L1084" s="27"/>
      <c r="M1084" s="93">
        <v>0</v>
      </c>
      <c r="N1084" s="4" t="str">
        <f t="shared" si="118"/>
        <v/>
      </c>
      <c r="O1084" s="4">
        <f t="shared" si="119"/>
        <v>0</v>
      </c>
      <c r="P1084" s="8">
        <f t="shared" si="120"/>
        <v>0</v>
      </c>
      <c r="Q1084" s="8" t="e">
        <f>VLOOKUP(P1084,'Lookup Tables'!$A$3:$B$121,1,TRUE)</f>
        <v>#N/A</v>
      </c>
      <c r="R1084" s="9" t="e">
        <f>VLOOKUP(P1084,'Lookup Tables'!$A$3:$B$121,2,TRUE)</f>
        <v>#N/A</v>
      </c>
      <c r="S1084" s="10" t="e">
        <f>VLOOKUP(P1084,'Lookup Tables'!$D$3:$E$25,2,TRUE)</f>
        <v>#N/A</v>
      </c>
      <c r="T1084" s="24" t="str">
        <f>IF(LEFT(G1084,2)="PH",VLOOKUP(LEFT(G1084,3),'Lookup Tables'!$G$3:$H$37,2,FALSE),IF(ISNA(VLOOKUP(LEFT(G1084,2),'Lookup Tables'!$G$3:$H$37,2,FALSE)),"Other",VLOOKUP(LEFT(G1084,2),'Lookup Tables'!$G$3:$H$37,2,FALSE)))</f>
        <v>Other</v>
      </c>
      <c r="U1084" s="79" t="str">
        <f t="shared" si="115"/>
        <v/>
      </c>
      <c r="V1084" s="79" t="str">
        <f t="shared" si="116"/>
        <v>n/a</v>
      </c>
      <c r="W1084" s="79">
        <f>VLOOKUP(V1084,'Lookup Tables'!$K$3:$L$21,2,FALSE)</f>
        <v>0</v>
      </c>
      <c r="X1084" s="79">
        <f t="shared" si="117"/>
        <v>0</v>
      </c>
      <c r="Y1084" s="12" t="e">
        <f ca="1">IF(R1084="LATE",TODAY()-P1084,0)</f>
        <v>#N/A</v>
      </c>
      <c r="Z1084" t="e">
        <f ca="1">Y1084*L1084</f>
        <v>#N/A</v>
      </c>
      <c r="AA1084" s="80"/>
      <c r="AB1084" s="93"/>
    </row>
    <row r="1085" spans="1:28" x14ac:dyDescent="0.25">
      <c r="A1085" s="25"/>
      <c r="B1085" s="25"/>
      <c r="C1085" s="26"/>
      <c r="D1085" s="26"/>
      <c r="E1085" s="25"/>
      <c r="F1085" s="25"/>
      <c r="G1085" s="25"/>
      <c r="H1085" s="25"/>
      <c r="I1085" s="25" t="s">
        <v>2491</v>
      </c>
      <c r="J1085" s="27"/>
      <c r="K1085" s="27"/>
      <c r="L1085" s="27"/>
      <c r="M1085" s="93">
        <v>0</v>
      </c>
      <c r="N1085" s="4" t="str">
        <f t="shared" si="118"/>
        <v/>
      </c>
      <c r="O1085" s="4">
        <f t="shared" si="119"/>
        <v>0</v>
      </c>
      <c r="P1085" s="8">
        <f t="shared" si="120"/>
        <v>0</v>
      </c>
      <c r="Q1085" s="8" t="e">
        <f>VLOOKUP(P1085,'Lookup Tables'!$A$3:$B$121,1,TRUE)</f>
        <v>#N/A</v>
      </c>
      <c r="R1085" s="9" t="e">
        <f>VLOOKUP(P1085,'Lookup Tables'!$A$3:$B$121,2,TRUE)</f>
        <v>#N/A</v>
      </c>
      <c r="S1085" s="10" t="e">
        <f>VLOOKUP(P1085,'Lookup Tables'!$D$3:$E$25,2,TRUE)</f>
        <v>#N/A</v>
      </c>
      <c r="T1085" s="24" t="str">
        <f>IF(LEFT(G1085,2)="PH",VLOOKUP(LEFT(G1085,3),'Lookup Tables'!$G$3:$H$37,2,FALSE),IF(ISNA(VLOOKUP(LEFT(G1085,2),'Lookup Tables'!$G$3:$H$37,2,FALSE)),"Other",VLOOKUP(LEFT(G1085,2),'Lookup Tables'!$G$3:$H$37,2,FALSE)))</f>
        <v>Other</v>
      </c>
      <c r="U1085" s="79" t="str">
        <f t="shared" si="115"/>
        <v/>
      </c>
      <c r="V1085" s="79" t="str">
        <f t="shared" si="116"/>
        <v>n/a</v>
      </c>
      <c r="W1085" s="79">
        <f>VLOOKUP(V1085,'Lookup Tables'!$K$3:$L$21,2,FALSE)</f>
        <v>0</v>
      </c>
      <c r="X1085" s="79">
        <f t="shared" si="117"/>
        <v>0</v>
      </c>
      <c r="Y1085" s="12" t="e">
        <f ca="1">IF(R1085="LATE",TODAY()-P1085,0)</f>
        <v>#N/A</v>
      </c>
      <c r="Z1085" t="e">
        <f ca="1">Y1085*L1085</f>
        <v>#N/A</v>
      </c>
      <c r="AA1085" s="80"/>
      <c r="AB1085" s="93"/>
    </row>
    <row r="1086" spans="1:28" x14ac:dyDescent="0.25">
      <c r="A1086" s="25"/>
      <c r="B1086" s="25"/>
      <c r="C1086" s="26"/>
      <c r="D1086" s="26"/>
      <c r="E1086" s="25"/>
      <c r="F1086" s="25"/>
      <c r="G1086" s="25"/>
      <c r="H1086" s="25"/>
      <c r="I1086" s="25" t="s">
        <v>2491</v>
      </c>
      <c r="J1086" s="27"/>
      <c r="K1086" s="27"/>
      <c r="L1086" s="27"/>
      <c r="M1086" s="93">
        <v>0</v>
      </c>
      <c r="N1086" s="4" t="str">
        <f t="shared" si="118"/>
        <v/>
      </c>
      <c r="O1086" s="4">
        <f t="shared" si="119"/>
        <v>0</v>
      </c>
      <c r="P1086" s="8">
        <f t="shared" si="120"/>
        <v>0</v>
      </c>
      <c r="Q1086" s="8" t="e">
        <f>VLOOKUP(P1086,'Lookup Tables'!$A$3:$B$121,1,TRUE)</f>
        <v>#N/A</v>
      </c>
      <c r="R1086" s="9" t="e">
        <f>VLOOKUP(P1086,'Lookup Tables'!$A$3:$B$121,2,TRUE)</f>
        <v>#N/A</v>
      </c>
      <c r="S1086" s="10" t="e">
        <f>VLOOKUP(P1086,'Lookup Tables'!$D$3:$E$25,2,TRUE)</f>
        <v>#N/A</v>
      </c>
      <c r="T1086" s="24" t="str">
        <f>IF(LEFT(G1086,2)="PH",VLOOKUP(LEFT(G1086,3),'Lookup Tables'!$G$3:$H$37,2,FALSE),IF(ISNA(VLOOKUP(LEFT(G1086,2),'Lookup Tables'!$G$3:$H$37,2,FALSE)),"Other",VLOOKUP(LEFT(G1086,2),'Lookup Tables'!$G$3:$H$37,2,FALSE)))</f>
        <v>Other</v>
      </c>
      <c r="U1086" s="79" t="str">
        <f t="shared" si="115"/>
        <v/>
      </c>
      <c r="V1086" s="79" t="str">
        <f t="shared" si="116"/>
        <v>n/a</v>
      </c>
      <c r="W1086" s="79">
        <f>VLOOKUP(V1086,'Lookup Tables'!$K$3:$L$21,2,FALSE)</f>
        <v>0</v>
      </c>
      <c r="X1086" s="79">
        <f t="shared" si="117"/>
        <v>0</v>
      </c>
      <c r="Y1086" s="12" t="e">
        <f ca="1">IF(R1086="LATE",TODAY()-P1086,0)</f>
        <v>#N/A</v>
      </c>
      <c r="Z1086" t="e">
        <f ca="1">Y1086*L1086</f>
        <v>#N/A</v>
      </c>
      <c r="AA1086" s="80"/>
      <c r="AB1086" s="93"/>
    </row>
    <row r="1087" spans="1:28" x14ac:dyDescent="0.25">
      <c r="A1087" s="25"/>
      <c r="B1087" s="25"/>
      <c r="C1087" s="26"/>
      <c r="D1087" s="26"/>
      <c r="E1087" s="25"/>
      <c r="F1087" s="25"/>
      <c r="G1087" s="25"/>
      <c r="H1087" s="25"/>
      <c r="I1087" s="25" t="s">
        <v>2491</v>
      </c>
      <c r="J1087" s="27"/>
      <c r="K1087" s="27"/>
      <c r="L1087" s="27"/>
      <c r="M1087" s="93">
        <v>0</v>
      </c>
      <c r="N1087" s="4" t="str">
        <f t="shared" si="118"/>
        <v/>
      </c>
      <c r="O1087" s="4">
        <f t="shared" si="119"/>
        <v>0</v>
      </c>
      <c r="P1087" s="8">
        <f t="shared" si="120"/>
        <v>0</v>
      </c>
      <c r="Q1087" s="8" t="e">
        <f>VLOOKUP(P1087,'Lookup Tables'!$A$3:$B$121,1,TRUE)</f>
        <v>#N/A</v>
      </c>
      <c r="R1087" s="9" t="e">
        <f>VLOOKUP(P1087,'Lookup Tables'!$A$3:$B$121,2,TRUE)</f>
        <v>#N/A</v>
      </c>
      <c r="S1087" s="10" t="e">
        <f>VLOOKUP(P1087,'Lookup Tables'!$D$3:$E$25,2,TRUE)</f>
        <v>#N/A</v>
      </c>
      <c r="T1087" s="24" t="str">
        <f>IF(LEFT(G1087,2)="PH",VLOOKUP(LEFT(G1087,3),'Lookup Tables'!$G$3:$H$37,2,FALSE),IF(ISNA(VLOOKUP(LEFT(G1087,2),'Lookup Tables'!$G$3:$H$37,2,FALSE)),"Other",VLOOKUP(LEFT(G1087,2),'Lookup Tables'!$G$3:$H$37,2,FALSE)))</f>
        <v>Other</v>
      </c>
      <c r="U1087" s="79" t="str">
        <f t="shared" si="115"/>
        <v/>
      </c>
      <c r="V1087" s="79" t="str">
        <f t="shared" si="116"/>
        <v>n/a</v>
      </c>
      <c r="W1087" s="79">
        <f>VLOOKUP(V1087,'Lookup Tables'!$K$3:$L$21,2,FALSE)</f>
        <v>0</v>
      </c>
      <c r="X1087" s="79">
        <f t="shared" si="117"/>
        <v>0</v>
      </c>
      <c r="Y1087" s="12" t="e">
        <f ca="1">IF(R1087="LATE",TODAY()-P1087,0)</f>
        <v>#N/A</v>
      </c>
      <c r="Z1087" t="e">
        <f ca="1">Y1087*L1087</f>
        <v>#N/A</v>
      </c>
      <c r="AA1087" s="80"/>
      <c r="AB1087" s="93"/>
    </row>
    <row r="1088" spans="1:28" x14ac:dyDescent="0.25">
      <c r="A1088" s="25"/>
      <c r="B1088" s="25"/>
      <c r="C1088" s="26"/>
      <c r="D1088" s="26"/>
      <c r="E1088" s="25"/>
      <c r="F1088" s="25"/>
      <c r="G1088" s="25"/>
      <c r="H1088" s="25"/>
      <c r="I1088" s="25" t="s">
        <v>2491</v>
      </c>
      <c r="J1088" s="27"/>
      <c r="K1088" s="27"/>
      <c r="L1088" s="27"/>
      <c r="M1088" s="93">
        <v>0</v>
      </c>
      <c r="N1088" s="4" t="str">
        <f t="shared" si="118"/>
        <v/>
      </c>
      <c r="O1088" s="4">
        <f t="shared" si="119"/>
        <v>0</v>
      </c>
      <c r="P1088" s="8">
        <f t="shared" si="120"/>
        <v>0</v>
      </c>
      <c r="Q1088" s="8" t="e">
        <f>VLOOKUP(P1088,'Lookup Tables'!$A$3:$B$121,1,TRUE)</f>
        <v>#N/A</v>
      </c>
      <c r="R1088" s="9" t="e">
        <f>VLOOKUP(P1088,'Lookup Tables'!$A$3:$B$121,2,TRUE)</f>
        <v>#N/A</v>
      </c>
      <c r="S1088" s="10" t="e">
        <f>VLOOKUP(P1088,'Lookup Tables'!$D$3:$E$25,2,TRUE)</f>
        <v>#N/A</v>
      </c>
      <c r="T1088" s="24" t="str">
        <f>IF(LEFT(G1088,2)="PH",VLOOKUP(LEFT(G1088,3),'Lookup Tables'!$G$3:$H$37,2,FALSE),IF(ISNA(VLOOKUP(LEFT(G1088,2),'Lookup Tables'!$G$3:$H$37,2,FALSE)),"Other",VLOOKUP(LEFT(G1088,2),'Lookup Tables'!$G$3:$H$37,2,FALSE)))</f>
        <v>Other</v>
      </c>
      <c r="U1088" s="79" t="str">
        <f t="shared" si="115"/>
        <v/>
      </c>
      <c r="V1088" s="79" t="str">
        <f t="shared" si="116"/>
        <v>n/a</v>
      </c>
      <c r="W1088" s="79">
        <f>VLOOKUP(V1088,'Lookup Tables'!$K$3:$L$21,2,FALSE)</f>
        <v>0</v>
      </c>
      <c r="X1088" s="79">
        <f t="shared" si="117"/>
        <v>0</v>
      </c>
      <c r="Y1088" s="12" t="e">
        <f ca="1">IF(R1088="LATE",TODAY()-P1088,0)</f>
        <v>#N/A</v>
      </c>
      <c r="Z1088" t="e">
        <f ca="1">Y1088*L1088</f>
        <v>#N/A</v>
      </c>
      <c r="AA1088" s="80"/>
      <c r="AB1088" s="93"/>
    </row>
    <row r="1089" spans="1:28" x14ac:dyDescent="0.25">
      <c r="A1089" s="25"/>
      <c r="B1089" s="25"/>
      <c r="C1089" s="26"/>
      <c r="D1089" s="26"/>
      <c r="E1089" s="25"/>
      <c r="F1089" s="25"/>
      <c r="G1089" s="25"/>
      <c r="H1089" s="25"/>
      <c r="I1089" s="25" t="s">
        <v>2491</v>
      </c>
      <c r="J1089" s="27"/>
      <c r="K1089" s="27"/>
      <c r="L1089" s="27"/>
      <c r="M1089" s="93">
        <v>0</v>
      </c>
      <c r="N1089" s="4" t="str">
        <f t="shared" si="118"/>
        <v/>
      </c>
      <c r="O1089" s="4">
        <f t="shared" si="119"/>
        <v>0</v>
      </c>
      <c r="P1089" s="8">
        <f t="shared" si="120"/>
        <v>0</v>
      </c>
      <c r="Q1089" s="8" t="e">
        <f>VLOOKUP(P1089,'Lookup Tables'!$A$3:$B$121,1,TRUE)</f>
        <v>#N/A</v>
      </c>
      <c r="R1089" s="9" t="e">
        <f>VLOOKUP(P1089,'Lookup Tables'!$A$3:$B$121,2,TRUE)</f>
        <v>#N/A</v>
      </c>
      <c r="S1089" s="10" t="e">
        <f>VLOOKUP(P1089,'Lookup Tables'!$D$3:$E$25,2,TRUE)</f>
        <v>#N/A</v>
      </c>
      <c r="T1089" s="24" t="str">
        <f>IF(LEFT(G1089,2)="PH",VLOOKUP(LEFT(G1089,3),'Lookup Tables'!$G$3:$H$37,2,FALSE),IF(ISNA(VLOOKUP(LEFT(G1089,2),'Lookup Tables'!$G$3:$H$37,2,FALSE)),"Other",VLOOKUP(LEFT(G1089,2),'Lookup Tables'!$G$3:$H$37,2,FALSE)))</f>
        <v>Other</v>
      </c>
      <c r="U1089" s="79" t="str">
        <f t="shared" si="115"/>
        <v/>
      </c>
      <c r="V1089" s="79" t="str">
        <f t="shared" si="116"/>
        <v>n/a</v>
      </c>
      <c r="W1089" s="79">
        <f>VLOOKUP(V1089,'Lookup Tables'!$K$3:$L$21,2,FALSE)</f>
        <v>0</v>
      </c>
      <c r="X1089" s="79">
        <f t="shared" si="117"/>
        <v>0</v>
      </c>
      <c r="Y1089" s="12" t="e">
        <f ca="1">IF(R1089="LATE",TODAY()-P1089,0)</f>
        <v>#N/A</v>
      </c>
      <c r="Z1089" t="e">
        <f ca="1">Y1089*L1089</f>
        <v>#N/A</v>
      </c>
      <c r="AA1089" s="80"/>
      <c r="AB1089" s="93"/>
    </row>
    <row r="1090" spans="1:28" x14ac:dyDescent="0.25">
      <c r="A1090" s="25"/>
      <c r="B1090" s="25"/>
      <c r="C1090" s="26"/>
      <c r="D1090" s="26"/>
      <c r="E1090" s="25"/>
      <c r="F1090" s="25"/>
      <c r="G1090" s="25"/>
      <c r="H1090" s="25"/>
      <c r="I1090" s="25" t="s">
        <v>2491</v>
      </c>
      <c r="J1090" s="27"/>
      <c r="K1090" s="27"/>
      <c r="L1090" s="27"/>
      <c r="M1090" s="93">
        <v>0</v>
      </c>
      <c r="N1090" s="4" t="str">
        <f t="shared" si="118"/>
        <v/>
      </c>
      <c r="O1090" s="4">
        <f t="shared" si="119"/>
        <v>0</v>
      </c>
      <c r="P1090" s="8">
        <f t="shared" si="120"/>
        <v>0</v>
      </c>
      <c r="Q1090" s="8" t="e">
        <f>VLOOKUP(P1090,'Lookup Tables'!$A$3:$B$121,1,TRUE)</f>
        <v>#N/A</v>
      </c>
      <c r="R1090" s="9" t="e">
        <f>VLOOKUP(P1090,'Lookup Tables'!$A$3:$B$121,2,TRUE)</f>
        <v>#N/A</v>
      </c>
      <c r="S1090" s="10" t="e">
        <f>VLOOKUP(P1090,'Lookup Tables'!$D$3:$E$25,2,TRUE)</f>
        <v>#N/A</v>
      </c>
      <c r="T1090" s="24" t="str">
        <f>IF(LEFT(G1090,2)="PH",VLOOKUP(LEFT(G1090,3),'Lookup Tables'!$G$3:$H$37,2,FALSE),IF(ISNA(VLOOKUP(LEFT(G1090,2),'Lookup Tables'!$G$3:$H$37,2,FALSE)),"Other",VLOOKUP(LEFT(G1090,2),'Lookup Tables'!$G$3:$H$37,2,FALSE)))</f>
        <v>Other</v>
      </c>
      <c r="U1090" s="79" t="str">
        <f t="shared" si="115"/>
        <v/>
      </c>
      <c r="V1090" s="79" t="str">
        <f t="shared" si="116"/>
        <v>n/a</v>
      </c>
      <c r="W1090" s="79">
        <f>VLOOKUP(V1090,'Lookup Tables'!$K$3:$L$21,2,FALSE)</f>
        <v>0</v>
      </c>
      <c r="X1090" s="79">
        <f t="shared" si="117"/>
        <v>0</v>
      </c>
      <c r="Y1090" s="12" t="e">
        <f ca="1">IF(R1090="LATE",TODAY()-P1090,0)</f>
        <v>#N/A</v>
      </c>
      <c r="Z1090" t="e">
        <f ca="1">Y1090*L1090</f>
        <v>#N/A</v>
      </c>
      <c r="AA1090" s="80"/>
      <c r="AB1090" s="93"/>
    </row>
    <row r="1091" spans="1:28" x14ac:dyDescent="0.25">
      <c r="A1091" s="25"/>
      <c r="B1091" s="25"/>
      <c r="C1091" s="26"/>
      <c r="D1091" s="26"/>
      <c r="E1091" s="25"/>
      <c r="F1091" s="25"/>
      <c r="G1091" s="25"/>
      <c r="H1091" s="25"/>
      <c r="I1091" s="25" t="s">
        <v>2491</v>
      </c>
      <c r="J1091" s="27"/>
      <c r="K1091" s="27"/>
      <c r="L1091" s="27"/>
      <c r="M1091" s="93">
        <v>0</v>
      </c>
      <c r="N1091" s="4" t="str">
        <f t="shared" si="118"/>
        <v/>
      </c>
      <c r="O1091" s="4">
        <f t="shared" si="119"/>
        <v>0</v>
      </c>
      <c r="P1091" s="8">
        <f t="shared" si="120"/>
        <v>0</v>
      </c>
      <c r="Q1091" s="8" t="e">
        <f>VLOOKUP(P1091,'Lookup Tables'!$A$3:$B$121,1,TRUE)</f>
        <v>#N/A</v>
      </c>
      <c r="R1091" s="9" t="e">
        <f>VLOOKUP(P1091,'Lookup Tables'!$A$3:$B$121,2,TRUE)</f>
        <v>#N/A</v>
      </c>
      <c r="S1091" s="10" t="e">
        <f>VLOOKUP(P1091,'Lookup Tables'!$D$3:$E$25,2,TRUE)</f>
        <v>#N/A</v>
      </c>
      <c r="T1091" s="24" t="str">
        <f>IF(LEFT(G1091,2)="PH",VLOOKUP(LEFT(G1091,3),'Lookup Tables'!$G$3:$H$37,2,FALSE),IF(ISNA(VLOOKUP(LEFT(G1091,2),'Lookup Tables'!$G$3:$H$37,2,FALSE)),"Other",VLOOKUP(LEFT(G1091,2),'Lookup Tables'!$G$3:$H$37,2,FALSE)))</f>
        <v>Other</v>
      </c>
      <c r="U1091" s="79" t="str">
        <f t="shared" ref="U1091:U1154" si="121">LEFT(G1091,3)</f>
        <v/>
      </c>
      <c r="V1091" s="79" t="str">
        <f t="shared" ref="V1091:V1154" si="122">IF(T1091="Battery",IF(LEFT(U1091,1)="L",VALUE(MID(U1091,2,2)),MID(U1091,2,1)),"n/a")</f>
        <v>n/a</v>
      </c>
      <c r="W1091" s="79">
        <f>VLOOKUP(V1091,'Lookup Tables'!$K$3:$L$21,2,FALSE)</f>
        <v>0</v>
      </c>
      <c r="X1091" s="79">
        <f t="shared" ref="X1091:X1154" si="123">W1091*L1091</f>
        <v>0</v>
      </c>
      <c r="Y1091" s="12" t="e">
        <f ca="1">IF(R1091="LATE",TODAY()-P1091,0)</f>
        <v>#N/A</v>
      </c>
      <c r="Z1091" t="e">
        <f ca="1">Y1091*L1091</f>
        <v>#N/A</v>
      </c>
      <c r="AA1091" s="80"/>
      <c r="AB1091" s="93"/>
    </row>
    <row r="1092" spans="1:28" x14ac:dyDescent="0.25">
      <c r="A1092" s="25"/>
      <c r="B1092" s="25"/>
      <c r="C1092" s="26"/>
      <c r="D1092" s="26"/>
      <c r="E1092" s="25"/>
      <c r="F1092" s="25"/>
      <c r="G1092" s="25"/>
      <c r="H1092" s="25"/>
      <c r="I1092" s="25" t="s">
        <v>2491</v>
      </c>
      <c r="J1092" s="27"/>
      <c r="K1092" s="27"/>
      <c r="L1092" s="27"/>
      <c r="M1092" s="93">
        <v>0</v>
      </c>
      <c r="N1092" s="4" t="str">
        <f t="shared" si="118"/>
        <v/>
      </c>
      <c r="O1092" s="4">
        <f t="shared" si="119"/>
        <v>0</v>
      </c>
      <c r="P1092" s="8">
        <f t="shared" si="120"/>
        <v>0</v>
      </c>
      <c r="Q1092" s="8" t="e">
        <f>VLOOKUP(P1092,'Lookup Tables'!$A$3:$B$121,1,TRUE)</f>
        <v>#N/A</v>
      </c>
      <c r="R1092" s="9" t="e">
        <f>VLOOKUP(P1092,'Lookup Tables'!$A$3:$B$121,2,TRUE)</f>
        <v>#N/A</v>
      </c>
      <c r="S1092" s="10" t="e">
        <f>VLOOKUP(P1092,'Lookup Tables'!$D$3:$E$25,2,TRUE)</f>
        <v>#N/A</v>
      </c>
      <c r="T1092" s="24" t="str">
        <f>IF(LEFT(G1092,2)="PH",VLOOKUP(LEFT(G1092,3),'Lookup Tables'!$G$3:$H$37,2,FALSE),IF(ISNA(VLOOKUP(LEFT(G1092,2),'Lookup Tables'!$G$3:$H$37,2,FALSE)),"Other",VLOOKUP(LEFT(G1092,2),'Lookup Tables'!$G$3:$H$37,2,FALSE)))</f>
        <v>Other</v>
      </c>
      <c r="U1092" s="79" t="str">
        <f t="shared" si="121"/>
        <v/>
      </c>
      <c r="V1092" s="79" t="str">
        <f t="shared" si="122"/>
        <v>n/a</v>
      </c>
      <c r="W1092" s="79">
        <f>VLOOKUP(V1092,'Lookup Tables'!$K$3:$L$21,2,FALSE)</f>
        <v>0</v>
      </c>
      <c r="X1092" s="79">
        <f t="shared" si="123"/>
        <v>0</v>
      </c>
      <c r="Y1092" s="12" t="e">
        <f ca="1">IF(R1092="LATE",TODAY()-P1092,0)</f>
        <v>#N/A</v>
      </c>
      <c r="Z1092" t="e">
        <f ca="1">Y1092*L1092</f>
        <v>#N/A</v>
      </c>
      <c r="AA1092" s="80"/>
      <c r="AB1092" s="93"/>
    </row>
    <row r="1093" spans="1:28" x14ac:dyDescent="0.25">
      <c r="A1093" s="25"/>
      <c r="B1093" s="25"/>
      <c r="C1093" s="26"/>
      <c r="D1093" s="26"/>
      <c r="E1093" s="25"/>
      <c r="F1093" s="25"/>
      <c r="G1093" s="25"/>
      <c r="H1093" s="25"/>
      <c r="I1093" s="25" t="s">
        <v>2491</v>
      </c>
      <c r="J1093" s="27"/>
      <c r="K1093" s="27"/>
      <c r="L1093" s="27"/>
      <c r="M1093" s="93">
        <v>0</v>
      </c>
      <c r="N1093" s="4" t="str">
        <f t="shared" si="118"/>
        <v/>
      </c>
      <c r="O1093" s="4">
        <f t="shared" si="119"/>
        <v>0</v>
      </c>
      <c r="P1093" s="8">
        <f t="shared" si="120"/>
        <v>0</v>
      </c>
      <c r="Q1093" s="8" t="e">
        <f>VLOOKUP(P1093,'Lookup Tables'!$A$3:$B$121,1,TRUE)</f>
        <v>#N/A</v>
      </c>
      <c r="R1093" s="9" t="e">
        <f>VLOOKUP(P1093,'Lookup Tables'!$A$3:$B$121,2,TRUE)</f>
        <v>#N/A</v>
      </c>
      <c r="S1093" s="10" t="e">
        <f>VLOOKUP(P1093,'Lookup Tables'!$D$3:$E$25,2,TRUE)</f>
        <v>#N/A</v>
      </c>
      <c r="T1093" s="24" t="str">
        <f>IF(LEFT(G1093,2)="PH",VLOOKUP(LEFT(G1093,3),'Lookup Tables'!$G$3:$H$37,2,FALSE),IF(ISNA(VLOOKUP(LEFT(G1093,2),'Lookup Tables'!$G$3:$H$37,2,FALSE)),"Other",VLOOKUP(LEFT(G1093,2),'Lookup Tables'!$G$3:$H$37,2,FALSE)))</f>
        <v>Other</v>
      </c>
      <c r="U1093" s="79" t="str">
        <f t="shared" si="121"/>
        <v/>
      </c>
      <c r="V1093" s="79" t="str">
        <f t="shared" si="122"/>
        <v>n/a</v>
      </c>
      <c r="W1093" s="79">
        <f>VLOOKUP(V1093,'Lookup Tables'!$K$3:$L$21,2,FALSE)</f>
        <v>0</v>
      </c>
      <c r="X1093" s="79">
        <f t="shared" si="123"/>
        <v>0</v>
      </c>
      <c r="Y1093" s="12" t="e">
        <f ca="1">IF(R1093="LATE",TODAY()-P1093,0)</f>
        <v>#N/A</v>
      </c>
      <c r="Z1093" t="e">
        <f ca="1">Y1093*L1093</f>
        <v>#N/A</v>
      </c>
      <c r="AA1093" s="80"/>
      <c r="AB1093" s="93"/>
    </row>
    <row r="1094" spans="1:28" x14ac:dyDescent="0.25">
      <c r="A1094" s="25"/>
      <c r="B1094" s="25"/>
      <c r="C1094" s="26"/>
      <c r="D1094" s="26"/>
      <c r="E1094" s="25"/>
      <c r="F1094" s="25"/>
      <c r="G1094" s="25"/>
      <c r="H1094" s="25"/>
      <c r="I1094" s="25" t="s">
        <v>2491</v>
      </c>
      <c r="J1094" s="27"/>
      <c r="K1094" s="27"/>
      <c r="L1094" s="27"/>
      <c r="M1094" s="93">
        <v>0</v>
      </c>
      <c r="N1094" s="4" t="str">
        <f t="shared" si="118"/>
        <v/>
      </c>
      <c r="O1094" s="4">
        <f t="shared" si="119"/>
        <v>0</v>
      </c>
      <c r="P1094" s="8">
        <f t="shared" si="120"/>
        <v>0</v>
      </c>
      <c r="Q1094" s="8" t="e">
        <f>VLOOKUP(P1094,'Lookup Tables'!$A$3:$B$121,1,TRUE)</f>
        <v>#N/A</v>
      </c>
      <c r="R1094" s="9" t="e">
        <f>VLOOKUP(P1094,'Lookup Tables'!$A$3:$B$121,2,TRUE)</f>
        <v>#N/A</v>
      </c>
      <c r="S1094" s="10" t="e">
        <f>VLOOKUP(P1094,'Lookup Tables'!$D$3:$E$25,2,TRUE)</f>
        <v>#N/A</v>
      </c>
      <c r="T1094" s="24" t="str">
        <f>IF(LEFT(G1094,2)="PH",VLOOKUP(LEFT(G1094,3),'Lookup Tables'!$G$3:$H$37,2,FALSE),IF(ISNA(VLOOKUP(LEFT(G1094,2),'Lookup Tables'!$G$3:$H$37,2,FALSE)),"Other",VLOOKUP(LEFT(G1094,2),'Lookup Tables'!$G$3:$H$37,2,FALSE)))</f>
        <v>Other</v>
      </c>
      <c r="U1094" s="79" t="str">
        <f t="shared" si="121"/>
        <v/>
      </c>
      <c r="V1094" s="79" t="str">
        <f t="shared" si="122"/>
        <v>n/a</v>
      </c>
      <c r="W1094" s="79">
        <f>VLOOKUP(V1094,'Lookup Tables'!$K$3:$L$21,2,FALSE)</f>
        <v>0</v>
      </c>
      <c r="X1094" s="79">
        <f t="shared" si="123"/>
        <v>0</v>
      </c>
      <c r="Y1094" s="12" t="e">
        <f ca="1">IF(R1094="LATE",TODAY()-P1094,0)</f>
        <v>#N/A</v>
      </c>
      <c r="Z1094" t="e">
        <f ca="1">Y1094*L1094</f>
        <v>#N/A</v>
      </c>
      <c r="AA1094" s="80"/>
      <c r="AB1094" s="93"/>
    </row>
    <row r="1095" spans="1:28" x14ac:dyDescent="0.25">
      <c r="A1095" s="25"/>
      <c r="B1095" s="25"/>
      <c r="C1095" s="26"/>
      <c r="D1095" s="26"/>
      <c r="E1095" s="25"/>
      <c r="F1095" s="25"/>
      <c r="G1095" s="25"/>
      <c r="H1095" s="25"/>
      <c r="I1095" s="25" t="s">
        <v>2491</v>
      </c>
      <c r="J1095" s="27"/>
      <c r="K1095" s="27"/>
      <c r="L1095" s="27"/>
      <c r="M1095" s="93">
        <v>0</v>
      </c>
      <c r="N1095" s="4" t="str">
        <f t="shared" si="118"/>
        <v/>
      </c>
      <c r="O1095" s="4">
        <f t="shared" si="119"/>
        <v>0</v>
      </c>
      <c r="P1095" s="8">
        <f t="shared" si="120"/>
        <v>0</v>
      </c>
      <c r="Q1095" s="8" t="e">
        <f>VLOOKUP(P1095,'Lookup Tables'!$A$3:$B$121,1,TRUE)</f>
        <v>#N/A</v>
      </c>
      <c r="R1095" s="9" t="e">
        <f>VLOOKUP(P1095,'Lookup Tables'!$A$3:$B$121,2,TRUE)</f>
        <v>#N/A</v>
      </c>
      <c r="S1095" s="10" t="e">
        <f>VLOOKUP(P1095,'Lookup Tables'!$D$3:$E$25,2,TRUE)</f>
        <v>#N/A</v>
      </c>
      <c r="T1095" s="24" t="str">
        <f>IF(LEFT(G1095,2)="PH",VLOOKUP(LEFT(G1095,3),'Lookup Tables'!$G$3:$H$37,2,FALSE),IF(ISNA(VLOOKUP(LEFT(G1095,2),'Lookup Tables'!$G$3:$H$37,2,FALSE)),"Other",VLOOKUP(LEFT(G1095,2),'Lookup Tables'!$G$3:$H$37,2,FALSE)))</f>
        <v>Other</v>
      </c>
      <c r="U1095" s="79" t="str">
        <f t="shared" si="121"/>
        <v/>
      </c>
      <c r="V1095" s="79" t="str">
        <f t="shared" si="122"/>
        <v>n/a</v>
      </c>
      <c r="W1095" s="79">
        <f>VLOOKUP(V1095,'Lookup Tables'!$K$3:$L$21,2,FALSE)</f>
        <v>0</v>
      </c>
      <c r="X1095" s="79">
        <f t="shared" si="123"/>
        <v>0</v>
      </c>
      <c r="Y1095" s="12" t="e">
        <f ca="1">IF(R1095="LATE",TODAY()-P1095,0)</f>
        <v>#N/A</v>
      </c>
      <c r="Z1095" t="e">
        <f ca="1">Y1095*L1095</f>
        <v>#N/A</v>
      </c>
      <c r="AA1095" s="80"/>
      <c r="AB1095" s="93"/>
    </row>
    <row r="1096" spans="1:28" x14ac:dyDescent="0.25">
      <c r="A1096" s="25"/>
      <c r="B1096" s="25"/>
      <c r="C1096" s="26"/>
      <c r="D1096" s="26"/>
      <c r="E1096" s="25"/>
      <c r="F1096" s="25"/>
      <c r="G1096" s="25"/>
      <c r="H1096" s="25"/>
      <c r="I1096" s="25" t="s">
        <v>2491</v>
      </c>
      <c r="J1096" s="27"/>
      <c r="K1096" s="27"/>
      <c r="L1096" s="27"/>
      <c r="M1096" s="93">
        <v>0</v>
      </c>
      <c r="N1096" s="4" t="str">
        <f t="shared" si="118"/>
        <v/>
      </c>
      <c r="O1096" s="4">
        <f t="shared" si="119"/>
        <v>0</v>
      </c>
      <c r="P1096" s="8">
        <f t="shared" si="120"/>
        <v>0</v>
      </c>
      <c r="Q1096" s="8" t="e">
        <f>VLOOKUP(P1096,'Lookup Tables'!$A$3:$B$121,1,TRUE)</f>
        <v>#N/A</v>
      </c>
      <c r="R1096" s="9" t="e">
        <f>VLOOKUP(P1096,'Lookup Tables'!$A$3:$B$121,2,TRUE)</f>
        <v>#N/A</v>
      </c>
      <c r="S1096" s="10" t="e">
        <f>VLOOKUP(P1096,'Lookup Tables'!$D$3:$E$25,2,TRUE)</f>
        <v>#N/A</v>
      </c>
      <c r="T1096" s="24" t="str">
        <f>IF(LEFT(G1096,2)="PH",VLOOKUP(LEFT(G1096,3),'Lookup Tables'!$G$3:$H$37,2,FALSE),IF(ISNA(VLOOKUP(LEFT(G1096,2),'Lookup Tables'!$G$3:$H$37,2,FALSE)),"Other",VLOOKUP(LEFT(G1096,2),'Lookup Tables'!$G$3:$H$37,2,FALSE)))</f>
        <v>Other</v>
      </c>
      <c r="U1096" s="79" t="str">
        <f t="shared" si="121"/>
        <v/>
      </c>
      <c r="V1096" s="79" t="str">
        <f t="shared" si="122"/>
        <v>n/a</v>
      </c>
      <c r="W1096" s="79">
        <f>VLOOKUP(V1096,'Lookup Tables'!$K$3:$L$21,2,FALSE)</f>
        <v>0</v>
      </c>
      <c r="X1096" s="79">
        <f t="shared" si="123"/>
        <v>0</v>
      </c>
      <c r="Y1096" s="12" t="e">
        <f ca="1">IF(R1096="LATE",TODAY()-P1096,0)</f>
        <v>#N/A</v>
      </c>
      <c r="Z1096" t="e">
        <f ca="1">Y1096*L1096</f>
        <v>#N/A</v>
      </c>
      <c r="AA1096" s="80"/>
      <c r="AB1096" s="93"/>
    </row>
    <row r="1097" spans="1:28" x14ac:dyDescent="0.25">
      <c r="A1097" s="25"/>
      <c r="B1097" s="25"/>
      <c r="C1097" s="26"/>
      <c r="D1097" s="26"/>
      <c r="E1097" s="25"/>
      <c r="F1097" s="25"/>
      <c r="G1097" s="25"/>
      <c r="H1097" s="25"/>
      <c r="I1097" s="25" t="s">
        <v>2491</v>
      </c>
      <c r="J1097" s="27"/>
      <c r="K1097" s="27"/>
      <c r="L1097" s="27"/>
      <c r="M1097" s="93">
        <v>0</v>
      </c>
      <c r="N1097" s="4" t="str">
        <f t="shared" si="118"/>
        <v/>
      </c>
      <c r="O1097" s="4">
        <f t="shared" si="119"/>
        <v>0</v>
      </c>
      <c r="P1097" s="8">
        <f t="shared" si="120"/>
        <v>0</v>
      </c>
      <c r="Q1097" s="8" t="e">
        <f>VLOOKUP(P1097,'Lookup Tables'!$A$3:$B$121,1,TRUE)</f>
        <v>#N/A</v>
      </c>
      <c r="R1097" s="9" t="e">
        <f>VLOOKUP(P1097,'Lookup Tables'!$A$3:$B$121,2,TRUE)</f>
        <v>#N/A</v>
      </c>
      <c r="S1097" s="10" t="e">
        <f>VLOOKUP(P1097,'Lookup Tables'!$D$3:$E$25,2,TRUE)</f>
        <v>#N/A</v>
      </c>
      <c r="T1097" s="24" t="str">
        <f>IF(LEFT(G1097,2)="PH",VLOOKUP(LEFT(G1097,3),'Lookup Tables'!$G$3:$H$37,2,FALSE),IF(ISNA(VLOOKUP(LEFT(G1097,2),'Lookup Tables'!$G$3:$H$37,2,FALSE)),"Other",VLOOKUP(LEFT(G1097,2),'Lookup Tables'!$G$3:$H$37,2,FALSE)))</f>
        <v>Other</v>
      </c>
      <c r="U1097" s="79" t="str">
        <f t="shared" si="121"/>
        <v/>
      </c>
      <c r="V1097" s="79" t="str">
        <f t="shared" si="122"/>
        <v>n/a</v>
      </c>
      <c r="W1097" s="79">
        <f>VLOOKUP(V1097,'Lookup Tables'!$K$3:$L$21,2,FALSE)</f>
        <v>0</v>
      </c>
      <c r="X1097" s="79">
        <f t="shared" si="123"/>
        <v>0</v>
      </c>
      <c r="Y1097" s="12" t="e">
        <f ca="1">IF(R1097="LATE",TODAY()-P1097,0)</f>
        <v>#N/A</v>
      </c>
      <c r="Z1097" t="e">
        <f ca="1">Y1097*L1097</f>
        <v>#N/A</v>
      </c>
      <c r="AA1097" s="80"/>
      <c r="AB1097" s="93"/>
    </row>
    <row r="1098" spans="1:28" x14ac:dyDescent="0.25">
      <c r="A1098" s="25"/>
      <c r="B1098" s="25"/>
      <c r="C1098" s="26"/>
      <c r="D1098" s="26"/>
      <c r="E1098" s="25"/>
      <c r="F1098" s="25"/>
      <c r="G1098" s="25"/>
      <c r="H1098" s="25"/>
      <c r="I1098" s="25" t="s">
        <v>2491</v>
      </c>
      <c r="J1098" s="27"/>
      <c r="K1098" s="27"/>
      <c r="L1098" s="27"/>
      <c r="M1098" s="93">
        <v>0</v>
      </c>
      <c r="N1098" s="4" t="str">
        <f t="shared" ref="N1098:N1161" si="124">A1098&amp;G1098&amp;J1098</f>
        <v/>
      </c>
      <c r="O1098" s="4">
        <f t="shared" ref="O1098:O1161" si="125">M1098*L1098</f>
        <v>0</v>
      </c>
      <c r="P1098" s="8">
        <f t="shared" ref="P1098:P1161" si="126">VALUE(IF(RIGHT(I1098,1)="]",MID(I1098,LEN(I1098)-8,8),D1098))</f>
        <v>0</v>
      </c>
      <c r="Q1098" s="8" t="e">
        <f>VLOOKUP(P1098,'Lookup Tables'!$A$3:$B$121,1,TRUE)</f>
        <v>#N/A</v>
      </c>
      <c r="R1098" s="9" t="e">
        <f>VLOOKUP(P1098,'Lookup Tables'!$A$3:$B$121,2,TRUE)</f>
        <v>#N/A</v>
      </c>
      <c r="S1098" s="10" t="e">
        <f>VLOOKUP(P1098,'Lookup Tables'!$D$3:$E$25,2,TRUE)</f>
        <v>#N/A</v>
      </c>
      <c r="T1098" s="24" t="str">
        <f>IF(LEFT(G1098,2)="PH",VLOOKUP(LEFT(G1098,3),'Lookup Tables'!$G$3:$H$37,2,FALSE),IF(ISNA(VLOOKUP(LEFT(G1098,2),'Lookup Tables'!$G$3:$H$37,2,FALSE)),"Other",VLOOKUP(LEFT(G1098,2),'Lookup Tables'!$G$3:$H$37,2,FALSE)))</f>
        <v>Other</v>
      </c>
      <c r="U1098" s="79" t="str">
        <f t="shared" si="121"/>
        <v/>
      </c>
      <c r="V1098" s="79" t="str">
        <f t="shared" si="122"/>
        <v>n/a</v>
      </c>
      <c r="W1098" s="79">
        <f>VLOOKUP(V1098,'Lookup Tables'!$K$3:$L$21,2,FALSE)</f>
        <v>0</v>
      </c>
      <c r="X1098" s="79">
        <f t="shared" si="123"/>
        <v>0</v>
      </c>
      <c r="Y1098" s="12" t="e">
        <f ca="1">IF(R1098="LATE",TODAY()-P1098,0)</f>
        <v>#N/A</v>
      </c>
      <c r="Z1098" t="e">
        <f ca="1">Y1098*L1098</f>
        <v>#N/A</v>
      </c>
      <c r="AA1098" s="80"/>
      <c r="AB1098" s="93"/>
    </row>
    <row r="1099" spans="1:28" x14ac:dyDescent="0.25">
      <c r="A1099" s="25"/>
      <c r="B1099" s="25"/>
      <c r="C1099" s="26"/>
      <c r="D1099" s="26"/>
      <c r="E1099" s="25"/>
      <c r="F1099" s="25"/>
      <c r="G1099" s="25"/>
      <c r="H1099" s="25"/>
      <c r="I1099" s="25" t="s">
        <v>2491</v>
      </c>
      <c r="J1099" s="27"/>
      <c r="K1099" s="27"/>
      <c r="L1099" s="27"/>
      <c r="M1099" s="93">
        <v>0</v>
      </c>
      <c r="N1099" s="4" t="str">
        <f t="shared" si="124"/>
        <v/>
      </c>
      <c r="O1099" s="4">
        <f t="shared" si="125"/>
        <v>0</v>
      </c>
      <c r="P1099" s="8">
        <f t="shared" si="126"/>
        <v>0</v>
      </c>
      <c r="Q1099" s="8" t="e">
        <f>VLOOKUP(P1099,'Lookup Tables'!$A$3:$B$121,1,TRUE)</f>
        <v>#N/A</v>
      </c>
      <c r="R1099" s="9" t="e">
        <f>VLOOKUP(P1099,'Lookup Tables'!$A$3:$B$121,2,TRUE)</f>
        <v>#N/A</v>
      </c>
      <c r="S1099" s="10" t="e">
        <f>VLOOKUP(P1099,'Lookup Tables'!$D$3:$E$25,2,TRUE)</f>
        <v>#N/A</v>
      </c>
      <c r="T1099" s="24" t="str">
        <f>IF(LEFT(G1099,2)="PH",VLOOKUP(LEFT(G1099,3),'Lookup Tables'!$G$3:$H$37,2,FALSE),IF(ISNA(VLOOKUP(LEFT(G1099,2),'Lookup Tables'!$G$3:$H$37,2,FALSE)),"Other",VLOOKUP(LEFT(G1099,2),'Lookup Tables'!$G$3:$H$37,2,FALSE)))</f>
        <v>Other</v>
      </c>
      <c r="U1099" s="79" t="str">
        <f t="shared" si="121"/>
        <v/>
      </c>
      <c r="V1099" s="79" t="str">
        <f t="shared" si="122"/>
        <v>n/a</v>
      </c>
      <c r="W1099" s="79">
        <f>VLOOKUP(V1099,'Lookup Tables'!$K$3:$L$21,2,FALSE)</f>
        <v>0</v>
      </c>
      <c r="X1099" s="79">
        <f t="shared" si="123"/>
        <v>0</v>
      </c>
      <c r="Y1099" s="12" t="e">
        <f ca="1">IF(R1099="LATE",TODAY()-P1099,0)</f>
        <v>#N/A</v>
      </c>
      <c r="Z1099" t="e">
        <f ca="1">Y1099*L1099</f>
        <v>#N/A</v>
      </c>
      <c r="AA1099" s="80"/>
      <c r="AB1099" s="93"/>
    </row>
    <row r="1100" spans="1:28" x14ac:dyDescent="0.25">
      <c r="A1100" s="25"/>
      <c r="B1100" s="25"/>
      <c r="C1100" s="26"/>
      <c r="D1100" s="26"/>
      <c r="E1100" s="25"/>
      <c r="F1100" s="25"/>
      <c r="G1100" s="25"/>
      <c r="H1100" s="25"/>
      <c r="I1100" s="25" t="s">
        <v>2491</v>
      </c>
      <c r="J1100" s="27"/>
      <c r="K1100" s="27"/>
      <c r="L1100" s="27"/>
      <c r="M1100" s="93" t="e">
        <f>#REF!/#REF!</f>
        <v>#REF!</v>
      </c>
      <c r="N1100" s="4" t="str">
        <f t="shared" si="124"/>
        <v/>
      </c>
      <c r="O1100" s="4" t="e">
        <f t="shared" si="125"/>
        <v>#REF!</v>
      </c>
      <c r="P1100" s="8">
        <f t="shared" si="126"/>
        <v>0</v>
      </c>
      <c r="Q1100" s="8" t="e">
        <f>VLOOKUP(P1100,'Lookup Tables'!$A$3:$B$121,1,TRUE)</f>
        <v>#N/A</v>
      </c>
      <c r="R1100" s="9" t="e">
        <f>VLOOKUP(P1100,'Lookup Tables'!$A$3:$B$121,2,TRUE)</f>
        <v>#N/A</v>
      </c>
      <c r="S1100" s="10" t="e">
        <f>VLOOKUP(P1100,'Lookup Tables'!$D$3:$E$25,2,TRUE)</f>
        <v>#N/A</v>
      </c>
      <c r="T1100" s="24" t="str">
        <f>IF(LEFT(G1100,2)="PH",VLOOKUP(LEFT(G1100,3),'Lookup Tables'!$G$3:$H$37,2,FALSE),IF(ISNA(VLOOKUP(LEFT(G1100,2),'Lookup Tables'!$G$3:$H$37,2,FALSE)),"Other",VLOOKUP(LEFT(G1100,2),'Lookup Tables'!$G$3:$H$37,2,FALSE)))</f>
        <v>Other</v>
      </c>
      <c r="U1100" s="79" t="str">
        <f t="shared" si="121"/>
        <v/>
      </c>
      <c r="V1100" s="79" t="str">
        <f t="shared" si="122"/>
        <v>n/a</v>
      </c>
      <c r="W1100" s="79">
        <f>VLOOKUP(V1100,'Lookup Tables'!$K$3:$L$21,2,FALSE)</f>
        <v>0</v>
      </c>
      <c r="X1100" s="79">
        <f t="shared" si="123"/>
        <v>0</v>
      </c>
      <c r="Y1100" s="12" t="e">
        <f ca="1">IF(R1100="LATE",TODAY()-P1100,0)</f>
        <v>#N/A</v>
      </c>
      <c r="Z1100" t="e">
        <f ca="1">Y1100*L1100</f>
        <v>#N/A</v>
      </c>
      <c r="AA1100" s="80"/>
      <c r="AB1100" s="93"/>
    </row>
    <row r="1101" spans="1:28" x14ac:dyDescent="0.25">
      <c r="A1101" s="25"/>
      <c r="B1101" s="25"/>
      <c r="C1101" s="26"/>
      <c r="D1101" s="26"/>
      <c r="E1101" s="25"/>
      <c r="F1101" s="25"/>
      <c r="G1101" s="25"/>
      <c r="H1101" s="25"/>
      <c r="I1101" s="25" t="s">
        <v>2491</v>
      </c>
      <c r="J1101" s="27"/>
      <c r="K1101" s="27"/>
      <c r="L1101" s="27"/>
      <c r="M1101" s="93" t="e">
        <f>#REF!/#REF!</f>
        <v>#REF!</v>
      </c>
      <c r="N1101" s="4" t="str">
        <f t="shared" si="124"/>
        <v/>
      </c>
      <c r="O1101" s="4" t="e">
        <f t="shared" si="125"/>
        <v>#REF!</v>
      </c>
      <c r="P1101" s="8">
        <f t="shared" si="126"/>
        <v>0</v>
      </c>
      <c r="Q1101" s="8" t="e">
        <f>VLOOKUP(P1101,'Lookup Tables'!$A$3:$B$121,1,TRUE)</f>
        <v>#N/A</v>
      </c>
      <c r="R1101" s="9" t="e">
        <f>VLOOKUP(P1101,'Lookup Tables'!$A$3:$B$121,2,TRUE)</f>
        <v>#N/A</v>
      </c>
      <c r="S1101" s="10" t="e">
        <f>VLOOKUP(P1101,'Lookup Tables'!$D$3:$E$25,2,TRUE)</f>
        <v>#N/A</v>
      </c>
      <c r="T1101" s="24" t="str">
        <f>IF(LEFT(G1101,2)="PH",VLOOKUP(LEFT(G1101,3),'Lookup Tables'!$G$3:$H$37,2,FALSE),IF(ISNA(VLOOKUP(LEFT(G1101,2),'Lookup Tables'!$G$3:$H$37,2,FALSE)),"Other",VLOOKUP(LEFT(G1101,2),'Lookup Tables'!$G$3:$H$37,2,FALSE)))</f>
        <v>Other</v>
      </c>
      <c r="U1101" s="79" t="str">
        <f t="shared" si="121"/>
        <v/>
      </c>
      <c r="V1101" s="79" t="str">
        <f t="shared" si="122"/>
        <v>n/a</v>
      </c>
      <c r="W1101" s="79">
        <f>VLOOKUP(V1101,'Lookup Tables'!$K$3:$L$21,2,FALSE)</f>
        <v>0</v>
      </c>
      <c r="X1101" s="79">
        <f t="shared" si="123"/>
        <v>0</v>
      </c>
      <c r="Y1101" s="12" t="e">
        <f ca="1">IF(R1101="LATE",TODAY()-P1101,0)</f>
        <v>#N/A</v>
      </c>
      <c r="Z1101" t="e">
        <f ca="1">Y1101*L1101</f>
        <v>#N/A</v>
      </c>
      <c r="AA1101" s="80"/>
      <c r="AB1101" s="93"/>
    </row>
    <row r="1102" spans="1:28" x14ac:dyDescent="0.25">
      <c r="A1102" s="25"/>
      <c r="B1102" s="25"/>
      <c r="C1102" s="26"/>
      <c r="D1102" s="26"/>
      <c r="E1102" s="25"/>
      <c r="F1102" s="25"/>
      <c r="G1102" s="25"/>
      <c r="H1102" s="25"/>
      <c r="I1102" s="25" t="s">
        <v>2491</v>
      </c>
      <c r="J1102" s="27"/>
      <c r="K1102" s="27"/>
      <c r="L1102" s="27"/>
      <c r="M1102" s="93" t="e">
        <f>#REF!/#REF!</f>
        <v>#REF!</v>
      </c>
      <c r="N1102" s="4" t="str">
        <f t="shared" si="124"/>
        <v/>
      </c>
      <c r="O1102" s="4" t="e">
        <f t="shared" si="125"/>
        <v>#REF!</v>
      </c>
      <c r="P1102" s="8">
        <f t="shared" si="126"/>
        <v>0</v>
      </c>
      <c r="Q1102" s="8" t="e">
        <f>VLOOKUP(P1102,'Lookup Tables'!$A$3:$B$121,1,TRUE)</f>
        <v>#N/A</v>
      </c>
      <c r="R1102" s="9" t="e">
        <f>VLOOKUP(P1102,'Lookup Tables'!$A$3:$B$121,2,TRUE)</f>
        <v>#N/A</v>
      </c>
      <c r="S1102" s="10" t="e">
        <f>VLOOKUP(P1102,'Lookup Tables'!$D$3:$E$25,2,TRUE)</f>
        <v>#N/A</v>
      </c>
      <c r="T1102" s="24" t="str">
        <f>IF(LEFT(G1102,2)="PH",VLOOKUP(LEFT(G1102,3),'Lookup Tables'!$G$3:$H$37,2,FALSE),IF(ISNA(VLOOKUP(LEFT(G1102,2),'Lookup Tables'!$G$3:$H$37,2,FALSE)),"Other",VLOOKUP(LEFT(G1102,2),'Lookup Tables'!$G$3:$H$37,2,FALSE)))</f>
        <v>Other</v>
      </c>
      <c r="U1102" s="79" t="str">
        <f t="shared" si="121"/>
        <v/>
      </c>
      <c r="V1102" s="79" t="str">
        <f t="shared" si="122"/>
        <v>n/a</v>
      </c>
      <c r="W1102" s="79">
        <f>VLOOKUP(V1102,'Lookup Tables'!$K$3:$L$21,2,FALSE)</f>
        <v>0</v>
      </c>
      <c r="X1102" s="79">
        <f t="shared" si="123"/>
        <v>0</v>
      </c>
      <c r="Y1102" s="12" t="e">
        <f ca="1">IF(R1102="LATE",TODAY()-P1102,0)</f>
        <v>#N/A</v>
      </c>
      <c r="Z1102" t="e">
        <f ca="1">Y1102*L1102</f>
        <v>#N/A</v>
      </c>
      <c r="AA1102" s="80"/>
      <c r="AB1102" s="93"/>
    </row>
    <row r="1103" spans="1:28" x14ac:dyDescent="0.25">
      <c r="A1103" s="25"/>
      <c r="B1103" s="25"/>
      <c r="C1103" s="26"/>
      <c r="D1103" s="26"/>
      <c r="E1103" s="25"/>
      <c r="F1103" s="25"/>
      <c r="G1103" s="25"/>
      <c r="H1103" s="25"/>
      <c r="I1103" s="25" t="s">
        <v>2491</v>
      </c>
      <c r="J1103" s="27"/>
      <c r="K1103" s="27"/>
      <c r="L1103" s="27"/>
      <c r="M1103" s="93" t="e">
        <f>#REF!/#REF!</f>
        <v>#REF!</v>
      </c>
      <c r="N1103" s="4" t="str">
        <f t="shared" si="124"/>
        <v/>
      </c>
      <c r="O1103" s="4" t="e">
        <f t="shared" si="125"/>
        <v>#REF!</v>
      </c>
      <c r="P1103" s="8">
        <f t="shared" si="126"/>
        <v>0</v>
      </c>
      <c r="Q1103" s="8" t="e">
        <f>VLOOKUP(P1103,'Lookup Tables'!$A$3:$B$121,1,TRUE)</f>
        <v>#N/A</v>
      </c>
      <c r="R1103" s="9" t="e">
        <f>VLOOKUP(P1103,'Lookup Tables'!$A$3:$B$121,2,TRUE)</f>
        <v>#N/A</v>
      </c>
      <c r="S1103" s="10" t="e">
        <f>VLOOKUP(P1103,'Lookup Tables'!$D$3:$E$25,2,TRUE)</f>
        <v>#N/A</v>
      </c>
      <c r="T1103" s="24" t="str">
        <f>IF(LEFT(G1103,2)="PH",VLOOKUP(LEFT(G1103,3),'Lookup Tables'!$G$3:$H$37,2,FALSE),IF(ISNA(VLOOKUP(LEFT(G1103,2),'Lookup Tables'!$G$3:$H$37,2,FALSE)),"Other",VLOOKUP(LEFT(G1103,2),'Lookup Tables'!$G$3:$H$37,2,FALSE)))</f>
        <v>Other</v>
      </c>
      <c r="U1103" s="79" t="str">
        <f t="shared" si="121"/>
        <v/>
      </c>
      <c r="V1103" s="79" t="str">
        <f t="shared" si="122"/>
        <v>n/a</v>
      </c>
      <c r="W1103" s="79">
        <f>VLOOKUP(V1103,'Lookup Tables'!$K$3:$L$21,2,FALSE)</f>
        <v>0</v>
      </c>
      <c r="X1103" s="79">
        <f t="shared" si="123"/>
        <v>0</v>
      </c>
      <c r="Y1103" s="12" t="e">
        <f ca="1">IF(R1103="LATE",TODAY()-P1103,0)</f>
        <v>#N/A</v>
      </c>
      <c r="Z1103" t="e">
        <f ca="1">Y1103*L1103</f>
        <v>#N/A</v>
      </c>
      <c r="AA1103" s="80"/>
      <c r="AB1103" s="93"/>
    </row>
    <row r="1104" spans="1:28" x14ac:dyDescent="0.25">
      <c r="A1104" s="25"/>
      <c r="B1104" s="25"/>
      <c r="C1104" s="26"/>
      <c r="D1104" s="26"/>
      <c r="E1104" s="25"/>
      <c r="F1104" s="25"/>
      <c r="G1104" s="25"/>
      <c r="H1104" s="25"/>
      <c r="I1104" s="25" t="s">
        <v>2491</v>
      </c>
      <c r="J1104" s="27"/>
      <c r="K1104" s="27"/>
      <c r="L1104" s="27"/>
      <c r="M1104" s="93" t="e">
        <f>#REF!/#REF!</f>
        <v>#REF!</v>
      </c>
      <c r="N1104" s="4" t="str">
        <f t="shared" si="124"/>
        <v/>
      </c>
      <c r="O1104" s="4" t="e">
        <f t="shared" si="125"/>
        <v>#REF!</v>
      </c>
      <c r="P1104" s="8">
        <f t="shared" si="126"/>
        <v>0</v>
      </c>
      <c r="Q1104" s="8" t="e">
        <f>VLOOKUP(P1104,'Lookup Tables'!$A$3:$B$121,1,TRUE)</f>
        <v>#N/A</v>
      </c>
      <c r="R1104" s="9" t="e">
        <f>VLOOKUP(P1104,'Lookup Tables'!$A$3:$B$121,2,TRUE)</f>
        <v>#N/A</v>
      </c>
      <c r="S1104" s="10" t="e">
        <f>VLOOKUP(P1104,'Lookup Tables'!$D$3:$E$25,2,TRUE)</f>
        <v>#N/A</v>
      </c>
      <c r="T1104" s="24" t="str">
        <f>IF(LEFT(G1104,2)="PH",VLOOKUP(LEFT(G1104,3),'Lookup Tables'!$G$3:$H$37,2,FALSE),IF(ISNA(VLOOKUP(LEFT(G1104,2),'Lookup Tables'!$G$3:$H$37,2,FALSE)),"Other",VLOOKUP(LEFT(G1104,2),'Lookup Tables'!$G$3:$H$37,2,FALSE)))</f>
        <v>Other</v>
      </c>
      <c r="U1104" s="79" t="str">
        <f t="shared" si="121"/>
        <v/>
      </c>
      <c r="V1104" s="79" t="str">
        <f t="shared" si="122"/>
        <v>n/a</v>
      </c>
      <c r="W1104" s="79">
        <f>VLOOKUP(V1104,'Lookup Tables'!$K$3:$L$21,2,FALSE)</f>
        <v>0</v>
      </c>
      <c r="X1104" s="79">
        <f t="shared" si="123"/>
        <v>0</v>
      </c>
      <c r="Y1104" s="12" t="e">
        <f ca="1">IF(R1104="LATE",TODAY()-P1104,0)</f>
        <v>#N/A</v>
      </c>
      <c r="Z1104" t="e">
        <f ca="1">Y1104*L1104</f>
        <v>#N/A</v>
      </c>
      <c r="AA1104" s="80"/>
      <c r="AB1104" s="93"/>
    </row>
    <row r="1105" spans="1:28" x14ac:dyDescent="0.25">
      <c r="A1105" s="25"/>
      <c r="B1105" s="25"/>
      <c r="C1105" s="26"/>
      <c r="D1105" s="26"/>
      <c r="E1105" s="25"/>
      <c r="F1105" s="25"/>
      <c r="G1105" s="25"/>
      <c r="H1105" s="25"/>
      <c r="I1105" s="25" t="s">
        <v>2491</v>
      </c>
      <c r="J1105" s="27"/>
      <c r="K1105" s="27"/>
      <c r="L1105" s="27"/>
      <c r="M1105" s="93" t="e">
        <f>#REF!/#REF!</f>
        <v>#REF!</v>
      </c>
      <c r="N1105" s="4" t="str">
        <f t="shared" si="124"/>
        <v/>
      </c>
      <c r="O1105" s="4" t="e">
        <f t="shared" si="125"/>
        <v>#REF!</v>
      </c>
      <c r="P1105" s="8">
        <f t="shared" si="126"/>
        <v>0</v>
      </c>
      <c r="Q1105" s="8" t="e">
        <f>VLOOKUP(P1105,'Lookup Tables'!$A$3:$B$121,1,TRUE)</f>
        <v>#N/A</v>
      </c>
      <c r="R1105" s="9" t="e">
        <f>VLOOKUP(P1105,'Lookup Tables'!$A$3:$B$121,2,TRUE)</f>
        <v>#N/A</v>
      </c>
      <c r="S1105" s="10" t="e">
        <f>VLOOKUP(P1105,'Lookup Tables'!$D$3:$E$25,2,TRUE)</f>
        <v>#N/A</v>
      </c>
      <c r="T1105" s="24" t="str">
        <f>IF(LEFT(G1105,2)="PH",VLOOKUP(LEFT(G1105,3),'Lookup Tables'!$G$3:$H$37,2,FALSE),IF(ISNA(VLOOKUP(LEFT(G1105,2),'Lookup Tables'!$G$3:$H$37,2,FALSE)),"Other",VLOOKUP(LEFT(G1105,2),'Lookup Tables'!$G$3:$H$37,2,FALSE)))</f>
        <v>Other</v>
      </c>
      <c r="U1105" s="79" t="str">
        <f t="shared" si="121"/>
        <v/>
      </c>
      <c r="V1105" s="79" t="str">
        <f t="shared" si="122"/>
        <v>n/a</v>
      </c>
      <c r="W1105" s="79">
        <f>VLOOKUP(V1105,'Lookup Tables'!$K$3:$L$21,2,FALSE)</f>
        <v>0</v>
      </c>
      <c r="X1105" s="79">
        <f t="shared" si="123"/>
        <v>0</v>
      </c>
      <c r="Y1105" s="12" t="e">
        <f ca="1">IF(R1105="LATE",TODAY()-P1105,0)</f>
        <v>#N/A</v>
      </c>
      <c r="Z1105" t="e">
        <f ca="1">Y1105*L1105</f>
        <v>#N/A</v>
      </c>
      <c r="AA1105" s="80"/>
      <c r="AB1105" s="93"/>
    </row>
    <row r="1106" spans="1:28" x14ac:dyDescent="0.25">
      <c r="A1106" s="25"/>
      <c r="B1106" s="25"/>
      <c r="C1106" s="26"/>
      <c r="D1106" s="26"/>
      <c r="E1106" s="25"/>
      <c r="F1106" s="25"/>
      <c r="G1106" s="25"/>
      <c r="H1106" s="25"/>
      <c r="I1106" s="25" t="s">
        <v>2491</v>
      </c>
      <c r="J1106" s="27"/>
      <c r="K1106" s="27"/>
      <c r="L1106" s="27"/>
      <c r="M1106" s="93" t="e">
        <f>#REF!/#REF!</f>
        <v>#REF!</v>
      </c>
      <c r="N1106" s="4" t="str">
        <f t="shared" si="124"/>
        <v/>
      </c>
      <c r="O1106" s="4" t="e">
        <f t="shared" si="125"/>
        <v>#REF!</v>
      </c>
      <c r="P1106" s="8">
        <f t="shared" si="126"/>
        <v>0</v>
      </c>
      <c r="Q1106" s="8" t="e">
        <f>VLOOKUP(P1106,'Lookup Tables'!$A$3:$B$121,1,TRUE)</f>
        <v>#N/A</v>
      </c>
      <c r="R1106" s="9" t="e">
        <f>VLOOKUP(P1106,'Lookup Tables'!$A$3:$B$121,2,TRUE)</f>
        <v>#N/A</v>
      </c>
      <c r="S1106" s="10" t="e">
        <f>VLOOKUP(P1106,'Lookup Tables'!$D$3:$E$25,2,TRUE)</f>
        <v>#N/A</v>
      </c>
      <c r="T1106" s="24" t="str">
        <f>IF(LEFT(G1106,2)="PH",VLOOKUP(LEFT(G1106,3),'Lookup Tables'!$G$3:$H$37,2,FALSE),IF(ISNA(VLOOKUP(LEFT(G1106,2),'Lookup Tables'!$G$3:$H$37,2,FALSE)),"Other",VLOOKUP(LEFT(G1106,2),'Lookup Tables'!$G$3:$H$37,2,FALSE)))</f>
        <v>Other</v>
      </c>
      <c r="U1106" s="79" t="str">
        <f t="shared" si="121"/>
        <v/>
      </c>
      <c r="V1106" s="79" t="str">
        <f t="shared" si="122"/>
        <v>n/a</v>
      </c>
      <c r="W1106" s="79">
        <f>VLOOKUP(V1106,'Lookup Tables'!$K$3:$L$21,2,FALSE)</f>
        <v>0</v>
      </c>
      <c r="X1106" s="79">
        <f t="shared" si="123"/>
        <v>0</v>
      </c>
      <c r="Y1106" s="12" t="e">
        <f ca="1">IF(R1106="LATE",TODAY()-P1106,0)</f>
        <v>#N/A</v>
      </c>
      <c r="Z1106" t="e">
        <f ca="1">Y1106*L1106</f>
        <v>#N/A</v>
      </c>
      <c r="AA1106" s="80"/>
      <c r="AB1106" s="93"/>
    </row>
    <row r="1107" spans="1:28" x14ac:dyDescent="0.25">
      <c r="A1107" s="25"/>
      <c r="B1107" s="25"/>
      <c r="C1107" s="26"/>
      <c r="D1107" s="26"/>
      <c r="E1107" s="25"/>
      <c r="F1107" s="25"/>
      <c r="G1107" s="25"/>
      <c r="H1107" s="25"/>
      <c r="I1107" s="25" t="s">
        <v>2491</v>
      </c>
      <c r="J1107" s="27"/>
      <c r="K1107" s="27"/>
      <c r="L1107" s="27"/>
      <c r="M1107" s="93" t="e">
        <f>#REF!/#REF!</f>
        <v>#REF!</v>
      </c>
      <c r="N1107" s="4" t="str">
        <f t="shared" si="124"/>
        <v/>
      </c>
      <c r="O1107" s="4" t="e">
        <f t="shared" si="125"/>
        <v>#REF!</v>
      </c>
      <c r="P1107" s="8">
        <f t="shared" si="126"/>
        <v>0</v>
      </c>
      <c r="Q1107" s="8" t="e">
        <f>VLOOKUP(P1107,'Lookup Tables'!$A$3:$B$121,1,TRUE)</f>
        <v>#N/A</v>
      </c>
      <c r="R1107" s="9" t="e">
        <f>VLOOKUP(P1107,'Lookup Tables'!$A$3:$B$121,2,TRUE)</f>
        <v>#N/A</v>
      </c>
      <c r="S1107" s="10" t="e">
        <f>VLOOKUP(P1107,'Lookup Tables'!$D$3:$E$25,2,TRUE)</f>
        <v>#N/A</v>
      </c>
      <c r="T1107" s="24" t="str">
        <f>IF(LEFT(G1107,2)="PH",VLOOKUP(LEFT(G1107,3),'Lookup Tables'!$G$3:$H$37,2,FALSE),IF(ISNA(VLOOKUP(LEFT(G1107,2),'Lookup Tables'!$G$3:$H$37,2,FALSE)),"Other",VLOOKUP(LEFT(G1107,2),'Lookup Tables'!$G$3:$H$37,2,FALSE)))</f>
        <v>Other</v>
      </c>
      <c r="U1107" s="79" t="str">
        <f t="shared" si="121"/>
        <v/>
      </c>
      <c r="V1107" s="79" t="str">
        <f t="shared" si="122"/>
        <v>n/a</v>
      </c>
      <c r="W1107" s="79">
        <f>VLOOKUP(V1107,'Lookup Tables'!$K$3:$L$21,2,FALSE)</f>
        <v>0</v>
      </c>
      <c r="X1107" s="79">
        <f t="shared" si="123"/>
        <v>0</v>
      </c>
      <c r="Y1107" s="12" t="e">
        <f ca="1">IF(R1107="LATE",TODAY()-P1107,0)</f>
        <v>#N/A</v>
      </c>
      <c r="Z1107" t="e">
        <f ca="1">Y1107*L1107</f>
        <v>#N/A</v>
      </c>
      <c r="AA1107" s="80"/>
      <c r="AB1107" s="93"/>
    </row>
    <row r="1108" spans="1:28" x14ac:dyDescent="0.25">
      <c r="A1108" s="25"/>
      <c r="B1108" s="25"/>
      <c r="C1108" s="26"/>
      <c r="D1108" s="26"/>
      <c r="E1108" s="25"/>
      <c r="F1108" s="25"/>
      <c r="G1108" s="25"/>
      <c r="H1108" s="25"/>
      <c r="I1108" s="25" t="s">
        <v>2491</v>
      </c>
      <c r="J1108" s="27"/>
      <c r="K1108" s="27"/>
      <c r="L1108" s="27"/>
      <c r="M1108" s="93" t="e">
        <f>#REF!/#REF!</f>
        <v>#REF!</v>
      </c>
      <c r="N1108" s="4" t="str">
        <f t="shared" si="124"/>
        <v/>
      </c>
      <c r="O1108" s="4" t="e">
        <f t="shared" si="125"/>
        <v>#REF!</v>
      </c>
      <c r="P1108" s="8">
        <f t="shared" si="126"/>
        <v>0</v>
      </c>
      <c r="Q1108" s="8" t="e">
        <f>VLOOKUP(P1108,'Lookup Tables'!$A$3:$B$121,1,TRUE)</f>
        <v>#N/A</v>
      </c>
      <c r="R1108" s="9" t="e">
        <f>VLOOKUP(P1108,'Lookup Tables'!$A$3:$B$121,2,TRUE)</f>
        <v>#N/A</v>
      </c>
      <c r="S1108" s="10" t="e">
        <f>VLOOKUP(P1108,'Lookup Tables'!$D$3:$E$25,2,TRUE)</f>
        <v>#N/A</v>
      </c>
      <c r="T1108" s="24" t="str">
        <f>IF(LEFT(G1108,2)="PH",VLOOKUP(LEFT(G1108,3),'Lookup Tables'!$G$3:$H$37,2,FALSE),IF(ISNA(VLOOKUP(LEFT(G1108,2),'Lookup Tables'!$G$3:$H$37,2,FALSE)),"Other",VLOOKUP(LEFT(G1108,2),'Lookup Tables'!$G$3:$H$37,2,FALSE)))</f>
        <v>Other</v>
      </c>
      <c r="U1108" s="79" t="str">
        <f t="shared" si="121"/>
        <v/>
      </c>
      <c r="V1108" s="79" t="str">
        <f t="shared" si="122"/>
        <v>n/a</v>
      </c>
      <c r="W1108" s="79">
        <f>VLOOKUP(V1108,'Lookup Tables'!$K$3:$L$21,2,FALSE)</f>
        <v>0</v>
      </c>
      <c r="X1108" s="79">
        <f t="shared" si="123"/>
        <v>0</v>
      </c>
      <c r="Y1108" s="12" t="e">
        <f ca="1">IF(R1108="LATE",TODAY()-P1108,0)</f>
        <v>#N/A</v>
      </c>
      <c r="Z1108" t="e">
        <f ca="1">Y1108*L1108</f>
        <v>#N/A</v>
      </c>
      <c r="AA1108" s="80"/>
      <c r="AB1108" s="93"/>
    </row>
    <row r="1109" spans="1:28" x14ac:dyDescent="0.25">
      <c r="A1109" s="25"/>
      <c r="B1109" s="25"/>
      <c r="C1109" s="26"/>
      <c r="D1109" s="26"/>
      <c r="E1109" s="25"/>
      <c r="F1109" s="25"/>
      <c r="G1109" s="25"/>
      <c r="H1109" s="25"/>
      <c r="I1109" s="25" t="s">
        <v>2491</v>
      </c>
      <c r="J1109" s="27"/>
      <c r="K1109" s="27"/>
      <c r="L1109" s="27"/>
      <c r="M1109" s="93" t="e">
        <f>#REF!/#REF!</f>
        <v>#REF!</v>
      </c>
      <c r="N1109" s="4" t="str">
        <f t="shared" si="124"/>
        <v/>
      </c>
      <c r="O1109" s="4" t="e">
        <f t="shared" si="125"/>
        <v>#REF!</v>
      </c>
      <c r="P1109" s="8">
        <f t="shared" si="126"/>
        <v>0</v>
      </c>
      <c r="Q1109" s="8" t="e">
        <f>VLOOKUP(P1109,'Lookup Tables'!$A$3:$B$121,1,TRUE)</f>
        <v>#N/A</v>
      </c>
      <c r="R1109" s="9" t="e">
        <f>VLOOKUP(P1109,'Lookup Tables'!$A$3:$B$121,2,TRUE)</f>
        <v>#N/A</v>
      </c>
      <c r="S1109" s="10" t="e">
        <f>VLOOKUP(P1109,'Lookup Tables'!$D$3:$E$25,2,TRUE)</f>
        <v>#N/A</v>
      </c>
      <c r="T1109" s="24" t="str">
        <f>IF(LEFT(G1109,2)="PH",VLOOKUP(LEFT(G1109,3),'Lookup Tables'!$G$3:$H$37,2,FALSE),IF(ISNA(VLOOKUP(LEFT(G1109,2),'Lookup Tables'!$G$3:$H$37,2,FALSE)),"Other",VLOOKUP(LEFT(G1109,2),'Lookup Tables'!$G$3:$H$37,2,FALSE)))</f>
        <v>Other</v>
      </c>
      <c r="U1109" s="79" t="str">
        <f t="shared" si="121"/>
        <v/>
      </c>
      <c r="V1109" s="79" t="str">
        <f t="shared" si="122"/>
        <v>n/a</v>
      </c>
      <c r="W1109" s="79">
        <f>VLOOKUP(V1109,'Lookup Tables'!$K$3:$L$21,2,FALSE)</f>
        <v>0</v>
      </c>
      <c r="X1109" s="79">
        <f t="shared" si="123"/>
        <v>0</v>
      </c>
      <c r="Y1109" s="12" t="e">
        <f ca="1">IF(R1109="LATE",TODAY()-P1109,0)</f>
        <v>#N/A</v>
      </c>
      <c r="Z1109" t="e">
        <f ca="1">Y1109*L1109</f>
        <v>#N/A</v>
      </c>
      <c r="AA1109" s="80"/>
      <c r="AB1109" s="93"/>
    </row>
    <row r="1110" spans="1:28" x14ac:dyDescent="0.25">
      <c r="A1110" s="25"/>
      <c r="B1110" s="25"/>
      <c r="C1110" s="26"/>
      <c r="D1110" s="26"/>
      <c r="E1110" s="25"/>
      <c r="F1110" s="25"/>
      <c r="G1110" s="25"/>
      <c r="H1110" s="25"/>
      <c r="I1110" s="25" t="s">
        <v>2491</v>
      </c>
      <c r="J1110" s="27"/>
      <c r="K1110" s="27"/>
      <c r="L1110" s="27"/>
      <c r="M1110" s="93" t="e">
        <f>#REF!/#REF!</f>
        <v>#REF!</v>
      </c>
      <c r="N1110" s="4" t="str">
        <f t="shared" si="124"/>
        <v/>
      </c>
      <c r="O1110" s="4" t="e">
        <f t="shared" si="125"/>
        <v>#REF!</v>
      </c>
      <c r="P1110" s="8">
        <f t="shared" si="126"/>
        <v>0</v>
      </c>
      <c r="Q1110" s="8" t="e">
        <f>VLOOKUP(P1110,'Lookup Tables'!$A$3:$B$121,1,TRUE)</f>
        <v>#N/A</v>
      </c>
      <c r="R1110" s="9" t="e">
        <f>VLOOKUP(P1110,'Lookup Tables'!$A$3:$B$121,2,TRUE)</f>
        <v>#N/A</v>
      </c>
      <c r="S1110" s="10" t="e">
        <f>VLOOKUP(P1110,'Lookup Tables'!$D$3:$E$25,2,TRUE)</f>
        <v>#N/A</v>
      </c>
      <c r="T1110" s="24" t="str">
        <f>IF(LEFT(G1110,2)="PH",VLOOKUP(LEFT(G1110,3),'Lookup Tables'!$G$3:$H$37,2,FALSE),IF(ISNA(VLOOKUP(LEFT(G1110,2),'Lookup Tables'!$G$3:$H$37,2,FALSE)),"Other",VLOOKUP(LEFT(G1110,2),'Lookup Tables'!$G$3:$H$37,2,FALSE)))</f>
        <v>Other</v>
      </c>
      <c r="U1110" s="79" t="str">
        <f t="shared" si="121"/>
        <v/>
      </c>
      <c r="V1110" s="79" t="str">
        <f t="shared" si="122"/>
        <v>n/a</v>
      </c>
      <c r="W1110" s="79">
        <f>VLOOKUP(V1110,'Lookup Tables'!$K$3:$L$21,2,FALSE)</f>
        <v>0</v>
      </c>
      <c r="X1110" s="79">
        <f t="shared" si="123"/>
        <v>0</v>
      </c>
      <c r="Y1110" s="12" t="e">
        <f ca="1">IF(R1110="LATE",TODAY()-P1110,0)</f>
        <v>#N/A</v>
      </c>
      <c r="Z1110" t="e">
        <f ca="1">Y1110*L1110</f>
        <v>#N/A</v>
      </c>
      <c r="AA1110" s="80"/>
      <c r="AB1110" s="93"/>
    </row>
    <row r="1111" spans="1:28" x14ac:dyDescent="0.25">
      <c r="A1111" s="25"/>
      <c r="B1111" s="25"/>
      <c r="C1111" s="26"/>
      <c r="D1111" s="26"/>
      <c r="E1111" s="25"/>
      <c r="F1111" s="25"/>
      <c r="G1111" s="25"/>
      <c r="H1111" s="25"/>
      <c r="I1111" s="25" t="s">
        <v>2491</v>
      </c>
      <c r="J1111" s="27"/>
      <c r="K1111" s="27"/>
      <c r="L1111" s="27"/>
      <c r="M1111" s="93" t="e">
        <f>#REF!/#REF!</f>
        <v>#REF!</v>
      </c>
      <c r="N1111" s="4" t="str">
        <f t="shared" si="124"/>
        <v/>
      </c>
      <c r="O1111" s="4" t="e">
        <f t="shared" si="125"/>
        <v>#REF!</v>
      </c>
      <c r="P1111" s="8">
        <f t="shared" si="126"/>
        <v>0</v>
      </c>
      <c r="Q1111" s="8" t="e">
        <f>VLOOKUP(P1111,'Lookup Tables'!$A$3:$B$121,1,TRUE)</f>
        <v>#N/A</v>
      </c>
      <c r="R1111" s="9" t="e">
        <f>VLOOKUP(P1111,'Lookup Tables'!$A$3:$B$121,2,TRUE)</f>
        <v>#N/A</v>
      </c>
      <c r="S1111" s="10" t="e">
        <f>VLOOKUP(P1111,'Lookup Tables'!$D$3:$E$25,2,TRUE)</f>
        <v>#N/A</v>
      </c>
      <c r="T1111" s="24" t="str">
        <f>IF(LEFT(G1111,2)="PH",VLOOKUP(LEFT(G1111,3),'Lookup Tables'!$G$3:$H$37,2,FALSE),IF(ISNA(VLOOKUP(LEFT(G1111,2),'Lookup Tables'!$G$3:$H$37,2,FALSE)),"Other",VLOOKUP(LEFT(G1111,2),'Lookup Tables'!$G$3:$H$37,2,FALSE)))</f>
        <v>Other</v>
      </c>
      <c r="U1111" s="79" t="str">
        <f t="shared" si="121"/>
        <v/>
      </c>
      <c r="V1111" s="79" t="str">
        <f t="shared" si="122"/>
        <v>n/a</v>
      </c>
      <c r="W1111" s="79">
        <f>VLOOKUP(V1111,'Lookup Tables'!$K$3:$L$21,2,FALSE)</f>
        <v>0</v>
      </c>
      <c r="X1111" s="79">
        <f t="shared" si="123"/>
        <v>0</v>
      </c>
      <c r="Y1111" s="12" t="e">
        <f ca="1">IF(R1111="LATE",TODAY()-P1111,0)</f>
        <v>#N/A</v>
      </c>
      <c r="Z1111" t="e">
        <f ca="1">Y1111*L1111</f>
        <v>#N/A</v>
      </c>
      <c r="AA1111" s="80"/>
      <c r="AB1111" s="93"/>
    </row>
    <row r="1112" spans="1:28" x14ac:dyDescent="0.25">
      <c r="A1112" s="25"/>
      <c r="B1112" s="25"/>
      <c r="C1112" s="26"/>
      <c r="D1112" s="26"/>
      <c r="E1112" s="25"/>
      <c r="F1112" s="25"/>
      <c r="G1112" s="25"/>
      <c r="H1112" s="25"/>
      <c r="I1112" s="25" t="s">
        <v>2491</v>
      </c>
      <c r="J1112" s="27"/>
      <c r="K1112" s="27"/>
      <c r="L1112" s="27"/>
      <c r="M1112" s="93" t="e">
        <f>#REF!/#REF!</f>
        <v>#REF!</v>
      </c>
      <c r="N1112" s="4" t="str">
        <f t="shared" si="124"/>
        <v/>
      </c>
      <c r="O1112" s="4" t="e">
        <f t="shared" si="125"/>
        <v>#REF!</v>
      </c>
      <c r="P1112" s="8">
        <f t="shared" si="126"/>
        <v>0</v>
      </c>
      <c r="Q1112" s="8" t="e">
        <f>VLOOKUP(P1112,'Lookup Tables'!$A$3:$B$121,1,TRUE)</f>
        <v>#N/A</v>
      </c>
      <c r="R1112" s="9" t="e">
        <f>VLOOKUP(P1112,'Lookup Tables'!$A$3:$B$121,2,TRUE)</f>
        <v>#N/A</v>
      </c>
      <c r="S1112" s="10" t="e">
        <f>VLOOKUP(P1112,'Lookup Tables'!$D$3:$E$25,2,TRUE)</f>
        <v>#N/A</v>
      </c>
      <c r="T1112" s="24" t="str">
        <f>IF(LEFT(G1112,2)="PH",VLOOKUP(LEFT(G1112,3),'Lookup Tables'!$G$3:$H$37,2,FALSE),IF(ISNA(VLOOKUP(LEFT(G1112,2),'Lookup Tables'!$G$3:$H$37,2,FALSE)),"Other",VLOOKUP(LEFT(G1112,2),'Lookup Tables'!$G$3:$H$37,2,FALSE)))</f>
        <v>Other</v>
      </c>
      <c r="U1112" s="79" t="str">
        <f t="shared" si="121"/>
        <v/>
      </c>
      <c r="V1112" s="79" t="str">
        <f t="shared" si="122"/>
        <v>n/a</v>
      </c>
      <c r="W1112" s="79">
        <f>VLOOKUP(V1112,'Lookup Tables'!$K$3:$L$21,2,FALSE)</f>
        <v>0</v>
      </c>
      <c r="X1112" s="79">
        <f t="shared" si="123"/>
        <v>0</v>
      </c>
      <c r="Y1112" s="12" t="e">
        <f ca="1">IF(R1112="LATE",TODAY()-P1112,0)</f>
        <v>#N/A</v>
      </c>
      <c r="Z1112" t="e">
        <f ca="1">Y1112*L1112</f>
        <v>#N/A</v>
      </c>
      <c r="AA1112" s="80"/>
      <c r="AB1112" s="93"/>
    </row>
    <row r="1113" spans="1:28" x14ac:dyDescent="0.25">
      <c r="A1113" s="25"/>
      <c r="B1113" s="25"/>
      <c r="C1113" s="26"/>
      <c r="D1113" s="26"/>
      <c r="E1113" s="25"/>
      <c r="F1113" s="25"/>
      <c r="G1113" s="25"/>
      <c r="H1113" s="25"/>
      <c r="I1113" s="25" t="s">
        <v>2491</v>
      </c>
      <c r="J1113" s="27"/>
      <c r="K1113" s="27"/>
      <c r="L1113" s="27"/>
      <c r="M1113" s="93" t="e">
        <f>#REF!/#REF!</f>
        <v>#REF!</v>
      </c>
      <c r="N1113" s="4" t="str">
        <f t="shared" si="124"/>
        <v/>
      </c>
      <c r="O1113" s="4" t="e">
        <f t="shared" si="125"/>
        <v>#REF!</v>
      </c>
      <c r="P1113" s="8">
        <f t="shared" si="126"/>
        <v>0</v>
      </c>
      <c r="Q1113" s="8" t="e">
        <f>VLOOKUP(P1113,'Lookup Tables'!$A$3:$B$121,1,TRUE)</f>
        <v>#N/A</v>
      </c>
      <c r="R1113" s="9" t="e">
        <f>VLOOKUP(P1113,'Lookup Tables'!$A$3:$B$121,2,TRUE)</f>
        <v>#N/A</v>
      </c>
      <c r="S1113" s="10" t="e">
        <f>VLOOKUP(P1113,'Lookup Tables'!$D$3:$E$25,2,TRUE)</f>
        <v>#N/A</v>
      </c>
      <c r="T1113" s="24" t="str">
        <f>IF(LEFT(G1113,2)="PH",VLOOKUP(LEFT(G1113,3),'Lookup Tables'!$G$3:$H$37,2,FALSE),IF(ISNA(VLOOKUP(LEFT(G1113,2),'Lookup Tables'!$G$3:$H$37,2,FALSE)),"Other",VLOOKUP(LEFT(G1113,2),'Lookup Tables'!$G$3:$H$37,2,FALSE)))</f>
        <v>Other</v>
      </c>
      <c r="U1113" s="79" t="str">
        <f t="shared" si="121"/>
        <v/>
      </c>
      <c r="V1113" s="79" t="str">
        <f t="shared" si="122"/>
        <v>n/a</v>
      </c>
      <c r="W1113" s="79">
        <f>VLOOKUP(V1113,'Lookup Tables'!$K$3:$L$21,2,FALSE)</f>
        <v>0</v>
      </c>
      <c r="X1113" s="79">
        <f t="shared" si="123"/>
        <v>0</v>
      </c>
      <c r="Y1113" s="12" t="e">
        <f ca="1">IF(R1113="LATE",TODAY()-P1113,0)</f>
        <v>#N/A</v>
      </c>
      <c r="Z1113" t="e">
        <f ca="1">Y1113*L1113</f>
        <v>#N/A</v>
      </c>
      <c r="AA1113" s="80"/>
      <c r="AB1113" s="93"/>
    </row>
    <row r="1114" spans="1:28" x14ac:dyDescent="0.25">
      <c r="A1114" s="25"/>
      <c r="B1114" s="25"/>
      <c r="C1114" s="26"/>
      <c r="D1114" s="26"/>
      <c r="E1114" s="25"/>
      <c r="F1114" s="25"/>
      <c r="G1114" s="25"/>
      <c r="H1114" s="25"/>
      <c r="I1114" s="25" t="s">
        <v>2491</v>
      </c>
      <c r="J1114" s="27"/>
      <c r="K1114" s="27"/>
      <c r="L1114" s="27"/>
      <c r="M1114" s="93" t="e">
        <f>#REF!/#REF!</f>
        <v>#REF!</v>
      </c>
      <c r="N1114" s="4" t="str">
        <f t="shared" si="124"/>
        <v/>
      </c>
      <c r="O1114" s="4" t="e">
        <f t="shared" si="125"/>
        <v>#REF!</v>
      </c>
      <c r="P1114" s="8">
        <f t="shared" si="126"/>
        <v>0</v>
      </c>
      <c r="Q1114" s="8" t="e">
        <f>VLOOKUP(P1114,'Lookup Tables'!$A$3:$B$121,1,TRUE)</f>
        <v>#N/A</v>
      </c>
      <c r="R1114" s="9" t="e">
        <f>VLOOKUP(P1114,'Lookup Tables'!$A$3:$B$121,2,TRUE)</f>
        <v>#N/A</v>
      </c>
      <c r="S1114" s="10" t="e">
        <f>VLOOKUP(P1114,'Lookup Tables'!$D$3:$E$25,2,TRUE)</f>
        <v>#N/A</v>
      </c>
      <c r="T1114" s="24" t="str">
        <f>IF(LEFT(G1114,2)="PH",VLOOKUP(LEFT(G1114,3),'Lookup Tables'!$G$3:$H$37,2,FALSE),IF(ISNA(VLOOKUP(LEFT(G1114,2),'Lookup Tables'!$G$3:$H$37,2,FALSE)),"Other",VLOOKUP(LEFT(G1114,2),'Lookup Tables'!$G$3:$H$37,2,FALSE)))</f>
        <v>Other</v>
      </c>
      <c r="U1114" s="79" t="str">
        <f t="shared" si="121"/>
        <v/>
      </c>
      <c r="V1114" s="79" t="str">
        <f t="shared" si="122"/>
        <v>n/a</v>
      </c>
      <c r="W1114" s="79">
        <f>VLOOKUP(V1114,'Lookup Tables'!$K$3:$L$21,2,FALSE)</f>
        <v>0</v>
      </c>
      <c r="X1114" s="79">
        <f t="shared" si="123"/>
        <v>0</v>
      </c>
      <c r="Y1114" s="12" t="e">
        <f ca="1">IF(R1114="LATE",TODAY()-P1114,0)</f>
        <v>#N/A</v>
      </c>
      <c r="Z1114" t="e">
        <f ca="1">Y1114*L1114</f>
        <v>#N/A</v>
      </c>
      <c r="AA1114" s="80"/>
      <c r="AB1114" s="93"/>
    </row>
    <row r="1115" spans="1:28" x14ac:dyDescent="0.25">
      <c r="A1115" s="25"/>
      <c r="B1115" s="25"/>
      <c r="C1115" s="26"/>
      <c r="D1115" s="26"/>
      <c r="E1115" s="25"/>
      <c r="F1115" s="25"/>
      <c r="G1115" s="25"/>
      <c r="H1115" s="25"/>
      <c r="I1115" s="25" t="s">
        <v>2491</v>
      </c>
      <c r="J1115" s="27"/>
      <c r="K1115" s="27"/>
      <c r="L1115" s="27"/>
      <c r="M1115" s="93" t="e">
        <f>#REF!/#REF!</f>
        <v>#REF!</v>
      </c>
      <c r="N1115" s="4" t="str">
        <f t="shared" si="124"/>
        <v/>
      </c>
      <c r="O1115" s="4" t="e">
        <f t="shared" si="125"/>
        <v>#REF!</v>
      </c>
      <c r="P1115" s="8">
        <f t="shared" si="126"/>
        <v>0</v>
      </c>
      <c r="Q1115" s="8" t="e">
        <f>VLOOKUP(P1115,'Lookup Tables'!$A$3:$B$121,1,TRUE)</f>
        <v>#N/A</v>
      </c>
      <c r="R1115" s="9" t="e">
        <f>VLOOKUP(P1115,'Lookup Tables'!$A$3:$B$121,2,TRUE)</f>
        <v>#N/A</v>
      </c>
      <c r="S1115" s="10" t="e">
        <f>VLOOKUP(P1115,'Lookup Tables'!$D$3:$E$25,2,TRUE)</f>
        <v>#N/A</v>
      </c>
      <c r="T1115" s="24" t="str">
        <f>IF(LEFT(G1115,2)="PH",VLOOKUP(LEFT(G1115,3),'Lookup Tables'!$G$3:$H$37,2,FALSE),IF(ISNA(VLOOKUP(LEFT(G1115,2),'Lookup Tables'!$G$3:$H$37,2,FALSE)),"Other",VLOOKUP(LEFT(G1115,2),'Lookup Tables'!$G$3:$H$37,2,FALSE)))</f>
        <v>Other</v>
      </c>
      <c r="U1115" s="79" t="str">
        <f t="shared" si="121"/>
        <v/>
      </c>
      <c r="V1115" s="79" t="str">
        <f t="shared" si="122"/>
        <v>n/a</v>
      </c>
      <c r="W1115" s="79">
        <f>VLOOKUP(V1115,'Lookup Tables'!$K$3:$L$21,2,FALSE)</f>
        <v>0</v>
      </c>
      <c r="X1115" s="79">
        <f t="shared" si="123"/>
        <v>0</v>
      </c>
      <c r="Y1115" s="12" t="e">
        <f ca="1">IF(R1115="LATE",TODAY()-P1115,0)</f>
        <v>#N/A</v>
      </c>
      <c r="Z1115" t="e">
        <f ca="1">Y1115*L1115</f>
        <v>#N/A</v>
      </c>
      <c r="AA1115" s="80"/>
      <c r="AB1115" s="93"/>
    </row>
    <row r="1116" spans="1:28" x14ac:dyDescent="0.25">
      <c r="A1116" s="25"/>
      <c r="B1116" s="25"/>
      <c r="C1116" s="26"/>
      <c r="D1116" s="26"/>
      <c r="E1116" s="25"/>
      <c r="F1116" s="25"/>
      <c r="G1116" s="25"/>
      <c r="H1116" s="25"/>
      <c r="I1116" s="25" t="s">
        <v>2491</v>
      </c>
      <c r="J1116" s="27"/>
      <c r="K1116" s="27"/>
      <c r="L1116" s="27"/>
      <c r="M1116" s="93" t="e">
        <f>#REF!/#REF!</f>
        <v>#REF!</v>
      </c>
      <c r="N1116" s="4" t="str">
        <f t="shared" si="124"/>
        <v/>
      </c>
      <c r="O1116" s="4" t="e">
        <f t="shared" si="125"/>
        <v>#REF!</v>
      </c>
      <c r="P1116" s="8">
        <f t="shared" si="126"/>
        <v>0</v>
      </c>
      <c r="Q1116" s="8" t="e">
        <f>VLOOKUP(P1116,'Lookup Tables'!$A$3:$B$121,1,TRUE)</f>
        <v>#N/A</v>
      </c>
      <c r="R1116" s="9" t="e">
        <f>VLOOKUP(P1116,'Lookup Tables'!$A$3:$B$121,2,TRUE)</f>
        <v>#N/A</v>
      </c>
      <c r="S1116" s="10" t="e">
        <f>VLOOKUP(P1116,'Lookup Tables'!$D$3:$E$25,2,TRUE)</f>
        <v>#N/A</v>
      </c>
      <c r="T1116" s="24" t="str">
        <f>IF(LEFT(G1116,2)="PH",VLOOKUP(LEFT(G1116,3),'Lookup Tables'!$G$3:$H$37,2,FALSE),IF(ISNA(VLOOKUP(LEFT(G1116,2),'Lookup Tables'!$G$3:$H$37,2,FALSE)),"Other",VLOOKUP(LEFT(G1116,2),'Lookup Tables'!$G$3:$H$37,2,FALSE)))</f>
        <v>Other</v>
      </c>
      <c r="U1116" s="79" t="str">
        <f t="shared" si="121"/>
        <v/>
      </c>
      <c r="V1116" s="79" t="str">
        <f t="shared" si="122"/>
        <v>n/a</v>
      </c>
      <c r="W1116" s="79">
        <f>VLOOKUP(V1116,'Lookup Tables'!$K$3:$L$21,2,FALSE)</f>
        <v>0</v>
      </c>
      <c r="X1116" s="79">
        <f t="shared" si="123"/>
        <v>0</v>
      </c>
      <c r="Y1116" s="12" t="e">
        <f ca="1">IF(R1116="LATE",TODAY()-P1116,0)</f>
        <v>#N/A</v>
      </c>
      <c r="Z1116" t="e">
        <f ca="1">Y1116*L1116</f>
        <v>#N/A</v>
      </c>
      <c r="AA1116" s="80"/>
      <c r="AB1116" s="93"/>
    </row>
    <row r="1117" spans="1:28" x14ac:dyDescent="0.25">
      <c r="A1117" s="25"/>
      <c r="B1117" s="25"/>
      <c r="C1117" s="26"/>
      <c r="D1117" s="26"/>
      <c r="E1117" s="25"/>
      <c r="F1117" s="25"/>
      <c r="G1117" s="25"/>
      <c r="H1117" s="25"/>
      <c r="I1117" s="25" t="s">
        <v>2491</v>
      </c>
      <c r="J1117" s="27"/>
      <c r="K1117" s="27"/>
      <c r="L1117" s="27"/>
      <c r="M1117" s="93" t="e">
        <f>#REF!/#REF!</f>
        <v>#REF!</v>
      </c>
      <c r="N1117" s="4" t="str">
        <f t="shared" si="124"/>
        <v/>
      </c>
      <c r="O1117" s="4" t="e">
        <f t="shared" si="125"/>
        <v>#REF!</v>
      </c>
      <c r="P1117" s="8">
        <f t="shared" si="126"/>
        <v>0</v>
      </c>
      <c r="Q1117" s="8" t="e">
        <f>VLOOKUP(P1117,'Lookup Tables'!$A$3:$B$121,1,TRUE)</f>
        <v>#N/A</v>
      </c>
      <c r="R1117" s="9" t="e">
        <f>VLOOKUP(P1117,'Lookup Tables'!$A$3:$B$121,2,TRUE)</f>
        <v>#N/A</v>
      </c>
      <c r="S1117" s="10" t="e">
        <f>VLOOKUP(P1117,'Lookup Tables'!$D$3:$E$25,2,TRUE)</f>
        <v>#N/A</v>
      </c>
      <c r="T1117" s="24" t="str">
        <f>IF(LEFT(G1117,2)="PH",VLOOKUP(LEFT(G1117,3),'Lookup Tables'!$G$3:$H$37,2,FALSE),IF(ISNA(VLOOKUP(LEFT(G1117,2),'Lookup Tables'!$G$3:$H$37,2,FALSE)),"Other",VLOOKUP(LEFT(G1117,2),'Lookup Tables'!$G$3:$H$37,2,FALSE)))</f>
        <v>Other</v>
      </c>
      <c r="U1117" s="79" t="str">
        <f t="shared" si="121"/>
        <v/>
      </c>
      <c r="V1117" s="79" t="str">
        <f t="shared" si="122"/>
        <v>n/a</v>
      </c>
      <c r="W1117" s="79">
        <f>VLOOKUP(V1117,'Lookup Tables'!$K$3:$L$21,2,FALSE)</f>
        <v>0</v>
      </c>
      <c r="X1117" s="79">
        <f t="shared" si="123"/>
        <v>0</v>
      </c>
      <c r="Y1117" s="12" t="e">
        <f ca="1">IF(R1117="LATE",TODAY()-P1117,0)</f>
        <v>#N/A</v>
      </c>
      <c r="Z1117" t="e">
        <f ca="1">Y1117*L1117</f>
        <v>#N/A</v>
      </c>
      <c r="AA1117" s="80"/>
      <c r="AB1117" s="93"/>
    </row>
    <row r="1118" spans="1:28" x14ac:dyDescent="0.25">
      <c r="A1118" s="25"/>
      <c r="B1118" s="25"/>
      <c r="C1118" s="26"/>
      <c r="D1118" s="26"/>
      <c r="E1118" s="25"/>
      <c r="F1118" s="25"/>
      <c r="G1118" s="25"/>
      <c r="H1118" s="25"/>
      <c r="I1118" s="25" t="s">
        <v>2491</v>
      </c>
      <c r="J1118" s="27"/>
      <c r="K1118" s="27"/>
      <c r="L1118" s="27"/>
      <c r="M1118" s="93" t="e">
        <f>#REF!/#REF!</f>
        <v>#REF!</v>
      </c>
      <c r="N1118" s="4" t="str">
        <f t="shared" si="124"/>
        <v/>
      </c>
      <c r="O1118" s="4" t="e">
        <f t="shared" si="125"/>
        <v>#REF!</v>
      </c>
      <c r="P1118" s="8">
        <f t="shared" si="126"/>
        <v>0</v>
      </c>
      <c r="Q1118" s="8" t="e">
        <f>VLOOKUP(P1118,'Lookup Tables'!$A$3:$B$121,1,TRUE)</f>
        <v>#N/A</v>
      </c>
      <c r="R1118" s="9" t="e">
        <f>VLOOKUP(P1118,'Lookup Tables'!$A$3:$B$121,2,TRUE)</f>
        <v>#N/A</v>
      </c>
      <c r="S1118" s="10" t="e">
        <f>VLOOKUP(P1118,'Lookup Tables'!$D$3:$E$25,2,TRUE)</f>
        <v>#N/A</v>
      </c>
      <c r="T1118" s="24" t="str">
        <f>IF(LEFT(G1118,2)="PH",VLOOKUP(LEFT(G1118,3),'Lookup Tables'!$G$3:$H$37,2,FALSE),IF(ISNA(VLOOKUP(LEFT(G1118,2),'Lookup Tables'!$G$3:$H$37,2,FALSE)),"Other",VLOOKUP(LEFT(G1118,2),'Lookup Tables'!$G$3:$H$37,2,FALSE)))</f>
        <v>Other</v>
      </c>
      <c r="U1118" s="79" t="str">
        <f t="shared" si="121"/>
        <v/>
      </c>
      <c r="V1118" s="79" t="str">
        <f t="shared" si="122"/>
        <v>n/a</v>
      </c>
      <c r="W1118" s="79">
        <f>VLOOKUP(V1118,'Lookup Tables'!$K$3:$L$21,2,FALSE)</f>
        <v>0</v>
      </c>
      <c r="X1118" s="79">
        <f t="shared" si="123"/>
        <v>0</v>
      </c>
      <c r="Y1118" s="12" t="e">
        <f ca="1">IF(R1118="LATE",TODAY()-P1118,0)</f>
        <v>#N/A</v>
      </c>
      <c r="Z1118" t="e">
        <f ca="1">Y1118*L1118</f>
        <v>#N/A</v>
      </c>
      <c r="AA1118" s="80"/>
      <c r="AB1118" s="93"/>
    </row>
    <row r="1119" spans="1:28" x14ac:dyDescent="0.25">
      <c r="A1119" s="25"/>
      <c r="B1119" s="25"/>
      <c r="C1119" s="26"/>
      <c r="D1119" s="26"/>
      <c r="E1119" s="25"/>
      <c r="F1119" s="25"/>
      <c r="G1119" s="25"/>
      <c r="H1119" s="25"/>
      <c r="I1119" s="25" t="s">
        <v>2491</v>
      </c>
      <c r="J1119" s="27"/>
      <c r="K1119" s="27"/>
      <c r="L1119" s="27"/>
      <c r="M1119" s="93" t="e">
        <f>#REF!/#REF!</f>
        <v>#REF!</v>
      </c>
      <c r="N1119" s="4" t="str">
        <f t="shared" si="124"/>
        <v/>
      </c>
      <c r="O1119" s="4" t="e">
        <f t="shared" si="125"/>
        <v>#REF!</v>
      </c>
      <c r="P1119" s="8">
        <f t="shared" si="126"/>
        <v>0</v>
      </c>
      <c r="Q1119" s="8" t="e">
        <f>VLOOKUP(P1119,'Lookup Tables'!$A$3:$B$121,1,TRUE)</f>
        <v>#N/A</v>
      </c>
      <c r="R1119" s="9" t="e">
        <f>VLOOKUP(P1119,'Lookup Tables'!$A$3:$B$121,2,TRUE)</f>
        <v>#N/A</v>
      </c>
      <c r="S1119" s="10" t="e">
        <f>VLOOKUP(P1119,'Lookup Tables'!$D$3:$E$25,2,TRUE)</f>
        <v>#N/A</v>
      </c>
      <c r="T1119" s="24" t="str">
        <f>IF(LEFT(G1119,2)="PH",VLOOKUP(LEFT(G1119,3),'Lookup Tables'!$G$3:$H$37,2,FALSE),IF(ISNA(VLOOKUP(LEFT(G1119,2),'Lookup Tables'!$G$3:$H$37,2,FALSE)),"Other",VLOOKUP(LEFT(G1119,2),'Lookup Tables'!$G$3:$H$37,2,FALSE)))</f>
        <v>Other</v>
      </c>
      <c r="U1119" s="79" t="str">
        <f t="shared" si="121"/>
        <v/>
      </c>
      <c r="V1119" s="79" t="str">
        <f t="shared" si="122"/>
        <v>n/a</v>
      </c>
      <c r="W1119" s="79">
        <f>VLOOKUP(V1119,'Lookup Tables'!$K$3:$L$21,2,FALSE)</f>
        <v>0</v>
      </c>
      <c r="X1119" s="79">
        <f t="shared" si="123"/>
        <v>0</v>
      </c>
      <c r="Y1119" s="12" t="e">
        <f ca="1">IF(R1119="LATE",TODAY()-P1119,0)</f>
        <v>#N/A</v>
      </c>
      <c r="Z1119" t="e">
        <f ca="1">Y1119*L1119</f>
        <v>#N/A</v>
      </c>
      <c r="AA1119" s="80"/>
      <c r="AB1119" s="93"/>
    </row>
    <row r="1120" spans="1:28" x14ac:dyDescent="0.25">
      <c r="A1120" s="25"/>
      <c r="B1120" s="25"/>
      <c r="C1120" s="26"/>
      <c r="D1120" s="26"/>
      <c r="E1120" s="25"/>
      <c r="F1120" s="25"/>
      <c r="G1120" s="25"/>
      <c r="H1120" s="25"/>
      <c r="I1120" s="25" t="s">
        <v>2491</v>
      </c>
      <c r="J1120" s="27"/>
      <c r="K1120" s="27"/>
      <c r="L1120" s="27"/>
      <c r="M1120" s="93" t="e">
        <f>#REF!/#REF!</f>
        <v>#REF!</v>
      </c>
      <c r="N1120" s="4" t="str">
        <f t="shared" si="124"/>
        <v/>
      </c>
      <c r="O1120" s="4" t="e">
        <f t="shared" si="125"/>
        <v>#REF!</v>
      </c>
      <c r="P1120" s="8">
        <f t="shared" si="126"/>
        <v>0</v>
      </c>
      <c r="Q1120" s="8" t="e">
        <f>VLOOKUP(P1120,'Lookup Tables'!$A$3:$B$121,1,TRUE)</f>
        <v>#N/A</v>
      </c>
      <c r="R1120" s="9" t="e">
        <f>VLOOKUP(P1120,'Lookup Tables'!$A$3:$B$121,2,TRUE)</f>
        <v>#N/A</v>
      </c>
      <c r="S1120" s="10" t="e">
        <f>VLOOKUP(P1120,'Lookup Tables'!$D$3:$E$25,2,TRUE)</f>
        <v>#N/A</v>
      </c>
      <c r="T1120" s="24" t="str">
        <f>IF(LEFT(G1120,2)="PH",VLOOKUP(LEFT(G1120,3),'Lookup Tables'!$G$3:$H$37,2,FALSE),IF(ISNA(VLOOKUP(LEFT(G1120,2),'Lookup Tables'!$G$3:$H$37,2,FALSE)),"Other",VLOOKUP(LEFT(G1120,2),'Lookup Tables'!$G$3:$H$37,2,FALSE)))</f>
        <v>Other</v>
      </c>
      <c r="U1120" s="79" t="str">
        <f t="shared" si="121"/>
        <v/>
      </c>
      <c r="V1120" s="79" t="str">
        <f t="shared" si="122"/>
        <v>n/a</v>
      </c>
      <c r="W1120" s="79">
        <f>VLOOKUP(V1120,'Lookup Tables'!$K$3:$L$21,2,FALSE)</f>
        <v>0</v>
      </c>
      <c r="X1120" s="79">
        <f t="shared" si="123"/>
        <v>0</v>
      </c>
      <c r="Y1120" s="12" t="e">
        <f ca="1">IF(R1120="LATE",TODAY()-P1120,0)</f>
        <v>#N/A</v>
      </c>
      <c r="Z1120" t="e">
        <f ca="1">Y1120*L1120</f>
        <v>#N/A</v>
      </c>
      <c r="AA1120" s="80"/>
      <c r="AB1120" s="93"/>
    </row>
    <row r="1121" spans="1:28" x14ac:dyDescent="0.25">
      <c r="A1121" s="25"/>
      <c r="B1121" s="25"/>
      <c r="C1121" s="26"/>
      <c r="D1121" s="26"/>
      <c r="E1121" s="25"/>
      <c r="F1121" s="25"/>
      <c r="G1121" s="25"/>
      <c r="H1121" s="25"/>
      <c r="I1121" s="25" t="s">
        <v>2491</v>
      </c>
      <c r="J1121" s="27"/>
      <c r="K1121" s="27"/>
      <c r="L1121" s="27"/>
      <c r="M1121" s="93" t="e">
        <f>#REF!/#REF!</f>
        <v>#REF!</v>
      </c>
      <c r="N1121" s="4" t="str">
        <f t="shared" si="124"/>
        <v/>
      </c>
      <c r="O1121" s="4" t="e">
        <f t="shared" si="125"/>
        <v>#REF!</v>
      </c>
      <c r="P1121" s="8">
        <f t="shared" si="126"/>
        <v>0</v>
      </c>
      <c r="Q1121" s="8" t="e">
        <f>VLOOKUP(P1121,'Lookup Tables'!$A$3:$B$121,1,TRUE)</f>
        <v>#N/A</v>
      </c>
      <c r="R1121" s="9" t="e">
        <f>VLOOKUP(P1121,'Lookup Tables'!$A$3:$B$121,2,TRUE)</f>
        <v>#N/A</v>
      </c>
      <c r="S1121" s="10" t="e">
        <f>VLOOKUP(P1121,'Lookup Tables'!$D$3:$E$25,2,TRUE)</f>
        <v>#N/A</v>
      </c>
      <c r="T1121" s="24" t="str">
        <f>IF(LEFT(G1121,2)="PH",VLOOKUP(LEFT(G1121,3),'Lookup Tables'!$G$3:$H$37,2,FALSE),IF(ISNA(VLOOKUP(LEFT(G1121,2),'Lookup Tables'!$G$3:$H$37,2,FALSE)),"Other",VLOOKUP(LEFT(G1121,2),'Lookup Tables'!$G$3:$H$37,2,FALSE)))</f>
        <v>Other</v>
      </c>
      <c r="U1121" s="79" t="str">
        <f t="shared" si="121"/>
        <v/>
      </c>
      <c r="V1121" s="79" t="str">
        <f t="shared" si="122"/>
        <v>n/a</v>
      </c>
      <c r="W1121" s="79">
        <f>VLOOKUP(V1121,'Lookup Tables'!$K$3:$L$21,2,FALSE)</f>
        <v>0</v>
      </c>
      <c r="X1121" s="79">
        <f t="shared" si="123"/>
        <v>0</v>
      </c>
      <c r="Y1121" s="12" t="e">
        <f ca="1">IF(R1121="LATE",TODAY()-P1121,0)</f>
        <v>#N/A</v>
      </c>
      <c r="Z1121" t="e">
        <f ca="1">Y1121*L1121</f>
        <v>#N/A</v>
      </c>
      <c r="AA1121" s="80"/>
      <c r="AB1121" s="93"/>
    </row>
    <row r="1122" spans="1:28" x14ac:dyDescent="0.25">
      <c r="A1122" s="25"/>
      <c r="B1122" s="25"/>
      <c r="C1122" s="26"/>
      <c r="D1122" s="26"/>
      <c r="E1122" s="25"/>
      <c r="F1122" s="25"/>
      <c r="G1122" s="25"/>
      <c r="H1122" s="25"/>
      <c r="I1122" s="25" t="s">
        <v>2491</v>
      </c>
      <c r="J1122" s="27"/>
      <c r="K1122" s="27"/>
      <c r="L1122" s="27"/>
      <c r="M1122" s="93" t="e">
        <f>#REF!/#REF!</f>
        <v>#REF!</v>
      </c>
      <c r="N1122" s="4" t="str">
        <f t="shared" si="124"/>
        <v/>
      </c>
      <c r="O1122" s="4" t="e">
        <f t="shared" si="125"/>
        <v>#REF!</v>
      </c>
      <c r="P1122" s="8">
        <f t="shared" si="126"/>
        <v>0</v>
      </c>
      <c r="Q1122" s="8" t="e">
        <f>VLOOKUP(P1122,'Lookup Tables'!$A$3:$B$121,1,TRUE)</f>
        <v>#N/A</v>
      </c>
      <c r="R1122" s="9" t="e">
        <f>VLOOKUP(P1122,'Lookup Tables'!$A$3:$B$121,2,TRUE)</f>
        <v>#N/A</v>
      </c>
      <c r="S1122" s="10" t="e">
        <f>VLOOKUP(P1122,'Lookup Tables'!$D$3:$E$25,2,TRUE)</f>
        <v>#N/A</v>
      </c>
      <c r="T1122" s="24" t="str">
        <f>IF(LEFT(G1122,2)="PH",VLOOKUP(LEFT(G1122,3),'Lookup Tables'!$G$3:$H$37,2,FALSE),IF(ISNA(VLOOKUP(LEFT(G1122,2),'Lookup Tables'!$G$3:$H$37,2,FALSE)),"Other",VLOOKUP(LEFT(G1122,2),'Lookup Tables'!$G$3:$H$37,2,FALSE)))</f>
        <v>Other</v>
      </c>
      <c r="U1122" s="79" t="str">
        <f t="shared" si="121"/>
        <v/>
      </c>
      <c r="V1122" s="79" t="str">
        <f t="shared" si="122"/>
        <v>n/a</v>
      </c>
      <c r="W1122" s="79">
        <f>VLOOKUP(V1122,'Lookup Tables'!$K$3:$L$21,2,FALSE)</f>
        <v>0</v>
      </c>
      <c r="X1122" s="79">
        <f t="shared" si="123"/>
        <v>0</v>
      </c>
      <c r="Y1122" s="12" t="e">
        <f ca="1">IF(R1122="LATE",TODAY()-P1122,0)</f>
        <v>#N/A</v>
      </c>
      <c r="Z1122" t="e">
        <f ca="1">Y1122*L1122</f>
        <v>#N/A</v>
      </c>
      <c r="AA1122" s="80"/>
      <c r="AB1122" s="93"/>
    </row>
    <row r="1123" spans="1:28" x14ac:dyDescent="0.25">
      <c r="A1123" s="25"/>
      <c r="B1123" s="25"/>
      <c r="C1123" s="26"/>
      <c r="D1123" s="26"/>
      <c r="E1123" s="25"/>
      <c r="F1123" s="25"/>
      <c r="G1123" s="25"/>
      <c r="H1123" s="25"/>
      <c r="I1123" s="25" t="s">
        <v>2491</v>
      </c>
      <c r="J1123" s="27"/>
      <c r="K1123" s="27"/>
      <c r="L1123" s="27"/>
      <c r="M1123" s="93" t="e">
        <f>#REF!/#REF!</f>
        <v>#REF!</v>
      </c>
      <c r="N1123" s="4" t="str">
        <f t="shared" si="124"/>
        <v/>
      </c>
      <c r="O1123" s="4" t="e">
        <f t="shared" si="125"/>
        <v>#REF!</v>
      </c>
      <c r="P1123" s="8">
        <f t="shared" si="126"/>
        <v>0</v>
      </c>
      <c r="Q1123" s="8" t="e">
        <f>VLOOKUP(P1123,'Lookup Tables'!$A$3:$B$121,1,TRUE)</f>
        <v>#N/A</v>
      </c>
      <c r="R1123" s="9" t="e">
        <f>VLOOKUP(P1123,'Lookup Tables'!$A$3:$B$121,2,TRUE)</f>
        <v>#N/A</v>
      </c>
      <c r="S1123" s="10" t="e">
        <f>VLOOKUP(P1123,'Lookup Tables'!$D$3:$E$25,2,TRUE)</f>
        <v>#N/A</v>
      </c>
      <c r="T1123" s="24" t="str">
        <f>IF(LEFT(G1123,2)="PH",VLOOKUP(LEFT(G1123,3),'Lookup Tables'!$G$3:$H$37,2,FALSE),IF(ISNA(VLOOKUP(LEFT(G1123,2),'Lookup Tables'!$G$3:$H$37,2,FALSE)),"Other",VLOOKUP(LEFT(G1123,2),'Lookup Tables'!$G$3:$H$37,2,FALSE)))</f>
        <v>Other</v>
      </c>
      <c r="U1123" s="79" t="str">
        <f t="shared" si="121"/>
        <v/>
      </c>
      <c r="V1123" s="79" t="str">
        <f t="shared" si="122"/>
        <v>n/a</v>
      </c>
      <c r="W1123" s="79">
        <f>VLOOKUP(V1123,'Lookup Tables'!$K$3:$L$21,2,FALSE)</f>
        <v>0</v>
      </c>
      <c r="X1123" s="79">
        <f t="shared" si="123"/>
        <v>0</v>
      </c>
      <c r="Y1123" s="12" t="e">
        <f ca="1">IF(R1123="LATE",TODAY()-P1123,0)</f>
        <v>#N/A</v>
      </c>
      <c r="Z1123" t="e">
        <f ca="1">Y1123*L1123</f>
        <v>#N/A</v>
      </c>
      <c r="AA1123" s="80"/>
      <c r="AB1123" s="93"/>
    </row>
    <row r="1124" spans="1:28" x14ac:dyDescent="0.25">
      <c r="A1124" s="25"/>
      <c r="B1124" s="25"/>
      <c r="C1124" s="26"/>
      <c r="D1124" s="26"/>
      <c r="E1124" s="25"/>
      <c r="F1124" s="25"/>
      <c r="G1124" s="25"/>
      <c r="H1124" s="25"/>
      <c r="I1124" s="25" t="s">
        <v>2491</v>
      </c>
      <c r="J1124" s="27"/>
      <c r="K1124" s="27"/>
      <c r="L1124" s="27"/>
      <c r="M1124" s="93" t="e">
        <f>#REF!/#REF!</f>
        <v>#REF!</v>
      </c>
      <c r="N1124" s="4" t="str">
        <f t="shared" si="124"/>
        <v/>
      </c>
      <c r="O1124" s="4" t="e">
        <f t="shared" si="125"/>
        <v>#REF!</v>
      </c>
      <c r="P1124" s="8">
        <f t="shared" si="126"/>
        <v>0</v>
      </c>
      <c r="Q1124" s="8" t="e">
        <f>VLOOKUP(P1124,'Lookup Tables'!$A$3:$B$121,1,TRUE)</f>
        <v>#N/A</v>
      </c>
      <c r="R1124" s="9" t="e">
        <f>VLOOKUP(P1124,'Lookup Tables'!$A$3:$B$121,2,TRUE)</f>
        <v>#N/A</v>
      </c>
      <c r="S1124" s="10" t="e">
        <f>VLOOKUP(P1124,'Lookup Tables'!$D$3:$E$25,2,TRUE)</f>
        <v>#N/A</v>
      </c>
      <c r="T1124" s="24" t="str">
        <f>IF(LEFT(G1124,2)="PH",VLOOKUP(LEFT(G1124,3),'Lookup Tables'!$G$3:$H$37,2,FALSE),IF(ISNA(VLOOKUP(LEFT(G1124,2),'Lookup Tables'!$G$3:$H$37,2,FALSE)),"Other",VLOOKUP(LEFT(G1124,2),'Lookup Tables'!$G$3:$H$37,2,FALSE)))</f>
        <v>Other</v>
      </c>
      <c r="U1124" s="79" t="str">
        <f t="shared" si="121"/>
        <v/>
      </c>
      <c r="V1124" s="79" t="str">
        <f t="shared" si="122"/>
        <v>n/a</v>
      </c>
      <c r="W1124" s="79">
        <f>VLOOKUP(V1124,'Lookup Tables'!$K$3:$L$21,2,FALSE)</f>
        <v>0</v>
      </c>
      <c r="X1124" s="79">
        <f t="shared" si="123"/>
        <v>0</v>
      </c>
      <c r="Y1124" s="12" t="e">
        <f ca="1">IF(R1124="LATE",TODAY()-P1124,0)</f>
        <v>#N/A</v>
      </c>
      <c r="Z1124" t="e">
        <f ca="1">Y1124*L1124</f>
        <v>#N/A</v>
      </c>
      <c r="AA1124" s="80"/>
      <c r="AB1124" s="93"/>
    </row>
    <row r="1125" spans="1:28" x14ac:dyDescent="0.25">
      <c r="A1125" s="25"/>
      <c r="B1125" s="25"/>
      <c r="C1125" s="26"/>
      <c r="D1125" s="26"/>
      <c r="E1125" s="25"/>
      <c r="F1125" s="25"/>
      <c r="G1125" s="25"/>
      <c r="H1125" s="25"/>
      <c r="I1125" s="25" t="s">
        <v>2491</v>
      </c>
      <c r="J1125" s="27"/>
      <c r="K1125" s="27"/>
      <c r="L1125" s="27"/>
      <c r="M1125" s="93" t="e">
        <f>#REF!/#REF!</f>
        <v>#REF!</v>
      </c>
      <c r="N1125" s="4" t="str">
        <f t="shared" si="124"/>
        <v/>
      </c>
      <c r="O1125" s="4" t="e">
        <f t="shared" si="125"/>
        <v>#REF!</v>
      </c>
      <c r="P1125" s="8">
        <f t="shared" si="126"/>
        <v>0</v>
      </c>
      <c r="Q1125" s="8" t="e">
        <f>VLOOKUP(P1125,'Lookup Tables'!$A$3:$B$121,1,TRUE)</f>
        <v>#N/A</v>
      </c>
      <c r="R1125" s="9" t="e">
        <f>VLOOKUP(P1125,'Lookup Tables'!$A$3:$B$121,2,TRUE)</f>
        <v>#N/A</v>
      </c>
      <c r="S1125" s="10" t="e">
        <f>VLOOKUP(P1125,'Lookup Tables'!$D$3:$E$25,2,TRUE)</f>
        <v>#N/A</v>
      </c>
      <c r="T1125" s="24" t="str">
        <f>IF(LEFT(G1125,2)="PH",VLOOKUP(LEFT(G1125,3),'Lookup Tables'!$G$3:$H$37,2,FALSE),IF(ISNA(VLOOKUP(LEFT(G1125,2),'Lookup Tables'!$G$3:$H$37,2,FALSE)),"Other",VLOOKUP(LEFT(G1125,2),'Lookup Tables'!$G$3:$H$37,2,FALSE)))</f>
        <v>Other</v>
      </c>
      <c r="U1125" s="79" t="str">
        <f t="shared" si="121"/>
        <v/>
      </c>
      <c r="V1125" s="79" t="str">
        <f t="shared" si="122"/>
        <v>n/a</v>
      </c>
      <c r="W1125" s="79">
        <f>VLOOKUP(V1125,'Lookup Tables'!$K$3:$L$21,2,FALSE)</f>
        <v>0</v>
      </c>
      <c r="X1125" s="79">
        <f t="shared" si="123"/>
        <v>0</v>
      </c>
      <c r="Y1125" s="12" t="e">
        <f ca="1">IF(R1125="LATE",TODAY()-P1125,0)</f>
        <v>#N/A</v>
      </c>
      <c r="Z1125" t="e">
        <f ca="1">Y1125*L1125</f>
        <v>#N/A</v>
      </c>
      <c r="AA1125" s="80"/>
      <c r="AB1125" s="93"/>
    </row>
    <row r="1126" spans="1:28" x14ac:dyDescent="0.25">
      <c r="A1126" s="25"/>
      <c r="B1126" s="25"/>
      <c r="C1126" s="26"/>
      <c r="D1126" s="26"/>
      <c r="E1126" s="25"/>
      <c r="F1126" s="25"/>
      <c r="G1126" s="25"/>
      <c r="H1126" s="25"/>
      <c r="I1126" s="25" t="s">
        <v>2491</v>
      </c>
      <c r="J1126" s="27"/>
      <c r="K1126" s="27"/>
      <c r="L1126" s="27"/>
      <c r="M1126" s="93" t="e">
        <f>#REF!/#REF!</f>
        <v>#REF!</v>
      </c>
      <c r="N1126" s="4" t="str">
        <f t="shared" si="124"/>
        <v/>
      </c>
      <c r="O1126" s="4" t="e">
        <f t="shared" si="125"/>
        <v>#REF!</v>
      </c>
      <c r="P1126" s="8">
        <f t="shared" si="126"/>
        <v>0</v>
      </c>
      <c r="Q1126" s="8" t="e">
        <f>VLOOKUP(P1126,'Lookup Tables'!$A$3:$B$121,1,TRUE)</f>
        <v>#N/A</v>
      </c>
      <c r="R1126" s="9" t="e">
        <f>VLOOKUP(P1126,'Lookup Tables'!$A$3:$B$121,2,TRUE)</f>
        <v>#N/A</v>
      </c>
      <c r="S1126" s="10" t="e">
        <f>VLOOKUP(P1126,'Lookup Tables'!$D$3:$E$25,2,TRUE)</f>
        <v>#N/A</v>
      </c>
      <c r="T1126" s="24" t="str">
        <f>IF(LEFT(G1126,2)="PH",VLOOKUP(LEFT(G1126,3),'Lookup Tables'!$G$3:$H$37,2,FALSE),IF(ISNA(VLOOKUP(LEFT(G1126,2),'Lookup Tables'!$G$3:$H$37,2,FALSE)),"Other",VLOOKUP(LEFT(G1126,2),'Lookup Tables'!$G$3:$H$37,2,FALSE)))</f>
        <v>Other</v>
      </c>
      <c r="U1126" s="79" t="str">
        <f t="shared" si="121"/>
        <v/>
      </c>
      <c r="V1126" s="79" t="str">
        <f t="shared" si="122"/>
        <v>n/a</v>
      </c>
      <c r="W1126" s="79">
        <f>VLOOKUP(V1126,'Lookup Tables'!$K$3:$L$21,2,FALSE)</f>
        <v>0</v>
      </c>
      <c r="X1126" s="79">
        <f t="shared" si="123"/>
        <v>0</v>
      </c>
      <c r="Y1126" s="12" t="e">
        <f ca="1">IF(R1126="LATE",TODAY()-P1126,0)</f>
        <v>#N/A</v>
      </c>
      <c r="Z1126" t="e">
        <f ca="1">Y1126*L1126</f>
        <v>#N/A</v>
      </c>
      <c r="AA1126" s="80"/>
      <c r="AB1126" s="93"/>
    </row>
    <row r="1127" spans="1:28" x14ac:dyDescent="0.25">
      <c r="A1127" s="25"/>
      <c r="B1127" s="25"/>
      <c r="C1127" s="26"/>
      <c r="D1127" s="26"/>
      <c r="E1127" s="25"/>
      <c r="F1127" s="25"/>
      <c r="G1127" s="25"/>
      <c r="H1127" s="25"/>
      <c r="I1127" s="25" t="s">
        <v>2491</v>
      </c>
      <c r="J1127" s="27"/>
      <c r="K1127" s="27"/>
      <c r="L1127" s="27"/>
      <c r="M1127" s="93" t="e">
        <f>#REF!/#REF!</f>
        <v>#REF!</v>
      </c>
      <c r="N1127" s="4" t="str">
        <f t="shared" si="124"/>
        <v/>
      </c>
      <c r="O1127" s="4" t="e">
        <f t="shared" si="125"/>
        <v>#REF!</v>
      </c>
      <c r="P1127" s="8">
        <f t="shared" si="126"/>
        <v>0</v>
      </c>
      <c r="Q1127" s="8" t="e">
        <f>VLOOKUP(P1127,'Lookup Tables'!$A$3:$B$121,1,TRUE)</f>
        <v>#N/A</v>
      </c>
      <c r="R1127" s="9" t="e">
        <f>VLOOKUP(P1127,'Lookup Tables'!$A$3:$B$121,2,TRUE)</f>
        <v>#N/A</v>
      </c>
      <c r="S1127" s="10" t="e">
        <f>VLOOKUP(P1127,'Lookup Tables'!$D$3:$E$25,2,TRUE)</f>
        <v>#N/A</v>
      </c>
      <c r="T1127" s="24" t="str">
        <f>IF(LEFT(G1127,2)="PH",VLOOKUP(LEFT(G1127,3),'Lookup Tables'!$G$3:$H$37,2,FALSE),IF(ISNA(VLOOKUP(LEFT(G1127,2),'Lookup Tables'!$G$3:$H$37,2,FALSE)),"Other",VLOOKUP(LEFT(G1127,2),'Lookup Tables'!$G$3:$H$37,2,FALSE)))</f>
        <v>Other</v>
      </c>
      <c r="U1127" s="79" t="str">
        <f t="shared" si="121"/>
        <v/>
      </c>
      <c r="V1127" s="79" t="str">
        <f t="shared" si="122"/>
        <v>n/a</v>
      </c>
      <c r="W1127" s="79">
        <f>VLOOKUP(V1127,'Lookup Tables'!$K$3:$L$21,2,FALSE)</f>
        <v>0</v>
      </c>
      <c r="X1127" s="79">
        <f t="shared" si="123"/>
        <v>0</v>
      </c>
      <c r="Y1127" s="12" t="e">
        <f ca="1">IF(R1127="LATE",TODAY()-P1127,0)</f>
        <v>#N/A</v>
      </c>
      <c r="Z1127" t="e">
        <f ca="1">Y1127*L1127</f>
        <v>#N/A</v>
      </c>
      <c r="AA1127" s="80"/>
      <c r="AB1127" s="93"/>
    </row>
    <row r="1128" spans="1:28" x14ac:dyDescent="0.25">
      <c r="A1128" s="25"/>
      <c r="B1128" s="25"/>
      <c r="C1128" s="26"/>
      <c r="D1128" s="26"/>
      <c r="E1128" s="25"/>
      <c r="F1128" s="25"/>
      <c r="G1128" s="25"/>
      <c r="H1128" s="25"/>
      <c r="I1128" s="25" t="s">
        <v>2491</v>
      </c>
      <c r="J1128" s="27"/>
      <c r="K1128" s="27"/>
      <c r="L1128" s="27"/>
      <c r="M1128" s="93" t="e">
        <f>#REF!/#REF!</f>
        <v>#REF!</v>
      </c>
      <c r="N1128" s="4" t="str">
        <f t="shared" si="124"/>
        <v/>
      </c>
      <c r="O1128" s="4" t="e">
        <f t="shared" si="125"/>
        <v>#REF!</v>
      </c>
      <c r="P1128" s="8">
        <f t="shared" si="126"/>
        <v>0</v>
      </c>
      <c r="Q1128" s="8" t="e">
        <f>VLOOKUP(P1128,'Lookup Tables'!$A$3:$B$121,1,TRUE)</f>
        <v>#N/A</v>
      </c>
      <c r="R1128" s="9" t="e">
        <f>VLOOKUP(P1128,'Lookup Tables'!$A$3:$B$121,2,TRUE)</f>
        <v>#N/A</v>
      </c>
      <c r="S1128" s="10" t="e">
        <f>VLOOKUP(P1128,'Lookup Tables'!$D$3:$E$25,2,TRUE)</f>
        <v>#N/A</v>
      </c>
      <c r="T1128" s="24" t="str">
        <f>IF(LEFT(G1128,2)="PH",VLOOKUP(LEFT(G1128,3),'Lookup Tables'!$G$3:$H$37,2,FALSE),IF(ISNA(VLOOKUP(LEFT(G1128,2),'Lookup Tables'!$G$3:$H$37,2,FALSE)),"Other",VLOOKUP(LEFT(G1128,2),'Lookup Tables'!$G$3:$H$37,2,FALSE)))</f>
        <v>Other</v>
      </c>
      <c r="U1128" s="79" t="str">
        <f t="shared" si="121"/>
        <v/>
      </c>
      <c r="V1128" s="79" t="str">
        <f t="shared" si="122"/>
        <v>n/a</v>
      </c>
      <c r="W1128" s="79">
        <f>VLOOKUP(V1128,'Lookup Tables'!$K$3:$L$21,2,FALSE)</f>
        <v>0</v>
      </c>
      <c r="X1128" s="79">
        <f t="shared" si="123"/>
        <v>0</v>
      </c>
      <c r="Y1128" s="12" t="e">
        <f ca="1">IF(R1128="LATE",TODAY()-P1128,0)</f>
        <v>#N/A</v>
      </c>
      <c r="Z1128" t="e">
        <f ca="1">Y1128*L1128</f>
        <v>#N/A</v>
      </c>
      <c r="AA1128" s="80"/>
      <c r="AB1128" s="93"/>
    </row>
    <row r="1129" spans="1:28" x14ac:dyDescent="0.25">
      <c r="A1129" s="25"/>
      <c r="B1129" s="25"/>
      <c r="C1129" s="26"/>
      <c r="D1129" s="26"/>
      <c r="E1129" s="25"/>
      <c r="F1129" s="25"/>
      <c r="G1129" s="25"/>
      <c r="H1129" s="25"/>
      <c r="I1129" s="25" t="s">
        <v>2491</v>
      </c>
      <c r="J1129" s="27"/>
      <c r="K1129" s="27"/>
      <c r="L1129" s="27"/>
      <c r="M1129" s="93" t="e">
        <f>#REF!/#REF!</f>
        <v>#REF!</v>
      </c>
      <c r="N1129" s="4" t="str">
        <f t="shared" si="124"/>
        <v/>
      </c>
      <c r="O1129" s="4" t="e">
        <f t="shared" si="125"/>
        <v>#REF!</v>
      </c>
      <c r="P1129" s="8">
        <f t="shared" si="126"/>
        <v>0</v>
      </c>
      <c r="Q1129" s="8" t="e">
        <f>VLOOKUP(P1129,'Lookup Tables'!$A$3:$B$121,1,TRUE)</f>
        <v>#N/A</v>
      </c>
      <c r="R1129" s="9" t="e">
        <f>VLOOKUP(P1129,'Lookup Tables'!$A$3:$B$121,2,TRUE)</f>
        <v>#N/A</v>
      </c>
      <c r="S1129" s="10" t="e">
        <f>VLOOKUP(P1129,'Lookup Tables'!$D$3:$E$25,2,TRUE)</f>
        <v>#N/A</v>
      </c>
      <c r="T1129" s="24" t="str">
        <f>IF(LEFT(G1129,2)="PH",VLOOKUP(LEFT(G1129,3),'Lookup Tables'!$G$3:$H$37,2,FALSE),IF(ISNA(VLOOKUP(LEFT(G1129,2),'Lookup Tables'!$G$3:$H$37,2,FALSE)),"Other",VLOOKUP(LEFT(G1129,2),'Lookup Tables'!$G$3:$H$37,2,FALSE)))</f>
        <v>Other</v>
      </c>
      <c r="U1129" s="79" t="str">
        <f t="shared" si="121"/>
        <v/>
      </c>
      <c r="V1129" s="79" t="str">
        <f t="shared" si="122"/>
        <v>n/a</v>
      </c>
      <c r="W1129" s="79">
        <f>VLOOKUP(V1129,'Lookup Tables'!$K$3:$L$21,2,FALSE)</f>
        <v>0</v>
      </c>
      <c r="X1129" s="79">
        <f t="shared" si="123"/>
        <v>0</v>
      </c>
      <c r="Y1129" s="12" t="e">
        <f ca="1">IF(R1129="LATE",TODAY()-P1129,0)</f>
        <v>#N/A</v>
      </c>
      <c r="Z1129" t="e">
        <f ca="1">Y1129*L1129</f>
        <v>#N/A</v>
      </c>
      <c r="AA1129" s="80"/>
      <c r="AB1129" s="93"/>
    </row>
    <row r="1130" spans="1:28" x14ac:dyDescent="0.25">
      <c r="A1130" s="25"/>
      <c r="B1130" s="25"/>
      <c r="C1130" s="26"/>
      <c r="D1130" s="26"/>
      <c r="E1130" s="25"/>
      <c r="F1130" s="25"/>
      <c r="G1130" s="25"/>
      <c r="H1130" s="25"/>
      <c r="I1130" s="25" t="s">
        <v>2491</v>
      </c>
      <c r="J1130" s="27"/>
      <c r="K1130" s="27"/>
      <c r="L1130" s="27"/>
      <c r="M1130" s="93" t="e">
        <f>#REF!/#REF!</f>
        <v>#REF!</v>
      </c>
      <c r="N1130" s="4" t="str">
        <f t="shared" si="124"/>
        <v/>
      </c>
      <c r="O1130" s="4" t="e">
        <f t="shared" si="125"/>
        <v>#REF!</v>
      </c>
      <c r="P1130" s="8">
        <f t="shared" si="126"/>
        <v>0</v>
      </c>
      <c r="Q1130" s="8" t="e">
        <f>VLOOKUP(P1130,'Lookup Tables'!$A$3:$B$121,1,TRUE)</f>
        <v>#N/A</v>
      </c>
      <c r="R1130" s="9" t="e">
        <f>VLOOKUP(P1130,'Lookup Tables'!$A$3:$B$121,2,TRUE)</f>
        <v>#N/A</v>
      </c>
      <c r="S1130" s="10" t="e">
        <f>VLOOKUP(P1130,'Lookup Tables'!$D$3:$E$25,2,TRUE)</f>
        <v>#N/A</v>
      </c>
      <c r="T1130" s="24" t="str">
        <f>IF(LEFT(G1130,2)="PH",VLOOKUP(LEFT(G1130,3),'Lookup Tables'!$G$3:$H$37,2,FALSE),IF(ISNA(VLOOKUP(LEFT(G1130,2),'Lookup Tables'!$G$3:$H$37,2,FALSE)),"Other",VLOOKUP(LEFT(G1130,2),'Lookup Tables'!$G$3:$H$37,2,FALSE)))</f>
        <v>Other</v>
      </c>
      <c r="U1130" s="79" t="str">
        <f t="shared" si="121"/>
        <v/>
      </c>
      <c r="V1130" s="79" t="str">
        <f t="shared" si="122"/>
        <v>n/a</v>
      </c>
      <c r="W1130" s="79">
        <f>VLOOKUP(V1130,'Lookup Tables'!$K$3:$L$21,2,FALSE)</f>
        <v>0</v>
      </c>
      <c r="X1130" s="79">
        <f t="shared" si="123"/>
        <v>0</v>
      </c>
      <c r="Y1130" s="12" t="e">
        <f ca="1">IF(R1130="LATE",TODAY()-P1130,0)</f>
        <v>#N/A</v>
      </c>
      <c r="Z1130" t="e">
        <f ca="1">Y1130*L1130</f>
        <v>#N/A</v>
      </c>
      <c r="AA1130" s="80"/>
      <c r="AB1130" s="93"/>
    </row>
    <row r="1131" spans="1:28" x14ac:dyDescent="0.25">
      <c r="A1131" s="25"/>
      <c r="B1131" s="25"/>
      <c r="C1131" s="26"/>
      <c r="D1131" s="26"/>
      <c r="E1131" s="25"/>
      <c r="F1131" s="25"/>
      <c r="G1131" s="25"/>
      <c r="H1131" s="25"/>
      <c r="I1131" s="25" t="s">
        <v>2491</v>
      </c>
      <c r="J1131" s="27"/>
      <c r="K1131" s="27"/>
      <c r="L1131" s="27"/>
      <c r="M1131" s="93" t="e">
        <f>#REF!/#REF!</f>
        <v>#REF!</v>
      </c>
      <c r="N1131" s="4" t="str">
        <f t="shared" si="124"/>
        <v/>
      </c>
      <c r="O1131" s="4" t="e">
        <f t="shared" si="125"/>
        <v>#REF!</v>
      </c>
      <c r="P1131" s="8">
        <f t="shared" si="126"/>
        <v>0</v>
      </c>
      <c r="Q1131" s="8" t="e">
        <f>VLOOKUP(P1131,'Lookup Tables'!$A$3:$B$121,1,TRUE)</f>
        <v>#N/A</v>
      </c>
      <c r="R1131" s="9" t="e">
        <f>VLOOKUP(P1131,'Lookup Tables'!$A$3:$B$121,2,TRUE)</f>
        <v>#N/A</v>
      </c>
      <c r="S1131" s="10" t="e">
        <f>VLOOKUP(P1131,'Lookup Tables'!$D$3:$E$25,2,TRUE)</f>
        <v>#N/A</v>
      </c>
      <c r="T1131" s="24" t="str">
        <f>IF(LEFT(G1131,2)="PH",VLOOKUP(LEFT(G1131,3),'Lookup Tables'!$G$3:$H$37,2,FALSE),IF(ISNA(VLOOKUP(LEFT(G1131,2),'Lookup Tables'!$G$3:$H$37,2,FALSE)),"Other",VLOOKUP(LEFT(G1131,2),'Lookup Tables'!$G$3:$H$37,2,FALSE)))</f>
        <v>Other</v>
      </c>
      <c r="U1131" s="79" t="str">
        <f t="shared" si="121"/>
        <v/>
      </c>
      <c r="V1131" s="79" t="str">
        <f t="shared" si="122"/>
        <v>n/a</v>
      </c>
      <c r="W1131" s="79">
        <f>VLOOKUP(V1131,'Lookup Tables'!$K$3:$L$21,2,FALSE)</f>
        <v>0</v>
      </c>
      <c r="X1131" s="79">
        <f t="shared" si="123"/>
        <v>0</v>
      </c>
      <c r="Y1131" s="12" t="e">
        <f ca="1">IF(R1131="LATE",TODAY()-P1131,0)</f>
        <v>#N/A</v>
      </c>
      <c r="Z1131" t="e">
        <f ca="1">Y1131*L1131</f>
        <v>#N/A</v>
      </c>
      <c r="AA1131" s="80"/>
      <c r="AB1131" s="93"/>
    </row>
    <row r="1132" spans="1:28" x14ac:dyDescent="0.25">
      <c r="A1132" s="25"/>
      <c r="B1132" s="25"/>
      <c r="C1132" s="26"/>
      <c r="D1132" s="26"/>
      <c r="E1132" s="25"/>
      <c r="F1132" s="25"/>
      <c r="G1132" s="25"/>
      <c r="H1132" s="25"/>
      <c r="I1132" s="25" t="s">
        <v>2491</v>
      </c>
      <c r="J1132" s="27"/>
      <c r="K1132" s="27"/>
      <c r="L1132" s="27"/>
      <c r="M1132" s="93" t="e">
        <f>#REF!/#REF!</f>
        <v>#REF!</v>
      </c>
      <c r="N1132" s="4" t="str">
        <f t="shared" si="124"/>
        <v/>
      </c>
      <c r="O1132" s="4" t="e">
        <f t="shared" si="125"/>
        <v>#REF!</v>
      </c>
      <c r="P1132" s="8">
        <f t="shared" si="126"/>
        <v>0</v>
      </c>
      <c r="Q1132" s="8" t="e">
        <f>VLOOKUP(P1132,'Lookup Tables'!$A$3:$B$121,1,TRUE)</f>
        <v>#N/A</v>
      </c>
      <c r="R1132" s="9" t="e">
        <f>VLOOKUP(P1132,'Lookup Tables'!$A$3:$B$121,2,TRUE)</f>
        <v>#N/A</v>
      </c>
      <c r="S1132" s="10" t="e">
        <f>VLOOKUP(P1132,'Lookup Tables'!$D$3:$E$25,2,TRUE)</f>
        <v>#N/A</v>
      </c>
      <c r="T1132" s="24" t="str">
        <f>IF(LEFT(G1132,2)="PH",VLOOKUP(LEFT(G1132,3),'Lookup Tables'!$G$3:$H$37,2,FALSE),IF(ISNA(VLOOKUP(LEFT(G1132,2),'Lookup Tables'!$G$3:$H$37,2,FALSE)),"Other",VLOOKUP(LEFT(G1132,2),'Lookup Tables'!$G$3:$H$37,2,FALSE)))</f>
        <v>Other</v>
      </c>
      <c r="U1132" s="79" t="str">
        <f t="shared" si="121"/>
        <v/>
      </c>
      <c r="V1132" s="79" t="str">
        <f t="shared" si="122"/>
        <v>n/a</v>
      </c>
      <c r="W1132" s="79">
        <f>VLOOKUP(V1132,'Lookup Tables'!$K$3:$L$21,2,FALSE)</f>
        <v>0</v>
      </c>
      <c r="X1132" s="79">
        <f t="shared" si="123"/>
        <v>0</v>
      </c>
      <c r="Y1132" s="12" t="e">
        <f ca="1">IF(R1132="LATE",TODAY()-P1132,0)</f>
        <v>#N/A</v>
      </c>
      <c r="Z1132" t="e">
        <f ca="1">Y1132*L1132</f>
        <v>#N/A</v>
      </c>
      <c r="AA1132" s="80"/>
      <c r="AB1132" s="93"/>
    </row>
    <row r="1133" spans="1:28" x14ac:dyDescent="0.25">
      <c r="A1133" s="25"/>
      <c r="B1133" s="25"/>
      <c r="C1133" s="26"/>
      <c r="D1133" s="26"/>
      <c r="E1133" s="25"/>
      <c r="F1133" s="25"/>
      <c r="G1133" s="25"/>
      <c r="H1133" s="25"/>
      <c r="I1133" s="25" t="s">
        <v>2491</v>
      </c>
      <c r="J1133" s="27"/>
      <c r="K1133" s="27"/>
      <c r="L1133" s="27"/>
      <c r="M1133" s="93" t="e">
        <f>#REF!/#REF!</f>
        <v>#REF!</v>
      </c>
      <c r="N1133" s="4" t="str">
        <f t="shared" si="124"/>
        <v/>
      </c>
      <c r="O1133" s="4" t="e">
        <f t="shared" si="125"/>
        <v>#REF!</v>
      </c>
      <c r="P1133" s="8">
        <f t="shared" si="126"/>
        <v>0</v>
      </c>
      <c r="Q1133" s="8" t="e">
        <f>VLOOKUP(P1133,'Lookup Tables'!$A$3:$B$121,1,TRUE)</f>
        <v>#N/A</v>
      </c>
      <c r="R1133" s="9" t="e">
        <f>VLOOKUP(P1133,'Lookup Tables'!$A$3:$B$121,2,TRUE)</f>
        <v>#N/A</v>
      </c>
      <c r="S1133" s="10" t="e">
        <f>VLOOKUP(P1133,'Lookup Tables'!$D$3:$E$25,2,TRUE)</f>
        <v>#N/A</v>
      </c>
      <c r="T1133" s="24" t="str">
        <f>IF(LEFT(G1133,2)="PH",VLOOKUP(LEFT(G1133,3),'Lookup Tables'!$G$3:$H$37,2,FALSE),IF(ISNA(VLOOKUP(LEFT(G1133,2),'Lookup Tables'!$G$3:$H$37,2,FALSE)),"Other",VLOOKUP(LEFT(G1133,2),'Lookup Tables'!$G$3:$H$37,2,FALSE)))</f>
        <v>Other</v>
      </c>
      <c r="U1133" s="79" t="str">
        <f t="shared" si="121"/>
        <v/>
      </c>
      <c r="V1133" s="79" t="str">
        <f t="shared" si="122"/>
        <v>n/a</v>
      </c>
      <c r="W1133" s="79">
        <f>VLOOKUP(V1133,'Lookup Tables'!$K$3:$L$21,2,FALSE)</f>
        <v>0</v>
      </c>
      <c r="X1133" s="79">
        <f t="shared" si="123"/>
        <v>0</v>
      </c>
      <c r="Y1133" s="12" t="e">
        <f ca="1">IF(R1133="LATE",TODAY()-P1133,0)</f>
        <v>#N/A</v>
      </c>
      <c r="Z1133" t="e">
        <f ca="1">Y1133*L1133</f>
        <v>#N/A</v>
      </c>
      <c r="AA1133" s="80"/>
      <c r="AB1133" s="93"/>
    </row>
    <row r="1134" spans="1:28" x14ac:dyDescent="0.25">
      <c r="A1134" s="25"/>
      <c r="B1134" s="25"/>
      <c r="C1134" s="26"/>
      <c r="D1134" s="26"/>
      <c r="E1134" s="25"/>
      <c r="F1134" s="25"/>
      <c r="G1134" s="25"/>
      <c r="H1134" s="25"/>
      <c r="I1134" s="25" t="s">
        <v>2491</v>
      </c>
      <c r="J1134" s="27"/>
      <c r="K1134" s="27"/>
      <c r="L1134" s="27"/>
      <c r="M1134" s="93" t="e">
        <f>#REF!/#REF!</f>
        <v>#REF!</v>
      </c>
      <c r="N1134" s="4" t="str">
        <f t="shared" si="124"/>
        <v/>
      </c>
      <c r="O1134" s="4" t="e">
        <f t="shared" si="125"/>
        <v>#REF!</v>
      </c>
      <c r="P1134" s="8">
        <f t="shared" si="126"/>
        <v>0</v>
      </c>
      <c r="Q1134" s="8" t="e">
        <f>VLOOKUP(P1134,'Lookup Tables'!$A$3:$B$121,1,TRUE)</f>
        <v>#N/A</v>
      </c>
      <c r="R1134" s="9" t="e">
        <f>VLOOKUP(P1134,'Lookup Tables'!$A$3:$B$121,2,TRUE)</f>
        <v>#N/A</v>
      </c>
      <c r="S1134" s="10" t="e">
        <f>VLOOKUP(P1134,'Lookup Tables'!$D$3:$E$25,2,TRUE)</f>
        <v>#N/A</v>
      </c>
      <c r="T1134" s="24" t="str">
        <f>IF(LEFT(G1134,2)="PH",VLOOKUP(LEFT(G1134,3),'Lookup Tables'!$G$3:$H$37,2,FALSE),IF(ISNA(VLOOKUP(LEFT(G1134,2),'Lookup Tables'!$G$3:$H$37,2,FALSE)),"Other",VLOOKUP(LEFT(G1134,2),'Lookup Tables'!$G$3:$H$37,2,FALSE)))</f>
        <v>Other</v>
      </c>
      <c r="U1134" s="79" t="str">
        <f t="shared" si="121"/>
        <v/>
      </c>
      <c r="V1134" s="79" t="str">
        <f t="shared" si="122"/>
        <v>n/a</v>
      </c>
      <c r="W1134" s="79">
        <f>VLOOKUP(V1134,'Lookup Tables'!$K$3:$L$21,2,FALSE)</f>
        <v>0</v>
      </c>
      <c r="X1134" s="79">
        <f t="shared" si="123"/>
        <v>0</v>
      </c>
      <c r="Y1134" s="12" t="e">
        <f ca="1">IF(R1134="LATE",TODAY()-P1134,0)</f>
        <v>#N/A</v>
      </c>
      <c r="Z1134" t="e">
        <f ca="1">Y1134*L1134</f>
        <v>#N/A</v>
      </c>
      <c r="AA1134" s="80"/>
      <c r="AB1134" s="93"/>
    </row>
    <row r="1135" spans="1:28" x14ac:dyDescent="0.25">
      <c r="A1135" s="25"/>
      <c r="B1135" s="25"/>
      <c r="C1135" s="26"/>
      <c r="D1135" s="26"/>
      <c r="E1135" s="25"/>
      <c r="F1135" s="25"/>
      <c r="G1135" s="25"/>
      <c r="H1135" s="25"/>
      <c r="I1135" s="25" t="s">
        <v>2491</v>
      </c>
      <c r="J1135" s="27"/>
      <c r="K1135" s="27"/>
      <c r="L1135" s="27"/>
      <c r="M1135" s="93" t="e">
        <f>#REF!/#REF!</f>
        <v>#REF!</v>
      </c>
      <c r="N1135" s="4" t="str">
        <f t="shared" si="124"/>
        <v/>
      </c>
      <c r="O1135" s="4" t="e">
        <f t="shared" si="125"/>
        <v>#REF!</v>
      </c>
      <c r="P1135" s="8">
        <f t="shared" si="126"/>
        <v>0</v>
      </c>
      <c r="Q1135" s="8" t="e">
        <f>VLOOKUP(P1135,'Lookup Tables'!$A$3:$B$121,1,TRUE)</f>
        <v>#N/A</v>
      </c>
      <c r="R1135" s="9" t="e">
        <f>VLOOKUP(P1135,'Lookup Tables'!$A$3:$B$121,2,TRUE)</f>
        <v>#N/A</v>
      </c>
      <c r="S1135" s="10" t="e">
        <f>VLOOKUP(P1135,'Lookup Tables'!$D$3:$E$25,2,TRUE)</f>
        <v>#N/A</v>
      </c>
      <c r="T1135" s="24" t="str">
        <f>IF(LEFT(G1135,2)="PH",VLOOKUP(LEFT(G1135,3),'Lookup Tables'!$G$3:$H$37,2,FALSE),IF(ISNA(VLOOKUP(LEFT(G1135,2),'Lookup Tables'!$G$3:$H$37,2,FALSE)),"Other",VLOOKUP(LEFT(G1135,2),'Lookup Tables'!$G$3:$H$37,2,FALSE)))</f>
        <v>Other</v>
      </c>
      <c r="U1135" s="79" t="str">
        <f t="shared" si="121"/>
        <v/>
      </c>
      <c r="V1135" s="79" t="str">
        <f t="shared" si="122"/>
        <v>n/a</v>
      </c>
      <c r="W1135" s="79">
        <f>VLOOKUP(V1135,'Lookup Tables'!$K$3:$L$21,2,FALSE)</f>
        <v>0</v>
      </c>
      <c r="X1135" s="79">
        <f t="shared" si="123"/>
        <v>0</v>
      </c>
      <c r="Y1135" s="12" t="e">
        <f ca="1">IF(R1135="LATE",TODAY()-P1135,0)</f>
        <v>#N/A</v>
      </c>
      <c r="Z1135" t="e">
        <f ca="1">Y1135*L1135</f>
        <v>#N/A</v>
      </c>
      <c r="AA1135" s="80"/>
      <c r="AB1135" s="93"/>
    </row>
    <row r="1136" spans="1:28" x14ac:dyDescent="0.25">
      <c r="A1136" s="25"/>
      <c r="B1136" s="25"/>
      <c r="C1136" s="26"/>
      <c r="D1136" s="26"/>
      <c r="E1136" s="25"/>
      <c r="F1136" s="25"/>
      <c r="G1136" s="25"/>
      <c r="H1136" s="25"/>
      <c r="I1136" s="25" t="s">
        <v>2491</v>
      </c>
      <c r="J1136" s="27"/>
      <c r="K1136" s="27"/>
      <c r="L1136" s="27"/>
      <c r="M1136" s="93" t="e">
        <f>#REF!/#REF!</f>
        <v>#REF!</v>
      </c>
      <c r="N1136" s="4" t="str">
        <f t="shared" si="124"/>
        <v/>
      </c>
      <c r="O1136" s="4" t="e">
        <f t="shared" si="125"/>
        <v>#REF!</v>
      </c>
      <c r="P1136" s="8">
        <f t="shared" si="126"/>
        <v>0</v>
      </c>
      <c r="Q1136" s="8" t="e">
        <f>VLOOKUP(P1136,'Lookup Tables'!$A$3:$B$121,1,TRUE)</f>
        <v>#N/A</v>
      </c>
      <c r="R1136" s="9" t="e">
        <f>VLOOKUP(P1136,'Lookup Tables'!$A$3:$B$121,2,TRUE)</f>
        <v>#N/A</v>
      </c>
      <c r="S1136" s="10" t="e">
        <f>VLOOKUP(P1136,'Lookup Tables'!$D$3:$E$25,2,TRUE)</f>
        <v>#N/A</v>
      </c>
      <c r="T1136" s="24" t="str">
        <f>IF(LEFT(G1136,2)="PH",VLOOKUP(LEFT(G1136,3),'Lookup Tables'!$G$3:$H$37,2,FALSE),IF(ISNA(VLOOKUP(LEFT(G1136,2),'Lookup Tables'!$G$3:$H$37,2,FALSE)),"Other",VLOOKUP(LEFT(G1136,2),'Lookup Tables'!$G$3:$H$37,2,FALSE)))</f>
        <v>Other</v>
      </c>
      <c r="U1136" s="79" t="str">
        <f t="shared" si="121"/>
        <v/>
      </c>
      <c r="V1136" s="79" t="str">
        <f t="shared" si="122"/>
        <v>n/a</v>
      </c>
      <c r="W1136" s="79">
        <f>VLOOKUP(V1136,'Lookup Tables'!$K$3:$L$21,2,FALSE)</f>
        <v>0</v>
      </c>
      <c r="X1136" s="79">
        <f t="shared" si="123"/>
        <v>0</v>
      </c>
      <c r="Y1136" s="12" t="e">
        <f ca="1">IF(R1136="LATE",TODAY()-P1136,0)</f>
        <v>#N/A</v>
      </c>
      <c r="Z1136" t="e">
        <f ca="1">Y1136*L1136</f>
        <v>#N/A</v>
      </c>
      <c r="AA1136" s="80"/>
      <c r="AB1136" s="93"/>
    </row>
    <row r="1137" spans="1:28" x14ac:dyDescent="0.25">
      <c r="A1137" s="25"/>
      <c r="B1137" s="25"/>
      <c r="C1137" s="26"/>
      <c r="D1137" s="26"/>
      <c r="E1137" s="25"/>
      <c r="F1137" s="25"/>
      <c r="G1137" s="25"/>
      <c r="H1137" s="25"/>
      <c r="I1137" s="25" t="s">
        <v>2491</v>
      </c>
      <c r="J1137" s="27"/>
      <c r="K1137" s="27"/>
      <c r="L1137" s="27"/>
      <c r="M1137" s="93" t="e">
        <f>#REF!/#REF!</f>
        <v>#REF!</v>
      </c>
      <c r="N1137" s="4" t="str">
        <f t="shared" si="124"/>
        <v/>
      </c>
      <c r="O1137" s="4" t="e">
        <f t="shared" si="125"/>
        <v>#REF!</v>
      </c>
      <c r="P1137" s="8">
        <f t="shared" si="126"/>
        <v>0</v>
      </c>
      <c r="Q1137" s="8" t="e">
        <f>VLOOKUP(P1137,'Lookup Tables'!$A$3:$B$121,1,TRUE)</f>
        <v>#N/A</v>
      </c>
      <c r="R1137" s="9" t="e">
        <f>VLOOKUP(P1137,'Lookup Tables'!$A$3:$B$121,2,TRUE)</f>
        <v>#N/A</v>
      </c>
      <c r="S1137" s="10" t="e">
        <f>VLOOKUP(P1137,'Lookup Tables'!$D$3:$E$25,2,TRUE)</f>
        <v>#N/A</v>
      </c>
      <c r="T1137" s="24" t="str">
        <f>IF(LEFT(G1137,2)="PH",VLOOKUP(LEFT(G1137,3),'Lookup Tables'!$G$3:$H$37,2,FALSE),IF(ISNA(VLOOKUP(LEFT(G1137,2),'Lookup Tables'!$G$3:$H$37,2,FALSE)),"Other",VLOOKUP(LEFT(G1137,2),'Lookup Tables'!$G$3:$H$37,2,FALSE)))</f>
        <v>Other</v>
      </c>
      <c r="U1137" s="79" t="str">
        <f t="shared" si="121"/>
        <v/>
      </c>
      <c r="V1137" s="79" t="str">
        <f t="shared" si="122"/>
        <v>n/a</v>
      </c>
      <c r="W1137" s="79">
        <f>VLOOKUP(V1137,'Lookup Tables'!$K$3:$L$21,2,FALSE)</f>
        <v>0</v>
      </c>
      <c r="X1137" s="79">
        <f t="shared" si="123"/>
        <v>0</v>
      </c>
      <c r="Y1137" s="12" t="e">
        <f ca="1">IF(R1137="LATE",TODAY()-P1137,0)</f>
        <v>#N/A</v>
      </c>
      <c r="Z1137" t="e">
        <f ca="1">Y1137*L1137</f>
        <v>#N/A</v>
      </c>
      <c r="AA1137" s="80"/>
      <c r="AB1137" s="93"/>
    </row>
    <row r="1138" spans="1:28" x14ac:dyDescent="0.25">
      <c r="A1138" s="25"/>
      <c r="B1138" s="25"/>
      <c r="C1138" s="26"/>
      <c r="D1138" s="26"/>
      <c r="E1138" s="25"/>
      <c r="F1138" s="25"/>
      <c r="G1138" s="25"/>
      <c r="H1138" s="25"/>
      <c r="I1138" s="25" t="s">
        <v>2491</v>
      </c>
      <c r="J1138" s="27"/>
      <c r="K1138" s="27"/>
      <c r="L1138" s="27"/>
      <c r="M1138" s="93" t="e">
        <f>#REF!/#REF!</f>
        <v>#REF!</v>
      </c>
      <c r="N1138" s="4" t="str">
        <f t="shared" si="124"/>
        <v/>
      </c>
      <c r="O1138" s="4" t="e">
        <f t="shared" si="125"/>
        <v>#REF!</v>
      </c>
      <c r="P1138" s="8">
        <f t="shared" si="126"/>
        <v>0</v>
      </c>
      <c r="Q1138" s="8" t="e">
        <f>VLOOKUP(P1138,'Lookup Tables'!$A$3:$B$121,1,TRUE)</f>
        <v>#N/A</v>
      </c>
      <c r="R1138" s="9" t="e">
        <f>VLOOKUP(P1138,'Lookup Tables'!$A$3:$B$121,2,TRUE)</f>
        <v>#N/A</v>
      </c>
      <c r="S1138" s="10" t="e">
        <f>VLOOKUP(P1138,'Lookup Tables'!$D$3:$E$25,2,TRUE)</f>
        <v>#N/A</v>
      </c>
      <c r="T1138" s="24" t="str">
        <f>IF(LEFT(G1138,2)="PH",VLOOKUP(LEFT(G1138,3),'Lookup Tables'!$G$3:$H$37,2,FALSE),IF(ISNA(VLOOKUP(LEFT(G1138,2),'Lookup Tables'!$G$3:$H$37,2,FALSE)),"Other",VLOOKUP(LEFT(G1138,2),'Lookup Tables'!$G$3:$H$37,2,FALSE)))</f>
        <v>Other</v>
      </c>
      <c r="U1138" s="79" t="str">
        <f t="shared" si="121"/>
        <v/>
      </c>
      <c r="V1138" s="79" t="str">
        <f t="shared" si="122"/>
        <v>n/a</v>
      </c>
      <c r="W1138" s="79">
        <f>VLOOKUP(V1138,'Lookup Tables'!$K$3:$L$21,2,FALSE)</f>
        <v>0</v>
      </c>
      <c r="X1138" s="79">
        <f t="shared" si="123"/>
        <v>0</v>
      </c>
      <c r="Y1138" s="12" t="e">
        <f ca="1">IF(R1138="LATE",TODAY()-P1138,0)</f>
        <v>#N/A</v>
      </c>
      <c r="Z1138" t="e">
        <f ca="1">Y1138*L1138</f>
        <v>#N/A</v>
      </c>
      <c r="AA1138" s="80"/>
      <c r="AB1138" s="93"/>
    </row>
    <row r="1139" spans="1:28" x14ac:dyDescent="0.25">
      <c r="A1139" s="25"/>
      <c r="B1139" s="25"/>
      <c r="C1139" s="26"/>
      <c r="D1139" s="26"/>
      <c r="E1139" s="25"/>
      <c r="F1139" s="25"/>
      <c r="G1139" s="25"/>
      <c r="H1139" s="25"/>
      <c r="I1139" s="25" t="s">
        <v>2491</v>
      </c>
      <c r="J1139" s="27"/>
      <c r="K1139" s="27"/>
      <c r="L1139" s="27"/>
      <c r="M1139" s="93" t="e">
        <f>#REF!/#REF!</f>
        <v>#REF!</v>
      </c>
      <c r="N1139" s="4" t="str">
        <f t="shared" si="124"/>
        <v/>
      </c>
      <c r="O1139" s="4" t="e">
        <f t="shared" si="125"/>
        <v>#REF!</v>
      </c>
      <c r="P1139" s="8">
        <f t="shared" si="126"/>
        <v>0</v>
      </c>
      <c r="Q1139" s="8" t="e">
        <f>VLOOKUP(P1139,'Lookup Tables'!$A$3:$B$121,1,TRUE)</f>
        <v>#N/A</v>
      </c>
      <c r="R1139" s="9" t="e">
        <f>VLOOKUP(P1139,'Lookup Tables'!$A$3:$B$121,2,TRUE)</f>
        <v>#N/A</v>
      </c>
      <c r="S1139" s="10" t="e">
        <f>VLOOKUP(P1139,'Lookup Tables'!$D$3:$E$25,2,TRUE)</f>
        <v>#N/A</v>
      </c>
      <c r="T1139" s="24" t="str">
        <f>IF(LEFT(G1139,2)="PH",VLOOKUP(LEFT(G1139,3),'Lookup Tables'!$G$3:$H$37,2,FALSE),IF(ISNA(VLOOKUP(LEFT(G1139,2),'Lookup Tables'!$G$3:$H$37,2,FALSE)),"Other",VLOOKUP(LEFT(G1139,2),'Lookup Tables'!$G$3:$H$37,2,FALSE)))</f>
        <v>Other</v>
      </c>
      <c r="U1139" s="79" t="str">
        <f t="shared" si="121"/>
        <v/>
      </c>
      <c r="V1139" s="79" t="str">
        <f t="shared" si="122"/>
        <v>n/a</v>
      </c>
      <c r="W1139" s="79">
        <f>VLOOKUP(V1139,'Lookup Tables'!$K$3:$L$21,2,FALSE)</f>
        <v>0</v>
      </c>
      <c r="X1139" s="79">
        <f t="shared" si="123"/>
        <v>0</v>
      </c>
      <c r="Y1139" s="12" t="e">
        <f ca="1">IF(R1139="LATE",TODAY()-P1139,0)</f>
        <v>#N/A</v>
      </c>
      <c r="Z1139" t="e">
        <f ca="1">Y1139*L1139</f>
        <v>#N/A</v>
      </c>
      <c r="AA1139" s="80"/>
      <c r="AB1139" s="93"/>
    </row>
    <row r="1140" spans="1:28" x14ac:dyDescent="0.25">
      <c r="A1140" s="25"/>
      <c r="B1140" s="25"/>
      <c r="C1140" s="26"/>
      <c r="D1140" s="26"/>
      <c r="E1140" s="25"/>
      <c r="F1140" s="25"/>
      <c r="G1140" s="25"/>
      <c r="H1140" s="25"/>
      <c r="I1140" s="25" t="s">
        <v>2491</v>
      </c>
      <c r="J1140" s="27"/>
      <c r="K1140" s="27"/>
      <c r="L1140" s="27"/>
      <c r="M1140" s="93" t="e">
        <f>#REF!/#REF!</f>
        <v>#REF!</v>
      </c>
      <c r="N1140" s="4" t="str">
        <f t="shared" si="124"/>
        <v/>
      </c>
      <c r="O1140" s="4" t="e">
        <f t="shared" si="125"/>
        <v>#REF!</v>
      </c>
      <c r="P1140" s="8">
        <f t="shared" si="126"/>
        <v>0</v>
      </c>
      <c r="Q1140" s="8" t="e">
        <f>VLOOKUP(P1140,'Lookup Tables'!$A$3:$B$121,1,TRUE)</f>
        <v>#N/A</v>
      </c>
      <c r="R1140" s="9" t="e">
        <f>VLOOKUP(P1140,'Lookup Tables'!$A$3:$B$121,2,TRUE)</f>
        <v>#N/A</v>
      </c>
      <c r="S1140" s="10" t="e">
        <f>VLOOKUP(P1140,'Lookup Tables'!$D$3:$E$25,2,TRUE)</f>
        <v>#N/A</v>
      </c>
      <c r="T1140" s="24" t="str">
        <f>IF(LEFT(G1140,2)="PH",VLOOKUP(LEFT(G1140,3),'Lookup Tables'!$G$3:$H$37,2,FALSE),IF(ISNA(VLOOKUP(LEFT(G1140,2),'Lookup Tables'!$G$3:$H$37,2,FALSE)),"Other",VLOOKUP(LEFT(G1140,2),'Lookup Tables'!$G$3:$H$37,2,FALSE)))</f>
        <v>Other</v>
      </c>
      <c r="U1140" s="79" t="str">
        <f t="shared" si="121"/>
        <v/>
      </c>
      <c r="V1140" s="79" t="str">
        <f t="shared" si="122"/>
        <v>n/a</v>
      </c>
      <c r="W1140" s="79">
        <f>VLOOKUP(V1140,'Lookup Tables'!$K$3:$L$21,2,FALSE)</f>
        <v>0</v>
      </c>
      <c r="X1140" s="79">
        <f t="shared" si="123"/>
        <v>0</v>
      </c>
      <c r="Y1140" s="12" t="e">
        <f ca="1">IF(R1140="LATE",TODAY()-P1140,0)</f>
        <v>#N/A</v>
      </c>
      <c r="Z1140" t="e">
        <f ca="1">Y1140*L1140</f>
        <v>#N/A</v>
      </c>
      <c r="AA1140" s="80"/>
      <c r="AB1140" s="93"/>
    </row>
    <row r="1141" spans="1:28" x14ac:dyDescent="0.25">
      <c r="A1141" s="25"/>
      <c r="B1141" s="25"/>
      <c r="C1141" s="26"/>
      <c r="D1141" s="26"/>
      <c r="E1141" s="25"/>
      <c r="F1141" s="25"/>
      <c r="G1141" s="25"/>
      <c r="H1141" s="25"/>
      <c r="I1141" s="25" t="s">
        <v>2491</v>
      </c>
      <c r="J1141" s="27"/>
      <c r="K1141" s="27"/>
      <c r="L1141" s="27"/>
      <c r="M1141" s="93" t="e">
        <f>#REF!/#REF!</f>
        <v>#REF!</v>
      </c>
      <c r="N1141" s="4" t="str">
        <f t="shared" si="124"/>
        <v/>
      </c>
      <c r="O1141" s="4" t="e">
        <f t="shared" si="125"/>
        <v>#REF!</v>
      </c>
      <c r="P1141" s="8">
        <f t="shared" si="126"/>
        <v>0</v>
      </c>
      <c r="Q1141" s="8" t="e">
        <f>VLOOKUP(P1141,'Lookup Tables'!$A$3:$B$121,1,TRUE)</f>
        <v>#N/A</v>
      </c>
      <c r="R1141" s="9" t="e">
        <f>VLOOKUP(P1141,'Lookup Tables'!$A$3:$B$121,2,TRUE)</f>
        <v>#N/A</v>
      </c>
      <c r="S1141" s="10" t="e">
        <f>VLOOKUP(P1141,'Lookup Tables'!$D$3:$E$25,2,TRUE)</f>
        <v>#N/A</v>
      </c>
      <c r="T1141" s="24" t="str">
        <f>IF(LEFT(G1141,2)="PH",VLOOKUP(LEFT(G1141,3),'Lookup Tables'!$G$3:$H$37,2,FALSE),IF(ISNA(VLOOKUP(LEFT(G1141,2),'Lookup Tables'!$G$3:$H$37,2,FALSE)),"Other",VLOOKUP(LEFT(G1141,2),'Lookup Tables'!$G$3:$H$37,2,FALSE)))</f>
        <v>Other</v>
      </c>
      <c r="U1141" s="79" t="str">
        <f t="shared" si="121"/>
        <v/>
      </c>
      <c r="V1141" s="79" t="str">
        <f t="shared" si="122"/>
        <v>n/a</v>
      </c>
      <c r="W1141" s="79">
        <f>VLOOKUP(V1141,'Lookup Tables'!$K$3:$L$21,2,FALSE)</f>
        <v>0</v>
      </c>
      <c r="X1141" s="79">
        <f t="shared" si="123"/>
        <v>0</v>
      </c>
      <c r="Y1141" s="12" t="e">
        <f ca="1">IF(R1141="LATE",TODAY()-P1141,0)</f>
        <v>#N/A</v>
      </c>
      <c r="Z1141" t="e">
        <f ca="1">Y1141*L1141</f>
        <v>#N/A</v>
      </c>
      <c r="AA1141" s="80"/>
      <c r="AB1141" s="93"/>
    </row>
    <row r="1142" spans="1:28" x14ac:dyDescent="0.25">
      <c r="A1142" s="25"/>
      <c r="B1142" s="25"/>
      <c r="C1142" s="26"/>
      <c r="D1142" s="26"/>
      <c r="E1142" s="25"/>
      <c r="F1142" s="25"/>
      <c r="G1142" s="25"/>
      <c r="H1142" s="25"/>
      <c r="I1142" s="25" t="s">
        <v>2491</v>
      </c>
      <c r="J1142" s="27"/>
      <c r="K1142" s="27"/>
      <c r="L1142" s="27"/>
      <c r="M1142" s="93" t="e">
        <f>#REF!/#REF!</f>
        <v>#REF!</v>
      </c>
      <c r="N1142" s="4" t="str">
        <f t="shared" si="124"/>
        <v/>
      </c>
      <c r="O1142" s="4" t="e">
        <f t="shared" si="125"/>
        <v>#REF!</v>
      </c>
      <c r="P1142" s="8">
        <f t="shared" si="126"/>
        <v>0</v>
      </c>
      <c r="Q1142" s="8" t="e">
        <f>VLOOKUP(P1142,'Lookup Tables'!$A$3:$B$121,1,TRUE)</f>
        <v>#N/A</v>
      </c>
      <c r="R1142" s="9" t="e">
        <f>VLOOKUP(P1142,'Lookup Tables'!$A$3:$B$121,2,TRUE)</f>
        <v>#N/A</v>
      </c>
      <c r="S1142" s="10" t="e">
        <f>VLOOKUP(P1142,'Lookup Tables'!$D$3:$E$25,2,TRUE)</f>
        <v>#N/A</v>
      </c>
      <c r="T1142" s="24" t="str">
        <f>IF(LEFT(G1142,2)="PH",VLOOKUP(LEFT(G1142,3),'Lookup Tables'!$G$3:$H$37,2,FALSE),IF(ISNA(VLOOKUP(LEFT(G1142,2),'Lookup Tables'!$G$3:$H$37,2,FALSE)),"Other",VLOOKUP(LEFT(G1142,2),'Lookup Tables'!$G$3:$H$37,2,FALSE)))</f>
        <v>Other</v>
      </c>
      <c r="U1142" s="79" t="str">
        <f t="shared" si="121"/>
        <v/>
      </c>
      <c r="V1142" s="79" t="str">
        <f t="shared" si="122"/>
        <v>n/a</v>
      </c>
      <c r="W1142" s="79">
        <f>VLOOKUP(V1142,'Lookup Tables'!$K$3:$L$21,2,FALSE)</f>
        <v>0</v>
      </c>
      <c r="X1142" s="79">
        <f t="shared" si="123"/>
        <v>0</v>
      </c>
      <c r="Y1142" s="12" t="e">
        <f ca="1">IF(R1142="LATE",TODAY()-P1142,0)</f>
        <v>#N/A</v>
      </c>
      <c r="Z1142" t="e">
        <f ca="1">Y1142*L1142</f>
        <v>#N/A</v>
      </c>
      <c r="AA1142" s="80"/>
      <c r="AB1142" s="93"/>
    </row>
    <row r="1143" spans="1:28" x14ac:dyDescent="0.25">
      <c r="A1143" s="25"/>
      <c r="B1143" s="25"/>
      <c r="C1143" s="26"/>
      <c r="D1143" s="26"/>
      <c r="E1143" s="25"/>
      <c r="F1143" s="25"/>
      <c r="G1143" s="25"/>
      <c r="H1143" s="25"/>
      <c r="I1143" s="25" t="s">
        <v>2491</v>
      </c>
      <c r="J1143" s="27"/>
      <c r="K1143" s="27"/>
      <c r="L1143" s="27"/>
      <c r="M1143" s="93" t="e">
        <f>#REF!/#REF!</f>
        <v>#REF!</v>
      </c>
      <c r="N1143" s="4" t="str">
        <f t="shared" si="124"/>
        <v/>
      </c>
      <c r="O1143" s="4" t="e">
        <f t="shared" si="125"/>
        <v>#REF!</v>
      </c>
      <c r="P1143" s="8">
        <f t="shared" si="126"/>
        <v>0</v>
      </c>
      <c r="Q1143" s="8" t="e">
        <f>VLOOKUP(P1143,'Lookup Tables'!$A$3:$B$121,1,TRUE)</f>
        <v>#N/A</v>
      </c>
      <c r="R1143" s="9" t="e">
        <f>VLOOKUP(P1143,'Lookup Tables'!$A$3:$B$121,2,TRUE)</f>
        <v>#N/A</v>
      </c>
      <c r="S1143" s="10" t="e">
        <f>VLOOKUP(P1143,'Lookup Tables'!$D$3:$E$25,2,TRUE)</f>
        <v>#N/A</v>
      </c>
      <c r="T1143" s="24" t="str">
        <f>IF(LEFT(G1143,2)="PH",VLOOKUP(LEFT(G1143,3),'Lookup Tables'!$G$3:$H$37,2,FALSE),IF(ISNA(VLOOKUP(LEFT(G1143,2),'Lookup Tables'!$G$3:$H$37,2,FALSE)),"Other",VLOOKUP(LEFT(G1143,2),'Lookup Tables'!$G$3:$H$37,2,FALSE)))</f>
        <v>Other</v>
      </c>
      <c r="U1143" s="79" t="str">
        <f t="shared" si="121"/>
        <v/>
      </c>
      <c r="V1143" s="79" t="str">
        <f t="shared" si="122"/>
        <v>n/a</v>
      </c>
      <c r="W1143" s="79">
        <f>VLOOKUP(V1143,'Lookup Tables'!$K$3:$L$21,2,FALSE)</f>
        <v>0</v>
      </c>
      <c r="X1143" s="79">
        <f t="shared" si="123"/>
        <v>0</v>
      </c>
      <c r="Y1143" s="12" t="e">
        <f ca="1">IF(R1143="LATE",TODAY()-P1143,0)</f>
        <v>#N/A</v>
      </c>
      <c r="Z1143" t="e">
        <f ca="1">Y1143*L1143</f>
        <v>#N/A</v>
      </c>
      <c r="AA1143" s="80"/>
      <c r="AB1143" s="93"/>
    </row>
    <row r="1144" spans="1:28" x14ac:dyDescent="0.25">
      <c r="A1144" s="25"/>
      <c r="B1144" s="25"/>
      <c r="C1144" s="26"/>
      <c r="D1144" s="26"/>
      <c r="E1144" s="25"/>
      <c r="F1144" s="25"/>
      <c r="G1144" s="25"/>
      <c r="H1144" s="25"/>
      <c r="I1144" s="25" t="s">
        <v>2491</v>
      </c>
      <c r="J1144" s="27"/>
      <c r="K1144" s="27"/>
      <c r="L1144" s="27"/>
      <c r="M1144" s="93" t="e">
        <f>#REF!/#REF!</f>
        <v>#REF!</v>
      </c>
      <c r="N1144" s="4" t="str">
        <f t="shared" si="124"/>
        <v/>
      </c>
      <c r="O1144" s="4" t="e">
        <f t="shared" si="125"/>
        <v>#REF!</v>
      </c>
      <c r="P1144" s="8">
        <f t="shared" si="126"/>
        <v>0</v>
      </c>
      <c r="Q1144" s="8" t="e">
        <f>VLOOKUP(P1144,'Lookup Tables'!$A$3:$B$121,1,TRUE)</f>
        <v>#N/A</v>
      </c>
      <c r="R1144" s="9" t="e">
        <f>VLOOKUP(P1144,'Lookup Tables'!$A$3:$B$121,2,TRUE)</f>
        <v>#N/A</v>
      </c>
      <c r="S1144" s="10" t="e">
        <f>VLOOKUP(P1144,'Lookup Tables'!$D$3:$E$25,2,TRUE)</f>
        <v>#N/A</v>
      </c>
      <c r="T1144" s="24" t="str">
        <f>IF(LEFT(G1144,2)="PH",VLOOKUP(LEFT(G1144,3),'Lookup Tables'!$G$3:$H$37,2,FALSE),IF(ISNA(VLOOKUP(LEFT(G1144,2),'Lookup Tables'!$G$3:$H$37,2,FALSE)),"Other",VLOOKUP(LEFT(G1144,2),'Lookup Tables'!$G$3:$H$37,2,FALSE)))</f>
        <v>Other</v>
      </c>
      <c r="U1144" s="79" t="str">
        <f t="shared" si="121"/>
        <v/>
      </c>
      <c r="V1144" s="79" t="str">
        <f t="shared" si="122"/>
        <v>n/a</v>
      </c>
      <c r="W1144" s="79">
        <f>VLOOKUP(V1144,'Lookup Tables'!$K$3:$L$21,2,FALSE)</f>
        <v>0</v>
      </c>
      <c r="X1144" s="79">
        <f t="shared" si="123"/>
        <v>0</v>
      </c>
      <c r="Y1144" s="12" t="e">
        <f ca="1">IF(R1144="LATE",TODAY()-P1144,0)</f>
        <v>#N/A</v>
      </c>
      <c r="Z1144" t="e">
        <f ca="1">Y1144*L1144</f>
        <v>#N/A</v>
      </c>
      <c r="AA1144" s="80"/>
      <c r="AB1144" s="93"/>
    </row>
    <row r="1145" spans="1:28" x14ac:dyDescent="0.25">
      <c r="A1145" s="25"/>
      <c r="B1145" s="25"/>
      <c r="C1145" s="26"/>
      <c r="D1145" s="26"/>
      <c r="E1145" s="25"/>
      <c r="F1145" s="25"/>
      <c r="G1145" s="25"/>
      <c r="H1145" s="25"/>
      <c r="I1145" s="25" t="s">
        <v>2491</v>
      </c>
      <c r="J1145" s="27"/>
      <c r="K1145" s="27"/>
      <c r="L1145" s="27"/>
      <c r="M1145" s="93" t="e">
        <f>#REF!/#REF!</f>
        <v>#REF!</v>
      </c>
      <c r="N1145" s="4" t="str">
        <f t="shared" si="124"/>
        <v/>
      </c>
      <c r="O1145" s="4" t="e">
        <f t="shared" si="125"/>
        <v>#REF!</v>
      </c>
      <c r="P1145" s="8">
        <f t="shared" si="126"/>
        <v>0</v>
      </c>
      <c r="Q1145" s="8" t="e">
        <f>VLOOKUP(P1145,'Lookup Tables'!$A$3:$B$121,1,TRUE)</f>
        <v>#N/A</v>
      </c>
      <c r="R1145" s="9" t="e">
        <f>VLOOKUP(P1145,'Lookup Tables'!$A$3:$B$121,2,TRUE)</f>
        <v>#N/A</v>
      </c>
      <c r="S1145" s="10" t="e">
        <f>VLOOKUP(P1145,'Lookup Tables'!$D$3:$E$25,2,TRUE)</f>
        <v>#N/A</v>
      </c>
      <c r="T1145" s="24" t="str">
        <f>IF(LEFT(G1145,2)="PH",VLOOKUP(LEFT(G1145,3),'Lookup Tables'!$G$3:$H$37,2,FALSE),IF(ISNA(VLOOKUP(LEFT(G1145,2),'Lookup Tables'!$G$3:$H$37,2,FALSE)),"Other",VLOOKUP(LEFT(G1145,2),'Lookup Tables'!$G$3:$H$37,2,FALSE)))</f>
        <v>Other</v>
      </c>
      <c r="U1145" s="79" t="str">
        <f t="shared" si="121"/>
        <v/>
      </c>
      <c r="V1145" s="79" t="str">
        <f t="shared" si="122"/>
        <v>n/a</v>
      </c>
      <c r="W1145" s="79">
        <f>VLOOKUP(V1145,'Lookup Tables'!$K$3:$L$21,2,FALSE)</f>
        <v>0</v>
      </c>
      <c r="X1145" s="79">
        <f t="shared" si="123"/>
        <v>0</v>
      </c>
      <c r="Y1145" s="12" t="e">
        <f ca="1">IF(R1145="LATE",TODAY()-P1145,0)</f>
        <v>#N/A</v>
      </c>
      <c r="Z1145" t="e">
        <f ca="1">Y1145*L1145</f>
        <v>#N/A</v>
      </c>
      <c r="AA1145" s="80"/>
      <c r="AB1145" s="93"/>
    </row>
    <row r="1146" spans="1:28" x14ac:dyDescent="0.25">
      <c r="A1146" s="25"/>
      <c r="B1146" s="25"/>
      <c r="C1146" s="26"/>
      <c r="D1146" s="26"/>
      <c r="E1146" s="25"/>
      <c r="F1146" s="25"/>
      <c r="G1146" s="25"/>
      <c r="H1146" s="25"/>
      <c r="I1146" s="25" t="s">
        <v>2491</v>
      </c>
      <c r="J1146" s="27"/>
      <c r="K1146" s="27"/>
      <c r="L1146" s="27"/>
      <c r="M1146" s="93" t="e">
        <f>#REF!/#REF!</f>
        <v>#REF!</v>
      </c>
      <c r="N1146" s="4" t="str">
        <f t="shared" si="124"/>
        <v/>
      </c>
      <c r="O1146" s="4" t="e">
        <f t="shared" si="125"/>
        <v>#REF!</v>
      </c>
      <c r="P1146" s="8">
        <f t="shared" si="126"/>
        <v>0</v>
      </c>
      <c r="Q1146" s="8" t="e">
        <f>VLOOKUP(P1146,'Lookup Tables'!$A$3:$B$121,1,TRUE)</f>
        <v>#N/A</v>
      </c>
      <c r="R1146" s="9" t="e">
        <f>VLOOKUP(P1146,'Lookup Tables'!$A$3:$B$121,2,TRUE)</f>
        <v>#N/A</v>
      </c>
      <c r="S1146" s="10" t="e">
        <f>VLOOKUP(P1146,'Lookup Tables'!$D$3:$E$25,2,TRUE)</f>
        <v>#N/A</v>
      </c>
      <c r="T1146" s="24" t="str">
        <f>IF(LEFT(G1146,2)="PH",VLOOKUP(LEFT(G1146,3),'Lookup Tables'!$G$3:$H$37,2,FALSE),IF(ISNA(VLOOKUP(LEFT(G1146,2),'Lookup Tables'!$G$3:$H$37,2,FALSE)),"Other",VLOOKUP(LEFT(G1146,2),'Lookup Tables'!$G$3:$H$37,2,FALSE)))</f>
        <v>Other</v>
      </c>
      <c r="U1146" s="79" t="str">
        <f t="shared" si="121"/>
        <v/>
      </c>
      <c r="V1146" s="79" t="str">
        <f t="shared" si="122"/>
        <v>n/a</v>
      </c>
      <c r="W1146" s="79">
        <f>VLOOKUP(V1146,'Lookup Tables'!$K$3:$L$21,2,FALSE)</f>
        <v>0</v>
      </c>
      <c r="X1146" s="79">
        <f t="shared" si="123"/>
        <v>0</v>
      </c>
      <c r="Y1146" s="12" t="e">
        <f ca="1">IF(R1146="LATE",TODAY()-P1146,0)</f>
        <v>#N/A</v>
      </c>
      <c r="Z1146" t="e">
        <f ca="1">Y1146*L1146</f>
        <v>#N/A</v>
      </c>
      <c r="AA1146" s="80"/>
      <c r="AB1146" s="93"/>
    </row>
    <row r="1147" spans="1:28" x14ac:dyDescent="0.25">
      <c r="A1147" s="25"/>
      <c r="B1147" s="25"/>
      <c r="C1147" s="26"/>
      <c r="D1147" s="26"/>
      <c r="E1147" s="25"/>
      <c r="F1147" s="25"/>
      <c r="G1147" s="25"/>
      <c r="H1147" s="25"/>
      <c r="I1147" s="25" t="s">
        <v>2491</v>
      </c>
      <c r="J1147" s="27"/>
      <c r="K1147" s="27"/>
      <c r="L1147" s="27"/>
      <c r="M1147" s="93" t="e">
        <f>#REF!/#REF!</f>
        <v>#REF!</v>
      </c>
      <c r="N1147" s="4" t="str">
        <f t="shared" si="124"/>
        <v/>
      </c>
      <c r="O1147" s="4" t="e">
        <f t="shared" si="125"/>
        <v>#REF!</v>
      </c>
      <c r="P1147" s="8">
        <f t="shared" si="126"/>
        <v>0</v>
      </c>
      <c r="Q1147" s="8" t="e">
        <f>VLOOKUP(P1147,'Lookup Tables'!$A$3:$B$121,1,TRUE)</f>
        <v>#N/A</v>
      </c>
      <c r="R1147" s="9" t="e">
        <f>VLOOKUP(P1147,'Lookup Tables'!$A$3:$B$121,2,TRUE)</f>
        <v>#N/A</v>
      </c>
      <c r="S1147" s="10" t="e">
        <f>VLOOKUP(P1147,'Lookup Tables'!$D$3:$E$25,2,TRUE)</f>
        <v>#N/A</v>
      </c>
      <c r="T1147" s="24" t="str">
        <f>IF(LEFT(G1147,2)="PH",VLOOKUP(LEFT(G1147,3),'Lookup Tables'!$G$3:$H$37,2,FALSE),IF(ISNA(VLOOKUP(LEFT(G1147,2),'Lookup Tables'!$G$3:$H$37,2,FALSE)),"Other",VLOOKUP(LEFT(G1147,2),'Lookup Tables'!$G$3:$H$37,2,FALSE)))</f>
        <v>Other</v>
      </c>
      <c r="U1147" s="79" t="str">
        <f t="shared" si="121"/>
        <v/>
      </c>
      <c r="V1147" s="79" t="str">
        <f t="shared" si="122"/>
        <v>n/a</v>
      </c>
      <c r="W1147" s="79">
        <f>VLOOKUP(V1147,'Lookup Tables'!$K$3:$L$21,2,FALSE)</f>
        <v>0</v>
      </c>
      <c r="X1147" s="79">
        <f t="shared" si="123"/>
        <v>0</v>
      </c>
      <c r="Y1147" s="12" t="e">
        <f ca="1">IF(R1147="LATE",TODAY()-P1147,0)</f>
        <v>#N/A</v>
      </c>
      <c r="Z1147" t="e">
        <f ca="1">Y1147*L1147</f>
        <v>#N/A</v>
      </c>
      <c r="AA1147" s="80"/>
      <c r="AB1147" s="93"/>
    </row>
    <row r="1148" spans="1:28" x14ac:dyDescent="0.25">
      <c r="A1148" s="25"/>
      <c r="B1148" s="25"/>
      <c r="C1148" s="26"/>
      <c r="D1148" s="26"/>
      <c r="E1148" s="25"/>
      <c r="F1148" s="25"/>
      <c r="G1148" s="25"/>
      <c r="H1148" s="25"/>
      <c r="I1148" s="25" t="s">
        <v>2491</v>
      </c>
      <c r="J1148" s="27"/>
      <c r="K1148" s="27"/>
      <c r="L1148" s="27"/>
      <c r="M1148" s="93" t="e">
        <f>#REF!/#REF!</f>
        <v>#REF!</v>
      </c>
      <c r="N1148" s="4" t="str">
        <f t="shared" si="124"/>
        <v/>
      </c>
      <c r="O1148" s="4" t="e">
        <f t="shared" si="125"/>
        <v>#REF!</v>
      </c>
      <c r="P1148" s="8">
        <f t="shared" si="126"/>
        <v>0</v>
      </c>
      <c r="Q1148" s="8" t="e">
        <f>VLOOKUP(P1148,'Lookup Tables'!$A$3:$B$121,1,TRUE)</f>
        <v>#N/A</v>
      </c>
      <c r="R1148" s="9" t="e">
        <f>VLOOKUP(P1148,'Lookup Tables'!$A$3:$B$121,2,TRUE)</f>
        <v>#N/A</v>
      </c>
      <c r="S1148" s="10" t="e">
        <f>VLOOKUP(P1148,'Lookup Tables'!$D$3:$E$25,2,TRUE)</f>
        <v>#N/A</v>
      </c>
      <c r="T1148" s="24" t="str">
        <f>IF(LEFT(G1148,2)="PH",VLOOKUP(LEFT(G1148,3),'Lookup Tables'!$G$3:$H$37,2,FALSE),IF(ISNA(VLOOKUP(LEFT(G1148,2),'Lookup Tables'!$G$3:$H$37,2,FALSE)),"Other",VLOOKUP(LEFT(G1148,2),'Lookup Tables'!$G$3:$H$37,2,FALSE)))</f>
        <v>Other</v>
      </c>
      <c r="U1148" s="79" t="str">
        <f t="shared" si="121"/>
        <v/>
      </c>
      <c r="V1148" s="79" t="str">
        <f t="shared" si="122"/>
        <v>n/a</v>
      </c>
      <c r="W1148" s="79">
        <f>VLOOKUP(V1148,'Lookup Tables'!$K$3:$L$21,2,FALSE)</f>
        <v>0</v>
      </c>
      <c r="X1148" s="79">
        <f t="shared" si="123"/>
        <v>0</v>
      </c>
      <c r="Y1148" s="12" t="e">
        <f ca="1">IF(R1148="LATE",TODAY()-P1148,0)</f>
        <v>#N/A</v>
      </c>
      <c r="Z1148" t="e">
        <f ca="1">Y1148*L1148</f>
        <v>#N/A</v>
      </c>
      <c r="AA1148" s="80"/>
      <c r="AB1148" s="93"/>
    </row>
    <row r="1149" spans="1:28" x14ac:dyDescent="0.25">
      <c r="A1149" s="25"/>
      <c r="B1149" s="25"/>
      <c r="C1149" s="26"/>
      <c r="D1149" s="26"/>
      <c r="E1149" s="25"/>
      <c r="F1149" s="25"/>
      <c r="G1149" s="25"/>
      <c r="H1149" s="25"/>
      <c r="I1149" s="25" t="s">
        <v>2491</v>
      </c>
      <c r="J1149" s="27"/>
      <c r="K1149" s="27"/>
      <c r="L1149" s="27"/>
      <c r="M1149" s="93" t="e">
        <f>#REF!/#REF!</f>
        <v>#REF!</v>
      </c>
      <c r="N1149" s="4" t="str">
        <f t="shared" si="124"/>
        <v/>
      </c>
      <c r="O1149" s="4" t="e">
        <f t="shared" si="125"/>
        <v>#REF!</v>
      </c>
      <c r="P1149" s="8">
        <f t="shared" si="126"/>
        <v>0</v>
      </c>
      <c r="Q1149" s="8" t="e">
        <f>VLOOKUP(P1149,'Lookup Tables'!$A$3:$B$121,1,TRUE)</f>
        <v>#N/A</v>
      </c>
      <c r="R1149" s="9" t="e">
        <f>VLOOKUP(P1149,'Lookup Tables'!$A$3:$B$121,2,TRUE)</f>
        <v>#N/A</v>
      </c>
      <c r="S1149" s="10" t="e">
        <f>VLOOKUP(P1149,'Lookup Tables'!$D$3:$E$25,2,TRUE)</f>
        <v>#N/A</v>
      </c>
      <c r="T1149" s="24" t="str">
        <f>IF(LEFT(G1149,2)="PH",VLOOKUP(LEFT(G1149,3),'Lookup Tables'!$G$3:$H$37,2,FALSE),IF(ISNA(VLOOKUP(LEFT(G1149,2),'Lookup Tables'!$G$3:$H$37,2,FALSE)),"Other",VLOOKUP(LEFT(G1149,2),'Lookup Tables'!$G$3:$H$37,2,FALSE)))</f>
        <v>Other</v>
      </c>
      <c r="U1149" s="79" t="str">
        <f t="shared" si="121"/>
        <v/>
      </c>
      <c r="V1149" s="79" t="str">
        <f t="shared" si="122"/>
        <v>n/a</v>
      </c>
      <c r="W1149" s="79">
        <f>VLOOKUP(V1149,'Lookup Tables'!$K$3:$L$21,2,FALSE)</f>
        <v>0</v>
      </c>
      <c r="X1149" s="79">
        <f t="shared" si="123"/>
        <v>0</v>
      </c>
      <c r="Y1149" s="12" t="e">
        <f ca="1">IF(R1149="LATE",TODAY()-P1149,0)</f>
        <v>#N/A</v>
      </c>
      <c r="Z1149" t="e">
        <f ca="1">Y1149*L1149</f>
        <v>#N/A</v>
      </c>
      <c r="AA1149" s="80"/>
      <c r="AB1149" s="93"/>
    </row>
    <row r="1150" spans="1:28" x14ac:dyDescent="0.25">
      <c r="A1150" s="25"/>
      <c r="B1150" s="25"/>
      <c r="C1150" s="26"/>
      <c r="D1150" s="26"/>
      <c r="E1150" s="25"/>
      <c r="F1150" s="25"/>
      <c r="G1150" s="25"/>
      <c r="H1150" s="25"/>
      <c r="I1150" s="25" t="s">
        <v>2491</v>
      </c>
      <c r="J1150" s="27"/>
      <c r="K1150" s="27"/>
      <c r="L1150" s="27"/>
      <c r="M1150" s="93" t="e">
        <f>#REF!/#REF!</f>
        <v>#REF!</v>
      </c>
      <c r="N1150" s="4" t="str">
        <f t="shared" si="124"/>
        <v/>
      </c>
      <c r="O1150" s="4" t="e">
        <f t="shared" si="125"/>
        <v>#REF!</v>
      </c>
      <c r="P1150" s="8">
        <f t="shared" si="126"/>
        <v>0</v>
      </c>
      <c r="Q1150" s="8" t="e">
        <f>VLOOKUP(P1150,'Lookup Tables'!$A$3:$B$121,1,TRUE)</f>
        <v>#N/A</v>
      </c>
      <c r="R1150" s="9" t="e">
        <f>VLOOKUP(P1150,'Lookup Tables'!$A$3:$B$121,2,TRUE)</f>
        <v>#N/A</v>
      </c>
      <c r="S1150" s="10" t="e">
        <f>VLOOKUP(P1150,'Lookup Tables'!$D$3:$E$25,2,TRUE)</f>
        <v>#N/A</v>
      </c>
      <c r="T1150" s="24" t="str">
        <f>IF(LEFT(G1150,2)="PH",VLOOKUP(LEFT(G1150,3),'Lookup Tables'!$G$3:$H$37,2,FALSE),IF(ISNA(VLOOKUP(LEFT(G1150,2),'Lookup Tables'!$G$3:$H$37,2,FALSE)),"Other",VLOOKUP(LEFT(G1150,2),'Lookup Tables'!$G$3:$H$37,2,FALSE)))</f>
        <v>Other</v>
      </c>
      <c r="U1150" s="79" t="str">
        <f t="shared" si="121"/>
        <v/>
      </c>
      <c r="V1150" s="79" t="str">
        <f t="shared" si="122"/>
        <v>n/a</v>
      </c>
      <c r="W1150" s="79">
        <f>VLOOKUP(V1150,'Lookup Tables'!$K$3:$L$21,2,FALSE)</f>
        <v>0</v>
      </c>
      <c r="X1150" s="79">
        <f t="shared" si="123"/>
        <v>0</v>
      </c>
      <c r="Y1150" s="12" t="e">
        <f ca="1">IF(R1150="LATE",TODAY()-P1150,0)</f>
        <v>#N/A</v>
      </c>
      <c r="Z1150" t="e">
        <f ca="1">Y1150*L1150</f>
        <v>#N/A</v>
      </c>
      <c r="AA1150" s="80"/>
      <c r="AB1150" s="93"/>
    </row>
    <row r="1151" spans="1:28" x14ac:dyDescent="0.25">
      <c r="A1151" s="25"/>
      <c r="B1151" s="25"/>
      <c r="C1151" s="26"/>
      <c r="D1151" s="26"/>
      <c r="E1151" s="25"/>
      <c r="F1151" s="25"/>
      <c r="G1151" s="25"/>
      <c r="H1151" s="25"/>
      <c r="I1151" s="25" t="s">
        <v>2491</v>
      </c>
      <c r="J1151" s="27"/>
      <c r="K1151" s="27"/>
      <c r="L1151" s="27"/>
      <c r="M1151" s="93" t="e">
        <f>#REF!/#REF!</f>
        <v>#REF!</v>
      </c>
      <c r="N1151" s="4" t="str">
        <f t="shared" si="124"/>
        <v/>
      </c>
      <c r="O1151" s="4" t="e">
        <f t="shared" si="125"/>
        <v>#REF!</v>
      </c>
      <c r="P1151" s="8">
        <f t="shared" si="126"/>
        <v>0</v>
      </c>
      <c r="Q1151" s="8" t="e">
        <f>VLOOKUP(P1151,'Lookup Tables'!$A$3:$B$121,1,TRUE)</f>
        <v>#N/A</v>
      </c>
      <c r="R1151" s="9" t="e">
        <f>VLOOKUP(P1151,'Lookup Tables'!$A$3:$B$121,2,TRUE)</f>
        <v>#N/A</v>
      </c>
      <c r="S1151" s="10" t="e">
        <f>VLOOKUP(P1151,'Lookup Tables'!$D$3:$E$25,2,TRUE)</f>
        <v>#N/A</v>
      </c>
      <c r="T1151" s="24" t="str">
        <f>IF(LEFT(G1151,2)="PH",VLOOKUP(LEFT(G1151,3),'Lookup Tables'!$G$3:$H$37,2,FALSE),IF(ISNA(VLOOKUP(LEFT(G1151,2),'Lookup Tables'!$G$3:$H$37,2,FALSE)),"Other",VLOOKUP(LEFT(G1151,2),'Lookup Tables'!$G$3:$H$37,2,FALSE)))</f>
        <v>Other</v>
      </c>
      <c r="U1151" s="79" t="str">
        <f t="shared" si="121"/>
        <v/>
      </c>
      <c r="V1151" s="79" t="str">
        <f t="shared" si="122"/>
        <v>n/a</v>
      </c>
      <c r="W1151" s="79">
        <f>VLOOKUP(V1151,'Lookup Tables'!$K$3:$L$21,2,FALSE)</f>
        <v>0</v>
      </c>
      <c r="X1151" s="79">
        <f t="shared" si="123"/>
        <v>0</v>
      </c>
      <c r="Y1151" s="12" t="e">
        <f ca="1">IF(R1151="LATE",TODAY()-P1151,0)</f>
        <v>#N/A</v>
      </c>
      <c r="Z1151" t="e">
        <f ca="1">Y1151*L1151</f>
        <v>#N/A</v>
      </c>
      <c r="AA1151" s="80"/>
      <c r="AB1151" s="93"/>
    </row>
    <row r="1152" spans="1:28" x14ac:dyDescent="0.25">
      <c r="A1152" s="25"/>
      <c r="B1152" s="25"/>
      <c r="C1152" s="26"/>
      <c r="D1152" s="26"/>
      <c r="E1152" s="25"/>
      <c r="F1152" s="25"/>
      <c r="G1152" s="25"/>
      <c r="H1152" s="25"/>
      <c r="I1152" s="25" t="s">
        <v>2491</v>
      </c>
      <c r="J1152" s="27"/>
      <c r="K1152" s="27"/>
      <c r="L1152" s="27"/>
      <c r="M1152" s="93" t="e">
        <f>#REF!/#REF!</f>
        <v>#REF!</v>
      </c>
      <c r="N1152" s="4" t="str">
        <f t="shared" si="124"/>
        <v/>
      </c>
      <c r="O1152" s="4" t="e">
        <f t="shared" si="125"/>
        <v>#REF!</v>
      </c>
      <c r="P1152" s="8">
        <f t="shared" si="126"/>
        <v>0</v>
      </c>
      <c r="Q1152" s="8" t="e">
        <f>VLOOKUP(P1152,'Lookup Tables'!$A$3:$B$121,1,TRUE)</f>
        <v>#N/A</v>
      </c>
      <c r="R1152" s="9" t="e">
        <f>VLOOKUP(P1152,'Lookup Tables'!$A$3:$B$121,2,TRUE)</f>
        <v>#N/A</v>
      </c>
      <c r="S1152" s="10" t="e">
        <f>VLOOKUP(P1152,'Lookup Tables'!$D$3:$E$25,2,TRUE)</f>
        <v>#N/A</v>
      </c>
      <c r="T1152" s="24" t="str">
        <f>IF(LEFT(G1152,2)="PH",VLOOKUP(LEFT(G1152,3),'Lookup Tables'!$G$3:$H$37,2,FALSE),IF(ISNA(VLOOKUP(LEFT(G1152,2),'Lookup Tables'!$G$3:$H$37,2,FALSE)),"Other",VLOOKUP(LEFT(G1152,2),'Lookup Tables'!$G$3:$H$37,2,FALSE)))</f>
        <v>Other</v>
      </c>
      <c r="U1152" s="79" t="str">
        <f t="shared" si="121"/>
        <v/>
      </c>
      <c r="V1152" s="79" t="str">
        <f t="shared" si="122"/>
        <v>n/a</v>
      </c>
      <c r="W1152" s="79">
        <f>VLOOKUP(V1152,'Lookup Tables'!$K$3:$L$21,2,FALSE)</f>
        <v>0</v>
      </c>
      <c r="X1152" s="79">
        <f t="shared" si="123"/>
        <v>0</v>
      </c>
      <c r="Y1152" s="12" t="e">
        <f ca="1">IF(R1152="LATE",TODAY()-P1152,0)</f>
        <v>#N/A</v>
      </c>
      <c r="Z1152" t="e">
        <f ca="1">Y1152*L1152</f>
        <v>#N/A</v>
      </c>
      <c r="AA1152" s="80"/>
      <c r="AB1152" s="93"/>
    </row>
    <row r="1153" spans="1:28" x14ac:dyDescent="0.25">
      <c r="A1153" s="25"/>
      <c r="B1153" s="25"/>
      <c r="C1153" s="26"/>
      <c r="D1153" s="26"/>
      <c r="E1153" s="25"/>
      <c r="F1153" s="25"/>
      <c r="G1153" s="25"/>
      <c r="H1153" s="25"/>
      <c r="I1153" s="25" t="s">
        <v>2491</v>
      </c>
      <c r="J1153" s="27"/>
      <c r="K1153" s="27"/>
      <c r="L1153" s="27"/>
      <c r="M1153" s="93" t="e">
        <f>#REF!/#REF!</f>
        <v>#REF!</v>
      </c>
      <c r="N1153" s="4" t="str">
        <f t="shared" si="124"/>
        <v/>
      </c>
      <c r="O1153" s="4" t="e">
        <f t="shared" si="125"/>
        <v>#REF!</v>
      </c>
      <c r="P1153" s="8">
        <f t="shared" si="126"/>
        <v>0</v>
      </c>
      <c r="Q1153" s="8" t="e">
        <f>VLOOKUP(P1153,'Lookup Tables'!$A$3:$B$121,1,TRUE)</f>
        <v>#N/A</v>
      </c>
      <c r="R1153" s="9" t="e">
        <f>VLOOKUP(P1153,'Lookup Tables'!$A$3:$B$121,2,TRUE)</f>
        <v>#N/A</v>
      </c>
      <c r="S1153" s="10" t="e">
        <f>VLOOKUP(P1153,'Lookup Tables'!$D$3:$E$25,2,TRUE)</f>
        <v>#N/A</v>
      </c>
      <c r="T1153" s="24" t="str">
        <f>IF(LEFT(G1153,2)="PH",VLOOKUP(LEFT(G1153,3),'Lookup Tables'!$G$3:$H$37,2,FALSE),IF(ISNA(VLOOKUP(LEFT(G1153,2),'Lookup Tables'!$G$3:$H$37,2,FALSE)),"Other",VLOOKUP(LEFT(G1153,2),'Lookup Tables'!$G$3:$H$37,2,FALSE)))</f>
        <v>Other</v>
      </c>
      <c r="U1153" s="79" t="str">
        <f t="shared" si="121"/>
        <v/>
      </c>
      <c r="V1153" s="79" t="str">
        <f t="shared" si="122"/>
        <v>n/a</v>
      </c>
      <c r="W1153" s="79">
        <f>VLOOKUP(V1153,'Lookup Tables'!$K$3:$L$21,2,FALSE)</f>
        <v>0</v>
      </c>
      <c r="X1153" s="79">
        <f t="shared" si="123"/>
        <v>0</v>
      </c>
      <c r="Y1153" s="12" t="e">
        <f ca="1">IF(R1153="LATE",TODAY()-P1153,0)</f>
        <v>#N/A</v>
      </c>
      <c r="Z1153" t="e">
        <f ca="1">Y1153*L1153</f>
        <v>#N/A</v>
      </c>
      <c r="AA1153" s="80"/>
      <c r="AB1153" s="93"/>
    </row>
    <row r="1154" spans="1:28" x14ac:dyDescent="0.25">
      <c r="A1154" s="25"/>
      <c r="B1154" s="25"/>
      <c r="C1154" s="26"/>
      <c r="D1154" s="26"/>
      <c r="E1154" s="25"/>
      <c r="F1154" s="25"/>
      <c r="G1154" s="25"/>
      <c r="H1154" s="25"/>
      <c r="I1154" s="25" t="s">
        <v>2491</v>
      </c>
      <c r="J1154" s="27"/>
      <c r="K1154" s="27"/>
      <c r="L1154" s="27"/>
      <c r="M1154" s="93" t="e">
        <f>#REF!/#REF!</f>
        <v>#REF!</v>
      </c>
      <c r="N1154" s="4" t="str">
        <f t="shared" si="124"/>
        <v/>
      </c>
      <c r="O1154" s="4" t="e">
        <f t="shared" si="125"/>
        <v>#REF!</v>
      </c>
      <c r="P1154" s="8">
        <f t="shared" si="126"/>
        <v>0</v>
      </c>
      <c r="Q1154" s="8" t="e">
        <f>VLOOKUP(P1154,'Lookup Tables'!$A$3:$B$121,1,TRUE)</f>
        <v>#N/A</v>
      </c>
      <c r="R1154" s="9" t="e">
        <f>VLOOKUP(P1154,'Lookup Tables'!$A$3:$B$121,2,TRUE)</f>
        <v>#N/A</v>
      </c>
      <c r="S1154" s="10" t="e">
        <f>VLOOKUP(P1154,'Lookup Tables'!$D$3:$E$25,2,TRUE)</f>
        <v>#N/A</v>
      </c>
      <c r="T1154" s="24" t="str">
        <f>IF(LEFT(G1154,2)="PH",VLOOKUP(LEFT(G1154,3),'Lookup Tables'!$G$3:$H$37,2,FALSE),IF(ISNA(VLOOKUP(LEFT(G1154,2),'Lookup Tables'!$G$3:$H$37,2,FALSE)),"Other",VLOOKUP(LEFT(G1154,2),'Lookup Tables'!$G$3:$H$37,2,FALSE)))</f>
        <v>Other</v>
      </c>
      <c r="U1154" s="79" t="str">
        <f t="shared" si="121"/>
        <v/>
      </c>
      <c r="V1154" s="79" t="str">
        <f t="shared" si="122"/>
        <v>n/a</v>
      </c>
      <c r="W1154" s="79">
        <f>VLOOKUP(V1154,'Lookup Tables'!$K$3:$L$21,2,FALSE)</f>
        <v>0</v>
      </c>
      <c r="X1154" s="79">
        <f t="shared" si="123"/>
        <v>0</v>
      </c>
      <c r="Y1154" s="12" t="e">
        <f ca="1">IF(R1154="LATE",TODAY()-P1154,0)</f>
        <v>#N/A</v>
      </c>
      <c r="Z1154" t="e">
        <f ca="1">Y1154*L1154</f>
        <v>#N/A</v>
      </c>
      <c r="AA1154" s="80"/>
      <c r="AB1154" s="93"/>
    </row>
    <row r="1155" spans="1:28" x14ac:dyDescent="0.25">
      <c r="A1155" s="25"/>
      <c r="B1155" s="25"/>
      <c r="C1155" s="26"/>
      <c r="D1155" s="26"/>
      <c r="E1155" s="25"/>
      <c r="F1155" s="25"/>
      <c r="G1155" s="25"/>
      <c r="H1155" s="25"/>
      <c r="I1155" s="25" t="s">
        <v>2491</v>
      </c>
      <c r="J1155" s="27"/>
      <c r="K1155" s="27"/>
      <c r="L1155" s="27"/>
      <c r="M1155" s="93" t="e">
        <f>#REF!/#REF!</f>
        <v>#REF!</v>
      </c>
      <c r="N1155" s="4" t="str">
        <f t="shared" si="124"/>
        <v/>
      </c>
      <c r="O1155" s="4" t="e">
        <f t="shared" si="125"/>
        <v>#REF!</v>
      </c>
      <c r="P1155" s="8">
        <f t="shared" si="126"/>
        <v>0</v>
      </c>
      <c r="Q1155" s="8" t="e">
        <f>VLOOKUP(P1155,'Lookup Tables'!$A$3:$B$121,1,TRUE)</f>
        <v>#N/A</v>
      </c>
      <c r="R1155" s="9" t="e">
        <f>VLOOKUP(P1155,'Lookup Tables'!$A$3:$B$121,2,TRUE)</f>
        <v>#N/A</v>
      </c>
      <c r="S1155" s="10" t="e">
        <f>VLOOKUP(P1155,'Lookup Tables'!$D$3:$E$25,2,TRUE)</f>
        <v>#N/A</v>
      </c>
      <c r="T1155" s="24" t="str">
        <f>IF(LEFT(G1155,2)="PH",VLOOKUP(LEFT(G1155,3),'Lookup Tables'!$G$3:$H$37,2,FALSE),IF(ISNA(VLOOKUP(LEFT(G1155,2),'Lookup Tables'!$G$3:$H$37,2,FALSE)),"Other",VLOOKUP(LEFT(G1155,2),'Lookup Tables'!$G$3:$H$37,2,FALSE)))</f>
        <v>Other</v>
      </c>
      <c r="U1155" s="79" t="str">
        <f t="shared" ref="U1155:U1218" si="127">LEFT(G1155,3)</f>
        <v/>
      </c>
      <c r="V1155" s="79" t="str">
        <f t="shared" ref="V1155:V1218" si="128">IF(T1155="Battery",IF(LEFT(U1155,1)="L",VALUE(MID(U1155,2,2)),MID(U1155,2,1)),"n/a")</f>
        <v>n/a</v>
      </c>
      <c r="W1155" s="79">
        <f>VLOOKUP(V1155,'Lookup Tables'!$K$3:$L$21,2,FALSE)</f>
        <v>0</v>
      </c>
      <c r="X1155" s="79">
        <f t="shared" ref="X1155:X1218" si="129">W1155*L1155</f>
        <v>0</v>
      </c>
      <c r="Y1155" s="12" t="e">
        <f ca="1">IF(R1155="LATE",TODAY()-P1155,0)</f>
        <v>#N/A</v>
      </c>
      <c r="Z1155" t="e">
        <f ca="1">Y1155*L1155</f>
        <v>#N/A</v>
      </c>
      <c r="AA1155" s="80"/>
      <c r="AB1155" s="93"/>
    </row>
    <row r="1156" spans="1:28" x14ac:dyDescent="0.25">
      <c r="A1156" s="25"/>
      <c r="B1156" s="25"/>
      <c r="C1156" s="26"/>
      <c r="D1156" s="26"/>
      <c r="E1156" s="25"/>
      <c r="F1156" s="25"/>
      <c r="G1156" s="25"/>
      <c r="H1156" s="25"/>
      <c r="I1156" s="25" t="s">
        <v>2491</v>
      </c>
      <c r="J1156" s="27"/>
      <c r="K1156" s="27"/>
      <c r="L1156" s="27"/>
      <c r="M1156" s="93" t="e">
        <f>#REF!/#REF!</f>
        <v>#REF!</v>
      </c>
      <c r="N1156" s="4" t="str">
        <f t="shared" si="124"/>
        <v/>
      </c>
      <c r="O1156" s="4" t="e">
        <f t="shared" si="125"/>
        <v>#REF!</v>
      </c>
      <c r="P1156" s="8">
        <f t="shared" si="126"/>
        <v>0</v>
      </c>
      <c r="Q1156" s="8" t="e">
        <f>VLOOKUP(P1156,'Lookup Tables'!$A$3:$B$121,1,TRUE)</f>
        <v>#N/A</v>
      </c>
      <c r="R1156" s="9" t="e">
        <f>VLOOKUP(P1156,'Lookup Tables'!$A$3:$B$121,2,TRUE)</f>
        <v>#N/A</v>
      </c>
      <c r="S1156" s="10" t="e">
        <f>VLOOKUP(P1156,'Lookup Tables'!$D$3:$E$25,2,TRUE)</f>
        <v>#N/A</v>
      </c>
      <c r="T1156" s="24" t="str">
        <f>IF(LEFT(G1156,2)="PH",VLOOKUP(LEFT(G1156,3),'Lookup Tables'!$G$3:$H$37,2,FALSE),IF(ISNA(VLOOKUP(LEFT(G1156,2),'Lookup Tables'!$G$3:$H$37,2,FALSE)),"Other",VLOOKUP(LEFT(G1156,2),'Lookup Tables'!$G$3:$H$37,2,FALSE)))</f>
        <v>Other</v>
      </c>
      <c r="U1156" s="79" t="str">
        <f t="shared" si="127"/>
        <v/>
      </c>
      <c r="V1156" s="79" t="str">
        <f t="shared" si="128"/>
        <v>n/a</v>
      </c>
      <c r="W1156" s="79">
        <f>VLOOKUP(V1156,'Lookup Tables'!$K$3:$L$21,2,FALSE)</f>
        <v>0</v>
      </c>
      <c r="X1156" s="79">
        <f t="shared" si="129"/>
        <v>0</v>
      </c>
      <c r="Y1156" s="12" t="e">
        <f ca="1">IF(R1156="LATE",TODAY()-P1156,0)</f>
        <v>#N/A</v>
      </c>
      <c r="Z1156" t="e">
        <f ca="1">Y1156*L1156</f>
        <v>#N/A</v>
      </c>
      <c r="AA1156" s="80"/>
      <c r="AB1156" s="93"/>
    </row>
    <row r="1157" spans="1:28" x14ac:dyDescent="0.25">
      <c r="A1157" s="25"/>
      <c r="B1157" s="25"/>
      <c r="C1157" s="26"/>
      <c r="D1157" s="26"/>
      <c r="E1157" s="25"/>
      <c r="F1157" s="25"/>
      <c r="G1157" s="25"/>
      <c r="H1157" s="25"/>
      <c r="I1157" s="25" t="s">
        <v>2491</v>
      </c>
      <c r="J1157" s="27"/>
      <c r="K1157" s="27"/>
      <c r="L1157" s="27"/>
      <c r="M1157" s="93" t="e">
        <f>#REF!/#REF!</f>
        <v>#REF!</v>
      </c>
      <c r="N1157" s="4" t="str">
        <f t="shared" si="124"/>
        <v/>
      </c>
      <c r="O1157" s="4" t="e">
        <f t="shared" si="125"/>
        <v>#REF!</v>
      </c>
      <c r="P1157" s="8">
        <f t="shared" si="126"/>
        <v>0</v>
      </c>
      <c r="Q1157" s="8" t="e">
        <f>VLOOKUP(P1157,'Lookup Tables'!$A$3:$B$121,1,TRUE)</f>
        <v>#N/A</v>
      </c>
      <c r="R1157" s="9" t="e">
        <f>VLOOKUP(P1157,'Lookup Tables'!$A$3:$B$121,2,TRUE)</f>
        <v>#N/A</v>
      </c>
      <c r="S1157" s="10" t="e">
        <f>VLOOKUP(P1157,'Lookup Tables'!$D$3:$E$25,2,TRUE)</f>
        <v>#N/A</v>
      </c>
      <c r="T1157" s="24" t="str">
        <f>IF(LEFT(G1157,2)="PH",VLOOKUP(LEFT(G1157,3),'Lookup Tables'!$G$3:$H$37,2,FALSE),IF(ISNA(VLOOKUP(LEFT(G1157,2),'Lookup Tables'!$G$3:$H$37,2,FALSE)),"Other",VLOOKUP(LEFT(G1157,2),'Lookup Tables'!$G$3:$H$37,2,FALSE)))</f>
        <v>Other</v>
      </c>
      <c r="U1157" s="79" t="str">
        <f t="shared" si="127"/>
        <v/>
      </c>
      <c r="V1157" s="79" t="str">
        <f t="shared" si="128"/>
        <v>n/a</v>
      </c>
      <c r="W1157" s="79">
        <f>VLOOKUP(V1157,'Lookup Tables'!$K$3:$L$21,2,FALSE)</f>
        <v>0</v>
      </c>
      <c r="X1157" s="79">
        <f t="shared" si="129"/>
        <v>0</v>
      </c>
      <c r="Y1157" s="12" t="e">
        <f ca="1">IF(R1157="LATE",TODAY()-P1157,0)</f>
        <v>#N/A</v>
      </c>
      <c r="Z1157" t="e">
        <f ca="1">Y1157*L1157</f>
        <v>#N/A</v>
      </c>
      <c r="AA1157" s="80"/>
      <c r="AB1157" s="93"/>
    </row>
    <row r="1158" spans="1:28" x14ac:dyDescent="0.25">
      <c r="A1158" s="25"/>
      <c r="B1158" s="25"/>
      <c r="C1158" s="26"/>
      <c r="D1158" s="26"/>
      <c r="E1158" s="25"/>
      <c r="F1158" s="25"/>
      <c r="G1158" s="25"/>
      <c r="H1158" s="25"/>
      <c r="I1158" s="25" t="s">
        <v>2491</v>
      </c>
      <c r="J1158" s="27"/>
      <c r="K1158" s="27"/>
      <c r="L1158" s="27"/>
      <c r="M1158" s="93" t="e">
        <f>#REF!/#REF!</f>
        <v>#REF!</v>
      </c>
      <c r="N1158" s="4" t="str">
        <f t="shared" si="124"/>
        <v/>
      </c>
      <c r="O1158" s="4" t="e">
        <f t="shared" si="125"/>
        <v>#REF!</v>
      </c>
      <c r="P1158" s="8">
        <f t="shared" si="126"/>
        <v>0</v>
      </c>
      <c r="Q1158" s="8" t="e">
        <f>VLOOKUP(P1158,'Lookup Tables'!$A$3:$B$121,1,TRUE)</f>
        <v>#N/A</v>
      </c>
      <c r="R1158" s="9" t="e">
        <f>VLOOKUP(P1158,'Lookup Tables'!$A$3:$B$121,2,TRUE)</f>
        <v>#N/A</v>
      </c>
      <c r="S1158" s="10" t="e">
        <f>VLOOKUP(P1158,'Lookup Tables'!$D$3:$E$25,2,TRUE)</f>
        <v>#N/A</v>
      </c>
      <c r="T1158" s="24" t="str">
        <f>IF(LEFT(G1158,2)="PH",VLOOKUP(LEFT(G1158,3),'Lookup Tables'!$G$3:$H$37,2,FALSE),IF(ISNA(VLOOKUP(LEFT(G1158,2),'Lookup Tables'!$G$3:$H$37,2,FALSE)),"Other",VLOOKUP(LEFT(G1158,2),'Lookup Tables'!$G$3:$H$37,2,FALSE)))</f>
        <v>Other</v>
      </c>
      <c r="U1158" s="79" t="str">
        <f t="shared" si="127"/>
        <v/>
      </c>
      <c r="V1158" s="79" t="str">
        <f t="shared" si="128"/>
        <v>n/a</v>
      </c>
      <c r="W1158" s="79">
        <f>VLOOKUP(V1158,'Lookup Tables'!$K$3:$L$21,2,FALSE)</f>
        <v>0</v>
      </c>
      <c r="X1158" s="79">
        <f t="shared" si="129"/>
        <v>0</v>
      </c>
      <c r="Y1158" s="12" t="e">
        <f ca="1">IF(R1158="LATE",TODAY()-P1158,0)</f>
        <v>#N/A</v>
      </c>
      <c r="Z1158" t="e">
        <f ca="1">Y1158*L1158</f>
        <v>#N/A</v>
      </c>
      <c r="AA1158" s="80"/>
      <c r="AB1158" s="93"/>
    </row>
    <row r="1159" spans="1:28" x14ac:dyDescent="0.25">
      <c r="A1159" s="25"/>
      <c r="B1159" s="25"/>
      <c r="C1159" s="26"/>
      <c r="D1159" s="26"/>
      <c r="E1159" s="25"/>
      <c r="F1159" s="25"/>
      <c r="G1159" s="25"/>
      <c r="H1159" s="25"/>
      <c r="I1159" s="25" t="s">
        <v>2491</v>
      </c>
      <c r="J1159" s="27"/>
      <c r="K1159" s="27"/>
      <c r="L1159" s="27"/>
      <c r="M1159" s="93" t="e">
        <f>#REF!/#REF!</f>
        <v>#REF!</v>
      </c>
      <c r="N1159" s="4" t="str">
        <f t="shared" si="124"/>
        <v/>
      </c>
      <c r="O1159" s="4" t="e">
        <f t="shared" si="125"/>
        <v>#REF!</v>
      </c>
      <c r="P1159" s="8">
        <f t="shared" si="126"/>
        <v>0</v>
      </c>
      <c r="Q1159" s="8" t="e">
        <f>VLOOKUP(P1159,'Lookup Tables'!$A$3:$B$121,1,TRUE)</f>
        <v>#N/A</v>
      </c>
      <c r="R1159" s="9" t="e">
        <f>VLOOKUP(P1159,'Lookup Tables'!$A$3:$B$121,2,TRUE)</f>
        <v>#N/A</v>
      </c>
      <c r="S1159" s="10" t="e">
        <f>VLOOKUP(P1159,'Lookup Tables'!$D$3:$E$25,2,TRUE)</f>
        <v>#N/A</v>
      </c>
      <c r="T1159" s="24" t="str">
        <f>IF(LEFT(G1159,2)="PH",VLOOKUP(LEFT(G1159,3),'Lookup Tables'!$G$3:$H$37,2,FALSE),IF(ISNA(VLOOKUP(LEFT(G1159,2),'Lookup Tables'!$G$3:$H$37,2,FALSE)),"Other",VLOOKUP(LEFT(G1159,2),'Lookup Tables'!$G$3:$H$37,2,FALSE)))</f>
        <v>Other</v>
      </c>
      <c r="U1159" s="79" t="str">
        <f t="shared" si="127"/>
        <v/>
      </c>
      <c r="V1159" s="79" t="str">
        <f t="shared" si="128"/>
        <v>n/a</v>
      </c>
      <c r="W1159" s="79">
        <f>VLOOKUP(V1159,'Lookup Tables'!$K$3:$L$21,2,FALSE)</f>
        <v>0</v>
      </c>
      <c r="X1159" s="79">
        <f t="shared" si="129"/>
        <v>0</v>
      </c>
      <c r="Y1159" s="12" t="e">
        <f ca="1">IF(R1159="LATE",TODAY()-P1159,0)</f>
        <v>#N/A</v>
      </c>
      <c r="Z1159" t="e">
        <f ca="1">Y1159*L1159</f>
        <v>#N/A</v>
      </c>
      <c r="AA1159" s="80"/>
      <c r="AB1159" s="93"/>
    </row>
    <row r="1160" spans="1:28" x14ac:dyDescent="0.25">
      <c r="A1160" s="25"/>
      <c r="B1160" s="25"/>
      <c r="C1160" s="26"/>
      <c r="D1160" s="26"/>
      <c r="E1160" s="25"/>
      <c r="F1160" s="25"/>
      <c r="G1160" s="25"/>
      <c r="H1160" s="25"/>
      <c r="I1160" s="25" t="s">
        <v>2491</v>
      </c>
      <c r="J1160" s="27"/>
      <c r="K1160" s="27"/>
      <c r="L1160" s="27"/>
      <c r="M1160" s="93" t="e">
        <f>#REF!/#REF!</f>
        <v>#REF!</v>
      </c>
      <c r="N1160" s="4" t="str">
        <f t="shared" si="124"/>
        <v/>
      </c>
      <c r="O1160" s="4" t="e">
        <f t="shared" si="125"/>
        <v>#REF!</v>
      </c>
      <c r="P1160" s="8">
        <f t="shared" si="126"/>
        <v>0</v>
      </c>
      <c r="Q1160" s="8" t="e">
        <f>VLOOKUP(P1160,'Lookup Tables'!$A$3:$B$121,1,TRUE)</f>
        <v>#N/A</v>
      </c>
      <c r="R1160" s="9" t="e">
        <f>VLOOKUP(P1160,'Lookup Tables'!$A$3:$B$121,2,TRUE)</f>
        <v>#N/A</v>
      </c>
      <c r="S1160" s="10" t="e">
        <f>VLOOKUP(P1160,'Lookup Tables'!$D$3:$E$25,2,TRUE)</f>
        <v>#N/A</v>
      </c>
      <c r="T1160" s="24" t="str">
        <f>IF(LEFT(G1160,2)="PH",VLOOKUP(LEFT(G1160,3),'Lookup Tables'!$G$3:$H$37,2,FALSE),IF(ISNA(VLOOKUP(LEFT(G1160,2),'Lookup Tables'!$G$3:$H$37,2,FALSE)),"Other",VLOOKUP(LEFT(G1160,2),'Lookup Tables'!$G$3:$H$37,2,FALSE)))</f>
        <v>Other</v>
      </c>
      <c r="U1160" s="79" t="str">
        <f t="shared" si="127"/>
        <v/>
      </c>
      <c r="V1160" s="79" t="str">
        <f t="shared" si="128"/>
        <v>n/a</v>
      </c>
      <c r="W1160" s="79">
        <f>VLOOKUP(V1160,'Lookup Tables'!$K$3:$L$21,2,FALSE)</f>
        <v>0</v>
      </c>
      <c r="X1160" s="79">
        <f t="shared" si="129"/>
        <v>0</v>
      </c>
      <c r="Y1160" s="12" t="e">
        <f ca="1">IF(R1160="LATE",TODAY()-P1160,0)</f>
        <v>#N/A</v>
      </c>
      <c r="Z1160" t="e">
        <f ca="1">Y1160*L1160</f>
        <v>#N/A</v>
      </c>
      <c r="AA1160" s="80"/>
      <c r="AB1160" s="93"/>
    </row>
    <row r="1161" spans="1:28" x14ac:dyDescent="0.25">
      <c r="A1161" s="25"/>
      <c r="B1161" s="25"/>
      <c r="C1161" s="26"/>
      <c r="D1161" s="26"/>
      <c r="E1161" s="25"/>
      <c r="F1161" s="25"/>
      <c r="G1161" s="25"/>
      <c r="H1161" s="25"/>
      <c r="I1161" s="25" t="s">
        <v>2491</v>
      </c>
      <c r="J1161" s="27"/>
      <c r="K1161" s="27"/>
      <c r="L1161" s="27"/>
      <c r="M1161" s="93" t="e">
        <f>#REF!/#REF!</f>
        <v>#REF!</v>
      </c>
      <c r="N1161" s="4" t="str">
        <f t="shared" si="124"/>
        <v/>
      </c>
      <c r="O1161" s="4" t="e">
        <f t="shared" si="125"/>
        <v>#REF!</v>
      </c>
      <c r="P1161" s="8">
        <f t="shared" si="126"/>
        <v>0</v>
      </c>
      <c r="Q1161" s="8" t="e">
        <f>VLOOKUP(P1161,'Lookup Tables'!$A$3:$B$121,1,TRUE)</f>
        <v>#N/A</v>
      </c>
      <c r="R1161" s="9" t="e">
        <f>VLOOKUP(P1161,'Lookup Tables'!$A$3:$B$121,2,TRUE)</f>
        <v>#N/A</v>
      </c>
      <c r="S1161" s="10" t="e">
        <f>VLOOKUP(P1161,'Lookup Tables'!$D$3:$E$25,2,TRUE)</f>
        <v>#N/A</v>
      </c>
      <c r="T1161" s="24" t="str">
        <f>IF(LEFT(G1161,2)="PH",VLOOKUP(LEFT(G1161,3),'Lookup Tables'!$G$3:$H$37,2,FALSE),IF(ISNA(VLOOKUP(LEFT(G1161,2),'Lookup Tables'!$G$3:$H$37,2,FALSE)),"Other",VLOOKUP(LEFT(G1161,2),'Lookup Tables'!$G$3:$H$37,2,FALSE)))</f>
        <v>Other</v>
      </c>
      <c r="U1161" s="79" t="str">
        <f t="shared" si="127"/>
        <v/>
      </c>
      <c r="V1161" s="79" t="str">
        <f t="shared" si="128"/>
        <v>n/a</v>
      </c>
      <c r="W1161" s="79">
        <f>VLOOKUP(V1161,'Lookup Tables'!$K$3:$L$21,2,FALSE)</f>
        <v>0</v>
      </c>
      <c r="X1161" s="79">
        <f t="shared" si="129"/>
        <v>0</v>
      </c>
      <c r="Y1161" s="12" t="e">
        <f ca="1">IF(R1161="LATE",TODAY()-P1161,0)</f>
        <v>#N/A</v>
      </c>
      <c r="Z1161" t="e">
        <f ca="1">Y1161*L1161</f>
        <v>#N/A</v>
      </c>
      <c r="AA1161" s="80"/>
      <c r="AB1161" s="93"/>
    </row>
    <row r="1162" spans="1:28" x14ac:dyDescent="0.25">
      <c r="A1162" s="25"/>
      <c r="B1162" s="25"/>
      <c r="C1162" s="26"/>
      <c r="D1162" s="26"/>
      <c r="E1162" s="25"/>
      <c r="F1162" s="25"/>
      <c r="G1162" s="25"/>
      <c r="H1162" s="25"/>
      <c r="I1162" s="25" t="s">
        <v>2491</v>
      </c>
      <c r="J1162" s="27"/>
      <c r="K1162" s="27"/>
      <c r="L1162" s="27"/>
      <c r="M1162" s="93" t="e">
        <f>#REF!/#REF!</f>
        <v>#REF!</v>
      </c>
      <c r="N1162" s="4" t="str">
        <f t="shared" ref="N1162:N1225" si="130">A1162&amp;G1162&amp;J1162</f>
        <v/>
      </c>
      <c r="O1162" s="4" t="e">
        <f t="shared" ref="O1162:O1225" si="131">M1162*L1162</f>
        <v>#REF!</v>
      </c>
      <c r="P1162" s="8">
        <f t="shared" ref="P1162:P1225" si="132">VALUE(IF(RIGHT(I1162,1)="]",MID(I1162,LEN(I1162)-8,8),D1162))</f>
        <v>0</v>
      </c>
      <c r="Q1162" s="8" t="e">
        <f>VLOOKUP(P1162,'Lookup Tables'!$A$3:$B$121,1,TRUE)</f>
        <v>#N/A</v>
      </c>
      <c r="R1162" s="9" t="e">
        <f>VLOOKUP(P1162,'Lookup Tables'!$A$3:$B$121,2,TRUE)</f>
        <v>#N/A</v>
      </c>
      <c r="S1162" s="10" t="e">
        <f>VLOOKUP(P1162,'Lookup Tables'!$D$3:$E$25,2,TRUE)</f>
        <v>#N/A</v>
      </c>
      <c r="T1162" s="24" t="str">
        <f>IF(LEFT(G1162,2)="PH",VLOOKUP(LEFT(G1162,3),'Lookup Tables'!$G$3:$H$37,2,FALSE),IF(ISNA(VLOOKUP(LEFT(G1162,2),'Lookup Tables'!$G$3:$H$37,2,FALSE)),"Other",VLOOKUP(LEFT(G1162,2),'Lookup Tables'!$G$3:$H$37,2,FALSE)))</f>
        <v>Other</v>
      </c>
      <c r="U1162" s="79" t="str">
        <f t="shared" si="127"/>
        <v/>
      </c>
      <c r="V1162" s="79" t="str">
        <f t="shared" si="128"/>
        <v>n/a</v>
      </c>
      <c r="W1162" s="79">
        <f>VLOOKUP(V1162,'Lookup Tables'!$K$3:$L$21,2,FALSE)</f>
        <v>0</v>
      </c>
      <c r="X1162" s="79">
        <f t="shared" si="129"/>
        <v>0</v>
      </c>
      <c r="Y1162" s="12" t="e">
        <f ca="1">IF(R1162="LATE",TODAY()-P1162,0)</f>
        <v>#N/A</v>
      </c>
      <c r="Z1162" t="e">
        <f ca="1">Y1162*L1162</f>
        <v>#N/A</v>
      </c>
      <c r="AA1162" s="80"/>
      <c r="AB1162" s="93"/>
    </row>
    <row r="1163" spans="1:28" x14ac:dyDescent="0.25">
      <c r="A1163" s="25"/>
      <c r="B1163" s="25"/>
      <c r="C1163" s="26"/>
      <c r="D1163" s="26"/>
      <c r="E1163" s="25"/>
      <c r="F1163" s="25"/>
      <c r="G1163" s="25"/>
      <c r="H1163" s="25"/>
      <c r="I1163" s="25" t="s">
        <v>2491</v>
      </c>
      <c r="J1163" s="27"/>
      <c r="K1163" s="27"/>
      <c r="L1163" s="27"/>
      <c r="M1163" s="93" t="e">
        <f>#REF!/#REF!</f>
        <v>#REF!</v>
      </c>
      <c r="N1163" s="4" t="str">
        <f t="shared" si="130"/>
        <v/>
      </c>
      <c r="O1163" s="4" t="e">
        <f t="shared" si="131"/>
        <v>#REF!</v>
      </c>
      <c r="P1163" s="8">
        <f t="shared" si="132"/>
        <v>0</v>
      </c>
      <c r="Q1163" s="8" t="e">
        <f>VLOOKUP(P1163,'Lookup Tables'!$A$3:$B$121,1,TRUE)</f>
        <v>#N/A</v>
      </c>
      <c r="R1163" s="9" t="e">
        <f>VLOOKUP(P1163,'Lookup Tables'!$A$3:$B$121,2,TRUE)</f>
        <v>#N/A</v>
      </c>
      <c r="S1163" s="10" t="e">
        <f>VLOOKUP(P1163,'Lookup Tables'!$D$3:$E$25,2,TRUE)</f>
        <v>#N/A</v>
      </c>
      <c r="T1163" s="24" t="str">
        <f>IF(LEFT(G1163,2)="PH",VLOOKUP(LEFT(G1163,3),'Lookup Tables'!$G$3:$H$37,2,FALSE),IF(ISNA(VLOOKUP(LEFT(G1163,2),'Lookup Tables'!$G$3:$H$37,2,FALSE)),"Other",VLOOKUP(LEFT(G1163,2),'Lookup Tables'!$G$3:$H$37,2,FALSE)))</f>
        <v>Other</v>
      </c>
      <c r="U1163" s="79" t="str">
        <f t="shared" si="127"/>
        <v/>
      </c>
      <c r="V1163" s="79" t="str">
        <f t="shared" si="128"/>
        <v>n/a</v>
      </c>
      <c r="W1163" s="79">
        <f>VLOOKUP(V1163,'Lookup Tables'!$K$3:$L$21,2,FALSE)</f>
        <v>0</v>
      </c>
      <c r="X1163" s="79">
        <f t="shared" si="129"/>
        <v>0</v>
      </c>
      <c r="Y1163" s="12" t="e">
        <f ca="1">IF(R1163="LATE",TODAY()-P1163,0)</f>
        <v>#N/A</v>
      </c>
      <c r="Z1163" t="e">
        <f ca="1">Y1163*L1163</f>
        <v>#N/A</v>
      </c>
      <c r="AA1163" s="80"/>
      <c r="AB1163" s="93"/>
    </row>
    <row r="1164" spans="1:28" x14ac:dyDescent="0.25">
      <c r="A1164" s="25"/>
      <c r="B1164" s="25"/>
      <c r="C1164" s="26"/>
      <c r="D1164" s="26"/>
      <c r="E1164" s="25"/>
      <c r="F1164" s="25"/>
      <c r="G1164" s="25"/>
      <c r="H1164" s="25"/>
      <c r="I1164" s="25" t="s">
        <v>2491</v>
      </c>
      <c r="J1164" s="27"/>
      <c r="K1164" s="27"/>
      <c r="L1164" s="27"/>
      <c r="M1164" s="93" t="e">
        <f>#REF!/#REF!</f>
        <v>#REF!</v>
      </c>
      <c r="N1164" s="4" t="str">
        <f t="shared" si="130"/>
        <v/>
      </c>
      <c r="O1164" s="4" t="e">
        <f t="shared" si="131"/>
        <v>#REF!</v>
      </c>
      <c r="P1164" s="8">
        <f t="shared" si="132"/>
        <v>0</v>
      </c>
      <c r="Q1164" s="8" t="e">
        <f>VLOOKUP(P1164,'Lookup Tables'!$A$3:$B$121,1,TRUE)</f>
        <v>#N/A</v>
      </c>
      <c r="R1164" s="9" t="e">
        <f>VLOOKUP(P1164,'Lookup Tables'!$A$3:$B$121,2,TRUE)</f>
        <v>#N/A</v>
      </c>
      <c r="S1164" s="10" t="e">
        <f>VLOOKUP(P1164,'Lookup Tables'!$D$3:$E$25,2,TRUE)</f>
        <v>#N/A</v>
      </c>
      <c r="T1164" s="24" t="str">
        <f>IF(LEFT(G1164,2)="PH",VLOOKUP(LEFT(G1164,3),'Lookup Tables'!$G$3:$H$37,2,FALSE),IF(ISNA(VLOOKUP(LEFT(G1164,2),'Lookup Tables'!$G$3:$H$37,2,FALSE)),"Other",VLOOKUP(LEFT(G1164,2),'Lookup Tables'!$G$3:$H$37,2,FALSE)))</f>
        <v>Other</v>
      </c>
      <c r="U1164" s="79" t="str">
        <f t="shared" si="127"/>
        <v/>
      </c>
      <c r="V1164" s="79" t="str">
        <f t="shared" si="128"/>
        <v>n/a</v>
      </c>
      <c r="W1164" s="79">
        <f>VLOOKUP(V1164,'Lookup Tables'!$K$3:$L$21,2,FALSE)</f>
        <v>0</v>
      </c>
      <c r="X1164" s="79">
        <f t="shared" si="129"/>
        <v>0</v>
      </c>
      <c r="Y1164" s="12" t="e">
        <f ca="1">IF(R1164="LATE",TODAY()-P1164,0)</f>
        <v>#N/A</v>
      </c>
      <c r="Z1164" t="e">
        <f ca="1">Y1164*L1164</f>
        <v>#N/A</v>
      </c>
      <c r="AA1164" s="80"/>
      <c r="AB1164" s="93"/>
    </row>
    <row r="1165" spans="1:28" x14ac:dyDescent="0.25">
      <c r="A1165" s="25"/>
      <c r="B1165" s="25"/>
      <c r="C1165" s="26"/>
      <c r="D1165" s="26"/>
      <c r="E1165" s="25"/>
      <c r="F1165" s="25"/>
      <c r="G1165" s="25"/>
      <c r="H1165" s="25"/>
      <c r="I1165" s="25" t="s">
        <v>2491</v>
      </c>
      <c r="J1165" s="27"/>
      <c r="K1165" s="27"/>
      <c r="L1165" s="27"/>
      <c r="M1165" s="93" t="e">
        <f>#REF!/#REF!</f>
        <v>#REF!</v>
      </c>
      <c r="N1165" s="4" t="str">
        <f t="shared" si="130"/>
        <v/>
      </c>
      <c r="O1165" s="4" t="e">
        <f t="shared" si="131"/>
        <v>#REF!</v>
      </c>
      <c r="P1165" s="8">
        <f t="shared" si="132"/>
        <v>0</v>
      </c>
      <c r="Q1165" s="8" t="e">
        <f>VLOOKUP(P1165,'Lookup Tables'!$A$3:$B$121,1,TRUE)</f>
        <v>#N/A</v>
      </c>
      <c r="R1165" s="9" t="e">
        <f>VLOOKUP(P1165,'Lookup Tables'!$A$3:$B$121,2,TRUE)</f>
        <v>#N/A</v>
      </c>
      <c r="S1165" s="10" t="e">
        <f>VLOOKUP(P1165,'Lookup Tables'!$D$3:$E$25,2,TRUE)</f>
        <v>#N/A</v>
      </c>
      <c r="T1165" s="24" t="str">
        <f>IF(LEFT(G1165,2)="PH",VLOOKUP(LEFT(G1165,3),'Lookup Tables'!$G$3:$H$37,2,FALSE),IF(ISNA(VLOOKUP(LEFT(G1165,2),'Lookup Tables'!$G$3:$H$37,2,FALSE)),"Other",VLOOKUP(LEFT(G1165,2),'Lookup Tables'!$G$3:$H$37,2,FALSE)))</f>
        <v>Other</v>
      </c>
      <c r="U1165" s="79" t="str">
        <f t="shared" si="127"/>
        <v/>
      </c>
      <c r="V1165" s="79" t="str">
        <f t="shared" si="128"/>
        <v>n/a</v>
      </c>
      <c r="W1165" s="79">
        <f>VLOOKUP(V1165,'Lookup Tables'!$K$3:$L$21,2,FALSE)</f>
        <v>0</v>
      </c>
      <c r="X1165" s="79">
        <f t="shared" si="129"/>
        <v>0</v>
      </c>
      <c r="Y1165" s="12" t="e">
        <f ca="1">IF(R1165="LATE",TODAY()-P1165,0)</f>
        <v>#N/A</v>
      </c>
      <c r="Z1165" t="e">
        <f ca="1">Y1165*L1165</f>
        <v>#N/A</v>
      </c>
      <c r="AA1165" s="80"/>
      <c r="AB1165" s="93"/>
    </row>
    <row r="1166" spans="1:28" x14ac:dyDescent="0.25">
      <c r="A1166" s="25"/>
      <c r="B1166" s="25"/>
      <c r="C1166" s="26"/>
      <c r="D1166" s="26"/>
      <c r="E1166" s="25"/>
      <c r="F1166" s="25"/>
      <c r="G1166" s="25"/>
      <c r="H1166" s="25"/>
      <c r="I1166" s="25" t="s">
        <v>2491</v>
      </c>
      <c r="J1166" s="27"/>
      <c r="K1166" s="27"/>
      <c r="L1166" s="27"/>
      <c r="M1166" s="93" t="e">
        <f>#REF!/#REF!</f>
        <v>#REF!</v>
      </c>
      <c r="N1166" s="4" t="str">
        <f t="shared" si="130"/>
        <v/>
      </c>
      <c r="O1166" s="4" t="e">
        <f t="shared" si="131"/>
        <v>#REF!</v>
      </c>
      <c r="P1166" s="8">
        <f t="shared" si="132"/>
        <v>0</v>
      </c>
      <c r="Q1166" s="8" t="e">
        <f>VLOOKUP(P1166,'Lookup Tables'!$A$3:$B$121,1,TRUE)</f>
        <v>#N/A</v>
      </c>
      <c r="R1166" s="9" t="e">
        <f>VLOOKUP(P1166,'Lookup Tables'!$A$3:$B$121,2,TRUE)</f>
        <v>#N/A</v>
      </c>
      <c r="S1166" s="10" t="e">
        <f>VLOOKUP(P1166,'Lookup Tables'!$D$3:$E$25,2,TRUE)</f>
        <v>#N/A</v>
      </c>
      <c r="T1166" s="24" t="str">
        <f>IF(LEFT(G1166,2)="PH",VLOOKUP(LEFT(G1166,3),'Lookup Tables'!$G$3:$H$37,2,FALSE),IF(ISNA(VLOOKUP(LEFT(G1166,2),'Lookup Tables'!$G$3:$H$37,2,FALSE)),"Other",VLOOKUP(LEFT(G1166,2),'Lookup Tables'!$G$3:$H$37,2,FALSE)))</f>
        <v>Other</v>
      </c>
      <c r="U1166" s="79" t="str">
        <f t="shared" si="127"/>
        <v/>
      </c>
      <c r="V1166" s="79" t="str">
        <f t="shared" si="128"/>
        <v>n/a</v>
      </c>
      <c r="W1166" s="79">
        <f>VLOOKUP(V1166,'Lookup Tables'!$K$3:$L$21,2,FALSE)</f>
        <v>0</v>
      </c>
      <c r="X1166" s="79">
        <f t="shared" si="129"/>
        <v>0</v>
      </c>
      <c r="Y1166" s="12" t="e">
        <f ca="1">IF(R1166="LATE",TODAY()-P1166,0)</f>
        <v>#N/A</v>
      </c>
      <c r="Z1166" t="e">
        <f ca="1">Y1166*L1166</f>
        <v>#N/A</v>
      </c>
      <c r="AA1166" s="80"/>
      <c r="AB1166" s="93"/>
    </row>
    <row r="1167" spans="1:28" x14ac:dyDescent="0.25">
      <c r="A1167" s="25"/>
      <c r="B1167" s="25"/>
      <c r="C1167" s="26"/>
      <c r="D1167" s="26"/>
      <c r="E1167" s="25"/>
      <c r="F1167" s="25"/>
      <c r="G1167" s="25"/>
      <c r="H1167" s="25"/>
      <c r="I1167" s="25" t="s">
        <v>2491</v>
      </c>
      <c r="J1167" s="27"/>
      <c r="K1167" s="27"/>
      <c r="L1167" s="27"/>
      <c r="M1167" s="93" t="e">
        <f>#REF!/#REF!</f>
        <v>#REF!</v>
      </c>
      <c r="N1167" s="4" t="str">
        <f t="shared" si="130"/>
        <v/>
      </c>
      <c r="O1167" s="4" t="e">
        <f t="shared" si="131"/>
        <v>#REF!</v>
      </c>
      <c r="P1167" s="8">
        <f t="shared" si="132"/>
        <v>0</v>
      </c>
      <c r="Q1167" s="8" t="e">
        <f>VLOOKUP(P1167,'Lookup Tables'!$A$3:$B$121,1,TRUE)</f>
        <v>#N/A</v>
      </c>
      <c r="R1167" s="9" t="e">
        <f>VLOOKUP(P1167,'Lookup Tables'!$A$3:$B$121,2,TRUE)</f>
        <v>#N/A</v>
      </c>
      <c r="S1167" s="10" t="e">
        <f>VLOOKUP(P1167,'Lookup Tables'!$D$3:$E$25,2,TRUE)</f>
        <v>#N/A</v>
      </c>
      <c r="T1167" s="24" t="str">
        <f>IF(LEFT(G1167,2)="PH",VLOOKUP(LEFT(G1167,3),'Lookup Tables'!$G$3:$H$37,2,FALSE),IF(ISNA(VLOOKUP(LEFT(G1167,2),'Lookup Tables'!$G$3:$H$37,2,FALSE)),"Other",VLOOKUP(LEFT(G1167,2),'Lookup Tables'!$G$3:$H$37,2,FALSE)))</f>
        <v>Other</v>
      </c>
      <c r="U1167" s="79" t="str">
        <f t="shared" si="127"/>
        <v/>
      </c>
      <c r="V1167" s="79" t="str">
        <f t="shared" si="128"/>
        <v>n/a</v>
      </c>
      <c r="W1167" s="79">
        <f>VLOOKUP(V1167,'Lookup Tables'!$K$3:$L$21,2,FALSE)</f>
        <v>0</v>
      </c>
      <c r="X1167" s="79">
        <f t="shared" si="129"/>
        <v>0</v>
      </c>
      <c r="Y1167" s="12" t="e">
        <f ca="1">IF(R1167="LATE",TODAY()-P1167,0)</f>
        <v>#N/A</v>
      </c>
      <c r="Z1167" t="e">
        <f ca="1">Y1167*L1167</f>
        <v>#N/A</v>
      </c>
      <c r="AA1167" s="80"/>
      <c r="AB1167" s="93"/>
    </row>
    <row r="1168" spans="1:28" x14ac:dyDescent="0.25">
      <c r="A1168" s="25"/>
      <c r="B1168" s="25"/>
      <c r="C1168" s="26"/>
      <c r="D1168" s="26"/>
      <c r="E1168" s="25"/>
      <c r="F1168" s="25"/>
      <c r="G1168" s="25"/>
      <c r="H1168" s="25"/>
      <c r="I1168" s="25" t="s">
        <v>2491</v>
      </c>
      <c r="J1168" s="27"/>
      <c r="K1168" s="27"/>
      <c r="L1168" s="27"/>
      <c r="M1168" s="93" t="e">
        <f>#REF!/#REF!</f>
        <v>#REF!</v>
      </c>
      <c r="N1168" s="4" t="str">
        <f t="shared" si="130"/>
        <v/>
      </c>
      <c r="O1168" s="4" t="e">
        <f t="shared" si="131"/>
        <v>#REF!</v>
      </c>
      <c r="P1168" s="8">
        <f t="shared" si="132"/>
        <v>0</v>
      </c>
      <c r="Q1168" s="8" t="e">
        <f>VLOOKUP(P1168,'Lookup Tables'!$A$3:$B$121,1,TRUE)</f>
        <v>#N/A</v>
      </c>
      <c r="R1168" s="9" t="e">
        <f>VLOOKUP(P1168,'Lookup Tables'!$A$3:$B$121,2,TRUE)</f>
        <v>#N/A</v>
      </c>
      <c r="S1168" s="10" t="e">
        <f>VLOOKUP(P1168,'Lookup Tables'!$D$3:$E$25,2,TRUE)</f>
        <v>#N/A</v>
      </c>
      <c r="T1168" s="24" t="str">
        <f>IF(LEFT(G1168,2)="PH",VLOOKUP(LEFT(G1168,3),'Lookup Tables'!$G$3:$H$37,2,FALSE),IF(ISNA(VLOOKUP(LEFT(G1168,2),'Lookup Tables'!$G$3:$H$37,2,FALSE)),"Other",VLOOKUP(LEFT(G1168,2),'Lookup Tables'!$G$3:$H$37,2,FALSE)))</f>
        <v>Other</v>
      </c>
      <c r="U1168" s="79" t="str">
        <f t="shared" si="127"/>
        <v/>
      </c>
      <c r="V1168" s="79" t="str">
        <f t="shared" si="128"/>
        <v>n/a</v>
      </c>
      <c r="W1168" s="79">
        <f>VLOOKUP(V1168,'Lookup Tables'!$K$3:$L$21,2,FALSE)</f>
        <v>0</v>
      </c>
      <c r="X1168" s="79">
        <f t="shared" si="129"/>
        <v>0</v>
      </c>
      <c r="Y1168" s="12" t="e">
        <f ca="1">IF(R1168="LATE",TODAY()-P1168,0)</f>
        <v>#N/A</v>
      </c>
      <c r="Z1168" t="e">
        <f ca="1">Y1168*L1168</f>
        <v>#N/A</v>
      </c>
      <c r="AA1168" s="80"/>
      <c r="AB1168" s="93"/>
    </row>
    <row r="1169" spans="1:28" x14ac:dyDescent="0.25">
      <c r="A1169" s="25"/>
      <c r="B1169" s="25"/>
      <c r="C1169" s="26"/>
      <c r="D1169" s="26"/>
      <c r="E1169" s="25"/>
      <c r="F1169" s="25"/>
      <c r="G1169" s="25"/>
      <c r="H1169" s="25"/>
      <c r="I1169" s="25" t="s">
        <v>2491</v>
      </c>
      <c r="J1169" s="27"/>
      <c r="K1169" s="27"/>
      <c r="L1169" s="27"/>
      <c r="M1169" s="93" t="e">
        <f>#REF!/#REF!</f>
        <v>#REF!</v>
      </c>
      <c r="N1169" s="4" t="str">
        <f t="shared" si="130"/>
        <v/>
      </c>
      <c r="O1169" s="4" t="e">
        <f t="shared" si="131"/>
        <v>#REF!</v>
      </c>
      <c r="P1169" s="8">
        <f t="shared" si="132"/>
        <v>0</v>
      </c>
      <c r="Q1169" s="8" t="e">
        <f>VLOOKUP(P1169,'Lookup Tables'!$A$3:$B$121,1,TRUE)</f>
        <v>#N/A</v>
      </c>
      <c r="R1169" s="9" t="e">
        <f>VLOOKUP(P1169,'Lookup Tables'!$A$3:$B$121,2,TRUE)</f>
        <v>#N/A</v>
      </c>
      <c r="S1169" s="10" t="e">
        <f>VLOOKUP(P1169,'Lookup Tables'!$D$3:$E$25,2,TRUE)</f>
        <v>#N/A</v>
      </c>
      <c r="T1169" s="24" t="str">
        <f>IF(LEFT(G1169,2)="PH",VLOOKUP(LEFT(G1169,3),'Lookup Tables'!$G$3:$H$37,2,FALSE),IF(ISNA(VLOOKUP(LEFT(G1169,2),'Lookup Tables'!$G$3:$H$37,2,FALSE)),"Other",VLOOKUP(LEFT(G1169,2),'Lookup Tables'!$G$3:$H$37,2,FALSE)))</f>
        <v>Other</v>
      </c>
      <c r="U1169" s="79" t="str">
        <f t="shared" si="127"/>
        <v/>
      </c>
      <c r="V1169" s="79" t="str">
        <f t="shared" si="128"/>
        <v>n/a</v>
      </c>
      <c r="W1169" s="79">
        <f>VLOOKUP(V1169,'Lookup Tables'!$K$3:$L$21,2,FALSE)</f>
        <v>0</v>
      </c>
      <c r="X1169" s="79">
        <f t="shared" si="129"/>
        <v>0</v>
      </c>
      <c r="Y1169" s="12" t="e">
        <f ca="1">IF(R1169="LATE",TODAY()-P1169,0)</f>
        <v>#N/A</v>
      </c>
      <c r="Z1169" t="e">
        <f ca="1">Y1169*L1169</f>
        <v>#N/A</v>
      </c>
      <c r="AA1169" s="80"/>
      <c r="AB1169" s="93"/>
    </row>
    <row r="1170" spans="1:28" x14ac:dyDescent="0.25">
      <c r="A1170" s="25"/>
      <c r="B1170" s="25"/>
      <c r="C1170" s="26"/>
      <c r="D1170" s="26"/>
      <c r="E1170" s="25"/>
      <c r="F1170" s="25"/>
      <c r="G1170" s="25"/>
      <c r="H1170" s="25"/>
      <c r="I1170" s="25" t="s">
        <v>2491</v>
      </c>
      <c r="J1170" s="27"/>
      <c r="K1170" s="27"/>
      <c r="L1170" s="27"/>
      <c r="M1170" s="93" t="e">
        <f>#REF!/#REF!</f>
        <v>#REF!</v>
      </c>
      <c r="N1170" s="4" t="str">
        <f t="shared" si="130"/>
        <v/>
      </c>
      <c r="O1170" s="4" t="e">
        <f t="shared" si="131"/>
        <v>#REF!</v>
      </c>
      <c r="P1170" s="8">
        <f t="shared" si="132"/>
        <v>0</v>
      </c>
      <c r="Q1170" s="8" t="e">
        <f>VLOOKUP(P1170,'Lookup Tables'!$A$3:$B$121,1,TRUE)</f>
        <v>#N/A</v>
      </c>
      <c r="R1170" s="9" t="e">
        <f>VLOOKUP(P1170,'Lookup Tables'!$A$3:$B$121,2,TRUE)</f>
        <v>#N/A</v>
      </c>
      <c r="S1170" s="10" t="e">
        <f>VLOOKUP(P1170,'Lookup Tables'!$D$3:$E$25,2,TRUE)</f>
        <v>#N/A</v>
      </c>
      <c r="T1170" s="24" t="str">
        <f>IF(LEFT(G1170,2)="PH",VLOOKUP(LEFT(G1170,3),'Lookup Tables'!$G$3:$H$37,2,FALSE),IF(ISNA(VLOOKUP(LEFT(G1170,2),'Lookup Tables'!$G$3:$H$37,2,FALSE)),"Other",VLOOKUP(LEFT(G1170,2),'Lookup Tables'!$G$3:$H$37,2,FALSE)))</f>
        <v>Other</v>
      </c>
      <c r="U1170" s="79" t="str">
        <f t="shared" si="127"/>
        <v/>
      </c>
      <c r="V1170" s="79" t="str">
        <f t="shared" si="128"/>
        <v>n/a</v>
      </c>
      <c r="W1170" s="79">
        <f>VLOOKUP(V1170,'Lookup Tables'!$K$3:$L$21,2,FALSE)</f>
        <v>0</v>
      </c>
      <c r="X1170" s="79">
        <f t="shared" si="129"/>
        <v>0</v>
      </c>
      <c r="Y1170" s="12" t="e">
        <f ca="1">IF(R1170="LATE",TODAY()-P1170,0)</f>
        <v>#N/A</v>
      </c>
      <c r="Z1170" t="e">
        <f ca="1">Y1170*L1170</f>
        <v>#N/A</v>
      </c>
      <c r="AA1170" s="80"/>
      <c r="AB1170" s="93"/>
    </row>
    <row r="1171" spans="1:28" x14ac:dyDescent="0.25">
      <c r="A1171" s="25"/>
      <c r="B1171" s="25"/>
      <c r="C1171" s="26"/>
      <c r="D1171" s="26"/>
      <c r="E1171" s="25"/>
      <c r="F1171" s="25"/>
      <c r="G1171" s="25"/>
      <c r="H1171" s="25"/>
      <c r="I1171" s="25" t="s">
        <v>2491</v>
      </c>
      <c r="J1171" s="27"/>
      <c r="K1171" s="27"/>
      <c r="L1171" s="27"/>
      <c r="M1171" s="93" t="e">
        <f>#REF!/#REF!</f>
        <v>#REF!</v>
      </c>
      <c r="N1171" s="4" t="str">
        <f t="shared" si="130"/>
        <v/>
      </c>
      <c r="O1171" s="4" t="e">
        <f t="shared" si="131"/>
        <v>#REF!</v>
      </c>
      <c r="P1171" s="8">
        <f t="shared" si="132"/>
        <v>0</v>
      </c>
      <c r="Q1171" s="8" t="e">
        <f>VLOOKUP(P1171,'Lookup Tables'!$A$3:$B$121,1,TRUE)</f>
        <v>#N/A</v>
      </c>
      <c r="R1171" s="9" t="e">
        <f>VLOOKUP(P1171,'Lookup Tables'!$A$3:$B$121,2,TRUE)</f>
        <v>#N/A</v>
      </c>
      <c r="S1171" s="10" t="e">
        <f>VLOOKUP(P1171,'Lookup Tables'!$D$3:$E$25,2,TRUE)</f>
        <v>#N/A</v>
      </c>
      <c r="T1171" s="24" t="str">
        <f>IF(LEFT(G1171,2)="PH",VLOOKUP(LEFT(G1171,3),'Lookup Tables'!$G$3:$H$37,2,FALSE),IF(ISNA(VLOOKUP(LEFT(G1171,2),'Lookup Tables'!$G$3:$H$37,2,FALSE)),"Other",VLOOKUP(LEFT(G1171,2),'Lookup Tables'!$G$3:$H$37,2,FALSE)))</f>
        <v>Other</v>
      </c>
      <c r="U1171" s="79" t="str">
        <f t="shared" si="127"/>
        <v/>
      </c>
      <c r="V1171" s="79" t="str">
        <f t="shared" si="128"/>
        <v>n/a</v>
      </c>
      <c r="W1171" s="79">
        <f>VLOOKUP(V1171,'Lookup Tables'!$K$3:$L$21,2,FALSE)</f>
        <v>0</v>
      </c>
      <c r="X1171" s="79">
        <f t="shared" si="129"/>
        <v>0</v>
      </c>
      <c r="Y1171" s="12" t="e">
        <f ca="1">IF(R1171="LATE",TODAY()-P1171,0)</f>
        <v>#N/A</v>
      </c>
      <c r="Z1171" t="e">
        <f ca="1">Y1171*L1171</f>
        <v>#N/A</v>
      </c>
      <c r="AA1171" s="80"/>
      <c r="AB1171" s="93"/>
    </row>
    <row r="1172" spans="1:28" x14ac:dyDescent="0.25">
      <c r="A1172" s="25"/>
      <c r="B1172" s="25"/>
      <c r="C1172" s="26"/>
      <c r="D1172" s="26"/>
      <c r="E1172" s="25"/>
      <c r="F1172" s="25"/>
      <c r="G1172" s="25"/>
      <c r="H1172" s="25"/>
      <c r="I1172" s="25" t="s">
        <v>2491</v>
      </c>
      <c r="J1172" s="27"/>
      <c r="K1172" s="27"/>
      <c r="L1172" s="27"/>
      <c r="M1172" s="93" t="e">
        <f>#REF!/#REF!</f>
        <v>#REF!</v>
      </c>
      <c r="N1172" s="4" t="str">
        <f t="shared" si="130"/>
        <v/>
      </c>
      <c r="O1172" s="4" t="e">
        <f t="shared" si="131"/>
        <v>#REF!</v>
      </c>
      <c r="P1172" s="8">
        <f t="shared" si="132"/>
        <v>0</v>
      </c>
      <c r="Q1172" s="8" t="e">
        <f>VLOOKUP(P1172,'Lookup Tables'!$A$3:$B$121,1,TRUE)</f>
        <v>#N/A</v>
      </c>
      <c r="R1172" s="9" t="e">
        <f>VLOOKUP(P1172,'Lookup Tables'!$A$3:$B$121,2,TRUE)</f>
        <v>#N/A</v>
      </c>
      <c r="S1172" s="10" t="e">
        <f>VLOOKUP(P1172,'Lookup Tables'!$D$3:$E$25,2,TRUE)</f>
        <v>#N/A</v>
      </c>
      <c r="T1172" s="24" t="str">
        <f>IF(LEFT(G1172,2)="PH",VLOOKUP(LEFT(G1172,3),'Lookup Tables'!$G$3:$H$37,2,FALSE),IF(ISNA(VLOOKUP(LEFT(G1172,2),'Lookup Tables'!$G$3:$H$37,2,FALSE)),"Other",VLOOKUP(LEFT(G1172,2),'Lookup Tables'!$G$3:$H$37,2,FALSE)))</f>
        <v>Other</v>
      </c>
      <c r="U1172" s="79" t="str">
        <f t="shared" si="127"/>
        <v/>
      </c>
      <c r="V1172" s="79" t="str">
        <f t="shared" si="128"/>
        <v>n/a</v>
      </c>
      <c r="W1172" s="79">
        <f>VLOOKUP(V1172,'Lookup Tables'!$K$3:$L$21,2,FALSE)</f>
        <v>0</v>
      </c>
      <c r="X1172" s="79">
        <f t="shared" si="129"/>
        <v>0</v>
      </c>
      <c r="Y1172" s="12" t="e">
        <f ca="1">IF(R1172="LATE",TODAY()-P1172,0)</f>
        <v>#N/A</v>
      </c>
      <c r="Z1172" t="e">
        <f ca="1">Y1172*L1172</f>
        <v>#N/A</v>
      </c>
      <c r="AA1172" s="80"/>
      <c r="AB1172" s="93"/>
    </row>
    <row r="1173" spans="1:28" x14ac:dyDescent="0.25">
      <c r="A1173" s="25"/>
      <c r="B1173" s="25"/>
      <c r="C1173" s="26"/>
      <c r="D1173" s="26"/>
      <c r="E1173" s="25"/>
      <c r="F1173" s="25"/>
      <c r="G1173" s="25"/>
      <c r="H1173" s="25"/>
      <c r="I1173" s="25" t="s">
        <v>2491</v>
      </c>
      <c r="J1173" s="27"/>
      <c r="K1173" s="27"/>
      <c r="L1173" s="27"/>
      <c r="M1173" s="93" t="e">
        <f>#REF!/#REF!</f>
        <v>#REF!</v>
      </c>
      <c r="N1173" s="4" t="str">
        <f t="shared" si="130"/>
        <v/>
      </c>
      <c r="O1173" s="4" t="e">
        <f t="shared" si="131"/>
        <v>#REF!</v>
      </c>
      <c r="P1173" s="8">
        <f t="shared" si="132"/>
        <v>0</v>
      </c>
      <c r="Q1173" s="8" t="e">
        <f>VLOOKUP(P1173,'Lookup Tables'!$A$3:$B$121,1,TRUE)</f>
        <v>#N/A</v>
      </c>
      <c r="R1173" s="9" t="e">
        <f>VLOOKUP(P1173,'Lookup Tables'!$A$3:$B$121,2,TRUE)</f>
        <v>#N/A</v>
      </c>
      <c r="S1173" s="10" t="e">
        <f>VLOOKUP(P1173,'Lookup Tables'!$D$3:$E$25,2,TRUE)</f>
        <v>#N/A</v>
      </c>
      <c r="T1173" s="24" t="str">
        <f>IF(LEFT(G1173,2)="PH",VLOOKUP(LEFT(G1173,3),'Lookup Tables'!$G$3:$H$37,2,FALSE),IF(ISNA(VLOOKUP(LEFT(G1173,2),'Lookup Tables'!$G$3:$H$37,2,FALSE)),"Other",VLOOKUP(LEFT(G1173,2),'Lookup Tables'!$G$3:$H$37,2,FALSE)))</f>
        <v>Other</v>
      </c>
      <c r="U1173" s="79" t="str">
        <f t="shared" si="127"/>
        <v/>
      </c>
      <c r="V1173" s="79" t="str">
        <f t="shared" si="128"/>
        <v>n/a</v>
      </c>
      <c r="W1173" s="79">
        <f>VLOOKUP(V1173,'Lookup Tables'!$K$3:$L$21,2,FALSE)</f>
        <v>0</v>
      </c>
      <c r="X1173" s="79">
        <f t="shared" si="129"/>
        <v>0</v>
      </c>
      <c r="Y1173" s="12" t="e">
        <f ca="1">IF(R1173="LATE",TODAY()-P1173,0)</f>
        <v>#N/A</v>
      </c>
      <c r="Z1173" t="e">
        <f ca="1">Y1173*L1173</f>
        <v>#N/A</v>
      </c>
      <c r="AA1173" s="80"/>
      <c r="AB1173" s="93"/>
    </row>
    <row r="1174" spans="1:28" x14ac:dyDescent="0.25">
      <c r="A1174" s="25"/>
      <c r="B1174" s="25"/>
      <c r="C1174" s="26"/>
      <c r="D1174" s="26"/>
      <c r="E1174" s="25"/>
      <c r="F1174" s="25"/>
      <c r="G1174" s="25"/>
      <c r="H1174" s="25"/>
      <c r="I1174" s="25" t="s">
        <v>2491</v>
      </c>
      <c r="J1174" s="27"/>
      <c r="K1174" s="27"/>
      <c r="L1174" s="27"/>
      <c r="M1174" s="93" t="e">
        <f>#REF!/#REF!</f>
        <v>#REF!</v>
      </c>
      <c r="N1174" s="4" t="str">
        <f t="shared" si="130"/>
        <v/>
      </c>
      <c r="O1174" s="4" t="e">
        <f t="shared" si="131"/>
        <v>#REF!</v>
      </c>
      <c r="P1174" s="8">
        <f t="shared" si="132"/>
        <v>0</v>
      </c>
      <c r="Q1174" s="8" t="e">
        <f>VLOOKUP(P1174,'Lookup Tables'!$A$3:$B$121,1,TRUE)</f>
        <v>#N/A</v>
      </c>
      <c r="R1174" s="9" t="e">
        <f>VLOOKUP(P1174,'Lookup Tables'!$A$3:$B$121,2,TRUE)</f>
        <v>#N/A</v>
      </c>
      <c r="S1174" s="10" t="e">
        <f>VLOOKUP(P1174,'Lookup Tables'!$D$3:$E$25,2,TRUE)</f>
        <v>#N/A</v>
      </c>
      <c r="T1174" s="24" t="str">
        <f>IF(LEFT(G1174,2)="PH",VLOOKUP(LEFT(G1174,3),'Lookup Tables'!$G$3:$H$37,2,FALSE),IF(ISNA(VLOOKUP(LEFT(G1174,2),'Lookup Tables'!$G$3:$H$37,2,FALSE)),"Other",VLOOKUP(LEFT(G1174,2),'Lookup Tables'!$G$3:$H$37,2,FALSE)))</f>
        <v>Other</v>
      </c>
      <c r="U1174" s="79" t="str">
        <f t="shared" si="127"/>
        <v/>
      </c>
      <c r="V1174" s="79" t="str">
        <f t="shared" si="128"/>
        <v>n/a</v>
      </c>
      <c r="W1174" s="79">
        <f>VLOOKUP(V1174,'Lookup Tables'!$K$3:$L$21,2,FALSE)</f>
        <v>0</v>
      </c>
      <c r="X1174" s="79">
        <f t="shared" si="129"/>
        <v>0</v>
      </c>
      <c r="Y1174" s="12" t="e">
        <f ca="1">IF(R1174="LATE",TODAY()-P1174,0)</f>
        <v>#N/A</v>
      </c>
      <c r="Z1174" t="e">
        <f ca="1">Y1174*L1174</f>
        <v>#N/A</v>
      </c>
      <c r="AA1174" s="80"/>
      <c r="AB1174" s="93"/>
    </row>
    <row r="1175" spans="1:28" x14ac:dyDescent="0.25">
      <c r="A1175" s="25"/>
      <c r="B1175" s="25"/>
      <c r="C1175" s="26"/>
      <c r="D1175" s="26"/>
      <c r="E1175" s="25"/>
      <c r="F1175" s="25"/>
      <c r="G1175" s="25"/>
      <c r="H1175" s="25"/>
      <c r="I1175" s="25" t="s">
        <v>2491</v>
      </c>
      <c r="J1175" s="27"/>
      <c r="K1175" s="27"/>
      <c r="L1175" s="27"/>
      <c r="M1175" s="93" t="e">
        <f>#REF!/#REF!</f>
        <v>#REF!</v>
      </c>
      <c r="N1175" s="4" t="str">
        <f t="shared" si="130"/>
        <v/>
      </c>
      <c r="O1175" s="4" t="e">
        <f t="shared" si="131"/>
        <v>#REF!</v>
      </c>
      <c r="P1175" s="8">
        <f t="shared" si="132"/>
        <v>0</v>
      </c>
      <c r="Q1175" s="8" t="e">
        <f>VLOOKUP(P1175,'Lookup Tables'!$A$3:$B$121,1,TRUE)</f>
        <v>#N/A</v>
      </c>
      <c r="R1175" s="9" t="e">
        <f>VLOOKUP(P1175,'Lookup Tables'!$A$3:$B$121,2,TRUE)</f>
        <v>#N/A</v>
      </c>
      <c r="S1175" s="10" t="e">
        <f>VLOOKUP(P1175,'Lookup Tables'!$D$3:$E$25,2,TRUE)</f>
        <v>#N/A</v>
      </c>
      <c r="T1175" s="24" t="str">
        <f>IF(LEFT(G1175,2)="PH",VLOOKUP(LEFT(G1175,3),'Lookup Tables'!$G$3:$H$37,2,FALSE),IF(ISNA(VLOOKUP(LEFT(G1175,2),'Lookup Tables'!$G$3:$H$37,2,FALSE)),"Other",VLOOKUP(LEFT(G1175,2),'Lookup Tables'!$G$3:$H$37,2,FALSE)))</f>
        <v>Other</v>
      </c>
      <c r="U1175" s="79" t="str">
        <f t="shared" si="127"/>
        <v/>
      </c>
      <c r="V1175" s="79" t="str">
        <f t="shared" si="128"/>
        <v>n/a</v>
      </c>
      <c r="W1175" s="79">
        <f>VLOOKUP(V1175,'Lookup Tables'!$K$3:$L$21,2,FALSE)</f>
        <v>0</v>
      </c>
      <c r="X1175" s="79">
        <f t="shared" si="129"/>
        <v>0</v>
      </c>
      <c r="Y1175" s="12" t="e">
        <f ca="1">IF(R1175="LATE",TODAY()-P1175,0)</f>
        <v>#N/A</v>
      </c>
      <c r="Z1175" t="e">
        <f ca="1">Y1175*L1175</f>
        <v>#N/A</v>
      </c>
      <c r="AA1175" s="80"/>
      <c r="AB1175" s="93"/>
    </row>
    <row r="1176" spans="1:28" x14ac:dyDescent="0.25">
      <c r="A1176" s="25"/>
      <c r="B1176" s="25"/>
      <c r="C1176" s="26"/>
      <c r="D1176" s="26"/>
      <c r="E1176" s="25"/>
      <c r="F1176" s="25"/>
      <c r="G1176" s="25"/>
      <c r="H1176" s="25"/>
      <c r="I1176" s="25" t="s">
        <v>2491</v>
      </c>
      <c r="J1176" s="27"/>
      <c r="K1176" s="27"/>
      <c r="L1176" s="27"/>
      <c r="M1176" s="93" t="e">
        <f>#REF!/#REF!</f>
        <v>#REF!</v>
      </c>
      <c r="N1176" s="4" t="str">
        <f t="shared" si="130"/>
        <v/>
      </c>
      <c r="O1176" s="4" t="e">
        <f t="shared" si="131"/>
        <v>#REF!</v>
      </c>
      <c r="P1176" s="8">
        <f t="shared" si="132"/>
        <v>0</v>
      </c>
      <c r="Q1176" s="8" t="e">
        <f>VLOOKUP(P1176,'Lookup Tables'!$A$3:$B$121,1,TRUE)</f>
        <v>#N/A</v>
      </c>
      <c r="R1176" s="9" t="e">
        <f>VLOOKUP(P1176,'Lookup Tables'!$A$3:$B$121,2,TRUE)</f>
        <v>#N/A</v>
      </c>
      <c r="S1176" s="10" t="e">
        <f>VLOOKUP(P1176,'Lookup Tables'!$D$3:$E$25,2,TRUE)</f>
        <v>#N/A</v>
      </c>
      <c r="T1176" s="24" t="str">
        <f>IF(LEFT(G1176,2)="PH",VLOOKUP(LEFT(G1176,3),'Lookup Tables'!$G$3:$H$37,2,FALSE),IF(ISNA(VLOOKUP(LEFT(G1176,2),'Lookup Tables'!$G$3:$H$37,2,FALSE)),"Other",VLOOKUP(LEFT(G1176,2),'Lookup Tables'!$G$3:$H$37,2,FALSE)))</f>
        <v>Other</v>
      </c>
      <c r="U1176" s="79" t="str">
        <f t="shared" si="127"/>
        <v/>
      </c>
      <c r="V1176" s="79" t="str">
        <f t="shared" si="128"/>
        <v>n/a</v>
      </c>
      <c r="W1176" s="79">
        <f>VLOOKUP(V1176,'Lookup Tables'!$K$3:$L$21,2,FALSE)</f>
        <v>0</v>
      </c>
      <c r="X1176" s="79">
        <f t="shared" si="129"/>
        <v>0</v>
      </c>
      <c r="Y1176" s="12" t="e">
        <f ca="1">IF(R1176="LATE",TODAY()-P1176,0)</f>
        <v>#N/A</v>
      </c>
      <c r="Z1176" t="e">
        <f ca="1">Y1176*L1176</f>
        <v>#N/A</v>
      </c>
      <c r="AA1176" s="80"/>
      <c r="AB1176" s="93"/>
    </row>
    <row r="1177" spans="1:28" x14ac:dyDescent="0.25">
      <c r="A1177" s="25"/>
      <c r="B1177" s="25"/>
      <c r="C1177" s="26"/>
      <c r="D1177" s="26"/>
      <c r="E1177" s="25"/>
      <c r="F1177" s="25"/>
      <c r="G1177" s="25"/>
      <c r="H1177" s="25"/>
      <c r="I1177" s="25" t="s">
        <v>2491</v>
      </c>
      <c r="J1177" s="27"/>
      <c r="K1177" s="27"/>
      <c r="L1177" s="27"/>
      <c r="M1177" s="93" t="e">
        <f>#REF!/#REF!</f>
        <v>#REF!</v>
      </c>
      <c r="N1177" s="4" t="str">
        <f t="shared" si="130"/>
        <v/>
      </c>
      <c r="O1177" s="4" t="e">
        <f t="shared" si="131"/>
        <v>#REF!</v>
      </c>
      <c r="P1177" s="8">
        <f t="shared" si="132"/>
        <v>0</v>
      </c>
      <c r="Q1177" s="8" t="e">
        <f>VLOOKUP(P1177,'Lookup Tables'!$A$3:$B$121,1,TRUE)</f>
        <v>#N/A</v>
      </c>
      <c r="R1177" s="9" t="e">
        <f>VLOOKUP(P1177,'Lookup Tables'!$A$3:$B$121,2,TRUE)</f>
        <v>#N/A</v>
      </c>
      <c r="S1177" s="10" t="e">
        <f>VLOOKUP(P1177,'Lookup Tables'!$D$3:$E$25,2,TRUE)</f>
        <v>#N/A</v>
      </c>
      <c r="T1177" s="24" t="str">
        <f>IF(LEFT(G1177,2)="PH",VLOOKUP(LEFT(G1177,3),'Lookup Tables'!$G$3:$H$37,2,FALSE),IF(ISNA(VLOOKUP(LEFT(G1177,2),'Lookup Tables'!$G$3:$H$37,2,FALSE)),"Other",VLOOKUP(LEFT(G1177,2),'Lookup Tables'!$G$3:$H$37,2,FALSE)))</f>
        <v>Other</v>
      </c>
      <c r="U1177" s="79" t="str">
        <f t="shared" si="127"/>
        <v/>
      </c>
      <c r="V1177" s="79" t="str">
        <f t="shared" si="128"/>
        <v>n/a</v>
      </c>
      <c r="W1177" s="79">
        <f>VLOOKUP(V1177,'Lookup Tables'!$K$3:$L$21,2,FALSE)</f>
        <v>0</v>
      </c>
      <c r="X1177" s="79">
        <f t="shared" si="129"/>
        <v>0</v>
      </c>
      <c r="Y1177" s="12" t="e">
        <f ca="1">IF(R1177="LATE",TODAY()-P1177,0)</f>
        <v>#N/A</v>
      </c>
      <c r="Z1177" t="e">
        <f ca="1">Y1177*L1177</f>
        <v>#N/A</v>
      </c>
      <c r="AA1177" s="80"/>
      <c r="AB1177" s="93"/>
    </row>
    <row r="1178" spans="1:28" x14ac:dyDescent="0.25">
      <c r="A1178" s="25"/>
      <c r="B1178" s="25"/>
      <c r="C1178" s="26"/>
      <c r="D1178" s="26"/>
      <c r="E1178" s="25"/>
      <c r="F1178" s="25"/>
      <c r="G1178" s="25"/>
      <c r="H1178" s="25"/>
      <c r="I1178" s="25" t="s">
        <v>2491</v>
      </c>
      <c r="J1178" s="27"/>
      <c r="K1178" s="27"/>
      <c r="L1178" s="27"/>
      <c r="M1178" s="93" t="e">
        <f>#REF!/#REF!</f>
        <v>#REF!</v>
      </c>
      <c r="N1178" s="4" t="str">
        <f t="shared" si="130"/>
        <v/>
      </c>
      <c r="O1178" s="4" t="e">
        <f t="shared" si="131"/>
        <v>#REF!</v>
      </c>
      <c r="P1178" s="8">
        <f t="shared" si="132"/>
        <v>0</v>
      </c>
      <c r="Q1178" s="8" t="e">
        <f>VLOOKUP(P1178,'Lookup Tables'!$A$3:$B$121,1,TRUE)</f>
        <v>#N/A</v>
      </c>
      <c r="R1178" s="9" t="e">
        <f>VLOOKUP(P1178,'Lookup Tables'!$A$3:$B$121,2,TRUE)</f>
        <v>#N/A</v>
      </c>
      <c r="S1178" s="10" t="e">
        <f>VLOOKUP(P1178,'Lookup Tables'!$D$3:$E$25,2,TRUE)</f>
        <v>#N/A</v>
      </c>
      <c r="T1178" s="24" t="str">
        <f>IF(LEFT(G1178,2)="PH",VLOOKUP(LEFT(G1178,3),'Lookup Tables'!$G$3:$H$37,2,FALSE),IF(ISNA(VLOOKUP(LEFT(G1178,2),'Lookup Tables'!$G$3:$H$37,2,FALSE)),"Other",VLOOKUP(LEFT(G1178,2),'Lookup Tables'!$G$3:$H$37,2,FALSE)))</f>
        <v>Other</v>
      </c>
      <c r="U1178" s="79" t="str">
        <f t="shared" si="127"/>
        <v/>
      </c>
      <c r="V1178" s="79" t="str">
        <f t="shared" si="128"/>
        <v>n/a</v>
      </c>
      <c r="W1178" s="79">
        <f>VLOOKUP(V1178,'Lookup Tables'!$K$3:$L$21,2,FALSE)</f>
        <v>0</v>
      </c>
      <c r="X1178" s="79">
        <f t="shared" si="129"/>
        <v>0</v>
      </c>
      <c r="Y1178" s="12" t="e">
        <f ca="1">IF(R1178="LATE",TODAY()-P1178,0)</f>
        <v>#N/A</v>
      </c>
      <c r="Z1178" t="e">
        <f ca="1">Y1178*L1178</f>
        <v>#N/A</v>
      </c>
      <c r="AA1178" s="80"/>
      <c r="AB1178" s="93"/>
    </row>
    <row r="1179" spans="1:28" x14ac:dyDescent="0.25">
      <c r="A1179" s="25"/>
      <c r="B1179" s="25"/>
      <c r="C1179" s="26"/>
      <c r="D1179" s="26"/>
      <c r="E1179" s="25"/>
      <c r="F1179" s="25"/>
      <c r="G1179" s="25"/>
      <c r="H1179" s="25"/>
      <c r="I1179" s="25" t="s">
        <v>2491</v>
      </c>
      <c r="J1179" s="27"/>
      <c r="K1179" s="27"/>
      <c r="L1179" s="27"/>
      <c r="M1179" s="93" t="e">
        <f>#REF!/#REF!</f>
        <v>#REF!</v>
      </c>
      <c r="N1179" s="4" t="str">
        <f t="shared" si="130"/>
        <v/>
      </c>
      <c r="O1179" s="4" t="e">
        <f t="shared" si="131"/>
        <v>#REF!</v>
      </c>
      <c r="P1179" s="8">
        <f t="shared" si="132"/>
        <v>0</v>
      </c>
      <c r="Q1179" s="8" t="e">
        <f>VLOOKUP(P1179,'Lookup Tables'!$A$3:$B$121,1,TRUE)</f>
        <v>#N/A</v>
      </c>
      <c r="R1179" s="9" t="e">
        <f>VLOOKUP(P1179,'Lookup Tables'!$A$3:$B$121,2,TRUE)</f>
        <v>#N/A</v>
      </c>
      <c r="S1179" s="10" t="e">
        <f>VLOOKUP(P1179,'Lookup Tables'!$D$3:$E$25,2,TRUE)</f>
        <v>#N/A</v>
      </c>
      <c r="T1179" s="24" t="str">
        <f>IF(LEFT(G1179,2)="PH",VLOOKUP(LEFT(G1179,3),'Lookup Tables'!$G$3:$H$37,2,FALSE),IF(ISNA(VLOOKUP(LEFT(G1179,2),'Lookup Tables'!$G$3:$H$37,2,FALSE)),"Other",VLOOKUP(LEFT(G1179,2),'Lookup Tables'!$G$3:$H$37,2,FALSE)))</f>
        <v>Other</v>
      </c>
      <c r="U1179" s="79" t="str">
        <f t="shared" si="127"/>
        <v/>
      </c>
      <c r="V1179" s="79" t="str">
        <f t="shared" si="128"/>
        <v>n/a</v>
      </c>
      <c r="W1179" s="79">
        <f>VLOOKUP(V1179,'Lookup Tables'!$K$3:$L$21,2,FALSE)</f>
        <v>0</v>
      </c>
      <c r="X1179" s="79">
        <f t="shared" si="129"/>
        <v>0</v>
      </c>
      <c r="Y1179" s="12" t="e">
        <f ca="1">IF(R1179="LATE",TODAY()-P1179,0)</f>
        <v>#N/A</v>
      </c>
      <c r="Z1179" t="e">
        <f ca="1">Y1179*L1179</f>
        <v>#N/A</v>
      </c>
      <c r="AA1179" s="80"/>
      <c r="AB1179" s="93"/>
    </row>
    <row r="1180" spans="1:28" x14ac:dyDescent="0.25">
      <c r="A1180" s="25"/>
      <c r="B1180" s="25"/>
      <c r="C1180" s="26"/>
      <c r="D1180" s="26"/>
      <c r="E1180" s="25"/>
      <c r="F1180" s="25"/>
      <c r="G1180" s="25"/>
      <c r="H1180" s="25"/>
      <c r="I1180" s="25"/>
      <c r="J1180" s="27"/>
      <c r="K1180" s="27"/>
      <c r="L1180" s="27"/>
      <c r="M1180" s="93" t="e">
        <f>#REF!/#REF!</f>
        <v>#REF!</v>
      </c>
      <c r="N1180" s="4" t="str">
        <f t="shared" si="130"/>
        <v/>
      </c>
      <c r="O1180" s="4" t="e">
        <f t="shared" si="131"/>
        <v>#REF!</v>
      </c>
      <c r="P1180" s="8">
        <f t="shared" si="132"/>
        <v>0</v>
      </c>
      <c r="Q1180" s="8" t="e">
        <f>VLOOKUP(P1180,'Lookup Tables'!$A$3:$B$121,1,TRUE)</f>
        <v>#N/A</v>
      </c>
      <c r="R1180" s="9" t="e">
        <f>VLOOKUP(P1180,'Lookup Tables'!$A$3:$B$121,2,TRUE)</f>
        <v>#N/A</v>
      </c>
      <c r="S1180" s="10" t="e">
        <f>VLOOKUP(P1180,'Lookup Tables'!$D$3:$E$25,2,TRUE)</f>
        <v>#N/A</v>
      </c>
      <c r="T1180" s="24" t="str">
        <f>IF(LEFT(G1180,2)="PH",VLOOKUP(LEFT(G1180,3),'Lookup Tables'!$G$3:$H$37,2,FALSE),IF(ISNA(VLOOKUP(LEFT(G1180,2),'Lookup Tables'!$G$3:$H$37,2,FALSE)),"Other",VLOOKUP(LEFT(G1180,2),'Lookup Tables'!$G$3:$H$37,2,FALSE)))</f>
        <v>Other</v>
      </c>
      <c r="U1180" s="79" t="str">
        <f t="shared" si="127"/>
        <v/>
      </c>
      <c r="V1180" s="79" t="str">
        <f t="shared" si="128"/>
        <v>n/a</v>
      </c>
      <c r="W1180" s="79">
        <f>VLOOKUP(V1180,'Lookup Tables'!$K$3:$L$21,2,FALSE)</f>
        <v>0</v>
      </c>
      <c r="X1180" s="79">
        <f t="shared" si="129"/>
        <v>0</v>
      </c>
      <c r="Y1180" s="12" t="e">
        <f ca="1">IF(R1180="LATE",TODAY()-P1180,0)</f>
        <v>#N/A</v>
      </c>
      <c r="Z1180" t="e">
        <f ca="1">Y1180*L1180</f>
        <v>#N/A</v>
      </c>
      <c r="AA1180" s="80"/>
      <c r="AB1180" s="93"/>
    </row>
    <row r="1181" spans="1:28" x14ac:dyDescent="0.25">
      <c r="A1181" s="25"/>
      <c r="B1181" s="25"/>
      <c r="C1181" s="26"/>
      <c r="D1181" s="26"/>
      <c r="E1181" s="25"/>
      <c r="F1181" s="25"/>
      <c r="G1181" s="25"/>
      <c r="H1181" s="25"/>
      <c r="I1181" s="25"/>
      <c r="J1181" s="27"/>
      <c r="K1181" s="27"/>
      <c r="L1181" s="27"/>
      <c r="M1181" s="93" t="e">
        <f>#REF!/#REF!</f>
        <v>#REF!</v>
      </c>
      <c r="N1181" s="4" t="str">
        <f t="shared" si="130"/>
        <v/>
      </c>
      <c r="O1181" s="4" t="e">
        <f t="shared" si="131"/>
        <v>#REF!</v>
      </c>
      <c r="P1181" s="8">
        <f t="shared" si="132"/>
        <v>0</v>
      </c>
      <c r="Q1181" s="8" t="e">
        <f>VLOOKUP(P1181,'Lookup Tables'!$A$3:$B$121,1,TRUE)</f>
        <v>#N/A</v>
      </c>
      <c r="R1181" s="9" t="e">
        <f>VLOOKUP(P1181,'Lookup Tables'!$A$3:$B$121,2,TRUE)</f>
        <v>#N/A</v>
      </c>
      <c r="S1181" s="10" t="e">
        <f>VLOOKUP(P1181,'Lookup Tables'!$D$3:$E$25,2,TRUE)</f>
        <v>#N/A</v>
      </c>
      <c r="T1181" s="24" t="str">
        <f>IF(LEFT(G1181,2)="PH",VLOOKUP(LEFT(G1181,3),'Lookup Tables'!$G$3:$H$37,2,FALSE),IF(ISNA(VLOOKUP(LEFT(G1181,2),'Lookup Tables'!$G$3:$H$37,2,FALSE)),"Other",VLOOKUP(LEFT(G1181,2),'Lookup Tables'!$G$3:$H$37,2,FALSE)))</f>
        <v>Other</v>
      </c>
      <c r="U1181" s="79" t="str">
        <f t="shared" si="127"/>
        <v/>
      </c>
      <c r="V1181" s="79" t="str">
        <f t="shared" si="128"/>
        <v>n/a</v>
      </c>
      <c r="W1181" s="79">
        <f>VLOOKUP(V1181,'Lookup Tables'!$K$3:$L$21,2,FALSE)</f>
        <v>0</v>
      </c>
      <c r="X1181" s="79">
        <f t="shared" si="129"/>
        <v>0</v>
      </c>
      <c r="Y1181" s="12" t="e">
        <f ca="1">IF(R1181="LATE",TODAY()-P1181,0)</f>
        <v>#N/A</v>
      </c>
      <c r="Z1181" t="e">
        <f ca="1">Y1181*L1181</f>
        <v>#N/A</v>
      </c>
      <c r="AA1181" s="80"/>
      <c r="AB1181" s="93"/>
    </row>
    <row r="1182" spans="1:28" x14ac:dyDescent="0.25">
      <c r="A1182" s="25"/>
      <c r="B1182" s="25"/>
      <c r="C1182" s="26"/>
      <c r="D1182" s="26"/>
      <c r="E1182" s="25"/>
      <c r="F1182" s="25"/>
      <c r="G1182" s="25"/>
      <c r="H1182" s="25"/>
      <c r="I1182" s="25"/>
      <c r="J1182" s="27"/>
      <c r="K1182" s="27"/>
      <c r="L1182" s="27"/>
      <c r="M1182" s="93" t="e">
        <f>#REF!/#REF!</f>
        <v>#REF!</v>
      </c>
      <c r="N1182" s="4" t="str">
        <f t="shared" si="130"/>
        <v/>
      </c>
      <c r="O1182" s="4" t="e">
        <f t="shared" si="131"/>
        <v>#REF!</v>
      </c>
      <c r="P1182" s="8">
        <f t="shared" si="132"/>
        <v>0</v>
      </c>
      <c r="Q1182" s="8" t="e">
        <f>VLOOKUP(P1182,'Lookup Tables'!$A$3:$B$121,1,TRUE)</f>
        <v>#N/A</v>
      </c>
      <c r="R1182" s="9" t="e">
        <f>VLOOKUP(P1182,'Lookup Tables'!$A$3:$B$121,2,TRUE)</f>
        <v>#N/A</v>
      </c>
      <c r="S1182" s="10" t="e">
        <f>VLOOKUP(P1182,'Lookup Tables'!$D$3:$E$25,2,TRUE)</f>
        <v>#N/A</v>
      </c>
      <c r="T1182" s="24" t="str">
        <f>IF(LEFT(G1182,2)="PH",VLOOKUP(LEFT(G1182,3),'Lookup Tables'!$G$3:$H$37,2,FALSE),IF(ISNA(VLOOKUP(LEFT(G1182,2),'Lookup Tables'!$G$3:$H$37,2,FALSE)),"Other",VLOOKUP(LEFT(G1182,2),'Lookup Tables'!$G$3:$H$37,2,FALSE)))</f>
        <v>Other</v>
      </c>
      <c r="U1182" s="79" t="str">
        <f t="shared" si="127"/>
        <v/>
      </c>
      <c r="V1182" s="79" t="str">
        <f t="shared" si="128"/>
        <v>n/a</v>
      </c>
      <c r="W1182" s="79">
        <f>VLOOKUP(V1182,'Lookup Tables'!$K$3:$L$21,2,FALSE)</f>
        <v>0</v>
      </c>
      <c r="X1182" s="79">
        <f t="shared" si="129"/>
        <v>0</v>
      </c>
      <c r="Y1182" s="12" t="e">
        <f ca="1">IF(R1182="LATE",TODAY()-P1182,0)</f>
        <v>#N/A</v>
      </c>
      <c r="Z1182" t="e">
        <f ca="1">Y1182*L1182</f>
        <v>#N/A</v>
      </c>
      <c r="AA1182" s="80"/>
      <c r="AB1182" s="93"/>
    </row>
    <row r="1183" spans="1:28" x14ac:dyDescent="0.25">
      <c r="A1183" s="25"/>
      <c r="B1183" s="25"/>
      <c r="C1183" s="26"/>
      <c r="D1183" s="26"/>
      <c r="E1183" s="25"/>
      <c r="F1183" s="25"/>
      <c r="G1183" s="25"/>
      <c r="H1183" s="25"/>
      <c r="I1183" s="25"/>
      <c r="J1183" s="27"/>
      <c r="K1183" s="27"/>
      <c r="L1183" s="27"/>
      <c r="M1183" s="93" t="e">
        <f>#REF!/#REF!</f>
        <v>#REF!</v>
      </c>
      <c r="N1183" s="4" t="str">
        <f t="shared" si="130"/>
        <v/>
      </c>
      <c r="O1183" s="4" t="e">
        <f t="shared" si="131"/>
        <v>#REF!</v>
      </c>
      <c r="P1183" s="8">
        <f t="shared" si="132"/>
        <v>0</v>
      </c>
      <c r="Q1183" s="8" t="e">
        <f>VLOOKUP(P1183,'Lookup Tables'!$A$3:$B$121,1,TRUE)</f>
        <v>#N/A</v>
      </c>
      <c r="R1183" s="9" t="e">
        <f>VLOOKUP(P1183,'Lookup Tables'!$A$3:$B$121,2,TRUE)</f>
        <v>#N/A</v>
      </c>
      <c r="S1183" s="10" t="e">
        <f>VLOOKUP(P1183,'Lookup Tables'!$D$3:$E$25,2,TRUE)</f>
        <v>#N/A</v>
      </c>
      <c r="T1183" s="24" t="str">
        <f>IF(LEFT(G1183,2)="PH",VLOOKUP(LEFT(G1183,3),'Lookup Tables'!$G$3:$H$37,2,FALSE),IF(ISNA(VLOOKUP(LEFT(G1183,2),'Lookup Tables'!$G$3:$H$37,2,FALSE)),"Other",VLOOKUP(LEFT(G1183,2),'Lookup Tables'!$G$3:$H$37,2,FALSE)))</f>
        <v>Other</v>
      </c>
      <c r="U1183" s="79" t="str">
        <f t="shared" si="127"/>
        <v/>
      </c>
      <c r="V1183" s="79" t="str">
        <f t="shared" si="128"/>
        <v>n/a</v>
      </c>
      <c r="W1183" s="79">
        <f>VLOOKUP(V1183,'Lookup Tables'!$K$3:$L$21,2,FALSE)</f>
        <v>0</v>
      </c>
      <c r="X1183" s="79">
        <f t="shared" si="129"/>
        <v>0</v>
      </c>
      <c r="Y1183" s="12" t="e">
        <f ca="1">IF(R1183="LATE",TODAY()-P1183,0)</f>
        <v>#N/A</v>
      </c>
      <c r="Z1183" t="e">
        <f ca="1">Y1183*L1183</f>
        <v>#N/A</v>
      </c>
      <c r="AA1183" s="80"/>
      <c r="AB1183" s="93"/>
    </row>
    <row r="1184" spans="1:28" x14ac:dyDescent="0.25">
      <c r="A1184" s="25"/>
      <c r="B1184" s="25"/>
      <c r="C1184" s="26"/>
      <c r="D1184" s="26"/>
      <c r="E1184" s="25"/>
      <c r="F1184" s="25"/>
      <c r="G1184" s="25"/>
      <c r="H1184" s="25"/>
      <c r="I1184" s="25"/>
      <c r="J1184" s="27"/>
      <c r="K1184" s="27"/>
      <c r="L1184" s="27"/>
      <c r="M1184" s="93" t="e">
        <f>#REF!/#REF!</f>
        <v>#REF!</v>
      </c>
      <c r="N1184" s="4" t="str">
        <f t="shared" si="130"/>
        <v/>
      </c>
      <c r="O1184" s="4" t="e">
        <f t="shared" si="131"/>
        <v>#REF!</v>
      </c>
      <c r="P1184" s="8">
        <f t="shared" si="132"/>
        <v>0</v>
      </c>
      <c r="Q1184" s="8" t="e">
        <f>VLOOKUP(P1184,'Lookup Tables'!$A$3:$B$121,1,TRUE)</f>
        <v>#N/A</v>
      </c>
      <c r="R1184" s="9" t="e">
        <f>VLOOKUP(P1184,'Lookup Tables'!$A$3:$B$121,2,TRUE)</f>
        <v>#N/A</v>
      </c>
      <c r="S1184" s="10" t="e">
        <f>VLOOKUP(P1184,'Lookup Tables'!$D$3:$E$25,2,TRUE)</f>
        <v>#N/A</v>
      </c>
      <c r="T1184" s="24" t="str">
        <f>IF(LEFT(G1184,2)="PH",VLOOKUP(LEFT(G1184,3),'Lookup Tables'!$G$3:$H$37,2,FALSE),IF(ISNA(VLOOKUP(LEFT(G1184,2),'Lookup Tables'!$G$3:$H$37,2,FALSE)),"Other",VLOOKUP(LEFT(G1184,2),'Lookup Tables'!$G$3:$H$37,2,FALSE)))</f>
        <v>Other</v>
      </c>
      <c r="U1184" s="79" t="str">
        <f t="shared" si="127"/>
        <v/>
      </c>
      <c r="V1184" s="79" t="str">
        <f t="shared" si="128"/>
        <v>n/a</v>
      </c>
      <c r="W1184" s="79">
        <f>VLOOKUP(V1184,'Lookup Tables'!$K$3:$L$21,2,FALSE)</f>
        <v>0</v>
      </c>
      <c r="X1184" s="79">
        <f t="shared" si="129"/>
        <v>0</v>
      </c>
      <c r="Y1184" s="12" t="e">
        <f ca="1">IF(R1184="LATE",TODAY()-P1184,0)</f>
        <v>#N/A</v>
      </c>
      <c r="Z1184" t="e">
        <f ca="1">Y1184*L1184</f>
        <v>#N/A</v>
      </c>
      <c r="AA1184" s="80"/>
      <c r="AB1184" s="93"/>
    </row>
    <row r="1185" spans="1:28" x14ac:dyDescent="0.25">
      <c r="A1185" s="25"/>
      <c r="B1185" s="25"/>
      <c r="C1185" s="26"/>
      <c r="D1185" s="26"/>
      <c r="E1185" s="25"/>
      <c r="F1185" s="25"/>
      <c r="G1185" s="25"/>
      <c r="H1185" s="25"/>
      <c r="I1185" s="25"/>
      <c r="J1185" s="27"/>
      <c r="K1185" s="27"/>
      <c r="L1185" s="27"/>
      <c r="M1185" s="93" t="e">
        <f>#REF!/#REF!</f>
        <v>#REF!</v>
      </c>
      <c r="N1185" s="4" t="str">
        <f t="shared" si="130"/>
        <v/>
      </c>
      <c r="O1185" s="4" t="e">
        <f t="shared" si="131"/>
        <v>#REF!</v>
      </c>
      <c r="P1185" s="8">
        <f t="shared" si="132"/>
        <v>0</v>
      </c>
      <c r="Q1185" s="8" t="e">
        <f>VLOOKUP(P1185,'Lookup Tables'!$A$3:$B$121,1,TRUE)</f>
        <v>#N/A</v>
      </c>
      <c r="R1185" s="9" t="e">
        <f>VLOOKUP(P1185,'Lookup Tables'!$A$3:$B$121,2,TRUE)</f>
        <v>#N/A</v>
      </c>
      <c r="S1185" s="10" t="e">
        <f>VLOOKUP(P1185,'Lookup Tables'!$D$3:$E$25,2,TRUE)</f>
        <v>#N/A</v>
      </c>
      <c r="T1185" s="24" t="str">
        <f>IF(LEFT(G1185,2)="PH",VLOOKUP(LEFT(G1185,3),'Lookup Tables'!$G$3:$H$37,2,FALSE),IF(ISNA(VLOOKUP(LEFT(G1185,2),'Lookup Tables'!$G$3:$H$37,2,FALSE)),"Other",VLOOKUP(LEFT(G1185,2),'Lookup Tables'!$G$3:$H$37,2,FALSE)))</f>
        <v>Other</v>
      </c>
      <c r="U1185" s="79" t="str">
        <f t="shared" si="127"/>
        <v/>
      </c>
      <c r="V1185" s="79" t="str">
        <f t="shared" si="128"/>
        <v>n/a</v>
      </c>
      <c r="W1185" s="79">
        <f>VLOOKUP(V1185,'Lookup Tables'!$K$3:$L$21,2,FALSE)</f>
        <v>0</v>
      </c>
      <c r="X1185" s="79">
        <f t="shared" si="129"/>
        <v>0</v>
      </c>
      <c r="Y1185" s="12" t="e">
        <f ca="1">IF(R1185="LATE",TODAY()-P1185,0)</f>
        <v>#N/A</v>
      </c>
      <c r="Z1185" t="e">
        <f ca="1">Y1185*L1185</f>
        <v>#N/A</v>
      </c>
      <c r="AA1185" s="80"/>
      <c r="AB1185" s="93"/>
    </row>
    <row r="1186" spans="1:28" x14ac:dyDescent="0.25">
      <c r="A1186" s="25"/>
      <c r="B1186" s="25"/>
      <c r="C1186" s="26"/>
      <c r="D1186" s="26"/>
      <c r="E1186" s="25"/>
      <c r="F1186" s="25"/>
      <c r="G1186" s="25"/>
      <c r="H1186" s="25"/>
      <c r="I1186" s="25"/>
      <c r="J1186" s="27"/>
      <c r="K1186" s="27"/>
      <c r="L1186" s="27"/>
      <c r="M1186" s="93" t="e">
        <f>#REF!/#REF!</f>
        <v>#REF!</v>
      </c>
      <c r="N1186" s="4" t="str">
        <f t="shared" si="130"/>
        <v/>
      </c>
      <c r="O1186" s="4" t="e">
        <f t="shared" si="131"/>
        <v>#REF!</v>
      </c>
      <c r="P1186" s="8">
        <f t="shared" si="132"/>
        <v>0</v>
      </c>
      <c r="Q1186" s="8" t="e">
        <f>VLOOKUP(P1186,'Lookup Tables'!$A$3:$B$121,1,TRUE)</f>
        <v>#N/A</v>
      </c>
      <c r="R1186" s="9" t="e">
        <f>VLOOKUP(P1186,'Lookup Tables'!$A$3:$B$121,2,TRUE)</f>
        <v>#N/A</v>
      </c>
      <c r="S1186" s="10" t="e">
        <f>VLOOKUP(P1186,'Lookup Tables'!$D$3:$E$25,2,TRUE)</f>
        <v>#N/A</v>
      </c>
      <c r="T1186" s="24" t="str">
        <f>IF(LEFT(G1186,2)="PH",VLOOKUP(LEFT(G1186,3),'Lookup Tables'!$G$3:$H$37,2,FALSE),IF(ISNA(VLOOKUP(LEFT(G1186,2),'Lookup Tables'!$G$3:$H$37,2,FALSE)),"Other",VLOOKUP(LEFT(G1186,2),'Lookup Tables'!$G$3:$H$37,2,FALSE)))</f>
        <v>Other</v>
      </c>
      <c r="U1186" s="79" t="str">
        <f t="shared" si="127"/>
        <v/>
      </c>
      <c r="V1186" s="79" t="str">
        <f t="shared" si="128"/>
        <v>n/a</v>
      </c>
      <c r="W1186" s="79">
        <f>VLOOKUP(V1186,'Lookup Tables'!$K$3:$L$21,2,FALSE)</f>
        <v>0</v>
      </c>
      <c r="X1186" s="79">
        <f t="shared" si="129"/>
        <v>0</v>
      </c>
      <c r="Y1186" s="12" t="e">
        <f ca="1">IF(R1186="LATE",TODAY()-P1186,0)</f>
        <v>#N/A</v>
      </c>
      <c r="Z1186" t="e">
        <f ca="1">Y1186*L1186</f>
        <v>#N/A</v>
      </c>
      <c r="AA1186" s="80"/>
      <c r="AB1186" s="93"/>
    </row>
    <row r="1187" spans="1:28" x14ac:dyDescent="0.25">
      <c r="A1187" s="25"/>
      <c r="B1187" s="25"/>
      <c r="C1187" s="26"/>
      <c r="D1187" s="26"/>
      <c r="E1187" s="25"/>
      <c r="F1187" s="25"/>
      <c r="G1187" s="25"/>
      <c r="H1187" s="25"/>
      <c r="I1187" s="25"/>
      <c r="J1187" s="27"/>
      <c r="K1187" s="27"/>
      <c r="L1187" s="27"/>
      <c r="M1187" s="93" t="e">
        <f>#REF!/#REF!</f>
        <v>#REF!</v>
      </c>
      <c r="N1187" s="4" t="str">
        <f t="shared" si="130"/>
        <v/>
      </c>
      <c r="O1187" s="4" t="e">
        <f t="shared" si="131"/>
        <v>#REF!</v>
      </c>
      <c r="P1187" s="8">
        <f t="shared" si="132"/>
        <v>0</v>
      </c>
      <c r="Q1187" s="8" t="e">
        <f>VLOOKUP(P1187,'Lookup Tables'!$A$3:$B$121,1,TRUE)</f>
        <v>#N/A</v>
      </c>
      <c r="R1187" s="9" t="e">
        <f>VLOOKUP(P1187,'Lookup Tables'!$A$3:$B$121,2,TRUE)</f>
        <v>#N/A</v>
      </c>
      <c r="S1187" s="10" t="e">
        <f>VLOOKUP(P1187,'Lookup Tables'!$D$3:$E$25,2,TRUE)</f>
        <v>#N/A</v>
      </c>
      <c r="T1187" s="24" t="str">
        <f>IF(LEFT(G1187,2)="PH",VLOOKUP(LEFT(G1187,3),'Lookup Tables'!$G$3:$H$37,2,FALSE),IF(ISNA(VLOOKUP(LEFT(G1187,2),'Lookup Tables'!$G$3:$H$37,2,FALSE)),"Other",VLOOKUP(LEFT(G1187,2),'Lookup Tables'!$G$3:$H$37,2,FALSE)))</f>
        <v>Other</v>
      </c>
      <c r="U1187" s="79" t="str">
        <f t="shared" si="127"/>
        <v/>
      </c>
      <c r="V1187" s="79" t="str">
        <f t="shared" si="128"/>
        <v>n/a</v>
      </c>
      <c r="W1187" s="79">
        <f>VLOOKUP(V1187,'Lookup Tables'!$K$3:$L$21,2,FALSE)</f>
        <v>0</v>
      </c>
      <c r="X1187" s="79">
        <f t="shared" si="129"/>
        <v>0</v>
      </c>
      <c r="Y1187" s="12" t="e">
        <f ca="1">IF(R1187="LATE",TODAY()-P1187,0)</f>
        <v>#N/A</v>
      </c>
      <c r="Z1187" t="e">
        <f ca="1">Y1187*L1187</f>
        <v>#N/A</v>
      </c>
      <c r="AA1187" s="80"/>
      <c r="AB1187" s="93"/>
    </row>
    <row r="1188" spans="1:28" x14ac:dyDescent="0.25">
      <c r="A1188" s="25"/>
      <c r="B1188" s="25"/>
      <c r="C1188" s="26"/>
      <c r="D1188" s="26"/>
      <c r="E1188" s="25"/>
      <c r="F1188" s="25"/>
      <c r="G1188" s="25"/>
      <c r="H1188" s="25"/>
      <c r="I1188" s="25"/>
      <c r="J1188" s="27"/>
      <c r="K1188" s="27"/>
      <c r="L1188" s="27"/>
      <c r="M1188" s="93" t="e">
        <f>#REF!/#REF!</f>
        <v>#REF!</v>
      </c>
      <c r="N1188" s="4" t="str">
        <f t="shared" si="130"/>
        <v/>
      </c>
      <c r="O1188" s="4" t="e">
        <f t="shared" si="131"/>
        <v>#REF!</v>
      </c>
      <c r="P1188" s="8">
        <f t="shared" si="132"/>
        <v>0</v>
      </c>
      <c r="Q1188" s="8" t="e">
        <f>VLOOKUP(P1188,'Lookup Tables'!$A$3:$B$121,1,TRUE)</f>
        <v>#N/A</v>
      </c>
      <c r="R1188" s="9" t="e">
        <f>VLOOKUP(P1188,'Lookup Tables'!$A$3:$B$121,2,TRUE)</f>
        <v>#N/A</v>
      </c>
      <c r="S1188" s="10" t="e">
        <f>VLOOKUP(P1188,'Lookup Tables'!$D$3:$E$25,2,TRUE)</f>
        <v>#N/A</v>
      </c>
      <c r="T1188" s="24" t="str">
        <f>IF(LEFT(G1188,2)="PH",VLOOKUP(LEFT(G1188,3),'Lookup Tables'!$G$3:$H$37,2,FALSE),IF(ISNA(VLOOKUP(LEFT(G1188,2),'Lookup Tables'!$G$3:$H$37,2,FALSE)),"Other",VLOOKUP(LEFT(G1188,2),'Lookup Tables'!$G$3:$H$37,2,FALSE)))</f>
        <v>Other</v>
      </c>
      <c r="U1188" s="79" t="str">
        <f t="shared" si="127"/>
        <v/>
      </c>
      <c r="V1188" s="79" t="str">
        <f t="shared" si="128"/>
        <v>n/a</v>
      </c>
      <c r="W1188" s="79">
        <f>VLOOKUP(V1188,'Lookup Tables'!$K$3:$L$21,2,FALSE)</f>
        <v>0</v>
      </c>
      <c r="X1188" s="79">
        <f t="shared" si="129"/>
        <v>0</v>
      </c>
      <c r="Y1188" s="12" t="e">
        <f ca="1">IF(R1188="LATE",TODAY()-P1188,0)</f>
        <v>#N/A</v>
      </c>
      <c r="Z1188" t="e">
        <f ca="1">Y1188*L1188</f>
        <v>#N/A</v>
      </c>
      <c r="AA1188" s="80"/>
      <c r="AB1188" s="93"/>
    </row>
    <row r="1189" spans="1:28" x14ac:dyDescent="0.25">
      <c r="A1189" s="25"/>
      <c r="B1189" s="25"/>
      <c r="C1189" s="26"/>
      <c r="D1189" s="26"/>
      <c r="E1189" s="25"/>
      <c r="F1189" s="25"/>
      <c r="G1189" s="25"/>
      <c r="H1189" s="25"/>
      <c r="I1189" s="25"/>
      <c r="J1189" s="27"/>
      <c r="K1189" s="27"/>
      <c r="L1189" s="27"/>
      <c r="M1189" s="93" t="e">
        <f>#REF!/#REF!</f>
        <v>#REF!</v>
      </c>
      <c r="N1189" s="4" t="str">
        <f t="shared" si="130"/>
        <v/>
      </c>
      <c r="O1189" s="4" t="e">
        <f t="shared" si="131"/>
        <v>#REF!</v>
      </c>
      <c r="P1189" s="8">
        <f t="shared" si="132"/>
        <v>0</v>
      </c>
      <c r="Q1189" s="8" t="e">
        <f>VLOOKUP(P1189,'Lookup Tables'!$A$3:$B$121,1,TRUE)</f>
        <v>#N/A</v>
      </c>
      <c r="R1189" s="9" t="e">
        <f>VLOOKUP(P1189,'Lookup Tables'!$A$3:$B$121,2,TRUE)</f>
        <v>#N/A</v>
      </c>
      <c r="S1189" s="10" t="e">
        <f>VLOOKUP(P1189,'Lookup Tables'!$D$3:$E$25,2,TRUE)</f>
        <v>#N/A</v>
      </c>
      <c r="T1189" s="24" t="str">
        <f>IF(LEFT(G1189,2)="PH",VLOOKUP(LEFT(G1189,3),'Lookup Tables'!$G$3:$H$37,2,FALSE),IF(ISNA(VLOOKUP(LEFT(G1189,2),'Lookup Tables'!$G$3:$H$37,2,FALSE)),"Other",VLOOKUP(LEFT(G1189,2),'Lookup Tables'!$G$3:$H$37,2,FALSE)))</f>
        <v>Other</v>
      </c>
      <c r="U1189" s="79" t="str">
        <f t="shared" si="127"/>
        <v/>
      </c>
      <c r="V1189" s="79" t="str">
        <f t="shared" si="128"/>
        <v>n/a</v>
      </c>
      <c r="W1189" s="79">
        <f>VLOOKUP(V1189,'Lookup Tables'!$K$3:$L$21,2,FALSE)</f>
        <v>0</v>
      </c>
      <c r="X1189" s="79">
        <f t="shared" si="129"/>
        <v>0</v>
      </c>
      <c r="Y1189" s="12" t="e">
        <f ca="1">IF(R1189="LATE",TODAY()-P1189,0)</f>
        <v>#N/A</v>
      </c>
      <c r="Z1189" t="e">
        <f ca="1">Y1189*L1189</f>
        <v>#N/A</v>
      </c>
      <c r="AA1189" s="80"/>
      <c r="AB1189" s="93"/>
    </row>
    <row r="1190" spans="1:28" x14ac:dyDescent="0.25">
      <c r="A1190" s="25"/>
      <c r="B1190" s="25"/>
      <c r="C1190" s="26"/>
      <c r="D1190" s="26"/>
      <c r="E1190" s="25"/>
      <c r="F1190" s="25"/>
      <c r="G1190" s="25"/>
      <c r="H1190" s="25"/>
      <c r="I1190" s="25"/>
      <c r="J1190" s="27"/>
      <c r="K1190" s="27"/>
      <c r="L1190" s="27"/>
      <c r="M1190" s="93" t="e">
        <f>#REF!/#REF!</f>
        <v>#REF!</v>
      </c>
      <c r="N1190" s="4" t="str">
        <f t="shared" si="130"/>
        <v/>
      </c>
      <c r="O1190" s="4" t="e">
        <f t="shared" si="131"/>
        <v>#REF!</v>
      </c>
      <c r="P1190" s="8">
        <f t="shared" si="132"/>
        <v>0</v>
      </c>
      <c r="Q1190" s="8" t="e">
        <f>VLOOKUP(P1190,'Lookup Tables'!$A$3:$B$121,1,TRUE)</f>
        <v>#N/A</v>
      </c>
      <c r="R1190" s="9" t="e">
        <f>VLOOKUP(P1190,'Lookup Tables'!$A$3:$B$121,2,TRUE)</f>
        <v>#N/A</v>
      </c>
      <c r="S1190" s="10" t="e">
        <f>VLOOKUP(P1190,'Lookup Tables'!$D$3:$E$25,2,TRUE)</f>
        <v>#N/A</v>
      </c>
      <c r="T1190" s="24" t="str">
        <f>IF(LEFT(G1190,2)="PH",VLOOKUP(LEFT(G1190,3),'Lookup Tables'!$G$3:$H$37,2,FALSE),IF(ISNA(VLOOKUP(LEFT(G1190,2),'Lookup Tables'!$G$3:$H$37,2,FALSE)),"Other",VLOOKUP(LEFT(G1190,2),'Lookup Tables'!$G$3:$H$37,2,FALSE)))</f>
        <v>Other</v>
      </c>
      <c r="U1190" s="79" t="str">
        <f t="shared" si="127"/>
        <v/>
      </c>
      <c r="V1190" s="79" t="str">
        <f t="shared" si="128"/>
        <v>n/a</v>
      </c>
      <c r="W1190" s="79">
        <f>VLOOKUP(V1190,'Lookup Tables'!$K$3:$L$21,2,FALSE)</f>
        <v>0</v>
      </c>
      <c r="X1190" s="79">
        <f t="shared" si="129"/>
        <v>0</v>
      </c>
      <c r="Y1190" s="12" t="e">
        <f ca="1">IF(R1190="LATE",TODAY()-P1190,0)</f>
        <v>#N/A</v>
      </c>
      <c r="Z1190" t="e">
        <f ca="1">Y1190*L1190</f>
        <v>#N/A</v>
      </c>
      <c r="AA1190" s="80"/>
      <c r="AB1190" s="93"/>
    </row>
    <row r="1191" spans="1:28" x14ac:dyDescent="0.25">
      <c r="A1191" s="25"/>
      <c r="B1191" s="25"/>
      <c r="C1191" s="26"/>
      <c r="D1191" s="26"/>
      <c r="E1191" s="25"/>
      <c r="F1191" s="25"/>
      <c r="G1191" s="25"/>
      <c r="H1191" s="25"/>
      <c r="I1191" s="25"/>
      <c r="J1191" s="27"/>
      <c r="K1191" s="27"/>
      <c r="L1191" s="27"/>
      <c r="M1191" s="93" t="e">
        <f>#REF!/#REF!</f>
        <v>#REF!</v>
      </c>
      <c r="N1191" s="4" t="str">
        <f t="shared" si="130"/>
        <v/>
      </c>
      <c r="O1191" s="4" t="e">
        <f t="shared" si="131"/>
        <v>#REF!</v>
      </c>
      <c r="P1191" s="8">
        <f t="shared" si="132"/>
        <v>0</v>
      </c>
      <c r="Q1191" s="8" t="e">
        <f>VLOOKUP(P1191,'Lookup Tables'!$A$3:$B$121,1,TRUE)</f>
        <v>#N/A</v>
      </c>
      <c r="R1191" s="9" t="e">
        <f>VLOOKUP(P1191,'Lookup Tables'!$A$3:$B$121,2,TRUE)</f>
        <v>#N/A</v>
      </c>
      <c r="S1191" s="10" t="e">
        <f>VLOOKUP(P1191,'Lookup Tables'!$D$3:$E$25,2,TRUE)</f>
        <v>#N/A</v>
      </c>
      <c r="T1191" s="24" t="str">
        <f>IF(LEFT(G1191,2)="PH",VLOOKUP(LEFT(G1191,3),'Lookup Tables'!$G$3:$H$37,2,FALSE),IF(ISNA(VLOOKUP(LEFT(G1191,2),'Lookup Tables'!$G$3:$H$37,2,FALSE)),"Other",VLOOKUP(LEFT(G1191,2),'Lookup Tables'!$G$3:$H$37,2,FALSE)))</f>
        <v>Other</v>
      </c>
      <c r="U1191" s="79" t="str">
        <f t="shared" si="127"/>
        <v/>
      </c>
      <c r="V1191" s="79" t="str">
        <f t="shared" si="128"/>
        <v>n/a</v>
      </c>
      <c r="W1191" s="79">
        <f>VLOOKUP(V1191,'Lookup Tables'!$K$3:$L$21,2,FALSE)</f>
        <v>0</v>
      </c>
      <c r="X1191" s="79">
        <f t="shared" si="129"/>
        <v>0</v>
      </c>
      <c r="Y1191" s="12" t="e">
        <f ca="1">IF(R1191="LATE",TODAY()-P1191,0)</f>
        <v>#N/A</v>
      </c>
      <c r="Z1191" t="e">
        <f ca="1">Y1191*L1191</f>
        <v>#N/A</v>
      </c>
      <c r="AA1191" s="80"/>
      <c r="AB1191" s="93"/>
    </row>
    <row r="1192" spans="1:28" x14ac:dyDescent="0.25">
      <c r="A1192" s="25"/>
      <c r="B1192" s="25"/>
      <c r="C1192" s="26"/>
      <c r="D1192" s="26"/>
      <c r="E1192" s="25"/>
      <c r="F1192" s="25"/>
      <c r="G1192" s="25"/>
      <c r="H1192" s="25"/>
      <c r="I1192" s="25"/>
      <c r="J1192" s="27"/>
      <c r="K1192" s="27"/>
      <c r="L1192" s="27"/>
      <c r="M1192" s="93" t="e">
        <f>#REF!/#REF!</f>
        <v>#REF!</v>
      </c>
      <c r="N1192" s="4" t="str">
        <f t="shared" si="130"/>
        <v/>
      </c>
      <c r="O1192" s="4" t="e">
        <f t="shared" si="131"/>
        <v>#REF!</v>
      </c>
      <c r="P1192" s="8">
        <f t="shared" si="132"/>
        <v>0</v>
      </c>
      <c r="Q1192" s="8" t="e">
        <f>VLOOKUP(P1192,'Lookup Tables'!$A$3:$B$121,1,TRUE)</f>
        <v>#N/A</v>
      </c>
      <c r="R1192" s="9" t="e">
        <f>VLOOKUP(P1192,'Lookup Tables'!$A$3:$B$121,2,TRUE)</f>
        <v>#N/A</v>
      </c>
      <c r="S1192" s="10" t="e">
        <f>VLOOKUP(P1192,'Lookup Tables'!$D$3:$E$25,2,TRUE)</f>
        <v>#N/A</v>
      </c>
      <c r="T1192" s="24" t="str">
        <f>IF(LEFT(G1192,2)="PH",VLOOKUP(LEFT(G1192,3),'Lookup Tables'!$G$3:$H$37,2,FALSE),IF(ISNA(VLOOKUP(LEFT(G1192,2),'Lookup Tables'!$G$3:$H$37,2,FALSE)),"Other",VLOOKUP(LEFT(G1192,2),'Lookup Tables'!$G$3:$H$37,2,FALSE)))</f>
        <v>Other</v>
      </c>
      <c r="U1192" s="79" t="str">
        <f t="shared" si="127"/>
        <v/>
      </c>
      <c r="V1192" s="79" t="str">
        <f t="shared" si="128"/>
        <v>n/a</v>
      </c>
      <c r="W1192" s="79">
        <f>VLOOKUP(V1192,'Lookup Tables'!$K$3:$L$21,2,FALSE)</f>
        <v>0</v>
      </c>
      <c r="X1192" s="79">
        <f t="shared" si="129"/>
        <v>0</v>
      </c>
      <c r="Y1192" s="12" t="e">
        <f ca="1">IF(R1192="LATE",TODAY()-P1192,0)</f>
        <v>#N/A</v>
      </c>
      <c r="Z1192" t="e">
        <f ca="1">Y1192*L1192</f>
        <v>#N/A</v>
      </c>
      <c r="AA1192" s="80"/>
      <c r="AB1192" s="93"/>
    </row>
    <row r="1193" spans="1:28" x14ac:dyDescent="0.25">
      <c r="A1193" s="25"/>
      <c r="B1193" s="25"/>
      <c r="C1193" s="26"/>
      <c r="D1193" s="26"/>
      <c r="E1193" s="25"/>
      <c r="F1193" s="25"/>
      <c r="G1193" s="25"/>
      <c r="H1193" s="25"/>
      <c r="I1193" s="25"/>
      <c r="J1193" s="27"/>
      <c r="K1193" s="27"/>
      <c r="L1193" s="27"/>
      <c r="M1193" s="93" t="e">
        <f>#REF!/#REF!</f>
        <v>#REF!</v>
      </c>
      <c r="N1193" s="4" t="str">
        <f t="shared" si="130"/>
        <v/>
      </c>
      <c r="O1193" s="4" t="e">
        <f t="shared" si="131"/>
        <v>#REF!</v>
      </c>
      <c r="P1193" s="8">
        <f t="shared" si="132"/>
        <v>0</v>
      </c>
      <c r="Q1193" s="8" t="e">
        <f>VLOOKUP(P1193,'Lookup Tables'!$A$3:$B$121,1,TRUE)</f>
        <v>#N/A</v>
      </c>
      <c r="R1193" s="9" t="e">
        <f>VLOOKUP(P1193,'Lookup Tables'!$A$3:$B$121,2,TRUE)</f>
        <v>#N/A</v>
      </c>
      <c r="S1193" s="10" t="e">
        <f>VLOOKUP(P1193,'Lookup Tables'!$D$3:$E$25,2,TRUE)</f>
        <v>#N/A</v>
      </c>
      <c r="T1193" s="24" t="str">
        <f>IF(LEFT(G1193,2)="PH",VLOOKUP(LEFT(G1193,3),'Lookup Tables'!$G$3:$H$37,2,FALSE),IF(ISNA(VLOOKUP(LEFT(G1193,2),'Lookup Tables'!$G$3:$H$37,2,FALSE)),"Other",VLOOKUP(LEFT(G1193,2),'Lookup Tables'!$G$3:$H$37,2,FALSE)))</f>
        <v>Other</v>
      </c>
      <c r="U1193" s="79" t="str">
        <f t="shared" si="127"/>
        <v/>
      </c>
      <c r="V1193" s="79" t="str">
        <f t="shared" si="128"/>
        <v>n/a</v>
      </c>
      <c r="W1193" s="79">
        <f>VLOOKUP(V1193,'Lookup Tables'!$K$3:$L$21,2,FALSE)</f>
        <v>0</v>
      </c>
      <c r="X1193" s="79">
        <f t="shared" si="129"/>
        <v>0</v>
      </c>
      <c r="Y1193" s="12" t="e">
        <f ca="1">IF(R1193="LATE",TODAY()-P1193,0)</f>
        <v>#N/A</v>
      </c>
      <c r="Z1193" t="e">
        <f ca="1">Y1193*L1193</f>
        <v>#N/A</v>
      </c>
      <c r="AA1193" s="80"/>
      <c r="AB1193" s="93"/>
    </row>
    <row r="1194" spans="1:28" x14ac:dyDescent="0.25">
      <c r="A1194" s="25"/>
      <c r="B1194" s="25"/>
      <c r="C1194" s="26"/>
      <c r="D1194" s="26"/>
      <c r="E1194" s="25"/>
      <c r="F1194" s="25"/>
      <c r="G1194" s="25"/>
      <c r="H1194" s="25"/>
      <c r="I1194" s="25"/>
      <c r="J1194" s="27"/>
      <c r="K1194" s="27"/>
      <c r="L1194" s="27"/>
      <c r="M1194" s="93" t="e">
        <f>#REF!/#REF!</f>
        <v>#REF!</v>
      </c>
      <c r="N1194" s="4" t="str">
        <f t="shared" si="130"/>
        <v/>
      </c>
      <c r="O1194" s="4" t="e">
        <f t="shared" si="131"/>
        <v>#REF!</v>
      </c>
      <c r="P1194" s="8">
        <f t="shared" si="132"/>
        <v>0</v>
      </c>
      <c r="Q1194" s="8" t="e">
        <f>VLOOKUP(P1194,'Lookup Tables'!$A$3:$B$121,1,TRUE)</f>
        <v>#N/A</v>
      </c>
      <c r="R1194" s="9" t="e">
        <f>VLOOKUP(P1194,'Lookup Tables'!$A$3:$B$121,2,TRUE)</f>
        <v>#N/A</v>
      </c>
      <c r="S1194" s="10" t="e">
        <f>VLOOKUP(P1194,'Lookup Tables'!$D$3:$E$25,2,TRUE)</f>
        <v>#N/A</v>
      </c>
      <c r="T1194" s="24" t="str">
        <f>IF(LEFT(G1194,2)="PH",VLOOKUP(LEFT(G1194,3),'Lookup Tables'!$G$3:$H$37,2,FALSE),IF(ISNA(VLOOKUP(LEFT(G1194,2),'Lookup Tables'!$G$3:$H$37,2,FALSE)),"Other",VLOOKUP(LEFT(G1194,2),'Lookup Tables'!$G$3:$H$37,2,FALSE)))</f>
        <v>Other</v>
      </c>
      <c r="U1194" s="79" t="str">
        <f t="shared" si="127"/>
        <v/>
      </c>
      <c r="V1194" s="79" t="str">
        <f t="shared" si="128"/>
        <v>n/a</v>
      </c>
      <c r="W1194" s="79">
        <f>VLOOKUP(V1194,'Lookup Tables'!$K$3:$L$21,2,FALSE)</f>
        <v>0</v>
      </c>
      <c r="X1194" s="79">
        <f t="shared" si="129"/>
        <v>0</v>
      </c>
      <c r="Y1194" s="12" t="e">
        <f ca="1">IF(R1194="LATE",TODAY()-P1194,0)</f>
        <v>#N/A</v>
      </c>
      <c r="Z1194" t="e">
        <f ca="1">Y1194*L1194</f>
        <v>#N/A</v>
      </c>
      <c r="AA1194" s="80"/>
      <c r="AB1194" s="93"/>
    </row>
    <row r="1195" spans="1:28" x14ac:dyDescent="0.25">
      <c r="A1195" s="25"/>
      <c r="B1195" s="25"/>
      <c r="C1195" s="26"/>
      <c r="D1195" s="26"/>
      <c r="E1195" s="25"/>
      <c r="F1195" s="25"/>
      <c r="G1195" s="25"/>
      <c r="H1195" s="25"/>
      <c r="I1195" s="25"/>
      <c r="J1195" s="27"/>
      <c r="K1195" s="27"/>
      <c r="L1195" s="27"/>
      <c r="M1195" s="93" t="e">
        <f>#REF!/#REF!</f>
        <v>#REF!</v>
      </c>
      <c r="N1195" s="4" t="str">
        <f t="shared" si="130"/>
        <v/>
      </c>
      <c r="O1195" s="4" t="e">
        <f t="shared" si="131"/>
        <v>#REF!</v>
      </c>
      <c r="P1195" s="8">
        <f t="shared" si="132"/>
        <v>0</v>
      </c>
      <c r="Q1195" s="8" t="e">
        <f>VLOOKUP(P1195,'Lookup Tables'!$A$3:$B$121,1,TRUE)</f>
        <v>#N/A</v>
      </c>
      <c r="R1195" s="9" t="e">
        <f>VLOOKUP(P1195,'Lookup Tables'!$A$3:$B$121,2,TRUE)</f>
        <v>#N/A</v>
      </c>
      <c r="S1195" s="10" t="e">
        <f>VLOOKUP(P1195,'Lookup Tables'!$D$3:$E$25,2,TRUE)</f>
        <v>#N/A</v>
      </c>
      <c r="T1195" s="24" t="str">
        <f>IF(LEFT(G1195,2)="PH",VLOOKUP(LEFT(G1195,3),'Lookup Tables'!$G$3:$H$37,2,FALSE),IF(ISNA(VLOOKUP(LEFT(G1195,2),'Lookup Tables'!$G$3:$H$37,2,FALSE)),"Other",VLOOKUP(LEFT(G1195,2),'Lookup Tables'!$G$3:$H$37,2,FALSE)))</f>
        <v>Other</v>
      </c>
      <c r="U1195" s="79" t="str">
        <f t="shared" si="127"/>
        <v/>
      </c>
      <c r="V1195" s="79" t="str">
        <f t="shared" si="128"/>
        <v>n/a</v>
      </c>
      <c r="W1195" s="79">
        <f>VLOOKUP(V1195,'Lookup Tables'!$K$3:$L$21,2,FALSE)</f>
        <v>0</v>
      </c>
      <c r="X1195" s="79">
        <f t="shared" si="129"/>
        <v>0</v>
      </c>
      <c r="Y1195" s="12" t="e">
        <f ca="1">IF(R1195="LATE",TODAY()-P1195,0)</f>
        <v>#N/A</v>
      </c>
      <c r="Z1195" t="e">
        <f ca="1">Y1195*L1195</f>
        <v>#N/A</v>
      </c>
      <c r="AA1195" s="80"/>
      <c r="AB1195" s="93"/>
    </row>
    <row r="1196" spans="1:28" x14ac:dyDescent="0.25">
      <c r="A1196" s="25"/>
      <c r="B1196" s="25"/>
      <c r="C1196" s="26"/>
      <c r="D1196" s="26"/>
      <c r="E1196" s="25"/>
      <c r="F1196" s="25"/>
      <c r="G1196" s="25"/>
      <c r="H1196" s="25"/>
      <c r="I1196" s="25"/>
      <c r="J1196" s="27"/>
      <c r="K1196" s="27"/>
      <c r="L1196" s="27"/>
      <c r="M1196" s="93" t="e">
        <f>#REF!/#REF!</f>
        <v>#REF!</v>
      </c>
      <c r="N1196" s="4" t="str">
        <f t="shared" si="130"/>
        <v/>
      </c>
      <c r="O1196" s="4" t="e">
        <f t="shared" si="131"/>
        <v>#REF!</v>
      </c>
      <c r="P1196" s="8">
        <f t="shared" si="132"/>
        <v>0</v>
      </c>
      <c r="Q1196" s="8" t="e">
        <f>VLOOKUP(P1196,'Lookup Tables'!$A$3:$B$121,1,TRUE)</f>
        <v>#N/A</v>
      </c>
      <c r="R1196" s="9" t="e">
        <f>VLOOKUP(P1196,'Lookup Tables'!$A$3:$B$121,2,TRUE)</f>
        <v>#N/A</v>
      </c>
      <c r="S1196" s="10" t="e">
        <f>VLOOKUP(P1196,'Lookup Tables'!$D$3:$E$25,2,TRUE)</f>
        <v>#N/A</v>
      </c>
      <c r="T1196" s="24" t="str">
        <f>IF(LEFT(G1196,2)="PH",VLOOKUP(LEFT(G1196,3),'Lookup Tables'!$G$3:$H$37,2,FALSE),IF(ISNA(VLOOKUP(LEFT(G1196,2),'Lookup Tables'!$G$3:$H$37,2,FALSE)),"Other",VLOOKUP(LEFT(G1196,2),'Lookup Tables'!$G$3:$H$37,2,FALSE)))</f>
        <v>Other</v>
      </c>
      <c r="U1196" s="79" t="str">
        <f t="shared" si="127"/>
        <v/>
      </c>
      <c r="V1196" s="79" t="str">
        <f t="shared" si="128"/>
        <v>n/a</v>
      </c>
      <c r="W1196" s="79">
        <f>VLOOKUP(V1196,'Lookup Tables'!$K$3:$L$21,2,FALSE)</f>
        <v>0</v>
      </c>
      <c r="X1196" s="79">
        <f t="shared" si="129"/>
        <v>0</v>
      </c>
      <c r="Y1196" s="12" t="e">
        <f ca="1">IF(R1196="LATE",TODAY()-P1196,0)</f>
        <v>#N/A</v>
      </c>
      <c r="Z1196" t="e">
        <f ca="1">Y1196*L1196</f>
        <v>#N/A</v>
      </c>
      <c r="AA1196" s="80"/>
      <c r="AB1196" s="93"/>
    </row>
    <row r="1197" spans="1:28" x14ac:dyDescent="0.25">
      <c r="A1197" s="25"/>
      <c r="B1197" s="25"/>
      <c r="C1197" s="26"/>
      <c r="D1197" s="26"/>
      <c r="E1197" s="25"/>
      <c r="F1197" s="25"/>
      <c r="G1197" s="25"/>
      <c r="H1197" s="25"/>
      <c r="I1197" s="25"/>
      <c r="J1197" s="27"/>
      <c r="K1197" s="27"/>
      <c r="L1197" s="27"/>
      <c r="M1197" s="93" t="e">
        <f>#REF!/#REF!</f>
        <v>#REF!</v>
      </c>
      <c r="N1197" s="4" t="str">
        <f t="shared" si="130"/>
        <v/>
      </c>
      <c r="O1197" s="4" t="e">
        <f t="shared" si="131"/>
        <v>#REF!</v>
      </c>
      <c r="P1197" s="8">
        <f t="shared" si="132"/>
        <v>0</v>
      </c>
      <c r="Q1197" s="8" t="e">
        <f>VLOOKUP(P1197,'Lookup Tables'!$A$3:$B$121,1,TRUE)</f>
        <v>#N/A</v>
      </c>
      <c r="R1197" s="9" t="e">
        <f>VLOOKUP(P1197,'Lookup Tables'!$A$3:$B$121,2,TRUE)</f>
        <v>#N/A</v>
      </c>
      <c r="S1197" s="10" t="e">
        <f>VLOOKUP(P1197,'Lookup Tables'!$D$3:$E$25,2,TRUE)</f>
        <v>#N/A</v>
      </c>
      <c r="T1197" s="24" t="str">
        <f>IF(LEFT(G1197,2)="PH",VLOOKUP(LEFT(G1197,3),'Lookup Tables'!$G$3:$H$37,2,FALSE),IF(ISNA(VLOOKUP(LEFT(G1197,2),'Lookup Tables'!$G$3:$H$37,2,FALSE)),"Other",VLOOKUP(LEFT(G1197,2),'Lookup Tables'!$G$3:$H$37,2,FALSE)))</f>
        <v>Other</v>
      </c>
      <c r="U1197" s="79" t="str">
        <f t="shared" si="127"/>
        <v/>
      </c>
      <c r="V1197" s="79" t="str">
        <f t="shared" si="128"/>
        <v>n/a</v>
      </c>
      <c r="W1197" s="79">
        <f>VLOOKUP(V1197,'Lookup Tables'!$K$3:$L$21,2,FALSE)</f>
        <v>0</v>
      </c>
      <c r="X1197" s="79">
        <f t="shared" si="129"/>
        <v>0</v>
      </c>
      <c r="Y1197" s="12" t="e">
        <f ca="1">IF(R1197="LATE",TODAY()-P1197,0)</f>
        <v>#N/A</v>
      </c>
      <c r="Z1197" t="e">
        <f ca="1">Y1197*L1197</f>
        <v>#N/A</v>
      </c>
      <c r="AA1197" s="80"/>
      <c r="AB1197" s="93"/>
    </row>
    <row r="1198" spans="1:28" x14ac:dyDescent="0.25">
      <c r="A1198" s="25"/>
      <c r="B1198" s="25"/>
      <c r="C1198" s="26"/>
      <c r="D1198" s="26"/>
      <c r="E1198" s="25"/>
      <c r="F1198" s="25"/>
      <c r="G1198" s="25"/>
      <c r="H1198" s="25"/>
      <c r="I1198" s="25"/>
      <c r="J1198" s="27"/>
      <c r="K1198" s="27"/>
      <c r="L1198" s="27"/>
      <c r="M1198" s="93" t="e">
        <f>#REF!/#REF!</f>
        <v>#REF!</v>
      </c>
      <c r="N1198" s="4" t="str">
        <f t="shared" si="130"/>
        <v/>
      </c>
      <c r="O1198" s="4" t="e">
        <f t="shared" si="131"/>
        <v>#REF!</v>
      </c>
      <c r="P1198" s="8">
        <f t="shared" si="132"/>
        <v>0</v>
      </c>
      <c r="Q1198" s="8" t="e">
        <f>VLOOKUP(P1198,'Lookup Tables'!$A$3:$B$121,1,TRUE)</f>
        <v>#N/A</v>
      </c>
      <c r="R1198" s="9" t="e">
        <f>VLOOKUP(P1198,'Lookup Tables'!$A$3:$B$121,2,TRUE)</f>
        <v>#N/A</v>
      </c>
      <c r="S1198" s="10" t="e">
        <f>VLOOKUP(P1198,'Lookup Tables'!$D$3:$E$25,2,TRUE)</f>
        <v>#N/A</v>
      </c>
      <c r="T1198" s="24" t="str">
        <f>IF(LEFT(G1198,2)="PH",VLOOKUP(LEFT(G1198,3),'Lookup Tables'!$G$3:$H$37,2,FALSE),IF(ISNA(VLOOKUP(LEFT(G1198,2),'Lookup Tables'!$G$3:$H$37,2,FALSE)),"Other",VLOOKUP(LEFT(G1198,2),'Lookup Tables'!$G$3:$H$37,2,FALSE)))</f>
        <v>Other</v>
      </c>
      <c r="U1198" s="79" t="str">
        <f t="shared" si="127"/>
        <v/>
      </c>
      <c r="V1198" s="79" t="str">
        <f t="shared" si="128"/>
        <v>n/a</v>
      </c>
      <c r="W1198" s="79">
        <f>VLOOKUP(V1198,'Lookup Tables'!$K$3:$L$21,2,FALSE)</f>
        <v>0</v>
      </c>
      <c r="X1198" s="79">
        <f t="shared" si="129"/>
        <v>0</v>
      </c>
      <c r="Y1198" s="12" t="e">
        <f ca="1">IF(R1198="LATE",TODAY()-P1198,0)</f>
        <v>#N/A</v>
      </c>
      <c r="Z1198" t="e">
        <f ca="1">Y1198*L1198</f>
        <v>#N/A</v>
      </c>
      <c r="AA1198" s="80"/>
      <c r="AB1198" s="93"/>
    </row>
    <row r="1199" spans="1:28" x14ac:dyDescent="0.25">
      <c r="A1199" s="25"/>
      <c r="B1199" s="25"/>
      <c r="C1199" s="26"/>
      <c r="D1199" s="26"/>
      <c r="E1199" s="25"/>
      <c r="F1199" s="25"/>
      <c r="G1199" s="25"/>
      <c r="H1199" s="25"/>
      <c r="I1199" s="25"/>
      <c r="J1199" s="27"/>
      <c r="K1199" s="27"/>
      <c r="L1199" s="27"/>
      <c r="M1199" s="93" t="e">
        <f>#REF!/#REF!</f>
        <v>#REF!</v>
      </c>
      <c r="N1199" s="4" t="str">
        <f t="shared" si="130"/>
        <v/>
      </c>
      <c r="O1199" s="4" t="e">
        <f t="shared" si="131"/>
        <v>#REF!</v>
      </c>
      <c r="P1199" s="8">
        <f t="shared" si="132"/>
        <v>0</v>
      </c>
      <c r="Q1199" s="8" t="e">
        <f>VLOOKUP(P1199,'Lookup Tables'!$A$3:$B$121,1,TRUE)</f>
        <v>#N/A</v>
      </c>
      <c r="R1199" s="9" t="e">
        <f>VLOOKUP(P1199,'Lookup Tables'!$A$3:$B$121,2,TRUE)</f>
        <v>#N/A</v>
      </c>
      <c r="S1199" s="10" t="e">
        <f>VLOOKUP(P1199,'Lookup Tables'!$D$3:$E$25,2,TRUE)</f>
        <v>#N/A</v>
      </c>
      <c r="T1199" s="24" t="str">
        <f>IF(LEFT(G1199,2)="PH",VLOOKUP(LEFT(G1199,3),'Lookup Tables'!$G$3:$H$37,2,FALSE),IF(ISNA(VLOOKUP(LEFT(G1199,2),'Lookup Tables'!$G$3:$H$37,2,FALSE)),"Other",VLOOKUP(LEFT(G1199,2),'Lookup Tables'!$G$3:$H$37,2,FALSE)))</f>
        <v>Other</v>
      </c>
      <c r="U1199" s="79" t="str">
        <f t="shared" si="127"/>
        <v/>
      </c>
      <c r="V1199" s="79" t="str">
        <f t="shared" si="128"/>
        <v>n/a</v>
      </c>
      <c r="W1199" s="79">
        <f>VLOOKUP(V1199,'Lookup Tables'!$K$3:$L$21,2,FALSE)</f>
        <v>0</v>
      </c>
      <c r="X1199" s="79">
        <f t="shared" si="129"/>
        <v>0</v>
      </c>
      <c r="Y1199" s="12" t="e">
        <f ca="1">IF(R1199="LATE",TODAY()-P1199,0)</f>
        <v>#N/A</v>
      </c>
      <c r="Z1199" t="e">
        <f ca="1">Y1199*L1199</f>
        <v>#N/A</v>
      </c>
      <c r="AA1199" s="80"/>
      <c r="AB1199" s="93"/>
    </row>
    <row r="1200" spans="1:28" x14ac:dyDescent="0.25">
      <c r="A1200" s="25"/>
      <c r="B1200" s="25"/>
      <c r="C1200" s="26"/>
      <c r="D1200" s="26"/>
      <c r="E1200" s="25"/>
      <c r="F1200" s="25"/>
      <c r="G1200" s="25"/>
      <c r="H1200" s="25"/>
      <c r="I1200" s="25"/>
      <c r="J1200" s="27"/>
      <c r="K1200" s="27"/>
      <c r="L1200" s="27"/>
      <c r="M1200" s="93" t="e">
        <f>#REF!/#REF!</f>
        <v>#REF!</v>
      </c>
      <c r="N1200" s="4" t="str">
        <f t="shared" si="130"/>
        <v/>
      </c>
      <c r="O1200" s="4" t="e">
        <f t="shared" si="131"/>
        <v>#REF!</v>
      </c>
      <c r="P1200" s="8">
        <f t="shared" si="132"/>
        <v>0</v>
      </c>
      <c r="Q1200" s="8" t="e">
        <f>VLOOKUP(P1200,'Lookup Tables'!$A$3:$B$121,1,TRUE)</f>
        <v>#N/A</v>
      </c>
      <c r="R1200" s="9" t="e">
        <f>VLOOKUP(P1200,'Lookup Tables'!$A$3:$B$121,2,TRUE)</f>
        <v>#N/A</v>
      </c>
      <c r="S1200" s="10" t="e">
        <f>VLOOKUP(P1200,'Lookup Tables'!$D$3:$E$25,2,TRUE)</f>
        <v>#N/A</v>
      </c>
      <c r="T1200" s="24" t="str">
        <f>IF(LEFT(G1200,2)="PH",VLOOKUP(LEFT(G1200,3),'Lookup Tables'!$G$3:$H$37,2,FALSE),IF(ISNA(VLOOKUP(LEFT(G1200,2),'Lookup Tables'!$G$3:$H$37,2,FALSE)),"Other",VLOOKUP(LEFT(G1200,2),'Lookup Tables'!$G$3:$H$37,2,FALSE)))</f>
        <v>Other</v>
      </c>
      <c r="U1200" s="79" t="str">
        <f t="shared" si="127"/>
        <v/>
      </c>
      <c r="V1200" s="79" t="str">
        <f t="shared" si="128"/>
        <v>n/a</v>
      </c>
      <c r="W1200" s="79">
        <f>VLOOKUP(V1200,'Lookup Tables'!$K$3:$L$21,2,FALSE)</f>
        <v>0</v>
      </c>
      <c r="X1200" s="79">
        <f t="shared" si="129"/>
        <v>0</v>
      </c>
      <c r="Y1200" s="12" t="e">
        <f ca="1">IF(R1200="LATE",TODAY()-P1200,0)</f>
        <v>#N/A</v>
      </c>
      <c r="Z1200" t="e">
        <f ca="1">Y1200*L1200</f>
        <v>#N/A</v>
      </c>
      <c r="AA1200" s="80"/>
      <c r="AB1200" s="93"/>
    </row>
    <row r="1201" spans="1:28" x14ac:dyDescent="0.25">
      <c r="A1201" s="25"/>
      <c r="B1201" s="25"/>
      <c r="C1201" s="26"/>
      <c r="D1201" s="26"/>
      <c r="E1201" s="25"/>
      <c r="F1201" s="25"/>
      <c r="G1201" s="25"/>
      <c r="H1201" s="25"/>
      <c r="I1201" s="25"/>
      <c r="J1201" s="27"/>
      <c r="K1201" s="27"/>
      <c r="L1201" s="27"/>
      <c r="M1201" s="93" t="e">
        <f>#REF!/#REF!</f>
        <v>#REF!</v>
      </c>
      <c r="N1201" s="4" t="str">
        <f t="shared" si="130"/>
        <v/>
      </c>
      <c r="O1201" s="4" t="e">
        <f t="shared" si="131"/>
        <v>#REF!</v>
      </c>
      <c r="P1201" s="8">
        <f t="shared" si="132"/>
        <v>0</v>
      </c>
      <c r="Q1201" s="8" t="e">
        <f>VLOOKUP(P1201,'Lookup Tables'!$A$3:$B$121,1,TRUE)</f>
        <v>#N/A</v>
      </c>
      <c r="R1201" s="9" t="e">
        <f>VLOOKUP(P1201,'Lookup Tables'!$A$3:$B$121,2,TRUE)</f>
        <v>#N/A</v>
      </c>
      <c r="S1201" s="10" t="e">
        <f>VLOOKUP(P1201,'Lookup Tables'!$D$3:$E$25,2,TRUE)</f>
        <v>#N/A</v>
      </c>
      <c r="T1201" s="24" t="str">
        <f>IF(LEFT(G1201,2)="PH",VLOOKUP(LEFT(G1201,3),'Lookup Tables'!$G$3:$H$37,2,FALSE),IF(ISNA(VLOOKUP(LEFT(G1201,2),'Lookup Tables'!$G$3:$H$37,2,FALSE)),"Other",VLOOKUP(LEFT(G1201,2),'Lookup Tables'!$G$3:$H$37,2,FALSE)))</f>
        <v>Other</v>
      </c>
      <c r="U1201" s="79" t="str">
        <f t="shared" si="127"/>
        <v/>
      </c>
      <c r="V1201" s="79" t="str">
        <f t="shared" si="128"/>
        <v>n/a</v>
      </c>
      <c r="W1201" s="79">
        <f>VLOOKUP(V1201,'Lookup Tables'!$K$3:$L$21,2,FALSE)</f>
        <v>0</v>
      </c>
      <c r="X1201" s="79">
        <f t="shared" si="129"/>
        <v>0</v>
      </c>
      <c r="Y1201" s="12" t="e">
        <f ca="1">IF(R1201="LATE",TODAY()-P1201,0)</f>
        <v>#N/A</v>
      </c>
      <c r="Z1201" t="e">
        <f ca="1">Y1201*L1201</f>
        <v>#N/A</v>
      </c>
      <c r="AA1201" s="80"/>
      <c r="AB1201" s="93"/>
    </row>
    <row r="1202" spans="1:28" x14ac:dyDescent="0.25">
      <c r="A1202" s="25"/>
      <c r="B1202" s="25"/>
      <c r="C1202" s="26"/>
      <c r="D1202" s="26"/>
      <c r="E1202" s="25"/>
      <c r="F1202" s="25"/>
      <c r="G1202" s="25"/>
      <c r="H1202" s="25"/>
      <c r="I1202" s="25"/>
      <c r="J1202" s="27"/>
      <c r="K1202" s="27"/>
      <c r="L1202" s="27"/>
      <c r="M1202" s="93" t="e">
        <f>#REF!/#REF!</f>
        <v>#REF!</v>
      </c>
      <c r="N1202" s="4" t="str">
        <f t="shared" si="130"/>
        <v/>
      </c>
      <c r="O1202" s="4" t="e">
        <f t="shared" si="131"/>
        <v>#REF!</v>
      </c>
      <c r="P1202" s="8">
        <f t="shared" si="132"/>
        <v>0</v>
      </c>
      <c r="Q1202" s="8" t="e">
        <f>VLOOKUP(P1202,'Lookup Tables'!$A$3:$B$121,1,TRUE)</f>
        <v>#N/A</v>
      </c>
      <c r="R1202" s="9" t="e">
        <f>VLOOKUP(P1202,'Lookup Tables'!$A$3:$B$121,2,TRUE)</f>
        <v>#N/A</v>
      </c>
      <c r="S1202" s="10" t="e">
        <f>VLOOKUP(P1202,'Lookup Tables'!$D$3:$E$25,2,TRUE)</f>
        <v>#N/A</v>
      </c>
      <c r="T1202" s="24" t="str">
        <f>IF(LEFT(G1202,2)="PH",VLOOKUP(LEFT(G1202,3),'Lookup Tables'!$G$3:$H$37,2,FALSE),IF(ISNA(VLOOKUP(LEFT(G1202,2),'Lookup Tables'!$G$3:$H$37,2,FALSE)),"Other",VLOOKUP(LEFT(G1202,2),'Lookup Tables'!$G$3:$H$37,2,FALSE)))</f>
        <v>Other</v>
      </c>
      <c r="U1202" s="79" t="str">
        <f t="shared" si="127"/>
        <v/>
      </c>
      <c r="V1202" s="79" t="str">
        <f t="shared" si="128"/>
        <v>n/a</v>
      </c>
      <c r="W1202" s="79">
        <f>VLOOKUP(V1202,'Lookup Tables'!$K$3:$L$21,2,FALSE)</f>
        <v>0</v>
      </c>
      <c r="X1202" s="79">
        <f t="shared" si="129"/>
        <v>0</v>
      </c>
      <c r="Y1202" s="12" t="e">
        <f ca="1">IF(R1202="LATE",TODAY()-P1202,0)</f>
        <v>#N/A</v>
      </c>
      <c r="Z1202" t="e">
        <f ca="1">Y1202*L1202</f>
        <v>#N/A</v>
      </c>
      <c r="AA1202" s="80"/>
      <c r="AB1202" s="93"/>
    </row>
    <row r="1203" spans="1:28" x14ac:dyDescent="0.25">
      <c r="A1203" s="25"/>
      <c r="B1203" s="25"/>
      <c r="C1203" s="26"/>
      <c r="D1203" s="26"/>
      <c r="E1203" s="25"/>
      <c r="F1203" s="25"/>
      <c r="G1203" s="25"/>
      <c r="H1203" s="25"/>
      <c r="I1203" s="25"/>
      <c r="J1203" s="27"/>
      <c r="K1203" s="27"/>
      <c r="L1203" s="27"/>
      <c r="M1203" s="93" t="e">
        <f>#REF!/#REF!</f>
        <v>#REF!</v>
      </c>
      <c r="N1203" s="4" t="str">
        <f t="shared" si="130"/>
        <v/>
      </c>
      <c r="O1203" s="4" t="e">
        <f t="shared" si="131"/>
        <v>#REF!</v>
      </c>
      <c r="P1203" s="8">
        <f t="shared" si="132"/>
        <v>0</v>
      </c>
      <c r="Q1203" s="8" t="e">
        <f>VLOOKUP(P1203,'Lookup Tables'!$A$3:$B$121,1,TRUE)</f>
        <v>#N/A</v>
      </c>
      <c r="R1203" s="9" t="e">
        <f>VLOOKUP(P1203,'Lookup Tables'!$A$3:$B$121,2,TRUE)</f>
        <v>#N/A</v>
      </c>
      <c r="S1203" s="10" t="e">
        <f>VLOOKUP(P1203,'Lookup Tables'!$D$3:$E$25,2,TRUE)</f>
        <v>#N/A</v>
      </c>
      <c r="T1203" s="24" t="str">
        <f>IF(LEFT(G1203,2)="PH",VLOOKUP(LEFT(G1203,3),'Lookup Tables'!$G$3:$H$37,2,FALSE),IF(ISNA(VLOOKUP(LEFT(G1203,2),'Lookup Tables'!$G$3:$H$37,2,FALSE)),"Other",VLOOKUP(LEFT(G1203,2),'Lookup Tables'!$G$3:$H$37,2,FALSE)))</f>
        <v>Other</v>
      </c>
      <c r="U1203" s="79" t="str">
        <f t="shared" si="127"/>
        <v/>
      </c>
      <c r="V1203" s="79" t="str">
        <f t="shared" si="128"/>
        <v>n/a</v>
      </c>
      <c r="W1203" s="79">
        <f>VLOOKUP(V1203,'Lookup Tables'!$K$3:$L$21,2,FALSE)</f>
        <v>0</v>
      </c>
      <c r="X1203" s="79">
        <f t="shared" si="129"/>
        <v>0</v>
      </c>
      <c r="Y1203" s="12" t="e">
        <f ca="1">IF(R1203="LATE",TODAY()-P1203,0)</f>
        <v>#N/A</v>
      </c>
      <c r="Z1203" t="e">
        <f ca="1">Y1203*L1203</f>
        <v>#N/A</v>
      </c>
      <c r="AA1203" s="80"/>
      <c r="AB1203" s="93"/>
    </row>
    <row r="1204" spans="1:28" x14ac:dyDescent="0.25">
      <c r="A1204" s="25"/>
      <c r="B1204" s="25"/>
      <c r="C1204" s="26"/>
      <c r="D1204" s="26"/>
      <c r="E1204" s="25"/>
      <c r="F1204" s="25"/>
      <c r="G1204" s="25"/>
      <c r="H1204" s="25"/>
      <c r="I1204" s="25"/>
      <c r="J1204" s="27"/>
      <c r="K1204" s="27"/>
      <c r="L1204" s="27"/>
      <c r="M1204" s="93" t="e">
        <f>#REF!/#REF!</f>
        <v>#REF!</v>
      </c>
      <c r="N1204" s="4" t="str">
        <f t="shared" si="130"/>
        <v/>
      </c>
      <c r="O1204" s="4" t="e">
        <f t="shared" si="131"/>
        <v>#REF!</v>
      </c>
      <c r="P1204" s="8">
        <f t="shared" si="132"/>
        <v>0</v>
      </c>
      <c r="Q1204" s="8" t="e">
        <f>VLOOKUP(P1204,'Lookup Tables'!$A$3:$B$121,1,TRUE)</f>
        <v>#N/A</v>
      </c>
      <c r="R1204" s="9" t="e">
        <f>VLOOKUP(P1204,'Lookup Tables'!$A$3:$B$121,2,TRUE)</f>
        <v>#N/A</v>
      </c>
      <c r="S1204" s="10" t="e">
        <f>VLOOKUP(P1204,'Lookup Tables'!$D$3:$E$25,2,TRUE)</f>
        <v>#N/A</v>
      </c>
      <c r="T1204" s="24" t="str">
        <f>IF(LEFT(G1204,2)="PH",VLOOKUP(LEFT(G1204,3),'Lookup Tables'!$G$3:$H$37,2,FALSE),IF(ISNA(VLOOKUP(LEFT(G1204,2),'Lookup Tables'!$G$3:$H$37,2,FALSE)),"Other",VLOOKUP(LEFT(G1204,2),'Lookup Tables'!$G$3:$H$37,2,FALSE)))</f>
        <v>Other</v>
      </c>
      <c r="U1204" s="79" t="str">
        <f t="shared" si="127"/>
        <v/>
      </c>
      <c r="V1204" s="79" t="str">
        <f t="shared" si="128"/>
        <v>n/a</v>
      </c>
      <c r="W1204" s="79">
        <f>VLOOKUP(V1204,'Lookup Tables'!$K$3:$L$21,2,FALSE)</f>
        <v>0</v>
      </c>
      <c r="X1204" s="79">
        <f t="shared" si="129"/>
        <v>0</v>
      </c>
      <c r="Y1204" s="12" t="e">
        <f ca="1">IF(R1204="LATE",TODAY()-P1204,0)</f>
        <v>#N/A</v>
      </c>
      <c r="Z1204" t="e">
        <f ca="1">Y1204*L1204</f>
        <v>#N/A</v>
      </c>
      <c r="AA1204" s="80"/>
      <c r="AB1204" s="93"/>
    </row>
    <row r="1205" spans="1:28" x14ac:dyDescent="0.25">
      <c r="A1205" s="25"/>
      <c r="B1205" s="25"/>
      <c r="C1205" s="26"/>
      <c r="D1205" s="26"/>
      <c r="E1205" s="25"/>
      <c r="F1205" s="25"/>
      <c r="G1205" s="25"/>
      <c r="H1205" s="25"/>
      <c r="I1205" s="25"/>
      <c r="J1205" s="27"/>
      <c r="K1205" s="27"/>
      <c r="L1205" s="27"/>
      <c r="M1205" s="93" t="e">
        <f>#REF!/#REF!</f>
        <v>#REF!</v>
      </c>
      <c r="N1205" s="4" t="str">
        <f t="shared" si="130"/>
        <v/>
      </c>
      <c r="O1205" s="4" t="e">
        <f t="shared" si="131"/>
        <v>#REF!</v>
      </c>
      <c r="P1205" s="8">
        <f t="shared" si="132"/>
        <v>0</v>
      </c>
      <c r="Q1205" s="8" t="e">
        <f>VLOOKUP(P1205,'Lookup Tables'!$A$3:$B$121,1,TRUE)</f>
        <v>#N/A</v>
      </c>
      <c r="R1205" s="9" t="e">
        <f>VLOOKUP(P1205,'Lookup Tables'!$A$3:$B$121,2,TRUE)</f>
        <v>#N/A</v>
      </c>
      <c r="S1205" s="10" t="e">
        <f>VLOOKUP(P1205,'Lookup Tables'!$D$3:$E$25,2,TRUE)</f>
        <v>#N/A</v>
      </c>
      <c r="T1205" s="24" t="str">
        <f>IF(LEFT(G1205,2)="PH",VLOOKUP(LEFT(G1205,3),'Lookup Tables'!$G$3:$H$37,2,FALSE),IF(ISNA(VLOOKUP(LEFT(G1205,2),'Lookup Tables'!$G$3:$H$37,2,FALSE)),"Other",VLOOKUP(LEFT(G1205,2),'Lookup Tables'!$G$3:$H$37,2,FALSE)))</f>
        <v>Other</v>
      </c>
      <c r="U1205" s="79" t="str">
        <f t="shared" si="127"/>
        <v/>
      </c>
      <c r="V1205" s="79" t="str">
        <f t="shared" si="128"/>
        <v>n/a</v>
      </c>
      <c r="W1205" s="79">
        <f>VLOOKUP(V1205,'Lookup Tables'!$K$3:$L$21,2,FALSE)</f>
        <v>0</v>
      </c>
      <c r="X1205" s="79">
        <f t="shared" si="129"/>
        <v>0</v>
      </c>
      <c r="Y1205" s="12" t="e">
        <f ca="1">IF(R1205="LATE",TODAY()-P1205,0)</f>
        <v>#N/A</v>
      </c>
      <c r="Z1205" t="e">
        <f ca="1">Y1205*L1205</f>
        <v>#N/A</v>
      </c>
      <c r="AA1205" s="80"/>
      <c r="AB1205" s="93"/>
    </row>
    <row r="1206" spans="1:28" x14ac:dyDescent="0.25">
      <c r="A1206" s="25"/>
      <c r="B1206" s="25"/>
      <c r="C1206" s="26"/>
      <c r="D1206" s="26"/>
      <c r="E1206" s="25"/>
      <c r="F1206" s="25"/>
      <c r="G1206" s="25"/>
      <c r="H1206" s="25"/>
      <c r="I1206" s="25"/>
      <c r="J1206" s="27"/>
      <c r="K1206" s="27"/>
      <c r="L1206" s="27"/>
      <c r="M1206" s="93" t="e">
        <f>#REF!/#REF!</f>
        <v>#REF!</v>
      </c>
      <c r="N1206" s="4" t="str">
        <f t="shared" si="130"/>
        <v/>
      </c>
      <c r="O1206" s="4" t="e">
        <f t="shared" si="131"/>
        <v>#REF!</v>
      </c>
      <c r="P1206" s="8">
        <f t="shared" si="132"/>
        <v>0</v>
      </c>
      <c r="Q1206" s="8" t="e">
        <f>VLOOKUP(P1206,'Lookup Tables'!$A$3:$B$121,1,TRUE)</f>
        <v>#N/A</v>
      </c>
      <c r="R1206" s="9" t="e">
        <f>VLOOKUP(P1206,'Lookup Tables'!$A$3:$B$121,2,TRUE)</f>
        <v>#N/A</v>
      </c>
      <c r="S1206" s="10" t="e">
        <f>VLOOKUP(P1206,'Lookup Tables'!$D$3:$E$25,2,TRUE)</f>
        <v>#N/A</v>
      </c>
      <c r="T1206" s="24" t="str">
        <f>IF(LEFT(G1206,2)="PH",VLOOKUP(LEFT(G1206,3),'Lookup Tables'!$G$3:$H$37,2,FALSE),IF(ISNA(VLOOKUP(LEFT(G1206,2),'Lookup Tables'!$G$3:$H$37,2,FALSE)),"Other",VLOOKUP(LEFT(G1206,2),'Lookup Tables'!$G$3:$H$37,2,FALSE)))</f>
        <v>Other</v>
      </c>
      <c r="U1206" s="79" t="str">
        <f t="shared" si="127"/>
        <v/>
      </c>
      <c r="V1206" s="79" t="str">
        <f t="shared" si="128"/>
        <v>n/a</v>
      </c>
      <c r="W1206" s="79">
        <f>VLOOKUP(V1206,'Lookup Tables'!$K$3:$L$21,2,FALSE)</f>
        <v>0</v>
      </c>
      <c r="X1206" s="79">
        <f t="shared" si="129"/>
        <v>0</v>
      </c>
      <c r="Y1206" s="12" t="e">
        <f ca="1">IF(R1206="LATE",TODAY()-P1206,0)</f>
        <v>#N/A</v>
      </c>
      <c r="Z1206" t="e">
        <f ca="1">Y1206*L1206</f>
        <v>#N/A</v>
      </c>
      <c r="AA1206" s="80"/>
      <c r="AB1206" s="93"/>
    </row>
    <row r="1207" spans="1:28" x14ac:dyDescent="0.25">
      <c r="A1207" s="25"/>
      <c r="B1207" s="25"/>
      <c r="C1207" s="26"/>
      <c r="D1207" s="26"/>
      <c r="E1207" s="25"/>
      <c r="F1207" s="25"/>
      <c r="G1207" s="25"/>
      <c r="H1207" s="25"/>
      <c r="I1207" s="25"/>
      <c r="J1207" s="27"/>
      <c r="K1207" s="27"/>
      <c r="L1207" s="27"/>
      <c r="M1207" s="93" t="e">
        <f>#REF!/#REF!</f>
        <v>#REF!</v>
      </c>
      <c r="N1207" s="4" t="str">
        <f t="shared" si="130"/>
        <v/>
      </c>
      <c r="O1207" s="4" t="e">
        <f t="shared" si="131"/>
        <v>#REF!</v>
      </c>
      <c r="P1207" s="8">
        <f t="shared" si="132"/>
        <v>0</v>
      </c>
      <c r="Q1207" s="8" t="e">
        <f>VLOOKUP(P1207,'Lookup Tables'!$A$3:$B$121,1,TRUE)</f>
        <v>#N/A</v>
      </c>
      <c r="R1207" s="9" t="e">
        <f>VLOOKUP(P1207,'Lookup Tables'!$A$3:$B$121,2,TRUE)</f>
        <v>#N/A</v>
      </c>
      <c r="S1207" s="10" t="e">
        <f>VLOOKUP(P1207,'Lookup Tables'!$D$3:$E$25,2,TRUE)</f>
        <v>#N/A</v>
      </c>
      <c r="T1207" s="24" t="str">
        <f>IF(LEFT(G1207,2)="PH",VLOOKUP(LEFT(G1207,3),'Lookup Tables'!$G$3:$H$37,2,FALSE),IF(ISNA(VLOOKUP(LEFT(G1207,2),'Lookup Tables'!$G$3:$H$37,2,FALSE)),"Other",VLOOKUP(LEFT(G1207,2),'Lookup Tables'!$G$3:$H$37,2,FALSE)))</f>
        <v>Other</v>
      </c>
      <c r="U1207" s="79" t="str">
        <f t="shared" si="127"/>
        <v/>
      </c>
      <c r="V1207" s="79" t="str">
        <f t="shared" si="128"/>
        <v>n/a</v>
      </c>
      <c r="W1207" s="79">
        <f>VLOOKUP(V1207,'Lookup Tables'!$K$3:$L$21,2,FALSE)</f>
        <v>0</v>
      </c>
      <c r="X1207" s="79">
        <f t="shared" si="129"/>
        <v>0</v>
      </c>
      <c r="Y1207" s="12" t="e">
        <f ca="1">IF(R1207="LATE",TODAY()-P1207,0)</f>
        <v>#N/A</v>
      </c>
      <c r="Z1207" t="e">
        <f ca="1">Y1207*L1207</f>
        <v>#N/A</v>
      </c>
      <c r="AA1207" s="80"/>
      <c r="AB1207" s="93"/>
    </row>
    <row r="1208" spans="1:28" x14ac:dyDescent="0.25">
      <c r="A1208" s="25"/>
      <c r="B1208" s="25"/>
      <c r="C1208" s="26"/>
      <c r="D1208" s="26"/>
      <c r="E1208" s="25"/>
      <c r="F1208" s="25"/>
      <c r="G1208" s="25"/>
      <c r="H1208" s="25"/>
      <c r="I1208" s="25"/>
      <c r="J1208" s="27"/>
      <c r="K1208" s="27"/>
      <c r="L1208" s="27"/>
      <c r="M1208" s="93" t="e">
        <f>#REF!/#REF!</f>
        <v>#REF!</v>
      </c>
      <c r="N1208" s="4" t="str">
        <f t="shared" si="130"/>
        <v/>
      </c>
      <c r="O1208" s="4" t="e">
        <f t="shared" si="131"/>
        <v>#REF!</v>
      </c>
      <c r="P1208" s="8">
        <f t="shared" si="132"/>
        <v>0</v>
      </c>
      <c r="Q1208" s="8" t="e">
        <f>VLOOKUP(P1208,'Lookup Tables'!$A$3:$B$121,1,TRUE)</f>
        <v>#N/A</v>
      </c>
      <c r="R1208" s="9" t="e">
        <f>VLOOKUP(P1208,'Lookup Tables'!$A$3:$B$121,2,TRUE)</f>
        <v>#N/A</v>
      </c>
      <c r="S1208" s="10" t="e">
        <f>VLOOKUP(P1208,'Lookup Tables'!$D$3:$E$25,2,TRUE)</f>
        <v>#N/A</v>
      </c>
      <c r="T1208" s="24" t="str">
        <f>IF(LEFT(G1208,2)="PH",VLOOKUP(LEFT(G1208,3),'Lookup Tables'!$G$3:$H$37,2,FALSE),IF(ISNA(VLOOKUP(LEFT(G1208,2),'Lookup Tables'!$G$3:$H$37,2,FALSE)),"Other",VLOOKUP(LEFT(G1208,2),'Lookup Tables'!$G$3:$H$37,2,FALSE)))</f>
        <v>Other</v>
      </c>
      <c r="U1208" s="79" t="str">
        <f t="shared" si="127"/>
        <v/>
      </c>
      <c r="V1208" s="79" t="str">
        <f t="shared" si="128"/>
        <v>n/a</v>
      </c>
      <c r="W1208" s="79">
        <f>VLOOKUP(V1208,'Lookup Tables'!$K$3:$L$21,2,FALSE)</f>
        <v>0</v>
      </c>
      <c r="X1208" s="79">
        <f t="shared" si="129"/>
        <v>0</v>
      </c>
      <c r="Y1208" s="12" t="e">
        <f ca="1">IF(R1208="LATE",TODAY()-P1208,0)</f>
        <v>#N/A</v>
      </c>
      <c r="Z1208" t="e">
        <f ca="1">Y1208*L1208</f>
        <v>#N/A</v>
      </c>
      <c r="AA1208" s="80"/>
      <c r="AB1208" s="93"/>
    </row>
    <row r="1209" spans="1:28" x14ac:dyDescent="0.25">
      <c r="A1209" s="25"/>
      <c r="B1209" s="25"/>
      <c r="C1209" s="26"/>
      <c r="D1209" s="26"/>
      <c r="E1209" s="25"/>
      <c r="F1209" s="25"/>
      <c r="G1209" s="25"/>
      <c r="H1209" s="25"/>
      <c r="I1209" s="25"/>
      <c r="J1209" s="27"/>
      <c r="K1209" s="27"/>
      <c r="L1209" s="27"/>
      <c r="M1209" s="93" t="e">
        <f>#REF!/#REF!</f>
        <v>#REF!</v>
      </c>
      <c r="N1209" s="4" t="str">
        <f t="shared" si="130"/>
        <v/>
      </c>
      <c r="O1209" s="4" t="e">
        <f t="shared" si="131"/>
        <v>#REF!</v>
      </c>
      <c r="P1209" s="8">
        <f t="shared" si="132"/>
        <v>0</v>
      </c>
      <c r="Q1209" s="8" t="e">
        <f>VLOOKUP(P1209,'Lookup Tables'!$A$3:$B$121,1,TRUE)</f>
        <v>#N/A</v>
      </c>
      <c r="R1209" s="9" t="e">
        <f>VLOOKUP(P1209,'Lookup Tables'!$A$3:$B$121,2,TRUE)</f>
        <v>#N/A</v>
      </c>
      <c r="S1209" s="10" t="e">
        <f>VLOOKUP(P1209,'Lookup Tables'!$D$3:$E$25,2,TRUE)</f>
        <v>#N/A</v>
      </c>
      <c r="T1209" s="24" t="str">
        <f>IF(LEFT(G1209,2)="PH",VLOOKUP(LEFT(G1209,3),'Lookup Tables'!$G$3:$H$37,2,FALSE),IF(ISNA(VLOOKUP(LEFT(G1209,2),'Lookup Tables'!$G$3:$H$37,2,FALSE)),"Other",VLOOKUP(LEFT(G1209,2),'Lookup Tables'!$G$3:$H$37,2,FALSE)))</f>
        <v>Other</v>
      </c>
      <c r="U1209" s="79" t="str">
        <f t="shared" si="127"/>
        <v/>
      </c>
      <c r="V1209" s="79" t="str">
        <f t="shared" si="128"/>
        <v>n/a</v>
      </c>
      <c r="W1209" s="79">
        <f>VLOOKUP(V1209,'Lookup Tables'!$K$3:$L$21,2,FALSE)</f>
        <v>0</v>
      </c>
      <c r="X1209" s="79">
        <f t="shared" si="129"/>
        <v>0</v>
      </c>
      <c r="Y1209" s="12" t="e">
        <f ca="1">IF(R1209="LATE",TODAY()-P1209,0)</f>
        <v>#N/A</v>
      </c>
      <c r="Z1209" t="e">
        <f ca="1">Y1209*L1209</f>
        <v>#N/A</v>
      </c>
      <c r="AA1209" s="80"/>
      <c r="AB1209" s="93"/>
    </row>
    <row r="1210" spans="1:28" x14ac:dyDescent="0.25">
      <c r="A1210" s="25"/>
      <c r="B1210" s="25"/>
      <c r="C1210" s="26"/>
      <c r="D1210" s="26"/>
      <c r="E1210" s="25"/>
      <c r="F1210" s="25"/>
      <c r="G1210" s="25"/>
      <c r="H1210" s="25"/>
      <c r="I1210" s="25"/>
      <c r="J1210" s="27"/>
      <c r="K1210" s="27"/>
      <c r="L1210" s="27"/>
      <c r="M1210" s="93" t="e">
        <f>#REF!/#REF!</f>
        <v>#REF!</v>
      </c>
      <c r="N1210" s="4" t="str">
        <f t="shared" si="130"/>
        <v/>
      </c>
      <c r="O1210" s="4" t="e">
        <f t="shared" si="131"/>
        <v>#REF!</v>
      </c>
      <c r="P1210" s="8">
        <f t="shared" si="132"/>
        <v>0</v>
      </c>
      <c r="Q1210" s="8" t="e">
        <f>VLOOKUP(P1210,'Lookup Tables'!$A$3:$B$121,1,TRUE)</f>
        <v>#N/A</v>
      </c>
      <c r="R1210" s="9" t="e">
        <f>VLOOKUP(P1210,'Lookup Tables'!$A$3:$B$121,2,TRUE)</f>
        <v>#N/A</v>
      </c>
      <c r="S1210" s="10" t="e">
        <f>VLOOKUP(P1210,'Lookup Tables'!$D$3:$E$25,2,TRUE)</f>
        <v>#N/A</v>
      </c>
      <c r="T1210" s="24" t="str">
        <f>IF(LEFT(G1210,2)="PH",VLOOKUP(LEFT(G1210,3),'Lookup Tables'!$G$3:$H$37,2,FALSE),IF(ISNA(VLOOKUP(LEFT(G1210,2),'Lookup Tables'!$G$3:$H$37,2,FALSE)),"Other",VLOOKUP(LEFT(G1210,2),'Lookup Tables'!$G$3:$H$37,2,FALSE)))</f>
        <v>Other</v>
      </c>
      <c r="U1210" s="79" t="str">
        <f t="shared" si="127"/>
        <v/>
      </c>
      <c r="V1210" s="79" t="str">
        <f t="shared" si="128"/>
        <v>n/a</v>
      </c>
      <c r="W1210" s="79">
        <f>VLOOKUP(V1210,'Lookup Tables'!$K$3:$L$21,2,FALSE)</f>
        <v>0</v>
      </c>
      <c r="X1210" s="79">
        <f t="shared" si="129"/>
        <v>0</v>
      </c>
      <c r="Y1210" s="12" t="e">
        <f ca="1">IF(R1210="LATE",TODAY()-P1210,0)</f>
        <v>#N/A</v>
      </c>
      <c r="Z1210" t="e">
        <f ca="1">Y1210*L1210</f>
        <v>#N/A</v>
      </c>
      <c r="AA1210" s="80"/>
      <c r="AB1210" s="93"/>
    </row>
    <row r="1211" spans="1:28" x14ac:dyDescent="0.25">
      <c r="A1211" s="25"/>
      <c r="B1211" s="25"/>
      <c r="C1211" s="26"/>
      <c r="D1211" s="26"/>
      <c r="E1211" s="25"/>
      <c r="F1211" s="25"/>
      <c r="G1211" s="25"/>
      <c r="H1211" s="25"/>
      <c r="I1211" s="25"/>
      <c r="J1211" s="27"/>
      <c r="K1211" s="27"/>
      <c r="L1211" s="27"/>
      <c r="M1211" s="93" t="e">
        <f>#REF!/#REF!</f>
        <v>#REF!</v>
      </c>
      <c r="N1211" s="4" t="str">
        <f t="shared" si="130"/>
        <v/>
      </c>
      <c r="O1211" s="4" t="e">
        <f t="shared" si="131"/>
        <v>#REF!</v>
      </c>
      <c r="P1211" s="8">
        <f t="shared" si="132"/>
        <v>0</v>
      </c>
      <c r="Q1211" s="8" t="e">
        <f>VLOOKUP(P1211,'Lookup Tables'!$A$3:$B$121,1,TRUE)</f>
        <v>#N/A</v>
      </c>
      <c r="R1211" s="9" t="e">
        <f>VLOOKUP(P1211,'Lookup Tables'!$A$3:$B$121,2,TRUE)</f>
        <v>#N/A</v>
      </c>
      <c r="S1211" s="10" t="e">
        <f>VLOOKUP(P1211,'Lookup Tables'!$D$3:$E$25,2,TRUE)</f>
        <v>#N/A</v>
      </c>
      <c r="T1211" s="24" t="str">
        <f>IF(LEFT(G1211,2)="PH",VLOOKUP(LEFT(G1211,3),'Lookup Tables'!$G$3:$H$37,2,FALSE),IF(ISNA(VLOOKUP(LEFT(G1211,2),'Lookup Tables'!$G$3:$H$37,2,FALSE)),"Other",VLOOKUP(LEFT(G1211,2),'Lookup Tables'!$G$3:$H$37,2,FALSE)))</f>
        <v>Other</v>
      </c>
      <c r="U1211" s="79" t="str">
        <f t="shared" si="127"/>
        <v/>
      </c>
      <c r="V1211" s="79" t="str">
        <f t="shared" si="128"/>
        <v>n/a</v>
      </c>
      <c r="W1211" s="79">
        <f>VLOOKUP(V1211,'Lookup Tables'!$K$3:$L$21,2,FALSE)</f>
        <v>0</v>
      </c>
      <c r="X1211" s="79">
        <f t="shared" si="129"/>
        <v>0</v>
      </c>
      <c r="Y1211" s="12" t="e">
        <f ca="1">IF(R1211="LATE",TODAY()-P1211,0)</f>
        <v>#N/A</v>
      </c>
      <c r="Z1211" t="e">
        <f ca="1">Y1211*L1211</f>
        <v>#N/A</v>
      </c>
      <c r="AA1211" s="80"/>
      <c r="AB1211" s="93"/>
    </row>
    <row r="1212" spans="1:28" x14ac:dyDescent="0.25">
      <c r="A1212" s="25"/>
      <c r="B1212" s="25"/>
      <c r="C1212" s="26"/>
      <c r="D1212" s="26"/>
      <c r="E1212" s="25"/>
      <c r="F1212" s="25"/>
      <c r="G1212" s="25"/>
      <c r="H1212" s="25"/>
      <c r="I1212" s="25"/>
      <c r="J1212" s="27"/>
      <c r="K1212" s="27"/>
      <c r="L1212" s="27"/>
      <c r="M1212" s="93" t="e">
        <f>#REF!/#REF!</f>
        <v>#REF!</v>
      </c>
      <c r="N1212" s="4" t="str">
        <f t="shared" si="130"/>
        <v/>
      </c>
      <c r="O1212" s="4" t="e">
        <f t="shared" si="131"/>
        <v>#REF!</v>
      </c>
      <c r="P1212" s="8">
        <f t="shared" si="132"/>
        <v>0</v>
      </c>
      <c r="Q1212" s="8" t="e">
        <f>VLOOKUP(P1212,'Lookup Tables'!$A$3:$B$121,1,TRUE)</f>
        <v>#N/A</v>
      </c>
      <c r="R1212" s="9" t="e">
        <f>VLOOKUP(P1212,'Lookup Tables'!$A$3:$B$121,2,TRUE)</f>
        <v>#N/A</v>
      </c>
      <c r="S1212" s="10" t="e">
        <f>VLOOKUP(P1212,'Lookup Tables'!$D$3:$E$25,2,TRUE)</f>
        <v>#N/A</v>
      </c>
      <c r="T1212" s="24" t="str">
        <f>IF(LEFT(G1212,2)="PH",VLOOKUP(LEFT(G1212,3),'Lookup Tables'!$G$3:$H$37,2,FALSE),IF(ISNA(VLOOKUP(LEFT(G1212,2),'Lookup Tables'!$G$3:$H$37,2,FALSE)),"Other",VLOOKUP(LEFT(G1212,2),'Lookup Tables'!$G$3:$H$37,2,FALSE)))</f>
        <v>Other</v>
      </c>
      <c r="U1212" s="79" t="str">
        <f t="shared" si="127"/>
        <v/>
      </c>
      <c r="V1212" s="79" t="str">
        <f t="shared" si="128"/>
        <v>n/a</v>
      </c>
      <c r="W1212" s="79">
        <f>VLOOKUP(V1212,'Lookup Tables'!$K$3:$L$21,2,FALSE)</f>
        <v>0</v>
      </c>
      <c r="X1212" s="79">
        <f t="shared" si="129"/>
        <v>0</v>
      </c>
      <c r="Y1212" s="12" t="e">
        <f ca="1">IF(R1212="LATE",TODAY()-P1212,0)</f>
        <v>#N/A</v>
      </c>
      <c r="Z1212" t="e">
        <f ca="1">Y1212*L1212</f>
        <v>#N/A</v>
      </c>
      <c r="AA1212" s="80"/>
      <c r="AB1212" s="93"/>
    </row>
    <row r="1213" spans="1:28" x14ac:dyDescent="0.25">
      <c r="A1213" s="25"/>
      <c r="B1213" s="25"/>
      <c r="C1213" s="26"/>
      <c r="D1213" s="26"/>
      <c r="E1213" s="25"/>
      <c r="F1213" s="25"/>
      <c r="G1213" s="25"/>
      <c r="H1213" s="25"/>
      <c r="I1213" s="25"/>
      <c r="J1213" s="27"/>
      <c r="K1213" s="27"/>
      <c r="L1213" s="27"/>
      <c r="M1213" s="93" t="e">
        <f>#REF!/#REF!</f>
        <v>#REF!</v>
      </c>
      <c r="N1213" s="4" t="str">
        <f t="shared" si="130"/>
        <v/>
      </c>
      <c r="O1213" s="4" t="e">
        <f t="shared" si="131"/>
        <v>#REF!</v>
      </c>
      <c r="P1213" s="8">
        <f t="shared" si="132"/>
        <v>0</v>
      </c>
      <c r="Q1213" s="8" t="e">
        <f>VLOOKUP(P1213,'Lookup Tables'!$A$3:$B$121,1,TRUE)</f>
        <v>#N/A</v>
      </c>
      <c r="R1213" s="9" t="e">
        <f>VLOOKUP(P1213,'Lookup Tables'!$A$3:$B$121,2,TRUE)</f>
        <v>#N/A</v>
      </c>
      <c r="S1213" s="10" t="e">
        <f>VLOOKUP(P1213,'Lookup Tables'!$D$3:$E$25,2,TRUE)</f>
        <v>#N/A</v>
      </c>
      <c r="T1213" s="24" t="str">
        <f>IF(LEFT(G1213,2)="PH",VLOOKUP(LEFT(G1213,3),'Lookup Tables'!$G$3:$H$37,2,FALSE),IF(ISNA(VLOOKUP(LEFT(G1213,2),'Lookup Tables'!$G$3:$H$37,2,FALSE)),"Other",VLOOKUP(LEFT(G1213,2),'Lookup Tables'!$G$3:$H$37,2,FALSE)))</f>
        <v>Other</v>
      </c>
      <c r="U1213" s="79" t="str">
        <f t="shared" si="127"/>
        <v/>
      </c>
      <c r="V1213" s="79" t="str">
        <f t="shared" si="128"/>
        <v>n/a</v>
      </c>
      <c r="W1213" s="79">
        <f>VLOOKUP(V1213,'Lookup Tables'!$K$3:$L$21,2,FALSE)</f>
        <v>0</v>
      </c>
      <c r="X1213" s="79">
        <f t="shared" si="129"/>
        <v>0</v>
      </c>
      <c r="Y1213" s="12" t="e">
        <f ca="1">IF(R1213="LATE",TODAY()-P1213,0)</f>
        <v>#N/A</v>
      </c>
      <c r="Z1213" t="e">
        <f ca="1">Y1213*L1213</f>
        <v>#N/A</v>
      </c>
      <c r="AA1213" s="80"/>
      <c r="AB1213" s="93"/>
    </row>
    <row r="1214" spans="1:28" x14ac:dyDescent="0.25">
      <c r="A1214" s="25"/>
      <c r="B1214" s="25"/>
      <c r="C1214" s="26"/>
      <c r="D1214" s="26"/>
      <c r="E1214" s="25"/>
      <c r="F1214" s="25"/>
      <c r="G1214" s="25"/>
      <c r="H1214" s="25"/>
      <c r="I1214" s="25"/>
      <c r="J1214" s="27"/>
      <c r="K1214" s="27"/>
      <c r="L1214" s="27"/>
      <c r="M1214" s="93" t="e">
        <f>#REF!/#REF!</f>
        <v>#REF!</v>
      </c>
      <c r="N1214" s="4" t="str">
        <f t="shared" si="130"/>
        <v/>
      </c>
      <c r="O1214" s="4" t="e">
        <f t="shared" si="131"/>
        <v>#REF!</v>
      </c>
      <c r="P1214" s="8">
        <f t="shared" si="132"/>
        <v>0</v>
      </c>
      <c r="Q1214" s="8" t="e">
        <f>VLOOKUP(P1214,'Lookup Tables'!$A$3:$B$121,1,TRUE)</f>
        <v>#N/A</v>
      </c>
      <c r="R1214" s="9" t="e">
        <f>VLOOKUP(P1214,'Lookup Tables'!$A$3:$B$121,2,TRUE)</f>
        <v>#N/A</v>
      </c>
      <c r="S1214" s="10" t="e">
        <f>VLOOKUP(P1214,'Lookup Tables'!$D$3:$E$25,2,TRUE)</f>
        <v>#N/A</v>
      </c>
      <c r="T1214" s="24" t="str">
        <f>IF(LEFT(G1214,2)="PH",VLOOKUP(LEFT(G1214,3),'Lookup Tables'!$G$3:$H$37,2,FALSE),IF(ISNA(VLOOKUP(LEFT(G1214,2),'Lookup Tables'!$G$3:$H$37,2,FALSE)),"Other",VLOOKUP(LEFT(G1214,2),'Lookup Tables'!$G$3:$H$37,2,FALSE)))</f>
        <v>Other</v>
      </c>
      <c r="U1214" s="79" t="str">
        <f t="shared" si="127"/>
        <v/>
      </c>
      <c r="V1214" s="79" t="str">
        <f t="shared" si="128"/>
        <v>n/a</v>
      </c>
      <c r="W1214" s="79">
        <f>VLOOKUP(V1214,'Lookup Tables'!$K$3:$L$21,2,FALSE)</f>
        <v>0</v>
      </c>
      <c r="X1214" s="79">
        <f t="shared" si="129"/>
        <v>0</v>
      </c>
      <c r="Y1214" s="12" t="e">
        <f ca="1">IF(R1214="LATE",TODAY()-P1214,0)</f>
        <v>#N/A</v>
      </c>
      <c r="Z1214" t="e">
        <f ca="1">Y1214*L1214</f>
        <v>#N/A</v>
      </c>
      <c r="AA1214" s="80"/>
      <c r="AB1214" s="93"/>
    </row>
    <row r="1215" spans="1:28" x14ac:dyDescent="0.25">
      <c r="A1215" s="25"/>
      <c r="B1215" s="25"/>
      <c r="C1215" s="26"/>
      <c r="D1215" s="26"/>
      <c r="E1215" s="25"/>
      <c r="F1215" s="25"/>
      <c r="G1215" s="25"/>
      <c r="H1215" s="25"/>
      <c r="I1215" s="25"/>
      <c r="J1215" s="27"/>
      <c r="K1215" s="27"/>
      <c r="L1215" s="27"/>
      <c r="M1215" s="93" t="e">
        <f>#REF!/#REF!</f>
        <v>#REF!</v>
      </c>
      <c r="N1215" s="4" t="str">
        <f t="shared" si="130"/>
        <v/>
      </c>
      <c r="O1215" s="4" t="e">
        <f t="shared" si="131"/>
        <v>#REF!</v>
      </c>
      <c r="P1215" s="8">
        <f t="shared" si="132"/>
        <v>0</v>
      </c>
      <c r="Q1215" s="8" t="e">
        <f>VLOOKUP(P1215,'Lookup Tables'!$A$3:$B$121,1,TRUE)</f>
        <v>#N/A</v>
      </c>
      <c r="R1215" s="9" t="e">
        <f>VLOOKUP(P1215,'Lookup Tables'!$A$3:$B$121,2,TRUE)</f>
        <v>#N/A</v>
      </c>
      <c r="S1215" s="10" t="e">
        <f>VLOOKUP(P1215,'Lookup Tables'!$D$3:$E$25,2,TRUE)</f>
        <v>#N/A</v>
      </c>
      <c r="T1215" s="24" t="str">
        <f>IF(LEFT(G1215,2)="PH",VLOOKUP(LEFT(G1215,3),'Lookup Tables'!$G$3:$H$37,2,FALSE),IF(ISNA(VLOOKUP(LEFT(G1215,2),'Lookup Tables'!$G$3:$H$37,2,FALSE)),"Other",VLOOKUP(LEFT(G1215,2),'Lookup Tables'!$G$3:$H$37,2,FALSE)))</f>
        <v>Other</v>
      </c>
      <c r="U1215" s="79" t="str">
        <f t="shared" si="127"/>
        <v/>
      </c>
      <c r="V1215" s="79" t="str">
        <f t="shared" si="128"/>
        <v>n/a</v>
      </c>
      <c r="W1215" s="79">
        <f>VLOOKUP(V1215,'Lookup Tables'!$K$3:$L$21,2,FALSE)</f>
        <v>0</v>
      </c>
      <c r="X1215" s="79">
        <f t="shared" si="129"/>
        <v>0</v>
      </c>
      <c r="Y1215" s="12" t="e">
        <f ca="1">IF(R1215="LATE",TODAY()-P1215,0)</f>
        <v>#N/A</v>
      </c>
      <c r="Z1215" t="e">
        <f ca="1">Y1215*L1215</f>
        <v>#N/A</v>
      </c>
      <c r="AA1215" s="80"/>
      <c r="AB1215" s="93"/>
    </row>
    <row r="1216" spans="1:28" x14ac:dyDescent="0.25">
      <c r="A1216" s="25"/>
      <c r="B1216" s="25"/>
      <c r="C1216" s="26"/>
      <c r="D1216" s="26"/>
      <c r="E1216" s="25"/>
      <c r="F1216" s="25"/>
      <c r="G1216" s="25"/>
      <c r="H1216" s="25"/>
      <c r="I1216" s="25"/>
      <c r="J1216" s="27"/>
      <c r="K1216" s="27"/>
      <c r="L1216" s="27"/>
      <c r="M1216" s="93" t="e">
        <f>#REF!/#REF!</f>
        <v>#REF!</v>
      </c>
      <c r="N1216" s="4" t="str">
        <f t="shared" si="130"/>
        <v/>
      </c>
      <c r="O1216" s="4" t="e">
        <f t="shared" si="131"/>
        <v>#REF!</v>
      </c>
      <c r="P1216" s="8">
        <f t="shared" si="132"/>
        <v>0</v>
      </c>
      <c r="Q1216" s="8" t="e">
        <f>VLOOKUP(P1216,'Lookup Tables'!$A$3:$B$121,1,TRUE)</f>
        <v>#N/A</v>
      </c>
      <c r="R1216" s="9" t="e">
        <f>VLOOKUP(P1216,'Lookup Tables'!$A$3:$B$121,2,TRUE)</f>
        <v>#N/A</v>
      </c>
      <c r="S1216" s="10" t="e">
        <f>VLOOKUP(P1216,'Lookup Tables'!$D$3:$E$25,2,TRUE)</f>
        <v>#N/A</v>
      </c>
      <c r="T1216" s="24" t="str">
        <f>IF(LEFT(G1216,2)="PH",VLOOKUP(LEFT(G1216,3),'Lookup Tables'!$G$3:$H$37,2,FALSE),IF(ISNA(VLOOKUP(LEFT(G1216,2),'Lookup Tables'!$G$3:$H$37,2,FALSE)),"Other",VLOOKUP(LEFT(G1216,2),'Lookup Tables'!$G$3:$H$37,2,FALSE)))</f>
        <v>Other</v>
      </c>
      <c r="U1216" s="79" t="str">
        <f t="shared" si="127"/>
        <v/>
      </c>
      <c r="V1216" s="79" t="str">
        <f t="shared" si="128"/>
        <v>n/a</v>
      </c>
      <c r="W1216" s="79">
        <f>VLOOKUP(V1216,'Lookup Tables'!$K$3:$L$21,2,FALSE)</f>
        <v>0</v>
      </c>
      <c r="X1216" s="79">
        <f t="shared" si="129"/>
        <v>0</v>
      </c>
      <c r="Y1216" s="12" t="e">
        <f ca="1">IF(R1216="LATE",TODAY()-P1216,0)</f>
        <v>#N/A</v>
      </c>
      <c r="Z1216" t="e">
        <f ca="1">Y1216*L1216</f>
        <v>#N/A</v>
      </c>
      <c r="AA1216" s="80"/>
      <c r="AB1216" s="93"/>
    </row>
    <row r="1217" spans="1:28" x14ac:dyDescent="0.25">
      <c r="A1217" s="25"/>
      <c r="B1217" s="25"/>
      <c r="C1217" s="26"/>
      <c r="D1217" s="26"/>
      <c r="E1217" s="25"/>
      <c r="F1217" s="25"/>
      <c r="G1217" s="25"/>
      <c r="H1217" s="25"/>
      <c r="I1217" s="25"/>
      <c r="J1217" s="27"/>
      <c r="K1217" s="27"/>
      <c r="L1217" s="27"/>
      <c r="M1217" s="93" t="e">
        <f>#REF!/#REF!</f>
        <v>#REF!</v>
      </c>
      <c r="N1217" s="4" t="str">
        <f t="shared" si="130"/>
        <v/>
      </c>
      <c r="O1217" s="4" t="e">
        <f t="shared" si="131"/>
        <v>#REF!</v>
      </c>
      <c r="P1217" s="8">
        <f t="shared" si="132"/>
        <v>0</v>
      </c>
      <c r="Q1217" s="8" t="e">
        <f>VLOOKUP(P1217,'Lookup Tables'!$A$3:$B$121,1,TRUE)</f>
        <v>#N/A</v>
      </c>
      <c r="R1217" s="9" t="e">
        <f>VLOOKUP(P1217,'Lookup Tables'!$A$3:$B$121,2,TRUE)</f>
        <v>#N/A</v>
      </c>
      <c r="S1217" s="10" t="e">
        <f>VLOOKUP(P1217,'Lookup Tables'!$D$3:$E$25,2,TRUE)</f>
        <v>#N/A</v>
      </c>
      <c r="T1217" s="24" t="str">
        <f>IF(LEFT(G1217,2)="PH",VLOOKUP(LEFT(G1217,3),'Lookup Tables'!$G$3:$H$37,2,FALSE),IF(ISNA(VLOOKUP(LEFT(G1217,2),'Lookup Tables'!$G$3:$H$37,2,FALSE)),"Other",VLOOKUP(LEFT(G1217,2),'Lookup Tables'!$G$3:$H$37,2,FALSE)))</f>
        <v>Other</v>
      </c>
      <c r="U1217" s="79" t="str">
        <f t="shared" si="127"/>
        <v/>
      </c>
      <c r="V1217" s="79" t="str">
        <f t="shared" si="128"/>
        <v>n/a</v>
      </c>
      <c r="W1217" s="79">
        <f>VLOOKUP(V1217,'Lookup Tables'!$K$3:$L$21,2,FALSE)</f>
        <v>0</v>
      </c>
      <c r="X1217" s="79">
        <f t="shared" si="129"/>
        <v>0</v>
      </c>
      <c r="Y1217" s="12" t="e">
        <f ca="1">IF(R1217="LATE",TODAY()-P1217,0)</f>
        <v>#N/A</v>
      </c>
      <c r="Z1217" t="e">
        <f ca="1">Y1217*L1217</f>
        <v>#N/A</v>
      </c>
      <c r="AA1217" s="80"/>
      <c r="AB1217" s="93"/>
    </row>
    <row r="1218" spans="1:28" x14ac:dyDescent="0.25">
      <c r="A1218" s="25"/>
      <c r="B1218" s="25"/>
      <c r="C1218" s="26"/>
      <c r="D1218" s="26"/>
      <c r="E1218" s="25"/>
      <c r="F1218" s="25"/>
      <c r="G1218" s="25"/>
      <c r="H1218" s="25"/>
      <c r="I1218" s="25"/>
      <c r="J1218" s="27"/>
      <c r="K1218" s="27"/>
      <c r="L1218" s="27"/>
      <c r="M1218" s="93" t="e">
        <f>#REF!/#REF!</f>
        <v>#REF!</v>
      </c>
      <c r="N1218" s="4" t="str">
        <f t="shared" si="130"/>
        <v/>
      </c>
      <c r="O1218" s="4" t="e">
        <f t="shared" si="131"/>
        <v>#REF!</v>
      </c>
      <c r="P1218" s="8">
        <f t="shared" si="132"/>
        <v>0</v>
      </c>
      <c r="Q1218" s="8" t="e">
        <f>VLOOKUP(P1218,'Lookup Tables'!$A$3:$B$121,1,TRUE)</f>
        <v>#N/A</v>
      </c>
      <c r="R1218" s="9" t="e">
        <f>VLOOKUP(P1218,'Lookup Tables'!$A$3:$B$121,2,TRUE)</f>
        <v>#N/A</v>
      </c>
      <c r="S1218" s="10" t="e">
        <f>VLOOKUP(P1218,'Lookup Tables'!$D$3:$E$25,2,TRUE)</f>
        <v>#N/A</v>
      </c>
      <c r="T1218" s="24" t="str">
        <f>IF(LEFT(G1218,2)="PH",VLOOKUP(LEFT(G1218,3),'Lookup Tables'!$G$3:$H$37,2,FALSE),IF(ISNA(VLOOKUP(LEFT(G1218,2),'Lookup Tables'!$G$3:$H$37,2,FALSE)),"Other",VLOOKUP(LEFT(G1218,2),'Lookup Tables'!$G$3:$H$37,2,FALSE)))</f>
        <v>Other</v>
      </c>
      <c r="U1218" s="79" t="str">
        <f t="shared" si="127"/>
        <v/>
      </c>
      <c r="V1218" s="79" t="str">
        <f t="shared" si="128"/>
        <v>n/a</v>
      </c>
      <c r="W1218" s="79">
        <f>VLOOKUP(V1218,'Lookup Tables'!$K$3:$L$21,2,FALSE)</f>
        <v>0</v>
      </c>
      <c r="X1218" s="79">
        <f t="shared" si="129"/>
        <v>0</v>
      </c>
      <c r="Y1218" s="12" t="e">
        <f ca="1">IF(R1218="LATE",TODAY()-P1218,0)</f>
        <v>#N/A</v>
      </c>
      <c r="Z1218" t="e">
        <f ca="1">Y1218*L1218</f>
        <v>#N/A</v>
      </c>
      <c r="AA1218" s="80"/>
      <c r="AB1218" s="93"/>
    </row>
    <row r="1219" spans="1:28" x14ac:dyDescent="0.25">
      <c r="A1219" s="25"/>
      <c r="B1219" s="25"/>
      <c r="C1219" s="26"/>
      <c r="D1219" s="26"/>
      <c r="E1219" s="25"/>
      <c r="F1219" s="25"/>
      <c r="G1219" s="25"/>
      <c r="H1219" s="25"/>
      <c r="I1219" s="25"/>
      <c r="J1219" s="27"/>
      <c r="K1219" s="27"/>
      <c r="L1219" s="27"/>
      <c r="M1219" s="93" t="e">
        <f>#REF!/#REF!</f>
        <v>#REF!</v>
      </c>
      <c r="N1219" s="4" t="str">
        <f t="shared" si="130"/>
        <v/>
      </c>
      <c r="O1219" s="4" t="e">
        <f t="shared" si="131"/>
        <v>#REF!</v>
      </c>
      <c r="P1219" s="8">
        <f t="shared" si="132"/>
        <v>0</v>
      </c>
      <c r="Q1219" s="8" t="e">
        <f>VLOOKUP(P1219,'Lookup Tables'!$A$3:$B$121,1,TRUE)</f>
        <v>#N/A</v>
      </c>
      <c r="R1219" s="9" t="e">
        <f>VLOOKUP(P1219,'Lookup Tables'!$A$3:$B$121,2,TRUE)</f>
        <v>#N/A</v>
      </c>
      <c r="S1219" s="10" t="e">
        <f>VLOOKUP(P1219,'Lookup Tables'!$D$3:$E$25,2,TRUE)</f>
        <v>#N/A</v>
      </c>
      <c r="T1219" s="24" t="str">
        <f>IF(LEFT(G1219,2)="PH",VLOOKUP(LEFT(G1219,3),'Lookup Tables'!$G$3:$H$37,2,FALSE),IF(ISNA(VLOOKUP(LEFT(G1219,2),'Lookup Tables'!$G$3:$H$37,2,FALSE)),"Other",VLOOKUP(LEFT(G1219,2),'Lookup Tables'!$G$3:$H$37,2,FALSE)))</f>
        <v>Other</v>
      </c>
      <c r="U1219" s="79" t="str">
        <f t="shared" ref="U1219:U1282" si="133">LEFT(G1219,3)</f>
        <v/>
      </c>
      <c r="V1219" s="79" t="str">
        <f t="shared" ref="V1219:V1282" si="134">IF(T1219="Battery",IF(LEFT(U1219,1)="L",VALUE(MID(U1219,2,2)),MID(U1219,2,1)),"n/a")</f>
        <v>n/a</v>
      </c>
      <c r="W1219" s="79">
        <f>VLOOKUP(V1219,'Lookup Tables'!$K$3:$L$21,2,FALSE)</f>
        <v>0</v>
      </c>
      <c r="X1219" s="79">
        <f t="shared" ref="X1219:X1282" si="135">W1219*L1219</f>
        <v>0</v>
      </c>
      <c r="Y1219" s="12" t="e">
        <f ca="1">IF(R1219="LATE",TODAY()-P1219,0)</f>
        <v>#N/A</v>
      </c>
      <c r="Z1219" t="e">
        <f ca="1">Y1219*L1219</f>
        <v>#N/A</v>
      </c>
      <c r="AA1219" s="80"/>
      <c r="AB1219" s="93"/>
    </row>
    <row r="1220" spans="1:28" x14ac:dyDescent="0.25">
      <c r="A1220" s="25"/>
      <c r="B1220" s="25"/>
      <c r="C1220" s="26"/>
      <c r="D1220" s="26"/>
      <c r="E1220" s="25"/>
      <c r="F1220" s="25"/>
      <c r="G1220" s="25"/>
      <c r="H1220" s="25"/>
      <c r="I1220" s="25"/>
      <c r="J1220" s="27"/>
      <c r="K1220" s="27"/>
      <c r="L1220" s="27"/>
      <c r="M1220" s="93" t="e">
        <f>#REF!/#REF!</f>
        <v>#REF!</v>
      </c>
      <c r="N1220" s="4" t="str">
        <f t="shared" si="130"/>
        <v/>
      </c>
      <c r="O1220" s="4" t="e">
        <f t="shared" si="131"/>
        <v>#REF!</v>
      </c>
      <c r="P1220" s="8">
        <f t="shared" si="132"/>
        <v>0</v>
      </c>
      <c r="Q1220" s="8" t="e">
        <f>VLOOKUP(P1220,'Lookup Tables'!$A$3:$B$121,1,TRUE)</f>
        <v>#N/A</v>
      </c>
      <c r="R1220" s="9" t="e">
        <f>VLOOKUP(P1220,'Lookup Tables'!$A$3:$B$121,2,TRUE)</f>
        <v>#N/A</v>
      </c>
      <c r="S1220" s="10" t="e">
        <f>VLOOKUP(P1220,'Lookup Tables'!$D$3:$E$25,2,TRUE)</f>
        <v>#N/A</v>
      </c>
      <c r="T1220" s="24" t="str">
        <f>IF(LEFT(G1220,2)="PH",VLOOKUP(LEFT(G1220,3),'Lookup Tables'!$G$3:$H$37,2,FALSE),IF(ISNA(VLOOKUP(LEFT(G1220,2),'Lookup Tables'!$G$3:$H$37,2,FALSE)),"Other",VLOOKUP(LEFT(G1220,2),'Lookup Tables'!$G$3:$H$37,2,FALSE)))</f>
        <v>Other</v>
      </c>
      <c r="U1220" s="79" t="str">
        <f t="shared" si="133"/>
        <v/>
      </c>
      <c r="V1220" s="79" t="str">
        <f t="shared" si="134"/>
        <v>n/a</v>
      </c>
      <c r="W1220" s="79">
        <f>VLOOKUP(V1220,'Lookup Tables'!$K$3:$L$21,2,FALSE)</f>
        <v>0</v>
      </c>
      <c r="X1220" s="79">
        <f t="shared" si="135"/>
        <v>0</v>
      </c>
      <c r="Y1220" s="12" t="e">
        <f ca="1">IF(R1220="LATE",TODAY()-P1220,0)</f>
        <v>#N/A</v>
      </c>
      <c r="Z1220" t="e">
        <f ca="1">Y1220*L1220</f>
        <v>#N/A</v>
      </c>
      <c r="AA1220" s="80"/>
      <c r="AB1220" s="93"/>
    </row>
    <row r="1221" spans="1:28" x14ac:dyDescent="0.25">
      <c r="A1221" s="25"/>
      <c r="B1221" s="25"/>
      <c r="C1221" s="26"/>
      <c r="D1221" s="26"/>
      <c r="E1221" s="25"/>
      <c r="F1221" s="25"/>
      <c r="G1221" s="25"/>
      <c r="H1221" s="25"/>
      <c r="I1221" s="25"/>
      <c r="J1221" s="27"/>
      <c r="K1221" s="27"/>
      <c r="L1221" s="27"/>
      <c r="M1221" s="93" t="e">
        <f>#REF!/#REF!</f>
        <v>#REF!</v>
      </c>
      <c r="N1221" s="4" t="str">
        <f t="shared" si="130"/>
        <v/>
      </c>
      <c r="O1221" s="4" t="e">
        <f t="shared" si="131"/>
        <v>#REF!</v>
      </c>
      <c r="P1221" s="8">
        <f t="shared" si="132"/>
        <v>0</v>
      </c>
      <c r="Q1221" s="8" t="e">
        <f>VLOOKUP(P1221,'Lookup Tables'!$A$3:$B$121,1,TRUE)</f>
        <v>#N/A</v>
      </c>
      <c r="R1221" s="9" t="e">
        <f>VLOOKUP(P1221,'Lookup Tables'!$A$3:$B$121,2,TRUE)</f>
        <v>#N/A</v>
      </c>
      <c r="S1221" s="10" t="e">
        <f>VLOOKUP(P1221,'Lookup Tables'!$D$3:$E$25,2,TRUE)</f>
        <v>#N/A</v>
      </c>
      <c r="T1221" s="24" t="str">
        <f>IF(LEFT(G1221,2)="PH",VLOOKUP(LEFT(G1221,3),'Lookup Tables'!$G$3:$H$37,2,FALSE),IF(ISNA(VLOOKUP(LEFT(G1221,2),'Lookup Tables'!$G$3:$H$37,2,FALSE)),"Other",VLOOKUP(LEFT(G1221,2),'Lookup Tables'!$G$3:$H$37,2,FALSE)))</f>
        <v>Other</v>
      </c>
      <c r="U1221" s="79" t="str">
        <f t="shared" si="133"/>
        <v/>
      </c>
      <c r="V1221" s="79" t="str">
        <f t="shared" si="134"/>
        <v>n/a</v>
      </c>
      <c r="W1221" s="79">
        <f>VLOOKUP(V1221,'Lookup Tables'!$K$3:$L$21,2,FALSE)</f>
        <v>0</v>
      </c>
      <c r="X1221" s="79">
        <f t="shared" si="135"/>
        <v>0</v>
      </c>
      <c r="Y1221" s="12" t="e">
        <f ca="1">IF(R1221="LATE",TODAY()-P1221,0)</f>
        <v>#N/A</v>
      </c>
      <c r="Z1221" t="e">
        <f ca="1">Y1221*L1221</f>
        <v>#N/A</v>
      </c>
      <c r="AA1221" s="80"/>
      <c r="AB1221" s="93"/>
    </row>
    <row r="1222" spans="1:28" x14ac:dyDescent="0.25">
      <c r="A1222" s="25"/>
      <c r="B1222" s="25"/>
      <c r="C1222" s="26"/>
      <c r="D1222" s="26"/>
      <c r="E1222" s="25"/>
      <c r="F1222" s="25"/>
      <c r="G1222" s="25"/>
      <c r="H1222" s="25"/>
      <c r="I1222" s="25"/>
      <c r="J1222" s="27"/>
      <c r="K1222" s="27"/>
      <c r="L1222" s="27"/>
      <c r="M1222" s="93" t="e">
        <f>#REF!/#REF!</f>
        <v>#REF!</v>
      </c>
      <c r="N1222" s="4" t="str">
        <f t="shared" si="130"/>
        <v/>
      </c>
      <c r="O1222" s="4" t="e">
        <f t="shared" si="131"/>
        <v>#REF!</v>
      </c>
      <c r="P1222" s="8">
        <f t="shared" si="132"/>
        <v>0</v>
      </c>
      <c r="Q1222" s="8" t="e">
        <f>VLOOKUP(P1222,'Lookup Tables'!$A$3:$B$121,1,TRUE)</f>
        <v>#N/A</v>
      </c>
      <c r="R1222" s="9" t="e">
        <f>VLOOKUP(P1222,'Lookup Tables'!$A$3:$B$121,2,TRUE)</f>
        <v>#N/A</v>
      </c>
      <c r="S1222" s="10" t="e">
        <f>VLOOKUP(P1222,'Lookup Tables'!$D$3:$E$25,2,TRUE)</f>
        <v>#N/A</v>
      </c>
      <c r="T1222" s="24" t="str">
        <f>IF(LEFT(G1222,2)="PH",VLOOKUP(LEFT(G1222,3),'Lookup Tables'!$G$3:$H$37,2,FALSE),IF(ISNA(VLOOKUP(LEFT(G1222,2),'Lookup Tables'!$G$3:$H$37,2,FALSE)),"Other",VLOOKUP(LEFT(G1222,2),'Lookup Tables'!$G$3:$H$37,2,FALSE)))</f>
        <v>Other</v>
      </c>
      <c r="U1222" s="79" t="str">
        <f t="shared" si="133"/>
        <v/>
      </c>
      <c r="V1222" s="79" t="str">
        <f t="shared" si="134"/>
        <v>n/a</v>
      </c>
      <c r="W1222" s="79">
        <f>VLOOKUP(V1222,'Lookup Tables'!$K$3:$L$21,2,FALSE)</f>
        <v>0</v>
      </c>
      <c r="X1222" s="79">
        <f t="shared" si="135"/>
        <v>0</v>
      </c>
      <c r="Y1222" s="12" t="e">
        <f ca="1">IF(R1222="LATE",TODAY()-P1222,0)</f>
        <v>#N/A</v>
      </c>
      <c r="Z1222" t="e">
        <f ca="1">Y1222*L1222</f>
        <v>#N/A</v>
      </c>
      <c r="AA1222" s="80"/>
      <c r="AB1222" s="93"/>
    </row>
    <row r="1223" spans="1:28" x14ac:dyDescent="0.25">
      <c r="A1223" s="25"/>
      <c r="B1223" s="25"/>
      <c r="C1223" s="26"/>
      <c r="D1223" s="26"/>
      <c r="E1223" s="25"/>
      <c r="F1223" s="25"/>
      <c r="G1223" s="25"/>
      <c r="H1223" s="25"/>
      <c r="I1223" s="25"/>
      <c r="J1223" s="27"/>
      <c r="K1223" s="27"/>
      <c r="L1223" s="27"/>
      <c r="M1223" s="93" t="e">
        <f>#REF!/#REF!</f>
        <v>#REF!</v>
      </c>
      <c r="N1223" s="4" t="str">
        <f t="shared" si="130"/>
        <v/>
      </c>
      <c r="O1223" s="4" t="e">
        <f t="shared" si="131"/>
        <v>#REF!</v>
      </c>
      <c r="P1223" s="8">
        <f t="shared" si="132"/>
        <v>0</v>
      </c>
      <c r="Q1223" s="8" t="e">
        <f>VLOOKUP(P1223,'Lookup Tables'!$A$3:$B$121,1,TRUE)</f>
        <v>#N/A</v>
      </c>
      <c r="R1223" s="9" t="e">
        <f>VLOOKUP(P1223,'Lookup Tables'!$A$3:$B$121,2,TRUE)</f>
        <v>#N/A</v>
      </c>
      <c r="S1223" s="10" t="e">
        <f>VLOOKUP(P1223,'Lookup Tables'!$D$3:$E$25,2,TRUE)</f>
        <v>#N/A</v>
      </c>
      <c r="T1223" s="24" t="str">
        <f>IF(LEFT(G1223,2)="PH",VLOOKUP(LEFT(G1223,3),'Lookup Tables'!$G$3:$H$37,2,FALSE),IF(ISNA(VLOOKUP(LEFT(G1223,2),'Lookup Tables'!$G$3:$H$37,2,FALSE)),"Other",VLOOKUP(LEFT(G1223,2),'Lookup Tables'!$G$3:$H$37,2,FALSE)))</f>
        <v>Other</v>
      </c>
      <c r="U1223" s="79" t="str">
        <f t="shared" si="133"/>
        <v/>
      </c>
      <c r="V1223" s="79" t="str">
        <f t="shared" si="134"/>
        <v>n/a</v>
      </c>
      <c r="W1223" s="79">
        <f>VLOOKUP(V1223,'Lookup Tables'!$K$3:$L$21,2,FALSE)</f>
        <v>0</v>
      </c>
      <c r="X1223" s="79">
        <f t="shared" si="135"/>
        <v>0</v>
      </c>
      <c r="Y1223" s="12" t="e">
        <f ca="1">IF(R1223="LATE",TODAY()-P1223,0)</f>
        <v>#N/A</v>
      </c>
      <c r="Z1223" t="e">
        <f ca="1">Y1223*L1223</f>
        <v>#N/A</v>
      </c>
      <c r="AA1223" s="80"/>
      <c r="AB1223" s="93"/>
    </row>
    <row r="1224" spans="1:28" x14ac:dyDescent="0.25">
      <c r="A1224" s="25"/>
      <c r="B1224" s="25"/>
      <c r="C1224" s="26"/>
      <c r="D1224" s="26"/>
      <c r="E1224" s="25"/>
      <c r="F1224" s="25"/>
      <c r="G1224" s="25"/>
      <c r="H1224" s="25"/>
      <c r="I1224" s="25"/>
      <c r="J1224" s="27"/>
      <c r="K1224" s="27"/>
      <c r="L1224" s="27"/>
      <c r="M1224" s="93" t="e">
        <f>#REF!/#REF!</f>
        <v>#REF!</v>
      </c>
      <c r="N1224" s="4" t="str">
        <f t="shared" si="130"/>
        <v/>
      </c>
      <c r="O1224" s="4" t="e">
        <f t="shared" si="131"/>
        <v>#REF!</v>
      </c>
      <c r="P1224" s="8">
        <f t="shared" si="132"/>
        <v>0</v>
      </c>
      <c r="Q1224" s="8" t="e">
        <f>VLOOKUP(P1224,'Lookup Tables'!$A$3:$B$121,1,TRUE)</f>
        <v>#N/A</v>
      </c>
      <c r="R1224" s="9" t="e">
        <f>VLOOKUP(P1224,'Lookup Tables'!$A$3:$B$121,2,TRUE)</f>
        <v>#N/A</v>
      </c>
      <c r="S1224" s="10" t="e">
        <f>VLOOKUP(P1224,'Lookup Tables'!$D$3:$E$25,2,TRUE)</f>
        <v>#N/A</v>
      </c>
      <c r="T1224" s="24" t="str">
        <f>IF(LEFT(G1224,2)="PH",VLOOKUP(LEFT(G1224,3),'Lookup Tables'!$G$3:$H$37,2,FALSE),IF(ISNA(VLOOKUP(LEFT(G1224,2),'Lookup Tables'!$G$3:$H$37,2,FALSE)),"Other",VLOOKUP(LEFT(G1224,2),'Lookup Tables'!$G$3:$H$37,2,FALSE)))</f>
        <v>Other</v>
      </c>
      <c r="U1224" s="79" t="str">
        <f t="shared" si="133"/>
        <v/>
      </c>
      <c r="V1224" s="79" t="str">
        <f t="shared" si="134"/>
        <v>n/a</v>
      </c>
      <c r="W1224" s="79">
        <f>VLOOKUP(V1224,'Lookup Tables'!$K$3:$L$21,2,FALSE)</f>
        <v>0</v>
      </c>
      <c r="X1224" s="79">
        <f t="shared" si="135"/>
        <v>0</v>
      </c>
      <c r="Y1224" s="12" t="e">
        <f ca="1">IF(R1224="LATE",TODAY()-P1224,0)</f>
        <v>#N/A</v>
      </c>
      <c r="Z1224" t="e">
        <f ca="1">Y1224*L1224</f>
        <v>#N/A</v>
      </c>
      <c r="AA1224" s="80"/>
      <c r="AB1224" s="93"/>
    </row>
    <row r="1225" spans="1:28" x14ac:dyDescent="0.25">
      <c r="A1225" s="25"/>
      <c r="B1225" s="25"/>
      <c r="C1225" s="26"/>
      <c r="D1225" s="26"/>
      <c r="E1225" s="25"/>
      <c r="F1225" s="25"/>
      <c r="G1225" s="25"/>
      <c r="H1225" s="25"/>
      <c r="I1225" s="25"/>
      <c r="J1225" s="27"/>
      <c r="K1225" s="27"/>
      <c r="L1225" s="27"/>
      <c r="M1225" s="93" t="e">
        <f>#REF!/#REF!</f>
        <v>#REF!</v>
      </c>
      <c r="N1225" s="4" t="str">
        <f t="shared" si="130"/>
        <v/>
      </c>
      <c r="O1225" s="4" t="e">
        <f t="shared" si="131"/>
        <v>#REF!</v>
      </c>
      <c r="P1225" s="8">
        <f t="shared" si="132"/>
        <v>0</v>
      </c>
      <c r="Q1225" s="8" t="e">
        <f>VLOOKUP(P1225,'Lookup Tables'!$A$3:$B$121,1,TRUE)</f>
        <v>#N/A</v>
      </c>
      <c r="R1225" s="9" t="e">
        <f>VLOOKUP(P1225,'Lookup Tables'!$A$3:$B$121,2,TRUE)</f>
        <v>#N/A</v>
      </c>
      <c r="S1225" s="10" t="e">
        <f>VLOOKUP(P1225,'Lookup Tables'!$D$3:$E$25,2,TRUE)</f>
        <v>#N/A</v>
      </c>
      <c r="T1225" s="24" t="str">
        <f>IF(LEFT(G1225,2)="PH",VLOOKUP(LEFT(G1225,3),'Lookup Tables'!$G$3:$H$37,2,FALSE),IF(ISNA(VLOOKUP(LEFT(G1225,2),'Lookup Tables'!$G$3:$H$37,2,FALSE)),"Other",VLOOKUP(LEFT(G1225,2),'Lookup Tables'!$G$3:$H$37,2,FALSE)))</f>
        <v>Other</v>
      </c>
      <c r="U1225" s="79" t="str">
        <f t="shared" si="133"/>
        <v/>
      </c>
      <c r="V1225" s="79" t="str">
        <f t="shared" si="134"/>
        <v>n/a</v>
      </c>
      <c r="W1225" s="79">
        <f>VLOOKUP(V1225,'Lookup Tables'!$K$3:$L$21,2,FALSE)</f>
        <v>0</v>
      </c>
      <c r="X1225" s="79">
        <f t="shared" si="135"/>
        <v>0</v>
      </c>
      <c r="Y1225" s="12" t="e">
        <f ca="1">IF(R1225="LATE",TODAY()-P1225,0)</f>
        <v>#N/A</v>
      </c>
      <c r="Z1225" t="e">
        <f ca="1">Y1225*L1225</f>
        <v>#N/A</v>
      </c>
      <c r="AA1225" s="80"/>
      <c r="AB1225" s="93"/>
    </row>
    <row r="1226" spans="1:28" x14ac:dyDescent="0.25">
      <c r="A1226" s="25"/>
      <c r="B1226" s="25"/>
      <c r="C1226" s="26"/>
      <c r="D1226" s="26"/>
      <c r="E1226" s="25"/>
      <c r="F1226" s="25"/>
      <c r="G1226" s="25"/>
      <c r="H1226" s="25"/>
      <c r="I1226" s="25"/>
      <c r="J1226" s="27"/>
      <c r="K1226" s="27"/>
      <c r="L1226" s="27"/>
      <c r="M1226" s="93" t="e">
        <f>#REF!/#REF!</f>
        <v>#REF!</v>
      </c>
      <c r="N1226" s="4" t="str">
        <f t="shared" ref="N1226:N1289" si="136">A1226&amp;G1226&amp;J1226</f>
        <v/>
      </c>
      <c r="O1226" s="4" t="e">
        <f t="shared" ref="O1226:O1289" si="137">M1226*L1226</f>
        <v>#REF!</v>
      </c>
      <c r="P1226" s="8">
        <f t="shared" ref="P1226:P1289" si="138">VALUE(IF(RIGHT(I1226,1)="]",MID(I1226,LEN(I1226)-8,8),D1226))</f>
        <v>0</v>
      </c>
      <c r="Q1226" s="8" t="e">
        <f>VLOOKUP(P1226,'Lookup Tables'!$A$3:$B$121,1,TRUE)</f>
        <v>#N/A</v>
      </c>
      <c r="R1226" s="9" t="e">
        <f>VLOOKUP(P1226,'Lookup Tables'!$A$3:$B$121,2,TRUE)</f>
        <v>#N/A</v>
      </c>
      <c r="S1226" s="10" t="e">
        <f>VLOOKUP(P1226,'Lookup Tables'!$D$3:$E$25,2,TRUE)</f>
        <v>#N/A</v>
      </c>
      <c r="T1226" s="24" t="str">
        <f>IF(LEFT(G1226,2)="PH",VLOOKUP(LEFT(G1226,3),'Lookup Tables'!$G$3:$H$37,2,FALSE),IF(ISNA(VLOOKUP(LEFT(G1226,2),'Lookup Tables'!$G$3:$H$37,2,FALSE)),"Other",VLOOKUP(LEFT(G1226,2),'Lookup Tables'!$G$3:$H$37,2,FALSE)))</f>
        <v>Other</v>
      </c>
      <c r="U1226" s="79" t="str">
        <f t="shared" si="133"/>
        <v/>
      </c>
      <c r="V1226" s="79" t="str">
        <f t="shared" si="134"/>
        <v>n/a</v>
      </c>
      <c r="W1226" s="79">
        <f>VLOOKUP(V1226,'Lookup Tables'!$K$3:$L$21,2,FALSE)</f>
        <v>0</v>
      </c>
      <c r="X1226" s="79">
        <f t="shared" si="135"/>
        <v>0</v>
      </c>
      <c r="Y1226" s="12" t="e">
        <f ca="1">IF(R1226="LATE",TODAY()-P1226,0)</f>
        <v>#N/A</v>
      </c>
      <c r="Z1226" t="e">
        <f ca="1">Y1226*L1226</f>
        <v>#N/A</v>
      </c>
      <c r="AA1226" s="80"/>
      <c r="AB1226" s="93"/>
    </row>
    <row r="1227" spans="1:28" x14ac:dyDescent="0.25">
      <c r="A1227" s="25"/>
      <c r="B1227" s="25"/>
      <c r="C1227" s="26"/>
      <c r="D1227" s="26"/>
      <c r="E1227" s="25"/>
      <c r="F1227" s="25"/>
      <c r="G1227" s="25"/>
      <c r="H1227" s="25"/>
      <c r="I1227" s="25"/>
      <c r="J1227" s="27"/>
      <c r="K1227" s="27"/>
      <c r="L1227" s="27"/>
      <c r="M1227" s="93" t="e">
        <f>#REF!/#REF!</f>
        <v>#REF!</v>
      </c>
      <c r="N1227" s="4" t="str">
        <f t="shared" si="136"/>
        <v/>
      </c>
      <c r="O1227" s="4" t="e">
        <f t="shared" si="137"/>
        <v>#REF!</v>
      </c>
      <c r="P1227" s="8">
        <f t="shared" si="138"/>
        <v>0</v>
      </c>
      <c r="Q1227" s="8" t="e">
        <f>VLOOKUP(P1227,'Lookup Tables'!$A$3:$B$121,1,TRUE)</f>
        <v>#N/A</v>
      </c>
      <c r="R1227" s="9" t="e">
        <f>VLOOKUP(P1227,'Lookup Tables'!$A$3:$B$121,2,TRUE)</f>
        <v>#N/A</v>
      </c>
      <c r="S1227" s="10" t="e">
        <f>VLOOKUP(P1227,'Lookup Tables'!$D$3:$E$25,2,TRUE)</f>
        <v>#N/A</v>
      </c>
      <c r="T1227" s="24" t="str">
        <f>IF(LEFT(G1227,2)="PH",VLOOKUP(LEFT(G1227,3),'Lookup Tables'!$G$3:$H$37,2,FALSE),IF(ISNA(VLOOKUP(LEFT(G1227,2),'Lookup Tables'!$G$3:$H$37,2,FALSE)),"Other",VLOOKUP(LEFT(G1227,2),'Lookup Tables'!$G$3:$H$37,2,FALSE)))</f>
        <v>Other</v>
      </c>
      <c r="U1227" s="79" t="str">
        <f t="shared" si="133"/>
        <v/>
      </c>
      <c r="V1227" s="79" t="str">
        <f t="shared" si="134"/>
        <v>n/a</v>
      </c>
      <c r="W1227" s="79">
        <f>VLOOKUP(V1227,'Lookup Tables'!$K$3:$L$21,2,FALSE)</f>
        <v>0</v>
      </c>
      <c r="X1227" s="79">
        <f t="shared" si="135"/>
        <v>0</v>
      </c>
      <c r="Y1227" s="12" t="e">
        <f ca="1">IF(R1227="LATE",TODAY()-P1227,0)</f>
        <v>#N/A</v>
      </c>
      <c r="Z1227" t="e">
        <f ca="1">Y1227*L1227</f>
        <v>#N/A</v>
      </c>
      <c r="AA1227" s="80"/>
      <c r="AB1227" s="93"/>
    </row>
    <row r="1228" spans="1:28" x14ac:dyDescent="0.25">
      <c r="A1228" s="25"/>
      <c r="B1228" s="25"/>
      <c r="C1228" s="26"/>
      <c r="D1228" s="26"/>
      <c r="E1228" s="25"/>
      <c r="F1228" s="25"/>
      <c r="G1228" s="25"/>
      <c r="H1228" s="25"/>
      <c r="I1228" s="25"/>
      <c r="J1228" s="27"/>
      <c r="K1228" s="27"/>
      <c r="L1228" s="27"/>
      <c r="M1228" s="93" t="e">
        <f>#REF!/#REF!</f>
        <v>#REF!</v>
      </c>
      <c r="N1228" s="4" t="str">
        <f t="shared" si="136"/>
        <v/>
      </c>
      <c r="O1228" s="4" t="e">
        <f t="shared" si="137"/>
        <v>#REF!</v>
      </c>
      <c r="P1228" s="8">
        <f t="shared" si="138"/>
        <v>0</v>
      </c>
      <c r="Q1228" s="8" t="e">
        <f>VLOOKUP(P1228,'Lookup Tables'!$A$3:$B$121,1,TRUE)</f>
        <v>#N/A</v>
      </c>
      <c r="R1228" s="9" t="e">
        <f>VLOOKUP(P1228,'Lookup Tables'!$A$3:$B$121,2,TRUE)</f>
        <v>#N/A</v>
      </c>
      <c r="S1228" s="10" t="e">
        <f>VLOOKUP(P1228,'Lookup Tables'!$D$3:$E$25,2,TRUE)</f>
        <v>#N/A</v>
      </c>
      <c r="T1228" s="24" t="str">
        <f>IF(LEFT(G1228,2)="PH",VLOOKUP(LEFT(G1228,3),'Lookup Tables'!$G$3:$H$37,2,FALSE),IF(ISNA(VLOOKUP(LEFT(G1228,2),'Lookup Tables'!$G$3:$H$37,2,FALSE)),"Other",VLOOKUP(LEFT(G1228,2),'Lookup Tables'!$G$3:$H$37,2,FALSE)))</f>
        <v>Other</v>
      </c>
      <c r="U1228" s="79" t="str">
        <f t="shared" si="133"/>
        <v/>
      </c>
      <c r="V1228" s="79" t="str">
        <f t="shared" si="134"/>
        <v>n/a</v>
      </c>
      <c r="W1228" s="79">
        <f>VLOOKUP(V1228,'Lookup Tables'!$K$3:$L$21,2,FALSE)</f>
        <v>0</v>
      </c>
      <c r="X1228" s="79">
        <f t="shared" si="135"/>
        <v>0</v>
      </c>
      <c r="Y1228" s="12" t="e">
        <f ca="1">IF(R1228="LATE",TODAY()-P1228,0)</f>
        <v>#N/A</v>
      </c>
      <c r="Z1228" t="e">
        <f ca="1">Y1228*L1228</f>
        <v>#N/A</v>
      </c>
      <c r="AA1228" s="80"/>
      <c r="AB1228" s="93"/>
    </row>
    <row r="1229" spans="1:28" x14ac:dyDescent="0.25">
      <c r="A1229" s="25"/>
      <c r="B1229" s="25"/>
      <c r="C1229" s="26"/>
      <c r="D1229" s="26"/>
      <c r="E1229" s="25"/>
      <c r="F1229" s="25"/>
      <c r="G1229" s="25"/>
      <c r="H1229" s="25"/>
      <c r="I1229" s="25"/>
      <c r="J1229" s="27"/>
      <c r="K1229" s="27"/>
      <c r="L1229" s="27"/>
      <c r="M1229" s="93" t="e">
        <f>#REF!/#REF!</f>
        <v>#REF!</v>
      </c>
      <c r="N1229" s="4" t="str">
        <f t="shared" si="136"/>
        <v/>
      </c>
      <c r="O1229" s="4" t="e">
        <f t="shared" si="137"/>
        <v>#REF!</v>
      </c>
      <c r="P1229" s="8">
        <f t="shared" si="138"/>
        <v>0</v>
      </c>
      <c r="Q1229" s="8" t="e">
        <f>VLOOKUP(P1229,'Lookup Tables'!$A$3:$B$121,1,TRUE)</f>
        <v>#N/A</v>
      </c>
      <c r="R1229" s="9" t="e">
        <f>VLOOKUP(P1229,'Lookup Tables'!$A$3:$B$121,2,TRUE)</f>
        <v>#N/A</v>
      </c>
      <c r="S1229" s="10" t="e">
        <f>VLOOKUP(P1229,'Lookup Tables'!$D$3:$E$25,2,TRUE)</f>
        <v>#N/A</v>
      </c>
      <c r="T1229" s="24" t="str">
        <f>IF(LEFT(G1229,2)="PH",VLOOKUP(LEFT(G1229,3),'Lookup Tables'!$G$3:$H$37,2,FALSE),IF(ISNA(VLOOKUP(LEFT(G1229,2),'Lookup Tables'!$G$3:$H$37,2,FALSE)),"Other",VLOOKUP(LEFT(G1229,2),'Lookup Tables'!$G$3:$H$37,2,FALSE)))</f>
        <v>Other</v>
      </c>
      <c r="U1229" s="79" t="str">
        <f t="shared" si="133"/>
        <v/>
      </c>
      <c r="V1229" s="79" t="str">
        <f t="shared" si="134"/>
        <v>n/a</v>
      </c>
      <c r="W1229" s="79">
        <f>VLOOKUP(V1229,'Lookup Tables'!$K$3:$L$21,2,FALSE)</f>
        <v>0</v>
      </c>
      <c r="X1229" s="79">
        <f t="shared" si="135"/>
        <v>0</v>
      </c>
      <c r="Y1229" s="12" t="e">
        <f ca="1">IF(R1229="LATE",TODAY()-P1229,0)</f>
        <v>#N/A</v>
      </c>
      <c r="Z1229" t="e">
        <f ca="1">Y1229*L1229</f>
        <v>#N/A</v>
      </c>
      <c r="AA1229" s="80"/>
      <c r="AB1229" s="93"/>
    </row>
    <row r="1230" spans="1:28" x14ac:dyDescent="0.25">
      <c r="A1230" s="25"/>
      <c r="B1230" s="25"/>
      <c r="C1230" s="26"/>
      <c r="D1230" s="26"/>
      <c r="E1230" s="25"/>
      <c r="F1230" s="25"/>
      <c r="G1230" s="25"/>
      <c r="H1230" s="25"/>
      <c r="I1230" s="25"/>
      <c r="J1230" s="27"/>
      <c r="K1230" s="27"/>
      <c r="L1230" s="27"/>
      <c r="M1230" s="93" t="e">
        <f>#REF!/#REF!</f>
        <v>#REF!</v>
      </c>
      <c r="N1230" s="4" t="str">
        <f t="shared" si="136"/>
        <v/>
      </c>
      <c r="O1230" s="4" t="e">
        <f t="shared" si="137"/>
        <v>#REF!</v>
      </c>
      <c r="P1230" s="8">
        <f t="shared" si="138"/>
        <v>0</v>
      </c>
      <c r="Q1230" s="8" t="e">
        <f>VLOOKUP(P1230,'Lookup Tables'!$A$3:$B$121,1,TRUE)</f>
        <v>#N/A</v>
      </c>
      <c r="R1230" s="9" t="e">
        <f>VLOOKUP(P1230,'Lookup Tables'!$A$3:$B$121,2,TRUE)</f>
        <v>#N/A</v>
      </c>
      <c r="S1230" s="10" t="e">
        <f>VLOOKUP(P1230,'Lookup Tables'!$D$3:$E$25,2,TRUE)</f>
        <v>#N/A</v>
      </c>
      <c r="T1230" s="24" t="str">
        <f>IF(LEFT(G1230,2)="PH",VLOOKUP(LEFT(G1230,3),'Lookup Tables'!$G$3:$H$37,2,FALSE),IF(ISNA(VLOOKUP(LEFT(G1230,2),'Lookup Tables'!$G$3:$H$37,2,FALSE)),"Other",VLOOKUP(LEFT(G1230,2),'Lookup Tables'!$G$3:$H$37,2,FALSE)))</f>
        <v>Other</v>
      </c>
      <c r="U1230" s="79" t="str">
        <f t="shared" si="133"/>
        <v/>
      </c>
      <c r="V1230" s="79" t="str">
        <f t="shared" si="134"/>
        <v>n/a</v>
      </c>
      <c r="W1230" s="79">
        <f>VLOOKUP(V1230,'Lookup Tables'!$K$3:$L$21,2,FALSE)</f>
        <v>0</v>
      </c>
      <c r="X1230" s="79">
        <f t="shared" si="135"/>
        <v>0</v>
      </c>
      <c r="Y1230" s="12" t="e">
        <f ca="1">IF(R1230="LATE",TODAY()-P1230,0)</f>
        <v>#N/A</v>
      </c>
      <c r="Z1230" t="e">
        <f ca="1">Y1230*L1230</f>
        <v>#N/A</v>
      </c>
      <c r="AA1230" s="80"/>
      <c r="AB1230" s="93"/>
    </row>
    <row r="1231" spans="1:28" x14ac:dyDescent="0.25">
      <c r="A1231" s="25"/>
      <c r="B1231" s="25"/>
      <c r="C1231" s="26"/>
      <c r="D1231" s="26"/>
      <c r="E1231" s="25"/>
      <c r="F1231" s="25"/>
      <c r="G1231" s="25"/>
      <c r="H1231" s="25"/>
      <c r="I1231" s="25"/>
      <c r="J1231" s="27"/>
      <c r="K1231" s="27"/>
      <c r="L1231" s="27"/>
      <c r="M1231" s="93" t="e">
        <f>#REF!/#REF!</f>
        <v>#REF!</v>
      </c>
      <c r="N1231" s="4" t="str">
        <f t="shared" si="136"/>
        <v/>
      </c>
      <c r="O1231" s="4" t="e">
        <f t="shared" si="137"/>
        <v>#REF!</v>
      </c>
      <c r="P1231" s="8">
        <f t="shared" si="138"/>
        <v>0</v>
      </c>
      <c r="Q1231" s="8" t="e">
        <f>VLOOKUP(P1231,'Lookup Tables'!$A$3:$B$121,1,TRUE)</f>
        <v>#N/A</v>
      </c>
      <c r="R1231" s="9" t="e">
        <f>VLOOKUP(P1231,'Lookup Tables'!$A$3:$B$121,2,TRUE)</f>
        <v>#N/A</v>
      </c>
      <c r="S1231" s="10" t="e">
        <f>VLOOKUP(P1231,'Lookup Tables'!$D$3:$E$25,2,TRUE)</f>
        <v>#N/A</v>
      </c>
      <c r="T1231" s="24" t="str">
        <f>IF(LEFT(G1231,2)="PH",VLOOKUP(LEFT(G1231,3),'Lookup Tables'!$G$3:$H$37,2,FALSE),IF(ISNA(VLOOKUP(LEFT(G1231,2),'Lookup Tables'!$G$3:$H$37,2,FALSE)),"Other",VLOOKUP(LEFT(G1231,2),'Lookup Tables'!$G$3:$H$37,2,FALSE)))</f>
        <v>Other</v>
      </c>
      <c r="U1231" s="79" t="str">
        <f t="shared" si="133"/>
        <v/>
      </c>
      <c r="V1231" s="79" t="str">
        <f t="shared" si="134"/>
        <v>n/a</v>
      </c>
      <c r="W1231" s="79">
        <f>VLOOKUP(V1231,'Lookup Tables'!$K$3:$L$21,2,FALSE)</f>
        <v>0</v>
      </c>
      <c r="X1231" s="79">
        <f t="shared" si="135"/>
        <v>0</v>
      </c>
      <c r="Y1231" s="12" t="e">
        <f ca="1">IF(R1231="LATE",TODAY()-P1231,0)</f>
        <v>#N/A</v>
      </c>
      <c r="Z1231" t="e">
        <f ca="1">Y1231*L1231</f>
        <v>#N/A</v>
      </c>
      <c r="AA1231" s="80"/>
      <c r="AB1231" s="93"/>
    </row>
    <row r="1232" spans="1:28" x14ac:dyDescent="0.25">
      <c r="A1232" s="25"/>
      <c r="B1232" s="25"/>
      <c r="C1232" s="26"/>
      <c r="D1232" s="26"/>
      <c r="E1232" s="25"/>
      <c r="F1232" s="25"/>
      <c r="G1232" s="25"/>
      <c r="H1232" s="25"/>
      <c r="I1232" s="25"/>
      <c r="J1232" s="27"/>
      <c r="K1232" s="27"/>
      <c r="L1232" s="27"/>
      <c r="M1232" s="93" t="e">
        <f>#REF!/#REF!</f>
        <v>#REF!</v>
      </c>
      <c r="N1232" s="4" t="str">
        <f t="shared" si="136"/>
        <v/>
      </c>
      <c r="O1232" s="4" t="e">
        <f t="shared" si="137"/>
        <v>#REF!</v>
      </c>
      <c r="P1232" s="8">
        <f t="shared" si="138"/>
        <v>0</v>
      </c>
      <c r="Q1232" s="8" t="e">
        <f>VLOOKUP(P1232,'Lookup Tables'!$A$3:$B$121,1,TRUE)</f>
        <v>#N/A</v>
      </c>
      <c r="R1232" s="9" t="e">
        <f>VLOOKUP(P1232,'Lookup Tables'!$A$3:$B$121,2,TRUE)</f>
        <v>#N/A</v>
      </c>
      <c r="S1232" s="10" t="e">
        <f>VLOOKUP(P1232,'Lookup Tables'!$D$3:$E$25,2,TRUE)</f>
        <v>#N/A</v>
      </c>
      <c r="T1232" s="24" t="str">
        <f>IF(LEFT(G1232,2)="PH",VLOOKUP(LEFT(G1232,3),'Lookup Tables'!$G$3:$H$37,2,FALSE),IF(ISNA(VLOOKUP(LEFT(G1232,2),'Lookup Tables'!$G$3:$H$37,2,FALSE)),"Other",VLOOKUP(LEFT(G1232,2),'Lookup Tables'!$G$3:$H$37,2,FALSE)))</f>
        <v>Other</v>
      </c>
      <c r="U1232" s="79" t="str">
        <f t="shared" si="133"/>
        <v/>
      </c>
      <c r="V1232" s="79" t="str">
        <f t="shared" si="134"/>
        <v>n/a</v>
      </c>
      <c r="W1232" s="79">
        <f>VLOOKUP(V1232,'Lookup Tables'!$K$3:$L$21,2,FALSE)</f>
        <v>0</v>
      </c>
      <c r="X1232" s="79">
        <f t="shared" si="135"/>
        <v>0</v>
      </c>
      <c r="Y1232" s="12" t="e">
        <f ca="1">IF(R1232="LATE",TODAY()-P1232,0)</f>
        <v>#N/A</v>
      </c>
      <c r="Z1232" t="e">
        <f ca="1">Y1232*L1232</f>
        <v>#N/A</v>
      </c>
      <c r="AA1232" s="80"/>
      <c r="AB1232" s="93"/>
    </row>
    <row r="1233" spans="1:28" x14ac:dyDescent="0.25">
      <c r="A1233" s="25"/>
      <c r="B1233" s="25"/>
      <c r="C1233" s="26"/>
      <c r="D1233" s="26"/>
      <c r="E1233" s="25"/>
      <c r="F1233" s="25"/>
      <c r="G1233" s="25"/>
      <c r="H1233" s="25"/>
      <c r="I1233" s="25"/>
      <c r="J1233" s="27"/>
      <c r="K1233" s="27"/>
      <c r="L1233" s="27"/>
      <c r="M1233" s="93" t="e">
        <f>#REF!/#REF!</f>
        <v>#REF!</v>
      </c>
      <c r="N1233" s="4" t="str">
        <f t="shared" si="136"/>
        <v/>
      </c>
      <c r="O1233" s="4" t="e">
        <f t="shared" si="137"/>
        <v>#REF!</v>
      </c>
      <c r="P1233" s="8">
        <f t="shared" si="138"/>
        <v>0</v>
      </c>
      <c r="Q1233" s="8" t="e">
        <f>VLOOKUP(P1233,'Lookup Tables'!$A$3:$B$121,1,TRUE)</f>
        <v>#N/A</v>
      </c>
      <c r="R1233" s="9" t="e">
        <f>VLOOKUP(P1233,'Lookup Tables'!$A$3:$B$121,2,TRUE)</f>
        <v>#N/A</v>
      </c>
      <c r="S1233" s="10" t="e">
        <f>VLOOKUP(P1233,'Lookup Tables'!$D$3:$E$25,2,TRUE)</f>
        <v>#N/A</v>
      </c>
      <c r="T1233" s="24" t="str">
        <f>IF(LEFT(G1233,2)="PH",VLOOKUP(LEFT(G1233,3),'Lookup Tables'!$G$3:$H$37,2,FALSE),IF(ISNA(VLOOKUP(LEFT(G1233,2),'Lookup Tables'!$G$3:$H$37,2,FALSE)),"Other",VLOOKUP(LEFT(G1233,2),'Lookup Tables'!$G$3:$H$37,2,FALSE)))</f>
        <v>Other</v>
      </c>
      <c r="U1233" s="79" t="str">
        <f t="shared" si="133"/>
        <v/>
      </c>
      <c r="V1233" s="79" t="str">
        <f t="shared" si="134"/>
        <v>n/a</v>
      </c>
      <c r="W1233" s="79">
        <f>VLOOKUP(V1233,'Lookup Tables'!$K$3:$L$21,2,FALSE)</f>
        <v>0</v>
      </c>
      <c r="X1233" s="79">
        <f t="shared" si="135"/>
        <v>0</v>
      </c>
      <c r="Y1233" s="12" t="e">
        <f ca="1">IF(R1233="LATE",TODAY()-P1233,0)</f>
        <v>#N/A</v>
      </c>
      <c r="Z1233" t="e">
        <f ca="1">Y1233*L1233</f>
        <v>#N/A</v>
      </c>
      <c r="AA1233" s="80"/>
      <c r="AB1233" s="93"/>
    </row>
    <row r="1234" spans="1:28" x14ac:dyDescent="0.25">
      <c r="A1234" s="25"/>
      <c r="B1234" s="25"/>
      <c r="C1234" s="26"/>
      <c r="D1234" s="26"/>
      <c r="E1234" s="25"/>
      <c r="F1234" s="25"/>
      <c r="G1234" s="25"/>
      <c r="H1234" s="25"/>
      <c r="I1234" s="25"/>
      <c r="J1234" s="27"/>
      <c r="K1234" s="27"/>
      <c r="L1234" s="27"/>
      <c r="M1234" s="93" t="e">
        <f>#REF!/#REF!</f>
        <v>#REF!</v>
      </c>
      <c r="N1234" s="4" t="str">
        <f t="shared" si="136"/>
        <v/>
      </c>
      <c r="O1234" s="4" t="e">
        <f t="shared" si="137"/>
        <v>#REF!</v>
      </c>
      <c r="P1234" s="8">
        <f t="shared" si="138"/>
        <v>0</v>
      </c>
      <c r="Q1234" s="8" t="e">
        <f>VLOOKUP(P1234,'Lookup Tables'!$A$3:$B$121,1,TRUE)</f>
        <v>#N/A</v>
      </c>
      <c r="R1234" s="9" t="e">
        <f>VLOOKUP(P1234,'Lookup Tables'!$A$3:$B$121,2,TRUE)</f>
        <v>#N/A</v>
      </c>
      <c r="S1234" s="10" t="e">
        <f>VLOOKUP(P1234,'Lookup Tables'!$D$3:$E$25,2,TRUE)</f>
        <v>#N/A</v>
      </c>
      <c r="T1234" s="24" t="str">
        <f>IF(LEFT(G1234,2)="PH",VLOOKUP(LEFT(G1234,3),'Lookup Tables'!$G$3:$H$37,2,FALSE),IF(ISNA(VLOOKUP(LEFT(G1234,2),'Lookup Tables'!$G$3:$H$37,2,FALSE)),"Other",VLOOKUP(LEFT(G1234,2),'Lookup Tables'!$G$3:$H$37,2,FALSE)))</f>
        <v>Other</v>
      </c>
      <c r="U1234" s="79" t="str">
        <f t="shared" si="133"/>
        <v/>
      </c>
      <c r="V1234" s="79" t="str">
        <f t="shared" si="134"/>
        <v>n/a</v>
      </c>
      <c r="W1234" s="79">
        <f>VLOOKUP(V1234,'Lookup Tables'!$K$3:$L$21,2,FALSE)</f>
        <v>0</v>
      </c>
      <c r="X1234" s="79">
        <f t="shared" si="135"/>
        <v>0</v>
      </c>
      <c r="Y1234" s="12" t="e">
        <f ca="1">IF(R1234="LATE",TODAY()-P1234,0)</f>
        <v>#N/A</v>
      </c>
      <c r="Z1234" t="e">
        <f ca="1">Y1234*L1234</f>
        <v>#N/A</v>
      </c>
      <c r="AA1234" s="80"/>
      <c r="AB1234" s="93"/>
    </row>
    <row r="1235" spans="1:28" x14ac:dyDescent="0.25">
      <c r="A1235" s="25"/>
      <c r="B1235" s="25"/>
      <c r="C1235" s="26"/>
      <c r="D1235" s="26"/>
      <c r="E1235" s="25"/>
      <c r="F1235" s="25"/>
      <c r="G1235" s="25"/>
      <c r="H1235" s="25"/>
      <c r="I1235" s="25"/>
      <c r="J1235" s="27"/>
      <c r="K1235" s="27"/>
      <c r="L1235" s="27"/>
      <c r="M1235" s="93" t="e">
        <f>#REF!/#REF!</f>
        <v>#REF!</v>
      </c>
      <c r="N1235" s="4" t="str">
        <f t="shared" si="136"/>
        <v/>
      </c>
      <c r="O1235" s="4" t="e">
        <f t="shared" si="137"/>
        <v>#REF!</v>
      </c>
      <c r="P1235" s="8">
        <f t="shared" si="138"/>
        <v>0</v>
      </c>
      <c r="Q1235" s="8" t="e">
        <f>VLOOKUP(P1235,'Lookup Tables'!$A$3:$B$121,1,TRUE)</f>
        <v>#N/A</v>
      </c>
      <c r="R1235" s="9" t="e">
        <f>VLOOKUP(P1235,'Lookup Tables'!$A$3:$B$121,2,TRUE)</f>
        <v>#N/A</v>
      </c>
      <c r="S1235" s="10" t="e">
        <f>VLOOKUP(P1235,'Lookup Tables'!$D$3:$E$25,2,TRUE)</f>
        <v>#N/A</v>
      </c>
      <c r="T1235" s="24" t="str">
        <f>IF(LEFT(G1235,2)="PH",VLOOKUP(LEFT(G1235,3),'Lookup Tables'!$G$3:$H$37,2,FALSE),IF(ISNA(VLOOKUP(LEFT(G1235,2),'Lookup Tables'!$G$3:$H$37,2,FALSE)),"Other",VLOOKUP(LEFT(G1235,2),'Lookup Tables'!$G$3:$H$37,2,FALSE)))</f>
        <v>Other</v>
      </c>
      <c r="U1235" s="79" t="str">
        <f t="shared" si="133"/>
        <v/>
      </c>
      <c r="V1235" s="79" t="str">
        <f t="shared" si="134"/>
        <v>n/a</v>
      </c>
      <c r="W1235" s="79">
        <f>VLOOKUP(V1235,'Lookup Tables'!$K$3:$L$21,2,FALSE)</f>
        <v>0</v>
      </c>
      <c r="X1235" s="79">
        <f t="shared" si="135"/>
        <v>0</v>
      </c>
      <c r="Y1235" s="12" t="e">
        <f ca="1">IF(R1235="LATE",TODAY()-P1235,0)</f>
        <v>#N/A</v>
      </c>
      <c r="Z1235" t="e">
        <f ca="1">Y1235*L1235</f>
        <v>#N/A</v>
      </c>
      <c r="AA1235" s="80"/>
      <c r="AB1235" s="93"/>
    </row>
    <row r="1236" spans="1:28" x14ac:dyDescent="0.25">
      <c r="A1236" s="25"/>
      <c r="B1236" s="25"/>
      <c r="C1236" s="26"/>
      <c r="D1236" s="26"/>
      <c r="E1236" s="25"/>
      <c r="F1236" s="25"/>
      <c r="G1236" s="25"/>
      <c r="H1236" s="25"/>
      <c r="I1236" s="25"/>
      <c r="J1236" s="27"/>
      <c r="K1236" s="27"/>
      <c r="L1236" s="27"/>
      <c r="M1236" s="93" t="e">
        <f>#REF!/#REF!</f>
        <v>#REF!</v>
      </c>
      <c r="N1236" s="4" t="str">
        <f t="shared" si="136"/>
        <v/>
      </c>
      <c r="O1236" s="4" t="e">
        <f t="shared" si="137"/>
        <v>#REF!</v>
      </c>
      <c r="P1236" s="8">
        <f t="shared" si="138"/>
        <v>0</v>
      </c>
      <c r="Q1236" s="8" t="e">
        <f>VLOOKUP(P1236,'Lookup Tables'!$A$3:$B$121,1,TRUE)</f>
        <v>#N/A</v>
      </c>
      <c r="R1236" s="9" t="e">
        <f>VLOOKUP(P1236,'Lookup Tables'!$A$3:$B$121,2,TRUE)</f>
        <v>#N/A</v>
      </c>
      <c r="S1236" s="10" t="e">
        <f>VLOOKUP(P1236,'Lookup Tables'!$D$3:$E$25,2,TRUE)</f>
        <v>#N/A</v>
      </c>
      <c r="T1236" s="24" t="str">
        <f>IF(LEFT(G1236,2)="PH",VLOOKUP(LEFT(G1236,3),'Lookup Tables'!$G$3:$H$37,2,FALSE),IF(ISNA(VLOOKUP(LEFT(G1236,2),'Lookup Tables'!$G$3:$H$37,2,FALSE)),"Other",VLOOKUP(LEFT(G1236,2),'Lookup Tables'!$G$3:$H$37,2,FALSE)))</f>
        <v>Other</v>
      </c>
      <c r="U1236" s="79" t="str">
        <f t="shared" si="133"/>
        <v/>
      </c>
      <c r="V1236" s="79" t="str">
        <f t="shared" si="134"/>
        <v>n/a</v>
      </c>
      <c r="W1236" s="79">
        <f>VLOOKUP(V1236,'Lookup Tables'!$K$3:$L$21,2,FALSE)</f>
        <v>0</v>
      </c>
      <c r="X1236" s="79">
        <f t="shared" si="135"/>
        <v>0</v>
      </c>
      <c r="Y1236" s="12" t="e">
        <f ca="1">IF(R1236="LATE",TODAY()-P1236,0)</f>
        <v>#N/A</v>
      </c>
      <c r="Z1236" t="e">
        <f ca="1">Y1236*L1236</f>
        <v>#N/A</v>
      </c>
      <c r="AA1236" s="80"/>
      <c r="AB1236" s="93"/>
    </row>
    <row r="1237" spans="1:28" x14ac:dyDescent="0.25">
      <c r="A1237" s="25"/>
      <c r="B1237" s="25"/>
      <c r="C1237" s="26"/>
      <c r="D1237" s="26"/>
      <c r="E1237" s="25"/>
      <c r="F1237" s="25"/>
      <c r="G1237" s="25"/>
      <c r="H1237" s="25"/>
      <c r="I1237" s="25"/>
      <c r="J1237" s="27"/>
      <c r="K1237" s="27"/>
      <c r="L1237" s="27"/>
      <c r="M1237" s="93" t="e">
        <f>#REF!/#REF!</f>
        <v>#REF!</v>
      </c>
      <c r="N1237" s="4" t="str">
        <f t="shared" si="136"/>
        <v/>
      </c>
      <c r="O1237" s="4" t="e">
        <f t="shared" si="137"/>
        <v>#REF!</v>
      </c>
      <c r="P1237" s="8">
        <f t="shared" si="138"/>
        <v>0</v>
      </c>
      <c r="Q1237" s="8" t="e">
        <f>VLOOKUP(P1237,'Lookup Tables'!$A$3:$B$121,1,TRUE)</f>
        <v>#N/A</v>
      </c>
      <c r="R1237" s="9" t="e">
        <f>VLOOKUP(P1237,'Lookup Tables'!$A$3:$B$121,2,TRUE)</f>
        <v>#N/A</v>
      </c>
      <c r="S1237" s="10" t="e">
        <f>VLOOKUP(P1237,'Lookup Tables'!$D$3:$E$25,2,TRUE)</f>
        <v>#N/A</v>
      </c>
      <c r="T1237" s="24" t="str">
        <f>IF(LEFT(G1237,2)="PH",VLOOKUP(LEFT(G1237,3),'Lookup Tables'!$G$3:$H$37,2,FALSE),IF(ISNA(VLOOKUP(LEFT(G1237,2),'Lookup Tables'!$G$3:$H$37,2,FALSE)),"Other",VLOOKUP(LEFT(G1237,2),'Lookup Tables'!$G$3:$H$37,2,FALSE)))</f>
        <v>Other</v>
      </c>
      <c r="U1237" s="79" t="str">
        <f t="shared" si="133"/>
        <v/>
      </c>
      <c r="V1237" s="79" t="str">
        <f t="shared" si="134"/>
        <v>n/a</v>
      </c>
      <c r="W1237" s="79">
        <f>VLOOKUP(V1237,'Lookup Tables'!$K$3:$L$21,2,FALSE)</f>
        <v>0</v>
      </c>
      <c r="X1237" s="79">
        <f t="shared" si="135"/>
        <v>0</v>
      </c>
      <c r="Y1237" s="12" t="e">
        <f ca="1">IF(R1237="LATE",TODAY()-P1237,0)</f>
        <v>#N/A</v>
      </c>
      <c r="Z1237" t="e">
        <f ca="1">Y1237*L1237</f>
        <v>#N/A</v>
      </c>
      <c r="AA1237" s="80"/>
      <c r="AB1237" s="93"/>
    </row>
    <row r="1238" spans="1:28" x14ac:dyDescent="0.25">
      <c r="A1238" s="25"/>
      <c r="B1238" s="25"/>
      <c r="C1238" s="26"/>
      <c r="D1238" s="26"/>
      <c r="E1238" s="25"/>
      <c r="F1238" s="25"/>
      <c r="G1238" s="25"/>
      <c r="H1238" s="25"/>
      <c r="I1238" s="25"/>
      <c r="J1238" s="27"/>
      <c r="K1238" s="27"/>
      <c r="L1238" s="27"/>
      <c r="M1238" s="93" t="e">
        <f>#REF!/#REF!</f>
        <v>#REF!</v>
      </c>
      <c r="N1238" s="4" t="str">
        <f t="shared" si="136"/>
        <v/>
      </c>
      <c r="O1238" s="4" t="e">
        <f t="shared" si="137"/>
        <v>#REF!</v>
      </c>
      <c r="P1238" s="8">
        <f t="shared" si="138"/>
        <v>0</v>
      </c>
      <c r="Q1238" s="8" t="e">
        <f>VLOOKUP(P1238,'Lookup Tables'!$A$3:$B$121,1,TRUE)</f>
        <v>#N/A</v>
      </c>
      <c r="R1238" s="9" t="e">
        <f>VLOOKUP(P1238,'Lookup Tables'!$A$3:$B$121,2,TRUE)</f>
        <v>#N/A</v>
      </c>
      <c r="S1238" s="10" t="e">
        <f>VLOOKUP(P1238,'Lookup Tables'!$D$3:$E$25,2,TRUE)</f>
        <v>#N/A</v>
      </c>
      <c r="T1238" s="24" t="str">
        <f>IF(LEFT(G1238,2)="PH",VLOOKUP(LEFT(G1238,3),'Lookup Tables'!$G$3:$H$37,2,FALSE),IF(ISNA(VLOOKUP(LEFT(G1238,2),'Lookup Tables'!$G$3:$H$37,2,FALSE)),"Other",VLOOKUP(LEFT(G1238,2),'Lookup Tables'!$G$3:$H$37,2,FALSE)))</f>
        <v>Other</v>
      </c>
      <c r="U1238" s="79" t="str">
        <f t="shared" si="133"/>
        <v/>
      </c>
      <c r="V1238" s="79" t="str">
        <f t="shared" si="134"/>
        <v>n/a</v>
      </c>
      <c r="W1238" s="79">
        <f>VLOOKUP(V1238,'Lookup Tables'!$K$3:$L$21,2,FALSE)</f>
        <v>0</v>
      </c>
      <c r="X1238" s="79">
        <f t="shared" si="135"/>
        <v>0</v>
      </c>
      <c r="Y1238" s="12" t="e">
        <f ca="1">IF(R1238="LATE",TODAY()-P1238,0)</f>
        <v>#N/A</v>
      </c>
      <c r="Z1238" t="e">
        <f ca="1">Y1238*L1238</f>
        <v>#N/A</v>
      </c>
      <c r="AA1238" s="80"/>
      <c r="AB1238" s="93"/>
    </row>
    <row r="1239" spans="1:28" x14ac:dyDescent="0.25">
      <c r="A1239" s="25"/>
      <c r="B1239" s="25"/>
      <c r="C1239" s="26"/>
      <c r="D1239" s="26"/>
      <c r="E1239" s="25"/>
      <c r="F1239" s="25"/>
      <c r="G1239" s="25"/>
      <c r="H1239" s="25"/>
      <c r="I1239" s="25"/>
      <c r="J1239" s="27"/>
      <c r="K1239" s="27"/>
      <c r="L1239" s="27"/>
      <c r="M1239" s="93" t="e">
        <f>#REF!/#REF!</f>
        <v>#REF!</v>
      </c>
      <c r="N1239" s="4" t="str">
        <f t="shared" si="136"/>
        <v/>
      </c>
      <c r="O1239" s="4" t="e">
        <f t="shared" si="137"/>
        <v>#REF!</v>
      </c>
      <c r="P1239" s="8">
        <f t="shared" si="138"/>
        <v>0</v>
      </c>
      <c r="Q1239" s="8" t="e">
        <f>VLOOKUP(P1239,'Lookup Tables'!$A$3:$B$121,1,TRUE)</f>
        <v>#N/A</v>
      </c>
      <c r="R1239" s="9" t="e">
        <f>VLOOKUP(P1239,'Lookup Tables'!$A$3:$B$121,2,TRUE)</f>
        <v>#N/A</v>
      </c>
      <c r="S1239" s="10" t="e">
        <f>VLOOKUP(P1239,'Lookup Tables'!$D$3:$E$25,2,TRUE)</f>
        <v>#N/A</v>
      </c>
      <c r="T1239" s="24" t="str">
        <f>IF(LEFT(G1239,2)="PH",VLOOKUP(LEFT(G1239,3),'Lookup Tables'!$G$3:$H$37,2,FALSE),IF(ISNA(VLOOKUP(LEFT(G1239,2),'Lookup Tables'!$G$3:$H$37,2,FALSE)),"Other",VLOOKUP(LEFT(G1239,2),'Lookup Tables'!$G$3:$H$37,2,FALSE)))</f>
        <v>Other</v>
      </c>
      <c r="U1239" s="79" t="str">
        <f t="shared" si="133"/>
        <v/>
      </c>
      <c r="V1239" s="79" t="str">
        <f t="shared" si="134"/>
        <v>n/a</v>
      </c>
      <c r="W1239" s="79">
        <f>VLOOKUP(V1239,'Lookup Tables'!$K$3:$L$21,2,FALSE)</f>
        <v>0</v>
      </c>
      <c r="X1239" s="79">
        <f t="shared" si="135"/>
        <v>0</v>
      </c>
      <c r="Y1239" s="12" t="e">
        <f ca="1">IF(R1239="LATE",TODAY()-P1239,0)</f>
        <v>#N/A</v>
      </c>
      <c r="Z1239" t="e">
        <f ca="1">Y1239*L1239</f>
        <v>#N/A</v>
      </c>
      <c r="AA1239" s="80"/>
      <c r="AB1239" s="93"/>
    </row>
    <row r="1240" spans="1:28" x14ac:dyDescent="0.25">
      <c r="A1240" s="25"/>
      <c r="B1240" s="25"/>
      <c r="C1240" s="26"/>
      <c r="D1240" s="26"/>
      <c r="E1240" s="25"/>
      <c r="F1240" s="25"/>
      <c r="G1240" s="25"/>
      <c r="H1240" s="25"/>
      <c r="I1240" s="25"/>
      <c r="J1240" s="27"/>
      <c r="K1240" s="27"/>
      <c r="L1240" s="27"/>
      <c r="M1240" s="93" t="e">
        <f>#REF!/#REF!</f>
        <v>#REF!</v>
      </c>
      <c r="N1240" s="4" t="str">
        <f t="shared" si="136"/>
        <v/>
      </c>
      <c r="O1240" s="4" t="e">
        <f t="shared" si="137"/>
        <v>#REF!</v>
      </c>
      <c r="P1240" s="8">
        <f t="shared" si="138"/>
        <v>0</v>
      </c>
      <c r="Q1240" s="8" t="e">
        <f>VLOOKUP(P1240,'Lookup Tables'!$A$3:$B$121,1,TRUE)</f>
        <v>#N/A</v>
      </c>
      <c r="R1240" s="9" t="e">
        <f>VLOOKUP(P1240,'Lookup Tables'!$A$3:$B$121,2,TRUE)</f>
        <v>#N/A</v>
      </c>
      <c r="S1240" s="10" t="e">
        <f>VLOOKUP(P1240,'Lookup Tables'!$D$3:$E$25,2,TRUE)</f>
        <v>#N/A</v>
      </c>
      <c r="T1240" s="24" t="str">
        <f>IF(LEFT(G1240,2)="PH",VLOOKUP(LEFT(G1240,3),'Lookup Tables'!$G$3:$H$37,2,FALSE),IF(ISNA(VLOOKUP(LEFT(G1240,2),'Lookup Tables'!$G$3:$H$37,2,FALSE)),"Other",VLOOKUP(LEFT(G1240,2),'Lookup Tables'!$G$3:$H$37,2,FALSE)))</f>
        <v>Other</v>
      </c>
      <c r="U1240" s="79" t="str">
        <f t="shared" si="133"/>
        <v/>
      </c>
      <c r="V1240" s="79" t="str">
        <f t="shared" si="134"/>
        <v>n/a</v>
      </c>
      <c r="W1240" s="79">
        <f>VLOOKUP(V1240,'Lookup Tables'!$K$3:$L$21,2,FALSE)</f>
        <v>0</v>
      </c>
      <c r="X1240" s="79">
        <f t="shared" si="135"/>
        <v>0</v>
      </c>
      <c r="Y1240" s="12" t="e">
        <f ca="1">IF(R1240="LATE",TODAY()-P1240,0)</f>
        <v>#N/A</v>
      </c>
      <c r="Z1240" t="e">
        <f ca="1">Y1240*L1240</f>
        <v>#N/A</v>
      </c>
      <c r="AA1240" s="80"/>
      <c r="AB1240" s="93"/>
    </row>
    <row r="1241" spans="1:28" x14ac:dyDescent="0.25">
      <c r="A1241" s="25"/>
      <c r="B1241" s="25"/>
      <c r="C1241" s="26"/>
      <c r="D1241" s="26"/>
      <c r="E1241" s="25"/>
      <c r="F1241" s="25"/>
      <c r="G1241" s="25"/>
      <c r="H1241" s="25"/>
      <c r="I1241" s="25"/>
      <c r="J1241" s="27"/>
      <c r="K1241" s="27"/>
      <c r="L1241" s="27"/>
      <c r="M1241" s="93" t="e">
        <f>#REF!/#REF!</f>
        <v>#REF!</v>
      </c>
      <c r="N1241" s="4" t="str">
        <f t="shared" si="136"/>
        <v/>
      </c>
      <c r="O1241" s="4" t="e">
        <f t="shared" si="137"/>
        <v>#REF!</v>
      </c>
      <c r="P1241" s="8">
        <f t="shared" si="138"/>
        <v>0</v>
      </c>
      <c r="Q1241" s="8" t="e">
        <f>VLOOKUP(P1241,'Lookup Tables'!$A$3:$B$121,1,TRUE)</f>
        <v>#N/A</v>
      </c>
      <c r="R1241" s="9" t="e">
        <f>VLOOKUP(P1241,'Lookup Tables'!$A$3:$B$121,2,TRUE)</f>
        <v>#N/A</v>
      </c>
      <c r="S1241" s="10" t="e">
        <f>VLOOKUP(P1241,'Lookup Tables'!$D$3:$E$25,2,TRUE)</f>
        <v>#N/A</v>
      </c>
      <c r="T1241" s="24" t="str">
        <f>IF(LEFT(G1241,2)="PH",VLOOKUP(LEFT(G1241,3),'Lookup Tables'!$G$3:$H$37,2,FALSE),IF(ISNA(VLOOKUP(LEFT(G1241,2),'Lookup Tables'!$G$3:$H$37,2,FALSE)),"Other",VLOOKUP(LEFT(G1241,2),'Lookup Tables'!$G$3:$H$37,2,FALSE)))</f>
        <v>Other</v>
      </c>
      <c r="U1241" s="79" t="str">
        <f t="shared" si="133"/>
        <v/>
      </c>
      <c r="V1241" s="79" t="str">
        <f t="shared" si="134"/>
        <v>n/a</v>
      </c>
      <c r="W1241" s="79">
        <f>VLOOKUP(V1241,'Lookup Tables'!$K$3:$L$21,2,FALSE)</f>
        <v>0</v>
      </c>
      <c r="X1241" s="79">
        <f t="shared" si="135"/>
        <v>0</v>
      </c>
      <c r="Y1241" s="12" t="e">
        <f ca="1">IF(R1241="LATE",TODAY()-P1241,0)</f>
        <v>#N/A</v>
      </c>
      <c r="Z1241" t="e">
        <f ca="1">Y1241*L1241</f>
        <v>#N/A</v>
      </c>
      <c r="AA1241" s="80"/>
      <c r="AB1241" s="93"/>
    </row>
    <row r="1242" spans="1:28" x14ac:dyDescent="0.25">
      <c r="A1242" s="25"/>
      <c r="B1242" s="25"/>
      <c r="C1242" s="26"/>
      <c r="D1242" s="26"/>
      <c r="E1242" s="25"/>
      <c r="F1242" s="25"/>
      <c r="G1242" s="25"/>
      <c r="H1242" s="25"/>
      <c r="I1242" s="25"/>
      <c r="J1242" s="27"/>
      <c r="K1242" s="27"/>
      <c r="L1242" s="27"/>
      <c r="M1242" s="93" t="e">
        <f>#REF!/#REF!</f>
        <v>#REF!</v>
      </c>
      <c r="N1242" s="4" t="str">
        <f t="shared" si="136"/>
        <v/>
      </c>
      <c r="O1242" s="4" t="e">
        <f t="shared" si="137"/>
        <v>#REF!</v>
      </c>
      <c r="P1242" s="8">
        <f t="shared" si="138"/>
        <v>0</v>
      </c>
      <c r="Q1242" s="8" t="e">
        <f>VLOOKUP(P1242,'Lookup Tables'!$A$3:$B$121,1,TRUE)</f>
        <v>#N/A</v>
      </c>
      <c r="R1242" s="9" t="e">
        <f>VLOOKUP(P1242,'Lookup Tables'!$A$3:$B$121,2,TRUE)</f>
        <v>#N/A</v>
      </c>
      <c r="S1242" s="10" t="e">
        <f>VLOOKUP(P1242,'Lookup Tables'!$D$3:$E$25,2,TRUE)</f>
        <v>#N/A</v>
      </c>
      <c r="T1242" s="24" t="str">
        <f>IF(LEFT(G1242,2)="PH",VLOOKUP(LEFT(G1242,3),'Lookup Tables'!$G$3:$H$37,2,FALSE),IF(ISNA(VLOOKUP(LEFT(G1242,2),'Lookup Tables'!$G$3:$H$37,2,FALSE)),"Other",VLOOKUP(LEFT(G1242,2),'Lookup Tables'!$G$3:$H$37,2,FALSE)))</f>
        <v>Other</v>
      </c>
      <c r="U1242" s="79" t="str">
        <f t="shared" si="133"/>
        <v/>
      </c>
      <c r="V1242" s="79" t="str">
        <f t="shared" si="134"/>
        <v>n/a</v>
      </c>
      <c r="W1242" s="79">
        <f>VLOOKUP(V1242,'Lookup Tables'!$K$3:$L$21,2,FALSE)</f>
        <v>0</v>
      </c>
      <c r="X1242" s="79">
        <f t="shared" si="135"/>
        <v>0</v>
      </c>
      <c r="Y1242" s="12" t="e">
        <f ca="1">IF(R1242="LATE",TODAY()-P1242,0)</f>
        <v>#N/A</v>
      </c>
      <c r="Z1242" t="e">
        <f ca="1">Y1242*L1242</f>
        <v>#N/A</v>
      </c>
      <c r="AA1242" s="80"/>
      <c r="AB1242" s="93"/>
    </row>
    <row r="1243" spans="1:28" x14ac:dyDescent="0.25">
      <c r="A1243" s="25"/>
      <c r="B1243" s="25"/>
      <c r="C1243" s="26"/>
      <c r="D1243" s="26"/>
      <c r="E1243" s="25"/>
      <c r="F1243" s="25"/>
      <c r="G1243" s="25"/>
      <c r="H1243" s="25"/>
      <c r="I1243" s="25"/>
      <c r="J1243" s="27"/>
      <c r="K1243" s="27"/>
      <c r="L1243" s="27"/>
      <c r="M1243" s="93" t="e">
        <f>#REF!/#REF!</f>
        <v>#REF!</v>
      </c>
      <c r="N1243" s="4" t="str">
        <f t="shared" si="136"/>
        <v/>
      </c>
      <c r="O1243" s="4" t="e">
        <f t="shared" si="137"/>
        <v>#REF!</v>
      </c>
      <c r="P1243" s="8">
        <f t="shared" si="138"/>
        <v>0</v>
      </c>
      <c r="Q1243" s="8" t="e">
        <f>VLOOKUP(P1243,'Lookup Tables'!$A$3:$B$121,1,TRUE)</f>
        <v>#N/A</v>
      </c>
      <c r="R1243" s="9" t="e">
        <f>VLOOKUP(P1243,'Lookup Tables'!$A$3:$B$121,2,TRUE)</f>
        <v>#N/A</v>
      </c>
      <c r="S1243" s="10" t="e">
        <f>VLOOKUP(P1243,'Lookup Tables'!$D$3:$E$25,2,TRUE)</f>
        <v>#N/A</v>
      </c>
      <c r="T1243" s="24" t="str">
        <f>IF(LEFT(G1243,2)="PH",VLOOKUP(LEFT(G1243,3),'Lookup Tables'!$G$3:$H$37,2,FALSE),IF(ISNA(VLOOKUP(LEFT(G1243,2),'Lookup Tables'!$G$3:$H$37,2,FALSE)),"Other",VLOOKUP(LEFT(G1243,2),'Lookup Tables'!$G$3:$H$37,2,FALSE)))</f>
        <v>Other</v>
      </c>
      <c r="U1243" s="79" t="str">
        <f t="shared" si="133"/>
        <v/>
      </c>
      <c r="V1243" s="79" t="str">
        <f t="shared" si="134"/>
        <v>n/a</v>
      </c>
      <c r="W1243" s="79">
        <f>VLOOKUP(V1243,'Lookup Tables'!$K$3:$L$21,2,FALSE)</f>
        <v>0</v>
      </c>
      <c r="X1243" s="79">
        <f t="shared" si="135"/>
        <v>0</v>
      </c>
      <c r="Y1243" s="12" t="e">
        <f ca="1">IF(R1243="LATE",TODAY()-P1243,0)</f>
        <v>#N/A</v>
      </c>
      <c r="Z1243" t="e">
        <f ca="1">Y1243*L1243</f>
        <v>#N/A</v>
      </c>
      <c r="AA1243" s="80"/>
      <c r="AB1243" s="93"/>
    </row>
    <row r="1244" spans="1:28" x14ac:dyDescent="0.25">
      <c r="A1244" s="25"/>
      <c r="B1244" s="25"/>
      <c r="C1244" s="26"/>
      <c r="D1244" s="26"/>
      <c r="E1244" s="25"/>
      <c r="F1244" s="25"/>
      <c r="G1244" s="25"/>
      <c r="H1244" s="25"/>
      <c r="I1244" s="25"/>
      <c r="J1244" s="27"/>
      <c r="K1244" s="27"/>
      <c r="L1244" s="27"/>
      <c r="M1244" s="93" t="e">
        <f>#REF!/#REF!</f>
        <v>#REF!</v>
      </c>
      <c r="N1244" s="4" t="str">
        <f t="shared" si="136"/>
        <v/>
      </c>
      <c r="O1244" s="4" t="e">
        <f t="shared" si="137"/>
        <v>#REF!</v>
      </c>
      <c r="P1244" s="8">
        <f t="shared" si="138"/>
        <v>0</v>
      </c>
      <c r="Q1244" s="8" t="e">
        <f>VLOOKUP(P1244,'Lookup Tables'!$A$3:$B$121,1,TRUE)</f>
        <v>#N/A</v>
      </c>
      <c r="R1244" s="9" t="e">
        <f>VLOOKUP(P1244,'Lookup Tables'!$A$3:$B$121,2,TRUE)</f>
        <v>#N/A</v>
      </c>
      <c r="S1244" s="10" t="e">
        <f>VLOOKUP(P1244,'Lookup Tables'!$D$3:$E$25,2,TRUE)</f>
        <v>#N/A</v>
      </c>
      <c r="T1244" s="24" t="str">
        <f>IF(LEFT(G1244,2)="PH",VLOOKUP(LEFT(G1244,3),'Lookup Tables'!$G$3:$H$37,2,FALSE),IF(ISNA(VLOOKUP(LEFT(G1244,2),'Lookup Tables'!$G$3:$H$37,2,FALSE)),"Other",VLOOKUP(LEFT(G1244,2),'Lookup Tables'!$G$3:$H$37,2,FALSE)))</f>
        <v>Other</v>
      </c>
      <c r="U1244" s="79" t="str">
        <f t="shared" si="133"/>
        <v/>
      </c>
      <c r="V1244" s="79" t="str">
        <f t="shared" si="134"/>
        <v>n/a</v>
      </c>
      <c r="W1244" s="79">
        <f>VLOOKUP(V1244,'Lookup Tables'!$K$3:$L$21,2,FALSE)</f>
        <v>0</v>
      </c>
      <c r="X1244" s="79">
        <f t="shared" si="135"/>
        <v>0</v>
      </c>
      <c r="Y1244" s="12" t="e">
        <f ca="1">IF(R1244="LATE",TODAY()-P1244,0)</f>
        <v>#N/A</v>
      </c>
      <c r="Z1244" t="e">
        <f ca="1">Y1244*L1244</f>
        <v>#N/A</v>
      </c>
      <c r="AA1244" s="80"/>
      <c r="AB1244" s="93"/>
    </row>
    <row r="1245" spans="1:28" x14ac:dyDescent="0.25">
      <c r="A1245" s="25"/>
      <c r="B1245" s="25"/>
      <c r="C1245" s="26"/>
      <c r="D1245" s="26"/>
      <c r="E1245" s="25"/>
      <c r="F1245" s="25"/>
      <c r="G1245" s="25"/>
      <c r="H1245" s="25"/>
      <c r="I1245" s="25"/>
      <c r="J1245" s="27"/>
      <c r="K1245" s="27"/>
      <c r="L1245" s="27"/>
      <c r="M1245" s="93" t="e">
        <f>#REF!/#REF!</f>
        <v>#REF!</v>
      </c>
      <c r="N1245" s="4" t="str">
        <f t="shared" si="136"/>
        <v/>
      </c>
      <c r="O1245" s="4" t="e">
        <f t="shared" si="137"/>
        <v>#REF!</v>
      </c>
      <c r="P1245" s="8">
        <f t="shared" si="138"/>
        <v>0</v>
      </c>
      <c r="Q1245" s="8" t="e">
        <f>VLOOKUP(P1245,'Lookup Tables'!$A$3:$B$121,1,TRUE)</f>
        <v>#N/A</v>
      </c>
      <c r="R1245" s="9" t="e">
        <f>VLOOKUP(P1245,'Lookup Tables'!$A$3:$B$121,2,TRUE)</f>
        <v>#N/A</v>
      </c>
      <c r="S1245" s="10" t="e">
        <f>VLOOKUP(P1245,'Lookup Tables'!$D$3:$E$25,2,TRUE)</f>
        <v>#N/A</v>
      </c>
      <c r="T1245" s="24" t="str">
        <f>IF(LEFT(G1245,2)="PH",VLOOKUP(LEFT(G1245,3),'Lookup Tables'!$G$3:$H$37,2,FALSE),IF(ISNA(VLOOKUP(LEFT(G1245,2),'Lookup Tables'!$G$3:$H$37,2,FALSE)),"Other",VLOOKUP(LEFT(G1245,2),'Lookup Tables'!$G$3:$H$37,2,FALSE)))</f>
        <v>Other</v>
      </c>
      <c r="U1245" s="79" t="str">
        <f t="shared" si="133"/>
        <v/>
      </c>
      <c r="V1245" s="79" t="str">
        <f t="shared" si="134"/>
        <v>n/a</v>
      </c>
      <c r="W1245" s="79">
        <f>VLOOKUP(V1245,'Lookup Tables'!$K$3:$L$21,2,FALSE)</f>
        <v>0</v>
      </c>
      <c r="X1245" s="79">
        <f t="shared" si="135"/>
        <v>0</v>
      </c>
      <c r="Y1245" s="12" t="e">
        <f ca="1">IF(R1245="LATE",TODAY()-P1245,0)</f>
        <v>#N/A</v>
      </c>
      <c r="Z1245" t="e">
        <f ca="1">Y1245*L1245</f>
        <v>#N/A</v>
      </c>
      <c r="AA1245" s="80"/>
      <c r="AB1245" s="93"/>
    </row>
    <row r="1246" spans="1:28" x14ac:dyDescent="0.25">
      <c r="A1246" s="25"/>
      <c r="B1246" s="25"/>
      <c r="C1246" s="26"/>
      <c r="D1246" s="26"/>
      <c r="E1246" s="25"/>
      <c r="F1246" s="25"/>
      <c r="G1246" s="25"/>
      <c r="H1246" s="25"/>
      <c r="I1246" s="25"/>
      <c r="J1246" s="27"/>
      <c r="K1246" s="27"/>
      <c r="L1246" s="27"/>
      <c r="M1246" s="93" t="e">
        <f>#REF!/#REF!</f>
        <v>#REF!</v>
      </c>
      <c r="N1246" s="4" t="str">
        <f t="shared" si="136"/>
        <v/>
      </c>
      <c r="O1246" s="4" t="e">
        <f t="shared" si="137"/>
        <v>#REF!</v>
      </c>
      <c r="P1246" s="8">
        <f t="shared" si="138"/>
        <v>0</v>
      </c>
      <c r="Q1246" s="8" t="e">
        <f>VLOOKUP(P1246,'Lookup Tables'!$A$3:$B$121,1,TRUE)</f>
        <v>#N/A</v>
      </c>
      <c r="R1246" s="9" t="e">
        <f>VLOOKUP(P1246,'Lookup Tables'!$A$3:$B$121,2,TRUE)</f>
        <v>#N/A</v>
      </c>
      <c r="S1246" s="10" t="e">
        <f>VLOOKUP(P1246,'Lookup Tables'!$D$3:$E$25,2,TRUE)</f>
        <v>#N/A</v>
      </c>
      <c r="T1246" s="24" t="str">
        <f>IF(LEFT(G1246,2)="PH",VLOOKUP(LEFT(G1246,3),'Lookup Tables'!$G$3:$H$37,2,FALSE),IF(ISNA(VLOOKUP(LEFT(G1246,2),'Lookup Tables'!$G$3:$H$37,2,FALSE)),"Other",VLOOKUP(LEFT(G1246,2),'Lookup Tables'!$G$3:$H$37,2,FALSE)))</f>
        <v>Other</v>
      </c>
      <c r="U1246" s="79" t="str">
        <f t="shared" si="133"/>
        <v/>
      </c>
      <c r="V1246" s="79" t="str">
        <f t="shared" si="134"/>
        <v>n/a</v>
      </c>
      <c r="W1246" s="79">
        <f>VLOOKUP(V1246,'Lookup Tables'!$K$3:$L$21,2,FALSE)</f>
        <v>0</v>
      </c>
      <c r="X1246" s="79">
        <f t="shared" si="135"/>
        <v>0</v>
      </c>
      <c r="Y1246" s="12" t="e">
        <f ca="1">IF(R1246="LATE",TODAY()-P1246,0)</f>
        <v>#N/A</v>
      </c>
      <c r="Z1246" t="e">
        <f ca="1">Y1246*L1246</f>
        <v>#N/A</v>
      </c>
      <c r="AA1246" s="80"/>
      <c r="AB1246" s="93"/>
    </row>
    <row r="1247" spans="1:28" x14ac:dyDescent="0.25">
      <c r="A1247" s="25"/>
      <c r="B1247" s="25"/>
      <c r="C1247" s="26"/>
      <c r="D1247" s="26"/>
      <c r="E1247" s="25"/>
      <c r="F1247" s="25"/>
      <c r="G1247" s="25"/>
      <c r="H1247" s="25"/>
      <c r="I1247" s="25"/>
      <c r="J1247" s="27"/>
      <c r="K1247" s="27"/>
      <c r="L1247" s="27"/>
      <c r="M1247" s="93" t="e">
        <f>#REF!/#REF!</f>
        <v>#REF!</v>
      </c>
      <c r="N1247" s="4" t="str">
        <f t="shared" si="136"/>
        <v/>
      </c>
      <c r="O1247" s="4" t="e">
        <f t="shared" si="137"/>
        <v>#REF!</v>
      </c>
      <c r="P1247" s="8">
        <f t="shared" si="138"/>
        <v>0</v>
      </c>
      <c r="Q1247" s="8" t="e">
        <f>VLOOKUP(P1247,'Lookup Tables'!$A$3:$B$121,1,TRUE)</f>
        <v>#N/A</v>
      </c>
      <c r="R1247" s="9" t="e">
        <f>VLOOKUP(P1247,'Lookup Tables'!$A$3:$B$121,2,TRUE)</f>
        <v>#N/A</v>
      </c>
      <c r="S1247" s="10" t="e">
        <f>VLOOKUP(P1247,'Lookup Tables'!$D$3:$E$25,2,TRUE)</f>
        <v>#N/A</v>
      </c>
      <c r="T1247" s="24" t="str">
        <f>IF(LEFT(G1247,2)="PH",VLOOKUP(LEFT(G1247,3),'Lookup Tables'!$G$3:$H$37,2,FALSE),IF(ISNA(VLOOKUP(LEFT(G1247,2),'Lookup Tables'!$G$3:$H$37,2,FALSE)),"Other",VLOOKUP(LEFT(G1247,2),'Lookup Tables'!$G$3:$H$37,2,FALSE)))</f>
        <v>Other</v>
      </c>
      <c r="U1247" s="79" t="str">
        <f t="shared" si="133"/>
        <v/>
      </c>
      <c r="V1247" s="79" t="str">
        <f t="shared" si="134"/>
        <v>n/a</v>
      </c>
      <c r="W1247" s="79">
        <f>VLOOKUP(V1247,'Lookup Tables'!$K$3:$L$21,2,FALSE)</f>
        <v>0</v>
      </c>
      <c r="X1247" s="79">
        <f t="shared" si="135"/>
        <v>0</v>
      </c>
      <c r="Y1247" s="12" t="e">
        <f ca="1">IF(R1247="LATE",TODAY()-P1247,0)</f>
        <v>#N/A</v>
      </c>
      <c r="Z1247" t="e">
        <f ca="1">Y1247*L1247</f>
        <v>#N/A</v>
      </c>
      <c r="AA1247" s="80"/>
      <c r="AB1247" s="93"/>
    </row>
    <row r="1248" spans="1:28" x14ac:dyDescent="0.25">
      <c r="A1248" s="25"/>
      <c r="B1248" s="25"/>
      <c r="C1248" s="26"/>
      <c r="D1248" s="26"/>
      <c r="E1248" s="25"/>
      <c r="F1248" s="25"/>
      <c r="G1248" s="25"/>
      <c r="H1248" s="25"/>
      <c r="I1248" s="25"/>
      <c r="J1248" s="27"/>
      <c r="K1248" s="27"/>
      <c r="L1248" s="27"/>
      <c r="M1248" s="93" t="e">
        <f>#REF!/#REF!</f>
        <v>#REF!</v>
      </c>
      <c r="N1248" s="4" t="str">
        <f t="shared" si="136"/>
        <v/>
      </c>
      <c r="O1248" s="4" t="e">
        <f t="shared" si="137"/>
        <v>#REF!</v>
      </c>
      <c r="P1248" s="8">
        <f t="shared" si="138"/>
        <v>0</v>
      </c>
      <c r="Q1248" s="8" t="e">
        <f>VLOOKUP(P1248,'Lookup Tables'!$A$3:$B$121,1,TRUE)</f>
        <v>#N/A</v>
      </c>
      <c r="R1248" s="9" t="e">
        <f>VLOOKUP(P1248,'Lookup Tables'!$A$3:$B$121,2,TRUE)</f>
        <v>#N/A</v>
      </c>
      <c r="S1248" s="10" t="e">
        <f>VLOOKUP(P1248,'Lookup Tables'!$D$3:$E$25,2,TRUE)</f>
        <v>#N/A</v>
      </c>
      <c r="T1248" s="24" t="str">
        <f>IF(LEFT(G1248,2)="PH",VLOOKUP(LEFT(G1248,3),'Lookup Tables'!$G$3:$H$37,2,FALSE),IF(ISNA(VLOOKUP(LEFT(G1248,2),'Lookup Tables'!$G$3:$H$37,2,FALSE)),"Other",VLOOKUP(LEFT(G1248,2),'Lookup Tables'!$G$3:$H$37,2,FALSE)))</f>
        <v>Other</v>
      </c>
      <c r="U1248" s="79" t="str">
        <f t="shared" si="133"/>
        <v/>
      </c>
      <c r="V1248" s="79" t="str">
        <f t="shared" si="134"/>
        <v>n/a</v>
      </c>
      <c r="W1248" s="79">
        <f>VLOOKUP(V1248,'Lookup Tables'!$K$3:$L$21,2,FALSE)</f>
        <v>0</v>
      </c>
      <c r="X1248" s="79">
        <f t="shared" si="135"/>
        <v>0</v>
      </c>
      <c r="Y1248" s="12" t="e">
        <f ca="1">IF(R1248="LATE",TODAY()-P1248,0)</f>
        <v>#N/A</v>
      </c>
      <c r="Z1248" t="e">
        <f ca="1">Y1248*L1248</f>
        <v>#N/A</v>
      </c>
      <c r="AA1248" s="80"/>
      <c r="AB1248" s="93"/>
    </row>
    <row r="1249" spans="1:28" x14ac:dyDescent="0.25">
      <c r="A1249" s="25"/>
      <c r="B1249" s="25"/>
      <c r="C1249" s="26"/>
      <c r="D1249" s="26"/>
      <c r="E1249" s="25"/>
      <c r="F1249" s="25"/>
      <c r="G1249" s="25"/>
      <c r="H1249" s="25"/>
      <c r="I1249" s="25"/>
      <c r="J1249" s="27"/>
      <c r="K1249" s="27"/>
      <c r="L1249" s="27"/>
      <c r="M1249" s="93" t="e">
        <f>#REF!/#REF!</f>
        <v>#REF!</v>
      </c>
      <c r="N1249" s="4" t="str">
        <f t="shared" si="136"/>
        <v/>
      </c>
      <c r="O1249" s="4" t="e">
        <f t="shared" si="137"/>
        <v>#REF!</v>
      </c>
      <c r="P1249" s="8">
        <f t="shared" si="138"/>
        <v>0</v>
      </c>
      <c r="Q1249" s="8" t="e">
        <f>VLOOKUP(P1249,'Lookup Tables'!$A$3:$B$121,1,TRUE)</f>
        <v>#N/A</v>
      </c>
      <c r="R1249" s="9" t="e">
        <f>VLOOKUP(P1249,'Lookup Tables'!$A$3:$B$121,2,TRUE)</f>
        <v>#N/A</v>
      </c>
      <c r="S1249" s="10" t="e">
        <f>VLOOKUP(P1249,'Lookup Tables'!$D$3:$E$25,2,TRUE)</f>
        <v>#N/A</v>
      </c>
      <c r="T1249" s="24" t="str">
        <f>IF(LEFT(G1249,2)="PH",VLOOKUP(LEFT(G1249,3),'Lookup Tables'!$G$3:$H$37,2,FALSE),IF(ISNA(VLOOKUP(LEFT(G1249,2),'Lookup Tables'!$G$3:$H$37,2,FALSE)),"Other",VLOOKUP(LEFT(G1249,2),'Lookup Tables'!$G$3:$H$37,2,FALSE)))</f>
        <v>Other</v>
      </c>
      <c r="U1249" s="79" t="str">
        <f t="shared" si="133"/>
        <v/>
      </c>
      <c r="V1249" s="79" t="str">
        <f t="shared" si="134"/>
        <v>n/a</v>
      </c>
      <c r="W1249" s="79">
        <f>VLOOKUP(V1249,'Lookup Tables'!$K$3:$L$21,2,FALSE)</f>
        <v>0</v>
      </c>
      <c r="X1249" s="79">
        <f t="shared" si="135"/>
        <v>0</v>
      </c>
      <c r="Y1249" s="12" t="e">
        <f ca="1">IF(R1249="LATE",TODAY()-P1249,0)</f>
        <v>#N/A</v>
      </c>
      <c r="Z1249" t="e">
        <f ca="1">Y1249*L1249</f>
        <v>#N/A</v>
      </c>
      <c r="AA1249" s="80"/>
      <c r="AB1249" s="93"/>
    </row>
    <row r="1250" spans="1:28" x14ac:dyDescent="0.25">
      <c r="A1250" s="25"/>
      <c r="B1250" s="25"/>
      <c r="C1250" s="26"/>
      <c r="D1250" s="26"/>
      <c r="E1250" s="25"/>
      <c r="F1250" s="25"/>
      <c r="G1250" s="25"/>
      <c r="H1250" s="25"/>
      <c r="I1250" s="25"/>
      <c r="J1250" s="27"/>
      <c r="K1250" s="27"/>
      <c r="L1250" s="27"/>
      <c r="M1250" s="93" t="e">
        <f>#REF!/#REF!</f>
        <v>#REF!</v>
      </c>
      <c r="N1250" s="4" t="str">
        <f t="shared" si="136"/>
        <v/>
      </c>
      <c r="O1250" s="4" t="e">
        <f t="shared" si="137"/>
        <v>#REF!</v>
      </c>
      <c r="P1250" s="8">
        <f t="shared" si="138"/>
        <v>0</v>
      </c>
      <c r="Q1250" s="8" t="e">
        <f>VLOOKUP(P1250,'Lookup Tables'!$A$3:$B$121,1,TRUE)</f>
        <v>#N/A</v>
      </c>
      <c r="R1250" s="9" t="e">
        <f>VLOOKUP(P1250,'Lookup Tables'!$A$3:$B$121,2,TRUE)</f>
        <v>#N/A</v>
      </c>
      <c r="S1250" s="10" t="e">
        <f>VLOOKUP(P1250,'Lookup Tables'!$D$3:$E$25,2,TRUE)</f>
        <v>#N/A</v>
      </c>
      <c r="T1250" s="24" t="str">
        <f>IF(LEFT(G1250,2)="PH",VLOOKUP(LEFT(G1250,3),'Lookup Tables'!$G$3:$H$37,2,FALSE),IF(ISNA(VLOOKUP(LEFT(G1250,2),'Lookup Tables'!$G$3:$H$37,2,FALSE)),"Other",VLOOKUP(LEFT(G1250,2),'Lookup Tables'!$G$3:$H$37,2,FALSE)))</f>
        <v>Other</v>
      </c>
      <c r="U1250" s="79" t="str">
        <f t="shared" si="133"/>
        <v/>
      </c>
      <c r="V1250" s="79" t="str">
        <f t="shared" si="134"/>
        <v>n/a</v>
      </c>
      <c r="W1250" s="79">
        <f>VLOOKUP(V1250,'Lookup Tables'!$K$3:$L$21,2,FALSE)</f>
        <v>0</v>
      </c>
      <c r="X1250" s="79">
        <f t="shared" si="135"/>
        <v>0</v>
      </c>
      <c r="Y1250" s="12" t="e">
        <f ca="1">IF(R1250="LATE",TODAY()-P1250,0)</f>
        <v>#N/A</v>
      </c>
      <c r="Z1250" t="e">
        <f ca="1">Y1250*L1250</f>
        <v>#N/A</v>
      </c>
      <c r="AA1250" s="80"/>
      <c r="AB1250" s="93"/>
    </row>
    <row r="1251" spans="1:28" x14ac:dyDescent="0.25">
      <c r="A1251" s="25"/>
      <c r="B1251" s="25"/>
      <c r="C1251" s="26"/>
      <c r="D1251" s="26"/>
      <c r="E1251" s="25"/>
      <c r="F1251" s="25"/>
      <c r="G1251" s="25"/>
      <c r="H1251" s="25"/>
      <c r="I1251" s="25"/>
      <c r="J1251" s="27"/>
      <c r="K1251" s="27"/>
      <c r="L1251" s="27"/>
      <c r="M1251" s="93" t="e">
        <f>#REF!/#REF!</f>
        <v>#REF!</v>
      </c>
      <c r="N1251" s="4" t="str">
        <f t="shared" si="136"/>
        <v/>
      </c>
      <c r="O1251" s="4" t="e">
        <f t="shared" si="137"/>
        <v>#REF!</v>
      </c>
      <c r="P1251" s="8">
        <f t="shared" si="138"/>
        <v>0</v>
      </c>
      <c r="Q1251" s="8" t="e">
        <f>VLOOKUP(P1251,'Lookup Tables'!$A$3:$B$121,1,TRUE)</f>
        <v>#N/A</v>
      </c>
      <c r="R1251" s="9" t="e">
        <f>VLOOKUP(P1251,'Lookup Tables'!$A$3:$B$121,2,TRUE)</f>
        <v>#N/A</v>
      </c>
      <c r="S1251" s="10" t="e">
        <f>VLOOKUP(P1251,'Lookup Tables'!$D$3:$E$25,2,TRUE)</f>
        <v>#N/A</v>
      </c>
      <c r="T1251" s="24" t="str">
        <f>IF(LEFT(G1251,2)="PH",VLOOKUP(LEFT(G1251,3),'Lookup Tables'!$G$3:$H$37,2,FALSE),IF(ISNA(VLOOKUP(LEFT(G1251,2),'Lookup Tables'!$G$3:$H$37,2,FALSE)),"Other",VLOOKUP(LEFT(G1251,2),'Lookup Tables'!$G$3:$H$37,2,FALSE)))</f>
        <v>Other</v>
      </c>
      <c r="U1251" s="79" t="str">
        <f t="shared" si="133"/>
        <v/>
      </c>
      <c r="V1251" s="79" t="str">
        <f t="shared" si="134"/>
        <v>n/a</v>
      </c>
      <c r="W1251" s="79">
        <f>VLOOKUP(V1251,'Lookup Tables'!$K$3:$L$21,2,FALSE)</f>
        <v>0</v>
      </c>
      <c r="X1251" s="79">
        <f t="shared" si="135"/>
        <v>0</v>
      </c>
      <c r="Y1251" s="12" t="e">
        <f ca="1">IF(R1251="LATE",TODAY()-P1251,0)</f>
        <v>#N/A</v>
      </c>
      <c r="Z1251" t="e">
        <f ca="1">Y1251*L1251</f>
        <v>#N/A</v>
      </c>
      <c r="AA1251" s="80"/>
      <c r="AB1251" s="93"/>
    </row>
    <row r="1252" spans="1:28" x14ac:dyDescent="0.25">
      <c r="A1252" s="25"/>
      <c r="B1252" s="25"/>
      <c r="C1252" s="26"/>
      <c r="D1252" s="26"/>
      <c r="E1252" s="25"/>
      <c r="F1252" s="25"/>
      <c r="G1252" s="25"/>
      <c r="H1252" s="25"/>
      <c r="I1252" s="25"/>
      <c r="J1252" s="27"/>
      <c r="K1252" s="27"/>
      <c r="L1252" s="27"/>
      <c r="M1252" s="93" t="e">
        <f>#REF!/#REF!</f>
        <v>#REF!</v>
      </c>
      <c r="N1252" s="4" t="str">
        <f t="shared" si="136"/>
        <v/>
      </c>
      <c r="O1252" s="4" t="e">
        <f t="shared" si="137"/>
        <v>#REF!</v>
      </c>
      <c r="P1252" s="8">
        <f t="shared" si="138"/>
        <v>0</v>
      </c>
      <c r="Q1252" s="8" t="e">
        <f>VLOOKUP(P1252,'Lookup Tables'!$A$3:$B$121,1,TRUE)</f>
        <v>#N/A</v>
      </c>
      <c r="R1252" s="9" t="e">
        <f>VLOOKUP(P1252,'Lookup Tables'!$A$3:$B$121,2,TRUE)</f>
        <v>#N/A</v>
      </c>
      <c r="S1252" s="10" t="e">
        <f>VLOOKUP(P1252,'Lookup Tables'!$D$3:$E$25,2,TRUE)</f>
        <v>#N/A</v>
      </c>
      <c r="T1252" s="24" t="str">
        <f>IF(LEFT(G1252,2)="PH",VLOOKUP(LEFT(G1252,3),'Lookup Tables'!$G$3:$H$37,2,FALSE),IF(ISNA(VLOOKUP(LEFT(G1252,2),'Lookup Tables'!$G$3:$H$37,2,FALSE)),"Other",VLOOKUP(LEFT(G1252,2),'Lookup Tables'!$G$3:$H$37,2,FALSE)))</f>
        <v>Other</v>
      </c>
      <c r="U1252" s="79" t="str">
        <f t="shared" si="133"/>
        <v/>
      </c>
      <c r="V1252" s="79" t="str">
        <f t="shared" si="134"/>
        <v>n/a</v>
      </c>
      <c r="W1252" s="79">
        <f>VLOOKUP(V1252,'Lookup Tables'!$K$3:$L$21,2,FALSE)</f>
        <v>0</v>
      </c>
      <c r="X1252" s="79">
        <f t="shared" si="135"/>
        <v>0</v>
      </c>
      <c r="Y1252" s="12" t="e">
        <f ca="1">IF(R1252="LATE",TODAY()-P1252,0)</f>
        <v>#N/A</v>
      </c>
      <c r="Z1252" t="e">
        <f ca="1">Y1252*L1252</f>
        <v>#N/A</v>
      </c>
      <c r="AA1252" s="80"/>
      <c r="AB1252" s="93"/>
    </row>
    <row r="1253" spans="1:28" x14ac:dyDescent="0.25">
      <c r="A1253" s="25"/>
      <c r="B1253" s="25"/>
      <c r="C1253" s="26"/>
      <c r="D1253" s="26"/>
      <c r="E1253" s="25"/>
      <c r="F1253" s="25"/>
      <c r="G1253" s="25"/>
      <c r="H1253" s="25"/>
      <c r="I1253" s="25"/>
      <c r="J1253" s="27"/>
      <c r="K1253" s="27"/>
      <c r="L1253" s="27"/>
      <c r="M1253" s="93" t="e">
        <f>#REF!/#REF!</f>
        <v>#REF!</v>
      </c>
      <c r="N1253" s="4" t="str">
        <f t="shared" si="136"/>
        <v/>
      </c>
      <c r="O1253" s="4" t="e">
        <f t="shared" si="137"/>
        <v>#REF!</v>
      </c>
      <c r="P1253" s="8">
        <f t="shared" si="138"/>
        <v>0</v>
      </c>
      <c r="Q1253" s="8" t="e">
        <f>VLOOKUP(P1253,'Lookup Tables'!$A$3:$B$121,1,TRUE)</f>
        <v>#N/A</v>
      </c>
      <c r="R1253" s="9" t="e">
        <f>VLOOKUP(P1253,'Lookup Tables'!$A$3:$B$121,2,TRUE)</f>
        <v>#N/A</v>
      </c>
      <c r="S1253" s="10" t="e">
        <f>VLOOKUP(P1253,'Lookup Tables'!$D$3:$E$25,2,TRUE)</f>
        <v>#N/A</v>
      </c>
      <c r="T1253" s="24" t="str">
        <f>IF(LEFT(G1253,2)="PH",VLOOKUP(LEFT(G1253,3),'Lookup Tables'!$G$3:$H$37,2,FALSE),IF(ISNA(VLOOKUP(LEFT(G1253,2),'Lookup Tables'!$G$3:$H$37,2,FALSE)),"Other",VLOOKUP(LEFT(G1253,2),'Lookup Tables'!$G$3:$H$37,2,FALSE)))</f>
        <v>Other</v>
      </c>
      <c r="U1253" s="79" t="str">
        <f t="shared" si="133"/>
        <v/>
      </c>
      <c r="V1253" s="79" t="str">
        <f t="shared" si="134"/>
        <v>n/a</v>
      </c>
      <c r="W1253" s="79">
        <f>VLOOKUP(V1253,'Lookup Tables'!$K$3:$L$21,2,FALSE)</f>
        <v>0</v>
      </c>
      <c r="X1253" s="79">
        <f t="shared" si="135"/>
        <v>0</v>
      </c>
      <c r="Y1253" s="12" t="e">
        <f ca="1">IF(R1253="LATE",TODAY()-P1253,0)</f>
        <v>#N/A</v>
      </c>
      <c r="Z1253" t="e">
        <f ca="1">Y1253*L1253</f>
        <v>#N/A</v>
      </c>
      <c r="AA1253" s="80"/>
      <c r="AB1253" s="93"/>
    </row>
    <row r="1254" spans="1:28" x14ac:dyDescent="0.25">
      <c r="A1254" s="25"/>
      <c r="B1254" s="25"/>
      <c r="C1254" s="26"/>
      <c r="D1254" s="26"/>
      <c r="E1254" s="25"/>
      <c r="F1254" s="25"/>
      <c r="G1254" s="25"/>
      <c r="H1254" s="25"/>
      <c r="I1254" s="25"/>
      <c r="J1254" s="27"/>
      <c r="K1254" s="27"/>
      <c r="L1254" s="27"/>
      <c r="M1254" s="93" t="e">
        <f>#REF!/#REF!</f>
        <v>#REF!</v>
      </c>
      <c r="N1254" s="4" t="str">
        <f t="shared" si="136"/>
        <v/>
      </c>
      <c r="O1254" s="4" t="e">
        <f t="shared" si="137"/>
        <v>#REF!</v>
      </c>
      <c r="P1254" s="8">
        <f t="shared" si="138"/>
        <v>0</v>
      </c>
      <c r="Q1254" s="8" t="e">
        <f>VLOOKUP(P1254,'Lookup Tables'!$A$3:$B$121,1,TRUE)</f>
        <v>#N/A</v>
      </c>
      <c r="R1254" s="9" t="e">
        <f>VLOOKUP(P1254,'Lookup Tables'!$A$3:$B$121,2,TRUE)</f>
        <v>#N/A</v>
      </c>
      <c r="S1254" s="10" t="e">
        <f>VLOOKUP(P1254,'Lookup Tables'!$D$3:$E$25,2,TRUE)</f>
        <v>#N/A</v>
      </c>
      <c r="T1254" s="24" t="str">
        <f>IF(LEFT(G1254,2)="PH",VLOOKUP(LEFT(G1254,3),'Lookup Tables'!$G$3:$H$37,2,FALSE),IF(ISNA(VLOOKUP(LEFT(G1254,2),'Lookup Tables'!$G$3:$H$37,2,FALSE)),"Other",VLOOKUP(LEFT(G1254,2),'Lookup Tables'!$G$3:$H$37,2,FALSE)))</f>
        <v>Other</v>
      </c>
      <c r="U1254" s="79" t="str">
        <f t="shared" si="133"/>
        <v/>
      </c>
      <c r="V1254" s="79" t="str">
        <f t="shared" si="134"/>
        <v>n/a</v>
      </c>
      <c r="W1254" s="79">
        <f>VLOOKUP(V1254,'Lookup Tables'!$K$3:$L$21,2,FALSE)</f>
        <v>0</v>
      </c>
      <c r="X1254" s="79">
        <f t="shared" si="135"/>
        <v>0</v>
      </c>
      <c r="Y1254" s="12" t="e">
        <f ca="1">IF(R1254="LATE",TODAY()-P1254,0)</f>
        <v>#N/A</v>
      </c>
      <c r="Z1254" t="e">
        <f ca="1">Y1254*L1254</f>
        <v>#N/A</v>
      </c>
      <c r="AA1254" s="80"/>
      <c r="AB1254" s="93"/>
    </row>
    <row r="1255" spans="1:28" x14ac:dyDescent="0.25">
      <c r="A1255" s="25"/>
      <c r="B1255" s="25"/>
      <c r="C1255" s="26"/>
      <c r="D1255" s="26"/>
      <c r="E1255" s="25"/>
      <c r="F1255" s="25"/>
      <c r="G1255" s="25"/>
      <c r="H1255" s="25"/>
      <c r="I1255" s="25"/>
      <c r="J1255" s="27"/>
      <c r="K1255" s="27"/>
      <c r="L1255" s="27"/>
      <c r="M1255" s="93" t="e">
        <f>#REF!/#REF!</f>
        <v>#REF!</v>
      </c>
      <c r="N1255" s="4" t="str">
        <f t="shared" si="136"/>
        <v/>
      </c>
      <c r="O1255" s="4" t="e">
        <f t="shared" si="137"/>
        <v>#REF!</v>
      </c>
      <c r="P1255" s="8">
        <f t="shared" si="138"/>
        <v>0</v>
      </c>
      <c r="Q1255" s="8" t="e">
        <f>VLOOKUP(P1255,'Lookup Tables'!$A$3:$B$121,1,TRUE)</f>
        <v>#N/A</v>
      </c>
      <c r="R1255" s="9" t="e">
        <f>VLOOKUP(P1255,'Lookup Tables'!$A$3:$B$121,2,TRUE)</f>
        <v>#N/A</v>
      </c>
      <c r="S1255" s="10" t="e">
        <f>VLOOKUP(P1255,'Lookup Tables'!$D$3:$E$25,2,TRUE)</f>
        <v>#N/A</v>
      </c>
      <c r="T1255" s="24" t="str">
        <f>IF(LEFT(G1255,2)="PH",VLOOKUP(LEFT(G1255,3),'Lookup Tables'!$G$3:$H$37,2,FALSE),IF(ISNA(VLOOKUP(LEFT(G1255,2),'Lookup Tables'!$G$3:$H$37,2,FALSE)),"Other",VLOOKUP(LEFT(G1255,2),'Lookup Tables'!$G$3:$H$37,2,FALSE)))</f>
        <v>Other</v>
      </c>
      <c r="U1255" s="79" t="str">
        <f t="shared" si="133"/>
        <v/>
      </c>
      <c r="V1255" s="79" t="str">
        <f t="shared" si="134"/>
        <v>n/a</v>
      </c>
      <c r="W1255" s="79">
        <f>VLOOKUP(V1255,'Lookup Tables'!$K$3:$L$21,2,FALSE)</f>
        <v>0</v>
      </c>
      <c r="X1255" s="79">
        <f t="shared" si="135"/>
        <v>0</v>
      </c>
      <c r="Y1255" s="12" t="e">
        <f ca="1">IF(R1255="LATE",TODAY()-P1255,0)</f>
        <v>#N/A</v>
      </c>
      <c r="Z1255" t="e">
        <f ca="1">Y1255*L1255</f>
        <v>#N/A</v>
      </c>
      <c r="AA1255" s="80"/>
      <c r="AB1255" s="93"/>
    </row>
    <row r="1256" spans="1:28" x14ac:dyDescent="0.25">
      <c r="A1256" s="25"/>
      <c r="B1256" s="25"/>
      <c r="C1256" s="26"/>
      <c r="D1256" s="26"/>
      <c r="E1256" s="25"/>
      <c r="F1256" s="25"/>
      <c r="G1256" s="25"/>
      <c r="H1256" s="25"/>
      <c r="I1256" s="25"/>
      <c r="J1256" s="27"/>
      <c r="K1256" s="27"/>
      <c r="L1256" s="27"/>
      <c r="M1256" s="93" t="e">
        <f>#REF!/#REF!</f>
        <v>#REF!</v>
      </c>
      <c r="N1256" s="4" t="str">
        <f t="shared" si="136"/>
        <v/>
      </c>
      <c r="O1256" s="4" t="e">
        <f t="shared" si="137"/>
        <v>#REF!</v>
      </c>
      <c r="P1256" s="8">
        <f t="shared" si="138"/>
        <v>0</v>
      </c>
      <c r="Q1256" s="8" t="e">
        <f>VLOOKUP(P1256,'Lookup Tables'!$A$3:$B$121,1,TRUE)</f>
        <v>#N/A</v>
      </c>
      <c r="R1256" s="9" t="e">
        <f>VLOOKUP(P1256,'Lookup Tables'!$A$3:$B$121,2,TRUE)</f>
        <v>#N/A</v>
      </c>
      <c r="S1256" s="10" t="e">
        <f>VLOOKUP(P1256,'Lookup Tables'!$D$3:$E$25,2,TRUE)</f>
        <v>#N/A</v>
      </c>
      <c r="T1256" s="24" t="str">
        <f>IF(LEFT(G1256,2)="PH",VLOOKUP(LEFT(G1256,3),'Lookup Tables'!$G$3:$H$37,2,FALSE),IF(ISNA(VLOOKUP(LEFT(G1256,2),'Lookup Tables'!$G$3:$H$37,2,FALSE)),"Other",VLOOKUP(LEFT(G1256,2),'Lookup Tables'!$G$3:$H$37,2,FALSE)))</f>
        <v>Other</v>
      </c>
      <c r="U1256" s="79" t="str">
        <f t="shared" si="133"/>
        <v/>
      </c>
      <c r="V1256" s="79" t="str">
        <f t="shared" si="134"/>
        <v>n/a</v>
      </c>
      <c r="W1256" s="79">
        <f>VLOOKUP(V1256,'Lookup Tables'!$K$3:$L$21,2,FALSE)</f>
        <v>0</v>
      </c>
      <c r="X1256" s="79">
        <f t="shared" si="135"/>
        <v>0</v>
      </c>
      <c r="Y1256" s="12" t="e">
        <f ca="1">IF(R1256="LATE",TODAY()-P1256,0)</f>
        <v>#N/A</v>
      </c>
      <c r="Z1256" t="e">
        <f ca="1">Y1256*L1256</f>
        <v>#N/A</v>
      </c>
      <c r="AA1256" s="80"/>
      <c r="AB1256" s="93"/>
    </row>
    <row r="1257" spans="1:28" x14ac:dyDescent="0.25">
      <c r="A1257" s="25"/>
      <c r="B1257" s="25"/>
      <c r="C1257" s="26"/>
      <c r="D1257" s="26"/>
      <c r="E1257" s="25"/>
      <c r="F1257" s="25"/>
      <c r="G1257" s="25"/>
      <c r="H1257" s="25"/>
      <c r="I1257" s="25"/>
      <c r="J1257" s="27"/>
      <c r="K1257" s="27"/>
      <c r="L1257" s="27"/>
      <c r="M1257" s="93" t="e">
        <f>#REF!/#REF!</f>
        <v>#REF!</v>
      </c>
      <c r="N1257" s="4" t="str">
        <f t="shared" si="136"/>
        <v/>
      </c>
      <c r="O1257" s="4" t="e">
        <f t="shared" si="137"/>
        <v>#REF!</v>
      </c>
      <c r="P1257" s="8">
        <f t="shared" si="138"/>
        <v>0</v>
      </c>
      <c r="Q1257" s="8" t="e">
        <f>VLOOKUP(P1257,'Lookup Tables'!$A$3:$B$121,1,TRUE)</f>
        <v>#N/A</v>
      </c>
      <c r="R1257" s="9" t="e">
        <f>VLOOKUP(P1257,'Lookup Tables'!$A$3:$B$121,2,TRUE)</f>
        <v>#N/A</v>
      </c>
      <c r="S1257" s="10" t="e">
        <f>VLOOKUP(P1257,'Lookup Tables'!$D$3:$E$25,2,TRUE)</f>
        <v>#N/A</v>
      </c>
      <c r="T1257" s="24" t="str">
        <f>IF(LEFT(G1257,2)="PH",VLOOKUP(LEFT(G1257,3),'Lookup Tables'!$G$3:$H$37,2,FALSE),IF(ISNA(VLOOKUP(LEFT(G1257,2),'Lookup Tables'!$G$3:$H$37,2,FALSE)),"Other",VLOOKUP(LEFT(G1257,2),'Lookup Tables'!$G$3:$H$37,2,FALSE)))</f>
        <v>Other</v>
      </c>
      <c r="U1257" s="79" t="str">
        <f t="shared" si="133"/>
        <v/>
      </c>
      <c r="V1257" s="79" t="str">
        <f t="shared" si="134"/>
        <v>n/a</v>
      </c>
      <c r="W1257" s="79">
        <f>VLOOKUP(V1257,'Lookup Tables'!$K$3:$L$21,2,FALSE)</f>
        <v>0</v>
      </c>
      <c r="X1257" s="79">
        <f t="shared" si="135"/>
        <v>0</v>
      </c>
      <c r="Y1257" s="12" t="e">
        <f ca="1">IF(R1257="LATE",TODAY()-P1257,0)</f>
        <v>#N/A</v>
      </c>
      <c r="Z1257" t="e">
        <f ca="1">Y1257*L1257</f>
        <v>#N/A</v>
      </c>
      <c r="AA1257" s="80"/>
      <c r="AB1257" s="93"/>
    </row>
    <row r="1258" spans="1:28" x14ac:dyDescent="0.25">
      <c r="A1258" s="25"/>
      <c r="B1258" s="25"/>
      <c r="C1258" s="26"/>
      <c r="D1258" s="26"/>
      <c r="E1258" s="25"/>
      <c r="F1258" s="25"/>
      <c r="G1258" s="25"/>
      <c r="H1258" s="25"/>
      <c r="I1258" s="25"/>
      <c r="J1258" s="27"/>
      <c r="K1258" s="27"/>
      <c r="L1258" s="27"/>
      <c r="M1258" s="93" t="e">
        <f>#REF!/#REF!</f>
        <v>#REF!</v>
      </c>
      <c r="N1258" s="4" t="str">
        <f t="shared" si="136"/>
        <v/>
      </c>
      <c r="O1258" s="4" t="e">
        <f t="shared" si="137"/>
        <v>#REF!</v>
      </c>
      <c r="P1258" s="8">
        <f t="shared" si="138"/>
        <v>0</v>
      </c>
      <c r="Q1258" s="8" t="e">
        <f>VLOOKUP(P1258,'Lookup Tables'!$A$3:$B$121,1,TRUE)</f>
        <v>#N/A</v>
      </c>
      <c r="R1258" s="9" t="e">
        <f>VLOOKUP(P1258,'Lookup Tables'!$A$3:$B$121,2,TRUE)</f>
        <v>#N/A</v>
      </c>
      <c r="S1258" s="10" t="e">
        <f>VLOOKUP(P1258,'Lookup Tables'!$D$3:$E$25,2,TRUE)</f>
        <v>#N/A</v>
      </c>
      <c r="T1258" s="24" t="str">
        <f>IF(LEFT(G1258,2)="PH",VLOOKUP(LEFT(G1258,3),'Lookup Tables'!$G$3:$H$37,2,FALSE),IF(ISNA(VLOOKUP(LEFT(G1258,2),'Lookup Tables'!$G$3:$H$37,2,FALSE)),"Other",VLOOKUP(LEFT(G1258,2),'Lookup Tables'!$G$3:$H$37,2,FALSE)))</f>
        <v>Other</v>
      </c>
      <c r="U1258" s="79" t="str">
        <f t="shared" si="133"/>
        <v/>
      </c>
      <c r="V1258" s="79" t="str">
        <f t="shared" si="134"/>
        <v>n/a</v>
      </c>
      <c r="W1258" s="79">
        <f>VLOOKUP(V1258,'Lookup Tables'!$K$3:$L$21,2,FALSE)</f>
        <v>0</v>
      </c>
      <c r="X1258" s="79">
        <f t="shared" si="135"/>
        <v>0</v>
      </c>
      <c r="Y1258" s="12" t="e">
        <f ca="1">IF(R1258="LATE",TODAY()-P1258,0)</f>
        <v>#N/A</v>
      </c>
      <c r="Z1258" t="e">
        <f ca="1">Y1258*L1258</f>
        <v>#N/A</v>
      </c>
      <c r="AA1258" s="80"/>
      <c r="AB1258" s="93"/>
    </row>
    <row r="1259" spans="1:28" x14ac:dyDescent="0.25">
      <c r="A1259" s="25"/>
      <c r="B1259" s="25"/>
      <c r="C1259" s="26"/>
      <c r="D1259" s="26"/>
      <c r="E1259" s="25"/>
      <c r="F1259" s="25"/>
      <c r="G1259" s="25"/>
      <c r="H1259" s="25"/>
      <c r="I1259" s="25"/>
      <c r="J1259" s="27"/>
      <c r="K1259" s="27"/>
      <c r="L1259" s="27"/>
      <c r="M1259" s="93" t="e">
        <f>#REF!/#REF!</f>
        <v>#REF!</v>
      </c>
      <c r="N1259" s="4" t="str">
        <f t="shared" si="136"/>
        <v/>
      </c>
      <c r="O1259" s="4" t="e">
        <f t="shared" si="137"/>
        <v>#REF!</v>
      </c>
      <c r="P1259" s="8">
        <f t="shared" si="138"/>
        <v>0</v>
      </c>
      <c r="Q1259" s="8" t="e">
        <f>VLOOKUP(P1259,'Lookup Tables'!$A$3:$B$121,1,TRUE)</f>
        <v>#N/A</v>
      </c>
      <c r="R1259" s="9" t="e">
        <f>VLOOKUP(P1259,'Lookup Tables'!$A$3:$B$121,2,TRUE)</f>
        <v>#N/A</v>
      </c>
      <c r="S1259" s="10" t="e">
        <f>VLOOKUP(P1259,'Lookup Tables'!$D$3:$E$25,2,TRUE)</f>
        <v>#N/A</v>
      </c>
      <c r="T1259" s="24" t="str">
        <f>IF(LEFT(G1259,2)="PH",VLOOKUP(LEFT(G1259,3),'Lookup Tables'!$G$3:$H$37,2,FALSE),IF(ISNA(VLOOKUP(LEFT(G1259,2),'Lookup Tables'!$G$3:$H$37,2,FALSE)),"Other",VLOOKUP(LEFT(G1259,2),'Lookup Tables'!$G$3:$H$37,2,FALSE)))</f>
        <v>Other</v>
      </c>
      <c r="U1259" s="79" t="str">
        <f t="shared" si="133"/>
        <v/>
      </c>
      <c r="V1259" s="79" t="str">
        <f t="shared" si="134"/>
        <v>n/a</v>
      </c>
      <c r="W1259" s="79">
        <f>VLOOKUP(V1259,'Lookup Tables'!$K$3:$L$21,2,FALSE)</f>
        <v>0</v>
      </c>
      <c r="X1259" s="79">
        <f t="shared" si="135"/>
        <v>0</v>
      </c>
      <c r="Y1259" s="12" t="e">
        <f ca="1">IF(R1259="LATE",TODAY()-P1259,0)</f>
        <v>#N/A</v>
      </c>
      <c r="Z1259" t="e">
        <f ca="1">Y1259*L1259</f>
        <v>#N/A</v>
      </c>
      <c r="AA1259" s="80"/>
      <c r="AB1259" s="93"/>
    </row>
    <row r="1260" spans="1:28" x14ac:dyDescent="0.25">
      <c r="A1260" s="25"/>
      <c r="B1260" s="25"/>
      <c r="C1260" s="26"/>
      <c r="D1260" s="26"/>
      <c r="E1260" s="25"/>
      <c r="F1260" s="25"/>
      <c r="G1260" s="25"/>
      <c r="H1260" s="25"/>
      <c r="I1260" s="25"/>
      <c r="J1260" s="27"/>
      <c r="K1260" s="27"/>
      <c r="L1260" s="27"/>
      <c r="M1260" s="93" t="e">
        <f>#REF!/#REF!</f>
        <v>#REF!</v>
      </c>
      <c r="N1260" s="4" t="str">
        <f t="shared" si="136"/>
        <v/>
      </c>
      <c r="O1260" s="4" t="e">
        <f t="shared" si="137"/>
        <v>#REF!</v>
      </c>
      <c r="P1260" s="8">
        <f t="shared" si="138"/>
        <v>0</v>
      </c>
      <c r="Q1260" s="8" t="e">
        <f>VLOOKUP(P1260,'Lookup Tables'!$A$3:$B$121,1,TRUE)</f>
        <v>#N/A</v>
      </c>
      <c r="R1260" s="9" t="e">
        <f>VLOOKUP(P1260,'Lookup Tables'!$A$3:$B$121,2,TRUE)</f>
        <v>#N/A</v>
      </c>
      <c r="S1260" s="10" t="e">
        <f>VLOOKUP(P1260,'Lookup Tables'!$D$3:$E$25,2,TRUE)</f>
        <v>#N/A</v>
      </c>
      <c r="T1260" s="24" t="str">
        <f>IF(LEFT(G1260,2)="PH",VLOOKUP(LEFT(G1260,3),'Lookup Tables'!$G$3:$H$37,2,FALSE),IF(ISNA(VLOOKUP(LEFT(G1260,2),'Lookup Tables'!$G$3:$H$37,2,FALSE)),"Other",VLOOKUP(LEFT(G1260,2),'Lookup Tables'!$G$3:$H$37,2,FALSE)))</f>
        <v>Other</v>
      </c>
      <c r="U1260" s="79" t="str">
        <f t="shared" si="133"/>
        <v/>
      </c>
      <c r="V1260" s="79" t="str">
        <f t="shared" si="134"/>
        <v>n/a</v>
      </c>
      <c r="W1260" s="79">
        <f>VLOOKUP(V1260,'Lookup Tables'!$K$3:$L$21,2,FALSE)</f>
        <v>0</v>
      </c>
      <c r="X1260" s="79">
        <f t="shared" si="135"/>
        <v>0</v>
      </c>
      <c r="Y1260" s="12" t="e">
        <f ca="1">IF(R1260="LATE",TODAY()-P1260,0)</f>
        <v>#N/A</v>
      </c>
      <c r="Z1260" t="e">
        <f ca="1">Y1260*L1260</f>
        <v>#N/A</v>
      </c>
      <c r="AA1260" s="80"/>
      <c r="AB1260" s="93"/>
    </row>
    <row r="1261" spans="1:28" x14ac:dyDescent="0.25">
      <c r="A1261" s="25"/>
      <c r="B1261" s="25"/>
      <c r="C1261" s="26"/>
      <c r="D1261" s="26"/>
      <c r="E1261" s="25"/>
      <c r="F1261" s="25"/>
      <c r="G1261" s="25"/>
      <c r="H1261" s="25"/>
      <c r="I1261" s="25"/>
      <c r="J1261" s="27"/>
      <c r="K1261" s="27"/>
      <c r="L1261" s="27"/>
      <c r="M1261" s="93" t="e">
        <f>#REF!/#REF!</f>
        <v>#REF!</v>
      </c>
      <c r="N1261" s="4" t="str">
        <f t="shared" si="136"/>
        <v/>
      </c>
      <c r="O1261" s="4" t="e">
        <f t="shared" si="137"/>
        <v>#REF!</v>
      </c>
      <c r="P1261" s="8">
        <f t="shared" si="138"/>
        <v>0</v>
      </c>
      <c r="Q1261" s="8" t="e">
        <f>VLOOKUP(P1261,'Lookup Tables'!$A$3:$B$121,1,TRUE)</f>
        <v>#N/A</v>
      </c>
      <c r="R1261" s="9" t="e">
        <f>VLOOKUP(P1261,'Lookup Tables'!$A$3:$B$121,2,TRUE)</f>
        <v>#N/A</v>
      </c>
      <c r="S1261" s="10" t="e">
        <f>VLOOKUP(P1261,'Lookup Tables'!$D$3:$E$25,2,TRUE)</f>
        <v>#N/A</v>
      </c>
      <c r="T1261" s="24" t="str">
        <f>IF(LEFT(G1261,2)="PH",VLOOKUP(LEFT(G1261,3),'Lookup Tables'!$G$3:$H$37,2,FALSE),IF(ISNA(VLOOKUP(LEFT(G1261,2),'Lookup Tables'!$G$3:$H$37,2,FALSE)),"Other",VLOOKUP(LEFT(G1261,2),'Lookup Tables'!$G$3:$H$37,2,FALSE)))</f>
        <v>Other</v>
      </c>
      <c r="U1261" s="79" t="str">
        <f t="shared" si="133"/>
        <v/>
      </c>
      <c r="V1261" s="79" t="str">
        <f t="shared" si="134"/>
        <v>n/a</v>
      </c>
      <c r="W1261" s="79">
        <f>VLOOKUP(V1261,'Lookup Tables'!$K$3:$L$21,2,FALSE)</f>
        <v>0</v>
      </c>
      <c r="X1261" s="79">
        <f t="shared" si="135"/>
        <v>0</v>
      </c>
      <c r="Y1261" s="12" t="e">
        <f ca="1">IF(R1261="LATE",TODAY()-P1261,0)</f>
        <v>#N/A</v>
      </c>
      <c r="Z1261" t="e">
        <f ca="1">Y1261*L1261</f>
        <v>#N/A</v>
      </c>
      <c r="AA1261" s="80"/>
      <c r="AB1261" s="93"/>
    </row>
    <row r="1262" spans="1:28" x14ac:dyDescent="0.25">
      <c r="A1262" s="25"/>
      <c r="B1262" s="25"/>
      <c r="C1262" s="26"/>
      <c r="D1262" s="26"/>
      <c r="E1262" s="25"/>
      <c r="F1262" s="25"/>
      <c r="G1262" s="25"/>
      <c r="H1262" s="25"/>
      <c r="I1262" s="25"/>
      <c r="J1262" s="27"/>
      <c r="K1262" s="27"/>
      <c r="L1262" s="27"/>
      <c r="M1262" s="93" t="e">
        <f>#REF!/#REF!</f>
        <v>#REF!</v>
      </c>
      <c r="N1262" s="4" t="str">
        <f t="shared" si="136"/>
        <v/>
      </c>
      <c r="O1262" s="4" t="e">
        <f t="shared" si="137"/>
        <v>#REF!</v>
      </c>
      <c r="P1262" s="8">
        <f t="shared" si="138"/>
        <v>0</v>
      </c>
      <c r="Q1262" s="8" t="e">
        <f>VLOOKUP(P1262,'Lookup Tables'!$A$3:$B$121,1,TRUE)</f>
        <v>#N/A</v>
      </c>
      <c r="R1262" s="9" t="e">
        <f>VLOOKUP(P1262,'Lookup Tables'!$A$3:$B$121,2,TRUE)</f>
        <v>#N/A</v>
      </c>
      <c r="S1262" s="10" t="e">
        <f>VLOOKUP(P1262,'Lookup Tables'!$D$3:$E$25,2,TRUE)</f>
        <v>#N/A</v>
      </c>
      <c r="T1262" s="24" t="str">
        <f>IF(LEFT(G1262,2)="PH",VLOOKUP(LEFT(G1262,3),'Lookup Tables'!$G$3:$H$37,2,FALSE),IF(ISNA(VLOOKUP(LEFT(G1262,2),'Lookup Tables'!$G$3:$H$37,2,FALSE)),"Other",VLOOKUP(LEFT(G1262,2),'Lookup Tables'!$G$3:$H$37,2,FALSE)))</f>
        <v>Other</v>
      </c>
      <c r="U1262" s="79" t="str">
        <f t="shared" si="133"/>
        <v/>
      </c>
      <c r="V1262" s="79" t="str">
        <f t="shared" si="134"/>
        <v>n/a</v>
      </c>
      <c r="W1262" s="79">
        <f>VLOOKUP(V1262,'Lookup Tables'!$K$3:$L$21,2,FALSE)</f>
        <v>0</v>
      </c>
      <c r="X1262" s="79">
        <f t="shared" si="135"/>
        <v>0</v>
      </c>
      <c r="Y1262" s="12" t="e">
        <f ca="1">IF(R1262="LATE",TODAY()-P1262,0)</f>
        <v>#N/A</v>
      </c>
      <c r="Z1262" t="e">
        <f ca="1">Y1262*L1262</f>
        <v>#N/A</v>
      </c>
      <c r="AA1262" s="80"/>
      <c r="AB1262" s="93"/>
    </row>
    <row r="1263" spans="1:28" x14ac:dyDescent="0.25">
      <c r="A1263" s="25"/>
      <c r="B1263" s="25"/>
      <c r="C1263" s="26"/>
      <c r="D1263" s="26"/>
      <c r="E1263" s="25"/>
      <c r="F1263" s="25"/>
      <c r="G1263" s="25"/>
      <c r="H1263" s="25"/>
      <c r="I1263" s="25"/>
      <c r="J1263" s="27"/>
      <c r="K1263" s="27"/>
      <c r="L1263" s="27"/>
      <c r="M1263" s="93" t="e">
        <f>#REF!/#REF!</f>
        <v>#REF!</v>
      </c>
      <c r="N1263" s="4" t="str">
        <f t="shared" si="136"/>
        <v/>
      </c>
      <c r="O1263" s="4" t="e">
        <f t="shared" si="137"/>
        <v>#REF!</v>
      </c>
      <c r="P1263" s="8">
        <f t="shared" si="138"/>
        <v>0</v>
      </c>
      <c r="Q1263" s="8" t="e">
        <f>VLOOKUP(P1263,'Lookup Tables'!$A$3:$B$121,1,TRUE)</f>
        <v>#N/A</v>
      </c>
      <c r="R1263" s="9" t="e">
        <f>VLOOKUP(P1263,'Lookup Tables'!$A$3:$B$121,2,TRUE)</f>
        <v>#N/A</v>
      </c>
      <c r="S1263" s="10" t="e">
        <f>VLOOKUP(P1263,'Lookup Tables'!$D$3:$E$25,2,TRUE)</f>
        <v>#N/A</v>
      </c>
      <c r="T1263" s="24" t="str">
        <f>IF(LEFT(G1263,2)="PH",VLOOKUP(LEFT(G1263,3),'Lookup Tables'!$G$3:$H$37,2,FALSE),IF(ISNA(VLOOKUP(LEFT(G1263,2),'Lookup Tables'!$G$3:$H$37,2,FALSE)),"Other",VLOOKUP(LEFT(G1263,2),'Lookup Tables'!$G$3:$H$37,2,FALSE)))</f>
        <v>Other</v>
      </c>
      <c r="U1263" s="79" t="str">
        <f t="shared" si="133"/>
        <v/>
      </c>
      <c r="V1263" s="79" t="str">
        <f t="shared" si="134"/>
        <v>n/a</v>
      </c>
      <c r="W1263" s="79">
        <f>VLOOKUP(V1263,'Lookup Tables'!$K$3:$L$21,2,FALSE)</f>
        <v>0</v>
      </c>
      <c r="X1263" s="79">
        <f t="shared" si="135"/>
        <v>0</v>
      </c>
      <c r="Y1263" s="12" t="e">
        <f ca="1">IF(R1263="LATE",TODAY()-P1263,0)</f>
        <v>#N/A</v>
      </c>
      <c r="Z1263" t="e">
        <f ca="1">Y1263*L1263</f>
        <v>#N/A</v>
      </c>
      <c r="AA1263" s="80"/>
      <c r="AB1263" s="93"/>
    </row>
    <row r="1264" spans="1:28" x14ac:dyDescent="0.25">
      <c r="A1264" s="25"/>
      <c r="B1264" s="25"/>
      <c r="C1264" s="26"/>
      <c r="D1264" s="26"/>
      <c r="E1264" s="25"/>
      <c r="F1264" s="25"/>
      <c r="G1264" s="25"/>
      <c r="H1264" s="25"/>
      <c r="I1264" s="25"/>
      <c r="J1264" s="27"/>
      <c r="K1264" s="27"/>
      <c r="L1264" s="27"/>
      <c r="M1264" s="93" t="e">
        <f>#REF!/#REF!</f>
        <v>#REF!</v>
      </c>
      <c r="N1264" s="4" t="str">
        <f t="shared" si="136"/>
        <v/>
      </c>
      <c r="O1264" s="4" t="e">
        <f t="shared" si="137"/>
        <v>#REF!</v>
      </c>
      <c r="P1264" s="8">
        <f t="shared" si="138"/>
        <v>0</v>
      </c>
      <c r="Q1264" s="8" t="e">
        <f>VLOOKUP(P1264,'Lookup Tables'!$A$3:$B$121,1,TRUE)</f>
        <v>#N/A</v>
      </c>
      <c r="R1264" s="9" t="e">
        <f>VLOOKUP(P1264,'Lookup Tables'!$A$3:$B$121,2,TRUE)</f>
        <v>#N/A</v>
      </c>
      <c r="S1264" s="10" t="e">
        <f>VLOOKUP(P1264,'Lookup Tables'!$D$3:$E$25,2,TRUE)</f>
        <v>#N/A</v>
      </c>
      <c r="T1264" s="24" t="str">
        <f>IF(LEFT(G1264,2)="PH",VLOOKUP(LEFT(G1264,3),'Lookup Tables'!$G$3:$H$37,2,FALSE),IF(ISNA(VLOOKUP(LEFT(G1264,2),'Lookup Tables'!$G$3:$H$37,2,FALSE)),"Other",VLOOKUP(LEFT(G1264,2),'Lookup Tables'!$G$3:$H$37,2,FALSE)))</f>
        <v>Other</v>
      </c>
      <c r="U1264" s="79" t="str">
        <f t="shared" si="133"/>
        <v/>
      </c>
      <c r="V1264" s="79" t="str">
        <f t="shared" si="134"/>
        <v>n/a</v>
      </c>
      <c r="W1264" s="79">
        <f>VLOOKUP(V1264,'Lookup Tables'!$K$3:$L$21,2,FALSE)</f>
        <v>0</v>
      </c>
      <c r="X1264" s="79">
        <f t="shared" si="135"/>
        <v>0</v>
      </c>
      <c r="Y1264" s="12" t="e">
        <f ca="1">IF(R1264="LATE",TODAY()-P1264,0)</f>
        <v>#N/A</v>
      </c>
      <c r="Z1264" t="e">
        <f ca="1">Y1264*L1264</f>
        <v>#N/A</v>
      </c>
      <c r="AA1264" s="80"/>
      <c r="AB1264" s="93"/>
    </row>
    <row r="1265" spans="1:28" x14ac:dyDescent="0.25">
      <c r="A1265" s="25"/>
      <c r="B1265" s="25"/>
      <c r="C1265" s="26"/>
      <c r="D1265" s="26"/>
      <c r="E1265" s="25"/>
      <c r="F1265" s="25"/>
      <c r="G1265" s="25"/>
      <c r="H1265" s="25"/>
      <c r="I1265" s="25"/>
      <c r="J1265" s="27"/>
      <c r="K1265" s="27"/>
      <c r="L1265" s="27"/>
      <c r="M1265" s="93" t="e">
        <f>#REF!/#REF!</f>
        <v>#REF!</v>
      </c>
      <c r="N1265" s="4" t="str">
        <f t="shared" si="136"/>
        <v/>
      </c>
      <c r="O1265" s="4" t="e">
        <f t="shared" si="137"/>
        <v>#REF!</v>
      </c>
      <c r="P1265" s="8">
        <f t="shared" si="138"/>
        <v>0</v>
      </c>
      <c r="Q1265" s="8" t="e">
        <f>VLOOKUP(P1265,'Lookup Tables'!$A$3:$B$121,1,TRUE)</f>
        <v>#N/A</v>
      </c>
      <c r="R1265" s="9" t="e">
        <f>VLOOKUP(P1265,'Lookup Tables'!$A$3:$B$121,2,TRUE)</f>
        <v>#N/A</v>
      </c>
      <c r="S1265" s="10" t="e">
        <f>VLOOKUP(P1265,'Lookup Tables'!$D$3:$E$25,2,TRUE)</f>
        <v>#N/A</v>
      </c>
      <c r="T1265" s="24" t="str">
        <f>IF(LEFT(G1265,2)="PH",VLOOKUP(LEFT(G1265,3),'Lookup Tables'!$G$3:$H$37,2,FALSE),IF(ISNA(VLOOKUP(LEFT(G1265,2),'Lookup Tables'!$G$3:$H$37,2,FALSE)),"Other",VLOOKUP(LEFT(G1265,2),'Lookup Tables'!$G$3:$H$37,2,FALSE)))</f>
        <v>Other</v>
      </c>
      <c r="U1265" s="79" t="str">
        <f t="shared" si="133"/>
        <v/>
      </c>
      <c r="V1265" s="79" t="str">
        <f t="shared" si="134"/>
        <v>n/a</v>
      </c>
      <c r="W1265" s="79">
        <f>VLOOKUP(V1265,'Lookup Tables'!$K$3:$L$21,2,FALSE)</f>
        <v>0</v>
      </c>
      <c r="X1265" s="79">
        <f t="shared" si="135"/>
        <v>0</v>
      </c>
      <c r="Y1265" s="12" t="e">
        <f ca="1">IF(R1265="LATE",TODAY()-P1265,0)</f>
        <v>#N/A</v>
      </c>
      <c r="Z1265" t="e">
        <f ca="1">Y1265*L1265</f>
        <v>#N/A</v>
      </c>
      <c r="AA1265" s="80"/>
      <c r="AB1265" s="93"/>
    </row>
    <row r="1266" spans="1:28" x14ac:dyDescent="0.25">
      <c r="A1266" s="25"/>
      <c r="B1266" s="25"/>
      <c r="C1266" s="26"/>
      <c r="D1266" s="26"/>
      <c r="E1266" s="25"/>
      <c r="F1266" s="25"/>
      <c r="G1266" s="25"/>
      <c r="H1266" s="25"/>
      <c r="I1266" s="25"/>
      <c r="J1266" s="27"/>
      <c r="K1266" s="27"/>
      <c r="L1266" s="27"/>
      <c r="M1266" s="93" t="e">
        <f>#REF!/#REF!</f>
        <v>#REF!</v>
      </c>
      <c r="N1266" s="4" t="str">
        <f t="shared" si="136"/>
        <v/>
      </c>
      <c r="O1266" s="4" t="e">
        <f t="shared" si="137"/>
        <v>#REF!</v>
      </c>
      <c r="P1266" s="8">
        <f t="shared" si="138"/>
        <v>0</v>
      </c>
      <c r="Q1266" s="8" t="e">
        <f>VLOOKUP(P1266,'Lookup Tables'!$A$3:$B$121,1,TRUE)</f>
        <v>#N/A</v>
      </c>
      <c r="R1266" s="9" t="e">
        <f>VLOOKUP(P1266,'Lookup Tables'!$A$3:$B$121,2,TRUE)</f>
        <v>#N/A</v>
      </c>
      <c r="S1266" s="10" t="e">
        <f>VLOOKUP(P1266,'Lookup Tables'!$D$3:$E$25,2,TRUE)</f>
        <v>#N/A</v>
      </c>
      <c r="T1266" s="24" t="str">
        <f>IF(LEFT(G1266,2)="PH",VLOOKUP(LEFT(G1266,3),'Lookup Tables'!$G$3:$H$37,2,FALSE),IF(ISNA(VLOOKUP(LEFT(G1266,2),'Lookup Tables'!$G$3:$H$37,2,FALSE)),"Other",VLOOKUP(LEFT(G1266,2),'Lookup Tables'!$G$3:$H$37,2,FALSE)))</f>
        <v>Other</v>
      </c>
      <c r="U1266" s="79" t="str">
        <f t="shared" si="133"/>
        <v/>
      </c>
      <c r="V1266" s="79" t="str">
        <f t="shared" si="134"/>
        <v>n/a</v>
      </c>
      <c r="W1266" s="79">
        <f>VLOOKUP(V1266,'Lookup Tables'!$K$3:$L$21,2,FALSE)</f>
        <v>0</v>
      </c>
      <c r="X1266" s="79">
        <f t="shared" si="135"/>
        <v>0</v>
      </c>
      <c r="Y1266" s="12" t="e">
        <f ca="1">IF(R1266="LATE",TODAY()-P1266,0)</f>
        <v>#N/A</v>
      </c>
      <c r="Z1266" t="e">
        <f ca="1">Y1266*L1266</f>
        <v>#N/A</v>
      </c>
      <c r="AA1266" s="80"/>
      <c r="AB1266" s="93"/>
    </row>
    <row r="1267" spans="1:28" x14ac:dyDescent="0.25">
      <c r="A1267" s="25"/>
      <c r="B1267" s="25"/>
      <c r="C1267" s="26"/>
      <c r="D1267" s="26"/>
      <c r="E1267" s="25"/>
      <c r="F1267" s="25"/>
      <c r="G1267" s="25"/>
      <c r="H1267" s="25"/>
      <c r="I1267" s="25"/>
      <c r="J1267" s="27"/>
      <c r="K1267" s="27"/>
      <c r="L1267" s="27"/>
      <c r="M1267" s="93" t="e">
        <f>#REF!/#REF!</f>
        <v>#REF!</v>
      </c>
      <c r="N1267" s="4" t="str">
        <f t="shared" si="136"/>
        <v/>
      </c>
      <c r="O1267" s="4" t="e">
        <f t="shared" si="137"/>
        <v>#REF!</v>
      </c>
      <c r="P1267" s="8">
        <f t="shared" si="138"/>
        <v>0</v>
      </c>
      <c r="Q1267" s="8" t="e">
        <f>VLOOKUP(P1267,'Lookup Tables'!$A$3:$B$121,1,TRUE)</f>
        <v>#N/A</v>
      </c>
      <c r="R1267" s="9" t="e">
        <f>VLOOKUP(P1267,'Lookup Tables'!$A$3:$B$121,2,TRUE)</f>
        <v>#N/A</v>
      </c>
      <c r="S1267" s="10" t="e">
        <f>VLOOKUP(P1267,'Lookup Tables'!$D$3:$E$25,2,TRUE)</f>
        <v>#N/A</v>
      </c>
      <c r="T1267" s="24" t="str">
        <f>IF(LEFT(G1267,2)="PH",VLOOKUP(LEFT(G1267,3),'Lookup Tables'!$G$3:$H$37,2,FALSE),IF(ISNA(VLOOKUP(LEFT(G1267,2),'Lookup Tables'!$G$3:$H$37,2,FALSE)),"Other",VLOOKUP(LEFT(G1267,2),'Lookup Tables'!$G$3:$H$37,2,FALSE)))</f>
        <v>Other</v>
      </c>
      <c r="U1267" s="79" t="str">
        <f t="shared" si="133"/>
        <v/>
      </c>
      <c r="V1267" s="79" t="str">
        <f t="shared" si="134"/>
        <v>n/a</v>
      </c>
      <c r="W1267" s="79">
        <f>VLOOKUP(V1267,'Lookup Tables'!$K$3:$L$21,2,FALSE)</f>
        <v>0</v>
      </c>
      <c r="X1267" s="79">
        <f t="shared" si="135"/>
        <v>0</v>
      </c>
      <c r="Y1267" s="12" t="e">
        <f ca="1">IF(R1267="LATE",TODAY()-P1267,0)</f>
        <v>#N/A</v>
      </c>
      <c r="Z1267" t="e">
        <f ca="1">Y1267*L1267</f>
        <v>#N/A</v>
      </c>
      <c r="AA1267" s="80"/>
      <c r="AB1267" s="93"/>
    </row>
    <row r="1268" spans="1:28" x14ac:dyDescent="0.25">
      <c r="A1268" s="25"/>
      <c r="B1268" s="25"/>
      <c r="C1268" s="26"/>
      <c r="D1268" s="26"/>
      <c r="E1268" s="25"/>
      <c r="F1268" s="25"/>
      <c r="G1268" s="25"/>
      <c r="H1268" s="25"/>
      <c r="I1268" s="25"/>
      <c r="J1268" s="27"/>
      <c r="K1268" s="27"/>
      <c r="L1268" s="27"/>
      <c r="M1268" s="93" t="e">
        <f>#REF!/#REF!</f>
        <v>#REF!</v>
      </c>
      <c r="N1268" s="4" t="str">
        <f t="shared" si="136"/>
        <v/>
      </c>
      <c r="O1268" s="4" t="e">
        <f t="shared" si="137"/>
        <v>#REF!</v>
      </c>
      <c r="P1268" s="8">
        <f t="shared" si="138"/>
        <v>0</v>
      </c>
      <c r="Q1268" s="8" t="e">
        <f>VLOOKUP(P1268,'Lookup Tables'!$A$3:$B$121,1,TRUE)</f>
        <v>#N/A</v>
      </c>
      <c r="R1268" s="9" t="e">
        <f>VLOOKUP(P1268,'Lookup Tables'!$A$3:$B$121,2,TRUE)</f>
        <v>#N/A</v>
      </c>
      <c r="S1268" s="10" t="e">
        <f>VLOOKUP(P1268,'Lookup Tables'!$D$3:$E$25,2,TRUE)</f>
        <v>#N/A</v>
      </c>
      <c r="T1268" s="24" t="str">
        <f>IF(LEFT(G1268,2)="PH",VLOOKUP(LEFT(G1268,3),'Lookup Tables'!$G$3:$H$37,2,FALSE),IF(ISNA(VLOOKUP(LEFT(G1268,2),'Lookup Tables'!$G$3:$H$37,2,FALSE)),"Other",VLOOKUP(LEFT(G1268,2),'Lookup Tables'!$G$3:$H$37,2,FALSE)))</f>
        <v>Other</v>
      </c>
      <c r="U1268" s="79" t="str">
        <f t="shared" si="133"/>
        <v/>
      </c>
      <c r="V1268" s="79" t="str">
        <f t="shared" si="134"/>
        <v>n/a</v>
      </c>
      <c r="W1268" s="79">
        <f>VLOOKUP(V1268,'Lookup Tables'!$K$3:$L$21,2,FALSE)</f>
        <v>0</v>
      </c>
      <c r="X1268" s="79">
        <f t="shared" si="135"/>
        <v>0</v>
      </c>
      <c r="Y1268" s="12" t="e">
        <f ca="1">IF(R1268="LATE",TODAY()-P1268,0)</f>
        <v>#N/A</v>
      </c>
      <c r="Z1268" t="e">
        <f ca="1">Y1268*L1268</f>
        <v>#N/A</v>
      </c>
      <c r="AA1268" s="80"/>
      <c r="AB1268" s="93"/>
    </row>
    <row r="1269" spans="1:28" x14ac:dyDescent="0.25">
      <c r="A1269" s="25"/>
      <c r="B1269" s="25"/>
      <c r="C1269" s="26"/>
      <c r="D1269" s="26"/>
      <c r="E1269" s="25"/>
      <c r="F1269" s="25"/>
      <c r="G1269" s="25"/>
      <c r="H1269" s="25"/>
      <c r="I1269" s="25"/>
      <c r="J1269" s="27"/>
      <c r="K1269" s="27"/>
      <c r="L1269" s="27"/>
      <c r="M1269" s="93" t="e">
        <f>#REF!/#REF!</f>
        <v>#REF!</v>
      </c>
      <c r="N1269" s="4" t="str">
        <f t="shared" si="136"/>
        <v/>
      </c>
      <c r="O1269" s="4" t="e">
        <f t="shared" si="137"/>
        <v>#REF!</v>
      </c>
      <c r="P1269" s="8">
        <f t="shared" si="138"/>
        <v>0</v>
      </c>
      <c r="Q1269" s="8" t="e">
        <f>VLOOKUP(P1269,'Lookup Tables'!$A$3:$B$121,1,TRUE)</f>
        <v>#N/A</v>
      </c>
      <c r="R1269" s="9" t="e">
        <f>VLOOKUP(P1269,'Lookup Tables'!$A$3:$B$121,2,TRUE)</f>
        <v>#N/A</v>
      </c>
      <c r="S1269" s="10" t="e">
        <f>VLOOKUP(P1269,'Lookup Tables'!$D$3:$E$25,2,TRUE)</f>
        <v>#N/A</v>
      </c>
      <c r="T1269" s="24" t="str">
        <f>IF(LEFT(G1269,2)="PH",VLOOKUP(LEFT(G1269,3),'Lookup Tables'!$G$3:$H$37,2,FALSE),IF(ISNA(VLOOKUP(LEFT(G1269,2),'Lookup Tables'!$G$3:$H$37,2,FALSE)),"Other",VLOOKUP(LEFT(G1269,2),'Lookup Tables'!$G$3:$H$37,2,FALSE)))</f>
        <v>Other</v>
      </c>
      <c r="U1269" s="79" t="str">
        <f t="shared" si="133"/>
        <v/>
      </c>
      <c r="V1269" s="79" t="str">
        <f t="shared" si="134"/>
        <v>n/a</v>
      </c>
      <c r="W1269" s="79">
        <f>VLOOKUP(V1269,'Lookup Tables'!$K$3:$L$21,2,FALSE)</f>
        <v>0</v>
      </c>
      <c r="X1269" s="79">
        <f t="shared" si="135"/>
        <v>0</v>
      </c>
      <c r="Y1269" s="12" t="e">
        <f ca="1">IF(R1269="LATE",TODAY()-P1269,0)</f>
        <v>#N/A</v>
      </c>
      <c r="Z1269" t="e">
        <f ca="1">Y1269*L1269</f>
        <v>#N/A</v>
      </c>
      <c r="AA1269" s="80"/>
      <c r="AB1269" s="93"/>
    </row>
    <row r="1270" spans="1:28" x14ac:dyDescent="0.25">
      <c r="A1270" s="25"/>
      <c r="B1270" s="25"/>
      <c r="C1270" s="26"/>
      <c r="D1270" s="26"/>
      <c r="E1270" s="25"/>
      <c r="F1270" s="25"/>
      <c r="G1270" s="25"/>
      <c r="H1270" s="25"/>
      <c r="I1270" s="25"/>
      <c r="J1270" s="27"/>
      <c r="K1270" s="27"/>
      <c r="L1270" s="27"/>
      <c r="M1270" s="93" t="e">
        <f>#REF!/#REF!</f>
        <v>#REF!</v>
      </c>
      <c r="N1270" s="4" t="str">
        <f t="shared" si="136"/>
        <v/>
      </c>
      <c r="O1270" s="4" t="e">
        <f t="shared" si="137"/>
        <v>#REF!</v>
      </c>
      <c r="P1270" s="8">
        <f t="shared" si="138"/>
        <v>0</v>
      </c>
      <c r="Q1270" s="8" t="e">
        <f>VLOOKUP(P1270,'Lookup Tables'!$A$3:$B$121,1,TRUE)</f>
        <v>#N/A</v>
      </c>
      <c r="R1270" s="9" t="e">
        <f>VLOOKUP(P1270,'Lookup Tables'!$A$3:$B$121,2,TRUE)</f>
        <v>#N/A</v>
      </c>
      <c r="S1270" s="10" t="e">
        <f>VLOOKUP(P1270,'Lookup Tables'!$D$3:$E$25,2,TRUE)</f>
        <v>#N/A</v>
      </c>
      <c r="T1270" s="24" t="str">
        <f>IF(LEFT(G1270,2)="PH",VLOOKUP(LEFT(G1270,3),'Lookup Tables'!$G$3:$H$37,2,FALSE),IF(ISNA(VLOOKUP(LEFT(G1270,2),'Lookup Tables'!$G$3:$H$37,2,FALSE)),"Other",VLOOKUP(LEFT(G1270,2),'Lookup Tables'!$G$3:$H$37,2,FALSE)))</f>
        <v>Other</v>
      </c>
      <c r="U1270" s="79" t="str">
        <f t="shared" si="133"/>
        <v/>
      </c>
      <c r="V1270" s="79" t="str">
        <f t="shared" si="134"/>
        <v>n/a</v>
      </c>
      <c r="W1270" s="79">
        <f>VLOOKUP(V1270,'Lookup Tables'!$K$3:$L$21,2,FALSE)</f>
        <v>0</v>
      </c>
      <c r="X1270" s="79">
        <f t="shared" si="135"/>
        <v>0</v>
      </c>
      <c r="Y1270" s="12" t="e">
        <f ca="1">IF(R1270="LATE",TODAY()-P1270,0)</f>
        <v>#N/A</v>
      </c>
      <c r="Z1270" t="e">
        <f ca="1">Y1270*L1270</f>
        <v>#N/A</v>
      </c>
      <c r="AA1270" s="80"/>
      <c r="AB1270" s="93"/>
    </row>
    <row r="1271" spans="1:28" x14ac:dyDescent="0.25">
      <c r="A1271" s="25"/>
      <c r="B1271" s="25"/>
      <c r="C1271" s="26"/>
      <c r="D1271" s="26"/>
      <c r="E1271" s="25"/>
      <c r="F1271" s="25"/>
      <c r="G1271" s="25"/>
      <c r="H1271" s="25"/>
      <c r="I1271" s="25"/>
      <c r="J1271" s="27"/>
      <c r="K1271" s="27"/>
      <c r="L1271" s="27"/>
      <c r="M1271" s="93" t="e">
        <f>#REF!/#REF!</f>
        <v>#REF!</v>
      </c>
      <c r="N1271" s="4" t="str">
        <f t="shared" si="136"/>
        <v/>
      </c>
      <c r="O1271" s="4" t="e">
        <f t="shared" si="137"/>
        <v>#REF!</v>
      </c>
      <c r="P1271" s="8">
        <f t="shared" si="138"/>
        <v>0</v>
      </c>
      <c r="Q1271" s="8" t="e">
        <f>VLOOKUP(P1271,'Lookup Tables'!$A$3:$B$121,1,TRUE)</f>
        <v>#N/A</v>
      </c>
      <c r="R1271" s="9" t="e">
        <f>VLOOKUP(P1271,'Lookup Tables'!$A$3:$B$121,2,TRUE)</f>
        <v>#N/A</v>
      </c>
      <c r="S1271" s="10" t="e">
        <f>VLOOKUP(P1271,'Lookup Tables'!$D$3:$E$25,2,TRUE)</f>
        <v>#N/A</v>
      </c>
      <c r="T1271" s="24" t="str">
        <f>IF(LEFT(G1271,2)="PH",VLOOKUP(LEFT(G1271,3),'Lookup Tables'!$G$3:$H$37,2,FALSE),IF(ISNA(VLOOKUP(LEFT(G1271,2),'Lookup Tables'!$G$3:$H$37,2,FALSE)),"Other",VLOOKUP(LEFT(G1271,2),'Lookup Tables'!$G$3:$H$37,2,FALSE)))</f>
        <v>Other</v>
      </c>
      <c r="U1271" s="79" t="str">
        <f t="shared" si="133"/>
        <v/>
      </c>
      <c r="V1271" s="79" t="str">
        <f t="shared" si="134"/>
        <v>n/a</v>
      </c>
      <c r="W1271" s="79">
        <f>VLOOKUP(V1271,'Lookup Tables'!$K$3:$L$21,2,FALSE)</f>
        <v>0</v>
      </c>
      <c r="X1271" s="79">
        <f t="shared" si="135"/>
        <v>0</v>
      </c>
      <c r="Y1271" s="12" t="e">
        <f ca="1">IF(R1271="LATE",TODAY()-P1271,0)</f>
        <v>#N/A</v>
      </c>
      <c r="Z1271" t="e">
        <f ca="1">Y1271*L1271</f>
        <v>#N/A</v>
      </c>
      <c r="AA1271" s="80"/>
      <c r="AB1271" s="93"/>
    </row>
    <row r="1272" spans="1:28" x14ac:dyDescent="0.25">
      <c r="A1272" s="25"/>
      <c r="B1272" s="25"/>
      <c r="C1272" s="26"/>
      <c r="D1272" s="26"/>
      <c r="E1272" s="25"/>
      <c r="F1272" s="25"/>
      <c r="G1272" s="25"/>
      <c r="H1272" s="25"/>
      <c r="I1272" s="25"/>
      <c r="J1272" s="27"/>
      <c r="K1272" s="27"/>
      <c r="L1272" s="27"/>
      <c r="M1272" s="93" t="e">
        <f>#REF!/#REF!</f>
        <v>#REF!</v>
      </c>
      <c r="N1272" s="4" t="str">
        <f t="shared" si="136"/>
        <v/>
      </c>
      <c r="O1272" s="4" t="e">
        <f t="shared" si="137"/>
        <v>#REF!</v>
      </c>
      <c r="P1272" s="8">
        <f t="shared" si="138"/>
        <v>0</v>
      </c>
      <c r="Q1272" s="8" t="e">
        <f>VLOOKUP(P1272,'Lookup Tables'!$A$3:$B$121,1,TRUE)</f>
        <v>#N/A</v>
      </c>
      <c r="R1272" s="9" t="e">
        <f>VLOOKUP(P1272,'Lookup Tables'!$A$3:$B$121,2,TRUE)</f>
        <v>#N/A</v>
      </c>
      <c r="S1272" s="10" t="e">
        <f>VLOOKUP(P1272,'Lookup Tables'!$D$3:$E$25,2,TRUE)</f>
        <v>#N/A</v>
      </c>
      <c r="T1272" s="24" t="str">
        <f>IF(LEFT(G1272,2)="PH",VLOOKUP(LEFT(G1272,3),'Lookup Tables'!$G$3:$H$37,2,FALSE),IF(ISNA(VLOOKUP(LEFT(G1272,2),'Lookup Tables'!$G$3:$H$37,2,FALSE)),"Other",VLOOKUP(LEFT(G1272,2),'Lookup Tables'!$G$3:$H$37,2,FALSE)))</f>
        <v>Other</v>
      </c>
      <c r="U1272" s="79" t="str">
        <f t="shared" si="133"/>
        <v/>
      </c>
      <c r="V1272" s="79" t="str">
        <f t="shared" si="134"/>
        <v>n/a</v>
      </c>
      <c r="W1272" s="79">
        <f>VLOOKUP(V1272,'Lookup Tables'!$K$3:$L$21,2,FALSE)</f>
        <v>0</v>
      </c>
      <c r="X1272" s="79">
        <f t="shared" si="135"/>
        <v>0</v>
      </c>
      <c r="Y1272" s="12" t="e">
        <f ca="1">IF(R1272="LATE",TODAY()-P1272,0)</f>
        <v>#N/A</v>
      </c>
      <c r="Z1272" t="e">
        <f ca="1">Y1272*L1272</f>
        <v>#N/A</v>
      </c>
      <c r="AA1272" s="80"/>
      <c r="AB1272" s="93"/>
    </row>
    <row r="1273" spans="1:28" x14ac:dyDescent="0.25">
      <c r="A1273" s="25"/>
      <c r="B1273" s="25"/>
      <c r="C1273" s="26"/>
      <c r="D1273" s="26"/>
      <c r="E1273" s="25"/>
      <c r="F1273" s="25"/>
      <c r="G1273" s="25"/>
      <c r="H1273" s="25"/>
      <c r="I1273" s="25"/>
      <c r="J1273" s="27"/>
      <c r="K1273" s="27"/>
      <c r="L1273" s="27"/>
      <c r="M1273" s="93" t="e">
        <f>#REF!/#REF!</f>
        <v>#REF!</v>
      </c>
      <c r="N1273" s="4" t="str">
        <f t="shared" si="136"/>
        <v/>
      </c>
      <c r="O1273" s="4" t="e">
        <f t="shared" si="137"/>
        <v>#REF!</v>
      </c>
      <c r="P1273" s="8">
        <f t="shared" si="138"/>
        <v>0</v>
      </c>
      <c r="Q1273" s="8" t="e">
        <f>VLOOKUP(P1273,'Lookup Tables'!$A$3:$B$121,1,TRUE)</f>
        <v>#N/A</v>
      </c>
      <c r="R1273" s="9" t="e">
        <f>VLOOKUP(P1273,'Lookup Tables'!$A$3:$B$121,2,TRUE)</f>
        <v>#N/A</v>
      </c>
      <c r="S1273" s="10" t="e">
        <f>VLOOKUP(P1273,'Lookup Tables'!$D$3:$E$25,2,TRUE)</f>
        <v>#N/A</v>
      </c>
      <c r="T1273" s="24" t="str">
        <f>IF(LEFT(G1273,2)="PH",VLOOKUP(LEFT(G1273,3),'Lookup Tables'!$G$3:$H$37,2,FALSE),IF(ISNA(VLOOKUP(LEFT(G1273,2),'Lookup Tables'!$G$3:$H$37,2,FALSE)),"Other",VLOOKUP(LEFT(G1273,2),'Lookup Tables'!$G$3:$H$37,2,FALSE)))</f>
        <v>Other</v>
      </c>
      <c r="U1273" s="79" t="str">
        <f t="shared" si="133"/>
        <v/>
      </c>
      <c r="V1273" s="79" t="str">
        <f t="shared" si="134"/>
        <v>n/a</v>
      </c>
      <c r="W1273" s="79">
        <f>VLOOKUP(V1273,'Lookup Tables'!$K$3:$L$21,2,FALSE)</f>
        <v>0</v>
      </c>
      <c r="X1273" s="79">
        <f t="shared" si="135"/>
        <v>0</v>
      </c>
      <c r="Y1273" s="12" t="e">
        <f ca="1">IF(R1273="LATE",TODAY()-P1273,0)</f>
        <v>#N/A</v>
      </c>
      <c r="Z1273" t="e">
        <f ca="1">Y1273*L1273</f>
        <v>#N/A</v>
      </c>
      <c r="AA1273" s="80"/>
      <c r="AB1273" s="93"/>
    </row>
    <row r="1274" spans="1:28" x14ac:dyDescent="0.25">
      <c r="A1274" s="25"/>
      <c r="B1274" s="25"/>
      <c r="C1274" s="26"/>
      <c r="D1274" s="26"/>
      <c r="E1274" s="25"/>
      <c r="F1274" s="25"/>
      <c r="G1274" s="25"/>
      <c r="H1274" s="25"/>
      <c r="I1274" s="25"/>
      <c r="J1274" s="27"/>
      <c r="K1274" s="27"/>
      <c r="L1274" s="27"/>
      <c r="M1274" s="93" t="e">
        <f>#REF!/#REF!</f>
        <v>#REF!</v>
      </c>
      <c r="N1274" s="4" t="str">
        <f t="shared" si="136"/>
        <v/>
      </c>
      <c r="O1274" s="4" t="e">
        <f t="shared" si="137"/>
        <v>#REF!</v>
      </c>
      <c r="P1274" s="8">
        <f t="shared" si="138"/>
        <v>0</v>
      </c>
      <c r="Q1274" s="8" t="e">
        <f>VLOOKUP(P1274,'Lookup Tables'!$A$3:$B$121,1,TRUE)</f>
        <v>#N/A</v>
      </c>
      <c r="R1274" s="9" t="e">
        <f>VLOOKUP(P1274,'Lookup Tables'!$A$3:$B$121,2,TRUE)</f>
        <v>#N/A</v>
      </c>
      <c r="S1274" s="10" t="e">
        <f>VLOOKUP(P1274,'Lookup Tables'!$D$3:$E$25,2,TRUE)</f>
        <v>#N/A</v>
      </c>
      <c r="T1274" s="24" t="str">
        <f>IF(LEFT(G1274,2)="PH",VLOOKUP(LEFT(G1274,3),'Lookup Tables'!$G$3:$H$37,2,FALSE),IF(ISNA(VLOOKUP(LEFT(G1274,2),'Lookup Tables'!$G$3:$H$37,2,FALSE)),"Other",VLOOKUP(LEFT(G1274,2),'Lookup Tables'!$G$3:$H$37,2,FALSE)))</f>
        <v>Other</v>
      </c>
      <c r="U1274" s="79" t="str">
        <f t="shared" si="133"/>
        <v/>
      </c>
      <c r="V1274" s="79" t="str">
        <f t="shared" si="134"/>
        <v>n/a</v>
      </c>
      <c r="W1274" s="79">
        <f>VLOOKUP(V1274,'Lookup Tables'!$K$3:$L$21,2,FALSE)</f>
        <v>0</v>
      </c>
      <c r="X1274" s="79">
        <f t="shared" si="135"/>
        <v>0</v>
      </c>
      <c r="Y1274" s="12" t="e">
        <f ca="1">IF(R1274="LATE",TODAY()-P1274,0)</f>
        <v>#N/A</v>
      </c>
      <c r="Z1274" t="e">
        <f ca="1">Y1274*L1274</f>
        <v>#N/A</v>
      </c>
      <c r="AA1274" s="80"/>
      <c r="AB1274" s="93"/>
    </row>
    <row r="1275" spans="1:28" x14ac:dyDescent="0.25">
      <c r="A1275" s="25"/>
      <c r="B1275" s="25"/>
      <c r="C1275" s="26"/>
      <c r="D1275" s="26"/>
      <c r="E1275" s="25"/>
      <c r="F1275" s="25"/>
      <c r="G1275" s="25"/>
      <c r="H1275" s="25"/>
      <c r="I1275" s="25"/>
      <c r="J1275" s="27"/>
      <c r="K1275" s="27"/>
      <c r="L1275" s="27"/>
      <c r="M1275" s="93" t="e">
        <f>#REF!/#REF!</f>
        <v>#REF!</v>
      </c>
      <c r="N1275" s="4" t="str">
        <f t="shared" si="136"/>
        <v/>
      </c>
      <c r="O1275" s="4" t="e">
        <f t="shared" si="137"/>
        <v>#REF!</v>
      </c>
      <c r="P1275" s="8">
        <f t="shared" si="138"/>
        <v>0</v>
      </c>
      <c r="Q1275" s="8" t="e">
        <f>VLOOKUP(P1275,'Lookup Tables'!$A$3:$B$121,1,TRUE)</f>
        <v>#N/A</v>
      </c>
      <c r="R1275" s="9" t="e">
        <f>VLOOKUP(P1275,'Lookup Tables'!$A$3:$B$121,2,TRUE)</f>
        <v>#N/A</v>
      </c>
      <c r="S1275" s="10" t="e">
        <f>VLOOKUP(P1275,'Lookup Tables'!$D$3:$E$25,2,TRUE)</f>
        <v>#N/A</v>
      </c>
      <c r="T1275" s="24" t="str">
        <f>IF(LEFT(G1275,2)="PH",VLOOKUP(LEFT(G1275,3),'Lookup Tables'!$G$3:$H$37,2,FALSE),IF(ISNA(VLOOKUP(LEFT(G1275,2),'Lookup Tables'!$G$3:$H$37,2,FALSE)),"Other",VLOOKUP(LEFT(G1275,2),'Lookup Tables'!$G$3:$H$37,2,FALSE)))</f>
        <v>Other</v>
      </c>
      <c r="U1275" s="79" t="str">
        <f t="shared" si="133"/>
        <v/>
      </c>
      <c r="V1275" s="79" t="str">
        <f t="shared" si="134"/>
        <v>n/a</v>
      </c>
      <c r="W1275" s="79">
        <f>VLOOKUP(V1275,'Lookup Tables'!$K$3:$L$21,2,FALSE)</f>
        <v>0</v>
      </c>
      <c r="X1275" s="79">
        <f t="shared" si="135"/>
        <v>0</v>
      </c>
      <c r="Y1275" s="12" t="e">
        <f ca="1">IF(R1275="LATE",TODAY()-P1275,0)</f>
        <v>#N/A</v>
      </c>
      <c r="Z1275" t="e">
        <f ca="1">Y1275*L1275</f>
        <v>#N/A</v>
      </c>
      <c r="AA1275" s="80"/>
      <c r="AB1275" s="93"/>
    </row>
    <row r="1276" spans="1:28" x14ac:dyDescent="0.25">
      <c r="A1276" s="25"/>
      <c r="B1276" s="25"/>
      <c r="C1276" s="26"/>
      <c r="D1276" s="26"/>
      <c r="E1276" s="25"/>
      <c r="F1276" s="25"/>
      <c r="G1276" s="25"/>
      <c r="H1276" s="25"/>
      <c r="I1276" s="25"/>
      <c r="J1276" s="27"/>
      <c r="K1276" s="27"/>
      <c r="L1276" s="27"/>
      <c r="M1276" s="93" t="e">
        <f>#REF!/#REF!</f>
        <v>#REF!</v>
      </c>
      <c r="N1276" s="4" t="str">
        <f t="shared" si="136"/>
        <v/>
      </c>
      <c r="O1276" s="4" t="e">
        <f t="shared" si="137"/>
        <v>#REF!</v>
      </c>
      <c r="P1276" s="8">
        <f t="shared" si="138"/>
        <v>0</v>
      </c>
      <c r="Q1276" s="8" t="e">
        <f>VLOOKUP(P1276,'Lookup Tables'!$A$3:$B$121,1,TRUE)</f>
        <v>#N/A</v>
      </c>
      <c r="R1276" s="9" t="e">
        <f>VLOOKUP(P1276,'Lookup Tables'!$A$3:$B$121,2,TRUE)</f>
        <v>#N/A</v>
      </c>
      <c r="S1276" s="10" t="e">
        <f>VLOOKUP(P1276,'Lookup Tables'!$D$3:$E$25,2,TRUE)</f>
        <v>#N/A</v>
      </c>
      <c r="T1276" s="24" t="str">
        <f>IF(LEFT(G1276,2)="PH",VLOOKUP(LEFT(G1276,3),'Lookup Tables'!$G$3:$H$37,2,FALSE),IF(ISNA(VLOOKUP(LEFT(G1276,2),'Lookup Tables'!$G$3:$H$37,2,FALSE)),"Other",VLOOKUP(LEFT(G1276,2),'Lookup Tables'!$G$3:$H$37,2,FALSE)))</f>
        <v>Other</v>
      </c>
      <c r="U1276" s="79" t="str">
        <f t="shared" si="133"/>
        <v/>
      </c>
      <c r="V1276" s="79" t="str">
        <f t="shared" si="134"/>
        <v>n/a</v>
      </c>
      <c r="W1276" s="79">
        <f>VLOOKUP(V1276,'Lookup Tables'!$K$3:$L$21,2,FALSE)</f>
        <v>0</v>
      </c>
      <c r="X1276" s="79">
        <f t="shared" si="135"/>
        <v>0</v>
      </c>
      <c r="Y1276" s="12" t="e">
        <f ca="1">IF(R1276="LATE",TODAY()-P1276,0)</f>
        <v>#N/A</v>
      </c>
      <c r="Z1276" t="e">
        <f ca="1">Y1276*L1276</f>
        <v>#N/A</v>
      </c>
      <c r="AA1276" s="80"/>
      <c r="AB1276" s="93"/>
    </row>
    <row r="1277" spans="1:28" x14ac:dyDescent="0.25">
      <c r="A1277" s="25"/>
      <c r="B1277" s="25"/>
      <c r="C1277" s="26"/>
      <c r="D1277" s="26"/>
      <c r="E1277" s="25"/>
      <c r="F1277" s="25"/>
      <c r="G1277" s="25"/>
      <c r="H1277" s="25"/>
      <c r="I1277" s="25"/>
      <c r="J1277" s="27"/>
      <c r="K1277" s="27"/>
      <c r="L1277" s="27"/>
      <c r="M1277" s="93" t="e">
        <f>#REF!/#REF!</f>
        <v>#REF!</v>
      </c>
      <c r="N1277" s="4" t="str">
        <f t="shared" si="136"/>
        <v/>
      </c>
      <c r="O1277" s="4" t="e">
        <f t="shared" si="137"/>
        <v>#REF!</v>
      </c>
      <c r="P1277" s="8">
        <f t="shared" si="138"/>
        <v>0</v>
      </c>
      <c r="Q1277" s="8" t="e">
        <f>VLOOKUP(P1277,'Lookup Tables'!$A$3:$B$121,1,TRUE)</f>
        <v>#N/A</v>
      </c>
      <c r="R1277" s="9" t="e">
        <f>VLOOKUP(P1277,'Lookup Tables'!$A$3:$B$121,2,TRUE)</f>
        <v>#N/A</v>
      </c>
      <c r="S1277" s="10" t="e">
        <f>VLOOKUP(P1277,'Lookup Tables'!$D$3:$E$25,2,TRUE)</f>
        <v>#N/A</v>
      </c>
      <c r="T1277" s="24" t="str">
        <f>IF(LEFT(G1277,2)="PH",VLOOKUP(LEFT(G1277,3),'Lookup Tables'!$G$3:$H$37,2,FALSE),IF(ISNA(VLOOKUP(LEFT(G1277,2),'Lookup Tables'!$G$3:$H$37,2,FALSE)),"Other",VLOOKUP(LEFT(G1277,2),'Lookup Tables'!$G$3:$H$37,2,FALSE)))</f>
        <v>Other</v>
      </c>
      <c r="U1277" s="79" t="str">
        <f t="shared" si="133"/>
        <v/>
      </c>
      <c r="V1277" s="79" t="str">
        <f t="shared" si="134"/>
        <v>n/a</v>
      </c>
      <c r="W1277" s="79">
        <f>VLOOKUP(V1277,'Lookup Tables'!$K$3:$L$21,2,FALSE)</f>
        <v>0</v>
      </c>
      <c r="X1277" s="79">
        <f t="shared" si="135"/>
        <v>0</v>
      </c>
      <c r="Y1277" s="12" t="e">
        <f ca="1">IF(R1277="LATE",TODAY()-P1277,0)</f>
        <v>#N/A</v>
      </c>
      <c r="Z1277" t="e">
        <f ca="1">Y1277*L1277</f>
        <v>#N/A</v>
      </c>
      <c r="AA1277" s="80"/>
      <c r="AB1277" s="93"/>
    </row>
    <row r="1278" spans="1:28" x14ac:dyDescent="0.25">
      <c r="A1278" s="25"/>
      <c r="B1278" s="25"/>
      <c r="C1278" s="26"/>
      <c r="D1278" s="26"/>
      <c r="E1278" s="25"/>
      <c r="F1278" s="25"/>
      <c r="G1278" s="25"/>
      <c r="H1278" s="25"/>
      <c r="I1278" s="25"/>
      <c r="J1278" s="27"/>
      <c r="K1278" s="27"/>
      <c r="L1278" s="27"/>
      <c r="M1278" s="93" t="e">
        <f>#REF!/#REF!</f>
        <v>#REF!</v>
      </c>
      <c r="N1278" s="4" t="str">
        <f t="shared" si="136"/>
        <v/>
      </c>
      <c r="O1278" s="4" t="e">
        <f t="shared" si="137"/>
        <v>#REF!</v>
      </c>
      <c r="P1278" s="8">
        <f t="shared" si="138"/>
        <v>0</v>
      </c>
      <c r="Q1278" s="8" t="e">
        <f>VLOOKUP(P1278,'Lookup Tables'!$A$3:$B$121,1,TRUE)</f>
        <v>#N/A</v>
      </c>
      <c r="R1278" s="9" t="e">
        <f>VLOOKUP(P1278,'Lookup Tables'!$A$3:$B$121,2,TRUE)</f>
        <v>#N/A</v>
      </c>
      <c r="S1278" s="10" t="e">
        <f>VLOOKUP(P1278,'Lookup Tables'!$D$3:$E$25,2,TRUE)</f>
        <v>#N/A</v>
      </c>
      <c r="T1278" s="24" t="str">
        <f>IF(LEFT(G1278,2)="PH",VLOOKUP(LEFT(G1278,3),'Lookup Tables'!$G$3:$H$37,2,FALSE),IF(ISNA(VLOOKUP(LEFT(G1278,2),'Lookup Tables'!$G$3:$H$37,2,FALSE)),"Other",VLOOKUP(LEFT(G1278,2),'Lookup Tables'!$G$3:$H$37,2,FALSE)))</f>
        <v>Other</v>
      </c>
      <c r="U1278" s="79" t="str">
        <f t="shared" si="133"/>
        <v/>
      </c>
      <c r="V1278" s="79" t="str">
        <f t="shared" si="134"/>
        <v>n/a</v>
      </c>
      <c r="W1278" s="79">
        <f>VLOOKUP(V1278,'Lookup Tables'!$K$3:$L$21,2,FALSE)</f>
        <v>0</v>
      </c>
      <c r="X1278" s="79">
        <f t="shared" si="135"/>
        <v>0</v>
      </c>
      <c r="Y1278" s="12" t="e">
        <f ca="1">IF(R1278="LATE",TODAY()-P1278,0)</f>
        <v>#N/A</v>
      </c>
      <c r="Z1278" t="e">
        <f ca="1">Y1278*L1278</f>
        <v>#N/A</v>
      </c>
      <c r="AA1278" s="80"/>
      <c r="AB1278" s="93"/>
    </row>
    <row r="1279" spans="1:28" x14ac:dyDescent="0.25">
      <c r="A1279" s="25"/>
      <c r="B1279" s="25"/>
      <c r="C1279" s="26"/>
      <c r="D1279" s="26"/>
      <c r="E1279" s="25"/>
      <c r="F1279" s="25"/>
      <c r="G1279" s="25"/>
      <c r="H1279" s="25"/>
      <c r="I1279" s="25"/>
      <c r="J1279" s="27"/>
      <c r="K1279" s="27"/>
      <c r="L1279" s="27"/>
      <c r="M1279" s="93" t="e">
        <f>#REF!/#REF!</f>
        <v>#REF!</v>
      </c>
      <c r="N1279" s="4" t="str">
        <f t="shared" si="136"/>
        <v/>
      </c>
      <c r="O1279" s="4" t="e">
        <f t="shared" si="137"/>
        <v>#REF!</v>
      </c>
      <c r="P1279" s="8">
        <f t="shared" si="138"/>
        <v>0</v>
      </c>
      <c r="Q1279" s="8" t="e">
        <f>VLOOKUP(P1279,'Lookup Tables'!$A$3:$B$121,1,TRUE)</f>
        <v>#N/A</v>
      </c>
      <c r="R1279" s="9" t="e">
        <f>VLOOKUP(P1279,'Lookup Tables'!$A$3:$B$121,2,TRUE)</f>
        <v>#N/A</v>
      </c>
      <c r="S1279" s="10" t="e">
        <f>VLOOKUP(P1279,'Lookup Tables'!$D$3:$E$25,2,TRUE)</f>
        <v>#N/A</v>
      </c>
      <c r="T1279" s="24" t="str">
        <f>IF(LEFT(G1279,2)="PH",VLOOKUP(LEFT(G1279,3),'Lookup Tables'!$G$3:$H$37,2,FALSE),IF(ISNA(VLOOKUP(LEFT(G1279,2),'Lookup Tables'!$G$3:$H$37,2,FALSE)),"Other",VLOOKUP(LEFT(G1279,2),'Lookup Tables'!$G$3:$H$37,2,FALSE)))</f>
        <v>Other</v>
      </c>
      <c r="U1279" s="79" t="str">
        <f t="shared" si="133"/>
        <v/>
      </c>
      <c r="V1279" s="79" t="str">
        <f t="shared" si="134"/>
        <v>n/a</v>
      </c>
      <c r="W1279" s="79">
        <f>VLOOKUP(V1279,'Lookup Tables'!$K$3:$L$21,2,FALSE)</f>
        <v>0</v>
      </c>
      <c r="X1279" s="79">
        <f t="shared" si="135"/>
        <v>0</v>
      </c>
      <c r="Y1279" s="12" t="e">
        <f ca="1">IF(R1279="LATE",TODAY()-P1279,0)</f>
        <v>#N/A</v>
      </c>
      <c r="Z1279" t="e">
        <f ca="1">Y1279*L1279</f>
        <v>#N/A</v>
      </c>
      <c r="AA1279" s="80"/>
      <c r="AB1279" s="93"/>
    </row>
    <row r="1280" spans="1:28" x14ac:dyDescent="0.25">
      <c r="A1280" s="25"/>
      <c r="B1280" s="25"/>
      <c r="C1280" s="26"/>
      <c r="D1280" s="26"/>
      <c r="E1280" s="25"/>
      <c r="F1280" s="25"/>
      <c r="G1280" s="25"/>
      <c r="H1280" s="25"/>
      <c r="I1280" s="25"/>
      <c r="J1280" s="27"/>
      <c r="K1280" s="27"/>
      <c r="L1280" s="27"/>
      <c r="M1280" s="93" t="e">
        <f>#REF!/#REF!</f>
        <v>#REF!</v>
      </c>
      <c r="N1280" s="4" t="str">
        <f t="shared" si="136"/>
        <v/>
      </c>
      <c r="O1280" s="4" t="e">
        <f t="shared" si="137"/>
        <v>#REF!</v>
      </c>
      <c r="P1280" s="8">
        <f t="shared" si="138"/>
        <v>0</v>
      </c>
      <c r="Q1280" s="8" t="e">
        <f>VLOOKUP(P1280,'Lookup Tables'!$A$3:$B$121,1,TRUE)</f>
        <v>#N/A</v>
      </c>
      <c r="R1280" s="9" t="e">
        <f>VLOOKUP(P1280,'Lookup Tables'!$A$3:$B$121,2,TRUE)</f>
        <v>#N/A</v>
      </c>
      <c r="S1280" s="10" t="e">
        <f>VLOOKUP(P1280,'Lookup Tables'!$D$3:$E$25,2,TRUE)</f>
        <v>#N/A</v>
      </c>
      <c r="T1280" s="24" t="str">
        <f>IF(LEFT(G1280,2)="PH",VLOOKUP(LEFT(G1280,3),'Lookup Tables'!$G$3:$H$37,2,FALSE),IF(ISNA(VLOOKUP(LEFT(G1280,2),'Lookup Tables'!$G$3:$H$37,2,FALSE)),"Other",VLOOKUP(LEFT(G1280,2),'Lookup Tables'!$G$3:$H$37,2,FALSE)))</f>
        <v>Other</v>
      </c>
      <c r="U1280" s="79" t="str">
        <f t="shared" si="133"/>
        <v/>
      </c>
      <c r="V1280" s="79" t="str">
        <f t="shared" si="134"/>
        <v>n/a</v>
      </c>
      <c r="W1280" s="79">
        <f>VLOOKUP(V1280,'Lookup Tables'!$K$3:$L$21,2,FALSE)</f>
        <v>0</v>
      </c>
      <c r="X1280" s="79">
        <f t="shared" si="135"/>
        <v>0</v>
      </c>
      <c r="Y1280" s="12" t="e">
        <f ca="1">IF(R1280="LATE",TODAY()-P1280,0)</f>
        <v>#N/A</v>
      </c>
      <c r="Z1280" t="e">
        <f ca="1">Y1280*L1280</f>
        <v>#N/A</v>
      </c>
      <c r="AA1280" s="80"/>
      <c r="AB1280" s="93"/>
    </row>
    <row r="1281" spans="1:28" x14ac:dyDescent="0.25">
      <c r="A1281" s="25"/>
      <c r="B1281" s="25"/>
      <c r="C1281" s="26"/>
      <c r="D1281" s="26"/>
      <c r="E1281" s="25"/>
      <c r="F1281" s="25"/>
      <c r="G1281" s="25"/>
      <c r="H1281" s="25"/>
      <c r="I1281" s="25"/>
      <c r="J1281" s="27"/>
      <c r="K1281" s="27"/>
      <c r="L1281" s="27"/>
      <c r="M1281" s="93" t="e">
        <f>#REF!/#REF!</f>
        <v>#REF!</v>
      </c>
      <c r="N1281" s="4" t="str">
        <f t="shared" si="136"/>
        <v/>
      </c>
      <c r="O1281" s="4" t="e">
        <f t="shared" si="137"/>
        <v>#REF!</v>
      </c>
      <c r="P1281" s="8">
        <f t="shared" si="138"/>
        <v>0</v>
      </c>
      <c r="Q1281" s="8" t="e">
        <f>VLOOKUP(P1281,'Lookup Tables'!$A$3:$B$121,1,TRUE)</f>
        <v>#N/A</v>
      </c>
      <c r="R1281" s="9" t="e">
        <f>VLOOKUP(P1281,'Lookup Tables'!$A$3:$B$121,2,TRUE)</f>
        <v>#N/A</v>
      </c>
      <c r="S1281" s="10" t="e">
        <f>VLOOKUP(P1281,'Lookup Tables'!$D$3:$E$25,2,TRUE)</f>
        <v>#N/A</v>
      </c>
      <c r="T1281" s="24" t="str">
        <f>IF(LEFT(G1281,2)="PH",VLOOKUP(LEFT(G1281,3),'Lookup Tables'!$G$3:$H$37,2,FALSE),IF(ISNA(VLOOKUP(LEFT(G1281,2),'Lookup Tables'!$G$3:$H$37,2,FALSE)),"Other",VLOOKUP(LEFT(G1281,2),'Lookup Tables'!$G$3:$H$37,2,FALSE)))</f>
        <v>Other</v>
      </c>
      <c r="U1281" s="79" t="str">
        <f t="shared" si="133"/>
        <v/>
      </c>
      <c r="V1281" s="79" t="str">
        <f t="shared" si="134"/>
        <v>n/a</v>
      </c>
      <c r="W1281" s="79">
        <f>VLOOKUP(V1281,'Lookup Tables'!$K$3:$L$21,2,FALSE)</f>
        <v>0</v>
      </c>
      <c r="X1281" s="79">
        <f t="shared" si="135"/>
        <v>0</v>
      </c>
      <c r="Y1281" s="12" t="e">
        <f ca="1">IF(R1281="LATE",TODAY()-P1281,0)</f>
        <v>#N/A</v>
      </c>
      <c r="Z1281" t="e">
        <f ca="1">Y1281*L1281</f>
        <v>#N/A</v>
      </c>
      <c r="AA1281" s="80"/>
      <c r="AB1281" s="93"/>
    </row>
    <row r="1282" spans="1:28" x14ac:dyDescent="0.25">
      <c r="A1282" s="25"/>
      <c r="B1282" s="25"/>
      <c r="C1282" s="26"/>
      <c r="D1282" s="26"/>
      <c r="E1282" s="25"/>
      <c r="F1282" s="25"/>
      <c r="G1282" s="25"/>
      <c r="H1282" s="25"/>
      <c r="I1282" s="25"/>
      <c r="J1282" s="27"/>
      <c r="K1282" s="27"/>
      <c r="L1282" s="27"/>
      <c r="M1282" s="93" t="e">
        <f>#REF!/#REF!</f>
        <v>#REF!</v>
      </c>
      <c r="N1282" s="4" t="str">
        <f t="shared" si="136"/>
        <v/>
      </c>
      <c r="O1282" s="4" t="e">
        <f t="shared" si="137"/>
        <v>#REF!</v>
      </c>
      <c r="P1282" s="8">
        <f t="shared" si="138"/>
        <v>0</v>
      </c>
      <c r="Q1282" s="8" t="e">
        <f>VLOOKUP(P1282,'Lookup Tables'!$A$3:$B$121,1,TRUE)</f>
        <v>#N/A</v>
      </c>
      <c r="R1282" s="9" t="e">
        <f>VLOOKUP(P1282,'Lookup Tables'!$A$3:$B$121,2,TRUE)</f>
        <v>#N/A</v>
      </c>
      <c r="S1282" s="10" t="e">
        <f>VLOOKUP(P1282,'Lookup Tables'!$D$3:$E$25,2,TRUE)</f>
        <v>#N/A</v>
      </c>
      <c r="T1282" s="24" t="str">
        <f>IF(LEFT(G1282,2)="PH",VLOOKUP(LEFT(G1282,3),'Lookup Tables'!$G$3:$H$37,2,FALSE),IF(ISNA(VLOOKUP(LEFT(G1282,2),'Lookup Tables'!$G$3:$H$37,2,FALSE)),"Other",VLOOKUP(LEFT(G1282,2),'Lookup Tables'!$G$3:$H$37,2,FALSE)))</f>
        <v>Other</v>
      </c>
      <c r="U1282" s="79" t="str">
        <f t="shared" si="133"/>
        <v/>
      </c>
      <c r="V1282" s="79" t="str">
        <f t="shared" si="134"/>
        <v>n/a</v>
      </c>
      <c r="W1282" s="79">
        <f>VLOOKUP(V1282,'Lookup Tables'!$K$3:$L$21,2,FALSE)</f>
        <v>0</v>
      </c>
      <c r="X1282" s="79">
        <f t="shared" si="135"/>
        <v>0</v>
      </c>
      <c r="Y1282" s="12" t="e">
        <f ca="1">IF(R1282="LATE",TODAY()-P1282,0)</f>
        <v>#N/A</v>
      </c>
      <c r="Z1282" t="e">
        <f ca="1">Y1282*L1282</f>
        <v>#N/A</v>
      </c>
      <c r="AA1282" s="80"/>
      <c r="AB1282" s="93"/>
    </row>
    <row r="1283" spans="1:28" x14ac:dyDescent="0.25">
      <c r="A1283" s="25"/>
      <c r="B1283" s="25"/>
      <c r="C1283" s="26"/>
      <c r="D1283" s="26"/>
      <c r="E1283" s="25"/>
      <c r="F1283" s="25"/>
      <c r="G1283" s="25"/>
      <c r="H1283" s="25"/>
      <c r="I1283" s="25"/>
      <c r="J1283" s="27"/>
      <c r="K1283" s="27"/>
      <c r="L1283" s="27"/>
      <c r="M1283" s="93" t="e">
        <f>#REF!/#REF!</f>
        <v>#REF!</v>
      </c>
      <c r="N1283" s="4" t="str">
        <f t="shared" si="136"/>
        <v/>
      </c>
      <c r="O1283" s="4" t="e">
        <f t="shared" si="137"/>
        <v>#REF!</v>
      </c>
      <c r="P1283" s="8">
        <f t="shared" si="138"/>
        <v>0</v>
      </c>
      <c r="Q1283" s="8" t="e">
        <f>VLOOKUP(P1283,'Lookup Tables'!$A$3:$B$121,1,TRUE)</f>
        <v>#N/A</v>
      </c>
      <c r="R1283" s="9" t="e">
        <f>VLOOKUP(P1283,'Lookup Tables'!$A$3:$B$121,2,TRUE)</f>
        <v>#N/A</v>
      </c>
      <c r="S1283" s="10" t="e">
        <f>VLOOKUP(P1283,'Lookup Tables'!$D$3:$E$25,2,TRUE)</f>
        <v>#N/A</v>
      </c>
      <c r="T1283" s="24" t="str">
        <f>IF(LEFT(G1283,2)="PH",VLOOKUP(LEFT(G1283,3),'Lookup Tables'!$G$3:$H$37,2,FALSE),IF(ISNA(VLOOKUP(LEFT(G1283,2),'Lookup Tables'!$G$3:$H$37,2,FALSE)),"Other",VLOOKUP(LEFT(G1283,2),'Lookup Tables'!$G$3:$H$37,2,FALSE)))</f>
        <v>Other</v>
      </c>
      <c r="U1283" s="79" t="str">
        <f t="shared" ref="U1283:U1346" si="139">LEFT(G1283,3)</f>
        <v/>
      </c>
      <c r="V1283" s="79" t="str">
        <f t="shared" ref="V1283:V1346" si="140">IF(T1283="Battery",IF(LEFT(U1283,1)="L",VALUE(MID(U1283,2,2)),MID(U1283,2,1)),"n/a")</f>
        <v>n/a</v>
      </c>
      <c r="W1283" s="79">
        <f>VLOOKUP(V1283,'Lookup Tables'!$K$3:$L$21,2,FALSE)</f>
        <v>0</v>
      </c>
      <c r="X1283" s="79">
        <f t="shared" ref="X1283:X1346" si="141">W1283*L1283</f>
        <v>0</v>
      </c>
      <c r="Y1283" s="12" t="e">
        <f ca="1">IF(R1283="LATE",TODAY()-P1283,0)</f>
        <v>#N/A</v>
      </c>
      <c r="Z1283" t="e">
        <f ca="1">Y1283*L1283</f>
        <v>#N/A</v>
      </c>
      <c r="AA1283" s="80"/>
      <c r="AB1283" s="93"/>
    </row>
    <row r="1284" spans="1:28" x14ac:dyDescent="0.25">
      <c r="A1284" s="25"/>
      <c r="B1284" s="25"/>
      <c r="C1284" s="26"/>
      <c r="D1284" s="26"/>
      <c r="E1284" s="25"/>
      <c r="F1284" s="25"/>
      <c r="G1284" s="25"/>
      <c r="H1284" s="25"/>
      <c r="I1284" s="25"/>
      <c r="J1284" s="27"/>
      <c r="K1284" s="27"/>
      <c r="L1284" s="27"/>
      <c r="M1284" s="93" t="e">
        <f>#REF!/#REF!</f>
        <v>#REF!</v>
      </c>
      <c r="N1284" s="4" t="str">
        <f t="shared" si="136"/>
        <v/>
      </c>
      <c r="O1284" s="4" t="e">
        <f t="shared" si="137"/>
        <v>#REF!</v>
      </c>
      <c r="P1284" s="8">
        <f t="shared" si="138"/>
        <v>0</v>
      </c>
      <c r="Q1284" s="8" t="e">
        <f>VLOOKUP(P1284,'Lookup Tables'!$A$3:$B$121,1,TRUE)</f>
        <v>#N/A</v>
      </c>
      <c r="R1284" s="9" t="e">
        <f>VLOOKUP(P1284,'Lookup Tables'!$A$3:$B$121,2,TRUE)</f>
        <v>#N/A</v>
      </c>
      <c r="S1284" s="10" t="e">
        <f>VLOOKUP(P1284,'Lookup Tables'!$D$3:$E$25,2,TRUE)</f>
        <v>#N/A</v>
      </c>
      <c r="T1284" s="24" t="str">
        <f>IF(LEFT(G1284,2)="PH",VLOOKUP(LEFT(G1284,3),'Lookup Tables'!$G$3:$H$37,2,FALSE),IF(ISNA(VLOOKUP(LEFT(G1284,2),'Lookup Tables'!$G$3:$H$37,2,FALSE)),"Other",VLOOKUP(LEFT(G1284,2),'Lookup Tables'!$G$3:$H$37,2,FALSE)))</f>
        <v>Other</v>
      </c>
      <c r="U1284" s="79" t="str">
        <f t="shared" si="139"/>
        <v/>
      </c>
      <c r="V1284" s="79" t="str">
        <f t="shared" si="140"/>
        <v>n/a</v>
      </c>
      <c r="W1284" s="79">
        <f>VLOOKUP(V1284,'Lookup Tables'!$K$3:$L$21,2,FALSE)</f>
        <v>0</v>
      </c>
      <c r="X1284" s="79">
        <f t="shared" si="141"/>
        <v>0</v>
      </c>
      <c r="Y1284" s="12" t="e">
        <f ca="1">IF(R1284="LATE",TODAY()-P1284,0)</f>
        <v>#N/A</v>
      </c>
      <c r="Z1284" t="e">
        <f ca="1">Y1284*L1284</f>
        <v>#N/A</v>
      </c>
      <c r="AA1284" s="80"/>
      <c r="AB1284" s="93"/>
    </row>
    <row r="1285" spans="1:28" x14ac:dyDescent="0.25">
      <c r="A1285" s="25"/>
      <c r="B1285" s="25"/>
      <c r="C1285" s="26"/>
      <c r="D1285" s="26"/>
      <c r="E1285" s="25"/>
      <c r="F1285" s="25"/>
      <c r="G1285" s="25"/>
      <c r="H1285" s="25"/>
      <c r="I1285" s="25"/>
      <c r="J1285" s="27"/>
      <c r="K1285" s="27"/>
      <c r="L1285" s="27"/>
      <c r="M1285" s="93" t="e">
        <f>#REF!/#REF!</f>
        <v>#REF!</v>
      </c>
      <c r="N1285" s="4" t="str">
        <f t="shared" si="136"/>
        <v/>
      </c>
      <c r="O1285" s="4" t="e">
        <f t="shared" si="137"/>
        <v>#REF!</v>
      </c>
      <c r="P1285" s="8">
        <f t="shared" si="138"/>
        <v>0</v>
      </c>
      <c r="Q1285" s="8" t="e">
        <f>VLOOKUP(P1285,'Lookup Tables'!$A$3:$B$121,1,TRUE)</f>
        <v>#N/A</v>
      </c>
      <c r="R1285" s="9" t="e">
        <f>VLOOKUP(P1285,'Lookup Tables'!$A$3:$B$121,2,TRUE)</f>
        <v>#N/A</v>
      </c>
      <c r="S1285" s="10" t="e">
        <f>VLOOKUP(P1285,'Lookup Tables'!$D$3:$E$25,2,TRUE)</f>
        <v>#N/A</v>
      </c>
      <c r="T1285" s="24" t="str">
        <f>IF(LEFT(G1285,2)="PH",VLOOKUP(LEFT(G1285,3),'Lookup Tables'!$G$3:$H$37,2,FALSE),IF(ISNA(VLOOKUP(LEFT(G1285,2),'Lookup Tables'!$G$3:$H$37,2,FALSE)),"Other",VLOOKUP(LEFT(G1285,2),'Lookup Tables'!$G$3:$H$37,2,FALSE)))</f>
        <v>Other</v>
      </c>
      <c r="U1285" s="79" t="str">
        <f t="shared" si="139"/>
        <v/>
      </c>
      <c r="V1285" s="79" t="str">
        <f t="shared" si="140"/>
        <v>n/a</v>
      </c>
      <c r="W1285" s="79">
        <f>VLOOKUP(V1285,'Lookup Tables'!$K$3:$L$21,2,FALSE)</f>
        <v>0</v>
      </c>
      <c r="X1285" s="79">
        <f t="shared" si="141"/>
        <v>0</v>
      </c>
      <c r="Y1285" s="12" t="e">
        <f ca="1">IF(R1285="LATE",TODAY()-P1285,0)</f>
        <v>#N/A</v>
      </c>
      <c r="Z1285" t="e">
        <f ca="1">Y1285*L1285</f>
        <v>#N/A</v>
      </c>
      <c r="AA1285" s="80"/>
      <c r="AB1285" s="93"/>
    </row>
    <row r="1286" spans="1:28" x14ac:dyDescent="0.25">
      <c r="A1286" s="25"/>
      <c r="B1286" s="25"/>
      <c r="C1286" s="26"/>
      <c r="D1286" s="26"/>
      <c r="E1286" s="25"/>
      <c r="F1286" s="25"/>
      <c r="G1286" s="25"/>
      <c r="H1286" s="25"/>
      <c r="I1286" s="25"/>
      <c r="J1286" s="27"/>
      <c r="K1286" s="27"/>
      <c r="L1286" s="27"/>
      <c r="M1286" s="93" t="e">
        <f>#REF!/#REF!</f>
        <v>#REF!</v>
      </c>
      <c r="N1286" s="4" t="str">
        <f t="shared" si="136"/>
        <v/>
      </c>
      <c r="O1286" s="4" t="e">
        <f t="shared" si="137"/>
        <v>#REF!</v>
      </c>
      <c r="P1286" s="8">
        <f t="shared" si="138"/>
        <v>0</v>
      </c>
      <c r="Q1286" s="8" t="e">
        <f>VLOOKUP(P1286,'Lookup Tables'!$A$3:$B$121,1,TRUE)</f>
        <v>#N/A</v>
      </c>
      <c r="R1286" s="9" t="e">
        <f>VLOOKUP(P1286,'Lookup Tables'!$A$3:$B$121,2,TRUE)</f>
        <v>#N/A</v>
      </c>
      <c r="S1286" s="10" t="e">
        <f>VLOOKUP(P1286,'Lookup Tables'!$D$3:$E$25,2,TRUE)</f>
        <v>#N/A</v>
      </c>
      <c r="T1286" s="24" t="str">
        <f>IF(LEFT(G1286,2)="PH",VLOOKUP(LEFT(G1286,3),'Lookup Tables'!$G$3:$H$37,2,FALSE),IF(ISNA(VLOOKUP(LEFT(G1286,2),'Lookup Tables'!$G$3:$H$37,2,FALSE)),"Other",VLOOKUP(LEFT(G1286,2),'Lookup Tables'!$G$3:$H$37,2,FALSE)))</f>
        <v>Other</v>
      </c>
      <c r="U1286" s="79" t="str">
        <f t="shared" si="139"/>
        <v/>
      </c>
      <c r="V1286" s="79" t="str">
        <f t="shared" si="140"/>
        <v>n/a</v>
      </c>
      <c r="W1286" s="79">
        <f>VLOOKUP(V1286,'Lookup Tables'!$K$3:$L$21,2,FALSE)</f>
        <v>0</v>
      </c>
      <c r="X1286" s="79">
        <f t="shared" si="141"/>
        <v>0</v>
      </c>
      <c r="Y1286" s="12" t="e">
        <f ca="1">IF(R1286="LATE",TODAY()-P1286,0)</f>
        <v>#N/A</v>
      </c>
      <c r="Z1286" t="e">
        <f ca="1">Y1286*L1286</f>
        <v>#N/A</v>
      </c>
      <c r="AA1286" s="80"/>
      <c r="AB1286" s="93"/>
    </row>
    <row r="1287" spans="1:28" x14ac:dyDescent="0.25">
      <c r="A1287" s="25"/>
      <c r="B1287" s="25"/>
      <c r="C1287" s="26"/>
      <c r="D1287" s="26"/>
      <c r="E1287" s="25"/>
      <c r="F1287" s="25"/>
      <c r="G1287" s="25"/>
      <c r="H1287" s="25"/>
      <c r="I1287" s="25"/>
      <c r="J1287" s="27"/>
      <c r="K1287" s="27"/>
      <c r="L1287" s="27"/>
      <c r="M1287" s="93" t="e">
        <f>#REF!/#REF!</f>
        <v>#REF!</v>
      </c>
      <c r="N1287" s="4" t="str">
        <f t="shared" si="136"/>
        <v/>
      </c>
      <c r="O1287" s="4" t="e">
        <f t="shared" si="137"/>
        <v>#REF!</v>
      </c>
      <c r="P1287" s="8">
        <f t="shared" si="138"/>
        <v>0</v>
      </c>
      <c r="Q1287" s="8" t="e">
        <f>VLOOKUP(P1287,'Lookup Tables'!$A$3:$B$121,1,TRUE)</f>
        <v>#N/A</v>
      </c>
      <c r="R1287" s="9" t="e">
        <f>VLOOKUP(P1287,'Lookup Tables'!$A$3:$B$121,2,TRUE)</f>
        <v>#N/A</v>
      </c>
      <c r="S1287" s="10" t="e">
        <f>VLOOKUP(P1287,'Lookup Tables'!$D$3:$E$25,2,TRUE)</f>
        <v>#N/A</v>
      </c>
      <c r="T1287" s="24" t="str">
        <f>IF(LEFT(G1287,2)="PH",VLOOKUP(LEFT(G1287,3),'Lookup Tables'!$G$3:$H$37,2,FALSE),IF(ISNA(VLOOKUP(LEFT(G1287,2),'Lookup Tables'!$G$3:$H$37,2,FALSE)),"Other",VLOOKUP(LEFT(G1287,2),'Lookup Tables'!$G$3:$H$37,2,FALSE)))</f>
        <v>Other</v>
      </c>
      <c r="U1287" s="79" t="str">
        <f t="shared" si="139"/>
        <v/>
      </c>
      <c r="V1287" s="79" t="str">
        <f t="shared" si="140"/>
        <v>n/a</v>
      </c>
      <c r="W1287" s="79">
        <f>VLOOKUP(V1287,'Lookup Tables'!$K$3:$L$21,2,FALSE)</f>
        <v>0</v>
      </c>
      <c r="X1287" s="79">
        <f t="shared" si="141"/>
        <v>0</v>
      </c>
      <c r="Y1287" s="12" t="e">
        <f ca="1">IF(R1287="LATE",TODAY()-P1287,0)</f>
        <v>#N/A</v>
      </c>
      <c r="Z1287" t="e">
        <f ca="1">Y1287*L1287</f>
        <v>#N/A</v>
      </c>
      <c r="AA1287" s="80"/>
      <c r="AB1287" s="93"/>
    </row>
    <row r="1288" spans="1:28" x14ac:dyDescent="0.25">
      <c r="A1288" s="25"/>
      <c r="B1288" s="25"/>
      <c r="C1288" s="26"/>
      <c r="D1288" s="26"/>
      <c r="E1288" s="25"/>
      <c r="F1288" s="25"/>
      <c r="G1288" s="25"/>
      <c r="H1288" s="25"/>
      <c r="I1288" s="25"/>
      <c r="J1288" s="27"/>
      <c r="K1288" s="27"/>
      <c r="L1288" s="27"/>
      <c r="M1288" s="93" t="e">
        <f>#REF!/#REF!</f>
        <v>#REF!</v>
      </c>
      <c r="N1288" s="4" t="str">
        <f t="shared" si="136"/>
        <v/>
      </c>
      <c r="O1288" s="4" t="e">
        <f t="shared" si="137"/>
        <v>#REF!</v>
      </c>
      <c r="P1288" s="8">
        <f t="shared" si="138"/>
        <v>0</v>
      </c>
      <c r="Q1288" s="8" t="e">
        <f>VLOOKUP(P1288,'Lookup Tables'!$A$3:$B$121,1,TRUE)</f>
        <v>#N/A</v>
      </c>
      <c r="R1288" s="9" t="e">
        <f>VLOOKUP(P1288,'Lookup Tables'!$A$3:$B$121,2,TRUE)</f>
        <v>#N/A</v>
      </c>
      <c r="S1288" s="10" t="e">
        <f>VLOOKUP(P1288,'Lookup Tables'!$D$3:$E$25,2,TRUE)</f>
        <v>#N/A</v>
      </c>
      <c r="T1288" s="24" t="str">
        <f>IF(LEFT(G1288,2)="PH",VLOOKUP(LEFT(G1288,3),'Lookup Tables'!$G$3:$H$37,2,FALSE),IF(ISNA(VLOOKUP(LEFT(G1288,2),'Lookup Tables'!$G$3:$H$37,2,FALSE)),"Other",VLOOKUP(LEFT(G1288,2),'Lookup Tables'!$G$3:$H$37,2,FALSE)))</f>
        <v>Other</v>
      </c>
      <c r="U1288" s="79" t="str">
        <f t="shared" si="139"/>
        <v/>
      </c>
      <c r="V1288" s="79" t="str">
        <f t="shared" si="140"/>
        <v>n/a</v>
      </c>
      <c r="W1288" s="79">
        <f>VLOOKUP(V1288,'Lookup Tables'!$K$3:$L$21,2,FALSE)</f>
        <v>0</v>
      </c>
      <c r="X1288" s="79">
        <f t="shared" si="141"/>
        <v>0</v>
      </c>
      <c r="Y1288" s="12" t="e">
        <f ca="1">IF(R1288="LATE",TODAY()-P1288,0)</f>
        <v>#N/A</v>
      </c>
      <c r="Z1288" t="e">
        <f ca="1">Y1288*L1288</f>
        <v>#N/A</v>
      </c>
      <c r="AA1288" s="80"/>
      <c r="AB1288" s="93"/>
    </row>
    <row r="1289" spans="1:28" x14ac:dyDescent="0.25">
      <c r="A1289" s="25"/>
      <c r="B1289" s="25"/>
      <c r="C1289" s="26"/>
      <c r="D1289" s="26"/>
      <c r="E1289" s="25"/>
      <c r="F1289" s="25"/>
      <c r="G1289" s="25"/>
      <c r="H1289" s="25"/>
      <c r="I1289" s="25"/>
      <c r="J1289" s="27"/>
      <c r="K1289" s="27"/>
      <c r="L1289" s="27"/>
      <c r="M1289" s="93" t="e">
        <f>#REF!/#REF!</f>
        <v>#REF!</v>
      </c>
      <c r="N1289" s="4" t="str">
        <f t="shared" si="136"/>
        <v/>
      </c>
      <c r="O1289" s="4" t="e">
        <f t="shared" si="137"/>
        <v>#REF!</v>
      </c>
      <c r="P1289" s="8">
        <f t="shared" si="138"/>
        <v>0</v>
      </c>
      <c r="Q1289" s="8" t="e">
        <f>VLOOKUP(P1289,'Lookup Tables'!$A$3:$B$121,1,TRUE)</f>
        <v>#N/A</v>
      </c>
      <c r="R1289" s="9" t="e">
        <f>VLOOKUP(P1289,'Lookup Tables'!$A$3:$B$121,2,TRUE)</f>
        <v>#N/A</v>
      </c>
      <c r="S1289" s="10" t="e">
        <f>VLOOKUP(P1289,'Lookup Tables'!$D$3:$E$25,2,TRUE)</f>
        <v>#N/A</v>
      </c>
      <c r="T1289" s="24" t="str">
        <f>IF(LEFT(G1289,2)="PH",VLOOKUP(LEFT(G1289,3),'Lookup Tables'!$G$3:$H$37,2,FALSE),IF(ISNA(VLOOKUP(LEFT(G1289,2),'Lookup Tables'!$G$3:$H$37,2,FALSE)),"Other",VLOOKUP(LEFT(G1289,2),'Lookup Tables'!$G$3:$H$37,2,FALSE)))</f>
        <v>Other</v>
      </c>
      <c r="U1289" s="79" t="str">
        <f t="shared" si="139"/>
        <v/>
      </c>
      <c r="V1289" s="79" t="str">
        <f t="shared" si="140"/>
        <v>n/a</v>
      </c>
      <c r="W1289" s="79">
        <f>VLOOKUP(V1289,'Lookup Tables'!$K$3:$L$21,2,FALSE)</f>
        <v>0</v>
      </c>
      <c r="X1289" s="79">
        <f t="shared" si="141"/>
        <v>0</v>
      </c>
      <c r="Y1289" s="12" t="e">
        <f ca="1">IF(R1289="LATE",TODAY()-P1289,0)</f>
        <v>#N/A</v>
      </c>
      <c r="Z1289" t="e">
        <f ca="1">Y1289*L1289</f>
        <v>#N/A</v>
      </c>
      <c r="AA1289" s="80"/>
      <c r="AB1289" s="93"/>
    </row>
    <row r="1290" spans="1:28" x14ac:dyDescent="0.25">
      <c r="A1290" s="25"/>
      <c r="B1290" s="25"/>
      <c r="C1290" s="26"/>
      <c r="D1290" s="26"/>
      <c r="E1290" s="25"/>
      <c r="F1290" s="25"/>
      <c r="G1290" s="25"/>
      <c r="H1290" s="25"/>
      <c r="I1290" s="25"/>
      <c r="J1290" s="27"/>
      <c r="K1290" s="27"/>
      <c r="L1290" s="27"/>
      <c r="M1290" s="93" t="e">
        <f>#REF!/#REF!</f>
        <v>#REF!</v>
      </c>
      <c r="N1290" s="4" t="str">
        <f t="shared" ref="N1290:N1329" si="142">A1290&amp;G1290&amp;J1290</f>
        <v/>
      </c>
      <c r="O1290" s="4" t="e">
        <f t="shared" ref="O1290:O1329" si="143">M1290*L1290</f>
        <v>#REF!</v>
      </c>
      <c r="P1290" s="8">
        <f t="shared" ref="P1290:P1329" si="144">VALUE(IF(RIGHT(I1290,1)="]",MID(I1290,LEN(I1290)-8,8),D1290))</f>
        <v>0</v>
      </c>
      <c r="Q1290" s="8" t="e">
        <f>VLOOKUP(P1290,'Lookup Tables'!$A$3:$B$121,1,TRUE)</f>
        <v>#N/A</v>
      </c>
      <c r="R1290" s="9" t="e">
        <f>VLOOKUP(P1290,'Lookup Tables'!$A$3:$B$121,2,TRUE)</f>
        <v>#N/A</v>
      </c>
      <c r="S1290" s="10" t="e">
        <f>VLOOKUP(P1290,'Lookup Tables'!$D$3:$E$25,2,TRUE)</f>
        <v>#N/A</v>
      </c>
      <c r="T1290" s="24" t="str">
        <f>IF(LEFT(G1290,2)="PH",VLOOKUP(LEFT(G1290,3),'Lookup Tables'!$G$3:$H$37,2,FALSE),IF(ISNA(VLOOKUP(LEFT(G1290,2),'Lookup Tables'!$G$3:$H$37,2,FALSE)),"Other",VLOOKUP(LEFT(G1290,2),'Lookup Tables'!$G$3:$H$37,2,FALSE)))</f>
        <v>Other</v>
      </c>
      <c r="U1290" s="79" t="str">
        <f t="shared" si="139"/>
        <v/>
      </c>
      <c r="V1290" s="79" t="str">
        <f t="shared" si="140"/>
        <v>n/a</v>
      </c>
      <c r="W1290" s="79">
        <f>VLOOKUP(V1290,'Lookup Tables'!$K$3:$L$21,2,FALSE)</f>
        <v>0</v>
      </c>
      <c r="X1290" s="79">
        <f t="shared" si="141"/>
        <v>0</v>
      </c>
      <c r="Y1290" s="12" t="e">
        <f ca="1">IF(R1290="LATE",TODAY()-P1290,0)</f>
        <v>#N/A</v>
      </c>
      <c r="Z1290" t="e">
        <f ca="1">Y1290*L1290</f>
        <v>#N/A</v>
      </c>
      <c r="AA1290" s="80"/>
      <c r="AB1290" s="93"/>
    </row>
    <row r="1291" spans="1:28" x14ac:dyDescent="0.25">
      <c r="A1291" s="25"/>
      <c r="B1291" s="25"/>
      <c r="C1291" s="26"/>
      <c r="D1291" s="26"/>
      <c r="E1291" s="25"/>
      <c r="F1291" s="25"/>
      <c r="G1291" s="25"/>
      <c r="H1291" s="25"/>
      <c r="I1291" s="25"/>
      <c r="J1291" s="27"/>
      <c r="K1291" s="27"/>
      <c r="L1291" s="27"/>
      <c r="M1291" s="93" t="e">
        <f>#REF!/#REF!</f>
        <v>#REF!</v>
      </c>
      <c r="N1291" s="4" t="str">
        <f t="shared" si="142"/>
        <v/>
      </c>
      <c r="O1291" s="4" t="e">
        <f t="shared" si="143"/>
        <v>#REF!</v>
      </c>
      <c r="P1291" s="8">
        <f t="shared" si="144"/>
        <v>0</v>
      </c>
      <c r="Q1291" s="8" t="e">
        <f>VLOOKUP(P1291,'Lookup Tables'!$A$3:$B$121,1,TRUE)</f>
        <v>#N/A</v>
      </c>
      <c r="R1291" s="9" t="e">
        <f>VLOOKUP(P1291,'Lookup Tables'!$A$3:$B$121,2,TRUE)</f>
        <v>#N/A</v>
      </c>
      <c r="S1291" s="10" t="e">
        <f>VLOOKUP(P1291,'Lookup Tables'!$D$3:$E$25,2,TRUE)</f>
        <v>#N/A</v>
      </c>
      <c r="T1291" s="24" t="str">
        <f>IF(LEFT(G1291,2)="PH",VLOOKUP(LEFT(G1291,3),'Lookup Tables'!$G$3:$H$37,2,FALSE),IF(ISNA(VLOOKUP(LEFT(G1291,2),'Lookup Tables'!$G$3:$H$37,2,FALSE)),"Other",VLOOKUP(LEFT(G1291,2),'Lookup Tables'!$G$3:$H$37,2,FALSE)))</f>
        <v>Other</v>
      </c>
      <c r="U1291" s="79" t="str">
        <f t="shared" si="139"/>
        <v/>
      </c>
      <c r="V1291" s="79" t="str">
        <f t="shared" si="140"/>
        <v>n/a</v>
      </c>
      <c r="W1291" s="79">
        <f>VLOOKUP(V1291,'Lookup Tables'!$K$3:$L$21,2,FALSE)</f>
        <v>0</v>
      </c>
      <c r="X1291" s="79">
        <f t="shared" si="141"/>
        <v>0</v>
      </c>
      <c r="Y1291" s="12" t="e">
        <f ca="1">IF(R1291="LATE",TODAY()-P1291,0)</f>
        <v>#N/A</v>
      </c>
      <c r="Z1291" t="e">
        <f ca="1">Y1291*L1291</f>
        <v>#N/A</v>
      </c>
      <c r="AA1291" s="80"/>
      <c r="AB1291" s="93"/>
    </row>
    <row r="1292" spans="1:28" x14ac:dyDescent="0.25">
      <c r="A1292" s="25"/>
      <c r="B1292" s="25"/>
      <c r="C1292" s="26"/>
      <c r="D1292" s="26"/>
      <c r="E1292" s="25"/>
      <c r="F1292" s="25"/>
      <c r="G1292" s="25"/>
      <c r="H1292" s="25"/>
      <c r="I1292" s="25"/>
      <c r="J1292" s="27"/>
      <c r="K1292" s="27"/>
      <c r="L1292" s="27"/>
      <c r="M1292" s="93" t="e">
        <f>#REF!/#REF!</f>
        <v>#REF!</v>
      </c>
      <c r="N1292" s="4" t="str">
        <f t="shared" si="142"/>
        <v/>
      </c>
      <c r="O1292" s="4" t="e">
        <f t="shared" si="143"/>
        <v>#REF!</v>
      </c>
      <c r="P1292" s="8">
        <f t="shared" si="144"/>
        <v>0</v>
      </c>
      <c r="Q1292" s="8" t="e">
        <f>VLOOKUP(P1292,'Lookup Tables'!$A$3:$B$121,1,TRUE)</f>
        <v>#N/A</v>
      </c>
      <c r="R1292" s="9" t="e">
        <f>VLOOKUP(P1292,'Lookup Tables'!$A$3:$B$121,2,TRUE)</f>
        <v>#N/A</v>
      </c>
      <c r="S1292" s="10" t="e">
        <f>VLOOKUP(P1292,'Lookup Tables'!$D$3:$E$25,2,TRUE)</f>
        <v>#N/A</v>
      </c>
      <c r="T1292" s="24" t="str">
        <f>IF(LEFT(G1292,2)="PH",VLOOKUP(LEFT(G1292,3),'Lookup Tables'!$G$3:$H$37,2,FALSE),IF(ISNA(VLOOKUP(LEFT(G1292,2),'Lookup Tables'!$G$3:$H$37,2,FALSE)),"Other",VLOOKUP(LEFT(G1292,2),'Lookup Tables'!$G$3:$H$37,2,FALSE)))</f>
        <v>Other</v>
      </c>
      <c r="U1292" s="79" t="str">
        <f t="shared" si="139"/>
        <v/>
      </c>
      <c r="V1292" s="79" t="str">
        <f t="shared" si="140"/>
        <v>n/a</v>
      </c>
      <c r="W1292" s="79">
        <f>VLOOKUP(V1292,'Lookup Tables'!$K$3:$L$21,2,FALSE)</f>
        <v>0</v>
      </c>
      <c r="X1292" s="79">
        <f t="shared" si="141"/>
        <v>0</v>
      </c>
      <c r="Y1292" s="12" t="e">
        <f ca="1">IF(R1292="LATE",TODAY()-P1292,0)</f>
        <v>#N/A</v>
      </c>
      <c r="Z1292" t="e">
        <f ca="1">Y1292*L1292</f>
        <v>#N/A</v>
      </c>
      <c r="AA1292" s="80"/>
      <c r="AB1292" s="93"/>
    </row>
    <row r="1293" spans="1:28" x14ac:dyDescent="0.25">
      <c r="A1293" s="25"/>
      <c r="B1293" s="25"/>
      <c r="C1293" s="26"/>
      <c r="D1293" s="26"/>
      <c r="E1293" s="25"/>
      <c r="F1293" s="25"/>
      <c r="G1293" s="25"/>
      <c r="H1293" s="25"/>
      <c r="I1293" s="25"/>
      <c r="J1293" s="27"/>
      <c r="K1293" s="27"/>
      <c r="L1293" s="27"/>
      <c r="M1293" s="93" t="e">
        <f>#REF!/#REF!</f>
        <v>#REF!</v>
      </c>
      <c r="N1293" s="4" t="str">
        <f t="shared" si="142"/>
        <v/>
      </c>
      <c r="O1293" s="4" t="e">
        <f t="shared" si="143"/>
        <v>#REF!</v>
      </c>
      <c r="P1293" s="8">
        <f t="shared" si="144"/>
        <v>0</v>
      </c>
      <c r="Q1293" s="8" t="e">
        <f>VLOOKUP(P1293,'Lookup Tables'!$A$3:$B$121,1,TRUE)</f>
        <v>#N/A</v>
      </c>
      <c r="R1293" s="9" t="e">
        <f>VLOOKUP(P1293,'Lookup Tables'!$A$3:$B$121,2,TRUE)</f>
        <v>#N/A</v>
      </c>
      <c r="S1293" s="10" t="e">
        <f>VLOOKUP(P1293,'Lookup Tables'!$D$3:$E$25,2,TRUE)</f>
        <v>#N/A</v>
      </c>
      <c r="T1293" s="24" t="str">
        <f>IF(LEFT(G1293,2)="PH",VLOOKUP(LEFT(G1293,3),'Lookup Tables'!$G$3:$H$37,2,FALSE),IF(ISNA(VLOOKUP(LEFT(G1293,2),'Lookup Tables'!$G$3:$H$37,2,FALSE)),"Other",VLOOKUP(LEFT(G1293,2),'Lookup Tables'!$G$3:$H$37,2,FALSE)))</f>
        <v>Other</v>
      </c>
      <c r="U1293" s="79" t="str">
        <f t="shared" si="139"/>
        <v/>
      </c>
      <c r="V1293" s="79" t="str">
        <f t="shared" si="140"/>
        <v>n/a</v>
      </c>
      <c r="W1293" s="79">
        <f>VLOOKUP(V1293,'Lookup Tables'!$K$3:$L$21,2,FALSE)</f>
        <v>0</v>
      </c>
      <c r="X1293" s="79">
        <f t="shared" si="141"/>
        <v>0</v>
      </c>
      <c r="Y1293" s="12" t="e">
        <f ca="1">IF(R1293="LATE",TODAY()-P1293,0)</f>
        <v>#N/A</v>
      </c>
      <c r="Z1293" t="e">
        <f ca="1">Y1293*L1293</f>
        <v>#N/A</v>
      </c>
      <c r="AA1293" s="80"/>
      <c r="AB1293" s="93"/>
    </row>
    <row r="1294" spans="1:28" x14ac:dyDescent="0.25">
      <c r="A1294" s="25"/>
      <c r="B1294" s="25"/>
      <c r="C1294" s="26"/>
      <c r="D1294" s="26"/>
      <c r="E1294" s="25"/>
      <c r="F1294" s="25"/>
      <c r="G1294" s="25"/>
      <c r="H1294" s="25"/>
      <c r="I1294" s="25"/>
      <c r="J1294" s="27"/>
      <c r="K1294" s="27"/>
      <c r="L1294" s="27"/>
      <c r="M1294" s="93" t="e">
        <f>#REF!/#REF!</f>
        <v>#REF!</v>
      </c>
      <c r="N1294" s="4" t="str">
        <f t="shared" si="142"/>
        <v/>
      </c>
      <c r="O1294" s="4" t="e">
        <f t="shared" si="143"/>
        <v>#REF!</v>
      </c>
      <c r="P1294" s="8">
        <f t="shared" si="144"/>
        <v>0</v>
      </c>
      <c r="Q1294" s="8" t="e">
        <f>VLOOKUP(P1294,'Lookup Tables'!$A$3:$B$121,1,TRUE)</f>
        <v>#N/A</v>
      </c>
      <c r="R1294" s="9" t="e">
        <f>VLOOKUP(P1294,'Lookup Tables'!$A$3:$B$121,2,TRUE)</f>
        <v>#N/A</v>
      </c>
      <c r="S1294" s="10" t="e">
        <f>VLOOKUP(P1294,'Lookup Tables'!$D$3:$E$25,2,TRUE)</f>
        <v>#N/A</v>
      </c>
      <c r="T1294" s="24" t="str">
        <f>IF(LEFT(G1294,2)="PH",VLOOKUP(LEFT(G1294,3),'Lookup Tables'!$G$3:$H$37,2,FALSE),IF(ISNA(VLOOKUP(LEFT(G1294,2),'Lookup Tables'!$G$3:$H$37,2,FALSE)),"Other",VLOOKUP(LEFT(G1294,2),'Lookup Tables'!$G$3:$H$37,2,FALSE)))</f>
        <v>Other</v>
      </c>
      <c r="U1294" s="79" t="str">
        <f t="shared" si="139"/>
        <v/>
      </c>
      <c r="V1294" s="79" t="str">
        <f t="shared" si="140"/>
        <v>n/a</v>
      </c>
      <c r="W1294" s="79">
        <f>VLOOKUP(V1294,'Lookup Tables'!$K$3:$L$21,2,FALSE)</f>
        <v>0</v>
      </c>
      <c r="X1294" s="79">
        <f t="shared" si="141"/>
        <v>0</v>
      </c>
      <c r="Y1294" s="12" t="e">
        <f ca="1">IF(R1294="LATE",TODAY()-P1294,0)</f>
        <v>#N/A</v>
      </c>
      <c r="Z1294" t="e">
        <f ca="1">Y1294*L1294</f>
        <v>#N/A</v>
      </c>
      <c r="AA1294" s="80"/>
      <c r="AB1294" s="93"/>
    </row>
    <row r="1295" spans="1:28" x14ac:dyDescent="0.25">
      <c r="A1295" s="25"/>
      <c r="B1295" s="25"/>
      <c r="C1295" s="26"/>
      <c r="D1295" s="26"/>
      <c r="E1295" s="25"/>
      <c r="F1295" s="25"/>
      <c r="G1295" s="25"/>
      <c r="H1295" s="25"/>
      <c r="I1295" s="25"/>
      <c r="J1295" s="27"/>
      <c r="K1295" s="27"/>
      <c r="L1295" s="27"/>
      <c r="M1295" s="93" t="e">
        <f>#REF!/#REF!</f>
        <v>#REF!</v>
      </c>
      <c r="N1295" s="4" t="str">
        <f t="shared" si="142"/>
        <v/>
      </c>
      <c r="O1295" s="4" t="e">
        <f t="shared" si="143"/>
        <v>#REF!</v>
      </c>
      <c r="P1295" s="8">
        <f t="shared" si="144"/>
        <v>0</v>
      </c>
      <c r="Q1295" s="8" t="e">
        <f>VLOOKUP(P1295,'Lookup Tables'!$A$3:$B$121,1,TRUE)</f>
        <v>#N/A</v>
      </c>
      <c r="R1295" s="9" t="e">
        <f>VLOOKUP(P1295,'Lookup Tables'!$A$3:$B$121,2,TRUE)</f>
        <v>#N/A</v>
      </c>
      <c r="S1295" s="10" t="e">
        <f>VLOOKUP(P1295,'Lookup Tables'!$D$3:$E$25,2,TRUE)</f>
        <v>#N/A</v>
      </c>
      <c r="T1295" s="24" t="str">
        <f>IF(LEFT(G1295,2)="PH",VLOOKUP(LEFT(G1295,3),'Lookup Tables'!$G$3:$H$37,2,FALSE),IF(ISNA(VLOOKUP(LEFT(G1295,2),'Lookup Tables'!$G$3:$H$37,2,FALSE)),"Other",VLOOKUP(LEFT(G1295,2),'Lookup Tables'!$G$3:$H$37,2,FALSE)))</f>
        <v>Other</v>
      </c>
      <c r="U1295" s="79" t="str">
        <f t="shared" si="139"/>
        <v/>
      </c>
      <c r="V1295" s="79" t="str">
        <f t="shared" si="140"/>
        <v>n/a</v>
      </c>
      <c r="W1295" s="79">
        <f>VLOOKUP(V1295,'Lookup Tables'!$K$3:$L$21,2,FALSE)</f>
        <v>0</v>
      </c>
      <c r="X1295" s="79">
        <f t="shared" si="141"/>
        <v>0</v>
      </c>
      <c r="Y1295" s="12" t="e">
        <f ca="1">IF(R1295="LATE",TODAY()-P1295,0)</f>
        <v>#N/A</v>
      </c>
      <c r="Z1295" t="e">
        <f ca="1">Y1295*L1295</f>
        <v>#N/A</v>
      </c>
      <c r="AA1295" s="80"/>
      <c r="AB1295" s="93"/>
    </row>
    <row r="1296" spans="1:28" x14ac:dyDescent="0.25">
      <c r="A1296" s="25"/>
      <c r="B1296" s="25"/>
      <c r="C1296" s="26"/>
      <c r="D1296" s="26"/>
      <c r="E1296" s="25"/>
      <c r="F1296" s="25"/>
      <c r="G1296" s="25"/>
      <c r="H1296" s="25"/>
      <c r="I1296" s="25"/>
      <c r="J1296" s="27"/>
      <c r="K1296" s="27"/>
      <c r="L1296" s="27"/>
      <c r="M1296" s="93" t="e">
        <f>#REF!/#REF!</f>
        <v>#REF!</v>
      </c>
      <c r="N1296" s="4" t="str">
        <f t="shared" si="142"/>
        <v/>
      </c>
      <c r="O1296" s="4" t="e">
        <f t="shared" si="143"/>
        <v>#REF!</v>
      </c>
      <c r="P1296" s="8">
        <f t="shared" si="144"/>
        <v>0</v>
      </c>
      <c r="Q1296" s="8" t="e">
        <f>VLOOKUP(P1296,'Lookup Tables'!$A$3:$B$121,1,TRUE)</f>
        <v>#N/A</v>
      </c>
      <c r="R1296" s="9" t="e">
        <f>VLOOKUP(P1296,'Lookup Tables'!$A$3:$B$121,2,TRUE)</f>
        <v>#N/A</v>
      </c>
      <c r="S1296" s="10" t="e">
        <f>VLOOKUP(P1296,'Lookup Tables'!$D$3:$E$25,2,TRUE)</f>
        <v>#N/A</v>
      </c>
      <c r="T1296" s="24" t="str">
        <f>IF(LEFT(G1296,2)="PH",VLOOKUP(LEFT(G1296,3),'Lookup Tables'!$G$3:$H$37,2,FALSE),IF(ISNA(VLOOKUP(LEFT(G1296,2),'Lookup Tables'!$G$3:$H$37,2,FALSE)),"Other",VLOOKUP(LEFT(G1296,2),'Lookup Tables'!$G$3:$H$37,2,FALSE)))</f>
        <v>Other</v>
      </c>
      <c r="U1296" s="79" t="str">
        <f t="shared" si="139"/>
        <v/>
      </c>
      <c r="V1296" s="79" t="str">
        <f t="shared" si="140"/>
        <v>n/a</v>
      </c>
      <c r="W1296" s="79">
        <f>VLOOKUP(V1296,'Lookup Tables'!$K$3:$L$21,2,FALSE)</f>
        <v>0</v>
      </c>
      <c r="X1296" s="79">
        <f t="shared" si="141"/>
        <v>0</v>
      </c>
      <c r="Y1296" s="12" t="e">
        <f ca="1">IF(R1296="LATE",TODAY()-P1296,0)</f>
        <v>#N/A</v>
      </c>
      <c r="Z1296" t="e">
        <f ca="1">Y1296*L1296</f>
        <v>#N/A</v>
      </c>
      <c r="AA1296" s="80"/>
      <c r="AB1296" s="93"/>
    </row>
    <row r="1297" spans="1:28" x14ac:dyDescent="0.25">
      <c r="A1297" s="25"/>
      <c r="B1297" s="25"/>
      <c r="C1297" s="26"/>
      <c r="D1297" s="26"/>
      <c r="E1297" s="25"/>
      <c r="F1297" s="25"/>
      <c r="G1297" s="25"/>
      <c r="H1297" s="25"/>
      <c r="I1297" s="25"/>
      <c r="J1297" s="27"/>
      <c r="K1297" s="27"/>
      <c r="L1297" s="27"/>
      <c r="M1297" s="93" t="e">
        <f>#REF!/#REF!</f>
        <v>#REF!</v>
      </c>
      <c r="N1297" s="4" t="str">
        <f t="shared" si="142"/>
        <v/>
      </c>
      <c r="O1297" s="4" t="e">
        <f t="shared" si="143"/>
        <v>#REF!</v>
      </c>
      <c r="P1297" s="8">
        <f t="shared" si="144"/>
        <v>0</v>
      </c>
      <c r="Q1297" s="8" t="e">
        <f>VLOOKUP(P1297,'Lookup Tables'!$A$3:$B$121,1,TRUE)</f>
        <v>#N/A</v>
      </c>
      <c r="R1297" s="9" t="e">
        <f>VLOOKUP(P1297,'Lookup Tables'!$A$3:$B$121,2,TRUE)</f>
        <v>#N/A</v>
      </c>
      <c r="S1297" s="10" t="e">
        <f>VLOOKUP(P1297,'Lookup Tables'!$D$3:$E$25,2,TRUE)</f>
        <v>#N/A</v>
      </c>
      <c r="T1297" s="24" t="str">
        <f>IF(LEFT(G1297,2)="PH",VLOOKUP(LEFT(G1297,3),'Lookup Tables'!$G$3:$H$37,2,FALSE),IF(ISNA(VLOOKUP(LEFT(G1297,2),'Lookup Tables'!$G$3:$H$37,2,FALSE)),"Other",VLOOKUP(LEFT(G1297,2),'Lookup Tables'!$G$3:$H$37,2,FALSE)))</f>
        <v>Other</v>
      </c>
      <c r="U1297" s="79" t="str">
        <f t="shared" si="139"/>
        <v/>
      </c>
      <c r="V1297" s="79" t="str">
        <f t="shared" si="140"/>
        <v>n/a</v>
      </c>
      <c r="W1297" s="79">
        <f>VLOOKUP(V1297,'Lookup Tables'!$K$3:$L$21,2,FALSE)</f>
        <v>0</v>
      </c>
      <c r="X1297" s="79">
        <f t="shared" si="141"/>
        <v>0</v>
      </c>
      <c r="Y1297" s="12" t="e">
        <f ca="1">IF(R1297="LATE",TODAY()-P1297,0)</f>
        <v>#N/A</v>
      </c>
      <c r="Z1297" t="e">
        <f ca="1">Y1297*L1297</f>
        <v>#N/A</v>
      </c>
      <c r="AA1297" s="80"/>
      <c r="AB1297" s="93"/>
    </row>
    <row r="1298" spans="1:28" x14ac:dyDescent="0.25">
      <c r="A1298" s="25"/>
      <c r="B1298" s="25"/>
      <c r="C1298" s="26"/>
      <c r="D1298" s="26"/>
      <c r="E1298" s="25"/>
      <c r="F1298" s="25"/>
      <c r="G1298" s="25"/>
      <c r="H1298" s="25"/>
      <c r="I1298" s="25"/>
      <c r="J1298" s="27"/>
      <c r="K1298" s="27"/>
      <c r="L1298" s="27"/>
      <c r="M1298" s="93" t="e">
        <f>#REF!/#REF!</f>
        <v>#REF!</v>
      </c>
      <c r="N1298" s="4" t="str">
        <f t="shared" si="142"/>
        <v/>
      </c>
      <c r="O1298" s="4" t="e">
        <f t="shared" si="143"/>
        <v>#REF!</v>
      </c>
      <c r="P1298" s="8">
        <f t="shared" si="144"/>
        <v>0</v>
      </c>
      <c r="Q1298" s="8" t="e">
        <f>VLOOKUP(P1298,'Lookup Tables'!$A$3:$B$121,1,TRUE)</f>
        <v>#N/A</v>
      </c>
      <c r="R1298" s="9" t="e">
        <f>VLOOKUP(P1298,'Lookup Tables'!$A$3:$B$121,2,TRUE)</f>
        <v>#N/A</v>
      </c>
      <c r="S1298" s="10" t="e">
        <f>VLOOKUP(P1298,'Lookup Tables'!$D$3:$E$25,2,TRUE)</f>
        <v>#N/A</v>
      </c>
      <c r="T1298" s="24" t="str">
        <f>IF(LEFT(G1298,2)="PH",VLOOKUP(LEFT(G1298,3),'Lookup Tables'!$G$3:$H$37,2,FALSE),IF(ISNA(VLOOKUP(LEFT(G1298,2),'Lookup Tables'!$G$3:$H$37,2,FALSE)),"Other",VLOOKUP(LEFT(G1298,2),'Lookup Tables'!$G$3:$H$37,2,FALSE)))</f>
        <v>Other</v>
      </c>
      <c r="U1298" s="79" t="str">
        <f t="shared" si="139"/>
        <v/>
      </c>
      <c r="V1298" s="79" t="str">
        <f t="shared" si="140"/>
        <v>n/a</v>
      </c>
      <c r="W1298" s="79">
        <f>VLOOKUP(V1298,'Lookup Tables'!$K$3:$L$21,2,FALSE)</f>
        <v>0</v>
      </c>
      <c r="X1298" s="79">
        <f t="shared" si="141"/>
        <v>0</v>
      </c>
      <c r="Y1298" s="12" t="e">
        <f ca="1">IF(R1298="LATE",TODAY()-P1298,0)</f>
        <v>#N/A</v>
      </c>
      <c r="Z1298" t="e">
        <f ca="1">Y1298*L1298</f>
        <v>#N/A</v>
      </c>
      <c r="AA1298" s="80"/>
      <c r="AB1298" s="93"/>
    </row>
    <row r="1299" spans="1:28" x14ac:dyDescent="0.25">
      <c r="A1299" s="25"/>
      <c r="B1299" s="25"/>
      <c r="C1299" s="26"/>
      <c r="D1299" s="26"/>
      <c r="E1299" s="25"/>
      <c r="F1299" s="25"/>
      <c r="G1299" s="25"/>
      <c r="H1299" s="25"/>
      <c r="I1299" s="25"/>
      <c r="J1299" s="27"/>
      <c r="K1299" s="27"/>
      <c r="L1299" s="27"/>
      <c r="M1299" s="93" t="e">
        <f>#REF!/#REF!</f>
        <v>#REF!</v>
      </c>
      <c r="N1299" s="4" t="str">
        <f t="shared" si="142"/>
        <v/>
      </c>
      <c r="O1299" s="4" t="e">
        <f t="shared" si="143"/>
        <v>#REF!</v>
      </c>
      <c r="P1299" s="8">
        <f t="shared" si="144"/>
        <v>0</v>
      </c>
      <c r="Q1299" s="8" t="e">
        <f>VLOOKUP(P1299,'Lookup Tables'!$A$3:$B$121,1,TRUE)</f>
        <v>#N/A</v>
      </c>
      <c r="R1299" s="9" t="e">
        <f>VLOOKUP(P1299,'Lookup Tables'!$A$3:$B$121,2,TRUE)</f>
        <v>#N/A</v>
      </c>
      <c r="S1299" s="10" t="e">
        <f>VLOOKUP(P1299,'Lookup Tables'!$D$3:$E$25,2,TRUE)</f>
        <v>#N/A</v>
      </c>
      <c r="T1299" s="24" t="str">
        <f>IF(LEFT(G1299,2)="PH",VLOOKUP(LEFT(G1299,3),'Lookup Tables'!$G$3:$H$37,2,FALSE),IF(ISNA(VLOOKUP(LEFT(G1299,2),'Lookup Tables'!$G$3:$H$37,2,FALSE)),"Other",VLOOKUP(LEFT(G1299,2),'Lookup Tables'!$G$3:$H$37,2,FALSE)))</f>
        <v>Other</v>
      </c>
      <c r="U1299" s="79" t="str">
        <f t="shared" si="139"/>
        <v/>
      </c>
      <c r="V1299" s="79" t="str">
        <f t="shared" si="140"/>
        <v>n/a</v>
      </c>
      <c r="W1299" s="79">
        <f>VLOOKUP(V1299,'Lookup Tables'!$K$3:$L$21,2,FALSE)</f>
        <v>0</v>
      </c>
      <c r="X1299" s="79">
        <f t="shared" si="141"/>
        <v>0</v>
      </c>
      <c r="Y1299" s="12" t="e">
        <f ca="1">IF(R1299="LATE",TODAY()-P1299,0)</f>
        <v>#N/A</v>
      </c>
      <c r="Z1299" t="e">
        <f ca="1">Y1299*L1299</f>
        <v>#N/A</v>
      </c>
      <c r="AA1299" s="80"/>
      <c r="AB1299" s="93"/>
    </row>
    <row r="1300" spans="1:28" x14ac:dyDescent="0.25">
      <c r="A1300" s="25"/>
      <c r="B1300" s="25"/>
      <c r="C1300" s="26"/>
      <c r="D1300" s="26"/>
      <c r="E1300" s="25"/>
      <c r="F1300" s="25"/>
      <c r="G1300" s="25"/>
      <c r="H1300" s="25"/>
      <c r="I1300" s="25"/>
      <c r="J1300" s="27"/>
      <c r="K1300" s="27"/>
      <c r="L1300" s="27"/>
      <c r="M1300" s="93" t="e">
        <f>#REF!/#REF!</f>
        <v>#REF!</v>
      </c>
      <c r="N1300" s="4" t="str">
        <f t="shared" si="142"/>
        <v/>
      </c>
      <c r="O1300" s="4" t="e">
        <f t="shared" si="143"/>
        <v>#REF!</v>
      </c>
      <c r="P1300" s="8">
        <f t="shared" si="144"/>
        <v>0</v>
      </c>
      <c r="Q1300" s="8" t="e">
        <f>VLOOKUP(P1300,'Lookup Tables'!$A$3:$B$121,1,TRUE)</f>
        <v>#N/A</v>
      </c>
      <c r="R1300" s="9" t="e">
        <f>VLOOKUP(P1300,'Lookup Tables'!$A$3:$B$121,2,TRUE)</f>
        <v>#N/A</v>
      </c>
      <c r="S1300" s="10" t="e">
        <f>VLOOKUP(P1300,'Lookup Tables'!$D$3:$E$25,2,TRUE)</f>
        <v>#N/A</v>
      </c>
      <c r="T1300" s="24" t="str">
        <f>IF(LEFT(G1300,2)="PH",VLOOKUP(LEFT(G1300,3),'Lookup Tables'!$G$3:$H$37,2,FALSE),IF(ISNA(VLOOKUP(LEFT(G1300,2),'Lookup Tables'!$G$3:$H$37,2,FALSE)),"Other",VLOOKUP(LEFT(G1300,2),'Lookup Tables'!$G$3:$H$37,2,FALSE)))</f>
        <v>Other</v>
      </c>
      <c r="U1300" s="79" t="str">
        <f t="shared" si="139"/>
        <v/>
      </c>
      <c r="V1300" s="79" t="str">
        <f t="shared" si="140"/>
        <v>n/a</v>
      </c>
      <c r="W1300" s="79">
        <f>VLOOKUP(V1300,'Lookup Tables'!$K$3:$L$21,2,FALSE)</f>
        <v>0</v>
      </c>
      <c r="X1300" s="79">
        <f t="shared" si="141"/>
        <v>0</v>
      </c>
      <c r="Y1300" s="12" t="e">
        <f ca="1">IF(R1300="LATE",TODAY()-P1300,0)</f>
        <v>#N/A</v>
      </c>
      <c r="Z1300" t="e">
        <f ca="1">Y1300*L1300</f>
        <v>#N/A</v>
      </c>
      <c r="AA1300" s="80"/>
      <c r="AB1300" s="93"/>
    </row>
    <row r="1301" spans="1:28" x14ac:dyDescent="0.25">
      <c r="A1301" s="25"/>
      <c r="B1301" s="25"/>
      <c r="C1301" s="26"/>
      <c r="D1301" s="26"/>
      <c r="E1301" s="25"/>
      <c r="F1301" s="25"/>
      <c r="G1301" s="25"/>
      <c r="H1301" s="25"/>
      <c r="I1301" s="25"/>
      <c r="J1301" s="27"/>
      <c r="K1301" s="27"/>
      <c r="L1301" s="27"/>
      <c r="M1301" s="93" t="e">
        <f>#REF!/#REF!</f>
        <v>#REF!</v>
      </c>
      <c r="N1301" s="4" t="str">
        <f t="shared" si="142"/>
        <v/>
      </c>
      <c r="O1301" s="4" t="e">
        <f t="shared" si="143"/>
        <v>#REF!</v>
      </c>
      <c r="P1301" s="8">
        <f t="shared" si="144"/>
        <v>0</v>
      </c>
      <c r="Q1301" s="8" t="e">
        <f>VLOOKUP(P1301,'Lookup Tables'!$A$3:$B$121,1,TRUE)</f>
        <v>#N/A</v>
      </c>
      <c r="R1301" s="9" t="e">
        <f>VLOOKUP(P1301,'Lookup Tables'!$A$3:$B$121,2,TRUE)</f>
        <v>#N/A</v>
      </c>
      <c r="S1301" s="10" t="e">
        <f>VLOOKUP(P1301,'Lookup Tables'!$D$3:$E$25,2,TRUE)</f>
        <v>#N/A</v>
      </c>
      <c r="T1301" s="24" t="str">
        <f>IF(LEFT(G1301,2)="PH",VLOOKUP(LEFT(G1301,3),'Lookup Tables'!$G$3:$H$37,2,FALSE),IF(ISNA(VLOOKUP(LEFT(G1301,2),'Lookup Tables'!$G$3:$H$37,2,FALSE)),"Other",VLOOKUP(LEFT(G1301,2),'Lookup Tables'!$G$3:$H$37,2,FALSE)))</f>
        <v>Other</v>
      </c>
      <c r="U1301" s="79" t="str">
        <f t="shared" si="139"/>
        <v/>
      </c>
      <c r="V1301" s="79" t="str">
        <f t="shared" si="140"/>
        <v>n/a</v>
      </c>
      <c r="W1301" s="79">
        <f>VLOOKUP(V1301,'Lookup Tables'!$K$3:$L$21,2,FALSE)</f>
        <v>0</v>
      </c>
      <c r="X1301" s="79">
        <f t="shared" si="141"/>
        <v>0</v>
      </c>
      <c r="Y1301" s="12" t="e">
        <f ca="1">IF(R1301="LATE",TODAY()-P1301,0)</f>
        <v>#N/A</v>
      </c>
      <c r="Z1301" t="e">
        <f ca="1">Y1301*L1301</f>
        <v>#N/A</v>
      </c>
      <c r="AA1301" s="80"/>
      <c r="AB1301" s="93"/>
    </row>
    <row r="1302" spans="1:28" x14ac:dyDescent="0.25">
      <c r="A1302" s="25"/>
      <c r="B1302" s="25"/>
      <c r="C1302" s="26"/>
      <c r="D1302" s="26"/>
      <c r="E1302" s="25"/>
      <c r="F1302" s="25"/>
      <c r="G1302" s="25"/>
      <c r="H1302" s="25"/>
      <c r="I1302" s="25"/>
      <c r="J1302" s="27"/>
      <c r="K1302" s="27"/>
      <c r="L1302" s="27"/>
      <c r="M1302" s="93" t="e">
        <f>#REF!/#REF!</f>
        <v>#REF!</v>
      </c>
      <c r="N1302" s="4" t="str">
        <f t="shared" si="142"/>
        <v/>
      </c>
      <c r="O1302" s="4" t="e">
        <f t="shared" si="143"/>
        <v>#REF!</v>
      </c>
      <c r="P1302" s="8">
        <f t="shared" si="144"/>
        <v>0</v>
      </c>
      <c r="Q1302" s="8" t="e">
        <f>VLOOKUP(P1302,'Lookup Tables'!$A$3:$B$121,1,TRUE)</f>
        <v>#N/A</v>
      </c>
      <c r="R1302" s="9" t="e">
        <f>VLOOKUP(P1302,'Lookup Tables'!$A$3:$B$121,2,TRUE)</f>
        <v>#N/A</v>
      </c>
      <c r="S1302" s="10" t="e">
        <f>VLOOKUP(P1302,'Lookup Tables'!$D$3:$E$25,2,TRUE)</f>
        <v>#N/A</v>
      </c>
      <c r="T1302" s="24" t="str">
        <f>IF(LEFT(G1302,2)="PH",VLOOKUP(LEFT(G1302,3),'Lookup Tables'!$G$3:$H$37,2,FALSE),IF(ISNA(VLOOKUP(LEFT(G1302,2),'Lookup Tables'!$G$3:$H$37,2,FALSE)),"Other",VLOOKUP(LEFT(G1302,2),'Lookup Tables'!$G$3:$H$37,2,FALSE)))</f>
        <v>Other</v>
      </c>
      <c r="U1302" s="79" t="str">
        <f t="shared" si="139"/>
        <v/>
      </c>
      <c r="V1302" s="79" t="str">
        <f t="shared" si="140"/>
        <v>n/a</v>
      </c>
      <c r="W1302" s="79">
        <f>VLOOKUP(V1302,'Lookup Tables'!$K$3:$L$21,2,FALSE)</f>
        <v>0</v>
      </c>
      <c r="X1302" s="79">
        <f t="shared" si="141"/>
        <v>0</v>
      </c>
      <c r="Y1302" s="12" t="e">
        <f ca="1">IF(R1302="LATE",TODAY()-P1302,0)</f>
        <v>#N/A</v>
      </c>
      <c r="Z1302" t="e">
        <f ca="1">Y1302*L1302</f>
        <v>#N/A</v>
      </c>
      <c r="AA1302" s="80"/>
      <c r="AB1302" s="93"/>
    </row>
    <row r="1303" spans="1:28" x14ac:dyDescent="0.25">
      <c r="A1303" s="25"/>
      <c r="B1303" s="25"/>
      <c r="C1303" s="26"/>
      <c r="D1303" s="26"/>
      <c r="E1303" s="25"/>
      <c r="F1303" s="25"/>
      <c r="G1303" s="25"/>
      <c r="H1303" s="25"/>
      <c r="I1303" s="25"/>
      <c r="J1303" s="27"/>
      <c r="K1303" s="27"/>
      <c r="L1303" s="27"/>
      <c r="M1303" s="93" t="e">
        <f>#REF!/#REF!</f>
        <v>#REF!</v>
      </c>
      <c r="N1303" s="4" t="str">
        <f t="shared" si="142"/>
        <v/>
      </c>
      <c r="O1303" s="4" t="e">
        <f t="shared" si="143"/>
        <v>#REF!</v>
      </c>
      <c r="P1303" s="8">
        <f t="shared" si="144"/>
        <v>0</v>
      </c>
      <c r="Q1303" s="8" t="e">
        <f>VLOOKUP(P1303,'Lookup Tables'!$A$3:$B$121,1,TRUE)</f>
        <v>#N/A</v>
      </c>
      <c r="R1303" s="9" t="e">
        <f>VLOOKUP(P1303,'Lookup Tables'!$A$3:$B$121,2,TRUE)</f>
        <v>#N/A</v>
      </c>
      <c r="S1303" s="10" t="e">
        <f>VLOOKUP(P1303,'Lookup Tables'!$D$3:$E$25,2,TRUE)</f>
        <v>#N/A</v>
      </c>
      <c r="T1303" s="24" t="str">
        <f>IF(LEFT(G1303,2)="PH",VLOOKUP(LEFT(G1303,3),'Lookup Tables'!$G$3:$H$37,2,FALSE),IF(ISNA(VLOOKUP(LEFT(G1303,2),'Lookup Tables'!$G$3:$H$37,2,FALSE)),"Other",VLOOKUP(LEFT(G1303,2),'Lookup Tables'!$G$3:$H$37,2,FALSE)))</f>
        <v>Other</v>
      </c>
      <c r="U1303" s="79" t="str">
        <f t="shared" si="139"/>
        <v/>
      </c>
      <c r="V1303" s="79" t="str">
        <f t="shared" si="140"/>
        <v>n/a</v>
      </c>
      <c r="W1303" s="79">
        <f>VLOOKUP(V1303,'Lookup Tables'!$K$3:$L$21,2,FALSE)</f>
        <v>0</v>
      </c>
      <c r="X1303" s="79">
        <f t="shared" si="141"/>
        <v>0</v>
      </c>
      <c r="Y1303" s="12" t="e">
        <f ca="1">IF(R1303="LATE",TODAY()-P1303,0)</f>
        <v>#N/A</v>
      </c>
      <c r="Z1303" t="e">
        <f ca="1">Y1303*L1303</f>
        <v>#N/A</v>
      </c>
      <c r="AA1303" s="80"/>
      <c r="AB1303" s="93"/>
    </row>
    <row r="1304" spans="1:28" x14ac:dyDescent="0.25">
      <c r="A1304" s="25"/>
      <c r="B1304" s="25"/>
      <c r="C1304" s="26"/>
      <c r="D1304" s="26"/>
      <c r="E1304" s="25"/>
      <c r="F1304" s="25"/>
      <c r="G1304" s="25"/>
      <c r="H1304" s="25"/>
      <c r="I1304" s="25"/>
      <c r="J1304" s="27"/>
      <c r="K1304" s="27"/>
      <c r="L1304" s="27"/>
      <c r="M1304" s="93" t="e">
        <f>#REF!/#REF!</f>
        <v>#REF!</v>
      </c>
      <c r="N1304" s="4" t="str">
        <f t="shared" si="142"/>
        <v/>
      </c>
      <c r="O1304" s="4" t="e">
        <f t="shared" si="143"/>
        <v>#REF!</v>
      </c>
      <c r="P1304" s="8">
        <f t="shared" si="144"/>
        <v>0</v>
      </c>
      <c r="Q1304" s="8" t="e">
        <f>VLOOKUP(P1304,'Lookup Tables'!$A$3:$B$121,1,TRUE)</f>
        <v>#N/A</v>
      </c>
      <c r="R1304" s="9" t="e">
        <f>VLOOKUP(P1304,'Lookup Tables'!$A$3:$B$121,2,TRUE)</f>
        <v>#N/A</v>
      </c>
      <c r="S1304" s="10" t="e">
        <f>VLOOKUP(P1304,'Lookup Tables'!$D$3:$E$25,2,TRUE)</f>
        <v>#N/A</v>
      </c>
      <c r="T1304" s="24" t="str">
        <f>IF(LEFT(G1304,2)="PH",VLOOKUP(LEFT(G1304,3),'Lookup Tables'!$G$3:$H$37,2,FALSE),IF(ISNA(VLOOKUP(LEFT(G1304,2),'Lookup Tables'!$G$3:$H$37,2,FALSE)),"Other",VLOOKUP(LEFT(G1304,2),'Lookup Tables'!$G$3:$H$37,2,FALSE)))</f>
        <v>Other</v>
      </c>
      <c r="U1304" s="79" t="str">
        <f t="shared" si="139"/>
        <v/>
      </c>
      <c r="V1304" s="79" t="str">
        <f t="shared" si="140"/>
        <v>n/a</v>
      </c>
      <c r="W1304" s="79">
        <f>VLOOKUP(V1304,'Lookup Tables'!$K$3:$L$21,2,FALSE)</f>
        <v>0</v>
      </c>
      <c r="X1304" s="79">
        <f t="shared" si="141"/>
        <v>0</v>
      </c>
      <c r="Y1304" s="12" t="e">
        <f ca="1">IF(R1304="LATE",TODAY()-P1304,0)</f>
        <v>#N/A</v>
      </c>
      <c r="Z1304" t="e">
        <f ca="1">Y1304*L1304</f>
        <v>#N/A</v>
      </c>
      <c r="AA1304" s="80"/>
      <c r="AB1304" s="93"/>
    </row>
    <row r="1305" spans="1:28" x14ac:dyDescent="0.25">
      <c r="A1305" s="25"/>
      <c r="B1305" s="25"/>
      <c r="C1305" s="26"/>
      <c r="D1305" s="26"/>
      <c r="E1305" s="25"/>
      <c r="F1305" s="25"/>
      <c r="G1305" s="25"/>
      <c r="H1305" s="25"/>
      <c r="I1305" s="25"/>
      <c r="J1305" s="27"/>
      <c r="K1305" s="27"/>
      <c r="L1305" s="27"/>
      <c r="M1305" s="93" t="e">
        <f>#REF!/#REF!</f>
        <v>#REF!</v>
      </c>
      <c r="N1305" s="4" t="str">
        <f t="shared" si="142"/>
        <v/>
      </c>
      <c r="O1305" s="4" t="e">
        <f t="shared" si="143"/>
        <v>#REF!</v>
      </c>
      <c r="P1305" s="8">
        <f t="shared" si="144"/>
        <v>0</v>
      </c>
      <c r="Q1305" s="8" t="e">
        <f>VLOOKUP(P1305,'Lookup Tables'!$A$3:$B$121,1,TRUE)</f>
        <v>#N/A</v>
      </c>
      <c r="R1305" s="9" t="e">
        <f>VLOOKUP(P1305,'Lookup Tables'!$A$3:$B$121,2,TRUE)</f>
        <v>#N/A</v>
      </c>
      <c r="S1305" s="10" t="e">
        <f>VLOOKUP(P1305,'Lookup Tables'!$D$3:$E$25,2,TRUE)</f>
        <v>#N/A</v>
      </c>
      <c r="T1305" s="24" t="str">
        <f>IF(LEFT(G1305,2)="PH",VLOOKUP(LEFT(G1305,3),'Lookup Tables'!$G$3:$H$37,2,FALSE),IF(ISNA(VLOOKUP(LEFT(G1305,2),'Lookup Tables'!$G$3:$H$37,2,FALSE)),"Other",VLOOKUP(LEFT(G1305,2),'Lookup Tables'!$G$3:$H$37,2,FALSE)))</f>
        <v>Other</v>
      </c>
      <c r="U1305" s="79" t="str">
        <f t="shared" si="139"/>
        <v/>
      </c>
      <c r="V1305" s="79" t="str">
        <f t="shared" si="140"/>
        <v>n/a</v>
      </c>
      <c r="W1305" s="79">
        <f>VLOOKUP(V1305,'Lookup Tables'!$K$3:$L$21,2,FALSE)</f>
        <v>0</v>
      </c>
      <c r="X1305" s="79">
        <f t="shared" si="141"/>
        <v>0</v>
      </c>
      <c r="Y1305" s="12" t="e">
        <f ca="1">IF(R1305="LATE",TODAY()-P1305,0)</f>
        <v>#N/A</v>
      </c>
      <c r="Z1305" t="e">
        <f ca="1">Y1305*L1305</f>
        <v>#N/A</v>
      </c>
      <c r="AA1305" s="80"/>
      <c r="AB1305" s="93"/>
    </row>
    <row r="1306" spans="1:28" x14ac:dyDescent="0.25">
      <c r="A1306" s="25"/>
      <c r="B1306" s="25"/>
      <c r="C1306" s="26"/>
      <c r="D1306" s="26"/>
      <c r="E1306" s="25"/>
      <c r="F1306" s="25"/>
      <c r="G1306" s="25"/>
      <c r="H1306" s="25"/>
      <c r="I1306" s="25"/>
      <c r="J1306" s="27"/>
      <c r="K1306" s="27"/>
      <c r="L1306" s="27"/>
      <c r="M1306" s="93" t="e">
        <f>#REF!/#REF!</f>
        <v>#REF!</v>
      </c>
      <c r="N1306" s="4" t="str">
        <f t="shared" si="142"/>
        <v/>
      </c>
      <c r="O1306" s="4" t="e">
        <f t="shared" si="143"/>
        <v>#REF!</v>
      </c>
      <c r="P1306" s="8">
        <f t="shared" si="144"/>
        <v>0</v>
      </c>
      <c r="Q1306" s="8" t="e">
        <f>VLOOKUP(P1306,'Lookup Tables'!$A$3:$B$121,1,TRUE)</f>
        <v>#N/A</v>
      </c>
      <c r="R1306" s="9" t="e">
        <f>VLOOKUP(P1306,'Lookup Tables'!$A$3:$B$121,2,TRUE)</f>
        <v>#N/A</v>
      </c>
      <c r="S1306" s="10" t="e">
        <f>VLOOKUP(P1306,'Lookup Tables'!$D$3:$E$25,2,TRUE)</f>
        <v>#N/A</v>
      </c>
      <c r="T1306" s="24" t="str">
        <f>IF(LEFT(G1306,2)="PH",VLOOKUP(LEFT(G1306,3),'Lookup Tables'!$G$3:$H$37,2,FALSE),IF(ISNA(VLOOKUP(LEFT(G1306,2),'Lookup Tables'!$G$3:$H$37,2,FALSE)),"Other",VLOOKUP(LEFT(G1306,2),'Lookup Tables'!$G$3:$H$37,2,FALSE)))</f>
        <v>Other</v>
      </c>
      <c r="U1306" s="79" t="str">
        <f t="shared" si="139"/>
        <v/>
      </c>
      <c r="V1306" s="79" t="str">
        <f t="shared" si="140"/>
        <v>n/a</v>
      </c>
      <c r="W1306" s="79">
        <f>VLOOKUP(V1306,'Lookup Tables'!$K$3:$L$21,2,FALSE)</f>
        <v>0</v>
      </c>
      <c r="X1306" s="79">
        <f t="shared" si="141"/>
        <v>0</v>
      </c>
      <c r="Y1306" s="12" t="e">
        <f ca="1">IF(R1306="LATE",TODAY()-P1306,0)</f>
        <v>#N/A</v>
      </c>
      <c r="Z1306" t="e">
        <f ca="1">Y1306*L1306</f>
        <v>#N/A</v>
      </c>
      <c r="AA1306" s="80"/>
      <c r="AB1306" s="93"/>
    </row>
    <row r="1307" spans="1:28" x14ac:dyDescent="0.25">
      <c r="A1307" s="25"/>
      <c r="B1307" s="25"/>
      <c r="C1307" s="26"/>
      <c r="D1307" s="26"/>
      <c r="E1307" s="25"/>
      <c r="F1307" s="25"/>
      <c r="G1307" s="25"/>
      <c r="H1307" s="25"/>
      <c r="I1307" s="25"/>
      <c r="J1307" s="27"/>
      <c r="K1307" s="27"/>
      <c r="L1307" s="27"/>
      <c r="M1307" s="93" t="e">
        <f>#REF!/#REF!</f>
        <v>#REF!</v>
      </c>
      <c r="N1307" s="4" t="str">
        <f t="shared" si="142"/>
        <v/>
      </c>
      <c r="O1307" s="4" t="e">
        <f t="shared" si="143"/>
        <v>#REF!</v>
      </c>
      <c r="P1307" s="8">
        <f t="shared" si="144"/>
        <v>0</v>
      </c>
      <c r="Q1307" s="8" t="e">
        <f>VLOOKUP(P1307,'Lookup Tables'!$A$3:$B$121,1,TRUE)</f>
        <v>#N/A</v>
      </c>
      <c r="R1307" s="9" t="e">
        <f>VLOOKUP(P1307,'Lookup Tables'!$A$3:$B$121,2,TRUE)</f>
        <v>#N/A</v>
      </c>
      <c r="S1307" s="10" t="e">
        <f>VLOOKUP(P1307,'Lookup Tables'!$D$3:$E$25,2,TRUE)</f>
        <v>#N/A</v>
      </c>
      <c r="T1307" s="24" t="str">
        <f>IF(LEFT(G1307,2)="PH",VLOOKUP(LEFT(G1307,3),'Lookup Tables'!$G$3:$H$37,2,FALSE),IF(ISNA(VLOOKUP(LEFT(G1307,2),'Lookup Tables'!$G$3:$H$37,2,FALSE)),"Other",VLOOKUP(LEFT(G1307,2),'Lookup Tables'!$G$3:$H$37,2,FALSE)))</f>
        <v>Other</v>
      </c>
      <c r="U1307" s="79" t="str">
        <f t="shared" si="139"/>
        <v/>
      </c>
      <c r="V1307" s="79" t="str">
        <f t="shared" si="140"/>
        <v>n/a</v>
      </c>
      <c r="W1307" s="79">
        <f>VLOOKUP(V1307,'Lookup Tables'!$K$3:$L$21,2,FALSE)</f>
        <v>0</v>
      </c>
      <c r="X1307" s="79">
        <f t="shared" si="141"/>
        <v>0</v>
      </c>
      <c r="Y1307" s="12" t="e">
        <f ca="1">IF(R1307="LATE",TODAY()-P1307,0)</f>
        <v>#N/A</v>
      </c>
      <c r="Z1307" t="e">
        <f ca="1">Y1307*L1307</f>
        <v>#N/A</v>
      </c>
      <c r="AA1307" s="80"/>
      <c r="AB1307" s="93"/>
    </row>
    <row r="1308" spans="1:28" x14ac:dyDescent="0.25">
      <c r="A1308" s="25"/>
      <c r="B1308" s="25"/>
      <c r="C1308" s="26"/>
      <c r="D1308" s="26"/>
      <c r="E1308" s="25"/>
      <c r="F1308" s="25"/>
      <c r="G1308" s="25"/>
      <c r="H1308" s="25"/>
      <c r="I1308" s="25"/>
      <c r="J1308" s="27"/>
      <c r="K1308" s="27"/>
      <c r="L1308" s="27"/>
      <c r="M1308" s="93" t="e">
        <f>#REF!/#REF!</f>
        <v>#REF!</v>
      </c>
      <c r="N1308" s="4" t="str">
        <f t="shared" si="142"/>
        <v/>
      </c>
      <c r="O1308" s="4" t="e">
        <f t="shared" si="143"/>
        <v>#REF!</v>
      </c>
      <c r="P1308" s="8">
        <f t="shared" si="144"/>
        <v>0</v>
      </c>
      <c r="Q1308" s="8" t="e">
        <f>VLOOKUP(P1308,'Lookup Tables'!$A$3:$B$121,1,TRUE)</f>
        <v>#N/A</v>
      </c>
      <c r="R1308" s="9" t="e">
        <f>VLOOKUP(P1308,'Lookup Tables'!$A$3:$B$121,2,TRUE)</f>
        <v>#N/A</v>
      </c>
      <c r="S1308" s="10" t="e">
        <f>VLOOKUP(P1308,'Lookup Tables'!$D$3:$E$25,2,TRUE)</f>
        <v>#N/A</v>
      </c>
      <c r="T1308" s="24" t="str">
        <f>IF(LEFT(G1308,2)="PH",VLOOKUP(LEFT(G1308,3),'Lookup Tables'!$G$3:$H$37,2,FALSE),IF(ISNA(VLOOKUP(LEFT(G1308,2),'Lookup Tables'!$G$3:$H$37,2,FALSE)),"Other",VLOOKUP(LEFT(G1308,2),'Lookup Tables'!$G$3:$H$37,2,FALSE)))</f>
        <v>Other</v>
      </c>
      <c r="U1308" s="79" t="str">
        <f t="shared" si="139"/>
        <v/>
      </c>
      <c r="V1308" s="79" t="str">
        <f t="shared" si="140"/>
        <v>n/a</v>
      </c>
      <c r="W1308" s="79">
        <f>VLOOKUP(V1308,'Lookup Tables'!$K$3:$L$21,2,FALSE)</f>
        <v>0</v>
      </c>
      <c r="X1308" s="79">
        <f t="shared" si="141"/>
        <v>0</v>
      </c>
      <c r="Y1308" s="12" t="e">
        <f ca="1">IF(R1308="LATE",TODAY()-P1308,0)</f>
        <v>#N/A</v>
      </c>
      <c r="Z1308" t="e">
        <f ca="1">Y1308*L1308</f>
        <v>#N/A</v>
      </c>
      <c r="AA1308" s="80"/>
      <c r="AB1308" s="93"/>
    </row>
    <row r="1309" spans="1:28" x14ac:dyDescent="0.25">
      <c r="A1309" s="25"/>
      <c r="B1309" s="25"/>
      <c r="C1309" s="26"/>
      <c r="D1309" s="26"/>
      <c r="E1309" s="25"/>
      <c r="F1309" s="25"/>
      <c r="G1309" s="25"/>
      <c r="H1309" s="25"/>
      <c r="I1309" s="25"/>
      <c r="J1309" s="27"/>
      <c r="K1309" s="27"/>
      <c r="L1309" s="27"/>
      <c r="M1309" s="93" t="e">
        <f>#REF!/#REF!</f>
        <v>#REF!</v>
      </c>
      <c r="N1309" s="4" t="str">
        <f t="shared" si="142"/>
        <v/>
      </c>
      <c r="O1309" s="4" t="e">
        <f t="shared" si="143"/>
        <v>#REF!</v>
      </c>
      <c r="P1309" s="8">
        <f t="shared" si="144"/>
        <v>0</v>
      </c>
      <c r="Q1309" s="8" t="e">
        <f>VLOOKUP(P1309,'Lookup Tables'!$A$3:$B$121,1,TRUE)</f>
        <v>#N/A</v>
      </c>
      <c r="R1309" s="9" t="e">
        <f>VLOOKUP(P1309,'Lookup Tables'!$A$3:$B$121,2,TRUE)</f>
        <v>#N/A</v>
      </c>
      <c r="S1309" s="10" t="e">
        <f>VLOOKUP(P1309,'Lookup Tables'!$D$3:$E$25,2,TRUE)</f>
        <v>#N/A</v>
      </c>
      <c r="T1309" s="24" t="str">
        <f>IF(LEFT(G1309,2)="PH",VLOOKUP(LEFT(G1309,3),'Lookup Tables'!$G$3:$H$37,2,FALSE),IF(ISNA(VLOOKUP(LEFT(G1309,2),'Lookup Tables'!$G$3:$H$37,2,FALSE)),"Other",VLOOKUP(LEFT(G1309,2),'Lookup Tables'!$G$3:$H$37,2,FALSE)))</f>
        <v>Other</v>
      </c>
      <c r="U1309" s="79" t="str">
        <f t="shared" si="139"/>
        <v/>
      </c>
      <c r="V1309" s="79" t="str">
        <f t="shared" si="140"/>
        <v>n/a</v>
      </c>
      <c r="W1309" s="79">
        <f>VLOOKUP(V1309,'Lookup Tables'!$K$3:$L$21,2,FALSE)</f>
        <v>0</v>
      </c>
      <c r="X1309" s="79">
        <f t="shared" si="141"/>
        <v>0</v>
      </c>
      <c r="Y1309" s="12" t="e">
        <f ca="1">IF(R1309="LATE",TODAY()-P1309,0)</f>
        <v>#N/A</v>
      </c>
      <c r="Z1309" t="e">
        <f ca="1">Y1309*L1309</f>
        <v>#N/A</v>
      </c>
      <c r="AA1309" s="80"/>
      <c r="AB1309" s="93"/>
    </row>
    <row r="1310" spans="1:28" x14ac:dyDescent="0.25">
      <c r="A1310" s="25"/>
      <c r="B1310" s="25"/>
      <c r="C1310" s="26"/>
      <c r="D1310" s="26"/>
      <c r="E1310" s="25"/>
      <c r="F1310" s="25"/>
      <c r="G1310" s="25"/>
      <c r="H1310" s="25"/>
      <c r="I1310" s="25"/>
      <c r="J1310" s="27"/>
      <c r="K1310" s="27"/>
      <c r="L1310" s="27"/>
      <c r="M1310" s="93" t="e">
        <f>#REF!/#REF!</f>
        <v>#REF!</v>
      </c>
      <c r="N1310" s="4" t="str">
        <f t="shared" si="142"/>
        <v/>
      </c>
      <c r="O1310" s="4" t="e">
        <f t="shared" si="143"/>
        <v>#REF!</v>
      </c>
      <c r="P1310" s="8">
        <f t="shared" si="144"/>
        <v>0</v>
      </c>
      <c r="Q1310" s="8" t="e">
        <f>VLOOKUP(P1310,'Lookup Tables'!$A$3:$B$121,1,TRUE)</f>
        <v>#N/A</v>
      </c>
      <c r="R1310" s="9" t="e">
        <f>VLOOKUP(P1310,'Lookup Tables'!$A$3:$B$121,2,TRUE)</f>
        <v>#N/A</v>
      </c>
      <c r="S1310" s="10" t="e">
        <f>VLOOKUP(P1310,'Lookup Tables'!$D$3:$E$25,2,TRUE)</f>
        <v>#N/A</v>
      </c>
      <c r="T1310" s="24" t="str">
        <f>IF(LEFT(G1310,2)="PH",VLOOKUP(LEFT(G1310,3),'Lookup Tables'!$G$3:$H$37,2,FALSE),IF(ISNA(VLOOKUP(LEFT(G1310,2),'Lookup Tables'!$G$3:$H$37,2,FALSE)),"Other",VLOOKUP(LEFT(G1310,2),'Lookup Tables'!$G$3:$H$37,2,FALSE)))</f>
        <v>Other</v>
      </c>
      <c r="U1310" s="79" t="str">
        <f t="shared" si="139"/>
        <v/>
      </c>
      <c r="V1310" s="79" t="str">
        <f t="shared" si="140"/>
        <v>n/a</v>
      </c>
      <c r="W1310" s="79">
        <f>VLOOKUP(V1310,'Lookup Tables'!$K$3:$L$21,2,FALSE)</f>
        <v>0</v>
      </c>
      <c r="X1310" s="79">
        <f t="shared" si="141"/>
        <v>0</v>
      </c>
      <c r="Y1310" s="12" t="e">
        <f ca="1">IF(R1310="LATE",TODAY()-P1310,0)</f>
        <v>#N/A</v>
      </c>
      <c r="Z1310" t="e">
        <f ca="1">Y1310*L1310</f>
        <v>#N/A</v>
      </c>
      <c r="AA1310" s="80"/>
      <c r="AB1310" s="93"/>
    </row>
    <row r="1311" spans="1:28" x14ac:dyDescent="0.25">
      <c r="A1311" s="25"/>
      <c r="B1311" s="25"/>
      <c r="C1311" s="26"/>
      <c r="D1311" s="26"/>
      <c r="E1311" s="25"/>
      <c r="F1311" s="25"/>
      <c r="G1311" s="25"/>
      <c r="H1311" s="25"/>
      <c r="I1311" s="25"/>
      <c r="J1311" s="27"/>
      <c r="K1311" s="27"/>
      <c r="L1311" s="27"/>
      <c r="M1311" s="93" t="e">
        <f>#REF!/#REF!</f>
        <v>#REF!</v>
      </c>
      <c r="N1311" s="4" t="str">
        <f t="shared" si="142"/>
        <v/>
      </c>
      <c r="O1311" s="4" t="e">
        <f t="shared" si="143"/>
        <v>#REF!</v>
      </c>
      <c r="P1311" s="8">
        <f t="shared" si="144"/>
        <v>0</v>
      </c>
      <c r="Q1311" s="8" t="e">
        <f>VLOOKUP(P1311,'Lookup Tables'!$A$3:$B$121,1,TRUE)</f>
        <v>#N/A</v>
      </c>
      <c r="R1311" s="9" t="e">
        <f>VLOOKUP(P1311,'Lookup Tables'!$A$3:$B$121,2,TRUE)</f>
        <v>#N/A</v>
      </c>
      <c r="S1311" s="10" t="e">
        <f>VLOOKUP(P1311,'Lookup Tables'!$D$3:$E$25,2,TRUE)</f>
        <v>#N/A</v>
      </c>
      <c r="T1311" s="24" t="str">
        <f>IF(LEFT(G1311,2)="PH",VLOOKUP(LEFT(G1311,3),'Lookup Tables'!$G$3:$H$37,2,FALSE),IF(ISNA(VLOOKUP(LEFT(G1311,2),'Lookup Tables'!$G$3:$H$37,2,FALSE)),"Other",VLOOKUP(LEFT(G1311,2),'Lookup Tables'!$G$3:$H$37,2,FALSE)))</f>
        <v>Other</v>
      </c>
      <c r="U1311" s="79" t="str">
        <f t="shared" si="139"/>
        <v/>
      </c>
      <c r="V1311" s="79" t="str">
        <f t="shared" si="140"/>
        <v>n/a</v>
      </c>
      <c r="W1311" s="79">
        <f>VLOOKUP(V1311,'Lookup Tables'!$K$3:$L$21,2,FALSE)</f>
        <v>0</v>
      </c>
      <c r="X1311" s="79">
        <f t="shared" si="141"/>
        <v>0</v>
      </c>
      <c r="Y1311" s="12" t="e">
        <f ca="1">IF(R1311="LATE",TODAY()-P1311,0)</f>
        <v>#N/A</v>
      </c>
      <c r="Z1311" t="e">
        <f ca="1">Y1311*L1311</f>
        <v>#N/A</v>
      </c>
      <c r="AA1311" s="80"/>
      <c r="AB1311" s="93"/>
    </row>
    <row r="1312" spans="1:28" x14ac:dyDescent="0.25">
      <c r="A1312" s="25"/>
      <c r="B1312" s="25"/>
      <c r="C1312" s="26"/>
      <c r="D1312" s="26"/>
      <c r="E1312" s="25"/>
      <c r="F1312" s="25"/>
      <c r="G1312" s="25"/>
      <c r="H1312" s="25"/>
      <c r="I1312" s="25"/>
      <c r="J1312" s="27"/>
      <c r="K1312" s="27"/>
      <c r="L1312" s="27"/>
      <c r="M1312" s="93" t="e">
        <f>#REF!/#REF!</f>
        <v>#REF!</v>
      </c>
      <c r="N1312" s="4" t="str">
        <f t="shared" si="142"/>
        <v/>
      </c>
      <c r="O1312" s="4" t="e">
        <f t="shared" si="143"/>
        <v>#REF!</v>
      </c>
      <c r="P1312" s="8">
        <f t="shared" si="144"/>
        <v>0</v>
      </c>
      <c r="Q1312" s="8" t="e">
        <f>VLOOKUP(P1312,'Lookup Tables'!$A$3:$B$121,1,TRUE)</f>
        <v>#N/A</v>
      </c>
      <c r="R1312" s="9" t="e">
        <f>VLOOKUP(P1312,'Lookup Tables'!$A$3:$B$121,2,TRUE)</f>
        <v>#N/A</v>
      </c>
      <c r="S1312" s="10" t="e">
        <f>VLOOKUP(P1312,'Lookup Tables'!$D$3:$E$25,2,TRUE)</f>
        <v>#N/A</v>
      </c>
      <c r="T1312" s="24" t="str">
        <f>IF(LEFT(G1312,2)="PH",VLOOKUP(LEFT(G1312,3),'Lookup Tables'!$G$3:$H$37,2,FALSE),IF(ISNA(VLOOKUP(LEFT(G1312,2),'Lookup Tables'!$G$3:$H$37,2,FALSE)),"Other",VLOOKUP(LEFT(G1312,2),'Lookup Tables'!$G$3:$H$37,2,FALSE)))</f>
        <v>Other</v>
      </c>
      <c r="U1312" s="79" t="str">
        <f t="shared" si="139"/>
        <v/>
      </c>
      <c r="V1312" s="79" t="str">
        <f t="shared" si="140"/>
        <v>n/a</v>
      </c>
      <c r="W1312" s="79">
        <f>VLOOKUP(V1312,'Lookup Tables'!$K$3:$L$21,2,FALSE)</f>
        <v>0</v>
      </c>
      <c r="X1312" s="79">
        <f t="shared" si="141"/>
        <v>0</v>
      </c>
      <c r="Y1312" s="12" t="e">
        <f ca="1">IF(R1312="LATE",TODAY()-P1312,0)</f>
        <v>#N/A</v>
      </c>
      <c r="Z1312" t="e">
        <f ca="1">Y1312*L1312</f>
        <v>#N/A</v>
      </c>
      <c r="AA1312" s="80"/>
      <c r="AB1312" s="93"/>
    </row>
    <row r="1313" spans="1:28" x14ac:dyDescent="0.25">
      <c r="A1313" s="25"/>
      <c r="B1313" s="25"/>
      <c r="C1313" s="26"/>
      <c r="D1313" s="26"/>
      <c r="E1313" s="25"/>
      <c r="F1313" s="25"/>
      <c r="G1313" s="25"/>
      <c r="H1313" s="25"/>
      <c r="I1313" s="25"/>
      <c r="J1313" s="27"/>
      <c r="K1313" s="27"/>
      <c r="L1313" s="27"/>
      <c r="M1313" s="93" t="e">
        <f>#REF!/#REF!</f>
        <v>#REF!</v>
      </c>
      <c r="N1313" s="4" t="str">
        <f t="shared" si="142"/>
        <v/>
      </c>
      <c r="O1313" s="4" t="e">
        <f t="shared" si="143"/>
        <v>#REF!</v>
      </c>
      <c r="P1313" s="8">
        <f t="shared" si="144"/>
        <v>0</v>
      </c>
      <c r="Q1313" s="8" t="e">
        <f>VLOOKUP(P1313,'Lookup Tables'!$A$3:$B$121,1,TRUE)</f>
        <v>#N/A</v>
      </c>
      <c r="R1313" s="9" t="e">
        <f>VLOOKUP(P1313,'Lookup Tables'!$A$3:$B$121,2,TRUE)</f>
        <v>#N/A</v>
      </c>
      <c r="S1313" s="10" t="e">
        <f>VLOOKUP(P1313,'Lookup Tables'!$D$3:$E$25,2,TRUE)</f>
        <v>#N/A</v>
      </c>
      <c r="T1313" s="24" t="str">
        <f>IF(LEFT(G1313,2)="PH",VLOOKUP(LEFT(G1313,3),'Lookup Tables'!$G$3:$H$37,2,FALSE),IF(ISNA(VLOOKUP(LEFT(G1313,2),'Lookup Tables'!$G$3:$H$37,2,FALSE)),"Other",VLOOKUP(LEFT(G1313,2),'Lookup Tables'!$G$3:$H$37,2,FALSE)))</f>
        <v>Other</v>
      </c>
      <c r="U1313" s="79" t="str">
        <f t="shared" si="139"/>
        <v/>
      </c>
      <c r="V1313" s="79" t="str">
        <f t="shared" si="140"/>
        <v>n/a</v>
      </c>
      <c r="W1313" s="79">
        <f>VLOOKUP(V1313,'Lookup Tables'!$K$3:$L$21,2,FALSE)</f>
        <v>0</v>
      </c>
      <c r="X1313" s="79">
        <f t="shared" si="141"/>
        <v>0</v>
      </c>
      <c r="Y1313" s="12" t="e">
        <f ca="1">IF(R1313="LATE",TODAY()-P1313,0)</f>
        <v>#N/A</v>
      </c>
      <c r="Z1313" t="e">
        <f ca="1">Y1313*L1313</f>
        <v>#N/A</v>
      </c>
      <c r="AA1313" s="80"/>
      <c r="AB1313" s="93"/>
    </row>
    <row r="1314" spans="1:28" x14ac:dyDescent="0.25">
      <c r="A1314" s="25"/>
      <c r="B1314" s="25"/>
      <c r="C1314" s="26"/>
      <c r="D1314" s="26"/>
      <c r="E1314" s="25"/>
      <c r="F1314" s="25"/>
      <c r="G1314" s="25"/>
      <c r="H1314" s="25"/>
      <c r="I1314" s="25"/>
      <c r="J1314" s="27"/>
      <c r="K1314" s="27"/>
      <c r="L1314" s="27"/>
      <c r="M1314" s="93" t="e">
        <f>#REF!/#REF!</f>
        <v>#REF!</v>
      </c>
      <c r="N1314" s="4" t="str">
        <f t="shared" si="142"/>
        <v/>
      </c>
      <c r="O1314" s="4" t="e">
        <f t="shared" si="143"/>
        <v>#REF!</v>
      </c>
      <c r="P1314" s="8">
        <f t="shared" si="144"/>
        <v>0</v>
      </c>
      <c r="Q1314" s="8" t="e">
        <f>VLOOKUP(P1314,'Lookup Tables'!$A$3:$B$121,1,TRUE)</f>
        <v>#N/A</v>
      </c>
      <c r="R1314" s="9" t="e">
        <f>VLOOKUP(P1314,'Lookup Tables'!$A$3:$B$121,2,TRUE)</f>
        <v>#N/A</v>
      </c>
      <c r="S1314" s="10" t="e">
        <f>VLOOKUP(P1314,'Lookup Tables'!$D$3:$E$25,2,TRUE)</f>
        <v>#N/A</v>
      </c>
      <c r="T1314" s="24" t="str">
        <f>IF(LEFT(G1314,2)="PH",VLOOKUP(LEFT(G1314,3),'Lookup Tables'!$G$3:$H$37,2,FALSE),IF(ISNA(VLOOKUP(LEFT(G1314,2),'Lookup Tables'!$G$3:$H$37,2,FALSE)),"Other",VLOOKUP(LEFT(G1314,2),'Lookup Tables'!$G$3:$H$37,2,FALSE)))</f>
        <v>Other</v>
      </c>
      <c r="U1314" s="79" t="str">
        <f t="shared" si="139"/>
        <v/>
      </c>
      <c r="V1314" s="79" t="str">
        <f t="shared" si="140"/>
        <v>n/a</v>
      </c>
      <c r="W1314" s="79">
        <f>VLOOKUP(V1314,'Lookup Tables'!$K$3:$L$21,2,FALSE)</f>
        <v>0</v>
      </c>
      <c r="X1314" s="79">
        <f t="shared" si="141"/>
        <v>0</v>
      </c>
      <c r="Y1314" s="12" t="e">
        <f ca="1">IF(R1314="LATE",TODAY()-P1314,0)</f>
        <v>#N/A</v>
      </c>
      <c r="Z1314" t="e">
        <f ca="1">Y1314*L1314</f>
        <v>#N/A</v>
      </c>
      <c r="AA1314" s="80"/>
      <c r="AB1314" s="93"/>
    </row>
    <row r="1315" spans="1:28" x14ac:dyDescent="0.25">
      <c r="A1315" s="25"/>
      <c r="B1315" s="25"/>
      <c r="C1315" s="26"/>
      <c r="D1315" s="26"/>
      <c r="E1315" s="25"/>
      <c r="F1315" s="25"/>
      <c r="G1315" s="25"/>
      <c r="H1315" s="25"/>
      <c r="I1315" s="25"/>
      <c r="J1315" s="27"/>
      <c r="K1315" s="27"/>
      <c r="L1315" s="27"/>
      <c r="M1315" s="93" t="e">
        <f>#REF!/#REF!</f>
        <v>#REF!</v>
      </c>
      <c r="N1315" s="4" t="str">
        <f t="shared" si="142"/>
        <v/>
      </c>
      <c r="O1315" s="4" t="e">
        <f t="shared" si="143"/>
        <v>#REF!</v>
      </c>
      <c r="P1315" s="8">
        <f t="shared" si="144"/>
        <v>0</v>
      </c>
      <c r="Q1315" s="8" t="e">
        <f>VLOOKUP(P1315,'Lookup Tables'!$A$3:$B$121,1,TRUE)</f>
        <v>#N/A</v>
      </c>
      <c r="R1315" s="9" t="e">
        <f>VLOOKUP(P1315,'Lookup Tables'!$A$3:$B$121,2,TRUE)</f>
        <v>#N/A</v>
      </c>
      <c r="S1315" s="10" t="e">
        <f>VLOOKUP(P1315,'Lookup Tables'!$D$3:$E$25,2,TRUE)</f>
        <v>#N/A</v>
      </c>
      <c r="T1315" s="24" t="str">
        <f>IF(LEFT(G1315,2)="PH",VLOOKUP(LEFT(G1315,3),'Lookup Tables'!$G$3:$H$37,2,FALSE),IF(ISNA(VLOOKUP(LEFT(G1315,2),'Lookup Tables'!$G$3:$H$37,2,FALSE)),"Other",VLOOKUP(LEFT(G1315,2),'Lookup Tables'!$G$3:$H$37,2,FALSE)))</f>
        <v>Other</v>
      </c>
      <c r="U1315" s="79" t="str">
        <f t="shared" si="139"/>
        <v/>
      </c>
      <c r="V1315" s="79" t="str">
        <f t="shared" si="140"/>
        <v>n/a</v>
      </c>
      <c r="W1315" s="79">
        <f>VLOOKUP(V1315,'Lookup Tables'!$K$3:$L$21,2,FALSE)</f>
        <v>0</v>
      </c>
      <c r="X1315" s="79">
        <f t="shared" si="141"/>
        <v>0</v>
      </c>
      <c r="Y1315" s="12" t="e">
        <f ca="1">IF(R1315="LATE",TODAY()-P1315,0)</f>
        <v>#N/A</v>
      </c>
      <c r="Z1315" t="e">
        <f ca="1">Y1315*L1315</f>
        <v>#N/A</v>
      </c>
      <c r="AA1315" s="80"/>
      <c r="AB1315" s="93"/>
    </row>
    <row r="1316" spans="1:28" x14ac:dyDescent="0.25">
      <c r="A1316" s="25"/>
      <c r="B1316" s="25"/>
      <c r="C1316" s="26"/>
      <c r="D1316" s="26"/>
      <c r="E1316" s="25"/>
      <c r="F1316" s="25"/>
      <c r="G1316" s="25"/>
      <c r="H1316" s="25"/>
      <c r="I1316" s="25"/>
      <c r="J1316" s="27"/>
      <c r="K1316" s="27"/>
      <c r="L1316" s="27"/>
      <c r="M1316" s="93" t="e">
        <f>#REF!/#REF!</f>
        <v>#REF!</v>
      </c>
      <c r="N1316" s="4" t="str">
        <f t="shared" si="142"/>
        <v/>
      </c>
      <c r="O1316" s="4" t="e">
        <f t="shared" si="143"/>
        <v>#REF!</v>
      </c>
      <c r="P1316" s="8">
        <f t="shared" si="144"/>
        <v>0</v>
      </c>
      <c r="Q1316" s="8" t="e">
        <f>VLOOKUP(P1316,'Lookup Tables'!$A$3:$B$121,1,TRUE)</f>
        <v>#N/A</v>
      </c>
      <c r="R1316" s="9" t="e">
        <f>VLOOKUP(P1316,'Lookup Tables'!$A$3:$B$121,2,TRUE)</f>
        <v>#N/A</v>
      </c>
      <c r="S1316" s="10" t="e">
        <f>VLOOKUP(P1316,'Lookup Tables'!$D$3:$E$25,2,TRUE)</f>
        <v>#N/A</v>
      </c>
      <c r="T1316" s="24" t="str">
        <f>IF(LEFT(G1316,2)="PH",VLOOKUP(LEFT(G1316,3),'Lookup Tables'!$G$3:$H$37,2,FALSE),IF(ISNA(VLOOKUP(LEFT(G1316,2),'Lookup Tables'!$G$3:$H$37,2,FALSE)),"Other",VLOOKUP(LEFT(G1316,2),'Lookup Tables'!$G$3:$H$37,2,FALSE)))</f>
        <v>Other</v>
      </c>
      <c r="U1316" s="79" t="str">
        <f t="shared" si="139"/>
        <v/>
      </c>
      <c r="V1316" s="79" t="str">
        <f t="shared" si="140"/>
        <v>n/a</v>
      </c>
      <c r="W1316" s="79">
        <f>VLOOKUP(V1316,'Lookup Tables'!$K$3:$L$21,2,FALSE)</f>
        <v>0</v>
      </c>
      <c r="X1316" s="79">
        <f t="shared" si="141"/>
        <v>0</v>
      </c>
      <c r="Y1316" s="12" t="e">
        <f ca="1">IF(R1316="LATE",TODAY()-P1316,0)</f>
        <v>#N/A</v>
      </c>
      <c r="Z1316" t="e">
        <f ca="1">Y1316*L1316</f>
        <v>#N/A</v>
      </c>
      <c r="AA1316" s="80"/>
      <c r="AB1316" s="93"/>
    </row>
    <row r="1317" spans="1:28" x14ac:dyDescent="0.25">
      <c r="A1317" s="25"/>
      <c r="B1317" s="25"/>
      <c r="C1317" s="26"/>
      <c r="D1317" s="26"/>
      <c r="E1317" s="25"/>
      <c r="F1317" s="25"/>
      <c r="G1317" s="25"/>
      <c r="H1317" s="25"/>
      <c r="I1317" s="25"/>
      <c r="J1317" s="27"/>
      <c r="K1317" s="27"/>
      <c r="L1317" s="27"/>
      <c r="M1317" s="93" t="e">
        <f>#REF!/#REF!</f>
        <v>#REF!</v>
      </c>
      <c r="N1317" s="4" t="str">
        <f t="shared" si="142"/>
        <v/>
      </c>
      <c r="O1317" s="4" t="e">
        <f t="shared" si="143"/>
        <v>#REF!</v>
      </c>
      <c r="P1317" s="8">
        <f t="shared" si="144"/>
        <v>0</v>
      </c>
      <c r="Q1317" s="8" t="e">
        <f>VLOOKUP(P1317,'Lookup Tables'!$A$3:$B$121,1,TRUE)</f>
        <v>#N/A</v>
      </c>
      <c r="R1317" s="9" t="e">
        <f>VLOOKUP(P1317,'Lookup Tables'!$A$3:$B$121,2,TRUE)</f>
        <v>#N/A</v>
      </c>
      <c r="S1317" s="10" t="e">
        <f>VLOOKUP(P1317,'Lookup Tables'!$D$3:$E$25,2,TRUE)</f>
        <v>#N/A</v>
      </c>
      <c r="T1317" s="24" t="str">
        <f>IF(LEFT(G1317,2)="PH",VLOOKUP(LEFT(G1317,3),'Lookup Tables'!$G$3:$H$37,2,FALSE),IF(ISNA(VLOOKUP(LEFT(G1317,2),'Lookup Tables'!$G$3:$H$37,2,FALSE)),"Other",VLOOKUP(LEFT(G1317,2),'Lookup Tables'!$G$3:$H$37,2,FALSE)))</f>
        <v>Other</v>
      </c>
      <c r="U1317" s="79" t="str">
        <f t="shared" si="139"/>
        <v/>
      </c>
      <c r="V1317" s="79" t="str">
        <f t="shared" si="140"/>
        <v>n/a</v>
      </c>
      <c r="W1317" s="79">
        <f>VLOOKUP(V1317,'Lookup Tables'!$K$3:$L$21,2,FALSE)</f>
        <v>0</v>
      </c>
      <c r="X1317" s="79">
        <f t="shared" si="141"/>
        <v>0</v>
      </c>
      <c r="Y1317" s="12" t="e">
        <f ca="1">IF(R1317="LATE",TODAY()-P1317,0)</f>
        <v>#N/A</v>
      </c>
      <c r="Z1317" t="e">
        <f ca="1">Y1317*L1317</f>
        <v>#N/A</v>
      </c>
      <c r="AA1317" s="80"/>
      <c r="AB1317" s="93"/>
    </row>
    <row r="1318" spans="1:28" x14ac:dyDescent="0.25">
      <c r="A1318" s="25"/>
      <c r="B1318" s="25"/>
      <c r="C1318" s="26"/>
      <c r="D1318" s="26"/>
      <c r="E1318" s="25"/>
      <c r="F1318" s="25"/>
      <c r="G1318" s="25"/>
      <c r="H1318" s="25"/>
      <c r="I1318" s="25"/>
      <c r="J1318" s="27"/>
      <c r="K1318" s="27"/>
      <c r="L1318" s="27"/>
      <c r="M1318" s="93" t="e">
        <f>#REF!/#REF!</f>
        <v>#REF!</v>
      </c>
      <c r="N1318" s="4" t="str">
        <f t="shared" si="142"/>
        <v/>
      </c>
      <c r="O1318" s="4" t="e">
        <f t="shared" si="143"/>
        <v>#REF!</v>
      </c>
      <c r="P1318" s="8">
        <f t="shared" si="144"/>
        <v>0</v>
      </c>
      <c r="Q1318" s="8" t="e">
        <f>VLOOKUP(P1318,'Lookup Tables'!$A$3:$B$121,1,TRUE)</f>
        <v>#N/A</v>
      </c>
      <c r="R1318" s="9" t="e">
        <f>VLOOKUP(P1318,'Lookup Tables'!$A$3:$B$121,2,TRUE)</f>
        <v>#N/A</v>
      </c>
      <c r="S1318" s="10" t="e">
        <f>VLOOKUP(P1318,'Lookup Tables'!$D$3:$E$25,2,TRUE)</f>
        <v>#N/A</v>
      </c>
      <c r="T1318" s="24" t="str">
        <f>IF(LEFT(G1318,2)="PH",VLOOKUP(LEFT(G1318,3),'Lookup Tables'!$G$3:$H$37,2,FALSE),IF(ISNA(VLOOKUP(LEFT(G1318,2),'Lookup Tables'!$G$3:$H$37,2,FALSE)),"Other",VLOOKUP(LEFT(G1318,2),'Lookup Tables'!$G$3:$H$37,2,FALSE)))</f>
        <v>Other</v>
      </c>
      <c r="U1318" s="79" t="str">
        <f t="shared" si="139"/>
        <v/>
      </c>
      <c r="V1318" s="79" t="str">
        <f t="shared" si="140"/>
        <v>n/a</v>
      </c>
      <c r="W1318" s="79">
        <f>VLOOKUP(V1318,'Lookup Tables'!$K$3:$L$21,2,FALSE)</f>
        <v>0</v>
      </c>
      <c r="X1318" s="79">
        <f t="shared" si="141"/>
        <v>0</v>
      </c>
      <c r="Y1318" s="12" t="e">
        <f ca="1">IF(R1318="LATE",TODAY()-P1318,0)</f>
        <v>#N/A</v>
      </c>
      <c r="Z1318" t="e">
        <f ca="1">Y1318*L1318</f>
        <v>#N/A</v>
      </c>
      <c r="AA1318" s="80"/>
      <c r="AB1318" s="93"/>
    </row>
    <row r="1319" spans="1:28" x14ac:dyDescent="0.25">
      <c r="A1319" s="25"/>
      <c r="B1319" s="25"/>
      <c r="C1319" s="26"/>
      <c r="D1319" s="26"/>
      <c r="E1319" s="25"/>
      <c r="F1319" s="25"/>
      <c r="G1319" s="25"/>
      <c r="H1319" s="25"/>
      <c r="I1319" s="25"/>
      <c r="J1319" s="27"/>
      <c r="K1319" s="27"/>
      <c r="L1319" s="27"/>
      <c r="M1319" s="93" t="e">
        <f>#REF!/#REF!</f>
        <v>#REF!</v>
      </c>
      <c r="N1319" s="4" t="str">
        <f t="shared" si="142"/>
        <v/>
      </c>
      <c r="O1319" s="4" t="e">
        <f t="shared" si="143"/>
        <v>#REF!</v>
      </c>
      <c r="P1319" s="8">
        <f t="shared" si="144"/>
        <v>0</v>
      </c>
      <c r="Q1319" s="8" t="e">
        <f>VLOOKUP(P1319,'Lookup Tables'!$A$3:$B$121,1,TRUE)</f>
        <v>#N/A</v>
      </c>
      <c r="R1319" s="9" t="e">
        <f>VLOOKUP(P1319,'Lookup Tables'!$A$3:$B$121,2,TRUE)</f>
        <v>#N/A</v>
      </c>
      <c r="S1319" s="10" t="e">
        <f>VLOOKUP(P1319,'Lookup Tables'!$D$3:$E$25,2,TRUE)</f>
        <v>#N/A</v>
      </c>
      <c r="T1319" s="24" t="str">
        <f>IF(LEFT(G1319,2)="PH",VLOOKUP(LEFT(G1319,3),'Lookup Tables'!$G$3:$H$37,2,FALSE),IF(ISNA(VLOOKUP(LEFT(G1319,2),'Lookup Tables'!$G$3:$H$37,2,FALSE)),"Other",VLOOKUP(LEFT(G1319,2),'Lookup Tables'!$G$3:$H$37,2,FALSE)))</f>
        <v>Other</v>
      </c>
      <c r="U1319" s="79" t="str">
        <f t="shared" si="139"/>
        <v/>
      </c>
      <c r="V1319" s="79" t="str">
        <f t="shared" si="140"/>
        <v>n/a</v>
      </c>
      <c r="W1319" s="79">
        <f>VLOOKUP(V1319,'Lookup Tables'!$K$3:$L$21,2,FALSE)</f>
        <v>0</v>
      </c>
      <c r="X1319" s="79">
        <f t="shared" si="141"/>
        <v>0</v>
      </c>
      <c r="Y1319" s="12" t="e">
        <f ca="1">IF(R1319="LATE",TODAY()-P1319,0)</f>
        <v>#N/A</v>
      </c>
      <c r="Z1319" t="e">
        <f ca="1">Y1319*L1319</f>
        <v>#N/A</v>
      </c>
      <c r="AA1319" s="80"/>
      <c r="AB1319" s="93"/>
    </row>
    <row r="1320" spans="1:28" x14ac:dyDescent="0.25">
      <c r="A1320" s="25"/>
      <c r="B1320" s="25"/>
      <c r="C1320" s="26"/>
      <c r="D1320" s="26"/>
      <c r="E1320" s="25"/>
      <c r="F1320" s="25"/>
      <c r="G1320" s="25"/>
      <c r="H1320" s="25"/>
      <c r="I1320" s="25"/>
      <c r="J1320" s="27"/>
      <c r="K1320" s="27"/>
      <c r="L1320" s="27"/>
      <c r="M1320" s="93" t="e">
        <f>#REF!/#REF!</f>
        <v>#REF!</v>
      </c>
      <c r="N1320" s="4" t="str">
        <f t="shared" si="142"/>
        <v/>
      </c>
      <c r="O1320" s="4" t="e">
        <f t="shared" si="143"/>
        <v>#REF!</v>
      </c>
      <c r="P1320" s="8">
        <f t="shared" si="144"/>
        <v>0</v>
      </c>
      <c r="Q1320" s="8" t="e">
        <f>VLOOKUP(P1320,'Lookup Tables'!$A$3:$B$121,1,TRUE)</f>
        <v>#N/A</v>
      </c>
      <c r="R1320" s="9" t="e">
        <f>VLOOKUP(P1320,'Lookup Tables'!$A$3:$B$121,2,TRUE)</f>
        <v>#N/A</v>
      </c>
      <c r="S1320" s="10" t="e">
        <f>VLOOKUP(P1320,'Lookup Tables'!$D$3:$E$25,2,TRUE)</f>
        <v>#N/A</v>
      </c>
      <c r="T1320" s="24" t="str">
        <f>IF(LEFT(G1320,2)="PH",VLOOKUP(LEFT(G1320,3),'Lookup Tables'!$G$3:$H$37,2,FALSE),IF(ISNA(VLOOKUP(LEFT(G1320,2),'Lookup Tables'!$G$3:$H$37,2,FALSE)),"Other",VLOOKUP(LEFT(G1320,2),'Lookup Tables'!$G$3:$H$37,2,FALSE)))</f>
        <v>Other</v>
      </c>
      <c r="U1320" s="79" t="str">
        <f t="shared" si="139"/>
        <v/>
      </c>
      <c r="V1320" s="79" t="str">
        <f t="shared" si="140"/>
        <v>n/a</v>
      </c>
      <c r="W1320" s="79">
        <f>VLOOKUP(V1320,'Lookup Tables'!$K$3:$L$21,2,FALSE)</f>
        <v>0</v>
      </c>
      <c r="X1320" s="79">
        <f t="shared" si="141"/>
        <v>0</v>
      </c>
      <c r="Y1320" s="12" t="e">
        <f ca="1">IF(R1320="LATE",TODAY()-P1320,0)</f>
        <v>#N/A</v>
      </c>
      <c r="Z1320" t="e">
        <f ca="1">Y1320*L1320</f>
        <v>#N/A</v>
      </c>
      <c r="AA1320" s="80"/>
      <c r="AB1320" s="93"/>
    </row>
    <row r="1321" spans="1:28" x14ac:dyDescent="0.25">
      <c r="A1321" s="25"/>
      <c r="B1321" s="25"/>
      <c r="C1321" s="26"/>
      <c r="D1321" s="26"/>
      <c r="E1321" s="25"/>
      <c r="F1321" s="25"/>
      <c r="G1321" s="25"/>
      <c r="H1321" s="25"/>
      <c r="I1321" s="25"/>
      <c r="J1321" s="27"/>
      <c r="K1321" s="27"/>
      <c r="L1321" s="27"/>
      <c r="M1321" s="93" t="e">
        <f>#REF!/#REF!</f>
        <v>#REF!</v>
      </c>
      <c r="N1321" s="4" t="str">
        <f t="shared" si="142"/>
        <v/>
      </c>
      <c r="O1321" s="4" t="e">
        <f t="shared" si="143"/>
        <v>#REF!</v>
      </c>
      <c r="P1321" s="8">
        <f t="shared" si="144"/>
        <v>0</v>
      </c>
      <c r="Q1321" s="8" t="e">
        <f>VLOOKUP(P1321,'Lookup Tables'!$A$3:$B$121,1,TRUE)</f>
        <v>#N/A</v>
      </c>
      <c r="R1321" s="9" t="e">
        <f>VLOOKUP(P1321,'Lookup Tables'!$A$3:$B$121,2,TRUE)</f>
        <v>#N/A</v>
      </c>
      <c r="S1321" s="10" t="e">
        <f>VLOOKUP(P1321,'Lookup Tables'!$D$3:$E$25,2,TRUE)</f>
        <v>#N/A</v>
      </c>
      <c r="T1321" s="24" t="str">
        <f>IF(LEFT(G1321,2)="PH",VLOOKUP(LEFT(G1321,3),'Lookup Tables'!$G$3:$H$37,2,FALSE),IF(ISNA(VLOOKUP(LEFT(G1321,2),'Lookup Tables'!$G$3:$H$37,2,FALSE)),"Other",VLOOKUP(LEFT(G1321,2),'Lookup Tables'!$G$3:$H$37,2,FALSE)))</f>
        <v>Other</v>
      </c>
      <c r="U1321" s="79" t="str">
        <f t="shared" si="139"/>
        <v/>
      </c>
      <c r="V1321" s="79" t="str">
        <f t="shared" si="140"/>
        <v>n/a</v>
      </c>
      <c r="W1321" s="79">
        <f>VLOOKUP(V1321,'Lookup Tables'!$K$3:$L$21,2,FALSE)</f>
        <v>0</v>
      </c>
      <c r="X1321" s="79">
        <f t="shared" si="141"/>
        <v>0</v>
      </c>
      <c r="Y1321" s="12" t="e">
        <f ca="1">IF(R1321="LATE",TODAY()-P1321,0)</f>
        <v>#N/A</v>
      </c>
      <c r="Z1321" t="e">
        <f ca="1">Y1321*L1321</f>
        <v>#N/A</v>
      </c>
      <c r="AA1321" s="80"/>
      <c r="AB1321" s="93"/>
    </row>
    <row r="1322" spans="1:28" x14ac:dyDescent="0.25">
      <c r="A1322" s="25"/>
      <c r="B1322" s="25"/>
      <c r="C1322" s="26"/>
      <c r="D1322" s="26"/>
      <c r="E1322" s="25"/>
      <c r="F1322" s="25"/>
      <c r="G1322" s="25"/>
      <c r="H1322" s="25"/>
      <c r="I1322" s="25"/>
      <c r="J1322" s="27"/>
      <c r="K1322" s="27"/>
      <c r="L1322" s="27"/>
      <c r="M1322" s="93" t="e">
        <f>#REF!/#REF!</f>
        <v>#REF!</v>
      </c>
      <c r="N1322" s="4" t="str">
        <f t="shared" si="142"/>
        <v/>
      </c>
      <c r="O1322" s="4" t="e">
        <f t="shared" si="143"/>
        <v>#REF!</v>
      </c>
      <c r="P1322" s="8">
        <f t="shared" si="144"/>
        <v>0</v>
      </c>
      <c r="Q1322" s="8" t="e">
        <f>VLOOKUP(P1322,'Lookup Tables'!$A$3:$B$121,1,TRUE)</f>
        <v>#N/A</v>
      </c>
      <c r="R1322" s="9" t="e">
        <f>VLOOKUP(P1322,'Lookup Tables'!$A$3:$B$121,2,TRUE)</f>
        <v>#N/A</v>
      </c>
      <c r="S1322" s="10" t="e">
        <f>VLOOKUP(P1322,'Lookup Tables'!$D$3:$E$25,2,TRUE)</f>
        <v>#N/A</v>
      </c>
      <c r="T1322" s="24" t="str">
        <f>IF(LEFT(G1322,2)="PH",VLOOKUP(LEFT(G1322,3),'Lookup Tables'!$G$3:$H$37,2,FALSE),IF(ISNA(VLOOKUP(LEFT(G1322,2),'Lookup Tables'!$G$3:$H$37,2,FALSE)),"Other",VLOOKUP(LEFT(G1322,2),'Lookup Tables'!$G$3:$H$37,2,FALSE)))</f>
        <v>Other</v>
      </c>
      <c r="U1322" s="79" t="str">
        <f t="shared" si="139"/>
        <v/>
      </c>
      <c r="V1322" s="79" t="str">
        <f t="shared" si="140"/>
        <v>n/a</v>
      </c>
      <c r="W1322" s="79">
        <f>VLOOKUP(V1322,'Lookup Tables'!$K$3:$L$21,2,FALSE)</f>
        <v>0</v>
      </c>
      <c r="X1322" s="79">
        <f t="shared" si="141"/>
        <v>0</v>
      </c>
      <c r="Y1322" s="12" t="e">
        <f ca="1">IF(R1322="LATE",TODAY()-P1322,0)</f>
        <v>#N/A</v>
      </c>
      <c r="Z1322" t="e">
        <f ca="1">Y1322*L1322</f>
        <v>#N/A</v>
      </c>
      <c r="AA1322" s="80"/>
      <c r="AB1322" s="93"/>
    </row>
    <row r="1323" spans="1:28" x14ac:dyDescent="0.25">
      <c r="A1323" s="25"/>
      <c r="B1323" s="25"/>
      <c r="C1323" s="26"/>
      <c r="D1323" s="26"/>
      <c r="E1323" s="25"/>
      <c r="F1323" s="25"/>
      <c r="G1323" s="25"/>
      <c r="H1323" s="25"/>
      <c r="I1323" s="25"/>
      <c r="J1323" s="27"/>
      <c r="K1323" s="27"/>
      <c r="L1323" s="27"/>
      <c r="M1323" s="93" t="e">
        <f>#REF!/#REF!</f>
        <v>#REF!</v>
      </c>
      <c r="N1323" s="4" t="str">
        <f t="shared" si="142"/>
        <v/>
      </c>
      <c r="O1323" s="4" t="e">
        <f t="shared" si="143"/>
        <v>#REF!</v>
      </c>
      <c r="P1323" s="8">
        <f t="shared" si="144"/>
        <v>0</v>
      </c>
      <c r="Q1323" s="8" t="e">
        <f>VLOOKUP(P1323,'Lookup Tables'!$A$3:$B$121,1,TRUE)</f>
        <v>#N/A</v>
      </c>
      <c r="R1323" s="9" t="e">
        <f>VLOOKUP(P1323,'Lookup Tables'!$A$3:$B$121,2,TRUE)</f>
        <v>#N/A</v>
      </c>
      <c r="S1323" s="10" t="e">
        <f>VLOOKUP(P1323,'Lookup Tables'!$D$3:$E$25,2,TRUE)</f>
        <v>#N/A</v>
      </c>
      <c r="T1323" s="24" t="str">
        <f>IF(LEFT(G1323,2)="PH",VLOOKUP(LEFT(G1323,3),'Lookup Tables'!$G$3:$H$37,2,FALSE),IF(ISNA(VLOOKUP(LEFT(G1323,2),'Lookup Tables'!$G$3:$H$37,2,FALSE)),"Other",VLOOKUP(LEFT(G1323,2),'Lookup Tables'!$G$3:$H$37,2,FALSE)))</f>
        <v>Other</v>
      </c>
      <c r="U1323" s="79" t="str">
        <f t="shared" si="139"/>
        <v/>
      </c>
      <c r="V1323" s="79" t="str">
        <f t="shared" si="140"/>
        <v>n/a</v>
      </c>
      <c r="W1323" s="79">
        <f>VLOOKUP(V1323,'Lookup Tables'!$K$3:$L$21,2,FALSE)</f>
        <v>0</v>
      </c>
      <c r="X1323" s="79">
        <f t="shared" si="141"/>
        <v>0</v>
      </c>
      <c r="Y1323" s="12" t="e">
        <f ca="1">IF(R1323="LATE",TODAY()-P1323,0)</f>
        <v>#N/A</v>
      </c>
      <c r="Z1323" t="e">
        <f ca="1">Y1323*L1323</f>
        <v>#N/A</v>
      </c>
      <c r="AA1323" s="80"/>
      <c r="AB1323" s="93"/>
    </row>
    <row r="1324" spans="1:28" x14ac:dyDescent="0.25">
      <c r="A1324" s="25"/>
      <c r="B1324" s="25"/>
      <c r="C1324" s="26"/>
      <c r="D1324" s="26"/>
      <c r="E1324" s="25"/>
      <c r="F1324" s="25"/>
      <c r="G1324" s="25"/>
      <c r="H1324" s="25"/>
      <c r="I1324" s="25"/>
      <c r="J1324" s="27"/>
      <c r="K1324" s="27"/>
      <c r="L1324" s="27"/>
      <c r="M1324" s="93" t="e">
        <f>#REF!/#REF!</f>
        <v>#REF!</v>
      </c>
      <c r="N1324" s="4" t="str">
        <f t="shared" si="142"/>
        <v/>
      </c>
      <c r="O1324" s="4" t="e">
        <f t="shared" si="143"/>
        <v>#REF!</v>
      </c>
      <c r="P1324" s="8">
        <f t="shared" si="144"/>
        <v>0</v>
      </c>
      <c r="Q1324" s="8" t="e">
        <f>VLOOKUP(P1324,'Lookup Tables'!$A$3:$B$121,1,TRUE)</f>
        <v>#N/A</v>
      </c>
      <c r="R1324" s="9" t="e">
        <f>VLOOKUP(P1324,'Lookup Tables'!$A$3:$B$121,2,TRUE)</f>
        <v>#N/A</v>
      </c>
      <c r="S1324" s="10" t="e">
        <f>VLOOKUP(P1324,'Lookup Tables'!$D$3:$E$25,2,TRUE)</f>
        <v>#N/A</v>
      </c>
      <c r="T1324" s="24" t="str">
        <f>IF(LEFT(G1324,2)="PH",VLOOKUP(LEFT(G1324,3),'Lookup Tables'!$G$3:$H$37,2,FALSE),IF(ISNA(VLOOKUP(LEFT(G1324,2),'Lookup Tables'!$G$3:$H$37,2,FALSE)),"Other",VLOOKUP(LEFT(G1324,2),'Lookup Tables'!$G$3:$H$37,2,FALSE)))</f>
        <v>Other</v>
      </c>
      <c r="U1324" s="79" t="str">
        <f t="shared" si="139"/>
        <v/>
      </c>
      <c r="V1324" s="79" t="str">
        <f t="shared" si="140"/>
        <v>n/a</v>
      </c>
      <c r="W1324" s="79">
        <f>VLOOKUP(V1324,'Lookup Tables'!$K$3:$L$21,2,FALSE)</f>
        <v>0</v>
      </c>
      <c r="X1324" s="79">
        <f t="shared" si="141"/>
        <v>0</v>
      </c>
      <c r="Y1324" s="12" t="e">
        <f ca="1">IF(R1324="LATE",TODAY()-P1324,0)</f>
        <v>#N/A</v>
      </c>
      <c r="Z1324" t="e">
        <f ca="1">Y1324*L1324</f>
        <v>#N/A</v>
      </c>
      <c r="AA1324" s="80"/>
      <c r="AB1324" s="93"/>
    </row>
    <row r="1325" spans="1:28" x14ac:dyDescent="0.25">
      <c r="A1325" s="25"/>
      <c r="B1325" s="25"/>
      <c r="C1325" s="26"/>
      <c r="D1325" s="26"/>
      <c r="E1325" s="25"/>
      <c r="F1325" s="25"/>
      <c r="G1325" s="25"/>
      <c r="H1325" s="25"/>
      <c r="I1325" s="25"/>
      <c r="J1325" s="27"/>
      <c r="K1325" s="27"/>
      <c r="L1325" s="27"/>
      <c r="M1325" s="93" t="e">
        <f>#REF!/#REF!</f>
        <v>#REF!</v>
      </c>
      <c r="N1325" s="4" t="str">
        <f t="shared" si="142"/>
        <v/>
      </c>
      <c r="O1325" s="4" t="e">
        <f t="shared" si="143"/>
        <v>#REF!</v>
      </c>
      <c r="P1325" s="8">
        <f t="shared" si="144"/>
        <v>0</v>
      </c>
      <c r="Q1325" s="8" t="e">
        <f>VLOOKUP(P1325,'Lookup Tables'!$A$3:$B$121,1,TRUE)</f>
        <v>#N/A</v>
      </c>
      <c r="R1325" s="9" t="e">
        <f>VLOOKUP(P1325,'Lookup Tables'!$A$3:$B$121,2,TRUE)</f>
        <v>#N/A</v>
      </c>
      <c r="S1325" s="10" t="e">
        <f>VLOOKUP(P1325,'Lookup Tables'!$D$3:$E$25,2,TRUE)</f>
        <v>#N/A</v>
      </c>
      <c r="T1325" s="24" t="str">
        <f>IF(LEFT(G1325,2)="PH",VLOOKUP(LEFT(G1325,3),'Lookup Tables'!$G$3:$H$37,2,FALSE),IF(ISNA(VLOOKUP(LEFT(G1325,2),'Lookup Tables'!$G$3:$H$37,2,FALSE)),"Other",VLOOKUP(LEFT(G1325,2),'Lookup Tables'!$G$3:$H$37,2,FALSE)))</f>
        <v>Other</v>
      </c>
      <c r="U1325" s="79" t="str">
        <f t="shared" si="139"/>
        <v/>
      </c>
      <c r="V1325" s="79" t="str">
        <f t="shared" si="140"/>
        <v>n/a</v>
      </c>
      <c r="W1325" s="79">
        <f>VLOOKUP(V1325,'Lookup Tables'!$K$3:$L$21,2,FALSE)</f>
        <v>0</v>
      </c>
      <c r="X1325" s="79">
        <f t="shared" si="141"/>
        <v>0</v>
      </c>
      <c r="Y1325" s="12" t="e">
        <f ca="1">IF(R1325="LATE",TODAY()-P1325,0)</f>
        <v>#N/A</v>
      </c>
      <c r="Z1325" t="e">
        <f ca="1">Y1325*L1325</f>
        <v>#N/A</v>
      </c>
      <c r="AA1325" s="80"/>
      <c r="AB1325" s="93"/>
    </row>
    <row r="1326" spans="1:28" x14ac:dyDescent="0.25">
      <c r="A1326" s="25"/>
      <c r="B1326" s="25"/>
      <c r="C1326" s="26"/>
      <c r="D1326" s="26"/>
      <c r="E1326" s="25"/>
      <c r="F1326" s="25"/>
      <c r="G1326" s="25"/>
      <c r="H1326" s="25"/>
      <c r="I1326" s="25"/>
      <c r="J1326" s="27"/>
      <c r="K1326" s="27"/>
      <c r="L1326" s="27"/>
      <c r="M1326" s="93" t="e">
        <f>#REF!/#REF!</f>
        <v>#REF!</v>
      </c>
      <c r="N1326" s="4" t="str">
        <f t="shared" si="142"/>
        <v/>
      </c>
      <c r="O1326" s="4" t="e">
        <f t="shared" si="143"/>
        <v>#REF!</v>
      </c>
      <c r="P1326" s="8">
        <f t="shared" si="144"/>
        <v>0</v>
      </c>
      <c r="Q1326" s="8" t="e">
        <f>VLOOKUP(P1326,'Lookup Tables'!$A$3:$B$121,1,TRUE)</f>
        <v>#N/A</v>
      </c>
      <c r="R1326" s="9" t="e">
        <f>VLOOKUP(P1326,'Lookup Tables'!$A$3:$B$121,2,TRUE)</f>
        <v>#N/A</v>
      </c>
      <c r="S1326" s="10" t="e">
        <f>VLOOKUP(P1326,'Lookup Tables'!$D$3:$E$25,2,TRUE)</f>
        <v>#N/A</v>
      </c>
      <c r="T1326" s="24" t="str">
        <f>IF(LEFT(G1326,2)="PH",VLOOKUP(LEFT(G1326,3),'Lookup Tables'!$G$3:$H$37,2,FALSE),IF(ISNA(VLOOKUP(LEFT(G1326,2),'Lookup Tables'!$G$3:$H$37,2,FALSE)),"Other",VLOOKUP(LEFT(G1326,2),'Lookup Tables'!$G$3:$H$37,2,FALSE)))</f>
        <v>Other</v>
      </c>
      <c r="U1326" s="79" t="str">
        <f t="shared" si="139"/>
        <v/>
      </c>
      <c r="V1326" s="79" t="str">
        <f t="shared" si="140"/>
        <v>n/a</v>
      </c>
      <c r="W1326" s="79">
        <f>VLOOKUP(V1326,'Lookup Tables'!$K$3:$L$21,2,FALSE)</f>
        <v>0</v>
      </c>
      <c r="X1326" s="79">
        <f t="shared" si="141"/>
        <v>0</v>
      </c>
      <c r="Y1326" s="12" t="e">
        <f ca="1">IF(R1326="LATE",TODAY()-P1326,0)</f>
        <v>#N/A</v>
      </c>
      <c r="Z1326" t="e">
        <f ca="1">Y1326*L1326</f>
        <v>#N/A</v>
      </c>
      <c r="AA1326" s="80"/>
      <c r="AB1326" s="93"/>
    </row>
    <row r="1327" spans="1:28" x14ac:dyDescent="0.25">
      <c r="A1327" s="25"/>
      <c r="B1327" s="25"/>
      <c r="C1327" s="26"/>
      <c r="D1327" s="26"/>
      <c r="E1327" s="25"/>
      <c r="F1327" s="25"/>
      <c r="G1327" s="25"/>
      <c r="H1327" s="25"/>
      <c r="I1327" s="25"/>
      <c r="J1327" s="27"/>
      <c r="K1327" s="27"/>
      <c r="L1327" s="27"/>
      <c r="M1327" s="93" t="e">
        <f>#REF!/#REF!</f>
        <v>#REF!</v>
      </c>
      <c r="N1327" s="4" t="str">
        <f t="shared" si="142"/>
        <v/>
      </c>
      <c r="O1327" s="4" t="e">
        <f t="shared" si="143"/>
        <v>#REF!</v>
      </c>
      <c r="P1327" s="8">
        <f t="shared" si="144"/>
        <v>0</v>
      </c>
      <c r="Q1327" s="8" t="e">
        <f>VLOOKUP(P1327,'Lookup Tables'!$A$3:$B$121,1,TRUE)</f>
        <v>#N/A</v>
      </c>
      <c r="R1327" s="9" t="e">
        <f>VLOOKUP(P1327,'Lookup Tables'!$A$3:$B$121,2,TRUE)</f>
        <v>#N/A</v>
      </c>
      <c r="S1327" s="10" t="e">
        <f>VLOOKUP(P1327,'Lookup Tables'!$D$3:$E$25,2,TRUE)</f>
        <v>#N/A</v>
      </c>
      <c r="T1327" s="24" t="str">
        <f>IF(LEFT(G1327,2)="PH",VLOOKUP(LEFT(G1327,3),'Lookup Tables'!$G$3:$H$37,2,FALSE),IF(ISNA(VLOOKUP(LEFT(G1327,2),'Lookup Tables'!$G$3:$H$37,2,FALSE)),"Other",VLOOKUP(LEFT(G1327,2),'Lookup Tables'!$G$3:$H$37,2,FALSE)))</f>
        <v>Other</v>
      </c>
      <c r="U1327" s="79" t="str">
        <f t="shared" si="139"/>
        <v/>
      </c>
      <c r="V1327" s="79" t="str">
        <f t="shared" si="140"/>
        <v>n/a</v>
      </c>
      <c r="W1327" s="79">
        <f>VLOOKUP(V1327,'Lookup Tables'!$K$3:$L$21,2,FALSE)</f>
        <v>0</v>
      </c>
      <c r="X1327" s="79">
        <f t="shared" si="141"/>
        <v>0</v>
      </c>
      <c r="Y1327" s="12" t="e">
        <f ca="1">IF(R1327="LATE",TODAY()-P1327,0)</f>
        <v>#N/A</v>
      </c>
      <c r="Z1327" t="e">
        <f ca="1">Y1327*L1327</f>
        <v>#N/A</v>
      </c>
      <c r="AA1327" s="80"/>
      <c r="AB1327" s="93"/>
    </row>
    <row r="1328" spans="1:28" x14ac:dyDescent="0.25">
      <c r="A1328" s="25"/>
      <c r="B1328" s="25"/>
      <c r="C1328" s="26"/>
      <c r="D1328" s="26"/>
      <c r="E1328" s="25"/>
      <c r="F1328" s="25"/>
      <c r="G1328" s="25"/>
      <c r="H1328" s="25"/>
      <c r="I1328" s="25"/>
      <c r="J1328" s="27"/>
      <c r="K1328" s="27"/>
      <c r="L1328" s="27"/>
      <c r="M1328" s="93" t="e">
        <f>#REF!/#REF!</f>
        <v>#REF!</v>
      </c>
      <c r="N1328" s="4" t="str">
        <f t="shared" si="142"/>
        <v/>
      </c>
      <c r="O1328" s="4" t="e">
        <f t="shared" si="143"/>
        <v>#REF!</v>
      </c>
      <c r="P1328" s="8">
        <f t="shared" si="144"/>
        <v>0</v>
      </c>
      <c r="Q1328" s="8" t="e">
        <f>VLOOKUP(P1328,'Lookup Tables'!$A$3:$B$121,1,TRUE)</f>
        <v>#N/A</v>
      </c>
      <c r="R1328" s="9" t="e">
        <f>VLOOKUP(P1328,'Lookup Tables'!$A$3:$B$121,2,TRUE)</f>
        <v>#N/A</v>
      </c>
      <c r="S1328" s="10" t="e">
        <f>VLOOKUP(P1328,'Lookup Tables'!$D$3:$E$25,2,TRUE)</f>
        <v>#N/A</v>
      </c>
      <c r="T1328" s="24" t="str">
        <f>IF(LEFT(G1328,2)="PH",VLOOKUP(LEFT(G1328,3),'Lookup Tables'!$G$3:$H$37,2,FALSE),IF(ISNA(VLOOKUP(LEFT(G1328,2),'Lookup Tables'!$G$3:$H$37,2,FALSE)),"Other",VLOOKUP(LEFT(G1328,2),'Lookup Tables'!$G$3:$H$37,2,FALSE)))</f>
        <v>Other</v>
      </c>
      <c r="U1328" s="79" t="str">
        <f t="shared" si="139"/>
        <v/>
      </c>
      <c r="V1328" s="79" t="str">
        <f t="shared" si="140"/>
        <v>n/a</v>
      </c>
      <c r="W1328" s="79">
        <f>VLOOKUP(V1328,'Lookup Tables'!$K$3:$L$21,2,FALSE)</f>
        <v>0</v>
      </c>
      <c r="X1328" s="79">
        <f t="shared" si="141"/>
        <v>0</v>
      </c>
      <c r="Y1328" s="12" t="e">
        <f ca="1">IF(R1328="LATE",TODAY()-P1328,0)</f>
        <v>#N/A</v>
      </c>
      <c r="Z1328" t="e">
        <f ca="1">Y1328*L1328</f>
        <v>#N/A</v>
      </c>
      <c r="AA1328" s="80"/>
      <c r="AB1328" s="93"/>
    </row>
    <row r="1329" spans="1:28" x14ac:dyDescent="0.25">
      <c r="A1329" s="25"/>
      <c r="B1329" s="25"/>
      <c r="C1329" s="26"/>
      <c r="D1329" s="26"/>
      <c r="E1329" s="25"/>
      <c r="F1329" s="25"/>
      <c r="G1329" s="25"/>
      <c r="H1329" s="25"/>
      <c r="I1329" s="25"/>
      <c r="J1329" s="27"/>
      <c r="K1329" s="27"/>
      <c r="L1329" s="27"/>
      <c r="M1329" s="93" t="e">
        <f>#REF!/#REF!</f>
        <v>#REF!</v>
      </c>
      <c r="N1329" s="4" t="str">
        <f t="shared" si="142"/>
        <v/>
      </c>
      <c r="O1329" s="4" t="e">
        <f t="shared" si="143"/>
        <v>#REF!</v>
      </c>
      <c r="P1329" s="8">
        <f t="shared" si="144"/>
        <v>0</v>
      </c>
      <c r="Q1329" s="8" t="e">
        <f>VLOOKUP(P1329,'Lookup Tables'!$A$3:$B$121,1,TRUE)</f>
        <v>#N/A</v>
      </c>
      <c r="R1329" s="9" t="e">
        <f>VLOOKUP(P1329,'Lookup Tables'!$A$3:$B$121,2,TRUE)</f>
        <v>#N/A</v>
      </c>
      <c r="S1329" s="10" t="e">
        <f>VLOOKUP(P1329,'Lookup Tables'!$D$3:$E$25,2,TRUE)</f>
        <v>#N/A</v>
      </c>
      <c r="T1329" s="24" t="str">
        <f>IF(LEFT(G1329,2)="PH",VLOOKUP(LEFT(G1329,3),'Lookup Tables'!$G$3:$H$37,2,FALSE),IF(ISNA(VLOOKUP(LEFT(G1329,2),'Lookup Tables'!$G$3:$H$37,2,FALSE)),"Other",VLOOKUP(LEFT(G1329,2),'Lookup Tables'!$G$3:$H$37,2,FALSE)))</f>
        <v>Other</v>
      </c>
      <c r="U1329" s="79" t="str">
        <f t="shared" si="139"/>
        <v/>
      </c>
      <c r="V1329" s="79" t="str">
        <f t="shared" si="140"/>
        <v>n/a</v>
      </c>
      <c r="W1329" s="79">
        <f>VLOOKUP(V1329,'Lookup Tables'!$K$3:$L$21,2,FALSE)</f>
        <v>0</v>
      </c>
      <c r="X1329" s="79">
        <f t="shared" si="141"/>
        <v>0</v>
      </c>
      <c r="Y1329" s="12" t="e">
        <f ca="1">IF(R1329="LATE",TODAY()-P1329,0)</f>
        <v>#N/A</v>
      </c>
      <c r="Z1329" t="e">
        <f ca="1">Y1329*L1329</f>
        <v>#N/A</v>
      </c>
      <c r="AA1329" s="80"/>
      <c r="AB1329" s="93"/>
    </row>
    <row r="1330" spans="1:28" x14ac:dyDescent="0.25">
      <c r="A1330" s="25"/>
      <c r="B1330" s="25"/>
      <c r="C1330" s="26"/>
      <c r="D1330" s="26"/>
      <c r="E1330" s="25"/>
      <c r="F1330" s="25"/>
      <c r="G1330" s="25"/>
      <c r="H1330" s="25"/>
      <c r="I1330" s="25"/>
      <c r="J1330" s="27"/>
      <c r="K1330" s="27"/>
      <c r="L1330" s="27"/>
      <c r="M1330" s="93" t="e">
        <f>#REF!/#REF!</f>
        <v>#REF!</v>
      </c>
      <c r="N1330" s="4" t="str">
        <f t="shared" ref="N1330:N1346" si="145">A1330&amp;G1330&amp;J1330</f>
        <v/>
      </c>
      <c r="O1330" s="4" t="e">
        <f t="shared" ref="O1330:O1360" si="146">M1330*L1330</f>
        <v>#REF!</v>
      </c>
      <c r="P1330" s="8">
        <f t="shared" ref="P1330:P1360" si="147">VALUE(IF(RIGHT(I1330,1)="]",MID(I1330,LEN(I1330)-8,8),D1330))</f>
        <v>0</v>
      </c>
      <c r="Q1330" s="8" t="e">
        <f>VLOOKUP(P1330,'Lookup Tables'!$A$3:$B$121,1,TRUE)</f>
        <v>#N/A</v>
      </c>
      <c r="R1330" s="9" t="e">
        <f>VLOOKUP(P1330,'Lookup Tables'!$A$3:$B$121,2,TRUE)</f>
        <v>#N/A</v>
      </c>
      <c r="S1330" s="10" t="e">
        <f>VLOOKUP(P1330,'Lookup Tables'!$D$3:$E$25,2,TRUE)</f>
        <v>#N/A</v>
      </c>
      <c r="T1330" s="24" t="str">
        <f>IF(LEFT(G1330,2)="PH",VLOOKUP(LEFT(G1330,3),'Lookup Tables'!$G$3:$H$37,2,FALSE),IF(ISNA(VLOOKUP(LEFT(G1330,2),'Lookup Tables'!$G$3:$H$37,2,FALSE)),"Other",VLOOKUP(LEFT(G1330,2),'Lookup Tables'!$G$3:$H$37,2,FALSE)))</f>
        <v>Other</v>
      </c>
      <c r="U1330" s="79" t="str">
        <f t="shared" si="139"/>
        <v/>
      </c>
      <c r="V1330" s="79" t="str">
        <f t="shared" si="140"/>
        <v>n/a</v>
      </c>
      <c r="W1330" s="79">
        <f>VLOOKUP(V1330,'Lookup Tables'!$K$3:$L$21,2,FALSE)</f>
        <v>0</v>
      </c>
      <c r="X1330" s="79">
        <f t="shared" si="141"/>
        <v>0</v>
      </c>
      <c r="Y1330" s="12" t="e">
        <f ca="1">IF(R1330="LATE",TODAY()-P1330,0)</f>
        <v>#N/A</v>
      </c>
      <c r="Z1330" t="e">
        <f ca="1">Y1330*L1330</f>
        <v>#N/A</v>
      </c>
      <c r="AA1330" s="80"/>
      <c r="AB1330" s="93"/>
    </row>
    <row r="1331" spans="1:28" x14ac:dyDescent="0.25">
      <c r="A1331" s="25"/>
      <c r="B1331" s="25"/>
      <c r="C1331" s="26"/>
      <c r="D1331" s="26"/>
      <c r="E1331" s="25"/>
      <c r="F1331" s="25"/>
      <c r="G1331" s="25"/>
      <c r="H1331" s="25"/>
      <c r="I1331" s="25"/>
      <c r="J1331" s="27"/>
      <c r="K1331" s="27"/>
      <c r="L1331" s="27"/>
      <c r="M1331" s="93" t="e">
        <f>#REF!/#REF!</f>
        <v>#REF!</v>
      </c>
      <c r="N1331" s="4" t="str">
        <f t="shared" si="145"/>
        <v/>
      </c>
      <c r="O1331" s="4" t="e">
        <f t="shared" si="146"/>
        <v>#REF!</v>
      </c>
      <c r="P1331" s="8">
        <f t="shared" si="147"/>
        <v>0</v>
      </c>
      <c r="Q1331" s="8" t="e">
        <f>VLOOKUP(P1331,'Lookup Tables'!$A$3:$B$121,1,TRUE)</f>
        <v>#N/A</v>
      </c>
      <c r="R1331" s="9" t="e">
        <f>VLOOKUP(P1331,'Lookup Tables'!$A$3:$B$121,2,TRUE)</f>
        <v>#N/A</v>
      </c>
      <c r="S1331" s="10" t="e">
        <f>VLOOKUP(P1331,'Lookup Tables'!$D$3:$E$25,2,TRUE)</f>
        <v>#N/A</v>
      </c>
      <c r="T1331" s="24" t="str">
        <f>IF(LEFT(G1331,2)="PH",VLOOKUP(LEFT(G1331,3),'Lookup Tables'!$G$3:$H$37,2,FALSE),IF(ISNA(VLOOKUP(LEFT(G1331,2),'Lookup Tables'!$G$3:$H$37,2,FALSE)),"Other",VLOOKUP(LEFT(G1331,2),'Lookup Tables'!$G$3:$H$37,2,FALSE)))</f>
        <v>Other</v>
      </c>
      <c r="U1331" s="79" t="str">
        <f t="shared" si="139"/>
        <v/>
      </c>
      <c r="V1331" s="79" t="str">
        <f t="shared" si="140"/>
        <v>n/a</v>
      </c>
      <c r="W1331" s="79">
        <f>VLOOKUP(V1331,'Lookup Tables'!$K$3:$L$21,2,FALSE)</f>
        <v>0</v>
      </c>
      <c r="X1331" s="79">
        <f t="shared" si="141"/>
        <v>0</v>
      </c>
      <c r="Y1331" s="12" t="e">
        <f ca="1">IF(R1331="LATE",TODAY()-P1331,0)</f>
        <v>#N/A</v>
      </c>
      <c r="Z1331" t="e">
        <f ca="1">Y1331*L1331</f>
        <v>#N/A</v>
      </c>
      <c r="AA1331" s="80"/>
      <c r="AB1331" s="93"/>
    </row>
    <row r="1332" spans="1:28" x14ac:dyDescent="0.25">
      <c r="A1332" s="25"/>
      <c r="B1332" s="25"/>
      <c r="C1332" s="26"/>
      <c r="D1332" s="26"/>
      <c r="E1332" s="25"/>
      <c r="F1332" s="25"/>
      <c r="G1332" s="25"/>
      <c r="H1332" s="25"/>
      <c r="I1332" s="25"/>
      <c r="J1332" s="27"/>
      <c r="K1332" s="27"/>
      <c r="L1332" s="27"/>
      <c r="M1332" s="93" t="e">
        <f>#REF!/#REF!</f>
        <v>#REF!</v>
      </c>
      <c r="N1332" s="4" t="str">
        <f t="shared" si="145"/>
        <v/>
      </c>
      <c r="O1332" s="4" t="e">
        <f t="shared" si="146"/>
        <v>#REF!</v>
      </c>
      <c r="P1332" s="8">
        <f t="shared" si="147"/>
        <v>0</v>
      </c>
      <c r="Q1332" s="8" t="e">
        <f>VLOOKUP(P1332,'Lookup Tables'!$A$3:$B$121,1,TRUE)</f>
        <v>#N/A</v>
      </c>
      <c r="R1332" s="9" t="e">
        <f>VLOOKUP(P1332,'Lookup Tables'!$A$3:$B$121,2,TRUE)</f>
        <v>#N/A</v>
      </c>
      <c r="S1332" s="10" t="e">
        <f>VLOOKUP(P1332,'Lookup Tables'!$D$3:$E$25,2,TRUE)</f>
        <v>#N/A</v>
      </c>
      <c r="T1332" s="24" t="str">
        <f>IF(LEFT(G1332,2)="PH",VLOOKUP(LEFT(G1332,3),'Lookup Tables'!$G$3:$H$37,2,FALSE),IF(ISNA(VLOOKUP(LEFT(G1332,2),'Lookup Tables'!$G$3:$H$37,2,FALSE)),"Other",VLOOKUP(LEFT(G1332,2),'Lookup Tables'!$G$3:$H$37,2,FALSE)))</f>
        <v>Other</v>
      </c>
      <c r="U1332" s="79" t="str">
        <f t="shared" si="139"/>
        <v/>
      </c>
      <c r="V1332" s="79" t="str">
        <f t="shared" si="140"/>
        <v>n/a</v>
      </c>
      <c r="W1332" s="79">
        <f>VLOOKUP(V1332,'Lookup Tables'!$K$3:$L$21,2,FALSE)</f>
        <v>0</v>
      </c>
      <c r="X1332" s="79">
        <f t="shared" si="141"/>
        <v>0</v>
      </c>
      <c r="Y1332" s="12" t="e">
        <f ca="1">IF(R1332="LATE",TODAY()-P1332,0)</f>
        <v>#N/A</v>
      </c>
      <c r="Z1332" t="e">
        <f ca="1">Y1332*L1332</f>
        <v>#N/A</v>
      </c>
      <c r="AA1332" s="80"/>
      <c r="AB1332" s="93"/>
    </row>
    <row r="1333" spans="1:28" x14ac:dyDescent="0.25">
      <c r="A1333" s="25"/>
      <c r="B1333" s="25"/>
      <c r="C1333" s="26"/>
      <c r="D1333" s="26"/>
      <c r="E1333" s="25"/>
      <c r="F1333" s="25"/>
      <c r="G1333" s="25"/>
      <c r="H1333" s="25"/>
      <c r="I1333" s="25"/>
      <c r="J1333" s="27"/>
      <c r="K1333" s="27"/>
      <c r="L1333" s="27"/>
      <c r="M1333" s="93" t="e">
        <f>#REF!/#REF!</f>
        <v>#REF!</v>
      </c>
      <c r="N1333" s="4" t="str">
        <f t="shared" si="145"/>
        <v/>
      </c>
      <c r="O1333" s="4" t="e">
        <f t="shared" si="146"/>
        <v>#REF!</v>
      </c>
      <c r="P1333" s="8">
        <f t="shared" si="147"/>
        <v>0</v>
      </c>
      <c r="Q1333" s="8" t="e">
        <f>VLOOKUP(P1333,'Lookup Tables'!$A$3:$B$121,1,TRUE)</f>
        <v>#N/A</v>
      </c>
      <c r="R1333" s="9" t="e">
        <f>VLOOKUP(P1333,'Lookup Tables'!$A$3:$B$121,2,TRUE)</f>
        <v>#N/A</v>
      </c>
      <c r="S1333" s="10" t="e">
        <f>VLOOKUP(P1333,'Lookup Tables'!$D$3:$E$25,2,TRUE)</f>
        <v>#N/A</v>
      </c>
      <c r="T1333" s="24" t="str">
        <f>IF(LEFT(G1333,2)="PH",VLOOKUP(LEFT(G1333,3),'Lookup Tables'!$G$3:$H$37,2,FALSE),IF(ISNA(VLOOKUP(LEFT(G1333,2),'Lookup Tables'!$G$3:$H$37,2,FALSE)),"Other",VLOOKUP(LEFT(G1333,2),'Lookup Tables'!$G$3:$H$37,2,FALSE)))</f>
        <v>Other</v>
      </c>
      <c r="U1333" s="79" t="str">
        <f t="shared" si="139"/>
        <v/>
      </c>
      <c r="V1333" s="79" t="str">
        <f t="shared" si="140"/>
        <v>n/a</v>
      </c>
      <c r="W1333" s="79">
        <f>VLOOKUP(V1333,'Lookup Tables'!$K$3:$L$21,2,FALSE)</f>
        <v>0</v>
      </c>
      <c r="X1333" s="79">
        <f t="shared" si="141"/>
        <v>0</v>
      </c>
      <c r="Y1333" s="12" t="e">
        <f ca="1">IF(R1333="LATE",TODAY()-P1333,0)</f>
        <v>#N/A</v>
      </c>
      <c r="Z1333" t="e">
        <f ca="1">Y1333*L1333</f>
        <v>#N/A</v>
      </c>
      <c r="AA1333" s="80"/>
      <c r="AB1333" s="93"/>
    </row>
    <row r="1334" spans="1:28" x14ac:dyDescent="0.25">
      <c r="A1334" s="25"/>
      <c r="B1334" s="25"/>
      <c r="C1334" s="26"/>
      <c r="D1334" s="26"/>
      <c r="E1334" s="25"/>
      <c r="F1334" s="25"/>
      <c r="G1334" s="25"/>
      <c r="H1334" s="25"/>
      <c r="I1334" s="25"/>
      <c r="J1334" s="27"/>
      <c r="K1334" s="27"/>
      <c r="L1334" s="27"/>
      <c r="M1334" s="93" t="e">
        <f>#REF!/#REF!</f>
        <v>#REF!</v>
      </c>
      <c r="N1334" s="4" t="str">
        <f t="shared" si="145"/>
        <v/>
      </c>
      <c r="O1334" s="4" t="e">
        <f t="shared" si="146"/>
        <v>#REF!</v>
      </c>
      <c r="P1334" s="8">
        <f t="shared" si="147"/>
        <v>0</v>
      </c>
      <c r="Q1334" s="8" t="e">
        <f>VLOOKUP(P1334,'Lookup Tables'!$A$3:$B$121,1,TRUE)</f>
        <v>#N/A</v>
      </c>
      <c r="R1334" s="9" t="e">
        <f>VLOOKUP(P1334,'Lookup Tables'!$A$3:$B$121,2,TRUE)</f>
        <v>#N/A</v>
      </c>
      <c r="S1334" s="10" t="e">
        <f>VLOOKUP(P1334,'Lookup Tables'!$D$3:$E$25,2,TRUE)</f>
        <v>#N/A</v>
      </c>
      <c r="T1334" s="24" t="str">
        <f>IF(LEFT(G1334,2)="PH",VLOOKUP(LEFT(G1334,3),'Lookup Tables'!$G$3:$H$37,2,FALSE),IF(ISNA(VLOOKUP(LEFT(G1334,2),'Lookup Tables'!$G$3:$H$37,2,FALSE)),"Other",VLOOKUP(LEFT(G1334,2),'Lookup Tables'!$G$3:$H$37,2,FALSE)))</f>
        <v>Other</v>
      </c>
      <c r="U1334" s="79" t="str">
        <f t="shared" si="139"/>
        <v/>
      </c>
      <c r="V1334" s="79" t="str">
        <f t="shared" si="140"/>
        <v>n/a</v>
      </c>
      <c r="W1334" s="79">
        <f>VLOOKUP(V1334,'Lookup Tables'!$K$3:$L$21,2,FALSE)</f>
        <v>0</v>
      </c>
      <c r="X1334" s="79">
        <f t="shared" si="141"/>
        <v>0</v>
      </c>
      <c r="Y1334" s="12" t="e">
        <f ca="1">IF(R1334="LATE",TODAY()-P1334,0)</f>
        <v>#N/A</v>
      </c>
      <c r="Z1334" t="e">
        <f ca="1">Y1334*L1334</f>
        <v>#N/A</v>
      </c>
      <c r="AA1334" s="80"/>
      <c r="AB1334" s="93"/>
    </row>
    <row r="1335" spans="1:28" x14ac:dyDescent="0.25">
      <c r="A1335" s="25"/>
      <c r="B1335" s="25"/>
      <c r="C1335" s="26"/>
      <c r="D1335" s="26"/>
      <c r="E1335" s="25"/>
      <c r="F1335" s="25"/>
      <c r="G1335" s="25"/>
      <c r="H1335" s="25"/>
      <c r="I1335" s="25"/>
      <c r="J1335" s="27"/>
      <c r="K1335" s="27"/>
      <c r="L1335" s="27"/>
      <c r="M1335" s="93" t="e">
        <f>#REF!/#REF!</f>
        <v>#REF!</v>
      </c>
      <c r="N1335" s="4" t="str">
        <f t="shared" si="145"/>
        <v/>
      </c>
      <c r="O1335" s="4" t="e">
        <f t="shared" si="146"/>
        <v>#REF!</v>
      </c>
      <c r="P1335" s="8">
        <f t="shared" si="147"/>
        <v>0</v>
      </c>
      <c r="Q1335" s="8" t="e">
        <f>VLOOKUP(P1335,'Lookup Tables'!$A$3:$B$121,1,TRUE)</f>
        <v>#N/A</v>
      </c>
      <c r="R1335" s="9" t="e">
        <f>VLOOKUP(P1335,'Lookup Tables'!$A$3:$B$121,2,TRUE)</f>
        <v>#N/A</v>
      </c>
      <c r="S1335" s="10" t="e">
        <f>VLOOKUP(P1335,'Lookup Tables'!$D$3:$E$25,2,TRUE)</f>
        <v>#N/A</v>
      </c>
      <c r="T1335" s="24" t="str">
        <f>IF(LEFT(G1335,2)="PH",VLOOKUP(LEFT(G1335,3),'Lookup Tables'!$G$3:$H$37,2,FALSE),IF(ISNA(VLOOKUP(LEFT(G1335,2),'Lookup Tables'!$G$3:$H$37,2,FALSE)),"Other",VLOOKUP(LEFT(G1335,2),'Lookup Tables'!$G$3:$H$37,2,FALSE)))</f>
        <v>Other</v>
      </c>
      <c r="U1335" s="79" t="str">
        <f t="shared" si="139"/>
        <v/>
      </c>
      <c r="V1335" s="79" t="str">
        <f t="shared" si="140"/>
        <v>n/a</v>
      </c>
      <c r="W1335" s="79">
        <f>VLOOKUP(V1335,'Lookup Tables'!$K$3:$L$21,2,FALSE)</f>
        <v>0</v>
      </c>
      <c r="X1335" s="79">
        <f t="shared" si="141"/>
        <v>0</v>
      </c>
      <c r="Y1335" s="12" t="e">
        <f ca="1">IF(R1335="LATE",TODAY()-P1335,0)</f>
        <v>#N/A</v>
      </c>
      <c r="Z1335" t="e">
        <f ca="1">Y1335*L1335</f>
        <v>#N/A</v>
      </c>
      <c r="AA1335" s="80"/>
      <c r="AB1335" s="93"/>
    </row>
    <row r="1336" spans="1:28" x14ac:dyDescent="0.25">
      <c r="A1336" s="25"/>
      <c r="B1336" s="25"/>
      <c r="C1336" s="26"/>
      <c r="D1336" s="26"/>
      <c r="E1336" s="25"/>
      <c r="F1336" s="25"/>
      <c r="G1336" s="25"/>
      <c r="H1336" s="25"/>
      <c r="I1336" s="25"/>
      <c r="J1336" s="27"/>
      <c r="K1336" s="27"/>
      <c r="L1336" s="27"/>
      <c r="M1336" s="93" t="e">
        <f>#REF!/#REF!</f>
        <v>#REF!</v>
      </c>
      <c r="N1336" s="4" t="str">
        <f t="shared" si="145"/>
        <v/>
      </c>
      <c r="O1336" s="4" t="e">
        <f t="shared" si="146"/>
        <v>#REF!</v>
      </c>
      <c r="P1336" s="8">
        <f t="shared" si="147"/>
        <v>0</v>
      </c>
      <c r="Q1336" s="8" t="e">
        <f>VLOOKUP(P1336,'Lookup Tables'!$A$3:$B$121,1,TRUE)</f>
        <v>#N/A</v>
      </c>
      <c r="R1336" s="9" t="e">
        <f>VLOOKUP(P1336,'Lookup Tables'!$A$3:$B$121,2,TRUE)</f>
        <v>#N/A</v>
      </c>
      <c r="S1336" s="10" t="e">
        <f>VLOOKUP(P1336,'Lookup Tables'!$D$3:$E$25,2,TRUE)</f>
        <v>#N/A</v>
      </c>
      <c r="T1336" s="24" t="str">
        <f>IF(LEFT(G1336,2)="PH",VLOOKUP(LEFT(G1336,3),'Lookup Tables'!$G$3:$H$37,2,FALSE),IF(ISNA(VLOOKUP(LEFT(G1336,2),'Lookup Tables'!$G$3:$H$37,2,FALSE)),"Other",VLOOKUP(LEFT(G1336,2),'Lookup Tables'!$G$3:$H$37,2,FALSE)))</f>
        <v>Other</v>
      </c>
      <c r="U1336" s="79" t="str">
        <f t="shared" si="139"/>
        <v/>
      </c>
      <c r="V1336" s="79" t="str">
        <f t="shared" si="140"/>
        <v>n/a</v>
      </c>
      <c r="W1336" s="79">
        <f>VLOOKUP(V1336,'Lookup Tables'!$K$3:$L$21,2,FALSE)</f>
        <v>0</v>
      </c>
      <c r="X1336" s="79">
        <f t="shared" si="141"/>
        <v>0</v>
      </c>
      <c r="Y1336" s="12" t="e">
        <f ca="1">IF(R1336="LATE",TODAY()-P1336,0)</f>
        <v>#N/A</v>
      </c>
      <c r="Z1336" t="e">
        <f ca="1">Y1336*L1336</f>
        <v>#N/A</v>
      </c>
      <c r="AA1336" s="80"/>
      <c r="AB1336" s="93"/>
    </row>
    <row r="1337" spans="1:28" x14ac:dyDescent="0.25">
      <c r="A1337" s="25"/>
      <c r="B1337" s="25"/>
      <c r="C1337" s="26"/>
      <c r="D1337" s="26"/>
      <c r="E1337" s="25"/>
      <c r="F1337" s="25"/>
      <c r="G1337" s="25"/>
      <c r="H1337" s="25"/>
      <c r="I1337" s="25"/>
      <c r="J1337" s="27"/>
      <c r="K1337" s="27"/>
      <c r="L1337" s="27"/>
      <c r="M1337" s="93" t="e">
        <f>#REF!/#REF!</f>
        <v>#REF!</v>
      </c>
      <c r="N1337" s="4" t="str">
        <f t="shared" si="145"/>
        <v/>
      </c>
      <c r="O1337" s="4" t="e">
        <f t="shared" si="146"/>
        <v>#REF!</v>
      </c>
      <c r="P1337" s="8">
        <f t="shared" si="147"/>
        <v>0</v>
      </c>
      <c r="Q1337" s="8" t="e">
        <f>VLOOKUP(P1337,'Lookup Tables'!$A$3:$B$121,1,TRUE)</f>
        <v>#N/A</v>
      </c>
      <c r="R1337" s="9" t="e">
        <f>VLOOKUP(P1337,'Lookup Tables'!$A$3:$B$121,2,TRUE)</f>
        <v>#N/A</v>
      </c>
      <c r="S1337" s="10" t="e">
        <f>VLOOKUP(P1337,'Lookup Tables'!$D$3:$E$25,2,TRUE)</f>
        <v>#N/A</v>
      </c>
      <c r="T1337" s="24" t="str">
        <f>IF(LEFT(G1337,2)="PH",VLOOKUP(LEFT(G1337,3),'Lookup Tables'!$G$3:$H$37,2,FALSE),IF(ISNA(VLOOKUP(LEFT(G1337,2),'Lookup Tables'!$G$3:$H$37,2,FALSE)),"Other",VLOOKUP(LEFT(G1337,2),'Lookup Tables'!$G$3:$H$37,2,FALSE)))</f>
        <v>Other</v>
      </c>
      <c r="U1337" s="79" t="str">
        <f t="shared" si="139"/>
        <v/>
      </c>
      <c r="V1337" s="79" t="str">
        <f t="shared" si="140"/>
        <v>n/a</v>
      </c>
      <c r="W1337" s="79">
        <f>VLOOKUP(V1337,'Lookup Tables'!$K$3:$L$21,2,FALSE)</f>
        <v>0</v>
      </c>
      <c r="X1337" s="79">
        <f t="shared" si="141"/>
        <v>0</v>
      </c>
      <c r="Y1337" s="12" t="e">
        <f ca="1">IF(R1337="LATE",TODAY()-P1337,0)</f>
        <v>#N/A</v>
      </c>
      <c r="Z1337" t="e">
        <f ca="1">Y1337*L1337</f>
        <v>#N/A</v>
      </c>
      <c r="AA1337" s="80"/>
      <c r="AB1337" s="93"/>
    </row>
    <row r="1338" spans="1:28" x14ac:dyDescent="0.25">
      <c r="A1338" s="25"/>
      <c r="B1338" s="25"/>
      <c r="C1338" s="26"/>
      <c r="D1338" s="26"/>
      <c r="E1338" s="25"/>
      <c r="F1338" s="25"/>
      <c r="G1338" s="25"/>
      <c r="H1338" s="25"/>
      <c r="I1338" s="25"/>
      <c r="J1338" s="27"/>
      <c r="K1338" s="27"/>
      <c r="L1338" s="27"/>
      <c r="M1338" s="93" t="e">
        <f>#REF!/#REF!</f>
        <v>#REF!</v>
      </c>
      <c r="N1338" s="4" t="str">
        <f t="shared" si="145"/>
        <v/>
      </c>
      <c r="O1338" s="4" t="e">
        <f t="shared" si="146"/>
        <v>#REF!</v>
      </c>
      <c r="P1338" s="8">
        <f t="shared" si="147"/>
        <v>0</v>
      </c>
      <c r="Q1338" s="8" t="e">
        <f>VLOOKUP(P1338,'Lookup Tables'!$A$3:$B$121,1,TRUE)</f>
        <v>#N/A</v>
      </c>
      <c r="R1338" s="9" t="e">
        <f>VLOOKUP(P1338,'Lookup Tables'!$A$3:$B$121,2,TRUE)</f>
        <v>#N/A</v>
      </c>
      <c r="S1338" s="10" t="e">
        <f>VLOOKUP(P1338,'Lookup Tables'!$D$3:$E$25,2,TRUE)</f>
        <v>#N/A</v>
      </c>
      <c r="T1338" s="24" t="str">
        <f>IF(LEFT(G1338,2)="PH",VLOOKUP(LEFT(G1338,3),'Lookup Tables'!$G$3:$H$37,2,FALSE),IF(ISNA(VLOOKUP(LEFT(G1338,2),'Lookup Tables'!$G$3:$H$37,2,FALSE)),"Other",VLOOKUP(LEFT(G1338,2),'Lookup Tables'!$G$3:$H$37,2,FALSE)))</f>
        <v>Other</v>
      </c>
      <c r="U1338" s="79" t="str">
        <f t="shared" si="139"/>
        <v/>
      </c>
      <c r="V1338" s="79" t="str">
        <f t="shared" si="140"/>
        <v>n/a</v>
      </c>
      <c r="W1338" s="79">
        <f>VLOOKUP(V1338,'Lookup Tables'!$K$3:$L$21,2,FALSE)</f>
        <v>0</v>
      </c>
      <c r="X1338" s="79">
        <f t="shared" si="141"/>
        <v>0</v>
      </c>
      <c r="Y1338" s="12" t="e">
        <f ca="1">IF(R1338="LATE",TODAY()-P1338,0)</f>
        <v>#N/A</v>
      </c>
      <c r="Z1338" t="e">
        <f ca="1">Y1338*L1338</f>
        <v>#N/A</v>
      </c>
      <c r="AA1338" s="80"/>
      <c r="AB1338" s="93"/>
    </row>
    <row r="1339" spans="1:28" x14ac:dyDescent="0.25">
      <c r="A1339" s="25"/>
      <c r="B1339" s="25"/>
      <c r="C1339" s="26"/>
      <c r="D1339" s="26"/>
      <c r="E1339" s="25"/>
      <c r="F1339" s="25"/>
      <c r="G1339" s="25"/>
      <c r="H1339" s="25"/>
      <c r="I1339" s="25"/>
      <c r="J1339" s="27"/>
      <c r="K1339" s="27"/>
      <c r="L1339" s="27"/>
      <c r="M1339" s="93" t="e">
        <f>#REF!/#REF!</f>
        <v>#REF!</v>
      </c>
      <c r="N1339" s="4" t="str">
        <f t="shared" si="145"/>
        <v/>
      </c>
      <c r="O1339" s="4" t="e">
        <f t="shared" si="146"/>
        <v>#REF!</v>
      </c>
      <c r="P1339" s="8">
        <f t="shared" si="147"/>
        <v>0</v>
      </c>
      <c r="Q1339" s="8" t="e">
        <f>VLOOKUP(P1339,'Lookup Tables'!$A$3:$B$121,1,TRUE)</f>
        <v>#N/A</v>
      </c>
      <c r="R1339" s="9" t="e">
        <f>VLOOKUP(P1339,'Lookup Tables'!$A$3:$B$121,2,TRUE)</f>
        <v>#N/A</v>
      </c>
      <c r="S1339" s="10" t="e">
        <f>VLOOKUP(P1339,'Lookup Tables'!$D$3:$E$25,2,TRUE)</f>
        <v>#N/A</v>
      </c>
      <c r="T1339" s="24" t="str">
        <f>IF(LEFT(G1339,2)="PH",VLOOKUP(LEFT(G1339,3),'Lookup Tables'!$G$3:$H$37,2,FALSE),IF(ISNA(VLOOKUP(LEFT(G1339,2),'Lookup Tables'!$G$3:$H$37,2,FALSE)),"Other",VLOOKUP(LEFT(G1339,2),'Lookup Tables'!$G$3:$H$37,2,FALSE)))</f>
        <v>Other</v>
      </c>
      <c r="U1339" s="79" t="str">
        <f t="shared" si="139"/>
        <v/>
      </c>
      <c r="V1339" s="79" t="str">
        <f t="shared" si="140"/>
        <v>n/a</v>
      </c>
      <c r="W1339" s="79">
        <f>VLOOKUP(V1339,'Lookup Tables'!$K$3:$L$21,2,FALSE)</f>
        <v>0</v>
      </c>
      <c r="X1339" s="79">
        <f t="shared" si="141"/>
        <v>0</v>
      </c>
      <c r="Y1339" s="12" t="e">
        <f ca="1">IF(R1339="LATE",TODAY()-P1339,0)</f>
        <v>#N/A</v>
      </c>
      <c r="Z1339" t="e">
        <f ca="1">Y1339*L1339</f>
        <v>#N/A</v>
      </c>
      <c r="AA1339" s="80"/>
      <c r="AB1339" s="93"/>
    </row>
    <row r="1340" spans="1:28" x14ac:dyDescent="0.25">
      <c r="A1340" s="25"/>
      <c r="B1340" s="25"/>
      <c r="C1340" s="26"/>
      <c r="D1340" s="26"/>
      <c r="E1340" s="25"/>
      <c r="F1340" s="25"/>
      <c r="G1340" s="25"/>
      <c r="H1340" s="25"/>
      <c r="I1340" s="25"/>
      <c r="J1340" s="27"/>
      <c r="K1340" s="27"/>
      <c r="L1340" s="27"/>
      <c r="M1340" s="93" t="e">
        <f>#REF!/#REF!</f>
        <v>#REF!</v>
      </c>
      <c r="N1340" s="4" t="str">
        <f t="shared" si="145"/>
        <v/>
      </c>
      <c r="O1340" s="4" t="e">
        <f t="shared" si="146"/>
        <v>#REF!</v>
      </c>
      <c r="P1340" s="8">
        <f t="shared" si="147"/>
        <v>0</v>
      </c>
      <c r="Q1340" s="8" t="e">
        <f>VLOOKUP(P1340,'Lookup Tables'!$A$3:$B$121,1,TRUE)</f>
        <v>#N/A</v>
      </c>
      <c r="R1340" s="9" t="e">
        <f>VLOOKUP(P1340,'Lookup Tables'!$A$3:$B$121,2,TRUE)</f>
        <v>#N/A</v>
      </c>
      <c r="S1340" s="10" t="e">
        <f>VLOOKUP(P1340,'Lookup Tables'!$D$3:$E$25,2,TRUE)</f>
        <v>#N/A</v>
      </c>
      <c r="T1340" s="24" t="str">
        <f>IF(LEFT(G1340,2)="PH",VLOOKUP(LEFT(G1340,3),'Lookup Tables'!$G$3:$H$37,2,FALSE),IF(ISNA(VLOOKUP(LEFT(G1340,2),'Lookup Tables'!$G$3:$H$37,2,FALSE)),"Other",VLOOKUP(LEFT(G1340,2),'Lookup Tables'!$G$3:$H$37,2,FALSE)))</f>
        <v>Other</v>
      </c>
      <c r="U1340" s="79" t="str">
        <f t="shared" si="139"/>
        <v/>
      </c>
      <c r="V1340" s="79" t="str">
        <f t="shared" si="140"/>
        <v>n/a</v>
      </c>
      <c r="W1340" s="79">
        <f>VLOOKUP(V1340,'Lookup Tables'!$K$3:$L$21,2,FALSE)</f>
        <v>0</v>
      </c>
      <c r="X1340" s="79">
        <f t="shared" si="141"/>
        <v>0</v>
      </c>
      <c r="Y1340" s="12" t="e">
        <f ca="1">IF(R1340="LATE",TODAY()-P1340,0)</f>
        <v>#N/A</v>
      </c>
      <c r="Z1340" t="e">
        <f ca="1">Y1340*L1340</f>
        <v>#N/A</v>
      </c>
      <c r="AA1340" s="80"/>
      <c r="AB1340" s="93"/>
    </row>
    <row r="1341" spans="1:28" x14ac:dyDescent="0.25">
      <c r="A1341" s="25"/>
      <c r="B1341" s="25"/>
      <c r="C1341" s="26"/>
      <c r="D1341" s="26"/>
      <c r="E1341" s="25"/>
      <c r="F1341" s="25"/>
      <c r="G1341" s="25"/>
      <c r="H1341" s="25"/>
      <c r="I1341" s="25"/>
      <c r="J1341" s="27"/>
      <c r="K1341" s="27"/>
      <c r="L1341" s="27"/>
      <c r="M1341" s="93" t="e">
        <f>#REF!/#REF!</f>
        <v>#REF!</v>
      </c>
      <c r="N1341" s="4" t="str">
        <f t="shared" si="145"/>
        <v/>
      </c>
      <c r="O1341" s="4" t="e">
        <f t="shared" si="146"/>
        <v>#REF!</v>
      </c>
      <c r="P1341" s="8">
        <f t="shared" si="147"/>
        <v>0</v>
      </c>
      <c r="Q1341" s="8" t="e">
        <f>VLOOKUP(P1341,'Lookup Tables'!$A$3:$B$121,1,TRUE)</f>
        <v>#N/A</v>
      </c>
      <c r="R1341" s="9" t="e">
        <f>VLOOKUP(P1341,'Lookup Tables'!$A$3:$B$121,2,TRUE)</f>
        <v>#N/A</v>
      </c>
      <c r="S1341" s="10" t="e">
        <f>VLOOKUP(P1341,'Lookup Tables'!$D$3:$E$25,2,TRUE)</f>
        <v>#N/A</v>
      </c>
      <c r="T1341" s="24" t="str">
        <f>IF(LEFT(G1341,2)="PH",VLOOKUP(LEFT(G1341,3),'Lookup Tables'!$G$3:$H$37,2,FALSE),IF(ISNA(VLOOKUP(LEFT(G1341,2),'Lookup Tables'!$G$3:$H$37,2,FALSE)),"Other",VLOOKUP(LEFT(G1341,2),'Lookup Tables'!$G$3:$H$37,2,FALSE)))</f>
        <v>Other</v>
      </c>
      <c r="U1341" s="79" t="str">
        <f t="shared" si="139"/>
        <v/>
      </c>
      <c r="V1341" s="79" t="str">
        <f t="shared" si="140"/>
        <v>n/a</v>
      </c>
      <c r="W1341" s="79">
        <f>VLOOKUP(V1341,'Lookup Tables'!$K$3:$L$21,2,FALSE)</f>
        <v>0</v>
      </c>
      <c r="X1341" s="79">
        <f t="shared" si="141"/>
        <v>0</v>
      </c>
      <c r="Y1341" s="12" t="e">
        <f ca="1">IF(R1341="LATE",TODAY()-P1341,0)</f>
        <v>#N/A</v>
      </c>
      <c r="Z1341" t="e">
        <f ca="1">Y1341*L1341</f>
        <v>#N/A</v>
      </c>
      <c r="AA1341" s="80"/>
      <c r="AB1341" s="93"/>
    </row>
    <row r="1342" spans="1:28" x14ac:dyDescent="0.25">
      <c r="A1342" s="25"/>
      <c r="B1342" s="25"/>
      <c r="C1342" s="26"/>
      <c r="D1342" s="26"/>
      <c r="E1342" s="25"/>
      <c r="F1342" s="25"/>
      <c r="G1342" s="25"/>
      <c r="H1342" s="25"/>
      <c r="I1342" s="25"/>
      <c r="J1342" s="27"/>
      <c r="K1342" s="27"/>
      <c r="L1342" s="27"/>
      <c r="M1342" s="93" t="e">
        <f>#REF!/#REF!</f>
        <v>#REF!</v>
      </c>
      <c r="N1342" s="4" t="str">
        <f t="shared" si="145"/>
        <v/>
      </c>
      <c r="O1342" s="4" t="e">
        <f t="shared" si="146"/>
        <v>#REF!</v>
      </c>
      <c r="P1342" s="8">
        <f t="shared" si="147"/>
        <v>0</v>
      </c>
      <c r="Q1342" s="8" t="e">
        <f>VLOOKUP(P1342,'Lookup Tables'!$A$3:$B$121,1,TRUE)</f>
        <v>#N/A</v>
      </c>
      <c r="R1342" s="9" t="e">
        <f>VLOOKUP(P1342,'Lookup Tables'!$A$3:$B$121,2,TRUE)</f>
        <v>#N/A</v>
      </c>
      <c r="S1342" s="10" t="e">
        <f>VLOOKUP(P1342,'Lookup Tables'!$D$3:$E$25,2,TRUE)</f>
        <v>#N/A</v>
      </c>
      <c r="T1342" s="24" t="str">
        <f>IF(LEFT(G1342,2)="PH",VLOOKUP(LEFT(G1342,3),'Lookup Tables'!$G$3:$H$37,2,FALSE),IF(ISNA(VLOOKUP(LEFT(G1342,2),'Lookup Tables'!$G$3:$H$37,2,FALSE)),"Other",VLOOKUP(LEFT(G1342,2),'Lookup Tables'!$G$3:$H$37,2,FALSE)))</f>
        <v>Other</v>
      </c>
      <c r="U1342" s="79" t="str">
        <f t="shared" si="139"/>
        <v/>
      </c>
      <c r="V1342" s="79" t="str">
        <f t="shared" si="140"/>
        <v>n/a</v>
      </c>
      <c r="W1342" s="79">
        <f>VLOOKUP(V1342,'Lookup Tables'!$K$3:$L$21,2,FALSE)</f>
        <v>0</v>
      </c>
      <c r="X1342" s="79">
        <f t="shared" si="141"/>
        <v>0</v>
      </c>
      <c r="Y1342" s="12" t="e">
        <f ca="1">IF(R1342="LATE",TODAY()-P1342,0)</f>
        <v>#N/A</v>
      </c>
      <c r="Z1342" t="e">
        <f ca="1">Y1342*L1342</f>
        <v>#N/A</v>
      </c>
      <c r="AA1342" s="80"/>
      <c r="AB1342" s="93"/>
    </row>
    <row r="1343" spans="1:28" x14ac:dyDescent="0.25">
      <c r="A1343" s="25"/>
      <c r="B1343" s="25"/>
      <c r="C1343" s="26"/>
      <c r="D1343" s="26"/>
      <c r="E1343" s="25"/>
      <c r="F1343" s="25"/>
      <c r="G1343" s="25"/>
      <c r="H1343" s="25"/>
      <c r="I1343" s="25"/>
      <c r="J1343" s="27"/>
      <c r="K1343" s="27"/>
      <c r="L1343" s="27"/>
      <c r="M1343" s="93" t="e">
        <f>#REF!/#REF!</f>
        <v>#REF!</v>
      </c>
      <c r="N1343" s="4" t="str">
        <f t="shared" si="145"/>
        <v/>
      </c>
      <c r="O1343" s="4" t="e">
        <f t="shared" si="146"/>
        <v>#REF!</v>
      </c>
      <c r="P1343" s="8">
        <f t="shared" si="147"/>
        <v>0</v>
      </c>
      <c r="Q1343" s="8" t="e">
        <f>VLOOKUP(P1343,'Lookup Tables'!$A$3:$B$121,1,TRUE)</f>
        <v>#N/A</v>
      </c>
      <c r="R1343" s="9" t="e">
        <f>VLOOKUP(P1343,'Lookup Tables'!$A$3:$B$121,2,TRUE)</f>
        <v>#N/A</v>
      </c>
      <c r="S1343" s="10" t="e">
        <f>VLOOKUP(P1343,'Lookup Tables'!$D$3:$E$25,2,TRUE)</f>
        <v>#N/A</v>
      </c>
      <c r="T1343" s="24" t="str">
        <f>IF(LEFT(G1343,2)="PH",VLOOKUP(LEFT(G1343,3),'Lookup Tables'!$G$3:$H$37,2,FALSE),IF(ISNA(VLOOKUP(LEFT(G1343,2),'Lookup Tables'!$G$3:$H$37,2,FALSE)),"Other",VLOOKUP(LEFT(G1343,2),'Lookup Tables'!$G$3:$H$37,2,FALSE)))</f>
        <v>Other</v>
      </c>
      <c r="U1343" s="79" t="str">
        <f t="shared" si="139"/>
        <v/>
      </c>
      <c r="V1343" s="79" t="str">
        <f t="shared" si="140"/>
        <v>n/a</v>
      </c>
      <c r="W1343" s="79">
        <f>VLOOKUP(V1343,'Lookup Tables'!$K$3:$L$21,2,FALSE)</f>
        <v>0</v>
      </c>
      <c r="X1343" s="79">
        <f t="shared" si="141"/>
        <v>0</v>
      </c>
      <c r="Y1343" s="12" t="e">
        <f ca="1">IF(R1343="LATE",TODAY()-P1343,0)</f>
        <v>#N/A</v>
      </c>
      <c r="Z1343" t="e">
        <f ca="1">Y1343*L1343</f>
        <v>#N/A</v>
      </c>
      <c r="AA1343" s="80"/>
      <c r="AB1343" s="93"/>
    </row>
    <row r="1344" spans="1:28" x14ac:dyDescent="0.25">
      <c r="A1344" s="25"/>
      <c r="B1344" s="25"/>
      <c r="C1344" s="26"/>
      <c r="D1344" s="26"/>
      <c r="E1344" s="25"/>
      <c r="F1344" s="25"/>
      <c r="G1344" s="25"/>
      <c r="H1344" s="25"/>
      <c r="I1344" s="25"/>
      <c r="J1344" s="27"/>
      <c r="K1344" s="27"/>
      <c r="L1344" s="27"/>
      <c r="M1344" s="93" t="e">
        <f>#REF!/#REF!</f>
        <v>#REF!</v>
      </c>
      <c r="N1344" s="4" t="str">
        <f t="shared" si="145"/>
        <v/>
      </c>
      <c r="O1344" s="4" t="e">
        <f t="shared" si="146"/>
        <v>#REF!</v>
      </c>
      <c r="P1344" s="8">
        <f t="shared" si="147"/>
        <v>0</v>
      </c>
      <c r="Q1344" s="8" t="e">
        <f>VLOOKUP(P1344,'Lookup Tables'!$A$3:$B$121,1,TRUE)</f>
        <v>#N/A</v>
      </c>
      <c r="R1344" s="9" t="e">
        <f>VLOOKUP(P1344,'Lookup Tables'!$A$3:$B$121,2,TRUE)</f>
        <v>#N/A</v>
      </c>
      <c r="S1344" s="10" t="e">
        <f>VLOOKUP(P1344,'Lookup Tables'!$D$3:$E$25,2,TRUE)</f>
        <v>#N/A</v>
      </c>
      <c r="T1344" s="24" t="str">
        <f>IF(LEFT(G1344,2)="PH",VLOOKUP(LEFT(G1344,3),'Lookup Tables'!$G$3:$H$37,2,FALSE),IF(ISNA(VLOOKUP(LEFT(G1344,2),'Lookup Tables'!$G$3:$H$37,2,FALSE)),"Other",VLOOKUP(LEFT(G1344,2),'Lookup Tables'!$G$3:$H$37,2,FALSE)))</f>
        <v>Other</v>
      </c>
      <c r="U1344" s="79" t="str">
        <f t="shared" si="139"/>
        <v/>
      </c>
      <c r="V1344" s="79" t="str">
        <f t="shared" si="140"/>
        <v>n/a</v>
      </c>
      <c r="W1344" s="79">
        <f>VLOOKUP(V1344,'Lookup Tables'!$K$3:$L$21,2,FALSE)</f>
        <v>0</v>
      </c>
      <c r="X1344" s="79">
        <f t="shared" si="141"/>
        <v>0</v>
      </c>
      <c r="Y1344" s="12" t="e">
        <f ca="1">IF(R1344="LATE",TODAY()-P1344,0)</f>
        <v>#N/A</v>
      </c>
      <c r="Z1344" t="e">
        <f ca="1">Y1344*L1344</f>
        <v>#N/A</v>
      </c>
      <c r="AA1344" s="80"/>
      <c r="AB1344" s="93"/>
    </row>
    <row r="1345" spans="1:28" x14ac:dyDescent="0.25">
      <c r="A1345" s="25"/>
      <c r="B1345" s="25"/>
      <c r="C1345" s="26"/>
      <c r="D1345" s="26"/>
      <c r="E1345" s="25"/>
      <c r="F1345" s="25"/>
      <c r="G1345" s="25"/>
      <c r="H1345" s="25"/>
      <c r="I1345" s="25"/>
      <c r="J1345" s="27"/>
      <c r="K1345" s="27"/>
      <c r="L1345" s="27"/>
      <c r="M1345" s="93" t="e">
        <f>#REF!/#REF!</f>
        <v>#REF!</v>
      </c>
      <c r="N1345" s="4" t="str">
        <f t="shared" si="145"/>
        <v/>
      </c>
      <c r="O1345" s="4" t="e">
        <f t="shared" si="146"/>
        <v>#REF!</v>
      </c>
      <c r="P1345" s="8">
        <f t="shared" si="147"/>
        <v>0</v>
      </c>
      <c r="Q1345" s="8" t="e">
        <f>VLOOKUP(P1345,'Lookup Tables'!$A$3:$B$121,1,TRUE)</f>
        <v>#N/A</v>
      </c>
      <c r="R1345" s="9" t="e">
        <f>VLOOKUP(P1345,'Lookup Tables'!$A$3:$B$121,2,TRUE)</f>
        <v>#N/A</v>
      </c>
      <c r="S1345" s="10" t="e">
        <f>VLOOKUP(P1345,'Lookup Tables'!$D$3:$E$25,2,TRUE)</f>
        <v>#N/A</v>
      </c>
      <c r="T1345" s="24" t="str">
        <f>IF(LEFT(G1345,2)="PH",VLOOKUP(LEFT(G1345,3),'Lookup Tables'!$G$3:$H$37,2,FALSE),IF(ISNA(VLOOKUP(LEFT(G1345,2),'Lookup Tables'!$G$3:$H$37,2,FALSE)),"Other",VLOOKUP(LEFT(G1345,2),'Lookup Tables'!$G$3:$H$37,2,FALSE)))</f>
        <v>Other</v>
      </c>
      <c r="U1345" s="79" t="str">
        <f t="shared" si="139"/>
        <v/>
      </c>
      <c r="V1345" s="79" t="str">
        <f t="shared" si="140"/>
        <v>n/a</v>
      </c>
      <c r="W1345" s="79">
        <f>VLOOKUP(V1345,'Lookup Tables'!$K$3:$L$21,2,FALSE)</f>
        <v>0</v>
      </c>
      <c r="X1345" s="79">
        <f t="shared" si="141"/>
        <v>0</v>
      </c>
      <c r="Y1345" s="12" t="e">
        <f ca="1">IF(R1345="LATE",TODAY()-P1345,0)</f>
        <v>#N/A</v>
      </c>
      <c r="Z1345" t="e">
        <f ca="1">Y1345*L1345</f>
        <v>#N/A</v>
      </c>
      <c r="AA1345" s="80"/>
      <c r="AB1345" s="93"/>
    </row>
    <row r="1346" spans="1:28" x14ac:dyDescent="0.25">
      <c r="A1346" s="25"/>
      <c r="B1346" s="25"/>
      <c r="C1346" s="26"/>
      <c r="D1346" s="26"/>
      <c r="E1346" s="25"/>
      <c r="F1346" s="25"/>
      <c r="G1346" s="25"/>
      <c r="H1346" s="25"/>
      <c r="I1346" s="25"/>
      <c r="J1346" s="27"/>
      <c r="K1346" s="27"/>
      <c r="L1346" s="27"/>
      <c r="M1346" s="93" t="e">
        <f>#REF!/#REF!</f>
        <v>#REF!</v>
      </c>
      <c r="N1346" s="4" t="str">
        <f t="shared" si="145"/>
        <v/>
      </c>
      <c r="O1346" s="4" t="e">
        <f t="shared" si="146"/>
        <v>#REF!</v>
      </c>
      <c r="P1346" s="8">
        <f t="shared" si="147"/>
        <v>0</v>
      </c>
      <c r="Q1346" s="8" t="e">
        <f>VLOOKUP(P1346,'Lookup Tables'!$A$3:$B$121,1,TRUE)</f>
        <v>#N/A</v>
      </c>
      <c r="R1346" s="9" t="e">
        <f>VLOOKUP(P1346,'Lookup Tables'!$A$3:$B$121,2,TRUE)</f>
        <v>#N/A</v>
      </c>
      <c r="S1346" s="10" t="e">
        <f>VLOOKUP(P1346,'Lookup Tables'!$D$3:$E$25,2,TRUE)</f>
        <v>#N/A</v>
      </c>
      <c r="T1346" s="24" t="str">
        <f>IF(LEFT(G1346,2)="PH",VLOOKUP(LEFT(G1346,3),'Lookup Tables'!$G$3:$H$37,2,FALSE),IF(ISNA(VLOOKUP(LEFT(G1346,2),'Lookup Tables'!$G$3:$H$37,2,FALSE)),"Other",VLOOKUP(LEFT(G1346,2),'Lookup Tables'!$G$3:$H$37,2,FALSE)))</f>
        <v>Other</v>
      </c>
      <c r="U1346" s="79" t="str">
        <f t="shared" si="139"/>
        <v/>
      </c>
      <c r="V1346" s="79" t="str">
        <f t="shared" si="140"/>
        <v>n/a</v>
      </c>
      <c r="W1346" s="79">
        <f>VLOOKUP(V1346,'Lookup Tables'!$K$3:$L$21,2,FALSE)</f>
        <v>0</v>
      </c>
      <c r="X1346" s="79">
        <f t="shared" si="141"/>
        <v>0</v>
      </c>
      <c r="Y1346" s="12" t="e">
        <f ca="1">IF(R1346="LATE",TODAY()-P1346,0)</f>
        <v>#N/A</v>
      </c>
      <c r="Z1346" t="e">
        <f ca="1">Y1346*L1346</f>
        <v>#N/A</v>
      </c>
      <c r="AA1346" s="80"/>
      <c r="AB1346" s="93"/>
    </row>
    <row r="1347" spans="1:28" x14ac:dyDescent="0.25">
      <c r="A1347" s="25"/>
      <c r="B1347" s="25"/>
      <c r="C1347" s="26"/>
      <c r="D1347" s="26"/>
      <c r="E1347" s="25"/>
      <c r="F1347" s="25"/>
      <c r="G1347" s="25"/>
      <c r="H1347" s="25"/>
      <c r="I1347" s="25"/>
      <c r="J1347" s="27"/>
      <c r="K1347" s="27"/>
      <c r="L1347" s="27"/>
      <c r="M1347" s="93" t="e">
        <f>#REF!/#REF!</f>
        <v>#REF!</v>
      </c>
      <c r="N1347" s="4" t="str">
        <f t="shared" ref="N1347:N1374" si="148">A1347&amp;G1347&amp;J1347</f>
        <v/>
      </c>
      <c r="O1347" s="4" t="e">
        <f t="shared" si="146"/>
        <v>#REF!</v>
      </c>
      <c r="P1347" s="8">
        <f t="shared" si="147"/>
        <v>0</v>
      </c>
      <c r="Q1347" s="8" t="e">
        <f>VLOOKUP(P1347,'Lookup Tables'!$A$3:$B$121,1,TRUE)</f>
        <v>#N/A</v>
      </c>
      <c r="R1347" s="9" t="e">
        <f>VLOOKUP(P1347,'Lookup Tables'!$A$3:$B$121,2,TRUE)</f>
        <v>#N/A</v>
      </c>
      <c r="S1347" s="10" t="e">
        <f>VLOOKUP(P1347,'Lookup Tables'!$D$3:$E$25,2,TRUE)</f>
        <v>#N/A</v>
      </c>
      <c r="T1347" s="24" t="str">
        <f>IF(LEFT(G1347,2)="PH",VLOOKUP(LEFT(G1347,3),'Lookup Tables'!$G$3:$H$37,2,FALSE),IF(ISNA(VLOOKUP(LEFT(G1347,2),'Lookup Tables'!$G$3:$H$37,2,FALSE)),"Other",VLOOKUP(LEFT(G1347,2),'Lookup Tables'!$G$3:$H$37,2,FALSE)))</f>
        <v>Other</v>
      </c>
      <c r="U1347" s="79" t="str">
        <f t="shared" ref="U1347:U1410" si="149">LEFT(G1347,3)</f>
        <v/>
      </c>
      <c r="V1347" s="79" t="str">
        <f t="shared" ref="V1347:V1410" si="150">IF(T1347="Battery",IF(LEFT(U1347,1)="L",VALUE(MID(U1347,2,2)),MID(U1347,2,1)),"n/a")</f>
        <v>n/a</v>
      </c>
      <c r="W1347" s="79">
        <f>VLOOKUP(V1347,'Lookup Tables'!$K$3:$L$21,2,FALSE)</f>
        <v>0</v>
      </c>
      <c r="X1347" s="79">
        <f t="shared" ref="X1347:X1410" si="151">W1347*L1347</f>
        <v>0</v>
      </c>
      <c r="Y1347" s="12" t="e">
        <f ca="1">IF(R1347="LATE",TODAY()-P1347,0)</f>
        <v>#N/A</v>
      </c>
      <c r="Z1347" t="e">
        <f ca="1">Y1347*L1347</f>
        <v>#N/A</v>
      </c>
      <c r="AA1347" s="80"/>
      <c r="AB1347" s="93"/>
    </row>
    <row r="1348" spans="1:28" x14ac:dyDescent="0.25">
      <c r="A1348" s="25"/>
      <c r="B1348" s="25"/>
      <c r="C1348" s="26"/>
      <c r="D1348" s="26"/>
      <c r="E1348" s="25"/>
      <c r="F1348" s="25"/>
      <c r="G1348" s="25"/>
      <c r="H1348" s="25"/>
      <c r="I1348" s="25"/>
      <c r="J1348" s="27"/>
      <c r="K1348" s="27"/>
      <c r="L1348" s="27"/>
      <c r="M1348" s="93" t="e">
        <f>#REF!/#REF!</f>
        <v>#REF!</v>
      </c>
      <c r="N1348" s="4" t="str">
        <f t="shared" si="148"/>
        <v/>
      </c>
      <c r="O1348" s="4" t="e">
        <f t="shared" si="146"/>
        <v>#REF!</v>
      </c>
      <c r="P1348" s="8">
        <f t="shared" si="147"/>
        <v>0</v>
      </c>
      <c r="Q1348" s="8" t="e">
        <f>VLOOKUP(P1348,'Lookup Tables'!$A$3:$B$121,1,TRUE)</f>
        <v>#N/A</v>
      </c>
      <c r="R1348" s="9" t="e">
        <f>VLOOKUP(P1348,'Lookup Tables'!$A$3:$B$121,2,TRUE)</f>
        <v>#N/A</v>
      </c>
      <c r="S1348" s="10" t="e">
        <f>VLOOKUP(P1348,'Lookup Tables'!$D$3:$E$25,2,TRUE)</f>
        <v>#N/A</v>
      </c>
      <c r="T1348" s="24" t="str">
        <f>IF(LEFT(G1348,2)="PH",VLOOKUP(LEFT(G1348,3),'Lookup Tables'!$G$3:$H$37,2,FALSE),IF(ISNA(VLOOKUP(LEFT(G1348,2),'Lookup Tables'!$G$3:$H$37,2,FALSE)),"Other",VLOOKUP(LEFT(G1348,2),'Lookup Tables'!$G$3:$H$37,2,FALSE)))</f>
        <v>Other</v>
      </c>
      <c r="U1348" s="79" t="str">
        <f t="shared" si="149"/>
        <v/>
      </c>
      <c r="V1348" s="79" t="str">
        <f t="shared" si="150"/>
        <v>n/a</v>
      </c>
      <c r="W1348" s="79">
        <f>VLOOKUP(V1348,'Lookup Tables'!$K$3:$L$21,2,FALSE)</f>
        <v>0</v>
      </c>
      <c r="X1348" s="79">
        <f t="shared" si="151"/>
        <v>0</v>
      </c>
      <c r="Y1348" s="12" t="e">
        <f ca="1">IF(R1348="LATE",TODAY()-P1348,0)</f>
        <v>#N/A</v>
      </c>
      <c r="Z1348" t="e">
        <f ca="1">Y1348*L1348</f>
        <v>#N/A</v>
      </c>
      <c r="AA1348" s="80"/>
      <c r="AB1348" s="93"/>
    </row>
    <row r="1349" spans="1:28" x14ac:dyDescent="0.25">
      <c r="A1349" s="25"/>
      <c r="B1349" s="25"/>
      <c r="C1349" s="26"/>
      <c r="D1349" s="26"/>
      <c r="E1349" s="25"/>
      <c r="F1349" s="25"/>
      <c r="G1349" s="25"/>
      <c r="H1349" s="25"/>
      <c r="I1349" s="25"/>
      <c r="J1349" s="27"/>
      <c r="K1349" s="27"/>
      <c r="L1349" s="27"/>
      <c r="M1349" s="93" t="e">
        <f>#REF!/#REF!</f>
        <v>#REF!</v>
      </c>
      <c r="N1349" s="4" t="str">
        <f t="shared" si="148"/>
        <v/>
      </c>
      <c r="O1349" s="4" t="e">
        <f t="shared" si="146"/>
        <v>#REF!</v>
      </c>
      <c r="P1349" s="8">
        <f t="shared" si="147"/>
        <v>0</v>
      </c>
      <c r="Q1349" s="8" t="e">
        <f>VLOOKUP(P1349,'Lookup Tables'!$A$3:$B$121,1,TRUE)</f>
        <v>#N/A</v>
      </c>
      <c r="R1349" s="9" t="e">
        <f>VLOOKUP(P1349,'Lookup Tables'!$A$3:$B$121,2,TRUE)</f>
        <v>#N/A</v>
      </c>
      <c r="S1349" s="10" t="e">
        <f>VLOOKUP(P1349,'Lookup Tables'!$D$3:$E$25,2,TRUE)</f>
        <v>#N/A</v>
      </c>
      <c r="T1349" s="24" t="str">
        <f>IF(LEFT(G1349,2)="PH",VLOOKUP(LEFT(G1349,3),'Lookup Tables'!$G$3:$H$37,2,FALSE),IF(ISNA(VLOOKUP(LEFT(G1349,2),'Lookup Tables'!$G$3:$H$37,2,FALSE)),"Other",VLOOKUP(LEFT(G1349,2),'Lookup Tables'!$G$3:$H$37,2,FALSE)))</f>
        <v>Other</v>
      </c>
      <c r="U1349" s="79" t="str">
        <f t="shared" si="149"/>
        <v/>
      </c>
      <c r="V1349" s="79" t="str">
        <f t="shared" si="150"/>
        <v>n/a</v>
      </c>
      <c r="W1349" s="79">
        <f>VLOOKUP(V1349,'Lookup Tables'!$K$3:$L$21,2,FALSE)</f>
        <v>0</v>
      </c>
      <c r="X1349" s="79">
        <f t="shared" si="151"/>
        <v>0</v>
      </c>
      <c r="Y1349" s="12" t="e">
        <f ca="1">IF(R1349="LATE",TODAY()-P1349,0)</f>
        <v>#N/A</v>
      </c>
      <c r="Z1349" t="e">
        <f ca="1">Y1349*L1349</f>
        <v>#N/A</v>
      </c>
      <c r="AA1349" s="80"/>
      <c r="AB1349" s="93"/>
    </row>
    <row r="1350" spans="1:28" x14ac:dyDescent="0.25">
      <c r="A1350" s="25"/>
      <c r="B1350" s="25"/>
      <c r="C1350" s="26"/>
      <c r="D1350" s="26"/>
      <c r="E1350" s="25"/>
      <c r="F1350" s="25"/>
      <c r="G1350" s="25"/>
      <c r="H1350" s="25"/>
      <c r="I1350" s="25"/>
      <c r="J1350" s="27"/>
      <c r="K1350" s="27"/>
      <c r="L1350" s="27"/>
      <c r="M1350" s="93" t="e">
        <f>#REF!/#REF!</f>
        <v>#REF!</v>
      </c>
      <c r="N1350" s="4" t="str">
        <f t="shared" si="148"/>
        <v/>
      </c>
      <c r="O1350" s="4" t="e">
        <f t="shared" si="146"/>
        <v>#REF!</v>
      </c>
      <c r="P1350" s="8">
        <f t="shared" si="147"/>
        <v>0</v>
      </c>
      <c r="Q1350" s="8" t="e">
        <f>VLOOKUP(P1350,'Lookup Tables'!$A$3:$B$121,1,TRUE)</f>
        <v>#N/A</v>
      </c>
      <c r="R1350" s="9" t="e">
        <f>VLOOKUP(P1350,'Lookup Tables'!$A$3:$B$121,2,TRUE)</f>
        <v>#N/A</v>
      </c>
      <c r="S1350" s="10" t="e">
        <f>VLOOKUP(P1350,'Lookup Tables'!$D$3:$E$25,2,TRUE)</f>
        <v>#N/A</v>
      </c>
      <c r="T1350" s="24" t="str">
        <f>IF(LEFT(G1350,2)="PH",VLOOKUP(LEFT(G1350,3),'Lookup Tables'!$G$3:$H$37,2,FALSE),IF(ISNA(VLOOKUP(LEFT(G1350,2),'Lookup Tables'!$G$3:$H$37,2,FALSE)),"Other",VLOOKUP(LEFT(G1350,2),'Lookup Tables'!$G$3:$H$37,2,FALSE)))</f>
        <v>Other</v>
      </c>
      <c r="U1350" s="79" t="str">
        <f t="shared" si="149"/>
        <v/>
      </c>
      <c r="V1350" s="79" t="str">
        <f t="shared" si="150"/>
        <v>n/a</v>
      </c>
      <c r="W1350" s="79">
        <f>VLOOKUP(V1350,'Lookup Tables'!$K$3:$L$21,2,FALSE)</f>
        <v>0</v>
      </c>
      <c r="X1350" s="79">
        <f t="shared" si="151"/>
        <v>0</v>
      </c>
      <c r="Y1350" s="12" t="e">
        <f ca="1">IF(R1350="LATE",TODAY()-P1350,0)</f>
        <v>#N/A</v>
      </c>
      <c r="Z1350" t="e">
        <f ca="1">Y1350*L1350</f>
        <v>#N/A</v>
      </c>
      <c r="AA1350" s="80"/>
      <c r="AB1350" s="93"/>
    </row>
    <row r="1351" spans="1:28" x14ac:dyDescent="0.25">
      <c r="A1351" s="25"/>
      <c r="B1351" s="25"/>
      <c r="C1351" s="26"/>
      <c r="D1351" s="26"/>
      <c r="E1351" s="25"/>
      <c r="F1351" s="25"/>
      <c r="G1351" s="25"/>
      <c r="H1351" s="25"/>
      <c r="I1351" s="25"/>
      <c r="J1351" s="27"/>
      <c r="K1351" s="27"/>
      <c r="L1351" s="27"/>
      <c r="M1351" s="93" t="e">
        <f>#REF!/#REF!</f>
        <v>#REF!</v>
      </c>
      <c r="N1351" s="4" t="str">
        <f t="shared" si="148"/>
        <v/>
      </c>
      <c r="O1351" s="4" t="e">
        <f t="shared" si="146"/>
        <v>#REF!</v>
      </c>
      <c r="P1351" s="8">
        <f t="shared" si="147"/>
        <v>0</v>
      </c>
      <c r="Q1351" s="8" t="e">
        <f>VLOOKUP(P1351,'Lookup Tables'!$A$3:$B$121,1,TRUE)</f>
        <v>#N/A</v>
      </c>
      <c r="R1351" s="9" t="e">
        <f>VLOOKUP(P1351,'Lookup Tables'!$A$3:$B$121,2,TRUE)</f>
        <v>#N/A</v>
      </c>
      <c r="S1351" s="10" t="e">
        <f>VLOOKUP(P1351,'Lookup Tables'!$D$3:$E$25,2,TRUE)</f>
        <v>#N/A</v>
      </c>
      <c r="T1351" s="24" t="str">
        <f>IF(LEFT(G1351,2)="PH",VLOOKUP(LEFT(G1351,3),'Lookup Tables'!$G$3:$H$37,2,FALSE),IF(ISNA(VLOOKUP(LEFT(G1351,2),'Lookup Tables'!$G$3:$H$37,2,FALSE)),"Other",VLOOKUP(LEFT(G1351,2),'Lookup Tables'!$G$3:$H$37,2,FALSE)))</f>
        <v>Other</v>
      </c>
      <c r="U1351" s="79" t="str">
        <f t="shared" si="149"/>
        <v/>
      </c>
      <c r="V1351" s="79" t="str">
        <f t="shared" si="150"/>
        <v>n/a</v>
      </c>
      <c r="W1351" s="79">
        <f>VLOOKUP(V1351,'Lookup Tables'!$K$3:$L$21,2,FALSE)</f>
        <v>0</v>
      </c>
      <c r="X1351" s="79">
        <f t="shared" si="151"/>
        <v>0</v>
      </c>
      <c r="Y1351" s="12" t="e">
        <f ca="1">IF(R1351="LATE",TODAY()-P1351,0)</f>
        <v>#N/A</v>
      </c>
      <c r="Z1351" t="e">
        <f ca="1">Y1351*L1351</f>
        <v>#N/A</v>
      </c>
      <c r="AA1351" s="80"/>
      <c r="AB1351" s="93"/>
    </row>
    <row r="1352" spans="1:28" x14ac:dyDescent="0.25">
      <c r="A1352" s="25"/>
      <c r="B1352" s="25"/>
      <c r="C1352" s="26"/>
      <c r="D1352" s="26"/>
      <c r="E1352" s="25"/>
      <c r="F1352" s="25"/>
      <c r="G1352" s="25"/>
      <c r="H1352" s="25"/>
      <c r="I1352" s="25"/>
      <c r="J1352" s="27"/>
      <c r="K1352" s="27"/>
      <c r="L1352" s="27"/>
      <c r="M1352" s="93" t="e">
        <f>#REF!/#REF!</f>
        <v>#REF!</v>
      </c>
      <c r="N1352" s="4" t="str">
        <f t="shared" si="148"/>
        <v/>
      </c>
      <c r="O1352" s="4" t="e">
        <f t="shared" si="146"/>
        <v>#REF!</v>
      </c>
      <c r="P1352" s="8">
        <f t="shared" si="147"/>
        <v>0</v>
      </c>
      <c r="Q1352" s="8" t="e">
        <f>VLOOKUP(P1352,'Lookup Tables'!$A$3:$B$121,1,TRUE)</f>
        <v>#N/A</v>
      </c>
      <c r="R1352" s="9" t="e">
        <f>VLOOKUP(P1352,'Lookup Tables'!$A$3:$B$121,2,TRUE)</f>
        <v>#N/A</v>
      </c>
      <c r="S1352" s="10" t="e">
        <f>VLOOKUP(P1352,'Lookup Tables'!$D$3:$E$25,2,TRUE)</f>
        <v>#N/A</v>
      </c>
      <c r="T1352" s="24" t="str">
        <f>IF(LEFT(G1352,2)="PH",VLOOKUP(LEFT(G1352,3),'Lookup Tables'!$G$3:$H$37,2,FALSE),IF(ISNA(VLOOKUP(LEFT(G1352,2),'Lookup Tables'!$G$3:$H$37,2,FALSE)),"Other",VLOOKUP(LEFT(G1352,2),'Lookup Tables'!$G$3:$H$37,2,FALSE)))</f>
        <v>Other</v>
      </c>
      <c r="U1352" s="79" t="str">
        <f t="shared" si="149"/>
        <v/>
      </c>
      <c r="V1352" s="79" t="str">
        <f t="shared" si="150"/>
        <v>n/a</v>
      </c>
      <c r="W1352" s="79">
        <f>VLOOKUP(V1352,'Lookup Tables'!$K$3:$L$21,2,FALSE)</f>
        <v>0</v>
      </c>
      <c r="X1352" s="79">
        <f t="shared" si="151"/>
        <v>0</v>
      </c>
      <c r="Y1352" s="12" t="e">
        <f ca="1">IF(R1352="LATE",TODAY()-P1352,0)</f>
        <v>#N/A</v>
      </c>
      <c r="Z1352" t="e">
        <f ca="1">Y1352*L1352</f>
        <v>#N/A</v>
      </c>
      <c r="AA1352" s="80"/>
      <c r="AB1352" s="93"/>
    </row>
    <row r="1353" spans="1:28" x14ac:dyDescent="0.25">
      <c r="A1353" s="25"/>
      <c r="B1353" s="25"/>
      <c r="C1353" s="26"/>
      <c r="D1353" s="26"/>
      <c r="E1353" s="25"/>
      <c r="F1353" s="25"/>
      <c r="G1353" s="25"/>
      <c r="H1353" s="25"/>
      <c r="I1353" s="25"/>
      <c r="J1353" s="27"/>
      <c r="K1353" s="27"/>
      <c r="L1353" s="27"/>
      <c r="M1353" s="93" t="e">
        <f>#REF!/#REF!</f>
        <v>#REF!</v>
      </c>
      <c r="N1353" s="4" t="str">
        <f t="shared" si="148"/>
        <v/>
      </c>
      <c r="O1353" s="4" t="e">
        <f t="shared" si="146"/>
        <v>#REF!</v>
      </c>
      <c r="P1353" s="8">
        <f t="shared" si="147"/>
        <v>0</v>
      </c>
      <c r="Q1353" s="8" t="e">
        <f>VLOOKUP(P1353,'Lookup Tables'!$A$3:$B$121,1,TRUE)</f>
        <v>#N/A</v>
      </c>
      <c r="R1353" s="9" t="e">
        <f>VLOOKUP(P1353,'Lookup Tables'!$A$3:$B$121,2,TRUE)</f>
        <v>#N/A</v>
      </c>
      <c r="S1353" s="10" t="e">
        <f>VLOOKUP(P1353,'Lookup Tables'!$D$3:$E$25,2,TRUE)</f>
        <v>#N/A</v>
      </c>
      <c r="T1353" s="24" t="str">
        <f>IF(LEFT(G1353,2)="PH",VLOOKUP(LEFT(G1353,3),'Lookup Tables'!$G$3:$H$37,2,FALSE),IF(ISNA(VLOOKUP(LEFT(G1353,2),'Lookup Tables'!$G$3:$H$37,2,FALSE)),"Other",VLOOKUP(LEFT(G1353,2),'Lookup Tables'!$G$3:$H$37,2,FALSE)))</f>
        <v>Other</v>
      </c>
      <c r="U1353" s="79" t="str">
        <f t="shared" si="149"/>
        <v/>
      </c>
      <c r="V1353" s="79" t="str">
        <f t="shared" si="150"/>
        <v>n/a</v>
      </c>
      <c r="W1353" s="79">
        <f>VLOOKUP(V1353,'Lookup Tables'!$K$3:$L$21,2,FALSE)</f>
        <v>0</v>
      </c>
      <c r="X1353" s="79">
        <f t="shared" si="151"/>
        <v>0</v>
      </c>
      <c r="Y1353" s="12" t="e">
        <f ca="1">IF(R1353="LATE",TODAY()-P1353,0)</f>
        <v>#N/A</v>
      </c>
      <c r="Z1353" t="e">
        <f ca="1">Y1353*L1353</f>
        <v>#N/A</v>
      </c>
      <c r="AA1353" s="80"/>
      <c r="AB1353" s="93"/>
    </row>
    <row r="1354" spans="1:28" x14ac:dyDescent="0.25">
      <c r="A1354" s="25"/>
      <c r="B1354" s="25"/>
      <c r="C1354" s="26"/>
      <c r="D1354" s="26"/>
      <c r="E1354" s="25"/>
      <c r="F1354" s="25"/>
      <c r="G1354" s="25"/>
      <c r="H1354" s="25"/>
      <c r="I1354" s="25"/>
      <c r="J1354" s="27"/>
      <c r="K1354" s="27"/>
      <c r="L1354" s="27"/>
      <c r="M1354" s="93" t="e">
        <f>#REF!/#REF!</f>
        <v>#REF!</v>
      </c>
      <c r="N1354" s="4" t="str">
        <f t="shared" si="148"/>
        <v/>
      </c>
      <c r="O1354" s="4" t="e">
        <f t="shared" si="146"/>
        <v>#REF!</v>
      </c>
      <c r="P1354" s="8">
        <f t="shared" si="147"/>
        <v>0</v>
      </c>
      <c r="Q1354" s="8" t="e">
        <f>VLOOKUP(P1354,'Lookup Tables'!$A$3:$B$121,1,TRUE)</f>
        <v>#N/A</v>
      </c>
      <c r="R1354" s="9" t="e">
        <f>VLOOKUP(P1354,'Lookup Tables'!$A$3:$B$121,2,TRUE)</f>
        <v>#N/A</v>
      </c>
      <c r="S1354" s="10" t="e">
        <f>VLOOKUP(P1354,'Lookup Tables'!$D$3:$E$25,2,TRUE)</f>
        <v>#N/A</v>
      </c>
      <c r="T1354" s="24" t="str">
        <f>IF(LEFT(G1354,2)="PH",VLOOKUP(LEFT(G1354,3),'Lookup Tables'!$G$3:$H$37,2,FALSE),IF(ISNA(VLOOKUP(LEFT(G1354,2),'Lookup Tables'!$G$3:$H$37,2,FALSE)),"Other",VLOOKUP(LEFT(G1354,2),'Lookup Tables'!$G$3:$H$37,2,FALSE)))</f>
        <v>Other</v>
      </c>
      <c r="U1354" s="79" t="str">
        <f t="shared" si="149"/>
        <v/>
      </c>
      <c r="V1354" s="79" t="str">
        <f t="shared" si="150"/>
        <v>n/a</v>
      </c>
      <c r="W1354" s="79">
        <f>VLOOKUP(V1354,'Lookup Tables'!$K$3:$L$21,2,FALSE)</f>
        <v>0</v>
      </c>
      <c r="X1354" s="79">
        <f t="shared" si="151"/>
        <v>0</v>
      </c>
      <c r="Y1354" s="12" t="e">
        <f ca="1">IF(R1354="LATE",TODAY()-P1354,0)</f>
        <v>#N/A</v>
      </c>
      <c r="Z1354" t="e">
        <f ca="1">Y1354*L1354</f>
        <v>#N/A</v>
      </c>
      <c r="AA1354" s="80"/>
      <c r="AB1354" s="93"/>
    </row>
    <row r="1355" spans="1:28" x14ac:dyDescent="0.25">
      <c r="A1355" s="25"/>
      <c r="B1355" s="25"/>
      <c r="C1355" s="26"/>
      <c r="D1355" s="26"/>
      <c r="E1355" s="25"/>
      <c r="F1355" s="25"/>
      <c r="G1355" s="25"/>
      <c r="H1355" s="25"/>
      <c r="I1355" s="25"/>
      <c r="J1355" s="27"/>
      <c r="K1355" s="27"/>
      <c r="L1355" s="27"/>
      <c r="M1355" s="93" t="e">
        <f>#REF!/#REF!</f>
        <v>#REF!</v>
      </c>
      <c r="N1355" s="4" t="str">
        <f t="shared" si="148"/>
        <v/>
      </c>
      <c r="O1355" s="4" t="e">
        <f t="shared" si="146"/>
        <v>#REF!</v>
      </c>
      <c r="P1355" s="8">
        <f t="shared" si="147"/>
        <v>0</v>
      </c>
      <c r="Q1355" s="8" t="e">
        <f>VLOOKUP(P1355,'Lookup Tables'!$A$3:$B$121,1,TRUE)</f>
        <v>#N/A</v>
      </c>
      <c r="R1355" s="9" t="e">
        <f>VLOOKUP(P1355,'Lookup Tables'!$A$3:$B$121,2,TRUE)</f>
        <v>#N/A</v>
      </c>
      <c r="S1355" s="10" t="e">
        <f>VLOOKUP(P1355,'Lookup Tables'!$D$3:$E$25,2,TRUE)</f>
        <v>#N/A</v>
      </c>
      <c r="T1355" s="24" t="str">
        <f>IF(LEFT(G1355,2)="PH",VLOOKUP(LEFT(G1355,3),'Lookup Tables'!$G$3:$H$37,2,FALSE),IF(ISNA(VLOOKUP(LEFT(G1355,2),'Lookup Tables'!$G$3:$H$37,2,FALSE)),"Other",VLOOKUP(LEFT(G1355,2),'Lookup Tables'!$G$3:$H$37,2,FALSE)))</f>
        <v>Other</v>
      </c>
      <c r="U1355" s="79" t="str">
        <f t="shared" si="149"/>
        <v/>
      </c>
      <c r="V1355" s="79" t="str">
        <f t="shared" si="150"/>
        <v>n/a</v>
      </c>
      <c r="W1355" s="79">
        <f>VLOOKUP(V1355,'Lookup Tables'!$K$3:$L$21,2,FALSE)</f>
        <v>0</v>
      </c>
      <c r="X1355" s="79">
        <f t="shared" si="151"/>
        <v>0</v>
      </c>
      <c r="Y1355" s="12" t="e">
        <f ca="1">IF(R1355="LATE",TODAY()-P1355,0)</f>
        <v>#N/A</v>
      </c>
      <c r="Z1355" t="e">
        <f ca="1">Y1355*L1355</f>
        <v>#N/A</v>
      </c>
      <c r="AA1355" s="80"/>
      <c r="AB1355" s="93"/>
    </row>
    <row r="1356" spans="1:28" x14ac:dyDescent="0.25">
      <c r="A1356" s="25"/>
      <c r="B1356" s="25"/>
      <c r="C1356" s="26"/>
      <c r="D1356" s="26"/>
      <c r="E1356" s="25"/>
      <c r="F1356" s="25"/>
      <c r="G1356" s="25"/>
      <c r="H1356" s="25"/>
      <c r="I1356" s="25"/>
      <c r="J1356" s="27"/>
      <c r="K1356" s="27"/>
      <c r="L1356" s="27"/>
      <c r="M1356" s="93" t="e">
        <f>#REF!/#REF!</f>
        <v>#REF!</v>
      </c>
      <c r="N1356" s="4" t="str">
        <f t="shared" si="148"/>
        <v/>
      </c>
      <c r="O1356" s="4" t="e">
        <f t="shared" si="146"/>
        <v>#REF!</v>
      </c>
      <c r="P1356" s="8">
        <f t="shared" si="147"/>
        <v>0</v>
      </c>
      <c r="Q1356" s="8" t="e">
        <f>VLOOKUP(P1356,'Lookup Tables'!$A$3:$B$121,1,TRUE)</f>
        <v>#N/A</v>
      </c>
      <c r="R1356" s="9" t="e">
        <f>VLOOKUP(P1356,'Lookup Tables'!$A$3:$B$121,2,TRUE)</f>
        <v>#N/A</v>
      </c>
      <c r="S1356" s="10" t="e">
        <f>VLOOKUP(P1356,'Lookup Tables'!$D$3:$E$25,2,TRUE)</f>
        <v>#N/A</v>
      </c>
      <c r="T1356" s="24" t="str">
        <f>IF(LEFT(G1356,2)="PH",VLOOKUP(LEFT(G1356,3),'Lookup Tables'!$G$3:$H$37,2,FALSE),IF(ISNA(VLOOKUP(LEFT(G1356,2),'Lookup Tables'!$G$3:$H$37,2,FALSE)),"Other",VLOOKUP(LEFT(G1356,2),'Lookup Tables'!$G$3:$H$37,2,FALSE)))</f>
        <v>Other</v>
      </c>
      <c r="U1356" s="79" t="str">
        <f t="shared" si="149"/>
        <v/>
      </c>
      <c r="V1356" s="79" t="str">
        <f t="shared" si="150"/>
        <v>n/a</v>
      </c>
      <c r="W1356" s="79">
        <f>VLOOKUP(V1356,'Lookup Tables'!$K$3:$L$21,2,FALSE)</f>
        <v>0</v>
      </c>
      <c r="X1356" s="79">
        <f t="shared" si="151"/>
        <v>0</v>
      </c>
      <c r="Y1356" s="12" t="e">
        <f ca="1">IF(R1356="LATE",TODAY()-P1356,0)</f>
        <v>#N/A</v>
      </c>
      <c r="Z1356" t="e">
        <f ca="1">Y1356*L1356</f>
        <v>#N/A</v>
      </c>
      <c r="AA1356" s="80"/>
      <c r="AB1356" s="93"/>
    </row>
    <row r="1357" spans="1:28" x14ac:dyDescent="0.25">
      <c r="A1357" s="25"/>
      <c r="B1357" s="25"/>
      <c r="C1357" s="26"/>
      <c r="D1357" s="26"/>
      <c r="E1357" s="25"/>
      <c r="F1357" s="25"/>
      <c r="G1357" s="25"/>
      <c r="H1357" s="25"/>
      <c r="I1357" s="25"/>
      <c r="J1357" s="27"/>
      <c r="K1357" s="27"/>
      <c r="L1357" s="27"/>
      <c r="M1357" s="93" t="e">
        <f>#REF!/#REF!</f>
        <v>#REF!</v>
      </c>
      <c r="N1357" s="4" t="str">
        <f t="shared" si="148"/>
        <v/>
      </c>
      <c r="O1357" s="4" t="e">
        <f t="shared" si="146"/>
        <v>#REF!</v>
      </c>
      <c r="P1357" s="8">
        <f t="shared" si="147"/>
        <v>0</v>
      </c>
      <c r="Q1357" s="8" t="e">
        <f>VLOOKUP(P1357,'Lookup Tables'!$A$3:$B$121,1,TRUE)</f>
        <v>#N/A</v>
      </c>
      <c r="R1357" s="9" t="e">
        <f>VLOOKUP(P1357,'Lookup Tables'!$A$3:$B$121,2,TRUE)</f>
        <v>#N/A</v>
      </c>
      <c r="S1357" s="10" t="e">
        <f>VLOOKUP(P1357,'Lookup Tables'!$D$3:$E$25,2,TRUE)</f>
        <v>#N/A</v>
      </c>
      <c r="T1357" s="24" t="str">
        <f>IF(LEFT(G1357,2)="PH",VLOOKUP(LEFT(G1357,3),'Lookup Tables'!$G$3:$H$37,2,FALSE),IF(ISNA(VLOOKUP(LEFT(G1357,2),'Lookup Tables'!$G$3:$H$37,2,FALSE)),"Other",VLOOKUP(LEFT(G1357,2),'Lookup Tables'!$G$3:$H$37,2,FALSE)))</f>
        <v>Other</v>
      </c>
      <c r="U1357" s="79" t="str">
        <f t="shared" si="149"/>
        <v/>
      </c>
      <c r="V1357" s="79" t="str">
        <f t="shared" si="150"/>
        <v>n/a</v>
      </c>
      <c r="W1357" s="79">
        <f>VLOOKUP(V1357,'Lookup Tables'!$K$3:$L$21,2,FALSE)</f>
        <v>0</v>
      </c>
      <c r="X1357" s="79">
        <f t="shared" si="151"/>
        <v>0</v>
      </c>
      <c r="Y1357" s="12" t="e">
        <f ca="1">IF(R1357="LATE",TODAY()-P1357,0)</f>
        <v>#N/A</v>
      </c>
      <c r="Z1357" t="e">
        <f ca="1">Y1357*L1357</f>
        <v>#N/A</v>
      </c>
      <c r="AA1357" s="80"/>
      <c r="AB1357" s="93"/>
    </row>
    <row r="1358" spans="1:28" x14ac:dyDescent="0.25">
      <c r="A1358" s="25"/>
      <c r="B1358" s="25"/>
      <c r="C1358" s="26"/>
      <c r="D1358" s="26"/>
      <c r="E1358" s="25"/>
      <c r="F1358" s="25"/>
      <c r="G1358" s="25"/>
      <c r="H1358" s="25"/>
      <c r="I1358" s="25"/>
      <c r="J1358" s="27"/>
      <c r="K1358" s="27"/>
      <c r="L1358" s="27"/>
      <c r="M1358" s="93" t="e">
        <f>#REF!/#REF!</f>
        <v>#REF!</v>
      </c>
      <c r="N1358" s="4" t="str">
        <f t="shared" si="148"/>
        <v/>
      </c>
      <c r="O1358" s="4" t="e">
        <f t="shared" si="146"/>
        <v>#REF!</v>
      </c>
      <c r="P1358" s="8">
        <f t="shared" si="147"/>
        <v>0</v>
      </c>
      <c r="Q1358" s="8" t="e">
        <f>VLOOKUP(P1358,'Lookup Tables'!$A$3:$B$121,1,TRUE)</f>
        <v>#N/A</v>
      </c>
      <c r="R1358" s="9" t="e">
        <f>VLOOKUP(P1358,'Lookup Tables'!$A$3:$B$121,2,TRUE)</f>
        <v>#N/A</v>
      </c>
      <c r="S1358" s="10" t="e">
        <f>VLOOKUP(P1358,'Lookup Tables'!$D$3:$E$25,2,TRUE)</f>
        <v>#N/A</v>
      </c>
      <c r="T1358" s="24" t="str">
        <f>IF(LEFT(G1358,2)="PH",VLOOKUP(LEFT(G1358,3),'Lookup Tables'!$G$3:$H$37,2,FALSE),IF(ISNA(VLOOKUP(LEFT(G1358,2),'Lookup Tables'!$G$3:$H$37,2,FALSE)),"Other",VLOOKUP(LEFT(G1358,2),'Lookup Tables'!$G$3:$H$37,2,FALSE)))</f>
        <v>Other</v>
      </c>
      <c r="U1358" s="79" t="str">
        <f t="shared" si="149"/>
        <v/>
      </c>
      <c r="V1358" s="79" t="str">
        <f t="shared" si="150"/>
        <v>n/a</v>
      </c>
      <c r="W1358" s="79">
        <f>VLOOKUP(V1358,'Lookup Tables'!$K$3:$L$21,2,FALSE)</f>
        <v>0</v>
      </c>
      <c r="X1358" s="79">
        <f t="shared" si="151"/>
        <v>0</v>
      </c>
      <c r="Y1358" s="12" t="e">
        <f ca="1">IF(R1358="LATE",TODAY()-P1358,0)</f>
        <v>#N/A</v>
      </c>
      <c r="Z1358" t="e">
        <f ca="1">Y1358*L1358</f>
        <v>#N/A</v>
      </c>
      <c r="AA1358" s="80"/>
      <c r="AB1358" s="93"/>
    </row>
    <row r="1359" spans="1:28" x14ac:dyDescent="0.25">
      <c r="A1359" s="25"/>
      <c r="B1359" s="25"/>
      <c r="C1359" s="26"/>
      <c r="D1359" s="26"/>
      <c r="E1359" s="25"/>
      <c r="F1359" s="25"/>
      <c r="G1359" s="25"/>
      <c r="H1359" s="25"/>
      <c r="I1359" s="25"/>
      <c r="J1359" s="27"/>
      <c r="K1359" s="27"/>
      <c r="L1359" s="27"/>
      <c r="M1359" s="93" t="e">
        <f>#REF!/#REF!</f>
        <v>#REF!</v>
      </c>
      <c r="N1359" s="4" t="str">
        <f t="shared" si="148"/>
        <v/>
      </c>
      <c r="O1359" s="4" t="e">
        <f t="shared" si="146"/>
        <v>#REF!</v>
      </c>
      <c r="P1359" s="8">
        <f t="shared" si="147"/>
        <v>0</v>
      </c>
      <c r="Q1359" s="8" t="e">
        <f>VLOOKUP(P1359,'Lookup Tables'!$A$3:$B$121,1,TRUE)</f>
        <v>#N/A</v>
      </c>
      <c r="R1359" s="9" t="e">
        <f>VLOOKUP(P1359,'Lookup Tables'!$A$3:$B$121,2,TRUE)</f>
        <v>#N/A</v>
      </c>
      <c r="S1359" s="10" t="e">
        <f>VLOOKUP(P1359,'Lookup Tables'!$D$3:$E$25,2,TRUE)</f>
        <v>#N/A</v>
      </c>
      <c r="T1359" s="24" t="str">
        <f>IF(LEFT(G1359,2)="PH",VLOOKUP(LEFT(G1359,3),'Lookup Tables'!$G$3:$H$37,2,FALSE),IF(ISNA(VLOOKUP(LEFT(G1359,2),'Lookup Tables'!$G$3:$H$37,2,FALSE)),"Other",VLOOKUP(LEFT(G1359,2),'Lookup Tables'!$G$3:$H$37,2,FALSE)))</f>
        <v>Other</v>
      </c>
      <c r="U1359" s="79" t="str">
        <f t="shared" si="149"/>
        <v/>
      </c>
      <c r="V1359" s="79" t="str">
        <f t="shared" si="150"/>
        <v>n/a</v>
      </c>
      <c r="W1359" s="79">
        <f>VLOOKUP(V1359,'Lookup Tables'!$K$3:$L$21,2,FALSE)</f>
        <v>0</v>
      </c>
      <c r="X1359" s="79">
        <f t="shared" si="151"/>
        <v>0</v>
      </c>
      <c r="Y1359" s="12" t="e">
        <f ca="1">IF(R1359="LATE",TODAY()-P1359,0)</f>
        <v>#N/A</v>
      </c>
      <c r="Z1359" t="e">
        <f ca="1">Y1359*L1359</f>
        <v>#N/A</v>
      </c>
      <c r="AA1359" s="80"/>
      <c r="AB1359" s="93"/>
    </row>
    <row r="1360" spans="1:28" x14ac:dyDescent="0.25">
      <c r="A1360" s="25"/>
      <c r="B1360" s="25"/>
      <c r="C1360" s="26"/>
      <c r="D1360" s="26"/>
      <c r="E1360" s="25"/>
      <c r="F1360" s="25"/>
      <c r="G1360" s="25"/>
      <c r="H1360" s="25"/>
      <c r="I1360" s="25"/>
      <c r="J1360" s="27"/>
      <c r="K1360" s="27"/>
      <c r="L1360" s="27"/>
      <c r="M1360" s="93" t="e">
        <f>#REF!/#REF!</f>
        <v>#REF!</v>
      </c>
      <c r="N1360" s="4" t="str">
        <f t="shared" si="148"/>
        <v/>
      </c>
      <c r="O1360" s="4" t="e">
        <f t="shared" si="146"/>
        <v>#REF!</v>
      </c>
      <c r="P1360" s="8">
        <f t="shared" si="147"/>
        <v>0</v>
      </c>
      <c r="Q1360" s="8" t="e">
        <f>VLOOKUP(P1360,'Lookup Tables'!$A$3:$B$121,1,TRUE)</f>
        <v>#N/A</v>
      </c>
      <c r="R1360" s="9" t="e">
        <f>VLOOKUP(P1360,'Lookup Tables'!$A$3:$B$121,2,TRUE)</f>
        <v>#N/A</v>
      </c>
      <c r="S1360" s="10" t="e">
        <f>VLOOKUP(P1360,'Lookup Tables'!$D$3:$E$25,2,TRUE)</f>
        <v>#N/A</v>
      </c>
      <c r="T1360" s="24" t="str">
        <f>IF(LEFT(G1360,2)="PH",VLOOKUP(LEFT(G1360,3),'Lookup Tables'!$G$3:$H$37,2,FALSE),IF(ISNA(VLOOKUP(LEFT(G1360,2),'Lookup Tables'!$G$3:$H$37,2,FALSE)),"Other",VLOOKUP(LEFT(G1360,2),'Lookup Tables'!$G$3:$H$37,2,FALSE)))</f>
        <v>Other</v>
      </c>
      <c r="U1360" s="79" t="str">
        <f t="shared" si="149"/>
        <v/>
      </c>
      <c r="V1360" s="79" t="str">
        <f t="shared" si="150"/>
        <v>n/a</v>
      </c>
      <c r="W1360" s="79">
        <f>VLOOKUP(V1360,'Lookup Tables'!$K$3:$L$21,2,FALSE)</f>
        <v>0</v>
      </c>
      <c r="X1360" s="79">
        <f t="shared" si="151"/>
        <v>0</v>
      </c>
      <c r="Y1360" s="12" t="e">
        <f ca="1">IF(R1360="LATE",TODAY()-P1360,0)</f>
        <v>#N/A</v>
      </c>
      <c r="Z1360" t="e">
        <f ca="1">Y1360*L1360</f>
        <v>#N/A</v>
      </c>
      <c r="AA1360" s="80"/>
      <c r="AB1360" s="93"/>
    </row>
    <row r="1361" spans="1:28" x14ac:dyDescent="0.25">
      <c r="A1361" s="25"/>
      <c r="B1361" s="25"/>
      <c r="C1361" s="26"/>
      <c r="D1361" s="26"/>
      <c r="E1361" s="25"/>
      <c r="F1361" s="25"/>
      <c r="G1361" s="25"/>
      <c r="H1361" s="25"/>
      <c r="I1361" s="25"/>
      <c r="J1361" s="27"/>
      <c r="K1361" s="27"/>
      <c r="L1361" s="27"/>
      <c r="M1361" s="93" t="e">
        <f>#REF!/#REF!</f>
        <v>#REF!</v>
      </c>
      <c r="N1361" s="4" t="str">
        <f t="shared" si="148"/>
        <v/>
      </c>
      <c r="O1361" s="4" t="e">
        <f t="shared" ref="O1361:O1374" si="152">M1361*L1361</f>
        <v>#REF!</v>
      </c>
      <c r="P1361" s="8">
        <f t="shared" ref="P1361:P1374" si="153">VALUE(IF(RIGHT(I1361,1)="]",MID(I1361,LEN(I1361)-8,8),D1361))</f>
        <v>0</v>
      </c>
      <c r="Q1361" s="8" t="e">
        <f>VLOOKUP(P1361,'Lookup Tables'!$A$3:$B$121,1,TRUE)</f>
        <v>#N/A</v>
      </c>
      <c r="R1361" s="9" t="e">
        <f>VLOOKUP(P1361,'Lookup Tables'!$A$3:$B$121,2,TRUE)</f>
        <v>#N/A</v>
      </c>
      <c r="S1361" s="10" t="e">
        <f>VLOOKUP(P1361,'Lookup Tables'!$D$3:$E$25,2,TRUE)</f>
        <v>#N/A</v>
      </c>
      <c r="T1361" s="24" t="str">
        <f>IF(LEFT(G1361,2)="PH",VLOOKUP(LEFT(G1361,3),'Lookup Tables'!$G$3:$H$37,2,FALSE),IF(ISNA(VLOOKUP(LEFT(G1361,2),'Lookup Tables'!$G$3:$H$37,2,FALSE)),"Other",VLOOKUP(LEFT(G1361,2),'Lookup Tables'!$G$3:$H$37,2,FALSE)))</f>
        <v>Other</v>
      </c>
      <c r="U1361" s="79" t="str">
        <f t="shared" si="149"/>
        <v/>
      </c>
      <c r="V1361" s="79" t="str">
        <f t="shared" si="150"/>
        <v>n/a</v>
      </c>
      <c r="W1361" s="79">
        <f>VLOOKUP(V1361,'Lookup Tables'!$K$3:$L$21,2,FALSE)</f>
        <v>0</v>
      </c>
      <c r="X1361" s="79">
        <f t="shared" si="151"/>
        <v>0</v>
      </c>
      <c r="Y1361" s="12" t="e">
        <f ca="1">IF(R1361="LATE",TODAY()-P1361,0)</f>
        <v>#N/A</v>
      </c>
      <c r="Z1361" t="e">
        <f ca="1">Y1361*L1361</f>
        <v>#N/A</v>
      </c>
      <c r="AA1361" s="80"/>
      <c r="AB1361" s="93"/>
    </row>
    <row r="1362" spans="1:28" x14ac:dyDescent="0.25">
      <c r="A1362" s="25"/>
      <c r="B1362" s="25"/>
      <c r="C1362" s="26"/>
      <c r="D1362" s="26"/>
      <c r="E1362" s="25"/>
      <c r="F1362" s="25"/>
      <c r="G1362" s="25"/>
      <c r="H1362" s="25"/>
      <c r="I1362" s="25"/>
      <c r="J1362" s="27"/>
      <c r="K1362" s="27"/>
      <c r="L1362" s="27"/>
      <c r="M1362" s="93" t="e">
        <f>#REF!/#REF!</f>
        <v>#REF!</v>
      </c>
      <c r="N1362" s="4" t="str">
        <f t="shared" si="148"/>
        <v/>
      </c>
      <c r="O1362" s="4" t="e">
        <f t="shared" si="152"/>
        <v>#REF!</v>
      </c>
      <c r="P1362" s="8">
        <f t="shared" si="153"/>
        <v>0</v>
      </c>
      <c r="Q1362" s="8" t="e">
        <f>VLOOKUP(P1362,'Lookup Tables'!$A$3:$B$121,1,TRUE)</f>
        <v>#N/A</v>
      </c>
      <c r="R1362" s="9" t="e">
        <f>VLOOKUP(P1362,'Lookup Tables'!$A$3:$B$121,2,TRUE)</f>
        <v>#N/A</v>
      </c>
      <c r="S1362" s="10" t="e">
        <f>VLOOKUP(P1362,'Lookup Tables'!$D$3:$E$25,2,TRUE)</f>
        <v>#N/A</v>
      </c>
      <c r="T1362" s="24" t="str">
        <f>IF(LEFT(G1362,2)="PH",VLOOKUP(LEFT(G1362,3),'Lookup Tables'!$G$3:$H$37,2,FALSE),IF(ISNA(VLOOKUP(LEFT(G1362,2),'Lookup Tables'!$G$3:$H$37,2,FALSE)),"Other",VLOOKUP(LEFT(G1362,2),'Lookup Tables'!$G$3:$H$37,2,FALSE)))</f>
        <v>Other</v>
      </c>
      <c r="U1362" s="79" t="str">
        <f t="shared" si="149"/>
        <v/>
      </c>
      <c r="V1362" s="79" t="str">
        <f t="shared" si="150"/>
        <v>n/a</v>
      </c>
      <c r="W1362" s="79">
        <f>VLOOKUP(V1362,'Lookup Tables'!$K$3:$L$21,2,FALSE)</f>
        <v>0</v>
      </c>
      <c r="X1362" s="79">
        <f t="shared" si="151"/>
        <v>0</v>
      </c>
      <c r="Y1362" s="12" t="e">
        <f ca="1">IF(R1362="LATE",TODAY()-P1362,0)</f>
        <v>#N/A</v>
      </c>
      <c r="Z1362" t="e">
        <f ca="1">Y1362*L1362</f>
        <v>#N/A</v>
      </c>
      <c r="AA1362" s="80"/>
      <c r="AB1362" s="93"/>
    </row>
    <row r="1363" spans="1:28" x14ac:dyDescent="0.25">
      <c r="A1363" s="25"/>
      <c r="B1363" s="25"/>
      <c r="C1363" s="26"/>
      <c r="D1363" s="26"/>
      <c r="E1363" s="25"/>
      <c r="F1363" s="25"/>
      <c r="G1363" s="25"/>
      <c r="H1363" s="25"/>
      <c r="I1363" s="25"/>
      <c r="J1363" s="27"/>
      <c r="K1363" s="27"/>
      <c r="L1363" s="27"/>
      <c r="M1363" s="93" t="e">
        <f>#REF!/#REF!</f>
        <v>#REF!</v>
      </c>
      <c r="N1363" s="4" t="str">
        <f t="shared" si="148"/>
        <v/>
      </c>
      <c r="O1363" s="4" t="e">
        <f t="shared" si="152"/>
        <v>#REF!</v>
      </c>
      <c r="P1363" s="8">
        <f t="shared" si="153"/>
        <v>0</v>
      </c>
      <c r="Q1363" s="8" t="e">
        <f>VLOOKUP(P1363,'Lookup Tables'!$A$3:$B$121,1,TRUE)</f>
        <v>#N/A</v>
      </c>
      <c r="R1363" s="9" t="e">
        <f>VLOOKUP(P1363,'Lookup Tables'!$A$3:$B$121,2,TRUE)</f>
        <v>#N/A</v>
      </c>
      <c r="S1363" s="10" t="e">
        <f>VLOOKUP(P1363,'Lookup Tables'!$D$3:$E$25,2,TRUE)</f>
        <v>#N/A</v>
      </c>
      <c r="T1363" s="24" t="str">
        <f>IF(LEFT(G1363,2)="PH",VLOOKUP(LEFT(G1363,3),'Lookup Tables'!$G$3:$H$37,2,FALSE),IF(ISNA(VLOOKUP(LEFT(G1363,2),'Lookup Tables'!$G$3:$H$37,2,FALSE)),"Other",VLOOKUP(LEFT(G1363,2),'Lookup Tables'!$G$3:$H$37,2,FALSE)))</f>
        <v>Other</v>
      </c>
      <c r="U1363" s="79" t="str">
        <f t="shared" si="149"/>
        <v/>
      </c>
      <c r="V1363" s="79" t="str">
        <f t="shared" si="150"/>
        <v>n/a</v>
      </c>
      <c r="W1363" s="79">
        <f>VLOOKUP(V1363,'Lookup Tables'!$K$3:$L$21,2,FALSE)</f>
        <v>0</v>
      </c>
      <c r="X1363" s="79">
        <f t="shared" si="151"/>
        <v>0</v>
      </c>
      <c r="Y1363" s="12" t="e">
        <f ca="1">IF(R1363="LATE",TODAY()-P1363,0)</f>
        <v>#N/A</v>
      </c>
      <c r="Z1363" t="e">
        <f ca="1">Y1363*L1363</f>
        <v>#N/A</v>
      </c>
      <c r="AA1363" s="80"/>
      <c r="AB1363" s="93"/>
    </row>
    <row r="1364" spans="1:28" x14ac:dyDescent="0.25">
      <c r="A1364" s="25"/>
      <c r="B1364" s="25"/>
      <c r="C1364" s="26"/>
      <c r="D1364" s="26"/>
      <c r="E1364" s="25"/>
      <c r="F1364" s="25"/>
      <c r="G1364" s="25"/>
      <c r="H1364" s="25"/>
      <c r="I1364" s="25"/>
      <c r="J1364" s="27"/>
      <c r="K1364" s="27"/>
      <c r="L1364" s="27"/>
      <c r="M1364" s="93" t="e">
        <f>#REF!/#REF!</f>
        <v>#REF!</v>
      </c>
      <c r="N1364" s="4" t="str">
        <f t="shared" si="148"/>
        <v/>
      </c>
      <c r="O1364" s="4" t="e">
        <f t="shared" si="152"/>
        <v>#REF!</v>
      </c>
      <c r="P1364" s="8">
        <f t="shared" si="153"/>
        <v>0</v>
      </c>
      <c r="Q1364" s="8" t="e">
        <f>VLOOKUP(P1364,'Lookup Tables'!$A$3:$B$121,1,TRUE)</f>
        <v>#N/A</v>
      </c>
      <c r="R1364" s="9" t="e">
        <f>VLOOKUP(P1364,'Lookup Tables'!$A$3:$B$121,2,TRUE)</f>
        <v>#N/A</v>
      </c>
      <c r="S1364" s="10" t="e">
        <f>VLOOKUP(P1364,'Lookup Tables'!$D$3:$E$25,2,TRUE)</f>
        <v>#N/A</v>
      </c>
      <c r="T1364" s="24" t="str">
        <f>IF(LEFT(G1364,2)="PH",VLOOKUP(LEFT(G1364,3),'Lookup Tables'!$G$3:$H$37,2,FALSE),IF(ISNA(VLOOKUP(LEFT(G1364,2),'Lookup Tables'!$G$3:$H$37,2,FALSE)),"Other",VLOOKUP(LEFT(G1364,2),'Lookup Tables'!$G$3:$H$37,2,FALSE)))</f>
        <v>Other</v>
      </c>
      <c r="U1364" s="79" t="str">
        <f t="shared" si="149"/>
        <v/>
      </c>
      <c r="V1364" s="79" t="str">
        <f t="shared" si="150"/>
        <v>n/a</v>
      </c>
      <c r="W1364" s="79">
        <f>VLOOKUP(V1364,'Lookup Tables'!$K$3:$L$21,2,FALSE)</f>
        <v>0</v>
      </c>
      <c r="X1364" s="79">
        <f t="shared" si="151"/>
        <v>0</v>
      </c>
      <c r="Y1364" s="12" t="e">
        <f ca="1">IF(R1364="LATE",TODAY()-P1364,0)</f>
        <v>#N/A</v>
      </c>
      <c r="Z1364" t="e">
        <f ca="1">Y1364*L1364</f>
        <v>#N/A</v>
      </c>
      <c r="AA1364" s="80"/>
      <c r="AB1364" s="93"/>
    </row>
    <row r="1365" spans="1:28" x14ac:dyDescent="0.25">
      <c r="A1365" s="25"/>
      <c r="B1365" s="25"/>
      <c r="C1365" s="26"/>
      <c r="D1365" s="26"/>
      <c r="E1365" s="25"/>
      <c r="F1365" s="25"/>
      <c r="G1365" s="25"/>
      <c r="H1365" s="25"/>
      <c r="I1365" s="25"/>
      <c r="J1365" s="27"/>
      <c r="K1365" s="27"/>
      <c r="L1365" s="27"/>
      <c r="M1365" s="93" t="e">
        <f>#REF!/#REF!</f>
        <v>#REF!</v>
      </c>
      <c r="N1365" s="4" t="str">
        <f t="shared" si="148"/>
        <v/>
      </c>
      <c r="O1365" s="4" t="e">
        <f t="shared" si="152"/>
        <v>#REF!</v>
      </c>
      <c r="P1365" s="8">
        <f t="shared" si="153"/>
        <v>0</v>
      </c>
      <c r="Q1365" s="8" t="e">
        <f>VLOOKUP(P1365,'Lookup Tables'!$A$3:$B$121,1,TRUE)</f>
        <v>#N/A</v>
      </c>
      <c r="R1365" s="9" t="e">
        <f>VLOOKUP(P1365,'Lookup Tables'!$A$3:$B$121,2,TRUE)</f>
        <v>#N/A</v>
      </c>
      <c r="S1365" s="10" t="e">
        <f>VLOOKUP(P1365,'Lookup Tables'!$D$3:$E$25,2,TRUE)</f>
        <v>#N/A</v>
      </c>
      <c r="T1365" s="24" t="str">
        <f>IF(LEFT(G1365,2)="PH",VLOOKUP(LEFT(G1365,3),'Lookup Tables'!$G$3:$H$37,2,FALSE),IF(ISNA(VLOOKUP(LEFT(G1365,2),'Lookup Tables'!$G$3:$H$37,2,FALSE)),"Other",VLOOKUP(LEFT(G1365,2),'Lookup Tables'!$G$3:$H$37,2,FALSE)))</f>
        <v>Other</v>
      </c>
      <c r="U1365" s="79" t="str">
        <f t="shared" si="149"/>
        <v/>
      </c>
      <c r="V1365" s="79" t="str">
        <f t="shared" si="150"/>
        <v>n/a</v>
      </c>
      <c r="W1365" s="79">
        <f>VLOOKUP(V1365,'Lookup Tables'!$K$3:$L$21,2,FALSE)</f>
        <v>0</v>
      </c>
      <c r="X1365" s="79">
        <f t="shared" si="151"/>
        <v>0</v>
      </c>
      <c r="Y1365" s="12" t="e">
        <f ca="1">IF(R1365="LATE",TODAY()-P1365,0)</f>
        <v>#N/A</v>
      </c>
      <c r="Z1365" t="e">
        <f ca="1">Y1365*L1365</f>
        <v>#N/A</v>
      </c>
      <c r="AA1365" s="80"/>
      <c r="AB1365" s="93"/>
    </row>
    <row r="1366" spans="1:28" x14ac:dyDescent="0.25">
      <c r="A1366" s="25"/>
      <c r="B1366" s="25"/>
      <c r="C1366" s="26"/>
      <c r="D1366" s="26"/>
      <c r="E1366" s="25"/>
      <c r="F1366" s="25"/>
      <c r="G1366" s="25"/>
      <c r="H1366" s="25"/>
      <c r="I1366" s="25"/>
      <c r="J1366" s="27"/>
      <c r="K1366" s="27"/>
      <c r="L1366" s="27"/>
      <c r="M1366" s="93" t="e">
        <f>#REF!/#REF!</f>
        <v>#REF!</v>
      </c>
      <c r="N1366" s="4" t="str">
        <f t="shared" si="148"/>
        <v/>
      </c>
      <c r="O1366" s="4" t="e">
        <f t="shared" si="152"/>
        <v>#REF!</v>
      </c>
      <c r="P1366" s="8">
        <f t="shared" si="153"/>
        <v>0</v>
      </c>
      <c r="Q1366" s="8" t="e">
        <f>VLOOKUP(P1366,'Lookup Tables'!$A$3:$B$121,1,TRUE)</f>
        <v>#N/A</v>
      </c>
      <c r="R1366" s="9" t="e">
        <f>VLOOKUP(P1366,'Lookup Tables'!$A$3:$B$121,2,TRUE)</f>
        <v>#N/A</v>
      </c>
      <c r="S1366" s="10" t="e">
        <f>VLOOKUP(P1366,'Lookup Tables'!$D$3:$E$25,2,TRUE)</f>
        <v>#N/A</v>
      </c>
      <c r="T1366" s="24" t="str">
        <f>IF(LEFT(G1366,2)="PH",VLOOKUP(LEFT(G1366,3),'Lookup Tables'!$G$3:$H$37,2,FALSE),IF(ISNA(VLOOKUP(LEFT(G1366,2),'Lookup Tables'!$G$3:$H$37,2,FALSE)),"Other",VLOOKUP(LEFT(G1366,2),'Lookup Tables'!$G$3:$H$37,2,FALSE)))</f>
        <v>Other</v>
      </c>
      <c r="U1366" s="79" t="str">
        <f t="shared" si="149"/>
        <v/>
      </c>
      <c r="V1366" s="79" t="str">
        <f t="shared" si="150"/>
        <v>n/a</v>
      </c>
      <c r="W1366" s="79">
        <f>VLOOKUP(V1366,'Lookup Tables'!$K$3:$L$21,2,FALSE)</f>
        <v>0</v>
      </c>
      <c r="X1366" s="79">
        <f t="shared" si="151"/>
        <v>0</v>
      </c>
      <c r="Y1366" s="12" t="e">
        <f ca="1">IF(R1366="LATE",TODAY()-P1366,0)</f>
        <v>#N/A</v>
      </c>
      <c r="Z1366" t="e">
        <f ca="1">Y1366*L1366</f>
        <v>#N/A</v>
      </c>
      <c r="AA1366" s="80"/>
      <c r="AB1366" s="93"/>
    </row>
    <row r="1367" spans="1:28" x14ac:dyDescent="0.25">
      <c r="A1367" s="25"/>
      <c r="B1367" s="25"/>
      <c r="C1367" s="26"/>
      <c r="D1367" s="26"/>
      <c r="E1367" s="25"/>
      <c r="F1367" s="25"/>
      <c r="G1367" s="25"/>
      <c r="H1367" s="25"/>
      <c r="I1367" s="25"/>
      <c r="J1367" s="27"/>
      <c r="K1367" s="27"/>
      <c r="L1367" s="27"/>
      <c r="M1367" s="93" t="e">
        <f>#REF!/#REF!</f>
        <v>#REF!</v>
      </c>
      <c r="N1367" s="4" t="str">
        <f t="shared" si="148"/>
        <v/>
      </c>
      <c r="O1367" s="4" t="e">
        <f t="shared" si="152"/>
        <v>#REF!</v>
      </c>
      <c r="P1367" s="8">
        <f t="shared" si="153"/>
        <v>0</v>
      </c>
      <c r="Q1367" s="8" t="e">
        <f>VLOOKUP(P1367,'Lookup Tables'!$A$3:$B$121,1,TRUE)</f>
        <v>#N/A</v>
      </c>
      <c r="R1367" s="9" t="e">
        <f>VLOOKUP(P1367,'Lookup Tables'!$A$3:$B$121,2,TRUE)</f>
        <v>#N/A</v>
      </c>
      <c r="S1367" s="10" t="e">
        <f>VLOOKUP(P1367,'Lookup Tables'!$D$3:$E$25,2,TRUE)</f>
        <v>#N/A</v>
      </c>
      <c r="T1367" s="24" t="str">
        <f>IF(LEFT(G1367,2)="PH",VLOOKUP(LEFT(G1367,3),'Lookup Tables'!$G$3:$H$37,2,FALSE),IF(ISNA(VLOOKUP(LEFT(G1367,2),'Lookup Tables'!$G$3:$H$37,2,FALSE)),"Other",VLOOKUP(LEFT(G1367,2),'Lookup Tables'!$G$3:$H$37,2,FALSE)))</f>
        <v>Other</v>
      </c>
      <c r="U1367" s="79" t="str">
        <f t="shared" si="149"/>
        <v/>
      </c>
      <c r="V1367" s="79" t="str">
        <f t="shared" si="150"/>
        <v>n/a</v>
      </c>
      <c r="W1367" s="79">
        <f>VLOOKUP(V1367,'Lookup Tables'!$K$3:$L$21,2,FALSE)</f>
        <v>0</v>
      </c>
      <c r="X1367" s="79">
        <f t="shared" si="151"/>
        <v>0</v>
      </c>
      <c r="Y1367" s="12" t="e">
        <f ca="1">IF(R1367="LATE",TODAY()-P1367,0)</f>
        <v>#N/A</v>
      </c>
      <c r="Z1367" t="e">
        <f ca="1">Y1367*L1367</f>
        <v>#N/A</v>
      </c>
      <c r="AA1367" s="80"/>
      <c r="AB1367" s="93"/>
    </row>
    <row r="1368" spans="1:28" x14ac:dyDescent="0.25">
      <c r="A1368" s="25"/>
      <c r="B1368" s="25"/>
      <c r="C1368" s="26"/>
      <c r="D1368" s="26"/>
      <c r="E1368" s="25"/>
      <c r="F1368" s="25"/>
      <c r="G1368" s="25"/>
      <c r="H1368" s="25"/>
      <c r="I1368" s="25"/>
      <c r="J1368" s="27"/>
      <c r="K1368" s="27"/>
      <c r="L1368" s="27"/>
      <c r="M1368" s="93" t="e">
        <f>#REF!/#REF!</f>
        <v>#REF!</v>
      </c>
      <c r="N1368" s="4" t="str">
        <f t="shared" si="148"/>
        <v/>
      </c>
      <c r="O1368" s="4" t="e">
        <f t="shared" si="152"/>
        <v>#REF!</v>
      </c>
      <c r="P1368" s="8">
        <f t="shared" si="153"/>
        <v>0</v>
      </c>
      <c r="Q1368" s="8" t="e">
        <f>VLOOKUP(P1368,'Lookup Tables'!$A$3:$B$121,1,TRUE)</f>
        <v>#N/A</v>
      </c>
      <c r="R1368" s="9" t="e">
        <f>VLOOKUP(P1368,'Lookup Tables'!$A$3:$B$121,2,TRUE)</f>
        <v>#N/A</v>
      </c>
      <c r="S1368" s="10" t="e">
        <f>VLOOKUP(P1368,'Lookup Tables'!$D$3:$E$25,2,TRUE)</f>
        <v>#N/A</v>
      </c>
      <c r="T1368" s="24" t="str">
        <f>IF(LEFT(G1368,2)="PH",VLOOKUP(LEFT(G1368,3),'Lookup Tables'!$G$3:$H$37,2,FALSE),IF(ISNA(VLOOKUP(LEFT(G1368,2),'Lookup Tables'!$G$3:$H$37,2,FALSE)),"Other",VLOOKUP(LEFT(G1368,2),'Lookup Tables'!$G$3:$H$37,2,FALSE)))</f>
        <v>Other</v>
      </c>
      <c r="U1368" s="79" t="str">
        <f t="shared" si="149"/>
        <v/>
      </c>
      <c r="V1368" s="79" t="str">
        <f t="shared" si="150"/>
        <v>n/a</v>
      </c>
      <c r="W1368" s="79">
        <f>VLOOKUP(V1368,'Lookup Tables'!$K$3:$L$21,2,FALSE)</f>
        <v>0</v>
      </c>
      <c r="X1368" s="79">
        <f t="shared" si="151"/>
        <v>0</v>
      </c>
      <c r="Y1368" s="12" t="e">
        <f ca="1">IF(R1368="LATE",TODAY()-P1368,0)</f>
        <v>#N/A</v>
      </c>
      <c r="Z1368" t="e">
        <f ca="1">Y1368*L1368</f>
        <v>#N/A</v>
      </c>
      <c r="AA1368" s="80"/>
      <c r="AB1368" s="93"/>
    </row>
    <row r="1369" spans="1:28" x14ac:dyDescent="0.25">
      <c r="A1369" s="25"/>
      <c r="B1369" s="25"/>
      <c r="C1369" s="26"/>
      <c r="D1369" s="26"/>
      <c r="E1369" s="25"/>
      <c r="F1369" s="25"/>
      <c r="G1369" s="25"/>
      <c r="H1369" s="25"/>
      <c r="I1369" s="25"/>
      <c r="J1369" s="27"/>
      <c r="K1369" s="27"/>
      <c r="L1369" s="27"/>
      <c r="M1369" s="93" t="e">
        <f>#REF!/#REF!</f>
        <v>#REF!</v>
      </c>
      <c r="N1369" s="4" t="str">
        <f t="shared" si="148"/>
        <v/>
      </c>
      <c r="O1369" s="4" t="e">
        <f t="shared" si="152"/>
        <v>#REF!</v>
      </c>
      <c r="P1369" s="8">
        <f t="shared" si="153"/>
        <v>0</v>
      </c>
      <c r="Q1369" s="8" t="e">
        <f>VLOOKUP(P1369,'Lookup Tables'!$A$3:$B$121,1,TRUE)</f>
        <v>#N/A</v>
      </c>
      <c r="R1369" s="9" t="e">
        <f>VLOOKUP(P1369,'Lookup Tables'!$A$3:$B$121,2,TRUE)</f>
        <v>#N/A</v>
      </c>
      <c r="S1369" s="10" t="e">
        <f>VLOOKUP(P1369,'Lookup Tables'!$D$3:$E$25,2,TRUE)</f>
        <v>#N/A</v>
      </c>
      <c r="T1369" s="24" t="str">
        <f>IF(LEFT(G1369,2)="PH",VLOOKUP(LEFT(G1369,3),'Lookup Tables'!$G$3:$H$37,2,FALSE),IF(ISNA(VLOOKUP(LEFT(G1369,2),'Lookup Tables'!$G$3:$H$37,2,FALSE)),"Other",VLOOKUP(LEFT(G1369,2),'Lookup Tables'!$G$3:$H$37,2,FALSE)))</f>
        <v>Other</v>
      </c>
      <c r="U1369" s="79" t="str">
        <f t="shared" si="149"/>
        <v/>
      </c>
      <c r="V1369" s="79" t="str">
        <f t="shared" si="150"/>
        <v>n/a</v>
      </c>
      <c r="W1369" s="79">
        <f>VLOOKUP(V1369,'Lookup Tables'!$K$3:$L$21,2,FALSE)</f>
        <v>0</v>
      </c>
      <c r="X1369" s="79">
        <f t="shared" si="151"/>
        <v>0</v>
      </c>
      <c r="Y1369" s="12" t="e">
        <f ca="1">IF(R1369="LATE",TODAY()-P1369,0)</f>
        <v>#N/A</v>
      </c>
      <c r="Z1369" t="e">
        <f ca="1">Y1369*L1369</f>
        <v>#N/A</v>
      </c>
      <c r="AA1369" s="80"/>
      <c r="AB1369" s="93"/>
    </row>
    <row r="1370" spans="1:28" x14ac:dyDescent="0.25">
      <c r="A1370" s="25"/>
      <c r="B1370" s="25"/>
      <c r="C1370" s="26"/>
      <c r="D1370" s="26"/>
      <c r="E1370" s="25"/>
      <c r="F1370" s="25"/>
      <c r="G1370" s="25"/>
      <c r="H1370" s="25"/>
      <c r="I1370" s="25"/>
      <c r="J1370" s="27"/>
      <c r="K1370" s="27"/>
      <c r="L1370" s="27"/>
      <c r="M1370" s="93" t="e">
        <f>#REF!/#REF!</f>
        <v>#REF!</v>
      </c>
      <c r="N1370" s="4" t="str">
        <f t="shared" si="148"/>
        <v/>
      </c>
      <c r="O1370" s="4" t="e">
        <f t="shared" si="152"/>
        <v>#REF!</v>
      </c>
      <c r="P1370" s="8">
        <f t="shared" si="153"/>
        <v>0</v>
      </c>
      <c r="Q1370" s="8" t="e">
        <f>VLOOKUP(P1370,'Lookup Tables'!$A$3:$B$121,1,TRUE)</f>
        <v>#N/A</v>
      </c>
      <c r="R1370" s="9" t="e">
        <f>VLOOKUP(P1370,'Lookup Tables'!$A$3:$B$121,2,TRUE)</f>
        <v>#N/A</v>
      </c>
      <c r="S1370" s="10" t="e">
        <f>VLOOKUP(P1370,'Lookup Tables'!$D$3:$E$25,2,TRUE)</f>
        <v>#N/A</v>
      </c>
      <c r="T1370" s="24" t="str">
        <f>IF(LEFT(G1370,2)="PH",VLOOKUP(LEFT(G1370,3),'Lookup Tables'!$G$3:$H$37,2,FALSE),IF(ISNA(VLOOKUP(LEFT(G1370,2),'Lookup Tables'!$G$3:$H$37,2,FALSE)),"Other",VLOOKUP(LEFT(G1370,2),'Lookup Tables'!$G$3:$H$37,2,FALSE)))</f>
        <v>Other</v>
      </c>
      <c r="U1370" s="79" t="str">
        <f t="shared" si="149"/>
        <v/>
      </c>
      <c r="V1370" s="79" t="str">
        <f t="shared" si="150"/>
        <v>n/a</v>
      </c>
      <c r="W1370" s="79">
        <f>VLOOKUP(V1370,'Lookup Tables'!$K$3:$L$21,2,FALSE)</f>
        <v>0</v>
      </c>
      <c r="X1370" s="79">
        <f t="shared" si="151"/>
        <v>0</v>
      </c>
      <c r="Y1370" s="12" t="e">
        <f ca="1">IF(R1370="LATE",TODAY()-P1370,0)</f>
        <v>#N/A</v>
      </c>
      <c r="Z1370" t="e">
        <f ca="1">Y1370*L1370</f>
        <v>#N/A</v>
      </c>
      <c r="AA1370" s="80"/>
      <c r="AB1370" s="93"/>
    </row>
    <row r="1371" spans="1:28" x14ac:dyDescent="0.25">
      <c r="A1371" s="25"/>
      <c r="B1371" s="25"/>
      <c r="C1371" s="26"/>
      <c r="D1371" s="26"/>
      <c r="E1371" s="25"/>
      <c r="F1371" s="25"/>
      <c r="G1371" s="25"/>
      <c r="H1371" s="25"/>
      <c r="I1371" s="25"/>
      <c r="J1371" s="27"/>
      <c r="K1371" s="27"/>
      <c r="L1371" s="27"/>
      <c r="M1371" s="93" t="e">
        <f>#REF!/#REF!</f>
        <v>#REF!</v>
      </c>
      <c r="N1371" s="4" t="str">
        <f t="shared" si="148"/>
        <v/>
      </c>
      <c r="O1371" s="4" t="e">
        <f t="shared" si="152"/>
        <v>#REF!</v>
      </c>
      <c r="P1371" s="8">
        <f t="shared" si="153"/>
        <v>0</v>
      </c>
      <c r="Q1371" s="8" t="e">
        <f>VLOOKUP(P1371,'Lookup Tables'!$A$3:$B$121,1,TRUE)</f>
        <v>#N/A</v>
      </c>
      <c r="R1371" s="9" t="e">
        <f>VLOOKUP(P1371,'Lookup Tables'!$A$3:$B$121,2,TRUE)</f>
        <v>#N/A</v>
      </c>
      <c r="S1371" s="10" t="e">
        <f>VLOOKUP(P1371,'Lookup Tables'!$D$3:$E$25,2,TRUE)</f>
        <v>#N/A</v>
      </c>
      <c r="T1371" s="24" t="str">
        <f>IF(LEFT(G1371,2)="PH",VLOOKUP(LEFT(G1371,3),'Lookup Tables'!$G$3:$H$37,2,FALSE),IF(ISNA(VLOOKUP(LEFT(G1371,2),'Lookup Tables'!$G$3:$H$37,2,FALSE)),"Other",VLOOKUP(LEFT(G1371,2),'Lookup Tables'!$G$3:$H$37,2,FALSE)))</f>
        <v>Other</v>
      </c>
      <c r="U1371" s="79" t="str">
        <f t="shared" si="149"/>
        <v/>
      </c>
      <c r="V1371" s="79" t="str">
        <f t="shared" si="150"/>
        <v>n/a</v>
      </c>
      <c r="W1371" s="79">
        <f>VLOOKUP(V1371,'Lookup Tables'!$K$3:$L$21,2,FALSE)</f>
        <v>0</v>
      </c>
      <c r="X1371" s="79">
        <f t="shared" si="151"/>
        <v>0</v>
      </c>
      <c r="Y1371" s="12" t="e">
        <f ca="1">IF(R1371="LATE",TODAY()-P1371,0)</f>
        <v>#N/A</v>
      </c>
      <c r="Z1371" t="e">
        <f ca="1">Y1371*L1371</f>
        <v>#N/A</v>
      </c>
      <c r="AA1371" s="80"/>
      <c r="AB1371" s="93"/>
    </row>
    <row r="1372" spans="1:28" x14ac:dyDescent="0.25">
      <c r="A1372" s="25"/>
      <c r="B1372" s="25"/>
      <c r="C1372" s="26"/>
      <c r="D1372" s="26"/>
      <c r="E1372" s="25"/>
      <c r="F1372" s="25"/>
      <c r="G1372" s="25"/>
      <c r="H1372" s="25"/>
      <c r="I1372" s="25"/>
      <c r="J1372" s="27"/>
      <c r="K1372" s="27"/>
      <c r="L1372" s="27"/>
      <c r="M1372" s="93" t="e">
        <f>#REF!/#REF!</f>
        <v>#REF!</v>
      </c>
      <c r="N1372" s="4" t="str">
        <f t="shared" si="148"/>
        <v/>
      </c>
      <c r="O1372" s="4" t="e">
        <f t="shared" si="152"/>
        <v>#REF!</v>
      </c>
      <c r="P1372" s="8">
        <f t="shared" si="153"/>
        <v>0</v>
      </c>
      <c r="Q1372" s="8" t="e">
        <f>VLOOKUP(P1372,'Lookup Tables'!$A$3:$B$121,1,TRUE)</f>
        <v>#N/A</v>
      </c>
      <c r="R1372" s="9" t="e">
        <f>VLOOKUP(P1372,'Lookup Tables'!$A$3:$B$121,2,TRUE)</f>
        <v>#N/A</v>
      </c>
      <c r="S1372" s="10" t="e">
        <f>VLOOKUP(P1372,'Lookup Tables'!$D$3:$E$25,2,TRUE)</f>
        <v>#N/A</v>
      </c>
      <c r="T1372" s="24" t="str">
        <f>IF(LEFT(G1372,2)="PH",VLOOKUP(LEFT(G1372,3),'Lookup Tables'!$G$3:$H$37,2,FALSE),IF(ISNA(VLOOKUP(LEFT(G1372,2),'Lookup Tables'!$G$3:$H$37,2,FALSE)),"Other",VLOOKUP(LEFT(G1372,2),'Lookup Tables'!$G$3:$H$37,2,FALSE)))</f>
        <v>Other</v>
      </c>
      <c r="U1372" s="79" t="str">
        <f t="shared" si="149"/>
        <v/>
      </c>
      <c r="V1372" s="79" t="str">
        <f t="shared" si="150"/>
        <v>n/a</v>
      </c>
      <c r="W1372" s="79">
        <f>VLOOKUP(V1372,'Lookup Tables'!$K$3:$L$21,2,FALSE)</f>
        <v>0</v>
      </c>
      <c r="X1372" s="79">
        <f t="shared" si="151"/>
        <v>0</v>
      </c>
      <c r="Y1372" s="12" t="e">
        <f ca="1">IF(R1372="LATE",TODAY()-P1372,0)</f>
        <v>#N/A</v>
      </c>
      <c r="Z1372" t="e">
        <f ca="1">Y1372*L1372</f>
        <v>#N/A</v>
      </c>
      <c r="AA1372" s="80"/>
      <c r="AB1372" s="93"/>
    </row>
    <row r="1373" spans="1:28" x14ac:dyDescent="0.25">
      <c r="A1373" s="25"/>
      <c r="B1373" s="25"/>
      <c r="C1373" s="26"/>
      <c r="D1373" s="26"/>
      <c r="E1373" s="25"/>
      <c r="F1373" s="25"/>
      <c r="G1373" s="25"/>
      <c r="H1373" s="25"/>
      <c r="I1373" s="25"/>
      <c r="J1373" s="27"/>
      <c r="K1373" s="27"/>
      <c r="L1373" s="27"/>
      <c r="M1373" s="93" t="e">
        <f>#REF!/#REF!</f>
        <v>#REF!</v>
      </c>
      <c r="N1373" s="4" t="str">
        <f t="shared" si="148"/>
        <v/>
      </c>
      <c r="O1373" s="4" t="e">
        <f t="shared" si="152"/>
        <v>#REF!</v>
      </c>
      <c r="P1373" s="8">
        <f t="shared" si="153"/>
        <v>0</v>
      </c>
      <c r="Q1373" s="8" t="e">
        <f>VLOOKUP(P1373,'Lookup Tables'!$A$3:$B$121,1,TRUE)</f>
        <v>#N/A</v>
      </c>
      <c r="R1373" s="9" t="e">
        <f>VLOOKUP(P1373,'Lookup Tables'!$A$3:$B$121,2,TRUE)</f>
        <v>#N/A</v>
      </c>
      <c r="S1373" s="10" t="e">
        <f>VLOOKUP(P1373,'Lookup Tables'!$D$3:$E$25,2,TRUE)</f>
        <v>#N/A</v>
      </c>
      <c r="T1373" s="24" t="str">
        <f>IF(LEFT(G1373,2)="PH",VLOOKUP(LEFT(G1373,3),'Lookup Tables'!$G$3:$H$37,2,FALSE),IF(ISNA(VLOOKUP(LEFT(G1373,2),'Lookup Tables'!$G$3:$H$37,2,FALSE)),"Other",VLOOKUP(LEFT(G1373,2),'Lookup Tables'!$G$3:$H$37,2,FALSE)))</f>
        <v>Other</v>
      </c>
      <c r="U1373" s="79" t="str">
        <f t="shared" si="149"/>
        <v/>
      </c>
      <c r="V1373" s="79" t="str">
        <f t="shared" si="150"/>
        <v>n/a</v>
      </c>
      <c r="W1373" s="79">
        <f>VLOOKUP(V1373,'Lookup Tables'!$K$3:$L$21,2,FALSE)</f>
        <v>0</v>
      </c>
      <c r="X1373" s="79">
        <f t="shared" si="151"/>
        <v>0</v>
      </c>
      <c r="Y1373" s="12" t="e">
        <f ca="1">IF(R1373="LATE",TODAY()-P1373,0)</f>
        <v>#N/A</v>
      </c>
      <c r="Z1373" t="e">
        <f ca="1">Y1373*L1373</f>
        <v>#N/A</v>
      </c>
      <c r="AA1373" s="80"/>
      <c r="AB1373" s="93"/>
    </row>
    <row r="1374" spans="1:28" x14ac:dyDescent="0.25">
      <c r="A1374" s="25"/>
      <c r="B1374" s="25"/>
      <c r="C1374" s="26"/>
      <c r="D1374" s="26"/>
      <c r="E1374" s="25"/>
      <c r="F1374" s="25"/>
      <c r="G1374" s="25"/>
      <c r="H1374" s="25"/>
      <c r="I1374" s="25"/>
      <c r="J1374" s="27"/>
      <c r="K1374" s="27"/>
      <c r="L1374" s="27"/>
      <c r="M1374" s="93" t="e">
        <f>#REF!/#REF!</f>
        <v>#REF!</v>
      </c>
      <c r="N1374" s="4" t="str">
        <f t="shared" si="148"/>
        <v/>
      </c>
      <c r="O1374" s="4" t="e">
        <f t="shared" si="152"/>
        <v>#REF!</v>
      </c>
      <c r="P1374" s="8">
        <f t="shared" si="153"/>
        <v>0</v>
      </c>
      <c r="Q1374" s="8" t="e">
        <f>VLOOKUP(P1374,'Lookup Tables'!$A$3:$B$121,1,TRUE)</f>
        <v>#N/A</v>
      </c>
      <c r="R1374" s="9" t="e">
        <f>VLOOKUP(P1374,'Lookup Tables'!$A$3:$B$121,2,TRUE)</f>
        <v>#N/A</v>
      </c>
      <c r="S1374" s="10" t="e">
        <f>VLOOKUP(P1374,'Lookup Tables'!$D$3:$E$25,2,TRUE)</f>
        <v>#N/A</v>
      </c>
      <c r="T1374" s="24" t="str">
        <f>IF(LEFT(G1374,2)="PH",VLOOKUP(LEFT(G1374,3),'Lookup Tables'!$G$3:$H$37,2,FALSE),IF(ISNA(VLOOKUP(LEFT(G1374,2),'Lookup Tables'!$G$3:$H$37,2,FALSE)),"Other",VLOOKUP(LEFT(G1374,2),'Lookup Tables'!$G$3:$H$37,2,FALSE)))</f>
        <v>Other</v>
      </c>
      <c r="U1374" s="79" t="str">
        <f t="shared" si="149"/>
        <v/>
      </c>
      <c r="V1374" s="79" t="str">
        <f t="shared" si="150"/>
        <v>n/a</v>
      </c>
      <c r="W1374" s="79">
        <f>VLOOKUP(V1374,'Lookup Tables'!$K$3:$L$21,2,FALSE)</f>
        <v>0</v>
      </c>
      <c r="X1374" s="79">
        <f t="shared" si="151"/>
        <v>0</v>
      </c>
      <c r="Y1374" s="12" t="e">
        <f ca="1">IF(R1374="LATE",TODAY()-P1374,0)</f>
        <v>#N/A</v>
      </c>
      <c r="Z1374" t="e">
        <f ca="1">Y1374*L1374</f>
        <v>#N/A</v>
      </c>
      <c r="AA1374" s="80"/>
      <c r="AB1374" s="93"/>
    </row>
    <row r="1375" spans="1:28" x14ac:dyDescent="0.25">
      <c r="A1375" s="25"/>
      <c r="B1375" s="25"/>
      <c r="C1375" s="26"/>
      <c r="D1375" s="26"/>
      <c r="E1375" s="25"/>
      <c r="F1375" s="25"/>
      <c r="G1375" s="25"/>
      <c r="H1375" s="25"/>
      <c r="I1375" s="25"/>
      <c r="J1375" s="27"/>
      <c r="K1375" s="27"/>
      <c r="L1375" s="27"/>
      <c r="M1375" s="93" t="e">
        <f>#REF!/#REF!</f>
        <v>#REF!</v>
      </c>
      <c r="N1375" s="27" t="str">
        <f t="shared" ref="N1375:N1438" si="154">A1375&amp;G1375&amp;J1375</f>
        <v/>
      </c>
      <c r="O1375" s="27" t="e">
        <f t="shared" ref="O1375:O1438" si="155">M1375*L1375</f>
        <v>#REF!</v>
      </c>
      <c r="P1375" s="8">
        <f t="shared" ref="P1375:P1438" si="156">VALUE(IF(RIGHT(I1375,1)="]",MID(I1375,LEN(I1375)-8,8),D1375))</f>
        <v>0</v>
      </c>
      <c r="Q1375" s="8" t="e">
        <f>VLOOKUP(P1375,'Lookup Tables'!$A$3:$B$121,1,TRUE)</f>
        <v>#N/A</v>
      </c>
      <c r="R1375" s="9" t="e">
        <f>VLOOKUP(P1375,'Lookup Tables'!$A$3:$B$121,2,TRUE)</f>
        <v>#N/A</v>
      </c>
      <c r="S1375" s="10" t="e">
        <f>VLOOKUP(P1375,'Lookup Tables'!$D$3:$E$25,2,TRUE)</f>
        <v>#N/A</v>
      </c>
      <c r="T1375" s="24" t="str">
        <f>IF(LEFT(G1375,2)="PH",VLOOKUP(LEFT(G1375,3),'Lookup Tables'!$G$3:$H$37,2,FALSE),IF(ISNA(VLOOKUP(LEFT(G1375,2),'Lookup Tables'!$G$3:$H$37,2,FALSE)),"Other",VLOOKUP(LEFT(G1375,2),'Lookup Tables'!$G$3:$H$37,2,FALSE)))</f>
        <v>Other</v>
      </c>
      <c r="U1375" s="79" t="str">
        <f t="shared" si="149"/>
        <v/>
      </c>
      <c r="V1375" s="79" t="str">
        <f t="shared" si="150"/>
        <v>n/a</v>
      </c>
      <c r="W1375" s="79">
        <f>VLOOKUP(V1375,'Lookup Tables'!$K$3:$L$21,2,FALSE)</f>
        <v>0</v>
      </c>
      <c r="X1375" s="79">
        <f t="shared" si="151"/>
        <v>0</v>
      </c>
      <c r="Y1375" s="12" t="e">
        <f ca="1">IF(R1375="LATE",TODAY()-P1375,0)</f>
        <v>#N/A</v>
      </c>
      <c r="Z1375" s="24" t="e">
        <f ca="1">Y1375*L1375</f>
        <v>#N/A</v>
      </c>
      <c r="AA1375" s="80"/>
      <c r="AB1375" s="93"/>
    </row>
    <row r="1376" spans="1:28" x14ac:dyDescent="0.25">
      <c r="A1376" s="25"/>
      <c r="B1376" s="25"/>
      <c r="C1376" s="26"/>
      <c r="D1376" s="26"/>
      <c r="E1376" s="25"/>
      <c r="F1376" s="25"/>
      <c r="G1376" s="25"/>
      <c r="H1376" s="25"/>
      <c r="I1376" s="25"/>
      <c r="J1376" s="27"/>
      <c r="K1376" s="27"/>
      <c r="L1376" s="27"/>
      <c r="M1376" s="93" t="e">
        <f>#REF!/#REF!</f>
        <v>#REF!</v>
      </c>
      <c r="N1376" s="27" t="str">
        <f t="shared" si="154"/>
        <v/>
      </c>
      <c r="O1376" s="27" t="e">
        <f t="shared" si="155"/>
        <v>#REF!</v>
      </c>
      <c r="P1376" s="8">
        <f t="shared" si="156"/>
        <v>0</v>
      </c>
      <c r="Q1376" s="8" t="e">
        <f>VLOOKUP(P1376,'Lookup Tables'!$A$3:$B$121,1,TRUE)</f>
        <v>#N/A</v>
      </c>
      <c r="R1376" s="9" t="e">
        <f>VLOOKUP(P1376,'Lookup Tables'!$A$3:$B$121,2,TRUE)</f>
        <v>#N/A</v>
      </c>
      <c r="S1376" s="10" t="e">
        <f>VLOOKUP(P1376,'Lookup Tables'!$D$3:$E$25,2,TRUE)</f>
        <v>#N/A</v>
      </c>
      <c r="T1376" s="24" t="str">
        <f>IF(LEFT(G1376,2)="PH",VLOOKUP(LEFT(G1376,3),'Lookup Tables'!$G$3:$H$37,2,FALSE),IF(ISNA(VLOOKUP(LEFT(G1376,2),'Lookup Tables'!$G$3:$H$37,2,FALSE)),"Other",VLOOKUP(LEFT(G1376,2),'Lookup Tables'!$G$3:$H$37,2,FALSE)))</f>
        <v>Other</v>
      </c>
      <c r="U1376" s="79" t="str">
        <f t="shared" si="149"/>
        <v/>
      </c>
      <c r="V1376" s="79" t="str">
        <f t="shared" si="150"/>
        <v>n/a</v>
      </c>
      <c r="W1376" s="79">
        <f>VLOOKUP(V1376,'Lookup Tables'!$K$3:$L$21,2,FALSE)</f>
        <v>0</v>
      </c>
      <c r="X1376" s="79">
        <f t="shared" si="151"/>
        <v>0</v>
      </c>
      <c r="Y1376" s="12" t="e">
        <f ca="1">IF(R1376="LATE",TODAY()-P1376,0)</f>
        <v>#N/A</v>
      </c>
      <c r="Z1376" s="24" t="e">
        <f ca="1">Y1376*L1376</f>
        <v>#N/A</v>
      </c>
      <c r="AA1376" s="80"/>
      <c r="AB1376" s="93"/>
    </row>
    <row r="1377" spans="1:28" x14ac:dyDescent="0.25">
      <c r="A1377" s="25"/>
      <c r="B1377" s="25"/>
      <c r="C1377" s="26"/>
      <c r="D1377" s="26"/>
      <c r="E1377" s="25"/>
      <c r="F1377" s="25"/>
      <c r="G1377" s="25"/>
      <c r="H1377" s="25"/>
      <c r="I1377" s="25"/>
      <c r="J1377" s="27"/>
      <c r="K1377" s="27"/>
      <c r="L1377" s="27"/>
      <c r="M1377" s="93" t="e">
        <f>#REF!/#REF!</f>
        <v>#REF!</v>
      </c>
      <c r="N1377" s="27" t="str">
        <f t="shared" si="154"/>
        <v/>
      </c>
      <c r="O1377" s="27" t="e">
        <f t="shared" si="155"/>
        <v>#REF!</v>
      </c>
      <c r="P1377" s="8">
        <f t="shared" si="156"/>
        <v>0</v>
      </c>
      <c r="Q1377" s="8" t="e">
        <f>VLOOKUP(P1377,'Lookup Tables'!$A$3:$B$121,1,TRUE)</f>
        <v>#N/A</v>
      </c>
      <c r="R1377" s="9" t="e">
        <f>VLOOKUP(P1377,'Lookup Tables'!$A$3:$B$121,2,TRUE)</f>
        <v>#N/A</v>
      </c>
      <c r="S1377" s="10" t="e">
        <f>VLOOKUP(P1377,'Lookup Tables'!$D$3:$E$25,2,TRUE)</f>
        <v>#N/A</v>
      </c>
      <c r="T1377" s="24" t="str">
        <f>IF(LEFT(G1377,2)="PH",VLOOKUP(LEFT(G1377,3),'Lookup Tables'!$G$3:$H$37,2,FALSE),IF(ISNA(VLOOKUP(LEFT(G1377,2),'Lookup Tables'!$G$3:$H$37,2,FALSE)),"Other",VLOOKUP(LEFT(G1377,2),'Lookup Tables'!$G$3:$H$37,2,FALSE)))</f>
        <v>Other</v>
      </c>
      <c r="U1377" s="79" t="str">
        <f t="shared" si="149"/>
        <v/>
      </c>
      <c r="V1377" s="79" t="str">
        <f t="shared" si="150"/>
        <v>n/a</v>
      </c>
      <c r="W1377" s="79">
        <f>VLOOKUP(V1377,'Lookup Tables'!$K$3:$L$21,2,FALSE)</f>
        <v>0</v>
      </c>
      <c r="X1377" s="79">
        <f t="shared" si="151"/>
        <v>0</v>
      </c>
      <c r="Y1377" s="12" t="e">
        <f ca="1">IF(R1377="LATE",TODAY()-P1377,0)</f>
        <v>#N/A</v>
      </c>
      <c r="Z1377" s="24" t="e">
        <f ca="1">Y1377*L1377</f>
        <v>#N/A</v>
      </c>
      <c r="AA1377" s="80"/>
      <c r="AB1377" s="93"/>
    </row>
    <row r="1378" spans="1:28" x14ac:dyDescent="0.25">
      <c r="A1378" s="25"/>
      <c r="B1378" s="25"/>
      <c r="C1378" s="26"/>
      <c r="D1378" s="26"/>
      <c r="E1378" s="25"/>
      <c r="F1378" s="25"/>
      <c r="G1378" s="25"/>
      <c r="H1378" s="25"/>
      <c r="I1378" s="25"/>
      <c r="J1378" s="27"/>
      <c r="K1378" s="27"/>
      <c r="L1378" s="27"/>
      <c r="M1378" s="93" t="e">
        <f>#REF!/#REF!</f>
        <v>#REF!</v>
      </c>
      <c r="N1378" s="27" t="str">
        <f t="shared" si="154"/>
        <v/>
      </c>
      <c r="O1378" s="27" t="e">
        <f t="shared" si="155"/>
        <v>#REF!</v>
      </c>
      <c r="P1378" s="8">
        <f t="shared" si="156"/>
        <v>0</v>
      </c>
      <c r="Q1378" s="8" t="e">
        <f>VLOOKUP(P1378,'Lookup Tables'!$A$3:$B$121,1,TRUE)</f>
        <v>#N/A</v>
      </c>
      <c r="R1378" s="9" t="e">
        <f>VLOOKUP(P1378,'Lookup Tables'!$A$3:$B$121,2,TRUE)</f>
        <v>#N/A</v>
      </c>
      <c r="S1378" s="10" t="e">
        <f>VLOOKUP(P1378,'Lookup Tables'!$D$3:$E$25,2,TRUE)</f>
        <v>#N/A</v>
      </c>
      <c r="T1378" s="24" t="str">
        <f>IF(LEFT(G1378,2)="PH",VLOOKUP(LEFT(G1378,3),'Lookup Tables'!$G$3:$H$37,2,FALSE),IF(ISNA(VLOOKUP(LEFT(G1378,2),'Lookup Tables'!$G$3:$H$37,2,FALSE)),"Other",VLOOKUP(LEFT(G1378,2),'Lookup Tables'!$G$3:$H$37,2,FALSE)))</f>
        <v>Other</v>
      </c>
      <c r="U1378" s="79" t="str">
        <f t="shared" si="149"/>
        <v/>
      </c>
      <c r="V1378" s="79" t="str">
        <f t="shared" si="150"/>
        <v>n/a</v>
      </c>
      <c r="W1378" s="79">
        <f>VLOOKUP(V1378,'Lookup Tables'!$K$3:$L$21,2,FALSE)</f>
        <v>0</v>
      </c>
      <c r="X1378" s="79">
        <f t="shared" si="151"/>
        <v>0</v>
      </c>
      <c r="Y1378" s="12" t="e">
        <f ca="1">IF(R1378="LATE",TODAY()-P1378,0)</f>
        <v>#N/A</v>
      </c>
      <c r="Z1378" s="24" t="e">
        <f ca="1">Y1378*L1378</f>
        <v>#N/A</v>
      </c>
      <c r="AA1378" s="80"/>
      <c r="AB1378" s="93"/>
    </row>
    <row r="1379" spans="1:28" x14ac:dyDescent="0.25">
      <c r="A1379" s="25"/>
      <c r="B1379" s="25"/>
      <c r="C1379" s="26"/>
      <c r="D1379" s="26"/>
      <c r="E1379" s="25"/>
      <c r="F1379" s="25"/>
      <c r="G1379" s="25"/>
      <c r="H1379" s="25"/>
      <c r="I1379" s="25"/>
      <c r="J1379" s="27"/>
      <c r="K1379" s="27"/>
      <c r="L1379" s="27"/>
      <c r="M1379" s="93" t="e">
        <f>#REF!/#REF!</f>
        <v>#REF!</v>
      </c>
      <c r="N1379" s="27" t="str">
        <f t="shared" si="154"/>
        <v/>
      </c>
      <c r="O1379" s="27" t="e">
        <f t="shared" si="155"/>
        <v>#REF!</v>
      </c>
      <c r="P1379" s="8">
        <f t="shared" si="156"/>
        <v>0</v>
      </c>
      <c r="Q1379" s="8" t="e">
        <f>VLOOKUP(P1379,'Lookup Tables'!$A$3:$B$121,1,TRUE)</f>
        <v>#N/A</v>
      </c>
      <c r="R1379" s="9" t="e">
        <f>VLOOKUP(P1379,'Lookup Tables'!$A$3:$B$121,2,TRUE)</f>
        <v>#N/A</v>
      </c>
      <c r="S1379" s="10" t="e">
        <f>VLOOKUP(P1379,'Lookup Tables'!$D$3:$E$25,2,TRUE)</f>
        <v>#N/A</v>
      </c>
      <c r="T1379" s="24" t="str">
        <f>IF(LEFT(G1379,2)="PH",VLOOKUP(LEFT(G1379,3),'Lookup Tables'!$G$3:$H$37,2,FALSE),IF(ISNA(VLOOKUP(LEFT(G1379,2),'Lookup Tables'!$G$3:$H$37,2,FALSE)),"Other",VLOOKUP(LEFT(G1379,2),'Lookup Tables'!$G$3:$H$37,2,FALSE)))</f>
        <v>Other</v>
      </c>
      <c r="U1379" s="79" t="str">
        <f t="shared" si="149"/>
        <v/>
      </c>
      <c r="V1379" s="79" t="str">
        <f t="shared" si="150"/>
        <v>n/a</v>
      </c>
      <c r="W1379" s="79">
        <f>VLOOKUP(V1379,'Lookup Tables'!$K$3:$L$21,2,FALSE)</f>
        <v>0</v>
      </c>
      <c r="X1379" s="79">
        <f t="shared" si="151"/>
        <v>0</v>
      </c>
      <c r="Y1379" s="12" t="e">
        <f ca="1">IF(R1379="LATE",TODAY()-P1379,0)</f>
        <v>#N/A</v>
      </c>
      <c r="Z1379" s="24" t="e">
        <f ca="1">Y1379*L1379</f>
        <v>#N/A</v>
      </c>
      <c r="AA1379" s="80"/>
      <c r="AB1379" s="93"/>
    </row>
    <row r="1380" spans="1:28" x14ac:dyDescent="0.25">
      <c r="A1380" s="25"/>
      <c r="B1380" s="25"/>
      <c r="C1380" s="26"/>
      <c r="D1380" s="26"/>
      <c r="E1380" s="25"/>
      <c r="F1380" s="25"/>
      <c r="G1380" s="25"/>
      <c r="H1380" s="25"/>
      <c r="I1380" s="25"/>
      <c r="J1380" s="27"/>
      <c r="K1380" s="27"/>
      <c r="L1380" s="27"/>
      <c r="M1380" s="93" t="e">
        <f>#REF!/#REF!</f>
        <v>#REF!</v>
      </c>
      <c r="N1380" s="27" t="str">
        <f t="shared" si="154"/>
        <v/>
      </c>
      <c r="O1380" s="27" t="e">
        <f t="shared" si="155"/>
        <v>#REF!</v>
      </c>
      <c r="P1380" s="8">
        <f t="shared" si="156"/>
        <v>0</v>
      </c>
      <c r="Q1380" s="8" t="e">
        <f>VLOOKUP(P1380,'Lookup Tables'!$A$3:$B$121,1,TRUE)</f>
        <v>#N/A</v>
      </c>
      <c r="R1380" s="9" t="e">
        <f>VLOOKUP(P1380,'Lookup Tables'!$A$3:$B$121,2,TRUE)</f>
        <v>#N/A</v>
      </c>
      <c r="S1380" s="10" t="e">
        <f>VLOOKUP(P1380,'Lookup Tables'!$D$3:$E$25,2,TRUE)</f>
        <v>#N/A</v>
      </c>
      <c r="T1380" s="24" t="str">
        <f>IF(LEFT(G1380,2)="PH",VLOOKUP(LEFT(G1380,3),'Lookup Tables'!$G$3:$H$37,2,FALSE),IF(ISNA(VLOOKUP(LEFT(G1380,2),'Lookup Tables'!$G$3:$H$37,2,FALSE)),"Other",VLOOKUP(LEFT(G1380,2),'Lookup Tables'!$G$3:$H$37,2,FALSE)))</f>
        <v>Other</v>
      </c>
      <c r="U1380" s="79" t="str">
        <f t="shared" si="149"/>
        <v/>
      </c>
      <c r="V1380" s="79" t="str">
        <f t="shared" si="150"/>
        <v>n/a</v>
      </c>
      <c r="W1380" s="79">
        <f>VLOOKUP(V1380,'Lookup Tables'!$K$3:$L$21,2,FALSE)</f>
        <v>0</v>
      </c>
      <c r="X1380" s="79">
        <f t="shared" si="151"/>
        <v>0</v>
      </c>
      <c r="Y1380" s="12" t="e">
        <f ca="1">IF(R1380="LATE",TODAY()-P1380,0)</f>
        <v>#N/A</v>
      </c>
      <c r="Z1380" s="24" t="e">
        <f ca="1">Y1380*L1380</f>
        <v>#N/A</v>
      </c>
      <c r="AA1380" s="80"/>
      <c r="AB1380" s="93"/>
    </row>
    <row r="1381" spans="1:28" x14ac:dyDescent="0.25">
      <c r="A1381" s="25"/>
      <c r="B1381" s="25"/>
      <c r="C1381" s="26"/>
      <c r="D1381" s="26"/>
      <c r="E1381" s="25"/>
      <c r="F1381" s="25"/>
      <c r="G1381" s="25"/>
      <c r="H1381" s="25"/>
      <c r="I1381" s="25"/>
      <c r="J1381" s="27"/>
      <c r="K1381" s="27"/>
      <c r="L1381" s="27"/>
      <c r="M1381" s="93" t="e">
        <f>#REF!/#REF!</f>
        <v>#REF!</v>
      </c>
      <c r="N1381" s="27" t="str">
        <f t="shared" si="154"/>
        <v/>
      </c>
      <c r="O1381" s="27" t="e">
        <f t="shared" si="155"/>
        <v>#REF!</v>
      </c>
      <c r="P1381" s="8">
        <f t="shared" si="156"/>
        <v>0</v>
      </c>
      <c r="Q1381" s="8" t="e">
        <f>VLOOKUP(P1381,'Lookup Tables'!$A$3:$B$121,1,TRUE)</f>
        <v>#N/A</v>
      </c>
      <c r="R1381" s="9" t="e">
        <f>VLOOKUP(P1381,'Lookup Tables'!$A$3:$B$121,2,TRUE)</f>
        <v>#N/A</v>
      </c>
      <c r="S1381" s="10" t="e">
        <f>VLOOKUP(P1381,'Lookup Tables'!$D$3:$E$25,2,TRUE)</f>
        <v>#N/A</v>
      </c>
      <c r="T1381" s="24" t="str">
        <f>IF(LEFT(G1381,2)="PH",VLOOKUP(LEFT(G1381,3),'Lookup Tables'!$G$3:$H$37,2,FALSE),IF(ISNA(VLOOKUP(LEFT(G1381,2),'Lookup Tables'!$G$3:$H$37,2,FALSE)),"Other",VLOOKUP(LEFT(G1381,2),'Lookup Tables'!$G$3:$H$37,2,FALSE)))</f>
        <v>Other</v>
      </c>
      <c r="U1381" s="79" t="str">
        <f t="shared" si="149"/>
        <v/>
      </c>
      <c r="V1381" s="79" t="str">
        <f t="shared" si="150"/>
        <v>n/a</v>
      </c>
      <c r="W1381" s="79">
        <f>VLOOKUP(V1381,'Lookup Tables'!$K$3:$L$21,2,FALSE)</f>
        <v>0</v>
      </c>
      <c r="X1381" s="79">
        <f t="shared" si="151"/>
        <v>0</v>
      </c>
      <c r="Y1381" s="12" t="e">
        <f ca="1">IF(R1381="LATE",TODAY()-P1381,0)</f>
        <v>#N/A</v>
      </c>
      <c r="Z1381" s="24" t="e">
        <f ca="1">Y1381*L1381</f>
        <v>#N/A</v>
      </c>
      <c r="AA1381" s="80"/>
      <c r="AB1381" s="93"/>
    </row>
    <row r="1382" spans="1:28" x14ac:dyDescent="0.25">
      <c r="A1382" s="25"/>
      <c r="B1382" s="25"/>
      <c r="C1382" s="26"/>
      <c r="D1382" s="26"/>
      <c r="E1382" s="25"/>
      <c r="F1382" s="25"/>
      <c r="G1382" s="25"/>
      <c r="H1382" s="25"/>
      <c r="I1382" s="25"/>
      <c r="J1382" s="27"/>
      <c r="K1382" s="27"/>
      <c r="L1382" s="27"/>
      <c r="M1382" s="93" t="e">
        <f>#REF!/#REF!</f>
        <v>#REF!</v>
      </c>
      <c r="N1382" s="27" t="str">
        <f t="shared" si="154"/>
        <v/>
      </c>
      <c r="O1382" s="27" t="e">
        <f t="shared" si="155"/>
        <v>#REF!</v>
      </c>
      <c r="P1382" s="8">
        <f t="shared" si="156"/>
        <v>0</v>
      </c>
      <c r="Q1382" s="8" t="e">
        <f>VLOOKUP(P1382,'Lookup Tables'!$A$3:$B$121,1,TRUE)</f>
        <v>#N/A</v>
      </c>
      <c r="R1382" s="9" t="e">
        <f>VLOOKUP(P1382,'Lookup Tables'!$A$3:$B$121,2,TRUE)</f>
        <v>#N/A</v>
      </c>
      <c r="S1382" s="10" t="e">
        <f>VLOOKUP(P1382,'Lookup Tables'!$D$3:$E$25,2,TRUE)</f>
        <v>#N/A</v>
      </c>
      <c r="T1382" s="24" t="str">
        <f>IF(LEFT(G1382,2)="PH",VLOOKUP(LEFT(G1382,3),'Lookup Tables'!$G$3:$H$37,2,FALSE),IF(ISNA(VLOOKUP(LEFT(G1382,2),'Lookup Tables'!$G$3:$H$37,2,FALSE)),"Other",VLOOKUP(LEFT(G1382,2),'Lookup Tables'!$G$3:$H$37,2,FALSE)))</f>
        <v>Other</v>
      </c>
      <c r="U1382" s="79" t="str">
        <f t="shared" si="149"/>
        <v/>
      </c>
      <c r="V1382" s="79" t="str">
        <f t="shared" si="150"/>
        <v>n/a</v>
      </c>
      <c r="W1382" s="79">
        <f>VLOOKUP(V1382,'Lookup Tables'!$K$3:$L$21,2,FALSE)</f>
        <v>0</v>
      </c>
      <c r="X1382" s="79">
        <f t="shared" si="151"/>
        <v>0</v>
      </c>
      <c r="Y1382" s="12" t="e">
        <f ca="1">IF(R1382="LATE",TODAY()-P1382,0)</f>
        <v>#N/A</v>
      </c>
      <c r="Z1382" s="24" t="e">
        <f ca="1">Y1382*L1382</f>
        <v>#N/A</v>
      </c>
      <c r="AA1382" s="80"/>
      <c r="AB1382" s="93"/>
    </row>
    <row r="1383" spans="1:28" x14ac:dyDescent="0.25">
      <c r="A1383" s="25"/>
      <c r="B1383" s="25"/>
      <c r="C1383" s="26"/>
      <c r="D1383" s="26"/>
      <c r="E1383" s="25"/>
      <c r="F1383" s="25"/>
      <c r="G1383" s="25"/>
      <c r="H1383" s="25"/>
      <c r="I1383" s="25"/>
      <c r="J1383" s="27"/>
      <c r="K1383" s="27"/>
      <c r="L1383" s="27"/>
      <c r="M1383" s="93" t="e">
        <f>#REF!/#REF!</f>
        <v>#REF!</v>
      </c>
      <c r="N1383" s="27" t="str">
        <f t="shared" si="154"/>
        <v/>
      </c>
      <c r="O1383" s="27" t="e">
        <f t="shared" si="155"/>
        <v>#REF!</v>
      </c>
      <c r="P1383" s="8">
        <f t="shared" si="156"/>
        <v>0</v>
      </c>
      <c r="Q1383" s="8" t="e">
        <f>VLOOKUP(P1383,'Lookup Tables'!$A$3:$B$121,1,TRUE)</f>
        <v>#N/A</v>
      </c>
      <c r="R1383" s="9" t="e">
        <f>VLOOKUP(P1383,'Lookup Tables'!$A$3:$B$121,2,TRUE)</f>
        <v>#N/A</v>
      </c>
      <c r="S1383" s="10" t="e">
        <f>VLOOKUP(P1383,'Lookup Tables'!$D$3:$E$25,2,TRUE)</f>
        <v>#N/A</v>
      </c>
      <c r="T1383" s="24" t="str">
        <f>IF(LEFT(G1383,2)="PH",VLOOKUP(LEFT(G1383,3),'Lookup Tables'!$G$3:$H$37,2,FALSE),IF(ISNA(VLOOKUP(LEFT(G1383,2),'Lookup Tables'!$G$3:$H$37,2,FALSE)),"Other",VLOOKUP(LEFT(G1383,2),'Lookup Tables'!$G$3:$H$37,2,FALSE)))</f>
        <v>Other</v>
      </c>
      <c r="U1383" s="79" t="str">
        <f t="shared" si="149"/>
        <v/>
      </c>
      <c r="V1383" s="79" t="str">
        <f t="shared" si="150"/>
        <v>n/a</v>
      </c>
      <c r="W1383" s="79">
        <f>VLOOKUP(V1383,'Lookup Tables'!$K$3:$L$21,2,FALSE)</f>
        <v>0</v>
      </c>
      <c r="X1383" s="79">
        <f t="shared" si="151"/>
        <v>0</v>
      </c>
      <c r="Y1383" s="12" t="e">
        <f ca="1">IF(R1383="LATE",TODAY()-P1383,0)</f>
        <v>#N/A</v>
      </c>
      <c r="Z1383" s="24" t="e">
        <f ca="1">Y1383*L1383</f>
        <v>#N/A</v>
      </c>
      <c r="AA1383" s="80"/>
      <c r="AB1383" s="93"/>
    </row>
    <row r="1384" spans="1:28" x14ac:dyDescent="0.25">
      <c r="A1384" s="25"/>
      <c r="B1384" s="25"/>
      <c r="C1384" s="26"/>
      <c r="D1384" s="26"/>
      <c r="E1384" s="25"/>
      <c r="F1384" s="25"/>
      <c r="G1384" s="25"/>
      <c r="H1384" s="25"/>
      <c r="I1384" s="25"/>
      <c r="J1384" s="27"/>
      <c r="K1384" s="27"/>
      <c r="L1384" s="27"/>
      <c r="M1384" s="93" t="e">
        <f>#REF!/#REF!</f>
        <v>#REF!</v>
      </c>
      <c r="N1384" s="27" t="str">
        <f t="shared" si="154"/>
        <v/>
      </c>
      <c r="O1384" s="27" t="e">
        <f t="shared" si="155"/>
        <v>#REF!</v>
      </c>
      <c r="P1384" s="8">
        <f t="shared" si="156"/>
        <v>0</v>
      </c>
      <c r="Q1384" s="8" t="e">
        <f>VLOOKUP(P1384,'Lookup Tables'!$A$3:$B$121,1,TRUE)</f>
        <v>#N/A</v>
      </c>
      <c r="R1384" s="9" t="e">
        <f>VLOOKUP(P1384,'Lookup Tables'!$A$3:$B$121,2,TRUE)</f>
        <v>#N/A</v>
      </c>
      <c r="S1384" s="10" t="e">
        <f>VLOOKUP(P1384,'Lookup Tables'!$D$3:$E$25,2,TRUE)</f>
        <v>#N/A</v>
      </c>
      <c r="T1384" s="24" t="str">
        <f>IF(LEFT(G1384,2)="PH",VLOOKUP(LEFT(G1384,3),'Lookup Tables'!$G$3:$H$37,2,FALSE),IF(ISNA(VLOOKUP(LEFT(G1384,2),'Lookup Tables'!$G$3:$H$37,2,FALSE)),"Other",VLOOKUP(LEFT(G1384,2),'Lookup Tables'!$G$3:$H$37,2,FALSE)))</f>
        <v>Other</v>
      </c>
      <c r="U1384" s="79" t="str">
        <f t="shared" si="149"/>
        <v/>
      </c>
      <c r="V1384" s="79" t="str">
        <f t="shared" si="150"/>
        <v>n/a</v>
      </c>
      <c r="W1384" s="79">
        <f>VLOOKUP(V1384,'Lookup Tables'!$K$3:$L$21,2,FALSE)</f>
        <v>0</v>
      </c>
      <c r="X1384" s="79">
        <f t="shared" si="151"/>
        <v>0</v>
      </c>
      <c r="Y1384" s="12" t="e">
        <f ca="1">IF(R1384="LATE",TODAY()-P1384,0)</f>
        <v>#N/A</v>
      </c>
      <c r="Z1384" s="24" t="e">
        <f ca="1">Y1384*L1384</f>
        <v>#N/A</v>
      </c>
      <c r="AA1384" s="80"/>
      <c r="AB1384" s="93"/>
    </row>
    <row r="1385" spans="1:28" x14ac:dyDescent="0.25">
      <c r="A1385" s="25"/>
      <c r="B1385" s="25"/>
      <c r="C1385" s="26"/>
      <c r="D1385" s="26"/>
      <c r="E1385" s="25"/>
      <c r="F1385" s="25"/>
      <c r="G1385" s="25"/>
      <c r="H1385" s="25"/>
      <c r="I1385" s="25"/>
      <c r="J1385" s="27"/>
      <c r="K1385" s="27"/>
      <c r="L1385" s="27"/>
      <c r="M1385" s="93" t="e">
        <f>#REF!/#REF!</f>
        <v>#REF!</v>
      </c>
      <c r="N1385" s="27" t="str">
        <f t="shared" si="154"/>
        <v/>
      </c>
      <c r="O1385" s="27" t="e">
        <f t="shared" si="155"/>
        <v>#REF!</v>
      </c>
      <c r="P1385" s="8">
        <f t="shared" si="156"/>
        <v>0</v>
      </c>
      <c r="Q1385" s="8" t="e">
        <f>VLOOKUP(P1385,'Lookup Tables'!$A$3:$B$121,1,TRUE)</f>
        <v>#N/A</v>
      </c>
      <c r="R1385" s="9" t="e">
        <f>VLOOKUP(P1385,'Lookup Tables'!$A$3:$B$121,2,TRUE)</f>
        <v>#N/A</v>
      </c>
      <c r="S1385" s="10" t="e">
        <f>VLOOKUP(P1385,'Lookup Tables'!$D$3:$E$25,2,TRUE)</f>
        <v>#N/A</v>
      </c>
      <c r="T1385" s="24" t="str">
        <f>IF(LEFT(G1385,2)="PH",VLOOKUP(LEFT(G1385,3),'Lookup Tables'!$G$3:$H$37,2,FALSE),IF(ISNA(VLOOKUP(LEFT(G1385,2),'Lookup Tables'!$G$3:$H$37,2,FALSE)),"Other",VLOOKUP(LEFT(G1385,2),'Lookup Tables'!$G$3:$H$37,2,FALSE)))</f>
        <v>Other</v>
      </c>
      <c r="U1385" s="79" t="str">
        <f t="shared" si="149"/>
        <v/>
      </c>
      <c r="V1385" s="79" t="str">
        <f t="shared" si="150"/>
        <v>n/a</v>
      </c>
      <c r="W1385" s="79">
        <f>VLOOKUP(V1385,'Lookup Tables'!$K$3:$L$21,2,FALSE)</f>
        <v>0</v>
      </c>
      <c r="X1385" s="79">
        <f t="shared" si="151"/>
        <v>0</v>
      </c>
      <c r="Y1385" s="12" t="e">
        <f ca="1">IF(R1385="LATE",TODAY()-P1385,0)</f>
        <v>#N/A</v>
      </c>
      <c r="Z1385" s="24" t="e">
        <f ca="1">Y1385*L1385</f>
        <v>#N/A</v>
      </c>
      <c r="AA1385" s="80"/>
      <c r="AB1385" s="93"/>
    </row>
    <row r="1386" spans="1:28" x14ac:dyDescent="0.25">
      <c r="A1386" s="25"/>
      <c r="B1386" s="25"/>
      <c r="C1386" s="26"/>
      <c r="D1386" s="26"/>
      <c r="E1386" s="25"/>
      <c r="F1386" s="25"/>
      <c r="G1386" s="25"/>
      <c r="H1386" s="25"/>
      <c r="I1386" s="25"/>
      <c r="J1386" s="27"/>
      <c r="K1386" s="27"/>
      <c r="L1386" s="27"/>
      <c r="M1386" s="93" t="e">
        <f>#REF!/#REF!</f>
        <v>#REF!</v>
      </c>
      <c r="N1386" s="27" t="str">
        <f t="shared" si="154"/>
        <v/>
      </c>
      <c r="O1386" s="27" t="e">
        <f t="shared" si="155"/>
        <v>#REF!</v>
      </c>
      <c r="P1386" s="8">
        <f t="shared" si="156"/>
        <v>0</v>
      </c>
      <c r="Q1386" s="8" t="e">
        <f>VLOOKUP(P1386,'Lookup Tables'!$A$3:$B$121,1,TRUE)</f>
        <v>#N/A</v>
      </c>
      <c r="R1386" s="9" t="e">
        <f>VLOOKUP(P1386,'Lookup Tables'!$A$3:$B$121,2,TRUE)</f>
        <v>#N/A</v>
      </c>
      <c r="S1386" s="10" t="e">
        <f>VLOOKUP(P1386,'Lookup Tables'!$D$3:$E$25,2,TRUE)</f>
        <v>#N/A</v>
      </c>
      <c r="T1386" s="24" t="str">
        <f>IF(LEFT(G1386,2)="PH",VLOOKUP(LEFT(G1386,3),'Lookup Tables'!$G$3:$H$37,2,FALSE),IF(ISNA(VLOOKUP(LEFT(G1386,2),'Lookup Tables'!$G$3:$H$37,2,FALSE)),"Other",VLOOKUP(LEFT(G1386,2),'Lookup Tables'!$G$3:$H$37,2,FALSE)))</f>
        <v>Other</v>
      </c>
      <c r="U1386" s="79" t="str">
        <f t="shared" si="149"/>
        <v/>
      </c>
      <c r="V1386" s="79" t="str">
        <f t="shared" si="150"/>
        <v>n/a</v>
      </c>
      <c r="W1386" s="79">
        <f>VLOOKUP(V1386,'Lookup Tables'!$K$3:$L$21,2,FALSE)</f>
        <v>0</v>
      </c>
      <c r="X1386" s="79">
        <f t="shared" si="151"/>
        <v>0</v>
      </c>
      <c r="Y1386" s="12" t="e">
        <f ca="1">IF(R1386="LATE",TODAY()-P1386,0)</f>
        <v>#N/A</v>
      </c>
      <c r="Z1386" s="24" t="e">
        <f ca="1">Y1386*L1386</f>
        <v>#N/A</v>
      </c>
      <c r="AA1386" s="80"/>
      <c r="AB1386" s="93"/>
    </row>
    <row r="1387" spans="1:28" x14ac:dyDescent="0.25">
      <c r="A1387" s="25"/>
      <c r="B1387" s="25"/>
      <c r="C1387" s="26"/>
      <c r="D1387" s="26"/>
      <c r="E1387" s="25"/>
      <c r="F1387" s="25"/>
      <c r="G1387" s="25"/>
      <c r="H1387" s="25"/>
      <c r="I1387" s="25"/>
      <c r="J1387" s="27"/>
      <c r="K1387" s="27"/>
      <c r="L1387" s="27"/>
      <c r="M1387" s="93" t="e">
        <f>#REF!/#REF!</f>
        <v>#REF!</v>
      </c>
      <c r="N1387" s="27" t="str">
        <f t="shared" si="154"/>
        <v/>
      </c>
      <c r="O1387" s="27" t="e">
        <f t="shared" si="155"/>
        <v>#REF!</v>
      </c>
      <c r="P1387" s="8">
        <f t="shared" si="156"/>
        <v>0</v>
      </c>
      <c r="Q1387" s="8" t="e">
        <f>VLOOKUP(P1387,'Lookup Tables'!$A$3:$B$121,1,TRUE)</f>
        <v>#N/A</v>
      </c>
      <c r="R1387" s="9" t="e">
        <f>VLOOKUP(P1387,'Lookup Tables'!$A$3:$B$121,2,TRUE)</f>
        <v>#N/A</v>
      </c>
      <c r="S1387" s="10" t="e">
        <f>VLOOKUP(P1387,'Lookup Tables'!$D$3:$E$25,2,TRUE)</f>
        <v>#N/A</v>
      </c>
      <c r="T1387" s="24" t="str">
        <f>IF(LEFT(G1387,2)="PH",VLOOKUP(LEFT(G1387,3),'Lookup Tables'!$G$3:$H$37,2,FALSE),IF(ISNA(VLOOKUP(LEFT(G1387,2),'Lookup Tables'!$G$3:$H$37,2,FALSE)),"Other",VLOOKUP(LEFT(G1387,2),'Lookup Tables'!$G$3:$H$37,2,FALSE)))</f>
        <v>Other</v>
      </c>
      <c r="U1387" s="79" t="str">
        <f t="shared" si="149"/>
        <v/>
      </c>
      <c r="V1387" s="79" t="str">
        <f t="shared" si="150"/>
        <v>n/a</v>
      </c>
      <c r="W1387" s="79">
        <f>VLOOKUP(V1387,'Lookup Tables'!$K$3:$L$21,2,FALSE)</f>
        <v>0</v>
      </c>
      <c r="X1387" s="79">
        <f t="shared" si="151"/>
        <v>0</v>
      </c>
      <c r="Y1387" s="12" t="e">
        <f ca="1">IF(R1387="LATE",TODAY()-P1387,0)</f>
        <v>#N/A</v>
      </c>
      <c r="Z1387" s="24" t="e">
        <f ca="1">Y1387*L1387</f>
        <v>#N/A</v>
      </c>
      <c r="AA1387" s="80"/>
      <c r="AB1387" s="93"/>
    </row>
    <row r="1388" spans="1:28" x14ac:dyDescent="0.25">
      <c r="A1388" s="25"/>
      <c r="B1388" s="25"/>
      <c r="C1388" s="26"/>
      <c r="D1388" s="26"/>
      <c r="E1388" s="25"/>
      <c r="F1388" s="25"/>
      <c r="G1388" s="25"/>
      <c r="H1388" s="25"/>
      <c r="I1388" s="25"/>
      <c r="J1388" s="27"/>
      <c r="K1388" s="27"/>
      <c r="L1388" s="27"/>
      <c r="M1388" s="93" t="e">
        <f>#REF!/#REF!</f>
        <v>#REF!</v>
      </c>
      <c r="N1388" s="27" t="str">
        <f t="shared" si="154"/>
        <v/>
      </c>
      <c r="O1388" s="27" t="e">
        <f t="shared" si="155"/>
        <v>#REF!</v>
      </c>
      <c r="P1388" s="8">
        <f t="shared" si="156"/>
        <v>0</v>
      </c>
      <c r="Q1388" s="8" t="e">
        <f>VLOOKUP(P1388,'Lookup Tables'!$A$3:$B$121,1,TRUE)</f>
        <v>#N/A</v>
      </c>
      <c r="R1388" s="9" t="e">
        <f>VLOOKUP(P1388,'Lookup Tables'!$A$3:$B$121,2,TRUE)</f>
        <v>#N/A</v>
      </c>
      <c r="S1388" s="10" t="e">
        <f>VLOOKUP(P1388,'Lookup Tables'!$D$3:$E$25,2,TRUE)</f>
        <v>#N/A</v>
      </c>
      <c r="T1388" s="24" t="str">
        <f>IF(LEFT(G1388,2)="PH",VLOOKUP(LEFT(G1388,3),'Lookup Tables'!$G$3:$H$37,2,FALSE),IF(ISNA(VLOOKUP(LEFT(G1388,2),'Lookup Tables'!$G$3:$H$37,2,FALSE)),"Other",VLOOKUP(LEFT(G1388,2),'Lookup Tables'!$G$3:$H$37,2,FALSE)))</f>
        <v>Other</v>
      </c>
      <c r="U1388" s="79" t="str">
        <f t="shared" si="149"/>
        <v/>
      </c>
      <c r="V1388" s="79" t="str">
        <f t="shared" si="150"/>
        <v>n/a</v>
      </c>
      <c r="W1388" s="79">
        <f>VLOOKUP(V1388,'Lookup Tables'!$K$3:$L$21,2,FALSE)</f>
        <v>0</v>
      </c>
      <c r="X1388" s="79">
        <f t="shared" si="151"/>
        <v>0</v>
      </c>
      <c r="Y1388" s="12" t="e">
        <f ca="1">IF(R1388="LATE",TODAY()-P1388,0)</f>
        <v>#N/A</v>
      </c>
      <c r="Z1388" s="24" t="e">
        <f ca="1">Y1388*L1388</f>
        <v>#N/A</v>
      </c>
      <c r="AA1388" s="80"/>
      <c r="AB1388" s="93"/>
    </row>
    <row r="1389" spans="1:28" x14ac:dyDescent="0.25">
      <c r="A1389" s="25"/>
      <c r="B1389" s="25"/>
      <c r="C1389" s="26"/>
      <c r="D1389" s="26"/>
      <c r="E1389" s="25"/>
      <c r="F1389" s="25"/>
      <c r="G1389" s="25"/>
      <c r="H1389" s="25"/>
      <c r="I1389" s="25"/>
      <c r="J1389" s="27"/>
      <c r="K1389" s="27"/>
      <c r="L1389" s="27"/>
      <c r="M1389" s="93" t="e">
        <f>#REF!/#REF!</f>
        <v>#REF!</v>
      </c>
      <c r="N1389" s="27" t="str">
        <f t="shared" si="154"/>
        <v/>
      </c>
      <c r="O1389" s="27" t="e">
        <f t="shared" si="155"/>
        <v>#REF!</v>
      </c>
      <c r="P1389" s="8">
        <f t="shared" si="156"/>
        <v>0</v>
      </c>
      <c r="Q1389" s="8" t="e">
        <f>VLOOKUP(P1389,'Lookup Tables'!$A$3:$B$121,1,TRUE)</f>
        <v>#N/A</v>
      </c>
      <c r="R1389" s="9" t="e">
        <f>VLOOKUP(P1389,'Lookup Tables'!$A$3:$B$121,2,TRUE)</f>
        <v>#N/A</v>
      </c>
      <c r="S1389" s="10" t="e">
        <f>VLOOKUP(P1389,'Lookup Tables'!$D$3:$E$25,2,TRUE)</f>
        <v>#N/A</v>
      </c>
      <c r="T1389" s="24" t="str">
        <f>IF(LEFT(G1389,2)="PH",VLOOKUP(LEFT(G1389,3),'Lookup Tables'!$G$3:$H$37,2,FALSE),IF(ISNA(VLOOKUP(LEFT(G1389,2),'Lookup Tables'!$G$3:$H$37,2,FALSE)),"Other",VLOOKUP(LEFT(G1389,2),'Lookup Tables'!$G$3:$H$37,2,FALSE)))</f>
        <v>Other</v>
      </c>
      <c r="U1389" s="79" t="str">
        <f t="shared" si="149"/>
        <v/>
      </c>
      <c r="V1389" s="79" t="str">
        <f t="shared" si="150"/>
        <v>n/a</v>
      </c>
      <c r="W1389" s="79">
        <f>VLOOKUP(V1389,'Lookup Tables'!$K$3:$L$21,2,FALSE)</f>
        <v>0</v>
      </c>
      <c r="X1389" s="79">
        <f t="shared" si="151"/>
        <v>0</v>
      </c>
      <c r="Y1389" s="12" t="e">
        <f ca="1">IF(R1389="LATE",TODAY()-P1389,0)</f>
        <v>#N/A</v>
      </c>
      <c r="Z1389" s="24" t="e">
        <f ca="1">Y1389*L1389</f>
        <v>#N/A</v>
      </c>
      <c r="AA1389" s="80"/>
      <c r="AB1389" s="93"/>
    </row>
    <row r="1390" spans="1:28" x14ac:dyDescent="0.25">
      <c r="A1390" s="25"/>
      <c r="B1390" s="25"/>
      <c r="C1390" s="26"/>
      <c r="D1390" s="26"/>
      <c r="E1390" s="25"/>
      <c r="F1390" s="25"/>
      <c r="G1390" s="25"/>
      <c r="H1390" s="25"/>
      <c r="I1390" s="25"/>
      <c r="J1390" s="27"/>
      <c r="K1390" s="27"/>
      <c r="L1390" s="27"/>
      <c r="M1390" s="93" t="e">
        <f>#REF!/#REF!</f>
        <v>#REF!</v>
      </c>
      <c r="N1390" s="27" t="str">
        <f t="shared" si="154"/>
        <v/>
      </c>
      <c r="O1390" s="27" t="e">
        <f t="shared" si="155"/>
        <v>#REF!</v>
      </c>
      <c r="P1390" s="8">
        <f t="shared" si="156"/>
        <v>0</v>
      </c>
      <c r="Q1390" s="8" t="e">
        <f>VLOOKUP(P1390,'Lookup Tables'!$A$3:$B$121,1,TRUE)</f>
        <v>#N/A</v>
      </c>
      <c r="R1390" s="9" t="e">
        <f>VLOOKUP(P1390,'Lookup Tables'!$A$3:$B$121,2,TRUE)</f>
        <v>#N/A</v>
      </c>
      <c r="S1390" s="10" t="e">
        <f>VLOOKUP(P1390,'Lookup Tables'!$D$3:$E$25,2,TRUE)</f>
        <v>#N/A</v>
      </c>
      <c r="T1390" s="24" t="str">
        <f>IF(LEFT(G1390,2)="PH",VLOOKUP(LEFT(G1390,3),'Lookup Tables'!$G$3:$H$37,2,FALSE),IF(ISNA(VLOOKUP(LEFT(G1390,2),'Lookup Tables'!$G$3:$H$37,2,FALSE)),"Other",VLOOKUP(LEFT(G1390,2),'Lookup Tables'!$G$3:$H$37,2,FALSE)))</f>
        <v>Other</v>
      </c>
      <c r="U1390" s="79" t="str">
        <f t="shared" si="149"/>
        <v/>
      </c>
      <c r="V1390" s="79" t="str">
        <f t="shared" si="150"/>
        <v>n/a</v>
      </c>
      <c r="W1390" s="79">
        <f>VLOOKUP(V1390,'Lookup Tables'!$K$3:$L$21,2,FALSE)</f>
        <v>0</v>
      </c>
      <c r="X1390" s="79">
        <f t="shared" si="151"/>
        <v>0</v>
      </c>
      <c r="Y1390" s="12" t="e">
        <f ca="1">IF(R1390="LATE",TODAY()-P1390,0)</f>
        <v>#N/A</v>
      </c>
      <c r="Z1390" s="24" t="e">
        <f ca="1">Y1390*L1390</f>
        <v>#N/A</v>
      </c>
      <c r="AA1390" s="80"/>
      <c r="AB1390" s="93"/>
    </row>
    <row r="1391" spans="1:28" x14ac:dyDescent="0.25">
      <c r="A1391" s="25"/>
      <c r="B1391" s="25"/>
      <c r="C1391" s="26"/>
      <c r="D1391" s="26"/>
      <c r="E1391" s="25"/>
      <c r="F1391" s="25"/>
      <c r="G1391" s="25"/>
      <c r="H1391" s="25"/>
      <c r="I1391" s="25"/>
      <c r="J1391" s="27"/>
      <c r="K1391" s="27"/>
      <c r="L1391" s="27"/>
      <c r="M1391" s="93" t="e">
        <f>#REF!/#REF!</f>
        <v>#REF!</v>
      </c>
      <c r="N1391" s="27" t="str">
        <f t="shared" si="154"/>
        <v/>
      </c>
      <c r="O1391" s="27" t="e">
        <f t="shared" si="155"/>
        <v>#REF!</v>
      </c>
      <c r="P1391" s="8">
        <f t="shared" si="156"/>
        <v>0</v>
      </c>
      <c r="Q1391" s="8" t="e">
        <f>VLOOKUP(P1391,'Lookup Tables'!$A$3:$B$121,1,TRUE)</f>
        <v>#N/A</v>
      </c>
      <c r="R1391" s="9" t="e">
        <f>VLOOKUP(P1391,'Lookup Tables'!$A$3:$B$121,2,TRUE)</f>
        <v>#N/A</v>
      </c>
      <c r="S1391" s="10" t="e">
        <f>VLOOKUP(P1391,'Lookup Tables'!$D$3:$E$25,2,TRUE)</f>
        <v>#N/A</v>
      </c>
      <c r="T1391" s="24" t="str">
        <f>IF(LEFT(G1391,2)="PH",VLOOKUP(LEFT(G1391,3),'Lookup Tables'!$G$3:$H$37,2,FALSE),IF(ISNA(VLOOKUP(LEFT(G1391,2),'Lookup Tables'!$G$3:$H$37,2,FALSE)),"Other",VLOOKUP(LEFT(G1391,2),'Lookup Tables'!$G$3:$H$37,2,FALSE)))</f>
        <v>Other</v>
      </c>
      <c r="U1391" s="79" t="str">
        <f t="shared" si="149"/>
        <v/>
      </c>
      <c r="V1391" s="79" t="str">
        <f t="shared" si="150"/>
        <v>n/a</v>
      </c>
      <c r="W1391" s="79">
        <f>VLOOKUP(V1391,'Lookup Tables'!$K$3:$L$21,2,FALSE)</f>
        <v>0</v>
      </c>
      <c r="X1391" s="79">
        <f t="shared" si="151"/>
        <v>0</v>
      </c>
      <c r="Y1391" s="12" t="e">
        <f ca="1">IF(R1391="LATE",TODAY()-P1391,0)</f>
        <v>#N/A</v>
      </c>
      <c r="Z1391" s="24" t="e">
        <f ca="1">Y1391*L1391</f>
        <v>#N/A</v>
      </c>
      <c r="AA1391" s="80"/>
      <c r="AB1391" s="93"/>
    </row>
    <row r="1392" spans="1:28" x14ac:dyDescent="0.25">
      <c r="A1392" s="25"/>
      <c r="B1392" s="25"/>
      <c r="C1392" s="26"/>
      <c r="D1392" s="26"/>
      <c r="E1392" s="25"/>
      <c r="F1392" s="25"/>
      <c r="G1392" s="25"/>
      <c r="H1392" s="25"/>
      <c r="I1392" s="25"/>
      <c r="J1392" s="27"/>
      <c r="K1392" s="27"/>
      <c r="L1392" s="27"/>
      <c r="M1392" s="93" t="e">
        <f>#REF!/#REF!</f>
        <v>#REF!</v>
      </c>
      <c r="N1392" s="27" t="str">
        <f t="shared" si="154"/>
        <v/>
      </c>
      <c r="O1392" s="27" t="e">
        <f t="shared" si="155"/>
        <v>#REF!</v>
      </c>
      <c r="P1392" s="8">
        <f t="shared" si="156"/>
        <v>0</v>
      </c>
      <c r="Q1392" s="8" t="e">
        <f>VLOOKUP(P1392,'Lookup Tables'!$A$3:$B$121,1,TRUE)</f>
        <v>#N/A</v>
      </c>
      <c r="R1392" s="9" t="e">
        <f>VLOOKUP(P1392,'Lookup Tables'!$A$3:$B$121,2,TRUE)</f>
        <v>#N/A</v>
      </c>
      <c r="S1392" s="10" t="e">
        <f>VLOOKUP(P1392,'Lookup Tables'!$D$3:$E$25,2,TRUE)</f>
        <v>#N/A</v>
      </c>
      <c r="T1392" s="24" t="str">
        <f>IF(LEFT(G1392,2)="PH",VLOOKUP(LEFT(G1392,3),'Lookup Tables'!$G$3:$H$37,2,FALSE),IF(ISNA(VLOOKUP(LEFT(G1392,2),'Lookup Tables'!$G$3:$H$37,2,FALSE)),"Other",VLOOKUP(LEFT(G1392,2),'Lookup Tables'!$G$3:$H$37,2,FALSE)))</f>
        <v>Other</v>
      </c>
      <c r="U1392" s="79" t="str">
        <f t="shared" si="149"/>
        <v/>
      </c>
      <c r="V1392" s="79" t="str">
        <f t="shared" si="150"/>
        <v>n/a</v>
      </c>
      <c r="W1392" s="79">
        <f>VLOOKUP(V1392,'Lookup Tables'!$K$3:$L$21,2,FALSE)</f>
        <v>0</v>
      </c>
      <c r="X1392" s="79">
        <f t="shared" si="151"/>
        <v>0</v>
      </c>
      <c r="Y1392" s="12" t="e">
        <f ca="1">IF(R1392="LATE",TODAY()-P1392,0)</f>
        <v>#N/A</v>
      </c>
      <c r="Z1392" s="24" t="e">
        <f ca="1">Y1392*L1392</f>
        <v>#N/A</v>
      </c>
      <c r="AA1392" s="80"/>
      <c r="AB1392" s="93"/>
    </row>
    <row r="1393" spans="1:28" x14ac:dyDescent="0.25">
      <c r="A1393" s="25"/>
      <c r="B1393" s="25"/>
      <c r="C1393" s="26"/>
      <c r="D1393" s="26"/>
      <c r="E1393" s="25"/>
      <c r="F1393" s="25"/>
      <c r="G1393" s="25"/>
      <c r="H1393" s="25"/>
      <c r="I1393" s="25"/>
      <c r="J1393" s="27"/>
      <c r="K1393" s="27"/>
      <c r="L1393" s="27"/>
      <c r="M1393" s="93" t="e">
        <f>#REF!/#REF!</f>
        <v>#REF!</v>
      </c>
      <c r="N1393" s="27" t="str">
        <f t="shared" si="154"/>
        <v/>
      </c>
      <c r="O1393" s="27" t="e">
        <f t="shared" si="155"/>
        <v>#REF!</v>
      </c>
      <c r="P1393" s="8">
        <f t="shared" si="156"/>
        <v>0</v>
      </c>
      <c r="Q1393" s="8" t="e">
        <f>VLOOKUP(P1393,'Lookup Tables'!$A$3:$B$121,1,TRUE)</f>
        <v>#N/A</v>
      </c>
      <c r="R1393" s="9" t="e">
        <f>VLOOKUP(P1393,'Lookup Tables'!$A$3:$B$121,2,TRUE)</f>
        <v>#N/A</v>
      </c>
      <c r="S1393" s="10" t="e">
        <f>VLOOKUP(P1393,'Lookup Tables'!$D$3:$E$25,2,TRUE)</f>
        <v>#N/A</v>
      </c>
      <c r="T1393" s="24" t="str">
        <f>IF(LEFT(G1393,2)="PH",VLOOKUP(LEFT(G1393,3),'Lookup Tables'!$G$3:$H$37,2,FALSE),IF(ISNA(VLOOKUP(LEFT(G1393,2),'Lookup Tables'!$G$3:$H$37,2,FALSE)),"Other",VLOOKUP(LEFT(G1393,2),'Lookup Tables'!$G$3:$H$37,2,FALSE)))</f>
        <v>Other</v>
      </c>
      <c r="U1393" s="79" t="str">
        <f t="shared" si="149"/>
        <v/>
      </c>
      <c r="V1393" s="79" t="str">
        <f t="shared" si="150"/>
        <v>n/a</v>
      </c>
      <c r="W1393" s="79">
        <f>VLOOKUP(V1393,'Lookup Tables'!$K$3:$L$21,2,FALSE)</f>
        <v>0</v>
      </c>
      <c r="X1393" s="79">
        <f t="shared" si="151"/>
        <v>0</v>
      </c>
      <c r="Y1393" s="12" t="e">
        <f ca="1">IF(R1393="LATE",TODAY()-P1393,0)</f>
        <v>#N/A</v>
      </c>
      <c r="Z1393" s="24" t="e">
        <f ca="1">Y1393*L1393</f>
        <v>#N/A</v>
      </c>
      <c r="AA1393" s="80"/>
      <c r="AB1393" s="93"/>
    </row>
    <row r="1394" spans="1:28" x14ac:dyDescent="0.25">
      <c r="A1394" s="25"/>
      <c r="B1394" s="25"/>
      <c r="C1394" s="26"/>
      <c r="D1394" s="26"/>
      <c r="E1394" s="25"/>
      <c r="F1394" s="25"/>
      <c r="G1394" s="25"/>
      <c r="H1394" s="25"/>
      <c r="I1394" s="25"/>
      <c r="J1394" s="27"/>
      <c r="K1394" s="27"/>
      <c r="L1394" s="27"/>
      <c r="M1394" s="93" t="e">
        <f>#REF!/#REF!</f>
        <v>#REF!</v>
      </c>
      <c r="N1394" s="27" t="str">
        <f t="shared" si="154"/>
        <v/>
      </c>
      <c r="O1394" s="27" t="e">
        <f t="shared" si="155"/>
        <v>#REF!</v>
      </c>
      <c r="P1394" s="8">
        <f t="shared" si="156"/>
        <v>0</v>
      </c>
      <c r="Q1394" s="8" t="e">
        <f>VLOOKUP(P1394,'Lookup Tables'!$A$3:$B$121,1,TRUE)</f>
        <v>#N/A</v>
      </c>
      <c r="R1394" s="9" t="e">
        <f>VLOOKUP(P1394,'Lookup Tables'!$A$3:$B$121,2,TRUE)</f>
        <v>#N/A</v>
      </c>
      <c r="S1394" s="10" t="e">
        <f>VLOOKUP(P1394,'Lookup Tables'!$D$3:$E$25,2,TRUE)</f>
        <v>#N/A</v>
      </c>
      <c r="T1394" s="24" t="str">
        <f>IF(LEFT(G1394,2)="PH",VLOOKUP(LEFT(G1394,3),'Lookup Tables'!$G$3:$H$37,2,FALSE),IF(ISNA(VLOOKUP(LEFT(G1394,2),'Lookup Tables'!$G$3:$H$37,2,FALSE)),"Other",VLOOKUP(LEFT(G1394,2),'Lookup Tables'!$G$3:$H$37,2,FALSE)))</f>
        <v>Other</v>
      </c>
      <c r="U1394" s="79" t="str">
        <f t="shared" si="149"/>
        <v/>
      </c>
      <c r="V1394" s="79" t="str">
        <f t="shared" si="150"/>
        <v>n/a</v>
      </c>
      <c r="W1394" s="79">
        <f>VLOOKUP(V1394,'Lookup Tables'!$K$3:$L$21,2,FALSE)</f>
        <v>0</v>
      </c>
      <c r="X1394" s="79">
        <f t="shared" si="151"/>
        <v>0</v>
      </c>
      <c r="Y1394" s="12" t="e">
        <f ca="1">IF(R1394="LATE",TODAY()-P1394,0)</f>
        <v>#N/A</v>
      </c>
      <c r="Z1394" s="24" t="e">
        <f ca="1">Y1394*L1394</f>
        <v>#N/A</v>
      </c>
      <c r="AA1394" s="80"/>
      <c r="AB1394" s="93"/>
    </row>
    <row r="1395" spans="1:28" x14ac:dyDescent="0.25">
      <c r="A1395" s="25"/>
      <c r="B1395" s="25"/>
      <c r="C1395" s="26"/>
      <c r="D1395" s="26"/>
      <c r="E1395" s="25"/>
      <c r="F1395" s="25"/>
      <c r="G1395" s="25"/>
      <c r="H1395" s="25"/>
      <c r="I1395" s="25"/>
      <c r="J1395" s="27"/>
      <c r="K1395" s="27"/>
      <c r="L1395" s="27"/>
      <c r="M1395" s="93" t="e">
        <f>#REF!/#REF!</f>
        <v>#REF!</v>
      </c>
      <c r="N1395" s="27" t="str">
        <f t="shared" si="154"/>
        <v/>
      </c>
      <c r="O1395" s="27" t="e">
        <f t="shared" si="155"/>
        <v>#REF!</v>
      </c>
      <c r="P1395" s="8">
        <f t="shared" si="156"/>
        <v>0</v>
      </c>
      <c r="Q1395" s="8" t="e">
        <f>VLOOKUP(P1395,'Lookup Tables'!$A$3:$B$121,1,TRUE)</f>
        <v>#N/A</v>
      </c>
      <c r="R1395" s="9" t="e">
        <f>VLOOKUP(P1395,'Lookup Tables'!$A$3:$B$121,2,TRUE)</f>
        <v>#N/A</v>
      </c>
      <c r="S1395" s="10" t="e">
        <f>VLOOKUP(P1395,'Lookup Tables'!$D$3:$E$25,2,TRUE)</f>
        <v>#N/A</v>
      </c>
      <c r="T1395" s="24" t="str">
        <f>IF(LEFT(G1395,2)="PH",VLOOKUP(LEFT(G1395,3),'Lookup Tables'!$G$3:$H$37,2,FALSE),IF(ISNA(VLOOKUP(LEFT(G1395,2),'Lookup Tables'!$G$3:$H$37,2,FALSE)),"Other",VLOOKUP(LEFT(G1395,2),'Lookup Tables'!$G$3:$H$37,2,FALSE)))</f>
        <v>Other</v>
      </c>
      <c r="U1395" s="79" t="str">
        <f t="shared" si="149"/>
        <v/>
      </c>
      <c r="V1395" s="79" t="str">
        <f t="shared" si="150"/>
        <v>n/a</v>
      </c>
      <c r="W1395" s="79">
        <f>VLOOKUP(V1395,'Lookup Tables'!$K$3:$L$21,2,FALSE)</f>
        <v>0</v>
      </c>
      <c r="X1395" s="79">
        <f t="shared" si="151"/>
        <v>0</v>
      </c>
      <c r="Y1395" s="12" t="e">
        <f ca="1">IF(R1395="LATE",TODAY()-P1395,0)</f>
        <v>#N/A</v>
      </c>
      <c r="Z1395" s="24" t="e">
        <f ca="1">Y1395*L1395</f>
        <v>#N/A</v>
      </c>
      <c r="AA1395" s="80"/>
      <c r="AB1395" s="93"/>
    </row>
    <row r="1396" spans="1:28" x14ac:dyDescent="0.25">
      <c r="A1396" s="25"/>
      <c r="B1396" s="25"/>
      <c r="C1396" s="26"/>
      <c r="D1396" s="26"/>
      <c r="E1396" s="25"/>
      <c r="F1396" s="25"/>
      <c r="G1396" s="25"/>
      <c r="H1396" s="25"/>
      <c r="I1396" s="25"/>
      <c r="J1396" s="27"/>
      <c r="K1396" s="27"/>
      <c r="L1396" s="27"/>
      <c r="M1396" s="93" t="e">
        <f>#REF!/#REF!</f>
        <v>#REF!</v>
      </c>
      <c r="N1396" s="27" t="str">
        <f t="shared" si="154"/>
        <v/>
      </c>
      <c r="O1396" s="27" t="e">
        <f t="shared" si="155"/>
        <v>#REF!</v>
      </c>
      <c r="P1396" s="8">
        <f t="shared" si="156"/>
        <v>0</v>
      </c>
      <c r="Q1396" s="8" t="e">
        <f>VLOOKUP(P1396,'Lookup Tables'!$A$3:$B$121,1,TRUE)</f>
        <v>#N/A</v>
      </c>
      <c r="R1396" s="9" t="e">
        <f>VLOOKUP(P1396,'Lookup Tables'!$A$3:$B$121,2,TRUE)</f>
        <v>#N/A</v>
      </c>
      <c r="S1396" s="10" t="e">
        <f>VLOOKUP(P1396,'Lookup Tables'!$D$3:$E$25,2,TRUE)</f>
        <v>#N/A</v>
      </c>
      <c r="T1396" s="24" t="str">
        <f>IF(LEFT(G1396,2)="PH",VLOOKUP(LEFT(G1396,3),'Lookup Tables'!$G$3:$H$37,2,FALSE),IF(ISNA(VLOOKUP(LEFT(G1396,2),'Lookup Tables'!$G$3:$H$37,2,FALSE)),"Other",VLOOKUP(LEFT(G1396,2),'Lookup Tables'!$G$3:$H$37,2,FALSE)))</f>
        <v>Other</v>
      </c>
      <c r="U1396" s="79" t="str">
        <f t="shared" si="149"/>
        <v/>
      </c>
      <c r="V1396" s="79" t="str">
        <f t="shared" si="150"/>
        <v>n/a</v>
      </c>
      <c r="W1396" s="79">
        <f>VLOOKUP(V1396,'Lookup Tables'!$K$3:$L$21,2,FALSE)</f>
        <v>0</v>
      </c>
      <c r="X1396" s="79">
        <f t="shared" si="151"/>
        <v>0</v>
      </c>
      <c r="Y1396" s="12" t="e">
        <f ca="1">IF(R1396="LATE",TODAY()-P1396,0)</f>
        <v>#N/A</v>
      </c>
      <c r="Z1396" s="24" t="e">
        <f ca="1">Y1396*L1396</f>
        <v>#N/A</v>
      </c>
      <c r="AA1396" s="80"/>
      <c r="AB1396" s="93"/>
    </row>
    <row r="1397" spans="1:28" x14ac:dyDescent="0.25">
      <c r="A1397" s="25"/>
      <c r="B1397" s="25"/>
      <c r="C1397" s="26"/>
      <c r="D1397" s="26"/>
      <c r="E1397" s="25"/>
      <c r="F1397" s="25"/>
      <c r="G1397" s="25"/>
      <c r="H1397" s="25"/>
      <c r="I1397" s="25"/>
      <c r="J1397" s="27"/>
      <c r="K1397" s="27"/>
      <c r="L1397" s="27"/>
      <c r="M1397" s="93" t="e">
        <f>#REF!/#REF!</f>
        <v>#REF!</v>
      </c>
      <c r="N1397" s="27" t="str">
        <f t="shared" si="154"/>
        <v/>
      </c>
      <c r="O1397" s="27" t="e">
        <f t="shared" si="155"/>
        <v>#REF!</v>
      </c>
      <c r="P1397" s="8">
        <f t="shared" si="156"/>
        <v>0</v>
      </c>
      <c r="Q1397" s="8" t="e">
        <f>VLOOKUP(P1397,'Lookup Tables'!$A$3:$B$121,1,TRUE)</f>
        <v>#N/A</v>
      </c>
      <c r="R1397" s="9" t="e">
        <f>VLOOKUP(P1397,'Lookup Tables'!$A$3:$B$121,2,TRUE)</f>
        <v>#N/A</v>
      </c>
      <c r="S1397" s="10" t="e">
        <f>VLOOKUP(P1397,'Lookup Tables'!$D$3:$E$25,2,TRUE)</f>
        <v>#N/A</v>
      </c>
      <c r="T1397" s="24" t="str">
        <f>IF(LEFT(G1397,2)="PH",VLOOKUP(LEFT(G1397,3),'Lookup Tables'!$G$3:$H$37,2,FALSE),IF(ISNA(VLOOKUP(LEFT(G1397,2),'Lookup Tables'!$G$3:$H$37,2,FALSE)),"Other",VLOOKUP(LEFT(G1397,2),'Lookup Tables'!$G$3:$H$37,2,FALSE)))</f>
        <v>Other</v>
      </c>
      <c r="U1397" s="79" t="str">
        <f t="shared" si="149"/>
        <v/>
      </c>
      <c r="V1397" s="79" t="str">
        <f t="shared" si="150"/>
        <v>n/a</v>
      </c>
      <c r="W1397" s="79">
        <f>VLOOKUP(V1397,'Lookup Tables'!$K$3:$L$21,2,FALSE)</f>
        <v>0</v>
      </c>
      <c r="X1397" s="79">
        <f t="shared" si="151"/>
        <v>0</v>
      </c>
      <c r="Y1397" s="12" t="e">
        <f ca="1">IF(R1397="LATE",TODAY()-P1397,0)</f>
        <v>#N/A</v>
      </c>
      <c r="Z1397" s="24" t="e">
        <f ca="1">Y1397*L1397</f>
        <v>#N/A</v>
      </c>
      <c r="AA1397" s="80"/>
      <c r="AB1397" s="93"/>
    </row>
    <row r="1398" spans="1:28" x14ac:dyDescent="0.25">
      <c r="A1398" s="25"/>
      <c r="B1398" s="25"/>
      <c r="C1398" s="26"/>
      <c r="D1398" s="26"/>
      <c r="E1398" s="25"/>
      <c r="F1398" s="25"/>
      <c r="G1398" s="25"/>
      <c r="H1398" s="25"/>
      <c r="I1398" s="25"/>
      <c r="J1398" s="27"/>
      <c r="K1398" s="27"/>
      <c r="L1398" s="27"/>
      <c r="M1398" s="93" t="e">
        <f>#REF!/#REF!</f>
        <v>#REF!</v>
      </c>
      <c r="N1398" s="27" t="str">
        <f t="shared" si="154"/>
        <v/>
      </c>
      <c r="O1398" s="27" t="e">
        <f t="shared" si="155"/>
        <v>#REF!</v>
      </c>
      <c r="P1398" s="8">
        <f t="shared" si="156"/>
        <v>0</v>
      </c>
      <c r="Q1398" s="8" t="e">
        <f>VLOOKUP(P1398,'Lookup Tables'!$A$3:$B$121,1,TRUE)</f>
        <v>#N/A</v>
      </c>
      <c r="R1398" s="9" t="e">
        <f>VLOOKUP(P1398,'Lookup Tables'!$A$3:$B$121,2,TRUE)</f>
        <v>#N/A</v>
      </c>
      <c r="S1398" s="10" t="e">
        <f>VLOOKUP(P1398,'Lookup Tables'!$D$3:$E$25,2,TRUE)</f>
        <v>#N/A</v>
      </c>
      <c r="T1398" s="24" t="str">
        <f>IF(LEFT(G1398,2)="PH",VLOOKUP(LEFT(G1398,3),'Lookup Tables'!$G$3:$H$37,2,FALSE),IF(ISNA(VLOOKUP(LEFT(G1398,2),'Lookup Tables'!$G$3:$H$37,2,FALSE)),"Other",VLOOKUP(LEFT(G1398,2),'Lookup Tables'!$G$3:$H$37,2,FALSE)))</f>
        <v>Other</v>
      </c>
      <c r="U1398" s="79" t="str">
        <f t="shared" si="149"/>
        <v/>
      </c>
      <c r="V1398" s="79" t="str">
        <f t="shared" si="150"/>
        <v>n/a</v>
      </c>
      <c r="W1398" s="79">
        <f>VLOOKUP(V1398,'Lookup Tables'!$K$3:$L$21,2,FALSE)</f>
        <v>0</v>
      </c>
      <c r="X1398" s="79">
        <f t="shared" si="151"/>
        <v>0</v>
      </c>
      <c r="Y1398" s="12" t="e">
        <f ca="1">IF(R1398="LATE",TODAY()-P1398,0)</f>
        <v>#N/A</v>
      </c>
      <c r="Z1398" s="24" t="e">
        <f ca="1">Y1398*L1398</f>
        <v>#N/A</v>
      </c>
      <c r="AA1398" s="80"/>
      <c r="AB1398" s="93"/>
    </row>
    <row r="1399" spans="1:28" x14ac:dyDescent="0.25">
      <c r="A1399" s="25"/>
      <c r="B1399" s="25"/>
      <c r="C1399" s="26"/>
      <c r="D1399" s="26"/>
      <c r="E1399" s="25"/>
      <c r="F1399" s="25"/>
      <c r="G1399" s="25"/>
      <c r="H1399" s="25"/>
      <c r="I1399" s="25"/>
      <c r="J1399" s="27"/>
      <c r="K1399" s="27"/>
      <c r="L1399" s="27"/>
      <c r="M1399" s="93" t="e">
        <f>#REF!/#REF!</f>
        <v>#REF!</v>
      </c>
      <c r="N1399" s="27" t="str">
        <f t="shared" si="154"/>
        <v/>
      </c>
      <c r="O1399" s="27" t="e">
        <f t="shared" si="155"/>
        <v>#REF!</v>
      </c>
      <c r="P1399" s="8">
        <f t="shared" si="156"/>
        <v>0</v>
      </c>
      <c r="Q1399" s="8" t="e">
        <f>VLOOKUP(P1399,'Lookup Tables'!$A$3:$B$121,1,TRUE)</f>
        <v>#N/A</v>
      </c>
      <c r="R1399" s="9" t="e">
        <f>VLOOKUP(P1399,'Lookup Tables'!$A$3:$B$121,2,TRUE)</f>
        <v>#N/A</v>
      </c>
      <c r="S1399" s="10" t="e">
        <f>VLOOKUP(P1399,'Lookup Tables'!$D$3:$E$25,2,TRUE)</f>
        <v>#N/A</v>
      </c>
      <c r="T1399" s="24" t="str">
        <f>IF(LEFT(G1399,2)="PH",VLOOKUP(LEFT(G1399,3),'Lookup Tables'!$G$3:$H$37,2,FALSE),IF(ISNA(VLOOKUP(LEFT(G1399,2),'Lookup Tables'!$G$3:$H$37,2,FALSE)),"Other",VLOOKUP(LEFT(G1399,2),'Lookup Tables'!$G$3:$H$37,2,FALSE)))</f>
        <v>Other</v>
      </c>
      <c r="U1399" s="79" t="str">
        <f t="shared" si="149"/>
        <v/>
      </c>
      <c r="V1399" s="79" t="str">
        <f t="shared" si="150"/>
        <v>n/a</v>
      </c>
      <c r="W1399" s="79">
        <f>VLOOKUP(V1399,'Lookup Tables'!$K$3:$L$21,2,FALSE)</f>
        <v>0</v>
      </c>
      <c r="X1399" s="79">
        <f t="shared" si="151"/>
        <v>0</v>
      </c>
      <c r="Y1399" s="12" t="e">
        <f ca="1">IF(R1399="LATE",TODAY()-P1399,0)</f>
        <v>#N/A</v>
      </c>
      <c r="Z1399" s="24" t="e">
        <f ca="1">Y1399*L1399</f>
        <v>#N/A</v>
      </c>
      <c r="AA1399" s="80"/>
      <c r="AB1399" s="93"/>
    </row>
    <row r="1400" spans="1:28" x14ac:dyDescent="0.25">
      <c r="A1400" s="25"/>
      <c r="B1400" s="25"/>
      <c r="C1400" s="26"/>
      <c r="D1400" s="26"/>
      <c r="E1400" s="25"/>
      <c r="F1400" s="25"/>
      <c r="G1400" s="25"/>
      <c r="H1400" s="25"/>
      <c r="I1400" s="25"/>
      <c r="J1400" s="27"/>
      <c r="K1400" s="27"/>
      <c r="L1400" s="27"/>
      <c r="M1400" s="93" t="e">
        <f>#REF!/#REF!</f>
        <v>#REF!</v>
      </c>
      <c r="N1400" s="27" t="str">
        <f t="shared" si="154"/>
        <v/>
      </c>
      <c r="O1400" s="27" t="e">
        <f t="shared" si="155"/>
        <v>#REF!</v>
      </c>
      <c r="P1400" s="8">
        <f t="shared" si="156"/>
        <v>0</v>
      </c>
      <c r="Q1400" s="8" t="e">
        <f>VLOOKUP(P1400,'Lookup Tables'!$A$3:$B$121,1,TRUE)</f>
        <v>#N/A</v>
      </c>
      <c r="R1400" s="9" t="e">
        <f>VLOOKUP(P1400,'Lookup Tables'!$A$3:$B$121,2,TRUE)</f>
        <v>#N/A</v>
      </c>
      <c r="S1400" s="10" t="e">
        <f>VLOOKUP(P1400,'Lookup Tables'!$D$3:$E$25,2,TRUE)</f>
        <v>#N/A</v>
      </c>
      <c r="T1400" s="24" t="str">
        <f>IF(LEFT(G1400,2)="PH",VLOOKUP(LEFT(G1400,3),'Lookup Tables'!$G$3:$H$37,2,FALSE),IF(ISNA(VLOOKUP(LEFT(G1400,2),'Lookup Tables'!$G$3:$H$37,2,FALSE)),"Other",VLOOKUP(LEFT(G1400,2),'Lookup Tables'!$G$3:$H$37,2,FALSE)))</f>
        <v>Other</v>
      </c>
      <c r="U1400" s="79" t="str">
        <f t="shared" si="149"/>
        <v/>
      </c>
      <c r="V1400" s="79" t="str">
        <f t="shared" si="150"/>
        <v>n/a</v>
      </c>
      <c r="W1400" s="79">
        <f>VLOOKUP(V1400,'Lookup Tables'!$K$3:$L$21,2,FALSE)</f>
        <v>0</v>
      </c>
      <c r="X1400" s="79">
        <f t="shared" si="151"/>
        <v>0</v>
      </c>
      <c r="Y1400" s="12" t="e">
        <f ca="1">IF(R1400="LATE",TODAY()-P1400,0)</f>
        <v>#N/A</v>
      </c>
      <c r="Z1400" s="24" t="e">
        <f ca="1">Y1400*L1400</f>
        <v>#N/A</v>
      </c>
      <c r="AA1400" s="80"/>
      <c r="AB1400" s="93"/>
    </row>
    <row r="1401" spans="1:28" x14ac:dyDescent="0.25">
      <c r="A1401" s="25"/>
      <c r="B1401" s="25"/>
      <c r="C1401" s="26"/>
      <c r="D1401" s="26"/>
      <c r="E1401" s="25"/>
      <c r="F1401" s="25"/>
      <c r="G1401" s="25"/>
      <c r="H1401" s="25"/>
      <c r="I1401" s="25"/>
      <c r="J1401" s="27"/>
      <c r="K1401" s="27"/>
      <c r="L1401" s="27"/>
      <c r="M1401" s="93" t="e">
        <f>#REF!/#REF!</f>
        <v>#REF!</v>
      </c>
      <c r="N1401" s="27" t="str">
        <f t="shared" si="154"/>
        <v/>
      </c>
      <c r="O1401" s="27" t="e">
        <f t="shared" si="155"/>
        <v>#REF!</v>
      </c>
      <c r="P1401" s="8">
        <f t="shared" si="156"/>
        <v>0</v>
      </c>
      <c r="Q1401" s="8" t="e">
        <f>VLOOKUP(P1401,'Lookup Tables'!$A$3:$B$121,1,TRUE)</f>
        <v>#N/A</v>
      </c>
      <c r="R1401" s="9" t="e">
        <f>VLOOKUP(P1401,'Lookup Tables'!$A$3:$B$121,2,TRUE)</f>
        <v>#N/A</v>
      </c>
      <c r="S1401" s="10" t="e">
        <f>VLOOKUP(P1401,'Lookup Tables'!$D$3:$E$25,2,TRUE)</f>
        <v>#N/A</v>
      </c>
      <c r="T1401" s="24" t="str">
        <f>IF(LEFT(G1401,2)="PH",VLOOKUP(LEFT(G1401,3),'Lookup Tables'!$G$3:$H$37,2,FALSE),IF(ISNA(VLOOKUP(LEFT(G1401,2),'Lookup Tables'!$G$3:$H$37,2,FALSE)),"Other",VLOOKUP(LEFT(G1401,2),'Lookup Tables'!$G$3:$H$37,2,FALSE)))</f>
        <v>Other</v>
      </c>
      <c r="U1401" s="79" t="str">
        <f t="shared" si="149"/>
        <v/>
      </c>
      <c r="V1401" s="79" t="str">
        <f t="shared" si="150"/>
        <v>n/a</v>
      </c>
      <c r="W1401" s="79">
        <f>VLOOKUP(V1401,'Lookup Tables'!$K$3:$L$21,2,FALSE)</f>
        <v>0</v>
      </c>
      <c r="X1401" s="79">
        <f t="shared" si="151"/>
        <v>0</v>
      </c>
      <c r="Y1401" s="12" t="e">
        <f ca="1">IF(R1401="LATE",TODAY()-P1401,0)</f>
        <v>#N/A</v>
      </c>
      <c r="Z1401" s="24" t="e">
        <f ca="1">Y1401*L1401</f>
        <v>#N/A</v>
      </c>
      <c r="AA1401" s="80"/>
      <c r="AB1401" s="93"/>
    </row>
    <row r="1402" spans="1:28" x14ac:dyDescent="0.25">
      <c r="A1402" s="25"/>
      <c r="B1402" s="25"/>
      <c r="C1402" s="26"/>
      <c r="D1402" s="26"/>
      <c r="E1402" s="25"/>
      <c r="F1402" s="25"/>
      <c r="G1402" s="25"/>
      <c r="H1402" s="25"/>
      <c r="I1402" s="25"/>
      <c r="J1402" s="27"/>
      <c r="K1402" s="27"/>
      <c r="L1402" s="27"/>
      <c r="M1402" s="93" t="e">
        <f>#REF!/#REF!</f>
        <v>#REF!</v>
      </c>
      <c r="N1402" s="27" t="str">
        <f t="shared" si="154"/>
        <v/>
      </c>
      <c r="O1402" s="27" t="e">
        <f t="shared" si="155"/>
        <v>#REF!</v>
      </c>
      <c r="P1402" s="8">
        <f t="shared" si="156"/>
        <v>0</v>
      </c>
      <c r="Q1402" s="8" t="e">
        <f>VLOOKUP(P1402,'Lookup Tables'!$A$3:$B$121,1,TRUE)</f>
        <v>#N/A</v>
      </c>
      <c r="R1402" s="9" t="e">
        <f>VLOOKUP(P1402,'Lookup Tables'!$A$3:$B$121,2,TRUE)</f>
        <v>#N/A</v>
      </c>
      <c r="S1402" s="10" t="e">
        <f>VLOOKUP(P1402,'Lookup Tables'!$D$3:$E$25,2,TRUE)</f>
        <v>#N/A</v>
      </c>
      <c r="T1402" s="24" t="str">
        <f>IF(LEFT(G1402,2)="PH",VLOOKUP(LEFT(G1402,3),'Lookup Tables'!$G$3:$H$37,2,FALSE),IF(ISNA(VLOOKUP(LEFT(G1402,2),'Lookup Tables'!$G$3:$H$37,2,FALSE)),"Other",VLOOKUP(LEFT(G1402,2),'Lookup Tables'!$G$3:$H$37,2,FALSE)))</f>
        <v>Other</v>
      </c>
      <c r="U1402" s="79" t="str">
        <f t="shared" si="149"/>
        <v/>
      </c>
      <c r="V1402" s="79" t="str">
        <f t="shared" si="150"/>
        <v>n/a</v>
      </c>
      <c r="W1402" s="79">
        <f>VLOOKUP(V1402,'Lookup Tables'!$K$3:$L$21,2,FALSE)</f>
        <v>0</v>
      </c>
      <c r="X1402" s="79">
        <f t="shared" si="151"/>
        <v>0</v>
      </c>
      <c r="Y1402" s="12" t="e">
        <f ca="1">IF(R1402="LATE",TODAY()-P1402,0)</f>
        <v>#N/A</v>
      </c>
      <c r="Z1402" s="24" t="e">
        <f ca="1">Y1402*L1402</f>
        <v>#N/A</v>
      </c>
      <c r="AA1402" s="80"/>
      <c r="AB1402" s="93"/>
    </row>
    <row r="1403" spans="1:28" x14ac:dyDescent="0.25">
      <c r="A1403" s="25"/>
      <c r="B1403" s="25"/>
      <c r="C1403" s="26"/>
      <c r="D1403" s="26"/>
      <c r="E1403" s="25"/>
      <c r="F1403" s="25"/>
      <c r="G1403" s="25"/>
      <c r="H1403" s="25"/>
      <c r="I1403" s="25"/>
      <c r="J1403" s="27"/>
      <c r="K1403" s="27"/>
      <c r="L1403" s="27"/>
      <c r="M1403" s="93" t="e">
        <f>#REF!/#REF!</f>
        <v>#REF!</v>
      </c>
      <c r="N1403" s="27" t="str">
        <f t="shared" si="154"/>
        <v/>
      </c>
      <c r="O1403" s="27" t="e">
        <f t="shared" si="155"/>
        <v>#REF!</v>
      </c>
      <c r="P1403" s="8">
        <f t="shared" si="156"/>
        <v>0</v>
      </c>
      <c r="Q1403" s="8" t="e">
        <f>VLOOKUP(P1403,'Lookup Tables'!$A$3:$B$121,1,TRUE)</f>
        <v>#N/A</v>
      </c>
      <c r="R1403" s="9" t="e">
        <f>VLOOKUP(P1403,'Lookup Tables'!$A$3:$B$121,2,TRUE)</f>
        <v>#N/A</v>
      </c>
      <c r="S1403" s="10" t="e">
        <f>VLOOKUP(P1403,'Lookup Tables'!$D$3:$E$25,2,TRUE)</f>
        <v>#N/A</v>
      </c>
      <c r="T1403" s="24" t="str">
        <f>IF(LEFT(G1403,2)="PH",VLOOKUP(LEFT(G1403,3),'Lookup Tables'!$G$3:$H$37,2,FALSE),IF(ISNA(VLOOKUP(LEFT(G1403,2),'Lookup Tables'!$G$3:$H$37,2,FALSE)),"Other",VLOOKUP(LEFT(G1403,2),'Lookup Tables'!$G$3:$H$37,2,FALSE)))</f>
        <v>Other</v>
      </c>
      <c r="U1403" s="79" t="str">
        <f t="shared" si="149"/>
        <v/>
      </c>
      <c r="V1403" s="79" t="str">
        <f t="shared" si="150"/>
        <v>n/a</v>
      </c>
      <c r="W1403" s="79">
        <f>VLOOKUP(V1403,'Lookup Tables'!$K$3:$L$21,2,FALSE)</f>
        <v>0</v>
      </c>
      <c r="X1403" s="79">
        <f t="shared" si="151"/>
        <v>0</v>
      </c>
      <c r="Y1403" s="12" t="e">
        <f ca="1">IF(R1403="LATE",TODAY()-P1403,0)</f>
        <v>#N/A</v>
      </c>
      <c r="Z1403" s="24" t="e">
        <f ca="1">Y1403*L1403</f>
        <v>#N/A</v>
      </c>
      <c r="AA1403" s="80"/>
      <c r="AB1403" s="93"/>
    </row>
    <row r="1404" spans="1:28" x14ac:dyDescent="0.25">
      <c r="A1404" s="25"/>
      <c r="B1404" s="25"/>
      <c r="C1404" s="26"/>
      <c r="D1404" s="26"/>
      <c r="E1404" s="25"/>
      <c r="F1404" s="25"/>
      <c r="G1404" s="25"/>
      <c r="H1404" s="25"/>
      <c r="I1404" s="25"/>
      <c r="J1404" s="27"/>
      <c r="K1404" s="27"/>
      <c r="L1404" s="27"/>
      <c r="M1404" s="93" t="e">
        <f>#REF!/#REF!</f>
        <v>#REF!</v>
      </c>
      <c r="N1404" s="27" t="str">
        <f t="shared" si="154"/>
        <v/>
      </c>
      <c r="O1404" s="27" t="e">
        <f t="shared" si="155"/>
        <v>#REF!</v>
      </c>
      <c r="P1404" s="8">
        <f t="shared" si="156"/>
        <v>0</v>
      </c>
      <c r="Q1404" s="8" t="e">
        <f>VLOOKUP(P1404,'Lookup Tables'!$A$3:$B$121,1,TRUE)</f>
        <v>#N/A</v>
      </c>
      <c r="R1404" s="9" t="e">
        <f>VLOOKUP(P1404,'Lookup Tables'!$A$3:$B$121,2,TRUE)</f>
        <v>#N/A</v>
      </c>
      <c r="S1404" s="10" t="e">
        <f>VLOOKUP(P1404,'Lookup Tables'!$D$3:$E$25,2,TRUE)</f>
        <v>#N/A</v>
      </c>
      <c r="T1404" s="24" t="str">
        <f>IF(LEFT(G1404,2)="PH",VLOOKUP(LEFT(G1404,3),'Lookup Tables'!$G$3:$H$37,2,FALSE),IF(ISNA(VLOOKUP(LEFT(G1404,2),'Lookup Tables'!$G$3:$H$37,2,FALSE)),"Other",VLOOKUP(LEFT(G1404,2),'Lookup Tables'!$G$3:$H$37,2,FALSE)))</f>
        <v>Other</v>
      </c>
      <c r="U1404" s="79" t="str">
        <f t="shared" si="149"/>
        <v/>
      </c>
      <c r="V1404" s="79" t="str">
        <f t="shared" si="150"/>
        <v>n/a</v>
      </c>
      <c r="W1404" s="79">
        <f>VLOOKUP(V1404,'Lookup Tables'!$K$3:$L$21,2,FALSE)</f>
        <v>0</v>
      </c>
      <c r="X1404" s="79">
        <f t="shared" si="151"/>
        <v>0</v>
      </c>
      <c r="Y1404" s="12" t="e">
        <f ca="1">IF(R1404="LATE",TODAY()-P1404,0)</f>
        <v>#N/A</v>
      </c>
      <c r="Z1404" s="24" t="e">
        <f ca="1">Y1404*L1404</f>
        <v>#N/A</v>
      </c>
      <c r="AA1404" s="80"/>
      <c r="AB1404" s="93"/>
    </row>
    <row r="1405" spans="1:28" x14ac:dyDescent="0.25">
      <c r="A1405" s="25"/>
      <c r="B1405" s="25"/>
      <c r="C1405" s="26"/>
      <c r="D1405" s="26"/>
      <c r="E1405" s="25"/>
      <c r="F1405" s="25"/>
      <c r="G1405" s="25"/>
      <c r="H1405" s="25"/>
      <c r="I1405" s="25"/>
      <c r="J1405" s="27"/>
      <c r="K1405" s="27"/>
      <c r="L1405" s="27"/>
      <c r="M1405" s="93" t="e">
        <f>#REF!/#REF!</f>
        <v>#REF!</v>
      </c>
      <c r="N1405" s="27" t="str">
        <f t="shared" si="154"/>
        <v/>
      </c>
      <c r="O1405" s="27" t="e">
        <f t="shared" si="155"/>
        <v>#REF!</v>
      </c>
      <c r="P1405" s="8">
        <f t="shared" si="156"/>
        <v>0</v>
      </c>
      <c r="Q1405" s="8" t="e">
        <f>VLOOKUP(P1405,'Lookup Tables'!$A$3:$B$121,1,TRUE)</f>
        <v>#N/A</v>
      </c>
      <c r="R1405" s="9" t="e">
        <f>VLOOKUP(P1405,'Lookup Tables'!$A$3:$B$121,2,TRUE)</f>
        <v>#N/A</v>
      </c>
      <c r="S1405" s="10" t="e">
        <f>VLOOKUP(P1405,'Lookup Tables'!$D$3:$E$25,2,TRUE)</f>
        <v>#N/A</v>
      </c>
      <c r="T1405" s="24" t="str">
        <f>IF(LEFT(G1405,2)="PH",VLOOKUP(LEFT(G1405,3),'Lookup Tables'!$G$3:$H$37,2,FALSE),IF(ISNA(VLOOKUP(LEFT(G1405,2),'Lookup Tables'!$G$3:$H$37,2,FALSE)),"Other",VLOOKUP(LEFT(G1405,2),'Lookup Tables'!$G$3:$H$37,2,FALSE)))</f>
        <v>Other</v>
      </c>
      <c r="U1405" s="79" t="str">
        <f t="shared" si="149"/>
        <v/>
      </c>
      <c r="V1405" s="79" t="str">
        <f t="shared" si="150"/>
        <v>n/a</v>
      </c>
      <c r="W1405" s="79">
        <f>VLOOKUP(V1405,'Lookup Tables'!$K$3:$L$21,2,FALSE)</f>
        <v>0</v>
      </c>
      <c r="X1405" s="79">
        <f t="shared" si="151"/>
        <v>0</v>
      </c>
      <c r="Y1405" s="12" t="e">
        <f ca="1">IF(R1405="LATE",TODAY()-P1405,0)</f>
        <v>#N/A</v>
      </c>
      <c r="Z1405" s="24" t="e">
        <f ca="1">Y1405*L1405</f>
        <v>#N/A</v>
      </c>
      <c r="AA1405" s="80"/>
      <c r="AB1405" s="93"/>
    </row>
    <row r="1406" spans="1:28" x14ac:dyDescent="0.25">
      <c r="A1406" s="25"/>
      <c r="B1406" s="25"/>
      <c r="C1406" s="26"/>
      <c r="D1406" s="26"/>
      <c r="E1406" s="25"/>
      <c r="F1406" s="25"/>
      <c r="G1406" s="25"/>
      <c r="H1406" s="25"/>
      <c r="I1406" s="25"/>
      <c r="J1406" s="27"/>
      <c r="K1406" s="27"/>
      <c r="L1406" s="27"/>
      <c r="M1406" s="93" t="e">
        <f>#REF!/#REF!</f>
        <v>#REF!</v>
      </c>
      <c r="N1406" s="27" t="str">
        <f t="shared" si="154"/>
        <v/>
      </c>
      <c r="O1406" s="27" t="e">
        <f t="shared" si="155"/>
        <v>#REF!</v>
      </c>
      <c r="P1406" s="8">
        <f t="shared" si="156"/>
        <v>0</v>
      </c>
      <c r="Q1406" s="8" t="e">
        <f>VLOOKUP(P1406,'Lookup Tables'!$A$3:$B$121,1,TRUE)</f>
        <v>#N/A</v>
      </c>
      <c r="R1406" s="9" t="e">
        <f>VLOOKUP(P1406,'Lookup Tables'!$A$3:$B$121,2,TRUE)</f>
        <v>#N/A</v>
      </c>
      <c r="S1406" s="10" t="e">
        <f>VLOOKUP(P1406,'Lookup Tables'!$D$3:$E$25,2,TRUE)</f>
        <v>#N/A</v>
      </c>
      <c r="T1406" s="24" t="str">
        <f>IF(LEFT(G1406,2)="PH",VLOOKUP(LEFT(G1406,3),'Lookup Tables'!$G$3:$H$37,2,FALSE),IF(ISNA(VLOOKUP(LEFT(G1406,2),'Lookup Tables'!$G$3:$H$37,2,FALSE)),"Other",VLOOKUP(LEFT(G1406,2),'Lookup Tables'!$G$3:$H$37,2,FALSE)))</f>
        <v>Other</v>
      </c>
      <c r="U1406" s="79" t="str">
        <f t="shared" si="149"/>
        <v/>
      </c>
      <c r="V1406" s="79" t="str">
        <f t="shared" si="150"/>
        <v>n/a</v>
      </c>
      <c r="W1406" s="79">
        <f>VLOOKUP(V1406,'Lookup Tables'!$K$3:$L$21,2,FALSE)</f>
        <v>0</v>
      </c>
      <c r="X1406" s="79">
        <f t="shared" si="151"/>
        <v>0</v>
      </c>
      <c r="Y1406" s="12" t="e">
        <f ca="1">IF(R1406="LATE",TODAY()-P1406,0)</f>
        <v>#N/A</v>
      </c>
      <c r="Z1406" s="24" t="e">
        <f ca="1">Y1406*L1406</f>
        <v>#N/A</v>
      </c>
      <c r="AA1406" s="80"/>
      <c r="AB1406" s="93"/>
    </row>
    <row r="1407" spans="1:28" x14ac:dyDescent="0.25">
      <c r="A1407" s="25"/>
      <c r="B1407" s="25"/>
      <c r="C1407" s="26"/>
      <c r="D1407" s="26"/>
      <c r="E1407" s="25"/>
      <c r="F1407" s="25"/>
      <c r="G1407" s="25"/>
      <c r="H1407" s="25"/>
      <c r="I1407" s="25"/>
      <c r="J1407" s="27"/>
      <c r="K1407" s="27"/>
      <c r="L1407" s="27"/>
      <c r="M1407" s="93" t="e">
        <f>#REF!/#REF!</f>
        <v>#REF!</v>
      </c>
      <c r="N1407" s="27" t="str">
        <f t="shared" si="154"/>
        <v/>
      </c>
      <c r="O1407" s="27" t="e">
        <f t="shared" si="155"/>
        <v>#REF!</v>
      </c>
      <c r="P1407" s="8">
        <f t="shared" si="156"/>
        <v>0</v>
      </c>
      <c r="Q1407" s="8" t="e">
        <f>VLOOKUP(P1407,'Lookup Tables'!$A$3:$B$121,1,TRUE)</f>
        <v>#N/A</v>
      </c>
      <c r="R1407" s="9" t="e">
        <f>VLOOKUP(P1407,'Lookup Tables'!$A$3:$B$121,2,TRUE)</f>
        <v>#N/A</v>
      </c>
      <c r="S1407" s="10" t="e">
        <f>VLOOKUP(P1407,'Lookup Tables'!$D$3:$E$25,2,TRUE)</f>
        <v>#N/A</v>
      </c>
      <c r="T1407" s="24" t="str">
        <f>IF(LEFT(G1407,2)="PH",VLOOKUP(LEFT(G1407,3),'Lookup Tables'!$G$3:$H$37,2,FALSE),IF(ISNA(VLOOKUP(LEFT(G1407,2),'Lookup Tables'!$G$3:$H$37,2,FALSE)),"Other",VLOOKUP(LEFT(G1407,2),'Lookup Tables'!$G$3:$H$37,2,FALSE)))</f>
        <v>Other</v>
      </c>
      <c r="U1407" s="79" t="str">
        <f t="shared" si="149"/>
        <v/>
      </c>
      <c r="V1407" s="79" t="str">
        <f t="shared" si="150"/>
        <v>n/a</v>
      </c>
      <c r="W1407" s="79">
        <f>VLOOKUP(V1407,'Lookup Tables'!$K$3:$L$21,2,FALSE)</f>
        <v>0</v>
      </c>
      <c r="X1407" s="79">
        <f t="shared" si="151"/>
        <v>0</v>
      </c>
      <c r="Y1407" s="12" t="e">
        <f ca="1">IF(R1407="LATE",TODAY()-P1407,0)</f>
        <v>#N/A</v>
      </c>
      <c r="Z1407" s="24" t="e">
        <f ca="1">Y1407*L1407</f>
        <v>#N/A</v>
      </c>
      <c r="AA1407" s="80"/>
      <c r="AB1407" s="93"/>
    </row>
    <row r="1408" spans="1:28" x14ac:dyDescent="0.25">
      <c r="A1408" s="25"/>
      <c r="B1408" s="25"/>
      <c r="C1408" s="26"/>
      <c r="D1408" s="26"/>
      <c r="E1408" s="25"/>
      <c r="F1408" s="25"/>
      <c r="G1408" s="25"/>
      <c r="H1408" s="25"/>
      <c r="I1408" s="25"/>
      <c r="J1408" s="27"/>
      <c r="K1408" s="27"/>
      <c r="L1408" s="27"/>
      <c r="M1408" s="93" t="e">
        <f>#REF!/#REF!</f>
        <v>#REF!</v>
      </c>
      <c r="N1408" s="27" t="str">
        <f t="shared" si="154"/>
        <v/>
      </c>
      <c r="O1408" s="27" t="e">
        <f t="shared" si="155"/>
        <v>#REF!</v>
      </c>
      <c r="P1408" s="8">
        <f t="shared" si="156"/>
        <v>0</v>
      </c>
      <c r="Q1408" s="8" t="e">
        <f>VLOOKUP(P1408,'Lookup Tables'!$A$3:$B$121,1,TRUE)</f>
        <v>#N/A</v>
      </c>
      <c r="R1408" s="9" t="e">
        <f>VLOOKUP(P1408,'Lookup Tables'!$A$3:$B$121,2,TRUE)</f>
        <v>#N/A</v>
      </c>
      <c r="S1408" s="10" t="e">
        <f>VLOOKUP(P1408,'Lookup Tables'!$D$3:$E$25,2,TRUE)</f>
        <v>#N/A</v>
      </c>
      <c r="T1408" s="24" t="str">
        <f>IF(LEFT(G1408,2)="PH",VLOOKUP(LEFT(G1408,3),'Lookup Tables'!$G$3:$H$37,2,FALSE),IF(ISNA(VLOOKUP(LEFT(G1408,2),'Lookup Tables'!$G$3:$H$37,2,FALSE)),"Other",VLOOKUP(LEFT(G1408,2),'Lookup Tables'!$G$3:$H$37,2,FALSE)))</f>
        <v>Other</v>
      </c>
      <c r="U1408" s="79" t="str">
        <f t="shared" si="149"/>
        <v/>
      </c>
      <c r="V1408" s="79" t="str">
        <f t="shared" si="150"/>
        <v>n/a</v>
      </c>
      <c r="W1408" s="79">
        <f>VLOOKUP(V1408,'Lookup Tables'!$K$3:$L$21,2,FALSE)</f>
        <v>0</v>
      </c>
      <c r="X1408" s="79">
        <f t="shared" si="151"/>
        <v>0</v>
      </c>
      <c r="Y1408" s="12" t="e">
        <f ca="1">IF(R1408="LATE",TODAY()-P1408,0)</f>
        <v>#N/A</v>
      </c>
      <c r="Z1408" s="24" t="e">
        <f ca="1">Y1408*L1408</f>
        <v>#N/A</v>
      </c>
      <c r="AA1408" s="80"/>
      <c r="AB1408" s="93"/>
    </row>
    <row r="1409" spans="1:28" x14ac:dyDescent="0.25">
      <c r="A1409" s="25"/>
      <c r="B1409" s="25"/>
      <c r="C1409" s="26"/>
      <c r="D1409" s="26"/>
      <c r="E1409" s="25"/>
      <c r="F1409" s="25"/>
      <c r="G1409" s="25"/>
      <c r="H1409" s="25"/>
      <c r="I1409" s="25"/>
      <c r="J1409" s="27"/>
      <c r="K1409" s="27"/>
      <c r="L1409" s="27"/>
      <c r="M1409" s="93" t="e">
        <f>#REF!/#REF!</f>
        <v>#REF!</v>
      </c>
      <c r="N1409" s="27" t="str">
        <f t="shared" si="154"/>
        <v/>
      </c>
      <c r="O1409" s="27" t="e">
        <f t="shared" si="155"/>
        <v>#REF!</v>
      </c>
      <c r="P1409" s="8">
        <f t="shared" si="156"/>
        <v>0</v>
      </c>
      <c r="Q1409" s="8" t="e">
        <f>VLOOKUP(P1409,'Lookup Tables'!$A$3:$B$121,1,TRUE)</f>
        <v>#N/A</v>
      </c>
      <c r="R1409" s="9" t="e">
        <f>VLOOKUP(P1409,'Lookup Tables'!$A$3:$B$121,2,TRUE)</f>
        <v>#N/A</v>
      </c>
      <c r="S1409" s="10" t="e">
        <f>VLOOKUP(P1409,'Lookup Tables'!$D$3:$E$25,2,TRUE)</f>
        <v>#N/A</v>
      </c>
      <c r="T1409" s="24" t="str">
        <f>IF(LEFT(G1409,2)="PH",VLOOKUP(LEFT(G1409,3),'Lookup Tables'!$G$3:$H$37,2,FALSE),IF(ISNA(VLOOKUP(LEFT(G1409,2),'Lookup Tables'!$G$3:$H$37,2,FALSE)),"Other",VLOOKUP(LEFT(G1409,2),'Lookup Tables'!$G$3:$H$37,2,FALSE)))</f>
        <v>Other</v>
      </c>
      <c r="U1409" s="79" t="str">
        <f t="shared" si="149"/>
        <v/>
      </c>
      <c r="V1409" s="79" t="str">
        <f t="shared" si="150"/>
        <v>n/a</v>
      </c>
      <c r="W1409" s="79">
        <f>VLOOKUP(V1409,'Lookup Tables'!$K$3:$L$21,2,FALSE)</f>
        <v>0</v>
      </c>
      <c r="X1409" s="79">
        <f t="shared" si="151"/>
        <v>0</v>
      </c>
      <c r="Y1409" s="12" t="e">
        <f ca="1">IF(R1409="LATE",TODAY()-P1409,0)</f>
        <v>#N/A</v>
      </c>
      <c r="Z1409" s="24" t="e">
        <f ca="1">Y1409*L1409</f>
        <v>#N/A</v>
      </c>
      <c r="AA1409" s="80"/>
      <c r="AB1409" s="93"/>
    </row>
    <row r="1410" spans="1:28" x14ac:dyDescent="0.25">
      <c r="A1410" s="25"/>
      <c r="B1410" s="25"/>
      <c r="C1410" s="26"/>
      <c r="D1410" s="26"/>
      <c r="E1410" s="25"/>
      <c r="F1410" s="25"/>
      <c r="G1410" s="25"/>
      <c r="H1410" s="25"/>
      <c r="I1410" s="25"/>
      <c r="J1410" s="27"/>
      <c r="K1410" s="27"/>
      <c r="L1410" s="27"/>
      <c r="M1410" s="93" t="e">
        <f>#REF!/#REF!</f>
        <v>#REF!</v>
      </c>
      <c r="N1410" s="27" t="str">
        <f t="shared" si="154"/>
        <v/>
      </c>
      <c r="O1410" s="27" t="e">
        <f t="shared" si="155"/>
        <v>#REF!</v>
      </c>
      <c r="P1410" s="8">
        <f t="shared" si="156"/>
        <v>0</v>
      </c>
      <c r="Q1410" s="8" t="e">
        <f>VLOOKUP(P1410,'Lookup Tables'!$A$3:$B$121,1,TRUE)</f>
        <v>#N/A</v>
      </c>
      <c r="R1410" s="9" t="e">
        <f>VLOOKUP(P1410,'Lookup Tables'!$A$3:$B$121,2,TRUE)</f>
        <v>#N/A</v>
      </c>
      <c r="S1410" s="10" t="e">
        <f>VLOOKUP(P1410,'Lookup Tables'!$D$3:$E$25,2,TRUE)</f>
        <v>#N/A</v>
      </c>
      <c r="T1410" s="24" t="str">
        <f>IF(LEFT(G1410,2)="PH",VLOOKUP(LEFT(G1410,3),'Lookup Tables'!$G$3:$H$37,2,FALSE),IF(ISNA(VLOOKUP(LEFT(G1410,2),'Lookup Tables'!$G$3:$H$37,2,FALSE)),"Other",VLOOKUP(LEFT(G1410,2),'Lookup Tables'!$G$3:$H$37,2,FALSE)))</f>
        <v>Other</v>
      </c>
      <c r="U1410" s="79" t="str">
        <f t="shared" si="149"/>
        <v/>
      </c>
      <c r="V1410" s="79" t="str">
        <f t="shared" si="150"/>
        <v>n/a</v>
      </c>
      <c r="W1410" s="79">
        <f>VLOOKUP(V1410,'Lookup Tables'!$K$3:$L$21,2,FALSE)</f>
        <v>0</v>
      </c>
      <c r="X1410" s="79">
        <f t="shared" si="151"/>
        <v>0</v>
      </c>
      <c r="Y1410" s="12" t="e">
        <f ca="1">IF(R1410="LATE",TODAY()-P1410,0)</f>
        <v>#N/A</v>
      </c>
      <c r="Z1410" s="24" t="e">
        <f ca="1">Y1410*L1410</f>
        <v>#N/A</v>
      </c>
      <c r="AA1410" s="80"/>
      <c r="AB1410" s="93"/>
    </row>
    <row r="1411" spans="1:28" x14ac:dyDescent="0.25">
      <c r="A1411" s="25"/>
      <c r="B1411" s="25"/>
      <c r="C1411" s="26"/>
      <c r="D1411" s="26"/>
      <c r="E1411" s="25"/>
      <c r="F1411" s="25"/>
      <c r="G1411" s="25"/>
      <c r="H1411" s="25"/>
      <c r="I1411" s="25"/>
      <c r="J1411" s="27"/>
      <c r="K1411" s="27"/>
      <c r="L1411" s="27"/>
      <c r="M1411" s="93" t="e">
        <f>#REF!/#REF!</f>
        <v>#REF!</v>
      </c>
      <c r="N1411" s="27" t="str">
        <f t="shared" si="154"/>
        <v/>
      </c>
      <c r="O1411" s="27" t="e">
        <f t="shared" si="155"/>
        <v>#REF!</v>
      </c>
      <c r="P1411" s="8">
        <f t="shared" si="156"/>
        <v>0</v>
      </c>
      <c r="Q1411" s="8" t="e">
        <f>VLOOKUP(P1411,'Lookup Tables'!$A$3:$B$121,1,TRUE)</f>
        <v>#N/A</v>
      </c>
      <c r="R1411" s="9" t="e">
        <f>VLOOKUP(P1411,'Lookup Tables'!$A$3:$B$121,2,TRUE)</f>
        <v>#N/A</v>
      </c>
      <c r="S1411" s="10" t="e">
        <f>VLOOKUP(P1411,'Lookup Tables'!$D$3:$E$25,2,TRUE)</f>
        <v>#N/A</v>
      </c>
      <c r="T1411" s="24" t="str">
        <f>IF(LEFT(G1411,2)="PH",VLOOKUP(LEFT(G1411,3),'Lookup Tables'!$G$3:$H$37,2,FALSE),IF(ISNA(VLOOKUP(LEFT(G1411,2),'Lookup Tables'!$G$3:$H$37,2,FALSE)),"Other",VLOOKUP(LEFT(G1411,2),'Lookup Tables'!$G$3:$H$37,2,FALSE)))</f>
        <v>Other</v>
      </c>
      <c r="U1411" s="79" t="str">
        <f t="shared" ref="U1411:U1474" si="157">LEFT(G1411,3)</f>
        <v/>
      </c>
      <c r="V1411" s="79" t="str">
        <f t="shared" ref="V1411:V1474" si="158">IF(T1411="Battery",IF(LEFT(U1411,1)="L",VALUE(MID(U1411,2,2)),MID(U1411,2,1)),"n/a")</f>
        <v>n/a</v>
      </c>
      <c r="W1411" s="79">
        <f>VLOOKUP(V1411,'Lookup Tables'!$K$3:$L$21,2,FALSE)</f>
        <v>0</v>
      </c>
      <c r="X1411" s="79">
        <f t="shared" ref="X1411:X1474" si="159">W1411*L1411</f>
        <v>0</v>
      </c>
      <c r="Y1411" s="12" t="e">
        <f ca="1">IF(R1411="LATE",TODAY()-P1411,0)</f>
        <v>#N/A</v>
      </c>
      <c r="Z1411" s="24" t="e">
        <f ca="1">Y1411*L1411</f>
        <v>#N/A</v>
      </c>
      <c r="AA1411" s="80"/>
      <c r="AB1411" s="93"/>
    </row>
    <row r="1412" spans="1:28" x14ac:dyDescent="0.25">
      <c r="A1412" s="25"/>
      <c r="B1412" s="25"/>
      <c r="C1412" s="26"/>
      <c r="D1412" s="26"/>
      <c r="E1412" s="25"/>
      <c r="F1412" s="25"/>
      <c r="G1412" s="25"/>
      <c r="H1412" s="25"/>
      <c r="I1412" s="25"/>
      <c r="J1412" s="27"/>
      <c r="K1412" s="27"/>
      <c r="L1412" s="27"/>
      <c r="M1412" s="93" t="e">
        <f>#REF!/#REF!</f>
        <v>#REF!</v>
      </c>
      <c r="N1412" s="27" t="str">
        <f t="shared" si="154"/>
        <v/>
      </c>
      <c r="O1412" s="27" t="e">
        <f t="shared" si="155"/>
        <v>#REF!</v>
      </c>
      <c r="P1412" s="8">
        <f t="shared" si="156"/>
        <v>0</v>
      </c>
      <c r="Q1412" s="8" t="e">
        <f>VLOOKUP(P1412,'Lookup Tables'!$A$3:$B$121,1,TRUE)</f>
        <v>#N/A</v>
      </c>
      <c r="R1412" s="9" t="e">
        <f>VLOOKUP(P1412,'Lookup Tables'!$A$3:$B$121,2,TRUE)</f>
        <v>#N/A</v>
      </c>
      <c r="S1412" s="10" t="e">
        <f>VLOOKUP(P1412,'Lookup Tables'!$D$3:$E$25,2,TRUE)</f>
        <v>#N/A</v>
      </c>
      <c r="T1412" s="24" t="str">
        <f>IF(LEFT(G1412,2)="PH",VLOOKUP(LEFT(G1412,3),'Lookup Tables'!$G$3:$H$37,2,FALSE),IF(ISNA(VLOOKUP(LEFT(G1412,2),'Lookup Tables'!$G$3:$H$37,2,FALSE)),"Other",VLOOKUP(LEFT(G1412,2),'Lookup Tables'!$G$3:$H$37,2,FALSE)))</f>
        <v>Other</v>
      </c>
      <c r="U1412" s="79" t="str">
        <f t="shared" si="157"/>
        <v/>
      </c>
      <c r="V1412" s="79" t="str">
        <f t="shared" si="158"/>
        <v>n/a</v>
      </c>
      <c r="W1412" s="79">
        <f>VLOOKUP(V1412,'Lookup Tables'!$K$3:$L$21,2,FALSE)</f>
        <v>0</v>
      </c>
      <c r="X1412" s="79">
        <f t="shared" si="159"/>
        <v>0</v>
      </c>
      <c r="Y1412" s="12" t="e">
        <f ca="1">IF(R1412="LATE",TODAY()-P1412,0)</f>
        <v>#N/A</v>
      </c>
      <c r="Z1412" s="24" t="e">
        <f ca="1">Y1412*L1412</f>
        <v>#N/A</v>
      </c>
      <c r="AA1412" s="80"/>
      <c r="AB1412" s="93"/>
    </row>
    <row r="1413" spans="1:28" x14ac:dyDescent="0.25">
      <c r="A1413" s="25"/>
      <c r="B1413" s="25"/>
      <c r="C1413" s="26"/>
      <c r="D1413" s="26"/>
      <c r="E1413" s="25"/>
      <c r="F1413" s="25"/>
      <c r="G1413" s="25"/>
      <c r="H1413" s="25"/>
      <c r="I1413" s="25"/>
      <c r="J1413" s="27"/>
      <c r="K1413" s="27"/>
      <c r="L1413" s="27"/>
      <c r="M1413" s="93" t="e">
        <f>#REF!/#REF!</f>
        <v>#REF!</v>
      </c>
      <c r="N1413" s="27" t="str">
        <f t="shared" si="154"/>
        <v/>
      </c>
      <c r="O1413" s="27" t="e">
        <f t="shared" si="155"/>
        <v>#REF!</v>
      </c>
      <c r="P1413" s="8">
        <f t="shared" si="156"/>
        <v>0</v>
      </c>
      <c r="Q1413" s="8" t="e">
        <f>VLOOKUP(P1413,'Lookup Tables'!$A$3:$B$121,1,TRUE)</f>
        <v>#N/A</v>
      </c>
      <c r="R1413" s="9" t="e">
        <f>VLOOKUP(P1413,'Lookup Tables'!$A$3:$B$121,2,TRUE)</f>
        <v>#N/A</v>
      </c>
      <c r="S1413" s="10" t="e">
        <f>VLOOKUP(P1413,'Lookup Tables'!$D$3:$E$25,2,TRUE)</f>
        <v>#N/A</v>
      </c>
      <c r="T1413" s="24" t="str">
        <f>IF(LEFT(G1413,2)="PH",VLOOKUP(LEFT(G1413,3),'Lookup Tables'!$G$3:$H$37,2,FALSE),IF(ISNA(VLOOKUP(LEFT(G1413,2),'Lookup Tables'!$G$3:$H$37,2,FALSE)),"Other",VLOOKUP(LEFT(G1413,2),'Lookup Tables'!$G$3:$H$37,2,FALSE)))</f>
        <v>Other</v>
      </c>
      <c r="U1413" s="79" t="str">
        <f t="shared" si="157"/>
        <v/>
      </c>
      <c r="V1413" s="79" t="str">
        <f t="shared" si="158"/>
        <v>n/a</v>
      </c>
      <c r="W1413" s="79">
        <f>VLOOKUP(V1413,'Lookup Tables'!$K$3:$L$21,2,FALSE)</f>
        <v>0</v>
      </c>
      <c r="X1413" s="79">
        <f t="shared" si="159"/>
        <v>0</v>
      </c>
      <c r="Y1413" s="12" t="e">
        <f ca="1">IF(R1413="LATE",TODAY()-P1413,0)</f>
        <v>#N/A</v>
      </c>
      <c r="Z1413" s="24" t="e">
        <f ca="1">Y1413*L1413</f>
        <v>#N/A</v>
      </c>
      <c r="AA1413" s="80"/>
      <c r="AB1413" s="93"/>
    </row>
    <row r="1414" spans="1:28" x14ac:dyDescent="0.25">
      <c r="A1414" s="25"/>
      <c r="B1414" s="25"/>
      <c r="C1414" s="26"/>
      <c r="D1414" s="26"/>
      <c r="E1414" s="25"/>
      <c r="F1414" s="25"/>
      <c r="G1414" s="25"/>
      <c r="H1414" s="25"/>
      <c r="I1414" s="25"/>
      <c r="J1414" s="27"/>
      <c r="K1414" s="27"/>
      <c r="L1414" s="27"/>
      <c r="M1414" s="93" t="e">
        <f>#REF!/#REF!</f>
        <v>#REF!</v>
      </c>
      <c r="N1414" s="27" t="str">
        <f t="shared" si="154"/>
        <v/>
      </c>
      <c r="O1414" s="27" t="e">
        <f t="shared" si="155"/>
        <v>#REF!</v>
      </c>
      <c r="P1414" s="8">
        <f t="shared" si="156"/>
        <v>0</v>
      </c>
      <c r="Q1414" s="8" t="e">
        <f>VLOOKUP(P1414,'Lookup Tables'!$A$3:$B$121,1,TRUE)</f>
        <v>#N/A</v>
      </c>
      <c r="R1414" s="9" t="e">
        <f>VLOOKUP(P1414,'Lookup Tables'!$A$3:$B$121,2,TRUE)</f>
        <v>#N/A</v>
      </c>
      <c r="S1414" s="10" t="e">
        <f>VLOOKUP(P1414,'Lookup Tables'!$D$3:$E$25,2,TRUE)</f>
        <v>#N/A</v>
      </c>
      <c r="T1414" s="24" t="str">
        <f>IF(LEFT(G1414,2)="PH",VLOOKUP(LEFT(G1414,3),'Lookup Tables'!$G$3:$H$37,2,FALSE),IF(ISNA(VLOOKUP(LEFT(G1414,2),'Lookup Tables'!$G$3:$H$37,2,FALSE)),"Other",VLOOKUP(LEFT(G1414,2),'Lookup Tables'!$G$3:$H$37,2,FALSE)))</f>
        <v>Other</v>
      </c>
      <c r="U1414" s="79" t="str">
        <f t="shared" si="157"/>
        <v/>
      </c>
      <c r="V1414" s="79" t="str">
        <f t="shared" si="158"/>
        <v>n/a</v>
      </c>
      <c r="W1414" s="79">
        <f>VLOOKUP(V1414,'Lookup Tables'!$K$3:$L$21,2,FALSE)</f>
        <v>0</v>
      </c>
      <c r="X1414" s="79">
        <f t="shared" si="159"/>
        <v>0</v>
      </c>
      <c r="Y1414" s="12" t="e">
        <f ca="1">IF(R1414="LATE",TODAY()-P1414,0)</f>
        <v>#N/A</v>
      </c>
      <c r="Z1414" s="24" t="e">
        <f ca="1">Y1414*L1414</f>
        <v>#N/A</v>
      </c>
      <c r="AA1414" s="80"/>
      <c r="AB1414" s="93"/>
    </row>
    <row r="1415" spans="1:28" x14ac:dyDescent="0.25">
      <c r="A1415" s="25"/>
      <c r="B1415" s="25"/>
      <c r="C1415" s="26"/>
      <c r="D1415" s="26"/>
      <c r="E1415" s="25"/>
      <c r="F1415" s="25"/>
      <c r="G1415" s="25"/>
      <c r="H1415" s="25"/>
      <c r="I1415" s="25"/>
      <c r="J1415" s="27"/>
      <c r="K1415" s="27"/>
      <c r="L1415" s="27"/>
      <c r="M1415" s="93" t="e">
        <f>#REF!/#REF!</f>
        <v>#REF!</v>
      </c>
      <c r="N1415" s="27" t="str">
        <f t="shared" si="154"/>
        <v/>
      </c>
      <c r="O1415" s="27" t="e">
        <f t="shared" si="155"/>
        <v>#REF!</v>
      </c>
      <c r="P1415" s="8">
        <f t="shared" si="156"/>
        <v>0</v>
      </c>
      <c r="Q1415" s="8" t="e">
        <f>VLOOKUP(P1415,'Lookup Tables'!$A$3:$B$121,1,TRUE)</f>
        <v>#N/A</v>
      </c>
      <c r="R1415" s="9" t="e">
        <f>VLOOKUP(P1415,'Lookup Tables'!$A$3:$B$121,2,TRUE)</f>
        <v>#N/A</v>
      </c>
      <c r="S1415" s="10" t="e">
        <f>VLOOKUP(P1415,'Lookup Tables'!$D$3:$E$25,2,TRUE)</f>
        <v>#N/A</v>
      </c>
      <c r="T1415" s="24" t="str">
        <f>IF(LEFT(G1415,2)="PH",VLOOKUP(LEFT(G1415,3),'Lookup Tables'!$G$3:$H$37,2,FALSE),IF(ISNA(VLOOKUP(LEFT(G1415,2),'Lookup Tables'!$G$3:$H$37,2,FALSE)),"Other",VLOOKUP(LEFT(G1415,2),'Lookup Tables'!$G$3:$H$37,2,FALSE)))</f>
        <v>Other</v>
      </c>
      <c r="U1415" s="79" t="str">
        <f t="shared" si="157"/>
        <v/>
      </c>
      <c r="V1415" s="79" t="str">
        <f t="shared" si="158"/>
        <v>n/a</v>
      </c>
      <c r="W1415" s="79">
        <f>VLOOKUP(V1415,'Lookup Tables'!$K$3:$L$21,2,FALSE)</f>
        <v>0</v>
      </c>
      <c r="X1415" s="79">
        <f t="shared" si="159"/>
        <v>0</v>
      </c>
      <c r="Y1415" s="12" t="e">
        <f ca="1">IF(R1415="LATE",TODAY()-P1415,0)</f>
        <v>#N/A</v>
      </c>
      <c r="Z1415" s="24" t="e">
        <f ca="1">Y1415*L1415</f>
        <v>#N/A</v>
      </c>
      <c r="AA1415" s="80"/>
      <c r="AB1415" s="93"/>
    </row>
    <row r="1416" spans="1:28" x14ac:dyDescent="0.25">
      <c r="A1416" s="25"/>
      <c r="B1416" s="25"/>
      <c r="C1416" s="26"/>
      <c r="D1416" s="26"/>
      <c r="E1416" s="25"/>
      <c r="F1416" s="25"/>
      <c r="G1416" s="25"/>
      <c r="H1416" s="25"/>
      <c r="I1416" s="25"/>
      <c r="J1416" s="27"/>
      <c r="K1416" s="27"/>
      <c r="L1416" s="27"/>
      <c r="M1416" s="93" t="e">
        <f>#REF!/#REF!</f>
        <v>#REF!</v>
      </c>
      <c r="N1416" s="27" t="str">
        <f t="shared" si="154"/>
        <v/>
      </c>
      <c r="O1416" s="27" t="e">
        <f t="shared" si="155"/>
        <v>#REF!</v>
      </c>
      <c r="P1416" s="8">
        <f t="shared" si="156"/>
        <v>0</v>
      </c>
      <c r="Q1416" s="8" t="e">
        <f>VLOOKUP(P1416,'Lookup Tables'!$A$3:$B$121,1,TRUE)</f>
        <v>#N/A</v>
      </c>
      <c r="R1416" s="9" t="e">
        <f>VLOOKUP(P1416,'Lookup Tables'!$A$3:$B$121,2,TRUE)</f>
        <v>#N/A</v>
      </c>
      <c r="S1416" s="10" t="e">
        <f>VLOOKUP(P1416,'Lookup Tables'!$D$3:$E$25,2,TRUE)</f>
        <v>#N/A</v>
      </c>
      <c r="T1416" s="24" t="str">
        <f>IF(LEFT(G1416,2)="PH",VLOOKUP(LEFT(G1416,3),'Lookup Tables'!$G$3:$H$37,2,FALSE),IF(ISNA(VLOOKUP(LEFT(G1416,2),'Lookup Tables'!$G$3:$H$37,2,FALSE)),"Other",VLOOKUP(LEFT(G1416,2),'Lookup Tables'!$G$3:$H$37,2,FALSE)))</f>
        <v>Other</v>
      </c>
      <c r="U1416" s="79" t="str">
        <f t="shared" si="157"/>
        <v/>
      </c>
      <c r="V1416" s="79" t="str">
        <f t="shared" si="158"/>
        <v>n/a</v>
      </c>
      <c r="W1416" s="79">
        <f>VLOOKUP(V1416,'Lookup Tables'!$K$3:$L$21,2,FALSE)</f>
        <v>0</v>
      </c>
      <c r="X1416" s="79">
        <f t="shared" si="159"/>
        <v>0</v>
      </c>
      <c r="Y1416" s="12" t="e">
        <f ca="1">IF(R1416="LATE",TODAY()-P1416,0)</f>
        <v>#N/A</v>
      </c>
      <c r="Z1416" s="24" t="e">
        <f ca="1">Y1416*L1416</f>
        <v>#N/A</v>
      </c>
      <c r="AA1416" s="80"/>
      <c r="AB1416" s="93"/>
    </row>
    <row r="1417" spans="1:28" x14ac:dyDescent="0.25">
      <c r="A1417" s="25"/>
      <c r="B1417" s="25"/>
      <c r="C1417" s="26"/>
      <c r="D1417" s="26"/>
      <c r="E1417" s="25"/>
      <c r="F1417" s="25"/>
      <c r="G1417" s="25"/>
      <c r="H1417" s="25"/>
      <c r="I1417" s="25"/>
      <c r="J1417" s="27"/>
      <c r="K1417" s="27"/>
      <c r="L1417" s="27"/>
      <c r="M1417" s="93" t="e">
        <f>#REF!/#REF!</f>
        <v>#REF!</v>
      </c>
      <c r="N1417" s="27" t="str">
        <f t="shared" si="154"/>
        <v/>
      </c>
      <c r="O1417" s="27" t="e">
        <f t="shared" si="155"/>
        <v>#REF!</v>
      </c>
      <c r="P1417" s="8">
        <f t="shared" si="156"/>
        <v>0</v>
      </c>
      <c r="Q1417" s="8" t="e">
        <f>VLOOKUP(P1417,'Lookup Tables'!$A$3:$B$121,1,TRUE)</f>
        <v>#N/A</v>
      </c>
      <c r="R1417" s="9" t="e">
        <f>VLOOKUP(P1417,'Lookup Tables'!$A$3:$B$121,2,TRUE)</f>
        <v>#N/A</v>
      </c>
      <c r="S1417" s="10" t="e">
        <f>VLOOKUP(P1417,'Lookup Tables'!$D$3:$E$25,2,TRUE)</f>
        <v>#N/A</v>
      </c>
      <c r="T1417" s="24" t="str">
        <f>IF(LEFT(G1417,2)="PH",VLOOKUP(LEFT(G1417,3),'Lookup Tables'!$G$3:$H$37,2,FALSE),IF(ISNA(VLOOKUP(LEFT(G1417,2),'Lookup Tables'!$G$3:$H$37,2,FALSE)),"Other",VLOOKUP(LEFT(G1417,2),'Lookup Tables'!$G$3:$H$37,2,FALSE)))</f>
        <v>Other</v>
      </c>
      <c r="U1417" s="79" t="str">
        <f t="shared" si="157"/>
        <v/>
      </c>
      <c r="V1417" s="79" t="str">
        <f t="shared" si="158"/>
        <v>n/a</v>
      </c>
      <c r="W1417" s="79">
        <f>VLOOKUP(V1417,'Lookup Tables'!$K$3:$L$21,2,FALSE)</f>
        <v>0</v>
      </c>
      <c r="X1417" s="79">
        <f t="shared" si="159"/>
        <v>0</v>
      </c>
      <c r="Y1417" s="12" t="e">
        <f ca="1">IF(R1417="LATE",TODAY()-P1417,0)</f>
        <v>#N/A</v>
      </c>
      <c r="Z1417" s="24" t="e">
        <f ca="1">Y1417*L1417</f>
        <v>#N/A</v>
      </c>
      <c r="AA1417" s="80"/>
      <c r="AB1417" s="93"/>
    </row>
    <row r="1418" spans="1:28" x14ac:dyDescent="0.25">
      <c r="A1418" s="25"/>
      <c r="B1418" s="25"/>
      <c r="C1418" s="26"/>
      <c r="D1418" s="26"/>
      <c r="E1418" s="25"/>
      <c r="F1418" s="25"/>
      <c r="G1418" s="25"/>
      <c r="H1418" s="25"/>
      <c r="I1418" s="25"/>
      <c r="J1418" s="27"/>
      <c r="K1418" s="27"/>
      <c r="L1418" s="27"/>
      <c r="M1418" s="93" t="e">
        <f>#REF!/#REF!</f>
        <v>#REF!</v>
      </c>
      <c r="N1418" s="27" t="str">
        <f t="shared" si="154"/>
        <v/>
      </c>
      <c r="O1418" s="27" t="e">
        <f t="shared" si="155"/>
        <v>#REF!</v>
      </c>
      <c r="P1418" s="8">
        <f t="shared" si="156"/>
        <v>0</v>
      </c>
      <c r="Q1418" s="8" t="e">
        <f>VLOOKUP(P1418,'Lookup Tables'!$A$3:$B$121,1,TRUE)</f>
        <v>#N/A</v>
      </c>
      <c r="R1418" s="9" t="e">
        <f>VLOOKUP(P1418,'Lookup Tables'!$A$3:$B$121,2,TRUE)</f>
        <v>#N/A</v>
      </c>
      <c r="S1418" s="10" t="e">
        <f>VLOOKUP(P1418,'Lookup Tables'!$D$3:$E$25,2,TRUE)</f>
        <v>#N/A</v>
      </c>
      <c r="T1418" s="24" t="str">
        <f>IF(LEFT(G1418,2)="PH",VLOOKUP(LEFT(G1418,3),'Lookup Tables'!$G$3:$H$37,2,FALSE),IF(ISNA(VLOOKUP(LEFT(G1418,2),'Lookup Tables'!$G$3:$H$37,2,FALSE)),"Other",VLOOKUP(LEFT(G1418,2),'Lookup Tables'!$G$3:$H$37,2,FALSE)))</f>
        <v>Other</v>
      </c>
      <c r="U1418" s="79" t="str">
        <f t="shared" si="157"/>
        <v/>
      </c>
      <c r="V1418" s="79" t="str">
        <f t="shared" si="158"/>
        <v>n/a</v>
      </c>
      <c r="W1418" s="79">
        <f>VLOOKUP(V1418,'Lookup Tables'!$K$3:$L$21,2,FALSE)</f>
        <v>0</v>
      </c>
      <c r="X1418" s="79">
        <f t="shared" si="159"/>
        <v>0</v>
      </c>
      <c r="Y1418" s="12" t="e">
        <f ca="1">IF(R1418="LATE",TODAY()-P1418,0)</f>
        <v>#N/A</v>
      </c>
      <c r="Z1418" s="24" t="e">
        <f ca="1">Y1418*L1418</f>
        <v>#N/A</v>
      </c>
      <c r="AA1418" s="80"/>
      <c r="AB1418" s="93"/>
    </row>
    <row r="1419" spans="1:28" x14ac:dyDescent="0.25">
      <c r="A1419" s="25"/>
      <c r="B1419" s="25"/>
      <c r="C1419" s="26"/>
      <c r="D1419" s="26"/>
      <c r="E1419" s="25"/>
      <c r="F1419" s="25"/>
      <c r="G1419" s="25"/>
      <c r="H1419" s="25"/>
      <c r="I1419" s="25"/>
      <c r="J1419" s="27"/>
      <c r="K1419" s="27"/>
      <c r="L1419" s="27"/>
      <c r="M1419" s="93" t="e">
        <f>#REF!/#REF!</f>
        <v>#REF!</v>
      </c>
      <c r="N1419" s="27" t="str">
        <f t="shared" si="154"/>
        <v/>
      </c>
      <c r="O1419" s="27" t="e">
        <f t="shared" si="155"/>
        <v>#REF!</v>
      </c>
      <c r="P1419" s="8">
        <f t="shared" si="156"/>
        <v>0</v>
      </c>
      <c r="Q1419" s="8" t="e">
        <f>VLOOKUP(P1419,'Lookup Tables'!$A$3:$B$121,1,TRUE)</f>
        <v>#N/A</v>
      </c>
      <c r="R1419" s="9" t="e">
        <f>VLOOKUP(P1419,'Lookup Tables'!$A$3:$B$121,2,TRUE)</f>
        <v>#N/A</v>
      </c>
      <c r="S1419" s="10" t="e">
        <f>VLOOKUP(P1419,'Lookup Tables'!$D$3:$E$25,2,TRUE)</f>
        <v>#N/A</v>
      </c>
      <c r="T1419" s="24" t="str">
        <f>IF(LEFT(G1419,2)="PH",VLOOKUP(LEFT(G1419,3),'Lookup Tables'!$G$3:$H$37,2,FALSE),IF(ISNA(VLOOKUP(LEFT(G1419,2),'Lookup Tables'!$G$3:$H$37,2,FALSE)),"Other",VLOOKUP(LEFT(G1419,2),'Lookup Tables'!$G$3:$H$37,2,FALSE)))</f>
        <v>Other</v>
      </c>
      <c r="U1419" s="79" t="str">
        <f t="shared" si="157"/>
        <v/>
      </c>
      <c r="V1419" s="79" t="str">
        <f t="shared" si="158"/>
        <v>n/a</v>
      </c>
      <c r="W1419" s="79">
        <f>VLOOKUP(V1419,'Lookup Tables'!$K$3:$L$21,2,FALSE)</f>
        <v>0</v>
      </c>
      <c r="X1419" s="79">
        <f t="shared" si="159"/>
        <v>0</v>
      </c>
      <c r="Y1419" s="12" t="e">
        <f ca="1">IF(R1419="LATE",TODAY()-P1419,0)</f>
        <v>#N/A</v>
      </c>
      <c r="Z1419" s="24" t="e">
        <f ca="1">Y1419*L1419</f>
        <v>#N/A</v>
      </c>
      <c r="AA1419" s="80"/>
      <c r="AB1419" s="93"/>
    </row>
    <row r="1420" spans="1:28" x14ac:dyDescent="0.25">
      <c r="A1420" s="25"/>
      <c r="B1420" s="25"/>
      <c r="C1420" s="26"/>
      <c r="D1420" s="26"/>
      <c r="E1420" s="25"/>
      <c r="F1420" s="25"/>
      <c r="G1420" s="25"/>
      <c r="H1420" s="25"/>
      <c r="I1420" s="25"/>
      <c r="J1420" s="27"/>
      <c r="K1420" s="27"/>
      <c r="L1420" s="27"/>
      <c r="M1420" s="93" t="e">
        <f>#REF!/#REF!</f>
        <v>#REF!</v>
      </c>
      <c r="N1420" s="27" t="str">
        <f t="shared" si="154"/>
        <v/>
      </c>
      <c r="O1420" s="27" t="e">
        <f t="shared" si="155"/>
        <v>#REF!</v>
      </c>
      <c r="P1420" s="8">
        <f t="shared" si="156"/>
        <v>0</v>
      </c>
      <c r="Q1420" s="8" t="e">
        <f>VLOOKUP(P1420,'Lookup Tables'!$A$3:$B$121,1,TRUE)</f>
        <v>#N/A</v>
      </c>
      <c r="R1420" s="9" t="e">
        <f>VLOOKUP(P1420,'Lookup Tables'!$A$3:$B$121,2,TRUE)</f>
        <v>#N/A</v>
      </c>
      <c r="S1420" s="10" t="e">
        <f>VLOOKUP(P1420,'Lookup Tables'!$D$3:$E$25,2,TRUE)</f>
        <v>#N/A</v>
      </c>
      <c r="T1420" s="24" t="str">
        <f>IF(LEFT(G1420,2)="PH",VLOOKUP(LEFT(G1420,3),'Lookup Tables'!$G$3:$H$37,2,FALSE),IF(ISNA(VLOOKUP(LEFT(G1420,2),'Lookup Tables'!$G$3:$H$37,2,FALSE)),"Other",VLOOKUP(LEFT(G1420,2),'Lookup Tables'!$G$3:$H$37,2,FALSE)))</f>
        <v>Other</v>
      </c>
      <c r="U1420" s="79" t="str">
        <f t="shared" si="157"/>
        <v/>
      </c>
      <c r="V1420" s="79" t="str">
        <f t="shared" si="158"/>
        <v>n/a</v>
      </c>
      <c r="W1420" s="79">
        <f>VLOOKUP(V1420,'Lookup Tables'!$K$3:$L$21,2,FALSE)</f>
        <v>0</v>
      </c>
      <c r="X1420" s="79">
        <f t="shared" si="159"/>
        <v>0</v>
      </c>
      <c r="Y1420" s="12" t="e">
        <f ca="1">IF(R1420="LATE",TODAY()-P1420,0)</f>
        <v>#N/A</v>
      </c>
      <c r="Z1420" s="24" t="e">
        <f ca="1">Y1420*L1420</f>
        <v>#N/A</v>
      </c>
      <c r="AA1420" s="80"/>
      <c r="AB1420" s="93"/>
    </row>
    <row r="1421" spans="1:28" x14ac:dyDescent="0.25">
      <c r="A1421" s="25"/>
      <c r="B1421" s="25"/>
      <c r="C1421" s="26"/>
      <c r="D1421" s="26"/>
      <c r="E1421" s="25"/>
      <c r="F1421" s="25"/>
      <c r="G1421" s="25"/>
      <c r="H1421" s="25"/>
      <c r="I1421" s="25"/>
      <c r="J1421" s="27"/>
      <c r="K1421" s="27"/>
      <c r="L1421" s="27"/>
      <c r="M1421" s="93" t="e">
        <f>#REF!/#REF!</f>
        <v>#REF!</v>
      </c>
      <c r="N1421" s="27" t="str">
        <f t="shared" si="154"/>
        <v/>
      </c>
      <c r="O1421" s="27" t="e">
        <f t="shared" si="155"/>
        <v>#REF!</v>
      </c>
      <c r="P1421" s="8">
        <f t="shared" si="156"/>
        <v>0</v>
      </c>
      <c r="Q1421" s="8" t="e">
        <f>VLOOKUP(P1421,'Lookup Tables'!$A$3:$B$121,1,TRUE)</f>
        <v>#N/A</v>
      </c>
      <c r="R1421" s="9" t="e">
        <f>VLOOKUP(P1421,'Lookup Tables'!$A$3:$B$121,2,TRUE)</f>
        <v>#N/A</v>
      </c>
      <c r="S1421" s="10" t="e">
        <f>VLOOKUP(P1421,'Lookup Tables'!$D$3:$E$25,2,TRUE)</f>
        <v>#N/A</v>
      </c>
      <c r="T1421" s="24" t="str">
        <f>IF(LEFT(G1421,2)="PH",VLOOKUP(LEFT(G1421,3),'Lookup Tables'!$G$3:$H$37,2,FALSE),IF(ISNA(VLOOKUP(LEFT(G1421,2),'Lookup Tables'!$G$3:$H$37,2,FALSE)),"Other",VLOOKUP(LEFT(G1421,2),'Lookup Tables'!$G$3:$H$37,2,FALSE)))</f>
        <v>Other</v>
      </c>
      <c r="U1421" s="79" t="str">
        <f t="shared" si="157"/>
        <v/>
      </c>
      <c r="V1421" s="79" t="str">
        <f t="shared" si="158"/>
        <v>n/a</v>
      </c>
      <c r="W1421" s="79">
        <f>VLOOKUP(V1421,'Lookup Tables'!$K$3:$L$21,2,FALSE)</f>
        <v>0</v>
      </c>
      <c r="X1421" s="79">
        <f t="shared" si="159"/>
        <v>0</v>
      </c>
      <c r="Y1421" s="12" t="e">
        <f ca="1">IF(R1421="LATE",TODAY()-P1421,0)</f>
        <v>#N/A</v>
      </c>
      <c r="Z1421" s="24" t="e">
        <f ca="1">Y1421*L1421</f>
        <v>#N/A</v>
      </c>
      <c r="AA1421" s="80"/>
      <c r="AB1421" s="93"/>
    </row>
    <row r="1422" spans="1:28" x14ac:dyDescent="0.25">
      <c r="A1422" s="25"/>
      <c r="B1422" s="25"/>
      <c r="C1422" s="26"/>
      <c r="D1422" s="26"/>
      <c r="E1422" s="25"/>
      <c r="F1422" s="25"/>
      <c r="G1422" s="25"/>
      <c r="H1422" s="25"/>
      <c r="I1422" s="25"/>
      <c r="J1422" s="27"/>
      <c r="K1422" s="27"/>
      <c r="L1422" s="27"/>
      <c r="M1422" s="93" t="e">
        <f>#REF!/#REF!</f>
        <v>#REF!</v>
      </c>
      <c r="N1422" s="27" t="str">
        <f t="shared" si="154"/>
        <v/>
      </c>
      <c r="O1422" s="27" t="e">
        <f t="shared" si="155"/>
        <v>#REF!</v>
      </c>
      <c r="P1422" s="8">
        <f t="shared" si="156"/>
        <v>0</v>
      </c>
      <c r="Q1422" s="8" t="e">
        <f>VLOOKUP(P1422,'Lookup Tables'!$A$3:$B$121,1,TRUE)</f>
        <v>#N/A</v>
      </c>
      <c r="R1422" s="9" t="e">
        <f>VLOOKUP(P1422,'Lookup Tables'!$A$3:$B$121,2,TRUE)</f>
        <v>#N/A</v>
      </c>
      <c r="S1422" s="10" t="e">
        <f>VLOOKUP(P1422,'Lookup Tables'!$D$3:$E$25,2,TRUE)</f>
        <v>#N/A</v>
      </c>
      <c r="T1422" s="24" t="str">
        <f>IF(LEFT(G1422,2)="PH",VLOOKUP(LEFT(G1422,3),'Lookup Tables'!$G$3:$H$37,2,FALSE),IF(ISNA(VLOOKUP(LEFT(G1422,2),'Lookup Tables'!$G$3:$H$37,2,FALSE)),"Other",VLOOKUP(LEFT(G1422,2),'Lookup Tables'!$G$3:$H$37,2,FALSE)))</f>
        <v>Other</v>
      </c>
      <c r="U1422" s="79" t="str">
        <f t="shared" si="157"/>
        <v/>
      </c>
      <c r="V1422" s="79" t="str">
        <f t="shared" si="158"/>
        <v>n/a</v>
      </c>
      <c r="W1422" s="79">
        <f>VLOOKUP(V1422,'Lookup Tables'!$K$3:$L$21,2,FALSE)</f>
        <v>0</v>
      </c>
      <c r="X1422" s="79">
        <f t="shared" si="159"/>
        <v>0</v>
      </c>
      <c r="Y1422" s="12" t="e">
        <f ca="1">IF(R1422="LATE",TODAY()-P1422,0)</f>
        <v>#N/A</v>
      </c>
      <c r="Z1422" s="24" t="e">
        <f ca="1">Y1422*L1422</f>
        <v>#N/A</v>
      </c>
      <c r="AA1422" s="80"/>
      <c r="AB1422" s="93"/>
    </row>
    <row r="1423" spans="1:28" x14ac:dyDescent="0.25">
      <c r="A1423" s="25"/>
      <c r="B1423" s="25"/>
      <c r="C1423" s="26"/>
      <c r="D1423" s="26"/>
      <c r="E1423" s="25"/>
      <c r="F1423" s="25"/>
      <c r="G1423" s="25"/>
      <c r="H1423" s="25"/>
      <c r="I1423" s="25"/>
      <c r="J1423" s="27"/>
      <c r="K1423" s="27"/>
      <c r="L1423" s="27"/>
      <c r="M1423" s="93" t="e">
        <f>#REF!/#REF!</f>
        <v>#REF!</v>
      </c>
      <c r="N1423" s="27" t="str">
        <f t="shared" si="154"/>
        <v/>
      </c>
      <c r="O1423" s="27" t="e">
        <f t="shared" si="155"/>
        <v>#REF!</v>
      </c>
      <c r="P1423" s="8">
        <f t="shared" si="156"/>
        <v>0</v>
      </c>
      <c r="Q1423" s="8" t="e">
        <f>VLOOKUP(P1423,'Lookup Tables'!$A$3:$B$121,1,TRUE)</f>
        <v>#N/A</v>
      </c>
      <c r="R1423" s="9" t="e">
        <f>VLOOKUP(P1423,'Lookup Tables'!$A$3:$B$121,2,TRUE)</f>
        <v>#N/A</v>
      </c>
      <c r="S1423" s="10" t="e">
        <f>VLOOKUP(P1423,'Lookup Tables'!$D$3:$E$25,2,TRUE)</f>
        <v>#N/A</v>
      </c>
      <c r="T1423" s="24" t="str">
        <f>IF(LEFT(G1423,2)="PH",VLOOKUP(LEFT(G1423,3),'Lookup Tables'!$G$3:$H$37,2,FALSE),IF(ISNA(VLOOKUP(LEFT(G1423,2),'Lookup Tables'!$G$3:$H$37,2,FALSE)),"Other",VLOOKUP(LEFT(G1423,2),'Lookup Tables'!$G$3:$H$37,2,FALSE)))</f>
        <v>Other</v>
      </c>
      <c r="U1423" s="79" t="str">
        <f t="shared" si="157"/>
        <v/>
      </c>
      <c r="V1423" s="79" t="str">
        <f t="shared" si="158"/>
        <v>n/a</v>
      </c>
      <c r="W1423" s="79">
        <f>VLOOKUP(V1423,'Lookup Tables'!$K$3:$L$21,2,FALSE)</f>
        <v>0</v>
      </c>
      <c r="X1423" s="79">
        <f t="shared" si="159"/>
        <v>0</v>
      </c>
      <c r="Y1423" s="12" t="e">
        <f ca="1">IF(R1423="LATE",TODAY()-P1423,0)</f>
        <v>#N/A</v>
      </c>
      <c r="Z1423" s="24" t="e">
        <f ca="1">Y1423*L1423</f>
        <v>#N/A</v>
      </c>
      <c r="AA1423" s="80"/>
      <c r="AB1423" s="93"/>
    </row>
    <row r="1424" spans="1:28" x14ac:dyDescent="0.25">
      <c r="A1424" s="25"/>
      <c r="B1424" s="25"/>
      <c r="C1424" s="26"/>
      <c r="D1424" s="26"/>
      <c r="E1424" s="25"/>
      <c r="F1424" s="25"/>
      <c r="G1424" s="25"/>
      <c r="H1424" s="25"/>
      <c r="I1424" s="25"/>
      <c r="J1424" s="27"/>
      <c r="K1424" s="27"/>
      <c r="L1424" s="27"/>
      <c r="M1424" s="93" t="e">
        <f>#REF!/#REF!</f>
        <v>#REF!</v>
      </c>
      <c r="N1424" s="27" t="str">
        <f t="shared" si="154"/>
        <v/>
      </c>
      <c r="O1424" s="27" t="e">
        <f t="shared" si="155"/>
        <v>#REF!</v>
      </c>
      <c r="P1424" s="8">
        <f t="shared" si="156"/>
        <v>0</v>
      </c>
      <c r="Q1424" s="8" t="e">
        <f>VLOOKUP(P1424,'Lookup Tables'!$A$3:$B$121,1,TRUE)</f>
        <v>#N/A</v>
      </c>
      <c r="R1424" s="9" t="e">
        <f>VLOOKUP(P1424,'Lookup Tables'!$A$3:$B$121,2,TRUE)</f>
        <v>#N/A</v>
      </c>
      <c r="S1424" s="10" t="e">
        <f>VLOOKUP(P1424,'Lookup Tables'!$D$3:$E$25,2,TRUE)</f>
        <v>#N/A</v>
      </c>
      <c r="T1424" s="24" t="str">
        <f>IF(LEFT(G1424,2)="PH",VLOOKUP(LEFT(G1424,3),'Lookup Tables'!$G$3:$H$37,2,FALSE),IF(ISNA(VLOOKUP(LEFT(G1424,2),'Lookup Tables'!$G$3:$H$37,2,FALSE)),"Other",VLOOKUP(LEFT(G1424,2),'Lookup Tables'!$G$3:$H$37,2,FALSE)))</f>
        <v>Other</v>
      </c>
      <c r="U1424" s="79" t="str">
        <f t="shared" si="157"/>
        <v/>
      </c>
      <c r="V1424" s="79" t="str">
        <f t="shared" si="158"/>
        <v>n/a</v>
      </c>
      <c r="W1424" s="79">
        <f>VLOOKUP(V1424,'Lookup Tables'!$K$3:$L$21,2,FALSE)</f>
        <v>0</v>
      </c>
      <c r="X1424" s="79">
        <f t="shared" si="159"/>
        <v>0</v>
      </c>
      <c r="Y1424" s="12" t="e">
        <f ca="1">IF(R1424="LATE",TODAY()-P1424,0)</f>
        <v>#N/A</v>
      </c>
      <c r="Z1424" s="24" t="e">
        <f ca="1">Y1424*L1424</f>
        <v>#N/A</v>
      </c>
      <c r="AA1424" s="80"/>
      <c r="AB1424" s="93"/>
    </row>
    <row r="1425" spans="1:28" x14ac:dyDescent="0.25">
      <c r="A1425" s="25"/>
      <c r="B1425" s="25"/>
      <c r="C1425" s="26"/>
      <c r="D1425" s="26"/>
      <c r="E1425" s="25"/>
      <c r="F1425" s="25"/>
      <c r="G1425" s="25"/>
      <c r="H1425" s="25"/>
      <c r="I1425" s="25"/>
      <c r="J1425" s="27"/>
      <c r="K1425" s="27"/>
      <c r="L1425" s="27"/>
      <c r="M1425" s="93" t="e">
        <f>#REF!/#REF!</f>
        <v>#REF!</v>
      </c>
      <c r="N1425" s="27" t="str">
        <f t="shared" si="154"/>
        <v/>
      </c>
      <c r="O1425" s="27" t="e">
        <f t="shared" si="155"/>
        <v>#REF!</v>
      </c>
      <c r="P1425" s="8">
        <f t="shared" si="156"/>
        <v>0</v>
      </c>
      <c r="Q1425" s="8" t="e">
        <f>VLOOKUP(P1425,'Lookup Tables'!$A$3:$B$121,1,TRUE)</f>
        <v>#N/A</v>
      </c>
      <c r="R1425" s="9" t="e">
        <f>VLOOKUP(P1425,'Lookup Tables'!$A$3:$B$121,2,TRUE)</f>
        <v>#N/A</v>
      </c>
      <c r="S1425" s="10" t="e">
        <f>VLOOKUP(P1425,'Lookup Tables'!$D$3:$E$25,2,TRUE)</f>
        <v>#N/A</v>
      </c>
      <c r="T1425" s="24" t="str">
        <f>IF(LEFT(G1425,2)="PH",VLOOKUP(LEFT(G1425,3),'Lookup Tables'!$G$3:$H$37,2,FALSE),IF(ISNA(VLOOKUP(LEFT(G1425,2),'Lookup Tables'!$G$3:$H$37,2,FALSE)),"Other",VLOOKUP(LEFT(G1425,2),'Lookup Tables'!$G$3:$H$37,2,FALSE)))</f>
        <v>Other</v>
      </c>
      <c r="U1425" s="79" t="str">
        <f t="shared" si="157"/>
        <v/>
      </c>
      <c r="V1425" s="79" t="str">
        <f t="shared" si="158"/>
        <v>n/a</v>
      </c>
      <c r="W1425" s="79">
        <f>VLOOKUP(V1425,'Lookup Tables'!$K$3:$L$21,2,FALSE)</f>
        <v>0</v>
      </c>
      <c r="X1425" s="79">
        <f t="shared" si="159"/>
        <v>0</v>
      </c>
      <c r="Y1425" s="12" t="e">
        <f ca="1">IF(R1425="LATE",TODAY()-P1425,0)</f>
        <v>#N/A</v>
      </c>
      <c r="Z1425" s="24" t="e">
        <f ca="1">Y1425*L1425</f>
        <v>#N/A</v>
      </c>
      <c r="AA1425" s="80"/>
      <c r="AB1425" s="93"/>
    </row>
    <row r="1426" spans="1:28" x14ac:dyDescent="0.25">
      <c r="A1426" s="25"/>
      <c r="B1426" s="25"/>
      <c r="C1426" s="26"/>
      <c r="D1426" s="26"/>
      <c r="E1426" s="25"/>
      <c r="F1426" s="25"/>
      <c r="G1426" s="25"/>
      <c r="H1426" s="25"/>
      <c r="I1426" s="25"/>
      <c r="J1426" s="27"/>
      <c r="K1426" s="27"/>
      <c r="L1426" s="27"/>
      <c r="M1426" s="93" t="e">
        <f>#REF!/#REF!</f>
        <v>#REF!</v>
      </c>
      <c r="N1426" s="27" t="str">
        <f t="shared" si="154"/>
        <v/>
      </c>
      <c r="O1426" s="27" t="e">
        <f t="shared" si="155"/>
        <v>#REF!</v>
      </c>
      <c r="P1426" s="8">
        <f t="shared" si="156"/>
        <v>0</v>
      </c>
      <c r="Q1426" s="8" t="e">
        <f>VLOOKUP(P1426,'Lookup Tables'!$A$3:$B$121,1,TRUE)</f>
        <v>#N/A</v>
      </c>
      <c r="R1426" s="9" t="e">
        <f>VLOOKUP(P1426,'Lookup Tables'!$A$3:$B$121,2,TRUE)</f>
        <v>#N/A</v>
      </c>
      <c r="S1426" s="10" t="e">
        <f>VLOOKUP(P1426,'Lookup Tables'!$D$3:$E$25,2,TRUE)</f>
        <v>#N/A</v>
      </c>
      <c r="T1426" s="24" t="str">
        <f>IF(LEFT(G1426,2)="PH",VLOOKUP(LEFT(G1426,3),'Lookup Tables'!$G$3:$H$37,2,FALSE),IF(ISNA(VLOOKUP(LEFT(G1426,2),'Lookup Tables'!$G$3:$H$37,2,FALSE)),"Other",VLOOKUP(LEFT(G1426,2),'Lookup Tables'!$G$3:$H$37,2,FALSE)))</f>
        <v>Other</v>
      </c>
      <c r="U1426" s="79" t="str">
        <f t="shared" si="157"/>
        <v/>
      </c>
      <c r="V1426" s="79" t="str">
        <f t="shared" si="158"/>
        <v>n/a</v>
      </c>
      <c r="W1426" s="79">
        <f>VLOOKUP(V1426,'Lookup Tables'!$K$3:$L$21,2,FALSE)</f>
        <v>0</v>
      </c>
      <c r="X1426" s="79">
        <f t="shared" si="159"/>
        <v>0</v>
      </c>
      <c r="Y1426" s="12" t="e">
        <f ca="1">IF(R1426="LATE",TODAY()-P1426,0)</f>
        <v>#N/A</v>
      </c>
      <c r="Z1426" s="24" t="e">
        <f ca="1">Y1426*L1426</f>
        <v>#N/A</v>
      </c>
      <c r="AA1426" s="80"/>
      <c r="AB1426" s="93"/>
    </row>
    <row r="1427" spans="1:28" x14ac:dyDescent="0.25">
      <c r="A1427" s="25"/>
      <c r="B1427" s="25"/>
      <c r="C1427" s="26"/>
      <c r="D1427" s="26"/>
      <c r="E1427" s="25"/>
      <c r="F1427" s="25"/>
      <c r="G1427" s="25"/>
      <c r="H1427" s="25"/>
      <c r="I1427" s="25"/>
      <c r="J1427" s="27"/>
      <c r="K1427" s="27"/>
      <c r="L1427" s="27"/>
      <c r="M1427" s="93" t="e">
        <f>#REF!/#REF!</f>
        <v>#REF!</v>
      </c>
      <c r="N1427" s="27" t="str">
        <f t="shared" si="154"/>
        <v/>
      </c>
      <c r="O1427" s="27" t="e">
        <f t="shared" si="155"/>
        <v>#REF!</v>
      </c>
      <c r="P1427" s="8">
        <f t="shared" si="156"/>
        <v>0</v>
      </c>
      <c r="Q1427" s="8" t="e">
        <f>VLOOKUP(P1427,'Lookup Tables'!$A$3:$B$121,1,TRUE)</f>
        <v>#N/A</v>
      </c>
      <c r="R1427" s="9" t="e">
        <f>VLOOKUP(P1427,'Lookup Tables'!$A$3:$B$121,2,TRUE)</f>
        <v>#N/A</v>
      </c>
      <c r="S1427" s="10" t="e">
        <f>VLOOKUP(P1427,'Lookup Tables'!$D$3:$E$25,2,TRUE)</f>
        <v>#N/A</v>
      </c>
      <c r="T1427" s="24" t="str">
        <f>IF(LEFT(G1427,2)="PH",VLOOKUP(LEFT(G1427,3),'Lookup Tables'!$G$3:$H$37,2,FALSE),IF(ISNA(VLOOKUP(LEFT(G1427,2),'Lookup Tables'!$G$3:$H$37,2,FALSE)),"Other",VLOOKUP(LEFT(G1427,2),'Lookup Tables'!$G$3:$H$37,2,FALSE)))</f>
        <v>Other</v>
      </c>
      <c r="U1427" s="79" t="str">
        <f t="shared" si="157"/>
        <v/>
      </c>
      <c r="V1427" s="79" t="str">
        <f t="shared" si="158"/>
        <v>n/a</v>
      </c>
      <c r="W1427" s="79">
        <f>VLOOKUP(V1427,'Lookup Tables'!$K$3:$L$21,2,FALSE)</f>
        <v>0</v>
      </c>
      <c r="X1427" s="79">
        <f t="shared" si="159"/>
        <v>0</v>
      </c>
      <c r="Y1427" s="12" t="e">
        <f ca="1">IF(R1427="LATE",TODAY()-P1427,0)</f>
        <v>#N/A</v>
      </c>
      <c r="Z1427" s="24" t="e">
        <f ca="1">Y1427*L1427</f>
        <v>#N/A</v>
      </c>
      <c r="AA1427" s="80"/>
      <c r="AB1427" s="93"/>
    </row>
    <row r="1428" spans="1:28" x14ac:dyDescent="0.25">
      <c r="A1428" s="25"/>
      <c r="B1428" s="25"/>
      <c r="C1428" s="26"/>
      <c r="D1428" s="26"/>
      <c r="E1428" s="25"/>
      <c r="F1428" s="25"/>
      <c r="G1428" s="25"/>
      <c r="H1428" s="25"/>
      <c r="I1428" s="25"/>
      <c r="J1428" s="27"/>
      <c r="K1428" s="27"/>
      <c r="L1428" s="27"/>
      <c r="M1428" s="93" t="e">
        <f>#REF!/#REF!</f>
        <v>#REF!</v>
      </c>
      <c r="N1428" s="27" t="str">
        <f t="shared" si="154"/>
        <v/>
      </c>
      <c r="O1428" s="27" t="e">
        <f t="shared" si="155"/>
        <v>#REF!</v>
      </c>
      <c r="P1428" s="8">
        <f t="shared" si="156"/>
        <v>0</v>
      </c>
      <c r="Q1428" s="8" t="e">
        <f>VLOOKUP(P1428,'Lookup Tables'!$A$3:$B$121,1,TRUE)</f>
        <v>#N/A</v>
      </c>
      <c r="R1428" s="9" t="e">
        <f>VLOOKUP(P1428,'Lookup Tables'!$A$3:$B$121,2,TRUE)</f>
        <v>#N/A</v>
      </c>
      <c r="S1428" s="10" t="e">
        <f>VLOOKUP(P1428,'Lookup Tables'!$D$3:$E$25,2,TRUE)</f>
        <v>#N/A</v>
      </c>
      <c r="T1428" s="24" t="str">
        <f>IF(LEFT(G1428,2)="PH",VLOOKUP(LEFT(G1428,3),'Lookup Tables'!$G$3:$H$37,2,FALSE),IF(ISNA(VLOOKUP(LEFT(G1428,2),'Lookup Tables'!$G$3:$H$37,2,FALSE)),"Other",VLOOKUP(LEFT(G1428,2),'Lookup Tables'!$G$3:$H$37,2,FALSE)))</f>
        <v>Other</v>
      </c>
      <c r="U1428" s="79" t="str">
        <f t="shared" si="157"/>
        <v/>
      </c>
      <c r="V1428" s="79" t="str">
        <f t="shared" si="158"/>
        <v>n/a</v>
      </c>
      <c r="W1428" s="79">
        <f>VLOOKUP(V1428,'Lookup Tables'!$K$3:$L$21,2,FALSE)</f>
        <v>0</v>
      </c>
      <c r="X1428" s="79">
        <f t="shared" si="159"/>
        <v>0</v>
      </c>
      <c r="Y1428" s="12" t="e">
        <f ca="1">IF(R1428="LATE",TODAY()-P1428,0)</f>
        <v>#N/A</v>
      </c>
      <c r="Z1428" s="24" t="e">
        <f ca="1">Y1428*L1428</f>
        <v>#N/A</v>
      </c>
      <c r="AA1428" s="80"/>
      <c r="AB1428" s="93"/>
    </row>
    <row r="1429" spans="1:28" x14ac:dyDescent="0.25">
      <c r="A1429" s="25"/>
      <c r="B1429" s="25"/>
      <c r="C1429" s="26"/>
      <c r="D1429" s="26"/>
      <c r="E1429" s="25"/>
      <c r="F1429" s="25"/>
      <c r="G1429" s="25"/>
      <c r="H1429" s="25"/>
      <c r="I1429" s="25"/>
      <c r="J1429" s="27"/>
      <c r="K1429" s="27"/>
      <c r="L1429" s="27"/>
      <c r="M1429" s="93" t="e">
        <f>#REF!/#REF!</f>
        <v>#REF!</v>
      </c>
      <c r="N1429" s="27" t="str">
        <f t="shared" si="154"/>
        <v/>
      </c>
      <c r="O1429" s="27" t="e">
        <f t="shared" si="155"/>
        <v>#REF!</v>
      </c>
      <c r="P1429" s="8">
        <f t="shared" si="156"/>
        <v>0</v>
      </c>
      <c r="Q1429" s="8" t="e">
        <f>VLOOKUP(P1429,'Lookup Tables'!$A$3:$B$121,1,TRUE)</f>
        <v>#N/A</v>
      </c>
      <c r="R1429" s="9" t="e">
        <f>VLOOKUP(P1429,'Lookup Tables'!$A$3:$B$121,2,TRUE)</f>
        <v>#N/A</v>
      </c>
      <c r="S1429" s="10" t="e">
        <f>VLOOKUP(P1429,'Lookup Tables'!$D$3:$E$25,2,TRUE)</f>
        <v>#N/A</v>
      </c>
      <c r="T1429" s="24" t="str">
        <f>IF(LEFT(G1429,2)="PH",VLOOKUP(LEFT(G1429,3),'Lookup Tables'!$G$3:$H$37,2,FALSE),IF(ISNA(VLOOKUP(LEFT(G1429,2),'Lookup Tables'!$G$3:$H$37,2,FALSE)),"Other",VLOOKUP(LEFT(G1429,2),'Lookup Tables'!$G$3:$H$37,2,FALSE)))</f>
        <v>Other</v>
      </c>
      <c r="U1429" s="79" t="str">
        <f t="shared" si="157"/>
        <v/>
      </c>
      <c r="V1429" s="79" t="str">
        <f t="shared" si="158"/>
        <v>n/a</v>
      </c>
      <c r="W1429" s="79">
        <f>VLOOKUP(V1429,'Lookup Tables'!$K$3:$L$21,2,FALSE)</f>
        <v>0</v>
      </c>
      <c r="X1429" s="79">
        <f t="shared" si="159"/>
        <v>0</v>
      </c>
      <c r="Y1429" s="12" t="e">
        <f ca="1">IF(R1429="LATE",TODAY()-P1429,0)</f>
        <v>#N/A</v>
      </c>
      <c r="Z1429" s="24" t="e">
        <f ca="1">Y1429*L1429</f>
        <v>#N/A</v>
      </c>
      <c r="AA1429" s="80"/>
      <c r="AB1429" s="93"/>
    </row>
    <row r="1430" spans="1:28" x14ac:dyDescent="0.25">
      <c r="A1430" s="25"/>
      <c r="B1430" s="25"/>
      <c r="C1430" s="26"/>
      <c r="D1430" s="26"/>
      <c r="E1430" s="25"/>
      <c r="F1430" s="25"/>
      <c r="G1430" s="25"/>
      <c r="H1430" s="25"/>
      <c r="I1430" s="25"/>
      <c r="J1430" s="27"/>
      <c r="K1430" s="27"/>
      <c r="L1430" s="27"/>
      <c r="M1430" s="93" t="e">
        <f>#REF!/#REF!</f>
        <v>#REF!</v>
      </c>
      <c r="N1430" s="27" t="str">
        <f t="shared" si="154"/>
        <v/>
      </c>
      <c r="O1430" s="27" t="e">
        <f t="shared" si="155"/>
        <v>#REF!</v>
      </c>
      <c r="P1430" s="8">
        <f t="shared" si="156"/>
        <v>0</v>
      </c>
      <c r="Q1430" s="8" t="e">
        <f>VLOOKUP(P1430,'Lookup Tables'!$A$3:$B$121,1,TRUE)</f>
        <v>#N/A</v>
      </c>
      <c r="R1430" s="9" t="e">
        <f>VLOOKUP(P1430,'Lookup Tables'!$A$3:$B$121,2,TRUE)</f>
        <v>#N/A</v>
      </c>
      <c r="S1430" s="10" t="e">
        <f>VLOOKUP(P1430,'Lookup Tables'!$D$3:$E$25,2,TRUE)</f>
        <v>#N/A</v>
      </c>
      <c r="T1430" s="24" t="str">
        <f>IF(LEFT(G1430,2)="PH",VLOOKUP(LEFT(G1430,3),'Lookup Tables'!$G$3:$H$37,2,FALSE),IF(ISNA(VLOOKUP(LEFT(G1430,2),'Lookup Tables'!$G$3:$H$37,2,FALSE)),"Other",VLOOKUP(LEFT(G1430,2),'Lookup Tables'!$G$3:$H$37,2,FALSE)))</f>
        <v>Other</v>
      </c>
      <c r="U1430" s="79" t="str">
        <f t="shared" si="157"/>
        <v/>
      </c>
      <c r="V1430" s="79" t="str">
        <f t="shared" si="158"/>
        <v>n/a</v>
      </c>
      <c r="W1430" s="79">
        <f>VLOOKUP(V1430,'Lookup Tables'!$K$3:$L$21,2,FALSE)</f>
        <v>0</v>
      </c>
      <c r="X1430" s="79">
        <f t="shared" si="159"/>
        <v>0</v>
      </c>
      <c r="Y1430" s="12" t="e">
        <f ca="1">IF(R1430="LATE",TODAY()-P1430,0)</f>
        <v>#N/A</v>
      </c>
      <c r="Z1430" s="24" t="e">
        <f ca="1">Y1430*L1430</f>
        <v>#N/A</v>
      </c>
      <c r="AA1430" s="80"/>
      <c r="AB1430" s="93"/>
    </row>
    <row r="1431" spans="1:28" x14ac:dyDescent="0.25">
      <c r="A1431" s="25"/>
      <c r="B1431" s="25"/>
      <c r="C1431" s="26"/>
      <c r="D1431" s="26"/>
      <c r="E1431" s="25"/>
      <c r="F1431" s="25"/>
      <c r="G1431" s="25"/>
      <c r="H1431" s="25"/>
      <c r="I1431" s="25"/>
      <c r="J1431" s="27"/>
      <c r="K1431" s="27"/>
      <c r="L1431" s="27"/>
      <c r="M1431" s="93" t="e">
        <f>#REF!/#REF!</f>
        <v>#REF!</v>
      </c>
      <c r="N1431" s="27" t="str">
        <f t="shared" si="154"/>
        <v/>
      </c>
      <c r="O1431" s="27" t="e">
        <f t="shared" si="155"/>
        <v>#REF!</v>
      </c>
      <c r="P1431" s="8">
        <f t="shared" si="156"/>
        <v>0</v>
      </c>
      <c r="Q1431" s="8" t="e">
        <f>VLOOKUP(P1431,'Lookup Tables'!$A$3:$B$121,1,TRUE)</f>
        <v>#N/A</v>
      </c>
      <c r="R1431" s="9" t="e">
        <f>VLOOKUP(P1431,'Lookup Tables'!$A$3:$B$121,2,TRUE)</f>
        <v>#N/A</v>
      </c>
      <c r="S1431" s="10" t="e">
        <f>VLOOKUP(P1431,'Lookup Tables'!$D$3:$E$25,2,TRUE)</f>
        <v>#N/A</v>
      </c>
      <c r="T1431" s="24" t="str">
        <f>IF(LEFT(G1431,2)="PH",VLOOKUP(LEFT(G1431,3),'Lookup Tables'!$G$3:$H$37,2,FALSE),IF(ISNA(VLOOKUP(LEFT(G1431,2),'Lookup Tables'!$G$3:$H$37,2,FALSE)),"Other",VLOOKUP(LEFT(G1431,2),'Lookup Tables'!$G$3:$H$37,2,FALSE)))</f>
        <v>Other</v>
      </c>
      <c r="U1431" s="79" t="str">
        <f t="shared" si="157"/>
        <v/>
      </c>
      <c r="V1431" s="79" t="str">
        <f t="shared" si="158"/>
        <v>n/a</v>
      </c>
      <c r="W1431" s="79">
        <f>VLOOKUP(V1431,'Lookup Tables'!$K$3:$L$21,2,FALSE)</f>
        <v>0</v>
      </c>
      <c r="X1431" s="79">
        <f t="shared" si="159"/>
        <v>0</v>
      </c>
      <c r="Y1431" s="12" t="e">
        <f ca="1">IF(R1431="LATE",TODAY()-P1431,0)</f>
        <v>#N/A</v>
      </c>
      <c r="Z1431" s="24" t="e">
        <f ca="1">Y1431*L1431</f>
        <v>#N/A</v>
      </c>
      <c r="AA1431" s="80"/>
      <c r="AB1431" s="93"/>
    </row>
    <row r="1432" spans="1:28" x14ac:dyDescent="0.25">
      <c r="A1432" s="25"/>
      <c r="B1432" s="25"/>
      <c r="C1432" s="26"/>
      <c r="D1432" s="26"/>
      <c r="E1432" s="25"/>
      <c r="F1432" s="25"/>
      <c r="G1432" s="25"/>
      <c r="H1432" s="25"/>
      <c r="I1432" s="25"/>
      <c r="J1432" s="27"/>
      <c r="K1432" s="27"/>
      <c r="L1432" s="27"/>
      <c r="M1432" s="93" t="e">
        <f>#REF!/#REF!</f>
        <v>#REF!</v>
      </c>
      <c r="N1432" s="27" t="str">
        <f t="shared" si="154"/>
        <v/>
      </c>
      <c r="O1432" s="27" t="e">
        <f t="shared" si="155"/>
        <v>#REF!</v>
      </c>
      <c r="P1432" s="8">
        <f t="shared" si="156"/>
        <v>0</v>
      </c>
      <c r="Q1432" s="8" t="e">
        <f>VLOOKUP(P1432,'Lookup Tables'!$A$3:$B$121,1,TRUE)</f>
        <v>#N/A</v>
      </c>
      <c r="R1432" s="9" t="e">
        <f>VLOOKUP(P1432,'Lookup Tables'!$A$3:$B$121,2,TRUE)</f>
        <v>#N/A</v>
      </c>
      <c r="S1432" s="10" t="e">
        <f>VLOOKUP(P1432,'Lookup Tables'!$D$3:$E$25,2,TRUE)</f>
        <v>#N/A</v>
      </c>
      <c r="T1432" s="24" t="str">
        <f>IF(LEFT(G1432,2)="PH",VLOOKUP(LEFT(G1432,3),'Lookup Tables'!$G$3:$H$37,2,FALSE),IF(ISNA(VLOOKUP(LEFT(G1432,2),'Lookup Tables'!$G$3:$H$37,2,FALSE)),"Other",VLOOKUP(LEFT(G1432,2),'Lookup Tables'!$G$3:$H$37,2,FALSE)))</f>
        <v>Other</v>
      </c>
      <c r="U1432" s="79" t="str">
        <f t="shared" si="157"/>
        <v/>
      </c>
      <c r="V1432" s="79" t="str">
        <f t="shared" si="158"/>
        <v>n/a</v>
      </c>
      <c r="W1432" s="79">
        <f>VLOOKUP(V1432,'Lookup Tables'!$K$3:$L$21,2,FALSE)</f>
        <v>0</v>
      </c>
      <c r="X1432" s="79">
        <f t="shared" si="159"/>
        <v>0</v>
      </c>
      <c r="Y1432" s="12" t="e">
        <f ca="1">IF(R1432="LATE",TODAY()-P1432,0)</f>
        <v>#N/A</v>
      </c>
      <c r="Z1432" s="24" t="e">
        <f ca="1">Y1432*L1432</f>
        <v>#N/A</v>
      </c>
      <c r="AA1432" s="80"/>
      <c r="AB1432" s="93"/>
    </row>
    <row r="1433" spans="1:28" x14ac:dyDescent="0.25">
      <c r="A1433" s="25"/>
      <c r="B1433" s="25"/>
      <c r="C1433" s="26"/>
      <c r="D1433" s="26"/>
      <c r="E1433" s="25"/>
      <c r="F1433" s="25"/>
      <c r="G1433" s="25"/>
      <c r="H1433" s="25"/>
      <c r="I1433" s="25"/>
      <c r="J1433" s="27"/>
      <c r="K1433" s="27"/>
      <c r="L1433" s="27"/>
      <c r="M1433" s="93" t="e">
        <f>#REF!/#REF!</f>
        <v>#REF!</v>
      </c>
      <c r="N1433" s="27" t="str">
        <f t="shared" si="154"/>
        <v/>
      </c>
      <c r="O1433" s="27" t="e">
        <f t="shared" si="155"/>
        <v>#REF!</v>
      </c>
      <c r="P1433" s="8">
        <f t="shared" si="156"/>
        <v>0</v>
      </c>
      <c r="Q1433" s="8" t="e">
        <f>VLOOKUP(P1433,'Lookup Tables'!$A$3:$B$121,1,TRUE)</f>
        <v>#N/A</v>
      </c>
      <c r="R1433" s="9" t="e">
        <f>VLOOKUP(P1433,'Lookup Tables'!$A$3:$B$121,2,TRUE)</f>
        <v>#N/A</v>
      </c>
      <c r="S1433" s="10" t="e">
        <f>VLOOKUP(P1433,'Lookup Tables'!$D$3:$E$25,2,TRUE)</f>
        <v>#N/A</v>
      </c>
      <c r="T1433" s="24" t="str">
        <f>IF(LEFT(G1433,2)="PH",VLOOKUP(LEFT(G1433,3),'Lookup Tables'!$G$3:$H$37,2,FALSE),IF(ISNA(VLOOKUP(LEFT(G1433,2),'Lookup Tables'!$G$3:$H$37,2,FALSE)),"Other",VLOOKUP(LEFT(G1433,2),'Lookup Tables'!$G$3:$H$37,2,FALSE)))</f>
        <v>Other</v>
      </c>
      <c r="U1433" s="79" t="str">
        <f t="shared" si="157"/>
        <v/>
      </c>
      <c r="V1433" s="79" t="str">
        <f t="shared" si="158"/>
        <v>n/a</v>
      </c>
      <c r="W1433" s="79">
        <f>VLOOKUP(V1433,'Lookup Tables'!$K$3:$L$21,2,FALSE)</f>
        <v>0</v>
      </c>
      <c r="X1433" s="79">
        <f t="shared" si="159"/>
        <v>0</v>
      </c>
      <c r="Y1433" s="12" t="e">
        <f ca="1">IF(R1433="LATE",TODAY()-P1433,0)</f>
        <v>#N/A</v>
      </c>
      <c r="Z1433" s="24" t="e">
        <f ca="1">Y1433*L1433</f>
        <v>#N/A</v>
      </c>
      <c r="AA1433" s="80"/>
      <c r="AB1433" s="93"/>
    </row>
    <row r="1434" spans="1:28" x14ac:dyDescent="0.25">
      <c r="A1434" s="25"/>
      <c r="B1434" s="25"/>
      <c r="C1434" s="26"/>
      <c r="D1434" s="26"/>
      <c r="E1434" s="25"/>
      <c r="F1434" s="25"/>
      <c r="G1434" s="25"/>
      <c r="H1434" s="25"/>
      <c r="I1434" s="25"/>
      <c r="J1434" s="27"/>
      <c r="K1434" s="27"/>
      <c r="L1434" s="27"/>
      <c r="M1434" s="93" t="e">
        <f>#REF!/#REF!</f>
        <v>#REF!</v>
      </c>
      <c r="N1434" s="27" t="str">
        <f t="shared" si="154"/>
        <v/>
      </c>
      <c r="O1434" s="27" t="e">
        <f t="shared" si="155"/>
        <v>#REF!</v>
      </c>
      <c r="P1434" s="8">
        <f t="shared" si="156"/>
        <v>0</v>
      </c>
      <c r="Q1434" s="8" t="e">
        <f>VLOOKUP(P1434,'Lookup Tables'!$A$3:$B$121,1,TRUE)</f>
        <v>#N/A</v>
      </c>
      <c r="R1434" s="9" t="e">
        <f>VLOOKUP(P1434,'Lookup Tables'!$A$3:$B$121,2,TRUE)</f>
        <v>#N/A</v>
      </c>
      <c r="S1434" s="10" t="e">
        <f>VLOOKUP(P1434,'Lookup Tables'!$D$3:$E$25,2,TRUE)</f>
        <v>#N/A</v>
      </c>
      <c r="T1434" s="24" t="str">
        <f>IF(LEFT(G1434,2)="PH",VLOOKUP(LEFT(G1434,3),'Lookup Tables'!$G$3:$H$37,2,FALSE),IF(ISNA(VLOOKUP(LEFT(G1434,2),'Lookup Tables'!$G$3:$H$37,2,FALSE)),"Other",VLOOKUP(LEFT(G1434,2),'Lookup Tables'!$G$3:$H$37,2,FALSE)))</f>
        <v>Other</v>
      </c>
      <c r="U1434" s="79" t="str">
        <f t="shared" si="157"/>
        <v/>
      </c>
      <c r="V1434" s="79" t="str">
        <f t="shared" si="158"/>
        <v>n/a</v>
      </c>
      <c r="W1434" s="79">
        <f>VLOOKUP(V1434,'Lookup Tables'!$K$3:$L$21,2,FALSE)</f>
        <v>0</v>
      </c>
      <c r="X1434" s="79">
        <f t="shared" si="159"/>
        <v>0</v>
      </c>
      <c r="Y1434" s="12" t="e">
        <f ca="1">IF(R1434="LATE",TODAY()-P1434,0)</f>
        <v>#N/A</v>
      </c>
      <c r="Z1434" s="24" t="e">
        <f ca="1">Y1434*L1434</f>
        <v>#N/A</v>
      </c>
      <c r="AA1434" s="80"/>
      <c r="AB1434" s="93"/>
    </row>
    <row r="1435" spans="1:28" x14ac:dyDescent="0.25">
      <c r="A1435" s="25"/>
      <c r="B1435" s="25"/>
      <c r="C1435" s="26"/>
      <c r="D1435" s="26"/>
      <c r="E1435" s="25"/>
      <c r="F1435" s="25"/>
      <c r="G1435" s="25"/>
      <c r="H1435" s="25"/>
      <c r="I1435" s="25"/>
      <c r="J1435" s="27"/>
      <c r="K1435" s="27"/>
      <c r="L1435" s="27"/>
      <c r="M1435" s="93" t="e">
        <f>#REF!/#REF!</f>
        <v>#REF!</v>
      </c>
      <c r="N1435" s="27" t="str">
        <f t="shared" si="154"/>
        <v/>
      </c>
      <c r="O1435" s="27" t="e">
        <f t="shared" si="155"/>
        <v>#REF!</v>
      </c>
      <c r="P1435" s="8">
        <f t="shared" si="156"/>
        <v>0</v>
      </c>
      <c r="Q1435" s="8" t="e">
        <f>VLOOKUP(P1435,'Lookup Tables'!$A$3:$B$121,1,TRUE)</f>
        <v>#N/A</v>
      </c>
      <c r="R1435" s="9" t="e">
        <f>VLOOKUP(P1435,'Lookup Tables'!$A$3:$B$121,2,TRUE)</f>
        <v>#N/A</v>
      </c>
      <c r="S1435" s="10" t="e">
        <f>VLOOKUP(P1435,'Lookup Tables'!$D$3:$E$25,2,TRUE)</f>
        <v>#N/A</v>
      </c>
      <c r="T1435" s="24" t="str">
        <f>IF(LEFT(G1435,2)="PH",VLOOKUP(LEFT(G1435,3),'Lookup Tables'!$G$3:$H$37,2,FALSE),IF(ISNA(VLOOKUP(LEFT(G1435,2),'Lookup Tables'!$G$3:$H$37,2,FALSE)),"Other",VLOOKUP(LEFT(G1435,2),'Lookup Tables'!$G$3:$H$37,2,FALSE)))</f>
        <v>Other</v>
      </c>
      <c r="U1435" s="79" t="str">
        <f t="shared" si="157"/>
        <v/>
      </c>
      <c r="V1435" s="79" t="str">
        <f t="shared" si="158"/>
        <v>n/a</v>
      </c>
      <c r="W1435" s="79">
        <f>VLOOKUP(V1435,'Lookup Tables'!$K$3:$L$21,2,FALSE)</f>
        <v>0</v>
      </c>
      <c r="X1435" s="79">
        <f t="shared" si="159"/>
        <v>0</v>
      </c>
      <c r="Y1435" s="12" t="e">
        <f ca="1">IF(R1435="LATE",TODAY()-P1435,0)</f>
        <v>#N/A</v>
      </c>
      <c r="Z1435" s="24" t="e">
        <f ca="1">Y1435*L1435</f>
        <v>#N/A</v>
      </c>
      <c r="AA1435" s="80"/>
      <c r="AB1435" s="93"/>
    </row>
    <row r="1436" spans="1:28" x14ac:dyDescent="0.25">
      <c r="A1436" s="25"/>
      <c r="B1436" s="25"/>
      <c r="C1436" s="26"/>
      <c r="D1436" s="26"/>
      <c r="E1436" s="25"/>
      <c r="F1436" s="25"/>
      <c r="G1436" s="25"/>
      <c r="H1436" s="25"/>
      <c r="I1436" s="25"/>
      <c r="J1436" s="27"/>
      <c r="K1436" s="27"/>
      <c r="L1436" s="27"/>
      <c r="M1436" s="93" t="e">
        <f>#REF!/#REF!</f>
        <v>#REF!</v>
      </c>
      <c r="N1436" s="27" t="str">
        <f t="shared" si="154"/>
        <v/>
      </c>
      <c r="O1436" s="27" t="e">
        <f t="shared" si="155"/>
        <v>#REF!</v>
      </c>
      <c r="P1436" s="8">
        <f t="shared" si="156"/>
        <v>0</v>
      </c>
      <c r="Q1436" s="8" t="e">
        <f>VLOOKUP(P1436,'Lookup Tables'!$A$3:$B$121,1,TRUE)</f>
        <v>#N/A</v>
      </c>
      <c r="R1436" s="9" t="e">
        <f>VLOOKUP(P1436,'Lookup Tables'!$A$3:$B$121,2,TRUE)</f>
        <v>#N/A</v>
      </c>
      <c r="S1436" s="10" t="e">
        <f>VLOOKUP(P1436,'Lookup Tables'!$D$3:$E$25,2,TRUE)</f>
        <v>#N/A</v>
      </c>
      <c r="T1436" s="24" t="str">
        <f>IF(LEFT(G1436,2)="PH",VLOOKUP(LEFT(G1436,3),'Lookup Tables'!$G$3:$H$37,2,FALSE),IF(ISNA(VLOOKUP(LEFT(G1436,2),'Lookup Tables'!$G$3:$H$37,2,FALSE)),"Other",VLOOKUP(LEFT(G1436,2),'Lookup Tables'!$G$3:$H$37,2,FALSE)))</f>
        <v>Other</v>
      </c>
      <c r="U1436" s="79" t="str">
        <f t="shared" si="157"/>
        <v/>
      </c>
      <c r="V1436" s="79" t="str">
        <f t="shared" si="158"/>
        <v>n/a</v>
      </c>
      <c r="W1436" s="79">
        <f>VLOOKUP(V1436,'Lookup Tables'!$K$3:$L$21,2,FALSE)</f>
        <v>0</v>
      </c>
      <c r="X1436" s="79">
        <f t="shared" si="159"/>
        <v>0</v>
      </c>
      <c r="Y1436" s="12" t="e">
        <f ca="1">IF(R1436="LATE",TODAY()-P1436,0)</f>
        <v>#N/A</v>
      </c>
      <c r="Z1436" s="24" t="e">
        <f ca="1">Y1436*L1436</f>
        <v>#N/A</v>
      </c>
      <c r="AA1436" s="80"/>
      <c r="AB1436" s="93"/>
    </row>
    <row r="1437" spans="1:28" x14ac:dyDescent="0.25">
      <c r="A1437" s="25"/>
      <c r="B1437" s="25"/>
      <c r="C1437" s="26"/>
      <c r="D1437" s="26"/>
      <c r="E1437" s="25"/>
      <c r="F1437" s="25"/>
      <c r="G1437" s="25"/>
      <c r="H1437" s="25"/>
      <c r="I1437" s="25"/>
      <c r="J1437" s="27"/>
      <c r="K1437" s="27"/>
      <c r="L1437" s="27"/>
      <c r="M1437" s="93" t="e">
        <f>#REF!/#REF!</f>
        <v>#REF!</v>
      </c>
      <c r="N1437" s="27" t="str">
        <f t="shared" si="154"/>
        <v/>
      </c>
      <c r="O1437" s="27" t="e">
        <f t="shared" si="155"/>
        <v>#REF!</v>
      </c>
      <c r="P1437" s="8">
        <f t="shared" si="156"/>
        <v>0</v>
      </c>
      <c r="Q1437" s="8" t="e">
        <f>VLOOKUP(P1437,'Lookup Tables'!$A$3:$B$121,1,TRUE)</f>
        <v>#N/A</v>
      </c>
      <c r="R1437" s="9" t="e">
        <f>VLOOKUP(P1437,'Lookup Tables'!$A$3:$B$121,2,TRUE)</f>
        <v>#N/A</v>
      </c>
      <c r="S1437" s="10" t="e">
        <f>VLOOKUP(P1437,'Lookup Tables'!$D$3:$E$25,2,TRUE)</f>
        <v>#N/A</v>
      </c>
      <c r="T1437" s="24" t="str">
        <f>IF(LEFT(G1437,2)="PH",VLOOKUP(LEFT(G1437,3),'Lookup Tables'!$G$3:$H$37,2,FALSE),IF(ISNA(VLOOKUP(LEFT(G1437,2),'Lookup Tables'!$G$3:$H$37,2,FALSE)),"Other",VLOOKUP(LEFT(G1437,2),'Lookup Tables'!$G$3:$H$37,2,FALSE)))</f>
        <v>Other</v>
      </c>
      <c r="U1437" s="79" t="str">
        <f t="shared" si="157"/>
        <v/>
      </c>
      <c r="V1437" s="79" t="str">
        <f t="shared" si="158"/>
        <v>n/a</v>
      </c>
      <c r="W1437" s="79">
        <f>VLOOKUP(V1437,'Lookup Tables'!$K$3:$L$21,2,FALSE)</f>
        <v>0</v>
      </c>
      <c r="X1437" s="79">
        <f t="shared" si="159"/>
        <v>0</v>
      </c>
      <c r="Y1437" s="12" t="e">
        <f ca="1">IF(R1437="LATE",TODAY()-P1437,0)</f>
        <v>#N/A</v>
      </c>
      <c r="Z1437" s="24" t="e">
        <f ca="1">Y1437*L1437</f>
        <v>#N/A</v>
      </c>
      <c r="AA1437" s="80"/>
      <c r="AB1437" s="93"/>
    </row>
    <row r="1438" spans="1:28" x14ac:dyDescent="0.25">
      <c r="A1438" s="25"/>
      <c r="B1438" s="25"/>
      <c r="C1438" s="26"/>
      <c r="D1438" s="26"/>
      <c r="E1438" s="25"/>
      <c r="F1438" s="25"/>
      <c r="G1438" s="25"/>
      <c r="H1438" s="25"/>
      <c r="I1438" s="25"/>
      <c r="J1438" s="27"/>
      <c r="K1438" s="27"/>
      <c r="L1438" s="27"/>
      <c r="M1438" s="93" t="e">
        <f>#REF!/#REF!</f>
        <v>#REF!</v>
      </c>
      <c r="N1438" s="27" t="str">
        <f t="shared" si="154"/>
        <v/>
      </c>
      <c r="O1438" s="27" t="e">
        <f t="shared" si="155"/>
        <v>#REF!</v>
      </c>
      <c r="P1438" s="8">
        <f t="shared" si="156"/>
        <v>0</v>
      </c>
      <c r="Q1438" s="8" t="e">
        <f>VLOOKUP(P1438,'Lookup Tables'!$A$3:$B$121,1,TRUE)</f>
        <v>#N/A</v>
      </c>
      <c r="R1438" s="9" t="e">
        <f>VLOOKUP(P1438,'Lookup Tables'!$A$3:$B$121,2,TRUE)</f>
        <v>#N/A</v>
      </c>
      <c r="S1438" s="10" t="e">
        <f>VLOOKUP(P1438,'Lookup Tables'!$D$3:$E$25,2,TRUE)</f>
        <v>#N/A</v>
      </c>
      <c r="T1438" s="24" t="str">
        <f>IF(LEFT(G1438,2)="PH",VLOOKUP(LEFT(G1438,3),'Lookup Tables'!$G$3:$H$37,2,FALSE),IF(ISNA(VLOOKUP(LEFT(G1438,2),'Lookup Tables'!$G$3:$H$37,2,FALSE)),"Other",VLOOKUP(LEFT(G1438,2),'Lookup Tables'!$G$3:$H$37,2,FALSE)))</f>
        <v>Other</v>
      </c>
      <c r="U1438" s="79" t="str">
        <f t="shared" si="157"/>
        <v/>
      </c>
      <c r="V1438" s="79" t="str">
        <f t="shared" si="158"/>
        <v>n/a</v>
      </c>
      <c r="W1438" s="79">
        <f>VLOOKUP(V1438,'Lookup Tables'!$K$3:$L$21,2,FALSE)</f>
        <v>0</v>
      </c>
      <c r="X1438" s="79">
        <f t="shared" si="159"/>
        <v>0</v>
      </c>
      <c r="Y1438" s="12" t="e">
        <f ca="1">IF(R1438="LATE",TODAY()-P1438,0)</f>
        <v>#N/A</v>
      </c>
      <c r="Z1438" s="24" t="e">
        <f ca="1">Y1438*L1438</f>
        <v>#N/A</v>
      </c>
      <c r="AA1438" s="80"/>
      <c r="AB1438" s="93"/>
    </row>
    <row r="1439" spans="1:28" x14ac:dyDescent="0.25">
      <c r="A1439" s="25"/>
      <c r="B1439" s="25"/>
      <c r="C1439" s="26"/>
      <c r="D1439" s="26"/>
      <c r="E1439" s="25"/>
      <c r="F1439" s="25"/>
      <c r="G1439" s="25"/>
      <c r="H1439" s="25"/>
      <c r="I1439" s="25"/>
      <c r="J1439" s="27"/>
      <c r="K1439" s="27"/>
      <c r="L1439" s="27"/>
      <c r="M1439" s="93" t="e">
        <f>#REF!/#REF!</f>
        <v>#REF!</v>
      </c>
      <c r="N1439" s="27" t="str">
        <f t="shared" ref="N1439:N1502" si="160">A1439&amp;G1439&amp;J1439</f>
        <v/>
      </c>
      <c r="O1439" s="27" t="e">
        <f t="shared" ref="O1439:O1502" si="161">M1439*L1439</f>
        <v>#REF!</v>
      </c>
      <c r="P1439" s="8">
        <f t="shared" ref="P1439:P1502" si="162">VALUE(IF(RIGHT(I1439,1)="]",MID(I1439,LEN(I1439)-8,8),D1439))</f>
        <v>0</v>
      </c>
      <c r="Q1439" s="8" t="e">
        <f>VLOOKUP(P1439,'Lookup Tables'!$A$3:$B$121,1,TRUE)</f>
        <v>#N/A</v>
      </c>
      <c r="R1439" s="9" t="e">
        <f>VLOOKUP(P1439,'Lookup Tables'!$A$3:$B$121,2,TRUE)</f>
        <v>#N/A</v>
      </c>
      <c r="S1439" s="10" t="e">
        <f>VLOOKUP(P1439,'Lookup Tables'!$D$3:$E$25,2,TRUE)</f>
        <v>#N/A</v>
      </c>
      <c r="T1439" s="24" t="str">
        <f>IF(LEFT(G1439,2)="PH",VLOOKUP(LEFT(G1439,3),'Lookup Tables'!$G$3:$H$37,2,FALSE),IF(ISNA(VLOOKUP(LEFT(G1439,2),'Lookup Tables'!$G$3:$H$37,2,FALSE)),"Other",VLOOKUP(LEFT(G1439,2),'Lookup Tables'!$G$3:$H$37,2,FALSE)))</f>
        <v>Other</v>
      </c>
      <c r="U1439" s="79" t="str">
        <f t="shared" si="157"/>
        <v/>
      </c>
      <c r="V1439" s="79" t="str">
        <f t="shared" si="158"/>
        <v>n/a</v>
      </c>
      <c r="W1439" s="79">
        <f>VLOOKUP(V1439,'Lookup Tables'!$K$3:$L$21,2,FALSE)</f>
        <v>0</v>
      </c>
      <c r="X1439" s="79">
        <f t="shared" si="159"/>
        <v>0</v>
      </c>
      <c r="Y1439" s="12" t="e">
        <f ca="1">IF(R1439="LATE",TODAY()-P1439,0)</f>
        <v>#N/A</v>
      </c>
      <c r="Z1439" s="24" t="e">
        <f ca="1">Y1439*L1439</f>
        <v>#N/A</v>
      </c>
      <c r="AA1439" s="80"/>
      <c r="AB1439" s="93"/>
    </row>
    <row r="1440" spans="1:28" x14ac:dyDescent="0.25">
      <c r="A1440" s="25"/>
      <c r="B1440" s="25"/>
      <c r="C1440" s="26"/>
      <c r="D1440" s="26"/>
      <c r="E1440" s="25"/>
      <c r="F1440" s="25"/>
      <c r="G1440" s="25"/>
      <c r="H1440" s="25"/>
      <c r="I1440" s="25"/>
      <c r="J1440" s="27"/>
      <c r="K1440" s="27"/>
      <c r="L1440" s="27"/>
      <c r="M1440" s="93" t="e">
        <f>#REF!/#REF!</f>
        <v>#REF!</v>
      </c>
      <c r="N1440" s="27" t="str">
        <f t="shared" si="160"/>
        <v/>
      </c>
      <c r="O1440" s="27" t="e">
        <f t="shared" si="161"/>
        <v>#REF!</v>
      </c>
      <c r="P1440" s="8">
        <f t="shared" si="162"/>
        <v>0</v>
      </c>
      <c r="Q1440" s="8" t="e">
        <f>VLOOKUP(P1440,'Lookup Tables'!$A$3:$B$121,1,TRUE)</f>
        <v>#N/A</v>
      </c>
      <c r="R1440" s="9" t="e">
        <f>VLOOKUP(P1440,'Lookup Tables'!$A$3:$B$121,2,TRUE)</f>
        <v>#N/A</v>
      </c>
      <c r="S1440" s="10" t="e">
        <f>VLOOKUP(P1440,'Lookup Tables'!$D$3:$E$25,2,TRUE)</f>
        <v>#N/A</v>
      </c>
      <c r="T1440" s="24" t="str">
        <f>IF(LEFT(G1440,2)="PH",VLOOKUP(LEFT(G1440,3),'Lookup Tables'!$G$3:$H$37,2,FALSE),IF(ISNA(VLOOKUP(LEFT(G1440,2),'Lookup Tables'!$G$3:$H$37,2,FALSE)),"Other",VLOOKUP(LEFT(G1440,2),'Lookup Tables'!$G$3:$H$37,2,FALSE)))</f>
        <v>Other</v>
      </c>
      <c r="U1440" s="79" t="str">
        <f t="shared" si="157"/>
        <v/>
      </c>
      <c r="V1440" s="79" t="str">
        <f t="shared" si="158"/>
        <v>n/a</v>
      </c>
      <c r="W1440" s="79">
        <f>VLOOKUP(V1440,'Lookup Tables'!$K$3:$L$21,2,FALSE)</f>
        <v>0</v>
      </c>
      <c r="X1440" s="79">
        <f t="shared" si="159"/>
        <v>0</v>
      </c>
      <c r="Y1440" s="12" t="e">
        <f ca="1">IF(R1440="LATE",TODAY()-P1440,0)</f>
        <v>#N/A</v>
      </c>
      <c r="Z1440" s="24" t="e">
        <f ca="1">Y1440*L1440</f>
        <v>#N/A</v>
      </c>
      <c r="AA1440" s="80"/>
      <c r="AB1440" s="93"/>
    </row>
    <row r="1441" spans="1:28" x14ac:dyDescent="0.25">
      <c r="A1441" s="25"/>
      <c r="B1441" s="25"/>
      <c r="C1441" s="26"/>
      <c r="D1441" s="26"/>
      <c r="E1441" s="25"/>
      <c r="F1441" s="25"/>
      <c r="G1441" s="25"/>
      <c r="H1441" s="25"/>
      <c r="I1441" s="25"/>
      <c r="J1441" s="27"/>
      <c r="K1441" s="27"/>
      <c r="L1441" s="27"/>
      <c r="M1441" s="93" t="e">
        <f>#REF!/#REF!</f>
        <v>#REF!</v>
      </c>
      <c r="N1441" s="27" t="str">
        <f t="shared" si="160"/>
        <v/>
      </c>
      <c r="O1441" s="27" t="e">
        <f t="shared" si="161"/>
        <v>#REF!</v>
      </c>
      <c r="P1441" s="8">
        <f t="shared" si="162"/>
        <v>0</v>
      </c>
      <c r="Q1441" s="8" t="e">
        <f>VLOOKUP(P1441,'Lookup Tables'!$A$3:$B$121,1,TRUE)</f>
        <v>#N/A</v>
      </c>
      <c r="R1441" s="9" t="e">
        <f>VLOOKUP(P1441,'Lookup Tables'!$A$3:$B$121,2,TRUE)</f>
        <v>#N/A</v>
      </c>
      <c r="S1441" s="10" t="e">
        <f>VLOOKUP(P1441,'Lookup Tables'!$D$3:$E$25,2,TRUE)</f>
        <v>#N/A</v>
      </c>
      <c r="T1441" s="24" t="str">
        <f>IF(LEFT(G1441,2)="PH",VLOOKUP(LEFT(G1441,3),'Lookup Tables'!$G$3:$H$37,2,FALSE),IF(ISNA(VLOOKUP(LEFT(G1441,2),'Lookup Tables'!$G$3:$H$37,2,FALSE)),"Other",VLOOKUP(LEFT(G1441,2),'Lookup Tables'!$G$3:$H$37,2,FALSE)))</f>
        <v>Other</v>
      </c>
      <c r="U1441" s="79" t="str">
        <f t="shared" si="157"/>
        <v/>
      </c>
      <c r="V1441" s="79" t="str">
        <f t="shared" si="158"/>
        <v>n/a</v>
      </c>
      <c r="W1441" s="79">
        <f>VLOOKUP(V1441,'Lookup Tables'!$K$3:$L$21,2,FALSE)</f>
        <v>0</v>
      </c>
      <c r="X1441" s="79">
        <f t="shared" si="159"/>
        <v>0</v>
      </c>
      <c r="Y1441" s="12" t="e">
        <f ca="1">IF(R1441="LATE",TODAY()-P1441,0)</f>
        <v>#N/A</v>
      </c>
      <c r="Z1441" s="24" t="e">
        <f ca="1">Y1441*L1441</f>
        <v>#N/A</v>
      </c>
      <c r="AA1441" s="80"/>
      <c r="AB1441" s="93"/>
    </row>
    <row r="1442" spans="1:28" x14ac:dyDescent="0.25">
      <c r="A1442" s="25"/>
      <c r="B1442" s="25"/>
      <c r="C1442" s="26"/>
      <c r="D1442" s="26"/>
      <c r="E1442" s="25"/>
      <c r="F1442" s="25"/>
      <c r="G1442" s="25"/>
      <c r="H1442" s="25"/>
      <c r="I1442" s="25"/>
      <c r="J1442" s="27"/>
      <c r="K1442" s="27"/>
      <c r="L1442" s="27"/>
      <c r="M1442" s="93" t="e">
        <f>#REF!/#REF!</f>
        <v>#REF!</v>
      </c>
      <c r="N1442" s="27" t="str">
        <f t="shared" si="160"/>
        <v/>
      </c>
      <c r="O1442" s="27" t="e">
        <f t="shared" si="161"/>
        <v>#REF!</v>
      </c>
      <c r="P1442" s="8">
        <f t="shared" si="162"/>
        <v>0</v>
      </c>
      <c r="Q1442" s="8" t="e">
        <f>VLOOKUP(P1442,'Lookup Tables'!$A$3:$B$121,1,TRUE)</f>
        <v>#N/A</v>
      </c>
      <c r="R1442" s="9" t="e">
        <f>VLOOKUP(P1442,'Lookup Tables'!$A$3:$B$121,2,TRUE)</f>
        <v>#N/A</v>
      </c>
      <c r="S1442" s="10" t="e">
        <f>VLOOKUP(P1442,'Lookup Tables'!$D$3:$E$25,2,TRUE)</f>
        <v>#N/A</v>
      </c>
      <c r="T1442" s="24" t="str">
        <f>IF(LEFT(G1442,2)="PH",VLOOKUP(LEFT(G1442,3),'Lookup Tables'!$G$3:$H$37,2,FALSE),IF(ISNA(VLOOKUP(LEFT(G1442,2),'Lookup Tables'!$G$3:$H$37,2,FALSE)),"Other",VLOOKUP(LEFT(G1442,2),'Lookup Tables'!$G$3:$H$37,2,FALSE)))</f>
        <v>Other</v>
      </c>
      <c r="U1442" s="79" t="str">
        <f t="shared" si="157"/>
        <v/>
      </c>
      <c r="V1442" s="79" t="str">
        <f t="shared" si="158"/>
        <v>n/a</v>
      </c>
      <c r="W1442" s="79">
        <f>VLOOKUP(V1442,'Lookup Tables'!$K$3:$L$21,2,FALSE)</f>
        <v>0</v>
      </c>
      <c r="X1442" s="79">
        <f t="shared" si="159"/>
        <v>0</v>
      </c>
      <c r="Y1442" s="12" t="e">
        <f ca="1">IF(R1442="LATE",TODAY()-P1442,0)</f>
        <v>#N/A</v>
      </c>
      <c r="Z1442" s="24" t="e">
        <f ca="1">Y1442*L1442</f>
        <v>#N/A</v>
      </c>
      <c r="AA1442" s="80"/>
      <c r="AB1442" s="93"/>
    </row>
    <row r="1443" spans="1:28" x14ac:dyDescent="0.25">
      <c r="A1443" s="25"/>
      <c r="B1443" s="25"/>
      <c r="C1443" s="26"/>
      <c r="D1443" s="26"/>
      <c r="E1443" s="25"/>
      <c r="F1443" s="25"/>
      <c r="G1443" s="25"/>
      <c r="H1443" s="25"/>
      <c r="I1443" s="25"/>
      <c r="J1443" s="27"/>
      <c r="K1443" s="27"/>
      <c r="L1443" s="27"/>
      <c r="M1443" s="93" t="e">
        <f>#REF!/#REF!</f>
        <v>#REF!</v>
      </c>
      <c r="N1443" s="27" t="str">
        <f t="shared" si="160"/>
        <v/>
      </c>
      <c r="O1443" s="27" t="e">
        <f t="shared" si="161"/>
        <v>#REF!</v>
      </c>
      <c r="P1443" s="8">
        <f t="shared" si="162"/>
        <v>0</v>
      </c>
      <c r="Q1443" s="8" t="e">
        <f>VLOOKUP(P1443,'Lookup Tables'!$A$3:$B$121,1,TRUE)</f>
        <v>#N/A</v>
      </c>
      <c r="R1443" s="9" t="e">
        <f>VLOOKUP(P1443,'Lookup Tables'!$A$3:$B$121,2,TRUE)</f>
        <v>#N/A</v>
      </c>
      <c r="S1443" s="10" t="e">
        <f>VLOOKUP(P1443,'Lookup Tables'!$D$3:$E$25,2,TRUE)</f>
        <v>#N/A</v>
      </c>
      <c r="T1443" s="24" t="str">
        <f>IF(LEFT(G1443,2)="PH",VLOOKUP(LEFT(G1443,3),'Lookup Tables'!$G$3:$H$37,2,FALSE),IF(ISNA(VLOOKUP(LEFT(G1443,2),'Lookup Tables'!$G$3:$H$37,2,FALSE)),"Other",VLOOKUP(LEFT(G1443,2),'Lookup Tables'!$G$3:$H$37,2,FALSE)))</f>
        <v>Other</v>
      </c>
      <c r="U1443" s="79" t="str">
        <f t="shared" si="157"/>
        <v/>
      </c>
      <c r="V1443" s="79" t="str">
        <f t="shared" si="158"/>
        <v>n/a</v>
      </c>
      <c r="W1443" s="79">
        <f>VLOOKUP(V1443,'Lookup Tables'!$K$3:$L$21,2,FALSE)</f>
        <v>0</v>
      </c>
      <c r="X1443" s="79">
        <f t="shared" si="159"/>
        <v>0</v>
      </c>
      <c r="Y1443" s="12" t="e">
        <f ca="1">IF(R1443="LATE",TODAY()-P1443,0)</f>
        <v>#N/A</v>
      </c>
      <c r="Z1443" s="24" t="e">
        <f ca="1">Y1443*L1443</f>
        <v>#N/A</v>
      </c>
      <c r="AA1443" s="80"/>
      <c r="AB1443" s="93"/>
    </row>
    <row r="1444" spans="1:28" x14ac:dyDescent="0.25">
      <c r="A1444" s="25"/>
      <c r="B1444" s="25"/>
      <c r="C1444" s="26"/>
      <c r="D1444" s="26"/>
      <c r="E1444" s="25"/>
      <c r="F1444" s="25"/>
      <c r="G1444" s="25"/>
      <c r="H1444" s="25"/>
      <c r="I1444" s="25"/>
      <c r="J1444" s="27"/>
      <c r="K1444" s="27"/>
      <c r="L1444" s="27"/>
      <c r="M1444" s="93" t="e">
        <f>#REF!/#REF!</f>
        <v>#REF!</v>
      </c>
      <c r="N1444" s="27" t="str">
        <f t="shared" si="160"/>
        <v/>
      </c>
      <c r="O1444" s="27" t="e">
        <f t="shared" si="161"/>
        <v>#REF!</v>
      </c>
      <c r="P1444" s="8">
        <f t="shared" si="162"/>
        <v>0</v>
      </c>
      <c r="Q1444" s="8" t="e">
        <f>VLOOKUP(P1444,'Lookup Tables'!$A$3:$B$121,1,TRUE)</f>
        <v>#N/A</v>
      </c>
      <c r="R1444" s="9" t="e">
        <f>VLOOKUP(P1444,'Lookup Tables'!$A$3:$B$121,2,TRUE)</f>
        <v>#N/A</v>
      </c>
      <c r="S1444" s="10" t="e">
        <f>VLOOKUP(P1444,'Lookup Tables'!$D$3:$E$25,2,TRUE)</f>
        <v>#N/A</v>
      </c>
      <c r="T1444" s="24" t="str">
        <f>IF(LEFT(G1444,2)="PH",VLOOKUP(LEFT(G1444,3),'Lookup Tables'!$G$3:$H$37,2,FALSE),IF(ISNA(VLOOKUP(LEFT(G1444,2),'Lookup Tables'!$G$3:$H$37,2,FALSE)),"Other",VLOOKUP(LEFT(G1444,2),'Lookup Tables'!$G$3:$H$37,2,FALSE)))</f>
        <v>Other</v>
      </c>
      <c r="U1444" s="79" t="str">
        <f t="shared" si="157"/>
        <v/>
      </c>
      <c r="V1444" s="79" t="str">
        <f t="shared" si="158"/>
        <v>n/a</v>
      </c>
      <c r="W1444" s="79">
        <f>VLOOKUP(V1444,'Lookup Tables'!$K$3:$L$21,2,FALSE)</f>
        <v>0</v>
      </c>
      <c r="X1444" s="79">
        <f t="shared" si="159"/>
        <v>0</v>
      </c>
      <c r="Y1444" s="12" t="e">
        <f ca="1">IF(R1444="LATE",TODAY()-P1444,0)</f>
        <v>#N/A</v>
      </c>
      <c r="Z1444" s="24" t="e">
        <f ca="1">Y1444*L1444</f>
        <v>#N/A</v>
      </c>
      <c r="AA1444" s="80"/>
      <c r="AB1444" s="93"/>
    </row>
    <row r="1445" spans="1:28" x14ac:dyDescent="0.25">
      <c r="A1445" s="25"/>
      <c r="B1445" s="25"/>
      <c r="C1445" s="26"/>
      <c r="D1445" s="26"/>
      <c r="E1445" s="25"/>
      <c r="F1445" s="25"/>
      <c r="G1445" s="25"/>
      <c r="H1445" s="25"/>
      <c r="I1445" s="25"/>
      <c r="J1445" s="27"/>
      <c r="K1445" s="27"/>
      <c r="L1445" s="27"/>
      <c r="M1445" s="93" t="e">
        <f>#REF!/#REF!</f>
        <v>#REF!</v>
      </c>
      <c r="N1445" s="27" t="str">
        <f t="shared" si="160"/>
        <v/>
      </c>
      <c r="O1445" s="27" t="e">
        <f t="shared" si="161"/>
        <v>#REF!</v>
      </c>
      <c r="P1445" s="8">
        <f t="shared" si="162"/>
        <v>0</v>
      </c>
      <c r="Q1445" s="8" t="e">
        <f>VLOOKUP(P1445,'Lookup Tables'!$A$3:$B$121,1,TRUE)</f>
        <v>#N/A</v>
      </c>
      <c r="R1445" s="9" t="e">
        <f>VLOOKUP(P1445,'Lookup Tables'!$A$3:$B$121,2,TRUE)</f>
        <v>#N/A</v>
      </c>
      <c r="S1445" s="10" t="e">
        <f>VLOOKUP(P1445,'Lookup Tables'!$D$3:$E$25,2,TRUE)</f>
        <v>#N/A</v>
      </c>
      <c r="T1445" s="24" t="str">
        <f>IF(LEFT(G1445,2)="PH",VLOOKUP(LEFT(G1445,3),'Lookup Tables'!$G$3:$H$37,2,FALSE),IF(ISNA(VLOOKUP(LEFT(G1445,2),'Lookup Tables'!$G$3:$H$37,2,FALSE)),"Other",VLOOKUP(LEFT(G1445,2),'Lookup Tables'!$G$3:$H$37,2,FALSE)))</f>
        <v>Other</v>
      </c>
      <c r="U1445" s="79" t="str">
        <f t="shared" si="157"/>
        <v/>
      </c>
      <c r="V1445" s="79" t="str">
        <f t="shared" si="158"/>
        <v>n/a</v>
      </c>
      <c r="W1445" s="79">
        <f>VLOOKUP(V1445,'Lookup Tables'!$K$3:$L$21,2,FALSE)</f>
        <v>0</v>
      </c>
      <c r="X1445" s="79">
        <f t="shared" si="159"/>
        <v>0</v>
      </c>
      <c r="Y1445" s="12" t="e">
        <f ca="1">IF(R1445="LATE",TODAY()-P1445,0)</f>
        <v>#N/A</v>
      </c>
      <c r="Z1445" s="24" t="e">
        <f ca="1">Y1445*L1445</f>
        <v>#N/A</v>
      </c>
      <c r="AA1445" s="80"/>
      <c r="AB1445" s="93"/>
    </row>
    <row r="1446" spans="1:28" x14ac:dyDescent="0.25">
      <c r="A1446" s="25"/>
      <c r="B1446" s="25"/>
      <c r="C1446" s="26"/>
      <c r="D1446" s="26"/>
      <c r="E1446" s="25"/>
      <c r="F1446" s="25"/>
      <c r="G1446" s="25"/>
      <c r="H1446" s="25"/>
      <c r="I1446" s="25"/>
      <c r="J1446" s="27"/>
      <c r="K1446" s="27"/>
      <c r="L1446" s="27"/>
      <c r="M1446" s="93" t="e">
        <f>#REF!/#REF!</f>
        <v>#REF!</v>
      </c>
      <c r="N1446" s="27" t="str">
        <f t="shared" si="160"/>
        <v/>
      </c>
      <c r="O1446" s="27" t="e">
        <f t="shared" si="161"/>
        <v>#REF!</v>
      </c>
      <c r="P1446" s="8">
        <f t="shared" si="162"/>
        <v>0</v>
      </c>
      <c r="Q1446" s="8" t="e">
        <f>VLOOKUP(P1446,'Lookup Tables'!$A$3:$B$121,1,TRUE)</f>
        <v>#N/A</v>
      </c>
      <c r="R1446" s="9" t="e">
        <f>VLOOKUP(P1446,'Lookup Tables'!$A$3:$B$121,2,TRUE)</f>
        <v>#N/A</v>
      </c>
      <c r="S1446" s="10" t="e">
        <f>VLOOKUP(P1446,'Lookup Tables'!$D$3:$E$25,2,TRUE)</f>
        <v>#N/A</v>
      </c>
      <c r="T1446" s="24" t="str">
        <f>IF(LEFT(G1446,2)="PH",VLOOKUP(LEFT(G1446,3),'Lookup Tables'!$G$3:$H$37,2,FALSE),IF(ISNA(VLOOKUP(LEFT(G1446,2),'Lookup Tables'!$G$3:$H$37,2,FALSE)),"Other",VLOOKUP(LEFT(G1446,2),'Lookup Tables'!$G$3:$H$37,2,FALSE)))</f>
        <v>Other</v>
      </c>
      <c r="U1446" s="79" t="str">
        <f t="shared" si="157"/>
        <v/>
      </c>
      <c r="V1446" s="79" t="str">
        <f t="shared" si="158"/>
        <v>n/a</v>
      </c>
      <c r="W1446" s="79">
        <f>VLOOKUP(V1446,'Lookup Tables'!$K$3:$L$21,2,FALSE)</f>
        <v>0</v>
      </c>
      <c r="X1446" s="79">
        <f t="shared" si="159"/>
        <v>0</v>
      </c>
      <c r="Y1446" s="12" t="e">
        <f ca="1">IF(R1446="LATE",TODAY()-P1446,0)</f>
        <v>#N/A</v>
      </c>
      <c r="Z1446" s="24" t="e">
        <f ca="1">Y1446*L1446</f>
        <v>#N/A</v>
      </c>
      <c r="AA1446" s="80"/>
      <c r="AB1446" s="93"/>
    </row>
    <row r="1447" spans="1:28" x14ac:dyDescent="0.25">
      <c r="A1447" s="25"/>
      <c r="B1447" s="25"/>
      <c r="C1447" s="26"/>
      <c r="D1447" s="26"/>
      <c r="E1447" s="25"/>
      <c r="F1447" s="25"/>
      <c r="G1447" s="25"/>
      <c r="H1447" s="25"/>
      <c r="I1447" s="25"/>
      <c r="J1447" s="27"/>
      <c r="K1447" s="27"/>
      <c r="L1447" s="27"/>
      <c r="M1447" s="93" t="e">
        <f>#REF!/#REF!</f>
        <v>#REF!</v>
      </c>
      <c r="N1447" s="27" t="str">
        <f t="shared" si="160"/>
        <v/>
      </c>
      <c r="O1447" s="27" t="e">
        <f t="shared" si="161"/>
        <v>#REF!</v>
      </c>
      <c r="P1447" s="8">
        <f t="shared" si="162"/>
        <v>0</v>
      </c>
      <c r="Q1447" s="8" t="e">
        <f>VLOOKUP(P1447,'Lookup Tables'!$A$3:$B$121,1,TRUE)</f>
        <v>#N/A</v>
      </c>
      <c r="R1447" s="9" t="e">
        <f>VLOOKUP(P1447,'Lookup Tables'!$A$3:$B$121,2,TRUE)</f>
        <v>#N/A</v>
      </c>
      <c r="S1447" s="10" t="e">
        <f>VLOOKUP(P1447,'Lookup Tables'!$D$3:$E$25,2,TRUE)</f>
        <v>#N/A</v>
      </c>
      <c r="T1447" s="24" t="str">
        <f>IF(LEFT(G1447,2)="PH",VLOOKUP(LEFT(G1447,3),'Lookup Tables'!$G$3:$H$37,2,FALSE),IF(ISNA(VLOOKUP(LEFT(G1447,2),'Lookup Tables'!$G$3:$H$37,2,FALSE)),"Other",VLOOKUP(LEFT(G1447,2),'Lookup Tables'!$G$3:$H$37,2,FALSE)))</f>
        <v>Other</v>
      </c>
      <c r="U1447" s="79" t="str">
        <f t="shared" si="157"/>
        <v/>
      </c>
      <c r="V1447" s="79" t="str">
        <f t="shared" si="158"/>
        <v>n/a</v>
      </c>
      <c r="W1447" s="79">
        <f>VLOOKUP(V1447,'Lookup Tables'!$K$3:$L$21,2,FALSE)</f>
        <v>0</v>
      </c>
      <c r="X1447" s="79">
        <f t="shared" si="159"/>
        <v>0</v>
      </c>
      <c r="Y1447" s="12" t="e">
        <f ca="1">IF(R1447="LATE",TODAY()-P1447,0)</f>
        <v>#N/A</v>
      </c>
      <c r="Z1447" s="24" t="e">
        <f ca="1">Y1447*L1447</f>
        <v>#N/A</v>
      </c>
      <c r="AA1447" s="80"/>
      <c r="AB1447" s="93"/>
    </row>
    <row r="1448" spans="1:28" x14ac:dyDescent="0.25">
      <c r="A1448" s="25"/>
      <c r="B1448" s="25"/>
      <c r="C1448" s="26"/>
      <c r="D1448" s="26"/>
      <c r="E1448" s="25"/>
      <c r="F1448" s="25"/>
      <c r="G1448" s="25"/>
      <c r="H1448" s="25"/>
      <c r="I1448" s="25"/>
      <c r="J1448" s="27"/>
      <c r="K1448" s="27"/>
      <c r="L1448" s="27"/>
      <c r="M1448" s="93" t="e">
        <f>#REF!/#REF!</f>
        <v>#REF!</v>
      </c>
      <c r="N1448" s="27" t="str">
        <f t="shared" si="160"/>
        <v/>
      </c>
      <c r="O1448" s="27" t="e">
        <f t="shared" si="161"/>
        <v>#REF!</v>
      </c>
      <c r="P1448" s="8">
        <f t="shared" si="162"/>
        <v>0</v>
      </c>
      <c r="Q1448" s="8" t="e">
        <f>VLOOKUP(P1448,'Lookup Tables'!$A$3:$B$121,1,TRUE)</f>
        <v>#N/A</v>
      </c>
      <c r="R1448" s="9" t="e">
        <f>VLOOKUP(P1448,'Lookup Tables'!$A$3:$B$121,2,TRUE)</f>
        <v>#N/A</v>
      </c>
      <c r="S1448" s="10" t="e">
        <f>VLOOKUP(P1448,'Lookup Tables'!$D$3:$E$25,2,TRUE)</f>
        <v>#N/A</v>
      </c>
      <c r="T1448" s="24" t="str">
        <f>IF(LEFT(G1448,2)="PH",VLOOKUP(LEFT(G1448,3),'Lookup Tables'!$G$3:$H$37,2,FALSE),IF(ISNA(VLOOKUP(LEFT(G1448,2),'Lookup Tables'!$G$3:$H$37,2,FALSE)),"Other",VLOOKUP(LEFT(G1448,2),'Lookup Tables'!$G$3:$H$37,2,FALSE)))</f>
        <v>Other</v>
      </c>
      <c r="U1448" s="79" t="str">
        <f t="shared" si="157"/>
        <v/>
      </c>
      <c r="V1448" s="79" t="str">
        <f t="shared" si="158"/>
        <v>n/a</v>
      </c>
      <c r="W1448" s="79">
        <f>VLOOKUP(V1448,'Lookup Tables'!$K$3:$L$21,2,FALSE)</f>
        <v>0</v>
      </c>
      <c r="X1448" s="79">
        <f t="shared" si="159"/>
        <v>0</v>
      </c>
      <c r="Y1448" s="12" t="e">
        <f ca="1">IF(R1448="LATE",TODAY()-P1448,0)</f>
        <v>#N/A</v>
      </c>
      <c r="Z1448" s="24" t="e">
        <f ca="1">Y1448*L1448</f>
        <v>#N/A</v>
      </c>
      <c r="AA1448" s="80"/>
      <c r="AB1448" s="93"/>
    </row>
    <row r="1449" spans="1:28" x14ac:dyDescent="0.25">
      <c r="A1449" s="25"/>
      <c r="B1449" s="25"/>
      <c r="C1449" s="26"/>
      <c r="D1449" s="26"/>
      <c r="E1449" s="25"/>
      <c r="F1449" s="25"/>
      <c r="G1449" s="25"/>
      <c r="H1449" s="25"/>
      <c r="I1449" s="25"/>
      <c r="J1449" s="27"/>
      <c r="K1449" s="27"/>
      <c r="L1449" s="27"/>
      <c r="M1449" s="93" t="e">
        <f>#REF!/#REF!</f>
        <v>#REF!</v>
      </c>
      <c r="N1449" s="27" t="str">
        <f t="shared" si="160"/>
        <v/>
      </c>
      <c r="O1449" s="27" t="e">
        <f t="shared" si="161"/>
        <v>#REF!</v>
      </c>
      <c r="P1449" s="8">
        <f t="shared" si="162"/>
        <v>0</v>
      </c>
      <c r="Q1449" s="8" t="e">
        <f>VLOOKUP(P1449,'Lookup Tables'!$A$3:$B$121,1,TRUE)</f>
        <v>#N/A</v>
      </c>
      <c r="R1449" s="9" t="e">
        <f>VLOOKUP(P1449,'Lookup Tables'!$A$3:$B$121,2,TRUE)</f>
        <v>#N/A</v>
      </c>
      <c r="S1449" s="10" t="e">
        <f>VLOOKUP(P1449,'Lookup Tables'!$D$3:$E$25,2,TRUE)</f>
        <v>#N/A</v>
      </c>
      <c r="T1449" s="24" t="str">
        <f>IF(LEFT(G1449,2)="PH",VLOOKUP(LEFT(G1449,3),'Lookup Tables'!$G$3:$H$37,2,FALSE),IF(ISNA(VLOOKUP(LEFT(G1449,2),'Lookup Tables'!$G$3:$H$37,2,FALSE)),"Other",VLOOKUP(LEFT(G1449,2),'Lookup Tables'!$G$3:$H$37,2,FALSE)))</f>
        <v>Other</v>
      </c>
      <c r="U1449" s="79" t="str">
        <f t="shared" si="157"/>
        <v/>
      </c>
      <c r="V1449" s="79" t="str">
        <f t="shared" si="158"/>
        <v>n/a</v>
      </c>
      <c r="W1449" s="79">
        <f>VLOOKUP(V1449,'Lookup Tables'!$K$3:$L$21,2,FALSE)</f>
        <v>0</v>
      </c>
      <c r="X1449" s="79">
        <f t="shared" si="159"/>
        <v>0</v>
      </c>
      <c r="Y1449" s="12" t="e">
        <f ca="1">IF(R1449="LATE",TODAY()-P1449,0)</f>
        <v>#N/A</v>
      </c>
      <c r="Z1449" s="24" t="e">
        <f ca="1">Y1449*L1449</f>
        <v>#N/A</v>
      </c>
      <c r="AA1449" s="80"/>
      <c r="AB1449" s="93"/>
    </row>
    <row r="1450" spans="1:28" x14ac:dyDescent="0.25">
      <c r="A1450" s="25"/>
      <c r="B1450" s="25"/>
      <c r="C1450" s="26"/>
      <c r="D1450" s="26"/>
      <c r="E1450" s="25"/>
      <c r="F1450" s="25"/>
      <c r="G1450" s="25"/>
      <c r="H1450" s="25"/>
      <c r="I1450" s="25"/>
      <c r="J1450" s="27"/>
      <c r="K1450" s="27"/>
      <c r="L1450" s="27"/>
      <c r="M1450" s="93" t="e">
        <f>#REF!/#REF!</f>
        <v>#REF!</v>
      </c>
      <c r="N1450" s="27" t="str">
        <f t="shared" si="160"/>
        <v/>
      </c>
      <c r="O1450" s="27" t="e">
        <f t="shared" si="161"/>
        <v>#REF!</v>
      </c>
      <c r="P1450" s="8">
        <f t="shared" si="162"/>
        <v>0</v>
      </c>
      <c r="Q1450" s="8" t="e">
        <f>VLOOKUP(P1450,'Lookup Tables'!$A$3:$B$121,1,TRUE)</f>
        <v>#N/A</v>
      </c>
      <c r="R1450" s="9" t="e">
        <f>VLOOKUP(P1450,'Lookup Tables'!$A$3:$B$121,2,TRUE)</f>
        <v>#N/A</v>
      </c>
      <c r="S1450" s="10" t="e">
        <f>VLOOKUP(P1450,'Lookup Tables'!$D$3:$E$25,2,TRUE)</f>
        <v>#N/A</v>
      </c>
      <c r="T1450" s="24" t="str">
        <f>IF(LEFT(G1450,2)="PH",VLOOKUP(LEFT(G1450,3),'Lookup Tables'!$G$3:$H$37,2,FALSE),IF(ISNA(VLOOKUP(LEFT(G1450,2),'Lookup Tables'!$G$3:$H$37,2,FALSE)),"Other",VLOOKUP(LEFT(G1450,2),'Lookup Tables'!$G$3:$H$37,2,FALSE)))</f>
        <v>Other</v>
      </c>
      <c r="U1450" s="79" t="str">
        <f t="shared" si="157"/>
        <v/>
      </c>
      <c r="V1450" s="79" t="str">
        <f t="shared" si="158"/>
        <v>n/a</v>
      </c>
      <c r="W1450" s="79">
        <f>VLOOKUP(V1450,'Lookup Tables'!$K$3:$L$21,2,FALSE)</f>
        <v>0</v>
      </c>
      <c r="X1450" s="79">
        <f t="shared" si="159"/>
        <v>0</v>
      </c>
      <c r="Y1450" s="12" t="e">
        <f ca="1">IF(R1450="LATE",TODAY()-P1450,0)</f>
        <v>#N/A</v>
      </c>
      <c r="Z1450" s="24" t="e">
        <f ca="1">Y1450*L1450</f>
        <v>#N/A</v>
      </c>
      <c r="AA1450" s="80"/>
      <c r="AB1450" s="93"/>
    </row>
    <row r="1451" spans="1:28" x14ac:dyDescent="0.25">
      <c r="A1451" s="25"/>
      <c r="B1451" s="25"/>
      <c r="C1451" s="26"/>
      <c r="D1451" s="26"/>
      <c r="E1451" s="25"/>
      <c r="F1451" s="25"/>
      <c r="G1451" s="25"/>
      <c r="H1451" s="25"/>
      <c r="I1451" s="25"/>
      <c r="J1451" s="27"/>
      <c r="K1451" s="27"/>
      <c r="L1451" s="27"/>
      <c r="M1451" s="93" t="e">
        <f>#REF!/#REF!</f>
        <v>#REF!</v>
      </c>
      <c r="N1451" s="27" t="str">
        <f t="shared" si="160"/>
        <v/>
      </c>
      <c r="O1451" s="27" t="e">
        <f t="shared" si="161"/>
        <v>#REF!</v>
      </c>
      <c r="P1451" s="8">
        <f t="shared" si="162"/>
        <v>0</v>
      </c>
      <c r="Q1451" s="8" t="e">
        <f>VLOOKUP(P1451,'Lookup Tables'!$A$3:$B$121,1,TRUE)</f>
        <v>#N/A</v>
      </c>
      <c r="R1451" s="9" t="e">
        <f>VLOOKUP(P1451,'Lookup Tables'!$A$3:$B$121,2,TRUE)</f>
        <v>#N/A</v>
      </c>
      <c r="S1451" s="10" t="e">
        <f>VLOOKUP(P1451,'Lookup Tables'!$D$3:$E$25,2,TRUE)</f>
        <v>#N/A</v>
      </c>
      <c r="T1451" s="24" t="str">
        <f>IF(LEFT(G1451,2)="PH",VLOOKUP(LEFT(G1451,3),'Lookup Tables'!$G$3:$H$37,2,FALSE),IF(ISNA(VLOOKUP(LEFT(G1451,2),'Lookup Tables'!$G$3:$H$37,2,FALSE)),"Other",VLOOKUP(LEFT(G1451,2),'Lookup Tables'!$G$3:$H$37,2,FALSE)))</f>
        <v>Other</v>
      </c>
      <c r="U1451" s="79" t="str">
        <f t="shared" si="157"/>
        <v/>
      </c>
      <c r="V1451" s="79" t="str">
        <f t="shared" si="158"/>
        <v>n/a</v>
      </c>
      <c r="W1451" s="79">
        <f>VLOOKUP(V1451,'Lookup Tables'!$K$3:$L$21,2,FALSE)</f>
        <v>0</v>
      </c>
      <c r="X1451" s="79">
        <f t="shared" si="159"/>
        <v>0</v>
      </c>
      <c r="Y1451" s="12" t="e">
        <f ca="1">IF(R1451="LATE",TODAY()-P1451,0)</f>
        <v>#N/A</v>
      </c>
      <c r="Z1451" s="24" t="e">
        <f ca="1">Y1451*L1451</f>
        <v>#N/A</v>
      </c>
      <c r="AA1451" s="80"/>
      <c r="AB1451" s="93"/>
    </row>
    <row r="1452" spans="1:28" x14ac:dyDescent="0.25">
      <c r="A1452" s="25"/>
      <c r="B1452" s="25"/>
      <c r="C1452" s="26"/>
      <c r="D1452" s="26"/>
      <c r="E1452" s="25"/>
      <c r="F1452" s="25"/>
      <c r="G1452" s="25"/>
      <c r="H1452" s="25"/>
      <c r="I1452" s="25"/>
      <c r="J1452" s="27"/>
      <c r="K1452" s="27"/>
      <c r="L1452" s="27"/>
      <c r="M1452" s="93" t="e">
        <f>#REF!/#REF!</f>
        <v>#REF!</v>
      </c>
      <c r="N1452" s="27" t="str">
        <f t="shared" si="160"/>
        <v/>
      </c>
      <c r="O1452" s="27" t="e">
        <f t="shared" si="161"/>
        <v>#REF!</v>
      </c>
      <c r="P1452" s="8">
        <f t="shared" si="162"/>
        <v>0</v>
      </c>
      <c r="Q1452" s="8" t="e">
        <f>VLOOKUP(P1452,'Lookup Tables'!$A$3:$B$121,1,TRUE)</f>
        <v>#N/A</v>
      </c>
      <c r="R1452" s="9" t="e">
        <f>VLOOKUP(P1452,'Lookup Tables'!$A$3:$B$121,2,TRUE)</f>
        <v>#N/A</v>
      </c>
      <c r="S1452" s="10" t="e">
        <f>VLOOKUP(P1452,'Lookup Tables'!$D$3:$E$25,2,TRUE)</f>
        <v>#N/A</v>
      </c>
      <c r="T1452" s="24" t="str">
        <f>IF(LEFT(G1452,2)="PH",VLOOKUP(LEFT(G1452,3),'Lookup Tables'!$G$3:$H$37,2,FALSE),IF(ISNA(VLOOKUP(LEFT(G1452,2),'Lookup Tables'!$G$3:$H$37,2,FALSE)),"Other",VLOOKUP(LEFT(G1452,2),'Lookup Tables'!$G$3:$H$37,2,FALSE)))</f>
        <v>Other</v>
      </c>
      <c r="U1452" s="79" t="str">
        <f t="shared" si="157"/>
        <v/>
      </c>
      <c r="V1452" s="79" t="str">
        <f t="shared" si="158"/>
        <v>n/a</v>
      </c>
      <c r="W1452" s="79">
        <f>VLOOKUP(V1452,'Lookup Tables'!$K$3:$L$21,2,FALSE)</f>
        <v>0</v>
      </c>
      <c r="X1452" s="79">
        <f t="shared" si="159"/>
        <v>0</v>
      </c>
      <c r="Y1452" s="12" t="e">
        <f ca="1">IF(R1452="LATE",TODAY()-P1452,0)</f>
        <v>#N/A</v>
      </c>
      <c r="Z1452" s="24" t="e">
        <f ca="1">Y1452*L1452</f>
        <v>#N/A</v>
      </c>
      <c r="AA1452" s="80"/>
      <c r="AB1452" s="93"/>
    </row>
    <row r="1453" spans="1:28" x14ac:dyDescent="0.25">
      <c r="A1453" s="25"/>
      <c r="B1453" s="25"/>
      <c r="C1453" s="26"/>
      <c r="D1453" s="26"/>
      <c r="E1453" s="25"/>
      <c r="F1453" s="25"/>
      <c r="G1453" s="25"/>
      <c r="H1453" s="25"/>
      <c r="I1453" s="25"/>
      <c r="J1453" s="27"/>
      <c r="K1453" s="27"/>
      <c r="L1453" s="27"/>
      <c r="M1453" s="93" t="e">
        <f>#REF!/#REF!</f>
        <v>#REF!</v>
      </c>
      <c r="N1453" s="27" t="str">
        <f t="shared" si="160"/>
        <v/>
      </c>
      <c r="O1453" s="27" t="e">
        <f t="shared" si="161"/>
        <v>#REF!</v>
      </c>
      <c r="P1453" s="8">
        <f t="shared" si="162"/>
        <v>0</v>
      </c>
      <c r="Q1453" s="8" t="e">
        <f>VLOOKUP(P1453,'Lookup Tables'!$A$3:$B$121,1,TRUE)</f>
        <v>#N/A</v>
      </c>
      <c r="R1453" s="9" t="e">
        <f>VLOOKUP(P1453,'Lookup Tables'!$A$3:$B$121,2,TRUE)</f>
        <v>#N/A</v>
      </c>
      <c r="S1453" s="10" t="e">
        <f>VLOOKUP(P1453,'Lookup Tables'!$D$3:$E$25,2,TRUE)</f>
        <v>#N/A</v>
      </c>
      <c r="T1453" s="24" t="str">
        <f>IF(LEFT(G1453,2)="PH",VLOOKUP(LEFT(G1453,3),'Lookup Tables'!$G$3:$H$37,2,FALSE),IF(ISNA(VLOOKUP(LEFT(G1453,2),'Lookup Tables'!$G$3:$H$37,2,FALSE)),"Other",VLOOKUP(LEFT(G1453,2),'Lookup Tables'!$G$3:$H$37,2,FALSE)))</f>
        <v>Other</v>
      </c>
      <c r="U1453" s="79" t="str">
        <f t="shared" si="157"/>
        <v/>
      </c>
      <c r="V1453" s="79" t="str">
        <f t="shared" si="158"/>
        <v>n/a</v>
      </c>
      <c r="W1453" s="79">
        <f>VLOOKUP(V1453,'Lookup Tables'!$K$3:$L$21,2,FALSE)</f>
        <v>0</v>
      </c>
      <c r="X1453" s="79">
        <f t="shared" si="159"/>
        <v>0</v>
      </c>
      <c r="Y1453" s="12" t="e">
        <f ca="1">IF(R1453="LATE",TODAY()-P1453,0)</f>
        <v>#N/A</v>
      </c>
      <c r="Z1453" s="24" t="e">
        <f ca="1">Y1453*L1453</f>
        <v>#N/A</v>
      </c>
      <c r="AA1453" s="80"/>
      <c r="AB1453" s="93"/>
    </row>
    <row r="1454" spans="1:28" x14ac:dyDescent="0.25">
      <c r="A1454" s="25"/>
      <c r="B1454" s="25"/>
      <c r="C1454" s="26"/>
      <c r="D1454" s="26"/>
      <c r="E1454" s="25"/>
      <c r="F1454" s="25"/>
      <c r="G1454" s="25"/>
      <c r="H1454" s="25"/>
      <c r="I1454" s="25"/>
      <c r="J1454" s="27"/>
      <c r="K1454" s="27"/>
      <c r="L1454" s="27"/>
      <c r="M1454" s="93" t="e">
        <f>#REF!/#REF!</f>
        <v>#REF!</v>
      </c>
      <c r="N1454" s="27" t="str">
        <f t="shared" si="160"/>
        <v/>
      </c>
      <c r="O1454" s="27" t="e">
        <f t="shared" si="161"/>
        <v>#REF!</v>
      </c>
      <c r="P1454" s="8">
        <f t="shared" si="162"/>
        <v>0</v>
      </c>
      <c r="Q1454" s="8" t="e">
        <f>VLOOKUP(P1454,'Lookup Tables'!$A$3:$B$121,1,TRUE)</f>
        <v>#N/A</v>
      </c>
      <c r="R1454" s="9" t="e">
        <f>VLOOKUP(P1454,'Lookup Tables'!$A$3:$B$121,2,TRUE)</f>
        <v>#N/A</v>
      </c>
      <c r="S1454" s="10" t="e">
        <f>VLOOKUP(P1454,'Lookup Tables'!$D$3:$E$25,2,TRUE)</f>
        <v>#N/A</v>
      </c>
      <c r="T1454" s="24" t="str">
        <f>IF(LEFT(G1454,2)="PH",VLOOKUP(LEFT(G1454,3),'Lookup Tables'!$G$3:$H$37,2,FALSE),IF(ISNA(VLOOKUP(LEFT(G1454,2),'Lookup Tables'!$G$3:$H$37,2,FALSE)),"Other",VLOOKUP(LEFT(G1454,2),'Lookup Tables'!$G$3:$H$37,2,FALSE)))</f>
        <v>Other</v>
      </c>
      <c r="U1454" s="79" t="str">
        <f t="shared" si="157"/>
        <v/>
      </c>
      <c r="V1454" s="79" t="str">
        <f t="shared" si="158"/>
        <v>n/a</v>
      </c>
      <c r="W1454" s="79">
        <f>VLOOKUP(V1454,'Lookup Tables'!$K$3:$L$21,2,FALSE)</f>
        <v>0</v>
      </c>
      <c r="X1454" s="79">
        <f t="shared" si="159"/>
        <v>0</v>
      </c>
      <c r="Y1454" s="12" t="e">
        <f ca="1">IF(R1454="LATE",TODAY()-P1454,0)</f>
        <v>#N/A</v>
      </c>
      <c r="Z1454" s="24" t="e">
        <f ca="1">Y1454*L1454</f>
        <v>#N/A</v>
      </c>
      <c r="AA1454" s="80"/>
      <c r="AB1454" s="93"/>
    </row>
    <row r="1455" spans="1:28" x14ac:dyDescent="0.25">
      <c r="A1455" s="25"/>
      <c r="B1455" s="25"/>
      <c r="C1455" s="26"/>
      <c r="D1455" s="26"/>
      <c r="E1455" s="25"/>
      <c r="F1455" s="25"/>
      <c r="G1455" s="25"/>
      <c r="H1455" s="25"/>
      <c r="I1455" s="25"/>
      <c r="J1455" s="27"/>
      <c r="K1455" s="27"/>
      <c r="L1455" s="27"/>
      <c r="M1455" s="93" t="e">
        <f>#REF!/#REF!</f>
        <v>#REF!</v>
      </c>
      <c r="N1455" s="27" t="str">
        <f t="shared" si="160"/>
        <v/>
      </c>
      <c r="O1455" s="27" t="e">
        <f t="shared" si="161"/>
        <v>#REF!</v>
      </c>
      <c r="P1455" s="8">
        <f t="shared" si="162"/>
        <v>0</v>
      </c>
      <c r="Q1455" s="8" t="e">
        <f>VLOOKUP(P1455,'Lookup Tables'!$A$3:$B$121,1,TRUE)</f>
        <v>#N/A</v>
      </c>
      <c r="R1455" s="9" t="e">
        <f>VLOOKUP(P1455,'Lookup Tables'!$A$3:$B$121,2,TRUE)</f>
        <v>#N/A</v>
      </c>
      <c r="S1455" s="10" t="e">
        <f>VLOOKUP(P1455,'Lookup Tables'!$D$3:$E$25,2,TRUE)</f>
        <v>#N/A</v>
      </c>
      <c r="T1455" s="24" t="str">
        <f>IF(LEFT(G1455,2)="PH",VLOOKUP(LEFT(G1455,3),'Lookup Tables'!$G$3:$H$37,2,FALSE),IF(ISNA(VLOOKUP(LEFT(G1455,2),'Lookup Tables'!$G$3:$H$37,2,FALSE)),"Other",VLOOKUP(LEFT(G1455,2),'Lookup Tables'!$G$3:$H$37,2,FALSE)))</f>
        <v>Other</v>
      </c>
      <c r="U1455" s="79" t="str">
        <f t="shared" si="157"/>
        <v/>
      </c>
      <c r="V1455" s="79" t="str">
        <f t="shared" si="158"/>
        <v>n/a</v>
      </c>
      <c r="W1455" s="79">
        <f>VLOOKUP(V1455,'Lookup Tables'!$K$3:$L$21,2,FALSE)</f>
        <v>0</v>
      </c>
      <c r="X1455" s="79">
        <f t="shared" si="159"/>
        <v>0</v>
      </c>
      <c r="Y1455" s="12" t="e">
        <f ca="1">IF(R1455="LATE",TODAY()-P1455,0)</f>
        <v>#N/A</v>
      </c>
      <c r="Z1455" s="24" t="e">
        <f ca="1">Y1455*L1455</f>
        <v>#N/A</v>
      </c>
      <c r="AA1455" s="80"/>
      <c r="AB1455" s="93"/>
    </row>
    <row r="1456" spans="1:28" x14ac:dyDescent="0.25">
      <c r="A1456" s="25"/>
      <c r="B1456" s="25"/>
      <c r="C1456" s="26"/>
      <c r="D1456" s="26"/>
      <c r="E1456" s="25"/>
      <c r="F1456" s="25"/>
      <c r="G1456" s="25"/>
      <c r="H1456" s="25"/>
      <c r="I1456" s="25"/>
      <c r="J1456" s="27"/>
      <c r="K1456" s="27"/>
      <c r="L1456" s="27"/>
      <c r="M1456" s="93" t="e">
        <f>#REF!/#REF!</f>
        <v>#REF!</v>
      </c>
      <c r="N1456" s="27" t="str">
        <f t="shared" si="160"/>
        <v/>
      </c>
      <c r="O1456" s="27" t="e">
        <f t="shared" si="161"/>
        <v>#REF!</v>
      </c>
      <c r="P1456" s="8">
        <f t="shared" si="162"/>
        <v>0</v>
      </c>
      <c r="Q1456" s="8" t="e">
        <f>VLOOKUP(P1456,'Lookup Tables'!$A$3:$B$121,1,TRUE)</f>
        <v>#N/A</v>
      </c>
      <c r="R1456" s="9" t="e">
        <f>VLOOKUP(P1456,'Lookup Tables'!$A$3:$B$121,2,TRUE)</f>
        <v>#N/A</v>
      </c>
      <c r="S1456" s="10" t="e">
        <f>VLOOKUP(P1456,'Lookup Tables'!$D$3:$E$25,2,TRUE)</f>
        <v>#N/A</v>
      </c>
      <c r="T1456" s="24" t="str">
        <f>IF(LEFT(G1456,2)="PH",VLOOKUP(LEFT(G1456,3),'Lookup Tables'!$G$3:$H$37,2,FALSE),IF(ISNA(VLOOKUP(LEFT(G1456,2),'Lookup Tables'!$G$3:$H$37,2,FALSE)),"Other",VLOOKUP(LEFT(G1456,2),'Lookup Tables'!$G$3:$H$37,2,FALSE)))</f>
        <v>Other</v>
      </c>
      <c r="U1456" s="79" t="str">
        <f t="shared" si="157"/>
        <v/>
      </c>
      <c r="V1456" s="79" t="str">
        <f t="shared" si="158"/>
        <v>n/a</v>
      </c>
      <c r="W1456" s="79">
        <f>VLOOKUP(V1456,'Lookup Tables'!$K$3:$L$21,2,FALSE)</f>
        <v>0</v>
      </c>
      <c r="X1456" s="79">
        <f t="shared" si="159"/>
        <v>0</v>
      </c>
      <c r="Y1456" s="12" t="e">
        <f ca="1">IF(R1456="LATE",TODAY()-P1456,0)</f>
        <v>#N/A</v>
      </c>
      <c r="Z1456" s="24" t="e">
        <f ca="1">Y1456*L1456</f>
        <v>#N/A</v>
      </c>
      <c r="AA1456" s="80"/>
      <c r="AB1456" s="93"/>
    </row>
    <row r="1457" spans="1:28" x14ac:dyDescent="0.25">
      <c r="A1457" s="25"/>
      <c r="B1457" s="25"/>
      <c r="C1457" s="26"/>
      <c r="D1457" s="26"/>
      <c r="E1457" s="25"/>
      <c r="F1457" s="25"/>
      <c r="G1457" s="25"/>
      <c r="H1457" s="25"/>
      <c r="I1457" s="25"/>
      <c r="J1457" s="27"/>
      <c r="K1457" s="27"/>
      <c r="L1457" s="27"/>
      <c r="M1457" s="93" t="e">
        <f>#REF!/#REF!</f>
        <v>#REF!</v>
      </c>
      <c r="N1457" s="27" t="str">
        <f t="shared" si="160"/>
        <v/>
      </c>
      <c r="O1457" s="27" t="e">
        <f t="shared" si="161"/>
        <v>#REF!</v>
      </c>
      <c r="P1457" s="8">
        <f t="shared" si="162"/>
        <v>0</v>
      </c>
      <c r="Q1457" s="8" t="e">
        <f>VLOOKUP(P1457,'Lookup Tables'!$A$3:$B$121,1,TRUE)</f>
        <v>#N/A</v>
      </c>
      <c r="R1457" s="9" t="e">
        <f>VLOOKUP(P1457,'Lookup Tables'!$A$3:$B$121,2,TRUE)</f>
        <v>#N/A</v>
      </c>
      <c r="S1457" s="10" t="e">
        <f>VLOOKUP(P1457,'Lookup Tables'!$D$3:$E$25,2,TRUE)</f>
        <v>#N/A</v>
      </c>
      <c r="T1457" s="24" t="str">
        <f>IF(LEFT(G1457,2)="PH",VLOOKUP(LEFT(G1457,3),'Lookup Tables'!$G$3:$H$37,2,FALSE),IF(ISNA(VLOOKUP(LEFT(G1457,2),'Lookup Tables'!$G$3:$H$37,2,FALSE)),"Other",VLOOKUP(LEFT(G1457,2),'Lookup Tables'!$G$3:$H$37,2,FALSE)))</f>
        <v>Other</v>
      </c>
      <c r="U1457" s="79" t="str">
        <f t="shared" si="157"/>
        <v/>
      </c>
      <c r="V1457" s="79" t="str">
        <f t="shared" si="158"/>
        <v>n/a</v>
      </c>
      <c r="W1457" s="79">
        <f>VLOOKUP(V1457,'Lookup Tables'!$K$3:$L$21,2,FALSE)</f>
        <v>0</v>
      </c>
      <c r="X1457" s="79">
        <f t="shared" si="159"/>
        <v>0</v>
      </c>
      <c r="Y1457" s="12" t="e">
        <f ca="1">IF(R1457="LATE",TODAY()-P1457,0)</f>
        <v>#N/A</v>
      </c>
      <c r="Z1457" s="24" t="e">
        <f ca="1">Y1457*L1457</f>
        <v>#N/A</v>
      </c>
      <c r="AA1457" s="80"/>
      <c r="AB1457" s="93"/>
    </row>
    <row r="1458" spans="1:28" x14ac:dyDescent="0.25">
      <c r="A1458" s="25"/>
      <c r="B1458" s="25"/>
      <c r="C1458" s="26"/>
      <c r="D1458" s="26"/>
      <c r="E1458" s="25"/>
      <c r="F1458" s="25"/>
      <c r="G1458" s="25"/>
      <c r="H1458" s="25"/>
      <c r="I1458" s="25"/>
      <c r="J1458" s="27"/>
      <c r="K1458" s="27"/>
      <c r="L1458" s="27"/>
      <c r="M1458" s="93" t="e">
        <f>#REF!/#REF!</f>
        <v>#REF!</v>
      </c>
      <c r="N1458" s="27" t="str">
        <f t="shared" si="160"/>
        <v/>
      </c>
      <c r="O1458" s="27" t="e">
        <f t="shared" si="161"/>
        <v>#REF!</v>
      </c>
      <c r="P1458" s="8">
        <f t="shared" si="162"/>
        <v>0</v>
      </c>
      <c r="Q1458" s="8" t="e">
        <f>VLOOKUP(P1458,'Lookup Tables'!$A$3:$B$121,1,TRUE)</f>
        <v>#N/A</v>
      </c>
      <c r="R1458" s="9" t="e">
        <f>VLOOKUP(P1458,'Lookup Tables'!$A$3:$B$121,2,TRUE)</f>
        <v>#N/A</v>
      </c>
      <c r="S1458" s="10" t="e">
        <f>VLOOKUP(P1458,'Lookup Tables'!$D$3:$E$25,2,TRUE)</f>
        <v>#N/A</v>
      </c>
      <c r="T1458" s="24" t="str">
        <f>IF(LEFT(G1458,2)="PH",VLOOKUP(LEFT(G1458,3),'Lookup Tables'!$G$3:$H$37,2,FALSE),IF(ISNA(VLOOKUP(LEFT(G1458,2),'Lookup Tables'!$G$3:$H$37,2,FALSE)),"Other",VLOOKUP(LEFT(G1458,2),'Lookup Tables'!$G$3:$H$37,2,FALSE)))</f>
        <v>Other</v>
      </c>
      <c r="U1458" s="79" t="str">
        <f t="shared" si="157"/>
        <v/>
      </c>
      <c r="V1458" s="79" t="str">
        <f t="shared" si="158"/>
        <v>n/a</v>
      </c>
      <c r="W1458" s="79">
        <f>VLOOKUP(V1458,'Lookup Tables'!$K$3:$L$21,2,FALSE)</f>
        <v>0</v>
      </c>
      <c r="X1458" s="79">
        <f t="shared" si="159"/>
        <v>0</v>
      </c>
      <c r="Y1458" s="12" t="e">
        <f ca="1">IF(R1458="LATE",TODAY()-P1458,0)</f>
        <v>#N/A</v>
      </c>
      <c r="Z1458" s="24" t="e">
        <f ca="1">Y1458*L1458</f>
        <v>#N/A</v>
      </c>
      <c r="AA1458" s="80"/>
      <c r="AB1458" s="93"/>
    </row>
    <row r="1459" spans="1:28" x14ac:dyDescent="0.25">
      <c r="A1459" s="25"/>
      <c r="B1459" s="25"/>
      <c r="C1459" s="26"/>
      <c r="D1459" s="26"/>
      <c r="E1459" s="25"/>
      <c r="F1459" s="25"/>
      <c r="G1459" s="25"/>
      <c r="H1459" s="25"/>
      <c r="I1459" s="25"/>
      <c r="J1459" s="27"/>
      <c r="K1459" s="27"/>
      <c r="L1459" s="27"/>
      <c r="M1459" s="93" t="e">
        <f>#REF!/#REF!</f>
        <v>#REF!</v>
      </c>
      <c r="N1459" s="27" t="str">
        <f t="shared" si="160"/>
        <v/>
      </c>
      <c r="O1459" s="27" t="e">
        <f t="shared" si="161"/>
        <v>#REF!</v>
      </c>
      <c r="P1459" s="8">
        <f t="shared" si="162"/>
        <v>0</v>
      </c>
      <c r="Q1459" s="8" t="e">
        <f>VLOOKUP(P1459,'Lookup Tables'!$A$3:$B$121,1,TRUE)</f>
        <v>#N/A</v>
      </c>
      <c r="R1459" s="9" t="e">
        <f>VLOOKUP(P1459,'Lookup Tables'!$A$3:$B$121,2,TRUE)</f>
        <v>#N/A</v>
      </c>
      <c r="S1459" s="10" t="e">
        <f>VLOOKUP(P1459,'Lookup Tables'!$D$3:$E$25,2,TRUE)</f>
        <v>#N/A</v>
      </c>
      <c r="T1459" s="24" t="str">
        <f>IF(LEFT(G1459,2)="PH",VLOOKUP(LEFT(G1459,3),'Lookup Tables'!$G$3:$H$37,2,FALSE),IF(ISNA(VLOOKUP(LEFT(G1459,2),'Lookup Tables'!$G$3:$H$37,2,FALSE)),"Other",VLOOKUP(LEFT(G1459,2),'Lookup Tables'!$G$3:$H$37,2,FALSE)))</f>
        <v>Other</v>
      </c>
      <c r="U1459" s="79" t="str">
        <f t="shared" si="157"/>
        <v/>
      </c>
      <c r="V1459" s="79" t="str">
        <f t="shared" si="158"/>
        <v>n/a</v>
      </c>
      <c r="W1459" s="79">
        <f>VLOOKUP(V1459,'Lookup Tables'!$K$3:$L$21,2,FALSE)</f>
        <v>0</v>
      </c>
      <c r="X1459" s="79">
        <f t="shared" si="159"/>
        <v>0</v>
      </c>
      <c r="Y1459" s="12" t="e">
        <f ca="1">IF(R1459="LATE",TODAY()-P1459,0)</f>
        <v>#N/A</v>
      </c>
      <c r="Z1459" s="24" t="e">
        <f ca="1">Y1459*L1459</f>
        <v>#N/A</v>
      </c>
      <c r="AA1459" s="80"/>
      <c r="AB1459" s="93"/>
    </row>
    <row r="1460" spans="1:28" x14ac:dyDescent="0.25">
      <c r="A1460" s="25"/>
      <c r="B1460" s="25"/>
      <c r="C1460" s="26"/>
      <c r="D1460" s="26"/>
      <c r="E1460" s="25"/>
      <c r="F1460" s="25"/>
      <c r="G1460" s="25"/>
      <c r="H1460" s="25"/>
      <c r="I1460" s="25"/>
      <c r="J1460" s="27"/>
      <c r="K1460" s="27"/>
      <c r="L1460" s="27"/>
      <c r="M1460" s="93" t="e">
        <f>#REF!/#REF!</f>
        <v>#REF!</v>
      </c>
      <c r="N1460" s="27" t="str">
        <f t="shared" si="160"/>
        <v/>
      </c>
      <c r="O1460" s="27" t="e">
        <f t="shared" si="161"/>
        <v>#REF!</v>
      </c>
      <c r="P1460" s="8">
        <f t="shared" si="162"/>
        <v>0</v>
      </c>
      <c r="Q1460" s="8" t="e">
        <f>VLOOKUP(P1460,'Lookup Tables'!$A$3:$B$121,1,TRUE)</f>
        <v>#N/A</v>
      </c>
      <c r="R1460" s="9" t="e">
        <f>VLOOKUP(P1460,'Lookup Tables'!$A$3:$B$121,2,TRUE)</f>
        <v>#N/A</v>
      </c>
      <c r="S1460" s="10" t="e">
        <f>VLOOKUP(P1460,'Lookup Tables'!$D$3:$E$25,2,TRUE)</f>
        <v>#N/A</v>
      </c>
      <c r="T1460" s="24" t="str">
        <f>IF(LEFT(G1460,2)="PH",VLOOKUP(LEFT(G1460,3),'Lookup Tables'!$G$3:$H$37,2,FALSE),IF(ISNA(VLOOKUP(LEFT(G1460,2),'Lookup Tables'!$G$3:$H$37,2,FALSE)),"Other",VLOOKUP(LEFT(G1460,2),'Lookup Tables'!$G$3:$H$37,2,FALSE)))</f>
        <v>Other</v>
      </c>
      <c r="U1460" s="79" t="str">
        <f t="shared" si="157"/>
        <v/>
      </c>
      <c r="V1460" s="79" t="str">
        <f t="shared" si="158"/>
        <v>n/a</v>
      </c>
      <c r="W1460" s="79">
        <f>VLOOKUP(V1460,'Lookup Tables'!$K$3:$L$21,2,FALSE)</f>
        <v>0</v>
      </c>
      <c r="X1460" s="79">
        <f t="shared" si="159"/>
        <v>0</v>
      </c>
      <c r="Y1460" s="12" t="e">
        <f ca="1">IF(R1460="LATE",TODAY()-P1460,0)</f>
        <v>#N/A</v>
      </c>
      <c r="Z1460" s="24" t="e">
        <f ca="1">Y1460*L1460</f>
        <v>#N/A</v>
      </c>
      <c r="AA1460" s="80"/>
      <c r="AB1460" s="93"/>
    </row>
    <row r="1461" spans="1:28" x14ac:dyDescent="0.25">
      <c r="A1461" s="25"/>
      <c r="B1461" s="25"/>
      <c r="C1461" s="26"/>
      <c r="D1461" s="26"/>
      <c r="E1461" s="25"/>
      <c r="F1461" s="25"/>
      <c r="G1461" s="25"/>
      <c r="H1461" s="25"/>
      <c r="I1461" s="25"/>
      <c r="J1461" s="27"/>
      <c r="K1461" s="27"/>
      <c r="L1461" s="27"/>
      <c r="M1461" s="93" t="e">
        <f>#REF!/#REF!</f>
        <v>#REF!</v>
      </c>
      <c r="N1461" s="27" t="str">
        <f t="shared" si="160"/>
        <v/>
      </c>
      <c r="O1461" s="27" t="e">
        <f t="shared" si="161"/>
        <v>#REF!</v>
      </c>
      <c r="P1461" s="8">
        <f t="shared" si="162"/>
        <v>0</v>
      </c>
      <c r="Q1461" s="8" t="e">
        <f>VLOOKUP(P1461,'Lookup Tables'!$A$3:$B$121,1,TRUE)</f>
        <v>#N/A</v>
      </c>
      <c r="R1461" s="9" t="e">
        <f>VLOOKUP(P1461,'Lookup Tables'!$A$3:$B$121,2,TRUE)</f>
        <v>#N/A</v>
      </c>
      <c r="S1461" s="10" t="e">
        <f>VLOOKUP(P1461,'Lookup Tables'!$D$3:$E$25,2,TRUE)</f>
        <v>#N/A</v>
      </c>
      <c r="T1461" s="24" t="str">
        <f>IF(LEFT(G1461,2)="PH",VLOOKUP(LEFT(G1461,3),'Lookup Tables'!$G$3:$H$37,2,FALSE),IF(ISNA(VLOOKUP(LEFT(G1461,2),'Lookup Tables'!$G$3:$H$37,2,FALSE)),"Other",VLOOKUP(LEFT(G1461,2),'Lookup Tables'!$G$3:$H$37,2,FALSE)))</f>
        <v>Other</v>
      </c>
      <c r="U1461" s="79" t="str">
        <f t="shared" si="157"/>
        <v/>
      </c>
      <c r="V1461" s="79" t="str">
        <f t="shared" si="158"/>
        <v>n/a</v>
      </c>
      <c r="W1461" s="79">
        <f>VLOOKUP(V1461,'Lookup Tables'!$K$3:$L$21,2,FALSE)</f>
        <v>0</v>
      </c>
      <c r="X1461" s="79">
        <f t="shared" si="159"/>
        <v>0</v>
      </c>
      <c r="Y1461" s="12" t="e">
        <f ca="1">IF(R1461="LATE",TODAY()-P1461,0)</f>
        <v>#N/A</v>
      </c>
      <c r="Z1461" s="24" t="e">
        <f ca="1">Y1461*L1461</f>
        <v>#N/A</v>
      </c>
      <c r="AA1461" s="80"/>
      <c r="AB1461" s="93"/>
    </row>
    <row r="1462" spans="1:28" x14ac:dyDescent="0.25">
      <c r="A1462" s="25"/>
      <c r="B1462" s="25"/>
      <c r="C1462" s="26"/>
      <c r="D1462" s="26"/>
      <c r="E1462" s="25"/>
      <c r="F1462" s="25"/>
      <c r="G1462" s="25"/>
      <c r="H1462" s="25"/>
      <c r="I1462" s="25"/>
      <c r="J1462" s="27"/>
      <c r="K1462" s="27"/>
      <c r="L1462" s="27"/>
      <c r="M1462" s="93" t="e">
        <f>#REF!/#REF!</f>
        <v>#REF!</v>
      </c>
      <c r="N1462" s="27" t="str">
        <f t="shared" si="160"/>
        <v/>
      </c>
      <c r="O1462" s="27" t="e">
        <f t="shared" si="161"/>
        <v>#REF!</v>
      </c>
      <c r="P1462" s="8">
        <f t="shared" si="162"/>
        <v>0</v>
      </c>
      <c r="Q1462" s="8" t="e">
        <f>VLOOKUP(P1462,'Lookup Tables'!$A$3:$B$121,1,TRUE)</f>
        <v>#N/A</v>
      </c>
      <c r="R1462" s="9" t="e">
        <f>VLOOKUP(P1462,'Lookup Tables'!$A$3:$B$121,2,TRUE)</f>
        <v>#N/A</v>
      </c>
      <c r="S1462" s="10" t="e">
        <f>VLOOKUP(P1462,'Lookup Tables'!$D$3:$E$25,2,TRUE)</f>
        <v>#N/A</v>
      </c>
      <c r="T1462" s="24" t="str">
        <f>IF(LEFT(G1462,2)="PH",VLOOKUP(LEFT(G1462,3),'Lookup Tables'!$G$3:$H$37,2,FALSE),IF(ISNA(VLOOKUP(LEFT(G1462,2),'Lookup Tables'!$G$3:$H$37,2,FALSE)),"Other",VLOOKUP(LEFT(G1462,2),'Lookup Tables'!$G$3:$H$37,2,FALSE)))</f>
        <v>Other</v>
      </c>
      <c r="U1462" s="79" t="str">
        <f t="shared" si="157"/>
        <v/>
      </c>
      <c r="V1462" s="79" t="str">
        <f t="shared" si="158"/>
        <v>n/a</v>
      </c>
      <c r="W1462" s="79">
        <f>VLOOKUP(V1462,'Lookup Tables'!$K$3:$L$21,2,FALSE)</f>
        <v>0</v>
      </c>
      <c r="X1462" s="79">
        <f t="shared" si="159"/>
        <v>0</v>
      </c>
      <c r="Y1462" s="12" t="e">
        <f ca="1">IF(R1462="LATE",TODAY()-P1462,0)</f>
        <v>#N/A</v>
      </c>
      <c r="Z1462" s="24" t="e">
        <f ca="1">Y1462*L1462</f>
        <v>#N/A</v>
      </c>
      <c r="AA1462" s="80"/>
      <c r="AB1462" s="93"/>
    </row>
    <row r="1463" spans="1:28" x14ac:dyDescent="0.25">
      <c r="A1463" s="25"/>
      <c r="B1463" s="25"/>
      <c r="C1463" s="26"/>
      <c r="D1463" s="26"/>
      <c r="E1463" s="25"/>
      <c r="F1463" s="25"/>
      <c r="G1463" s="25"/>
      <c r="H1463" s="25"/>
      <c r="I1463" s="25"/>
      <c r="J1463" s="27"/>
      <c r="K1463" s="27"/>
      <c r="L1463" s="27"/>
      <c r="M1463" s="93" t="e">
        <f>#REF!/#REF!</f>
        <v>#REF!</v>
      </c>
      <c r="N1463" s="27" t="str">
        <f t="shared" si="160"/>
        <v/>
      </c>
      <c r="O1463" s="27" t="e">
        <f t="shared" si="161"/>
        <v>#REF!</v>
      </c>
      <c r="P1463" s="8">
        <f t="shared" si="162"/>
        <v>0</v>
      </c>
      <c r="Q1463" s="8" t="e">
        <f>VLOOKUP(P1463,'Lookup Tables'!$A$3:$B$121,1,TRUE)</f>
        <v>#N/A</v>
      </c>
      <c r="R1463" s="9" t="e">
        <f>VLOOKUP(P1463,'Lookup Tables'!$A$3:$B$121,2,TRUE)</f>
        <v>#N/A</v>
      </c>
      <c r="S1463" s="10" t="e">
        <f>VLOOKUP(P1463,'Lookup Tables'!$D$3:$E$25,2,TRUE)</f>
        <v>#N/A</v>
      </c>
      <c r="T1463" s="24" t="str">
        <f>IF(LEFT(G1463,2)="PH",VLOOKUP(LEFT(G1463,3),'Lookup Tables'!$G$3:$H$37,2,FALSE),IF(ISNA(VLOOKUP(LEFT(G1463,2),'Lookup Tables'!$G$3:$H$37,2,FALSE)),"Other",VLOOKUP(LEFT(G1463,2),'Lookup Tables'!$G$3:$H$37,2,FALSE)))</f>
        <v>Other</v>
      </c>
      <c r="U1463" s="79" t="str">
        <f t="shared" si="157"/>
        <v/>
      </c>
      <c r="V1463" s="79" t="str">
        <f t="shared" si="158"/>
        <v>n/a</v>
      </c>
      <c r="W1463" s="79">
        <f>VLOOKUP(V1463,'Lookup Tables'!$K$3:$L$21,2,FALSE)</f>
        <v>0</v>
      </c>
      <c r="X1463" s="79">
        <f t="shared" si="159"/>
        <v>0</v>
      </c>
      <c r="Y1463" s="12" t="e">
        <f ca="1">IF(R1463="LATE",TODAY()-P1463,0)</f>
        <v>#N/A</v>
      </c>
      <c r="Z1463" s="24" t="e">
        <f ca="1">Y1463*L1463</f>
        <v>#N/A</v>
      </c>
      <c r="AA1463" s="80"/>
      <c r="AB1463" s="93"/>
    </row>
    <row r="1464" spans="1:28" x14ac:dyDescent="0.25">
      <c r="A1464" s="25"/>
      <c r="B1464" s="25"/>
      <c r="C1464" s="26"/>
      <c r="D1464" s="26"/>
      <c r="E1464" s="25"/>
      <c r="F1464" s="25"/>
      <c r="G1464" s="25"/>
      <c r="H1464" s="25"/>
      <c r="I1464" s="25"/>
      <c r="J1464" s="27"/>
      <c r="K1464" s="27"/>
      <c r="L1464" s="27"/>
      <c r="M1464" s="93" t="e">
        <f>#REF!/#REF!</f>
        <v>#REF!</v>
      </c>
      <c r="N1464" s="27" t="str">
        <f t="shared" si="160"/>
        <v/>
      </c>
      <c r="O1464" s="27" t="e">
        <f t="shared" si="161"/>
        <v>#REF!</v>
      </c>
      <c r="P1464" s="8">
        <f t="shared" si="162"/>
        <v>0</v>
      </c>
      <c r="Q1464" s="8" t="e">
        <f>VLOOKUP(P1464,'Lookup Tables'!$A$3:$B$121,1,TRUE)</f>
        <v>#N/A</v>
      </c>
      <c r="R1464" s="9" t="e">
        <f>VLOOKUP(P1464,'Lookup Tables'!$A$3:$B$121,2,TRUE)</f>
        <v>#N/A</v>
      </c>
      <c r="S1464" s="10" t="e">
        <f>VLOOKUP(P1464,'Lookup Tables'!$D$3:$E$25,2,TRUE)</f>
        <v>#N/A</v>
      </c>
      <c r="T1464" s="24" t="str">
        <f>IF(LEFT(G1464,2)="PH",VLOOKUP(LEFT(G1464,3),'Lookup Tables'!$G$3:$H$37,2,FALSE),IF(ISNA(VLOOKUP(LEFT(G1464,2),'Lookup Tables'!$G$3:$H$37,2,FALSE)),"Other",VLOOKUP(LEFT(G1464,2),'Lookup Tables'!$G$3:$H$37,2,FALSE)))</f>
        <v>Other</v>
      </c>
      <c r="U1464" s="79" t="str">
        <f t="shared" si="157"/>
        <v/>
      </c>
      <c r="V1464" s="79" t="str">
        <f t="shared" si="158"/>
        <v>n/a</v>
      </c>
      <c r="W1464" s="79">
        <f>VLOOKUP(V1464,'Lookup Tables'!$K$3:$L$21,2,FALSE)</f>
        <v>0</v>
      </c>
      <c r="X1464" s="79">
        <f t="shared" si="159"/>
        <v>0</v>
      </c>
      <c r="Y1464" s="12" t="e">
        <f ca="1">IF(R1464="LATE",TODAY()-P1464,0)</f>
        <v>#N/A</v>
      </c>
      <c r="Z1464" s="24" t="e">
        <f ca="1">Y1464*L1464</f>
        <v>#N/A</v>
      </c>
      <c r="AA1464" s="80"/>
      <c r="AB1464" s="93"/>
    </row>
    <row r="1465" spans="1:28" x14ac:dyDescent="0.25">
      <c r="A1465" s="25"/>
      <c r="B1465" s="25"/>
      <c r="C1465" s="26"/>
      <c r="D1465" s="26"/>
      <c r="E1465" s="25"/>
      <c r="F1465" s="25"/>
      <c r="G1465" s="25"/>
      <c r="H1465" s="25"/>
      <c r="I1465" s="25"/>
      <c r="J1465" s="27"/>
      <c r="K1465" s="27"/>
      <c r="L1465" s="27"/>
      <c r="M1465" s="93" t="e">
        <f>#REF!/#REF!</f>
        <v>#REF!</v>
      </c>
      <c r="N1465" s="27" t="str">
        <f t="shared" si="160"/>
        <v/>
      </c>
      <c r="O1465" s="27" t="e">
        <f t="shared" si="161"/>
        <v>#REF!</v>
      </c>
      <c r="P1465" s="8">
        <f t="shared" si="162"/>
        <v>0</v>
      </c>
      <c r="Q1465" s="8" t="e">
        <f>VLOOKUP(P1465,'Lookup Tables'!$A$3:$B$121,1,TRUE)</f>
        <v>#N/A</v>
      </c>
      <c r="R1465" s="9" t="e">
        <f>VLOOKUP(P1465,'Lookup Tables'!$A$3:$B$121,2,TRUE)</f>
        <v>#N/A</v>
      </c>
      <c r="S1465" s="10" t="e">
        <f>VLOOKUP(P1465,'Lookup Tables'!$D$3:$E$25,2,TRUE)</f>
        <v>#N/A</v>
      </c>
      <c r="T1465" s="24" t="str">
        <f>IF(LEFT(G1465,2)="PH",VLOOKUP(LEFT(G1465,3),'Lookup Tables'!$G$3:$H$37,2,FALSE),IF(ISNA(VLOOKUP(LEFT(G1465,2),'Lookup Tables'!$G$3:$H$37,2,FALSE)),"Other",VLOOKUP(LEFT(G1465,2),'Lookup Tables'!$G$3:$H$37,2,FALSE)))</f>
        <v>Other</v>
      </c>
      <c r="U1465" s="79" t="str">
        <f t="shared" si="157"/>
        <v/>
      </c>
      <c r="V1465" s="79" t="str">
        <f t="shared" si="158"/>
        <v>n/a</v>
      </c>
      <c r="W1465" s="79">
        <f>VLOOKUP(V1465,'Lookup Tables'!$K$3:$L$21,2,FALSE)</f>
        <v>0</v>
      </c>
      <c r="X1465" s="79">
        <f t="shared" si="159"/>
        <v>0</v>
      </c>
      <c r="Y1465" s="12" t="e">
        <f ca="1">IF(R1465="LATE",TODAY()-P1465,0)</f>
        <v>#N/A</v>
      </c>
      <c r="Z1465" s="24" t="e">
        <f ca="1">Y1465*L1465</f>
        <v>#N/A</v>
      </c>
      <c r="AA1465" s="80"/>
      <c r="AB1465" s="93"/>
    </row>
    <row r="1466" spans="1:28" x14ac:dyDescent="0.25">
      <c r="A1466" s="25"/>
      <c r="B1466" s="25"/>
      <c r="C1466" s="26"/>
      <c r="D1466" s="26"/>
      <c r="E1466" s="25"/>
      <c r="F1466" s="25"/>
      <c r="G1466" s="25"/>
      <c r="H1466" s="25"/>
      <c r="I1466" s="25"/>
      <c r="J1466" s="27"/>
      <c r="K1466" s="27"/>
      <c r="L1466" s="27"/>
      <c r="M1466" s="93" t="e">
        <f>#REF!/#REF!</f>
        <v>#REF!</v>
      </c>
      <c r="N1466" s="27" t="str">
        <f t="shared" si="160"/>
        <v/>
      </c>
      <c r="O1466" s="27" t="e">
        <f t="shared" si="161"/>
        <v>#REF!</v>
      </c>
      <c r="P1466" s="8">
        <f t="shared" si="162"/>
        <v>0</v>
      </c>
      <c r="Q1466" s="8" t="e">
        <f>VLOOKUP(P1466,'Lookup Tables'!$A$3:$B$121,1,TRUE)</f>
        <v>#N/A</v>
      </c>
      <c r="R1466" s="9" t="e">
        <f>VLOOKUP(P1466,'Lookup Tables'!$A$3:$B$121,2,TRUE)</f>
        <v>#N/A</v>
      </c>
      <c r="S1466" s="10" t="e">
        <f>VLOOKUP(P1466,'Lookup Tables'!$D$3:$E$25,2,TRUE)</f>
        <v>#N/A</v>
      </c>
      <c r="T1466" s="24" t="str">
        <f>IF(LEFT(G1466,2)="PH",VLOOKUP(LEFT(G1466,3),'Lookup Tables'!$G$3:$H$37,2,FALSE),IF(ISNA(VLOOKUP(LEFT(G1466,2),'Lookup Tables'!$G$3:$H$37,2,FALSE)),"Other",VLOOKUP(LEFT(G1466,2),'Lookup Tables'!$G$3:$H$37,2,FALSE)))</f>
        <v>Other</v>
      </c>
      <c r="U1466" s="79" t="str">
        <f t="shared" si="157"/>
        <v/>
      </c>
      <c r="V1466" s="79" t="str">
        <f t="shared" si="158"/>
        <v>n/a</v>
      </c>
      <c r="W1466" s="79">
        <f>VLOOKUP(V1466,'Lookup Tables'!$K$3:$L$21,2,FALSE)</f>
        <v>0</v>
      </c>
      <c r="X1466" s="79">
        <f t="shared" si="159"/>
        <v>0</v>
      </c>
      <c r="Y1466" s="12" t="e">
        <f ca="1">IF(R1466="LATE",TODAY()-P1466,0)</f>
        <v>#N/A</v>
      </c>
      <c r="Z1466" s="24" t="e">
        <f ca="1">Y1466*L1466</f>
        <v>#N/A</v>
      </c>
      <c r="AA1466" s="80"/>
      <c r="AB1466" s="93"/>
    </row>
    <row r="1467" spans="1:28" x14ac:dyDescent="0.25">
      <c r="A1467" s="25"/>
      <c r="B1467" s="25"/>
      <c r="C1467" s="26"/>
      <c r="D1467" s="26"/>
      <c r="E1467" s="25"/>
      <c r="F1467" s="25"/>
      <c r="G1467" s="25"/>
      <c r="H1467" s="25"/>
      <c r="I1467" s="25"/>
      <c r="J1467" s="27"/>
      <c r="K1467" s="27"/>
      <c r="L1467" s="27"/>
      <c r="M1467" s="93" t="e">
        <f>#REF!/#REF!</f>
        <v>#REF!</v>
      </c>
      <c r="N1467" s="27" t="str">
        <f t="shared" si="160"/>
        <v/>
      </c>
      <c r="O1467" s="27" t="e">
        <f t="shared" si="161"/>
        <v>#REF!</v>
      </c>
      <c r="P1467" s="8">
        <f t="shared" si="162"/>
        <v>0</v>
      </c>
      <c r="Q1467" s="8" t="e">
        <f>VLOOKUP(P1467,'Lookup Tables'!$A$3:$B$121,1,TRUE)</f>
        <v>#N/A</v>
      </c>
      <c r="R1467" s="9" t="e">
        <f>VLOOKUP(P1467,'Lookup Tables'!$A$3:$B$121,2,TRUE)</f>
        <v>#N/A</v>
      </c>
      <c r="S1467" s="10" t="e">
        <f>VLOOKUP(P1467,'Lookup Tables'!$D$3:$E$25,2,TRUE)</f>
        <v>#N/A</v>
      </c>
      <c r="T1467" s="24" t="str">
        <f>IF(LEFT(G1467,2)="PH",VLOOKUP(LEFT(G1467,3),'Lookup Tables'!$G$3:$H$37,2,FALSE),IF(ISNA(VLOOKUP(LEFT(G1467,2),'Lookup Tables'!$G$3:$H$37,2,FALSE)),"Other",VLOOKUP(LEFT(G1467,2),'Lookup Tables'!$G$3:$H$37,2,FALSE)))</f>
        <v>Other</v>
      </c>
      <c r="U1467" s="79" t="str">
        <f t="shared" si="157"/>
        <v/>
      </c>
      <c r="V1467" s="79" t="str">
        <f t="shared" si="158"/>
        <v>n/a</v>
      </c>
      <c r="W1467" s="79">
        <f>VLOOKUP(V1467,'Lookup Tables'!$K$3:$L$21,2,FALSE)</f>
        <v>0</v>
      </c>
      <c r="X1467" s="79">
        <f t="shared" si="159"/>
        <v>0</v>
      </c>
      <c r="Y1467" s="12" t="e">
        <f ca="1">IF(R1467="LATE",TODAY()-P1467,0)</f>
        <v>#N/A</v>
      </c>
      <c r="Z1467" s="24" t="e">
        <f ca="1">Y1467*L1467</f>
        <v>#N/A</v>
      </c>
      <c r="AA1467" s="80"/>
      <c r="AB1467" s="93"/>
    </row>
    <row r="1468" spans="1:28" x14ac:dyDescent="0.25">
      <c r="A1468" s="25"/>
      <c r="B1468" s="25"/>
      <c r="C1468" s="26"/>
      <c r="D1468" s="26"/>
      <c r="E1468" s="25"/>
      <c r="F1468" s="25"/>
      <c r="G1468" s="25"/>
      <c r="H1468" s="25"/>
      <c r="I1468" s="25"/>
      <c r="J1468" s="27"/>
      <c r="K1468" s="27"/>
      <c r="L1468" s="27"/>
      <c r="M1468" s="93" t="e">
        <f>#REF!/#REF!</f>
        <v>#REF!</v>
      </c>
      <c r="N1468" s="27" t="str">
        <f t="shared" si="160"/>
        <v/>
      </c>
      <c r="O1468" s="27" t="e">
        <f t="shared" si="161"/>
        <v>#REF!</v>
      </c>
      <c r="P1468" s="8">
        <f t="shared" si="162"/>
        <v>0</v>
      </c>
      <c r="Q1468" s="8" t="e">
        <f>VLOOKUP(P1468,'Lookup Tables'!$A$3:$B$121,1,TRUE)</f>
        <v>#N/A</v>
      </c>
      <c r="R1468" s="9" t="e">
        <f>VLOOKUP(P1468,'Lookup Tables'!$A$3:$B$121,2,TRUE)</f>
        <v>#N/A</v>
      </c>
      <c r="S1468" s="10" t="e">
        <f>VLOOKUP(P1468,'Lookup Tables'!$D$3:$E$25,2,TRUE)</f>
        <v>#N/A</v>
      </c>
      <c r="T1468" s="24" t="str">
        <f>IF(LEFT(G1468,2)="PH",VLOOKUP(LEFT(G1468,3),'Lookup Tables'!$G$3:$H$37,2,FALSE),IF(ISNA(VLOOKUP(LEFT(G1468,2),'Lookup Tables'!$G$3:$H$37,2,FALSE)),"Other",VLOOKUP(LEFT(G1468,2),'Lookup Tables'!$G$3:$H$37,2,FALSE)))</f>
        <v>Other</v>
      </c>
      <c r="U1468" s="79" t="str">
        <f t="shared" si="157"/>
        <v/>
      </c>
      <c r="V1468" s="79" t="str">
        <f t="shared" si="158"/>
        <v>n/a</v>
      </c>
      <c r="W1468" s="79">
        <f>VLOOKUP(V1468,'Lookup Tables'!$K$3:$L$21,2,FALSE)</f>
        <v>0</v>
      </c>
      <c r="X1468" s="79">
        <f t="shared" si="159"/>
        <v>0</v>
      </c>
      <c r="Y1468" s="12" t="e">
        <f ca="1">IF(R1468="LATE",TODAY()-P1468,0)</f>
        <v>#N/A</v>
      </c>
      <c r="Z1468" s="24" t="e">
        <f ca="1">Y1468*L1468</f>
        <v>#N/A</v>
      </c>
      <c r="AA1468" s="80"/>
      <c r="AB1468" s="93"/>
    </row>
    <row r="1469" spans="1:28" x14ac:dyDescent="0.25">
      <c r="A1469" s="25"/>
      <c r="B1469" s="25"/>
      <c r="C1469" s="26"/>
      <c r="D1469" s="26"/>
      <c r="E1469" s="25"/>
      <c r="F1469" s="25"/>
      <c r="G1469" s="25"/>
      <c r="H1469" s="25"/>
      <c r="I1469" s="25"/>
      <c r="J1469" s="27"/>
      <c r="K1469" s="27"/>
      <c r="L1469" s="27"/>
      <c r="M1469" s="93" t="e">
        <f>#REF!/#REF!</f>
        <v>#REF!</v>
      </c>
      <c r="N1469" s="27" t="str">
        <f t="shared" si="160"/>
        <v/>
      </c>
      <c r="O1469" s="27" t="e">
        <f t="shared" si="161"/>
        <v>#REF!</v>
      </c>
      <c r="P1469" s="8">
        <f t="shared" si="162"/>
        <v>0</v>
      </c>
      <c r="Q1469" s="8" t="e">
        <f>VLOOKUP(P1469,'Lookup Tables'!$A$3:$B$121,1,TRUE)</f>
        <v>#N/A</v>
      </c>
      <c r="R1469" s="9" t="e">
        <f>VLOOKUP(P1469,'Lookup Tables'!$A$3:$B$121,2,TRUE)</f>
        <v>#N/A</v>
      </c>
      <c r="S1469" s="10" t="e">
        <f>VLOOKUP(P1469,'Lookup Tables'!$D$3:$E$25,2,TRUE)</f>
        <v>#N/A</v>
      </c>
      <c r="T1469" s="24" t="str">
        <f>IF(LEFT(G1469,2)="PH",VLOOKUP(LEFT(G1469,3),'Lookup Tables'!$G$3:$H$37,2,FALSE),IF(ISNA(VLOOKUP(LEFT(G1469,2),'Lookup Tables'!$G$3:$H$37,2,FALSE)),"Other",VLOOKUP(LEFT(G1469,2),'Lookup Tables'!$G$3:$H$37,2,FALSE)))</f>
        <v>Other</v>
      </c>
      <c r="U1469" s="79" t="str">
        <f t="shared" si="157"/>
        <v/>
      </c>
      <c r="V1469" s="79" t="str">
        <f t="shared" si="158"/>
        <v>n/a</v>
      </c>
      <c r="W1469" s="79">
        <f>VLOOKUP(V1469,'Lookup Tables'!$K$3:$L$21,2,FALSE)</f>
        <v>0</v>
      </c>
      <c r="X1469" s="79">
        <f t="shared" si="159"/>
        <v>0</v>
      </c>
      <c r="Y1469" s="12" t="e">
        <f ca="1">IF(R1469="LATE",TODAY()-P1469,0)</f>
        <v>#N/A</v>
      </c>
      <c r="Z1469" s="24" t="e">
        <f ca="1">Y1469*L1469</f>
        <v>#N/A</v>
      </c>
      <c r="AA1469" s="80"/>
      <c r="AB1469" s="93"/>
    </row>
    <row r="1470" spans="1:28" x14ac:dyDescent="0.25">
      <c r="A1470" s="25"/>
      <c r="B1470" s="25"/>
      <c r="C1470" s="26"/>
      <c r="D1470" s="26"/>
      <c r="E1470" s="25"/>
      <c r="F1470" s="25"/>
      <c r="G1470" s="25"/>
      <c r="H1470" s="25"/>
      <c r="I1470" s="25"/>
      <c r="J1470" s="27"/>
      <c r="K1470" s="27"/>
      <c r="L1470" s="27"/>
      <c r="M1470" s="93" t="e">
        <f>#REF!/#REF!</f>
        <v>#REF!</v>
      </c>
      <c r="N1470" s="27" t="str">
        <f t="shared" si="160"/>
        <v/>
      </c>
      <c r="O1470" s="27" t="e">
        <f t="shared" si="161"/>
        <v>#REF!</v>
      </c>
      <c r="P1470" s="8">
        <f t="shared" si="162"/>
        <v>0</v>
      </c>
      <c r="Q1470" s="8" t="e">
        <f>VLOOKUP(P1470,'Lookup Tables'!$A$3:$B$121,1,TRUE)</f>
        <v>#N/A</v>
      </c>
      <c r="R1470" s="9" t="e">
        <f>VLOOKUP(P1470,'Lookup Tables'!$A$3:$B$121,2,TRUE)</f>
        <v>#N/A</v>
      </c>
      <c r="S1470" s="10" t="e">
        <f>VLOOKUP(P1470,'Lookup Tables'!$D$3:$E$25,2,TRUE)</f>
        <v>#N/A</v>
      </c>
      <c r="T1470" s="24" t="str">
        <f>IF(LEFT(G1470,2)="PH",VLOOKUP(LEFT(G1470,3),'Lookup Tables'!$G$3:$H$37,2,FALSE),IF(ISNA(VLOOKUP(LEFT(G1470,2),'Lookup Tables'!$G$3:$H$37,2,FALSE)),"Other",VLOOKUP(LEFT(G1470,2),'Lookup Tables'!$G$3:$H$37,2,FALSE)))</f>
        <v>Other</v>
      </c>
      <c r="U1470" s="79" t="str">
        <f t="shared" si="157"/>
        <v/>
      </c>
      <c r="V1470" s="79" t="str">
        <f t="shared" si="158"/>
        <v>n/a</v>
      </c>
      <c r="W1470" s="79">
        <f>VLOOKUP(V1470,'Lookup Tables'!$K$3:$L$21,2,FALSE)</f>
        <v>0</v>
      </c>
      <c r="X1470" s="79">
        <f t="shared" si="159"/>
        <v>0</v>
      </c>
      <c r="Y1470" s="12" t="e">
        <f ca="1">IF(R1470="LATE",TODAY()-P1470,0)</f>
        <v>#N/A</v>
      </c>
      <c r="Z1470" s="24" t="e">
        <f ca="1">Y1470*L1470</f>
        <v>#N/A</v>
      </c>
      <c r="AA1470" s="80"/>
      <c r="AB1470" s="93"/>
    </row>
    <row r="1471" spans="1:28" x14ac:dyDescent="0.25">
      <c r="A1471" s="25"/>
      <c r="B1471" s="25"/>
      <c r="C1471" s="26"/>
      <c r="D1471" s="26"/>
      <c r="E1471" s="25"/>
      <c r="F1471" s="25"/>
      <c r="G1471" s="25"/>
      <c r="H1471" s="25"/>
      <c r="I1471" s="25"/>
      <c r="J1471" s="27"/>
      <c r="K1471" s="27"/>
      <c r="L1471" s="27"/>
      <c r="M1471" s="93" t="e">
        <f>#REF!/#REF!</f>
        <v>#REF!</v>
      </c>
      <c r="N1471" s="27" t="str">
        <f t="shared" si="160"/>
        <v/>
      </c>
      <c r="O1471" s="27" t="e">
        <f t="shared" si="161"/>
        <v>#REF!</v>
      </c>
      <c r="P1471" s="8">
        <f t="shared" si="162"/>
        <v>0</v>
      </c>
      <c r="Q1471" s="8" t="e">
        <f>VLOOKUP(P1471,'Lookup Tables'!$A$3:$B$121,1,TRUE)</f>
        <v>#N/A</v>
      </c>
      <c r="R1471" s="9" t="e">
        <f>VLOOKUP(P1471,'Lookup Tables'!$A$3:$B$121,2,TRUE)</f>
        <v>#N/A</v>
      </c>
      <c r="S1471" s="10" t="e">
        <f>VLOOKUP(P1471,'Lookup Tables'!$D$3:$E$25,2,TRUE)</f>
        <v>#N/A</v>
      </c>
      <c r="T1471" s="24" t="str">
        <f>IF(LEFT(G1471,2)="PH",VLOOKUP(LEFT(G1471,3),'Lookup Tables'!$G$3:$H$37,2,FALSE),IF(ISNA(VLOOKUP(LEFT(G1471,2),'Lookup Tables'!$G$3:$H$37,2,FALSE)),"Other",VLOOKUP(LEFT(G1471,2),'Lookup Tables'!$G$3:$H$37,2,FALSE)))</f>
        <v>Other</v>
      </c>
      <c r="U1471" s="79" t="str">
        <f t="shared" si="157"/>
        <v/>
      </c>
      <c r="V1471" s="79" t="str">
        <f t="shared" si="158"/>
        <v>n/a</v>
      </c>
      <c r="W1471" s="79">
        <f>VLOOKUP(V1471,'Lookup Tables'!$K$3:$L$21,2,FALSE)</f>
        <v>0</v>
      </c>
      <c r="X1471" s="79">
        <f t="shared" si="159"/>
        <v>0</v>
      </c>
      <c r="Y1471" s="12" t="e">
        <f ca="1">IF(R1471="LATE",TODAY()-P1471,0)</f>
        <v>#N/A</v>
      </c>
      <c r="Z1471" s="24" t="e">
        <f ca="1">Y1471*L1471</f>
        <v>#N/A</v>
      </c>
      <c r="AA1471" s="80"/>
      <c r="AB1471" s="93"/>
    </row>
    <row r="1472" spans="1:28" x14ac:dyDescent="0.25">
      <c r="A1472" s="25"/>
      <c r="B1472" s="25"/>
      <c r="C1472" s="26"/>
      <c r="D1472" s="26"/>
      <c r="E1472" s="25"/>
      <c r="F1472" s="25"/>
      <c r="G1472" s="25"/>
      <c r="H1472" s="25"/>
      <c r="I1472" s="25"/>
      <c r="J1472" s="27"/>
      <c r="K1472" s="27"/>
      <c r="L1472" s="27"/>
      <c r="M1472" s="93" t="e">
        <f>#REF!/#REF!</f>
        <v>#REF!</v>
      </c>
      <c r="N1472" s="27" t="str">
        <f t="shared" si="160"/>
        <v/>
      </c>
      <c r="O1472" s="27" t="e">
        <f t="shared" si="161"/>
        <v>#REF!</v>
      </c>
      <c r="P1472" s="8">
        <f t="shared" si="162"/>
        <v>0</v>
      </c>
      <c r="Q1472" s="8" t="e">
        <f>VLOOKUP(P1472,'Lookup Tables'!$A$3:$B$121,1,TRUE)</f>
        <v>#N/A</v>
      </c>
      <c r="R1472" s="9" t="e">
        <f>VLOOKUP(P1472,'Lookup Tables'!$A$3:$B$121,2,TRUE)</f>
        <v>#N/A</v>
      </c>
      <c r="S1472" s="10" t="e">
        <f>VLOOKUP(P1472,'Lookup Tables'!$D$3:$E$25,2,TRUE)</f>
        <v>#N/A</v>
      </c>
      <c r="T1472" s="24" t="str">
        <f>IF(LEFT(G1472,2)="PH",VLOOKUP(LEFT(G1472,3),'Lookup Tables'!$G$3:$H$37,2,FALSE),IF(ISNA(VLOOKUP(LEFT(G1472,2),'Lookup Tables'!$G$3:$H$37,2,FALSE)),"Other",VLOOKUP(LEFT(G1472,2),'Lookup Tables'!$G$3:$H$37,2,FALSE)))</f>
        <v>Other</v>
      </c>
      <c r="U1472" s="79" t="str">
        <f t="shared" si="157"/>
        <v/>
      </c>
      <c r="V1472" s="79" t="str">
        <f t="shared" si="158"/>
        <v>n/a</v>
      </c>
      <c r="W1472" s="79">
        <f>VLOOKUP(V1472,'Lookup Tables'!$K$3:$L$21,2,FALSE)</f>
        <v>0</v>
      </c>
      <c r="X1472" s="79">
        <f t="shared" si="159"/>
        <v>0</v>
      </c>
      <c r="Y1472" s="12" t="e">
        <f ca="1">IF(R1472="LATE",TODAY()-P1472,0)</f>
        <v>#N/A</v>
      </c>
      <c r="Z1472" s="24" t="e">
        <f ca="1">Y1472*L1472</f>
        <v>#N/A</v>
      </c>
      <c r="AA1472" s="80"/>
      <c r="AB1472" s="93"/>
    </row>
    <row r="1473" spans="1:28" x14ac:dyDescent="0.25">
      <c r="A1473" s="25"/>
      <c r="B1473" s="25"/>
      <c r="C1473" s="26"/>
      <c r="D1473" s="26"/>
      <c r="E1473" s="25"/>
      <c r="F1473" s="25"/>
      <c r="G1473" s="25"/>
      <c r="H1473" s="25"/>
      <c r="I1473" s="25"/>
      <c r="J1473" s="27"/>
      <c r="K1473" s="27"/>
      <c r="L1473" s="27"/>
      <c r="M1473" s="93" t="e">
        <f>#REF!/#REF!</f>
        <v>#REF!</v>
      </c>
      <c r="N1473" s="27" t="str">
        <f t="shared" si="160"/>
        <v/>
      </c>
      <c r="O1473" s="27" t="e">
        <f t="shared" si="161"/>
        <v>#REF!</v>
      </c>
      <c r="P1473" s="8">
        <f t="shared" si="162"/>
        <v>0</v>
      </c>
      <c r="Q1473" s="8" t="e">
        <f>VLOOKUP(P1473,'Lookup Tables'!$A$3:$B$121,1,TRUE)</f>
        <v>#N/A</v>
      </c>
      <c r="R1473" s="9" t="e">
        <f>VLOOKUP(P1473,'Lookup Tables'!$A$3:$B$121,2,TRUE)</f>
        <v>#N/A</v>
      </c>
      <c r="S1473" s="10" t="e">
        <f>VLOOKUP(P1473,'Lookup Tables'!$D$3:$E$25,2,TRUE)</f>
        <v>#N/A</v>
      </c>
      <c r="T1473" s="24" t="str">
        <f>IF(LEFT(G1473,2)="PH",VLOOKUP(LEFT(G1473,3),'Lookup Tables'!$G$3:$H$37,2,FALSE),IF(ISNA(VLOOKUP(LEFT(G1473,2),'Lookup Tables'!$G$3:$H$37,2,FALSE)),"Other",VLOOKUP(LEFT(G1473,2),'Lookup Tables'!$G$3:$H$37,2,FALSE)))</f>
        <v>Other</v>
      </c>
      <c r="U1473" s="79" t="str">
        <f t="shared" si="157"/>
        <v/>
      </c>
      <c r="V1473" s="79" t="str">
        <f t="shared" si="158"/>
        <v>n/a</v>
      </c>
      <c r="W1473" s="79">
        <f>VLOOKUP(V1473,'Lookup Tables'!$K$3:$L$21,2,FALSE)</f>
        <v>0</v>
      </c>
      <c r="X1473" s="79">
        <f t="shared" si="159"/>
        <v>0</v>
      </c>
      <c r="Y1473" s="12" t="e">
        <f ca="1">IF(R1473="LATE",TODAY()-P1473,0)</f>
        <v>#N/A</v>
      </c>
      <c r="Z1473" s="24" t="e">
        <f ca="1">Y1473*L1473</f>
        <v>#N/A</v>
      </c>
      <c r="AA1473" s="80"/>
      <c r="AB1473" s="93"/>
    </row>
    <row r="1474" spans="1:28" x14ac:dyDescent="0.25">
      <c r="A1474" s="25"/>
      <c r="B1474" s="25"/>
      <c r="C1474" s="26"/>
      <c r="D1474" s="26"/>
      <c r="E1474" s="25"/>
      <c r="F1474" s="25"/>
      <c r="G1474" s="25"/>
      <c r="H1474" s="25"/>
      <c r="I1474" s="25"/>
      <c r="J1474" s="27"/>
      <c r="K1474" s="27"/>
      <c r="L1474" s="27"/>
      <c r="M1474" s="93" t="e">
        <f>#REF!/#REF!</f>
        <v>#REF!</v>
      </c>
      <c r="N1474" s="27" t="str">
        <f t="shared" si="160"/>
        <v/>
      </c>
      <c r="O1474" s="27" t="e">
        <f t="shared" si="161"/>
        <v>#REF!</v>
      </c>
      <c r="P1474" s="8">
        <f t="shared" si="162"/>
        <v>0</v>
      </c>
      <c r="Q1474" s="8" t="e">
        <f>VLOOKUP(P1474,'Lookup Tables'!$A$3:$B$121,1,TRUE)</f>
        <v>#N/A</v>
      </c>
      <c r="R1474" s="9" t="e">
        <f>VLOOKUP(P1474,'Lookup Tables'!$A$3:$B$121,2,TRUE)</f>
        <v>#N/A</v>
      </c>
      <c r="S1474" s="10" t="e">
        <f>VLOOKUP(P1474,'Lookup Tables'!$D$3:$E$25,2,TRUE)</f>
        <v>#N/A</v>
      </c>
      <c r="T1474" s="24" t="str">
        <f>IF(LEFT(G1474,2)="PH",VLOOKUP(LEFT(G1474,3),'Lookup Tables'!$G$3:$H$37,2,FALSE),IF(ISNA(VLOOKUP(LEFT(G1474,2),'Lookup Tables'!$G$3:$H$37,2,FALSE)),"Other",VLOOKUP(LEFT(G1474,2),'Lookup Tables'!$G$3:$H$37,2,FALSE)))</f>
        <v>Other</v>
      </c>
      <c r="U1474" s="79" t="str">
        <f t="shared" si="157"/>
        <v/>
      </c>
      <c r="V1474" s="79" t="str">
        <f t="shared" si="158"/>
        <v>n/a</v>
      </c>
      <c r="W1474" s="79">
        <f>VLOOKUP(V1474,'Lookup Tables'!$K$3:$L$21,2,FALSE)</f>
        <v>0</v>
      </c>
      <c r="X1474" s="79">
        <f t="shared" si="159"/>
        <v>0</v>
      </c>
      <c r="Y1474" s="12" t="e">
        <f ca="1">IF(R1474="LATE",TODAY()-P1474,0)</f>
        <v>#N/A</v>
      </c>
      <c r="Z1474" s="24" t="e">
        <f ca="1">Y1474*L1474</f>
        <v>#N/A</v>
      </c>
      <c r="AA1474" s="80"/>
      <c r="AB1474" s="93"/>
    </row>
    <row r="1475" spans="1:28" x14ac:dyDescent="0.25">
      <c r="A1475" s="25"/>
      <c r="B1475" s="25"/>
      <c r="C1475" s="26"/>
      <c r="D1475" s="26"/>
      <c r="E1475" s="25"/>
      <c r="F1475" s="25"/>
      <c r="G1475" s="25"/>
      <c r="H1475" s="25"/>
      <c r="I1475" s="25"/>
      <c r="J1475" s="27"/>
      <c r="K1475" s="27"/>
      <c r="L1475" s="27"/>
      <c r="M1475" s="93" t="e">
        <f>#REF!/#REF!</f>
        <v>#REF!</v>
      </c>
      <c r="N1475" s="27" t="str">
        <f t="shared" si="160"/>
        <v/>
      </c>
      <c r="O1475" s="27" t="e">
        <f t="shared" si="161"/>
        <v>#REF!</v>
      </c>
      <c r="P1475" s="8">
        <f t="shared" si="162"/>
        <v>0</v>
      </c>
      <c r="Q1475" s="8" t="e">
        <f>VLOOKUP(P1475,'Lookup Tables'!$A$3:$B$121,1,TRUE)</f>
        <v>#N/A</v>
      </c>
      <c r="R1475" s="9" t="e">
        <f>VLOOKUP(P1475,'Lookup Tables'!$A$3:$B$121,2,TRUE)</f>
        <v>#N/A</v>
      </c>
      <c r="S1475" s="10" t="e">
        <f>VLOOKUP(P1475,'Lookup Tables'!$D$3:$E$25,2,TRUE)</f>
        <v>#N/A</v>
      </c>
      <c r="T1475" s="24" t="str">
        <f>IF(LEFT(G1475,2)="PH",VLOOKUP(LEFT(G1475,3),'Lookup Tables'!$G$3:$H$37,2,FALSE),IF(ISNA(VLOOKUP(LEFT(G1475,2),'Lookup Tables'!$G$3:$H$37,2,FALSE)),"Other",VLOOKUP(LEFT(G1475,2),'Lookup Tables'!$G$3:$H$37,2,FALSE)))</f>
        <v>Other</v>
      </c>
      <c r="U1475" s="79" t="str">
        <f t="shared" ref="U1475:U1538" si="163">LEFT(G1475,3)</f>
        <v/>
      </c>
      <c r="V1475" s="79" t="str">
        <f t="shared" ref="V1475:V1538" si="164">IF(T1475="Battery",IF(LEFT(U1475,1)="L",VALUE(MID(U1475,2,2)),MID(U1475,2,1)),"n/a")</f>
        <v>n/a</v>
      </c>
      <c r="W1475" s="79">
        <f>VLOOKUP(V1475,'Lookup Tables'!$K$3:$L$21,2,FALSE)</f>
        <v>0</v>
      </c>
      <c r="X1475" s="79">
        <f t="shared" ref="X1475:X1538" si="165">W1475*L1475</f>
        <v>0</v>
      </c>
      <c r="Y1475" s="12" t="e">
        <f ca="1">IF(R1475="LATE",TODAY()-P1475,0)</f>
        <v>#N/A</v>
      </c>
      <c r="Z1475" s="24" t="e">
        <f ca="1">Y1475*L1475</f>
        <v>#N/A</v>
      </c>
      <c r="AA1475" s="80"/>
      <c r="AB1475" s="93"/>
    </row>
    <row r="1476" spans="1:28" x14ac:dyDescent="0.25">
      <c r="A1476" s="25"/>
      <c r="B1476" s="25"/>
      <c r="C1476" s="26"/>
      <c r="D1476" s="26"/>
      <c r="E1476" s="25"/>
      <c r="F1476" s="25"/>
      <c r="G1476" s="25"/>
      <c r="H1476" s="25"/>
      <c r="I1476" s="25"/>
      <c r="J1476" s="27"/>
      <c r="K1476" s="27"/>
      <c r="L1476" s="27"/>
      <c r="M1476" s="93" t="e">
        <f>#REF!/#REF!</f>
        <v>#REF!</v>
      </c>
      <c r="N1476" s="27" t="str">
        <f t="shared" si="160"/>
        <v/>
      </c>
      <c r="O1476" s="27" t="e">
        <f t="shared" si="161"/>
        <v>#REF!</v>
      </c>
      <c r="P1476" s="8">
        <f t="shared" si="162"/>
        <v>0</v>
      </c>
      <c r="Q1476" s="8" t="e">
        <f>VLOOKUP(P1476,'Lookup Tables'!$A$3:$B$121,1,TRUE)</f>
        <v>#N/A</v>
      </c>
      <c r="R1476" s="9" t="e">
        <f>VLOOKUP(P1476,'Lookup Tables'!$A$3:$B$121,2,TRUE)</f>
        <v>#N/A</v>
      </c>
      <c r="S1476" s="10" t="e">
        <f>VLOOKUP(P1476,'Lookup Tables'!$D$3:$E$25,2,TRUE)</f>
        <v>#N/A</v>
      </c>
      <c r="T1476" s="24" t="str">
        <f>IF(LEFT(G1476,2)="PH",VLOOKUP(LEFT(G1476,3),'Lookup Tables'!$G$3:$H$37,2,FALSE),IF(ISNA(VLOOKUP(LEFT(G1476,2),'Lookup Tables'!$G$3:$H$37,2,FALSE)),"Other",VLOOKUP(LEFT(G1476,2),'Lookup Tables'!$G$3:$H$37,2,FALSE)))</f>
        <v>Other</v>
      </c>
      <c r="U1476" s="79" t="str">
        <f t="shared" si="163"/>
        <v/>
      </c>
      <c r="V1476" s="79" t="str">
        <f t="shared" si="164"/>
        <v>n/a</v>
      </c>
      <c r="W1476" s="79">
        <f>VLOOKUP(V1476,'Lookup Tables'!$K$3:$L$21,2,FALSE)</f>
        <v>0</v>
      </c>
      <c r="X1476" s="79">
        <f t="shared" si="165"/>
        <v>0</v>
      </c>
      <c r="Y1476" s="12" t="e">
        <f ca="1">IF(R1476="LATE",TODAY()-P1476,0)</f>
        <v>#N/A</v>
      </c>
      <c r="Z1476" s="24" t="e">
        <f ca="1">Y1476*L1476</f>
        <v>#N/A</v>
      </c>
      <c r="AA1476" s="80"/>
      <c r="AB1476" s="93"/>
    </row>
    <row r="1477" spans="1:28" x14ac:dyDescent="0.25">
      <c r="A1477" s="25"/>
      <c r="B1477" s="25"/>
      <c r="C1477" s="26"/>
      <c r="D1477" s="26"/>
      <c r="E1477" s="25"/>
      <c r="F1477" s="25"/>
      <c r="G1477" s="25"/>
      <c r="H1477" s="25"/>
      <c r="I1477" s="25"/>
      <c r="J1477" s="27"/>
      <c r="K1477" s="27"/>
      <c r="L1477" s="27"/>
      <c r="M1477" s="93" t="e">
        <f>#REF!/#REF!</f>
        <v>#REF!</v>
      </c>
      <c r="N1477" s="27" t="str">
        <f t="shared" si="160"/>
        <v/>
      </c>
      <c r="O1477" s="27" t="e">
        <f t="shared" si="161"/>
        <v>#REF!</v>
      </c>
      <c r="P1477" s="8">
        <f t="shared" si="162"/>
        <v>0</v>
      </c>
      <c r="Q1477" s="8" t="e">
        <f>VLOOKUP(P1477,'Lookup Tables'!$A$3:$B$121,1,TRUE)</f>
        <v>#N/A</v>
      </c>
      <c r="R1477" s="9" t="e">
        <f>VLOOKUP(P1477,'Lookup Tables'!$A$3:$B$121,2,TRUE)</f>
        <v>#N/A</v>
      </c>
      <c r="S1477" s="10" t="e">
        <f>VLOOKUP(P1477,'Lookup Tables'!$D$3:$E$25,2,TRUE)</f>
        <v>#N/A</v>
      </c>
      <c r="T1477" s="24" t="str">
        <f>IF(LEFT(G1477,2)="PH",VLOOKUP(LEFT(G1477,3),'Lookup Tables'!$G$3:$H$37,2,FALSE),IF(ISNA(VLOOKUP(LEFT(G1477,2),'Lookup Tables'!$G$3:$H$37,2,FALSE)),"Other",VLOOKUP(LEFT(G1477,2),'Lookup Tables'!$G$3:$H$37,2,FALSE)))</f>
        <v>Other</v>
      </c>
      <c r="U1477" s="79" t="str">
        <f t="shared" si="163"/>
        <v/>
      </c>
      <c r="V1477" s="79" t="str">
        <f t="shared" si="164"/>
        <v>n/a</v>
      </c>
      <c r="W1477" s="79">
        <f>VLOOKUP(V1477,'Lookup Tables'!$K$3:$L$21,2,FALSE)</f>
        <v>0</v>
      </c>
      <c r="X1477" s="79">
        <f t="shared" si="165"/>
        <v>0</v>
      </c>
      <c r="Y1477" s="12" t="e">
        <f ca="1">IF(R1477="LATE",TODAY()-P1477,0)</f>
        <v>#N/A</v>
      </c>
      <c r="Z1477" s="24" t="e">
        <f ca="1">Y1477*L1477</f>
        <v>#N/A</v>
      </c>
      <c r="AA1477" s="80"/>
      <c r="AB1477" s="93"/>
    </row>
    <row r="1478" spans="1:28" x14ac:dyDescent="0.25">
      <c r="A1478" s="25"/>
      <c r="B1478" s="25"/>
      <c r="C1478" s="26"/>
      <c r="D1478" s="26"/>
      <c r="E1478" s="25"/>
      <c r="F1478" s="25"/>
      <c r="G1478" s="25"/>
      <c r="H1478" s="25"/>
      <c r="I1478" s="25"/>
      <c r="J1478" s="27"/>
      <c r="K1478" s="27"/>
      <c r="L1478" s="27"/>
      <c r="M1478" s="93" t="e">
        <f>#REF!/#REF!</f>
        <v>#REF!</v>
      </c>
      <c r="N1478" s="27" t="str">
        <f t="shared" si="160"/>
        <v/>
      </c>
      <c r="O1478" s="27" t="e">
        <f t="shared" si="161"/>
        <v>#REF!</v>
      </c>
      <c r="P1478" s="8">
        <f t="shared" si="162"/>
        <v>0</v>
      </c>
      <c r="Q1478" s="8" t="e">
        <f>VLOOKUP(P1478,'Lookup Tables'!$A$3:$B$121,1,TRUE)</f>
        <v>#N/A</v>
      </c>
      <c r="R1478" s="9" t="e">
        <f>VLOOKUP(P1478,'Lookup Tables'!$A$3:$B$121,2,TRUE)</f>
        <v>#N/A</v>
      </c>
      <c r="S1478" s="10" t="e">
        <f>VLOOKUP(P1478,'Lookup Tables'!$D$3:$E$25,2,TRUE)</f>
        <v>#N/A</v>
      </c>
      <c r="T1478" s="24" t="str">
        <f>IF(LEFT(G1478,2)="PH",VLOOKUP(LEFT(G1478,3),'Lookup Tables'!$G$3:$H$37,2,FALSE),IF(ISNA(VLOOKUP(LEFT(G1478,2),'Lookup Tables'!$G$3:$H$37,2,FALSE)),"Other",VLOOKUP(LEFT(G1478,2),'Lookup Tables'!$G$3:$H$37,2,FALSE)))</f>
        <v>Other</v>
      </c>
      <c r="U1478" s="79" t="str">
        <f t="shared" si="163"/>
        <v/>
      </c>
      <c r="V1478" s="79" t="str">
        <f t="shared" si="164"/>
        <v>n/a</v>
      </c>
      <c r="W1478" s="79">
        <f>VLOOKUP(V1478,'Lookup Tables'!$K$3:$L$21,2,FALSE)</f>
        <v>0</v>
      </c>
      <c r="X1478" s="79">
        <f t="shared" si="165"/>
        <v>0</v>
      </c>
      <c r="Y1478" s="12" t="e">
        <f ca="1">IF(R1478="LATE",TODAY()-P1478,0)</f>
        <v>#N/A</v>
      </c>
      <c r="Z1478" s="24" t="e">
        <f ca="1">Y1478*L1478</f>
        <v>#N/A</v>
      </c>
      <c r="AA1478" s="80"/>
      <c r="AB1478" s="93"/>
    </row>
    <row r="1479" spans="1:28" x14ac:dyDescent="0.25">
      <c r="A1479" s="25"/>
      <c r="B1479" s="25"/>
      <c r="C1479" s="26"/>
      <c r="D1479" s="26"/>
      <c r="E1479" s="25"/>
      <c r="F1479" s="25"/>
      <c r="G1479" s="25"/>
      <c r="H1479" s="25"/>
      <c r="I1479" s="25"/>
      <c r="J1479" s="27"/>
      <c r="K1479" s="27"/>
      <c r="L1479" s="27"/>
      <c r="M1479" s="93" t="e">
        <f>#REF!/#REF!</f>
        <v>#REF!</v>
      </c>
      <c r="N1479" s="27" t="str">
        <f t="shared" si="160"/>
        <v/>
      </c>
      <c r="O1479" s="27" t="e">
        <f t="shared" si="161"/>
        <v>#REF!</v>
      </c>
      <c r="P1479" s="8">
        <f t="shared" si="162"/>
        <v>0</v>
      </c>
      <c r="Q1479" s="8" t="e">
        <f>VLOOKUP(P1479,'Lookup Tables'!$A$3:$B$121,1,TRUE)</f>
        <v>#N/A</v>
      </c>
      <c r="R1479" s="9" t="e">
        <f>VLOOKUP(P1479,'Lookup Tables'!$A$3:$B$121,2,TRUE)</f>
        <v>#N/A</v>
      </c>
      <c r="S1479" s="10" t="e">
        <f>VLOOKUP(P1479,'Lookup Tables'!$D$3:$E$25,2,TRUE)</f>
        <v>#N/A</v>
      </c>
      <c r="T1479" s="24" t="str">
        <f>IF(LEFT(G1479,2)="PH",VLOOKUP(LEFT(G1479,3),'Lookup Tables'!$G$3:$H$37,2,FALSE),IF(ISNA(VLOOKUP(LEFT(G1479,2),'Lookup Tables'!$G$3:$H$37,2,FALSE)),"Other",VLOOKUP(LEFT(G1479,2),'Lookup Tables'!$G$3:$H$37,2,FALSE)))</f>
        <v>Other</v>
      </c>
      <c r="U1479" s="79" t="str">
        <f t="shared" si="163"/>
        <v/>
      </c>
      <c r="V1479" s="79" t="str">
        <f t="shared" si="164"/>
        <v>n/a</v>
      </c>
      <c r="W1479" s="79">
        <f>VLOOKUP(V1479,'Lookup Tables'!$K$3:$L$21,2,FALSE)</f>
        <v>0</v>
      </c>
      <c r="X1479" s="79">
        <f t="shared" si="165"/>
        <v>0</v>
      </c>
      <c r="Y1479" s="12" t="e">
        <f ca="1">IF(R1479="LATE",TODAY()-P1479,0)</f>
        <v>#N/A</v>
      </c>
      <c r="Z1479" s="24" t="e">
        <f ca="1">Y1479*L1479</f>
        <v>#N/A</v>
      </c>
      <c r="AA1479" s="80"/>
      <c r="AB1479" s="93"/>
    </row>
    <row r="1480" spans="1:28" x14ac:dyDescent="0.25">
      <c r="A1480" s="25"/>
      <c r="B1480" s="25"/>
      <c r="C1480" s="26"/>
      <c r="D1480" s="26"/>
      <c r="E1480" s="25"/>
      <c r="F1480" s="25"/>
      <c r="G1480" s="25"/>
      <c r="H1480" s="25"/>
      <c r="I1480" s="25"/>
      <c r="J1480" s="27"/>
      <c r="K1480" s="27"/>
      <c r="L1480" s="27"/>
      <c r="M1480" s="93" t="e">
        <f>#REF!/#REF!</f>
        <v>#REF!</v>
      </c>
      <c r="N1480" s="27" t="str">
        <f t="shared" si="160"/>
        <v/>
      </c>
      <c r="O1480" s="27" t="e">
        <f t="shared" si="161"/>
        <v>#REF!</v>
      </c>
      <c r="P1480" s="8">
        <f t="shared" si="162"/>
        <v>0</v>
      </c>
      <c r="Q1480" s="8" t="e">
        <f>VLOOKUP(P1480,'Lookup Tables'!$A$3:$B$121,1,TRUE)</f>
        <v>#N/A</v>
      </c>
      <c r="R1480" s="9" t="e">
        <f>VLOOKUP(P1480,'Lookup Tables'!$A$3:$B$121,2,TRUE)</f>
        <v>#N/A</v>
      </c>
      <c r="S1480" s="10" t="e">
        <f>VLOOKUP(P1480,'Lookup Tables'!$D$3:$E$25,2,TRUE)</f>
        <v>#N/A</v>
      </c>
      <c r="T1480" s="24" t="str">
        <f>IF(LEFT(G1480,2)="PH",VLOOKUP(LEFT(G1480,3),'Lookup Tables'!$G$3:$H$37,2,FALSE),IF(ISNA(VLOOKUP(LEFT(G1480,2),'Lookup Tables'!$G$3:$H$37,2,FALSE)),"Other",VLOOKUP(LEFT(G1480,2),'Lookup Tables'!$G$3:$H$37,2,FALSE)))</f>
        <v>Other</v>
      </c>
      <c r="U1480" s="79" t="str">
        <f t="shared" si="163"/>
        <v/>
      </c>
      <c r="V1480" s="79" t="str">
        <f t="shared" si="164"/>
        <v>n/a</v>
      </c>
      <c r="W1480" s="79">
        <f>VLOOKUP(V1480,'Lookup Tables'!$K$3:$L$21,2,FALSE)</f>
        <v>0</v>
      </c>
      <c r="X1480" s="79">
        <f t="shared" si="165"/>
        <v>0</v>
      </c>
      <c r="Y1480" s="12" t="e">
        <f ca="1">IF(R1480="LATE",TODAY()-P1480,0)</f>
        <v>#N/A</v>
      </c>
      <c r="Z1480" s="24" t="e">
        <f ca="1">Y1480*L1480</f>
        <v>#N/A</v>
      </c>
      <c r="AA1480" s="80"/>
      <c r="AB1480" s="93"/>
    </row>
    <row r="1481" spans="1:28" x14ac:dyDescent="0.25">
      <c r="A1481" s="25"/>
      <c r="B1481" s="25"/>
      <c r="C1481" s="26"/>
      <c r="D1481" s="26"/>
      <c r="E1481" s="25"/>
      <c r="F1481" s="25"/>
      <c r="G1481" s="25"/>
      <c r="H1481" s="25"/>
      <c r="I1481" s="25"/>
      <c r="J1481" s="27"/>
      <c r="K1481" s="27"/>
      <c r="L1481" s="27"/>
      <c r="M1481" s="93" t="e">
        <f>#REF!/#REF!</f>
        <v>#REF!</v>
      </c>
      <c r="N1481" s="27" t="str">
        <f t="shared" si="160"/>
        <v/>
      </c>
      <c r="O1481" s="27" t="e">
        <f t="shared" si="161"/>
        <v>#REF!</v>
      </c>
      <c r="P1481" s="8">
        <f t="shared" si="162"/>
        <v>0</v>
      </c>
      <c r="Q1481" s="8" t="e">
        <f>VLOOKUP(P1481,'Lookup Tables'!$A$3:$B$121,1,TRUE)</f>
        <v>#N/A</v>
      </c>
      <c r="R1481" s="9" t="e">
        <f>VLOOKUP(P1481,'Lookup Tables'!$A$3:$B$121,2,TRUE)</f>
        <v>#N/A</v>
      </c>
      <c r="S1481" s="10" t="e">
        <f>VLOOKUP(P1481,'Lookup Tables'!$D$3:$E$25,2,TRUE)</f>
        <v>#N/A</v>
      </c>
      <c r="T1481" s="24" t="str">
        <f>IF(LEFT(G1481,2)="PH",VLOOKUP(LEFT(G1481,3),'Lookup Tables'!$G$3:$H$37,2,FALSE),IF(ISNA(VLOOKUP(LEFT(G1481,2),'Lookup Tables'!$G$3:$H$37,2,FALSE)),"Other",VLOOKUP(LEFT(G1481,2),'Lookup Tables'!$G$3:$H$37,2,FALSE)))</f>
        <v>Other</v>
      </c>
      <c r="U1481" s="79" t="str">
        <f t="shared" si="163"/>
        <v/>
      </c>
      <c r="V1481" s="79" t="str">
        <f t="shared" si="164"/>
        <v>n/a</v>
      </c>
      <c r="W1481" s="79">
        <f>VLOOKUP(V1481,'Lookup Tables'!$K$3:$L$21,2,FALSE)</f>
        <v>0</v>
      </c>
      <c r="X1481" s="79">
        <f t="shared" si="165"/>
        <v>0</v>
      </c>
      <c r="Y1481" s="12" t="e">
        <f ca="1">IF(R1481="LATE",TODAY()-P1481,0)</f>
        <v>#N/A</v>
      </c>
      <c r="Z1481" s="24" t="e">
        <f ca="1">Y1481*L1481</f>
        <v>#N/A</v>
      </c>
      <c r="AA1481" s="80"/>
      <c r="AB1481" s="93"/>
    </row>
    <row r="1482" spans="1:28" x14ac:dyDescent="0.25">
      <c r="A1482" s="25"/>
      <c r="B1482" s="25"/>
      <c r="C1482" s="26"/>
      <c r="D1482" s="26"/>
      <c r="E1482" s="25"/>
      <c r="F1482" s="25"/>
      <c r="G1482" s="25"/>
      <c r="H1482" s="25"/>
      <c r="I1482" s="25"/>
      <c r="J1482" s="27"/>
      <c r="K1482" s="27"/>
      <c r="L1482" s="27"/>
      <c r="M1482" s="93" t="e">
        <f>#REF!/#REF!</f>
        <v>#REF!</v>
      </c>
      <c r="N1482" s="27" t="str">
        <f t="shared" si="160"/>
        <v/>
      </c>
      <c r="O1482" s="27" t="e">
        <f t="shared" si="161"/>
        <v>#REF!</v>
      </c>
      <c r="P1482" s="8">
        <f t="shared" si="162"/>
        <v>0</v>
      </c>
      <c r="Q1482" s="8" t="e">
        <f>VLOOKUP(P1482,'Lookup Tables'!$A$3:$B$121,1,TRUE)</f>
        <v>#N/A</v>
      </c>
      <c r="R1482" s="9" t="e">
        <f>VLOOKUP(P1482,'Lookup Tables'!$A$3:$B$121,2,TRUE)</f>
        <v>#N/A</v>
      </c>
      <c r="S1482" s="10" t="e">
        <f>VLOOKUP(P1482,'Lookup Tables'!$D$3:$E$25,2,TRUE)</f>
        <v>#N/A</v>
      </c>
      <c r="T1482" s="24" t="str">
        <f>IF(LEFT(G1482,2)="PH",VLOOKUP(LEFT(G1482,3),'Lookup Tables'!$G$3:$H$37,2,FALSE),IF(ISNA(VLOOKUP(LEFT(G1482,2),'Lookup Tables'!$G$3:$H$37,2,FALSE)),"Other",VLOOKUP(LEFT(G1482,2),'Lookup Tables'!$G$3:$H$37,2,FALSE)))</f>
        <v>Other</v>
      </c>
      <c r="U1482" s="79" t="str">
        <f t="shared" si="163"/>
        <v/>
      </c>
      <c r="V1482" s="79" t="str">
        <f t="shared" si="164"/>
        <v>n/a</v>
      </c>
      <c r="W1482" s="79">
        <f>VLOOKUP(V1482,'Lookup Tables'!$K$3:$L$21,2,FALSE)</f>
        <v>0</v>
      </c>
      <c r="X1482" s="79">
        <f t="shared" si="165"/>
        <v>0</v>
      </c>
      <c r="Y1482" s="12" t="e">
        <f ca="1">IF(R1482="LATE",TODAY()-P1482,0)</f>
        <v>#N/A</v>
      </c>
      <c r="Z1482" s="24" t="e">
        <f ca="1">Y1482*L1482</f>
        <v>#N/A</v>
      </c>
      <c r="AA1482" s="80"/>
      <c r="AB1482" s="93"/>
    </row>
    <row r="1483" spans="1:28" x14ac:dyDescent="0.25">
      <c r="A1483" s="25"/>
      <c r="B1483" s="25"/>
      <c r="C1483" s="26"/>
      <c r="D1483" s="26"/>
      <c r="E1483" s="25"/>
      <c r="F1483" s="25"/>
      <c r="G1483" s="25"/>
      <c r="H1483" s="25"/>
      <c r="I1483" s="25"/>
      <c r="J1483" s="27"/>
      <c r="K1483" s="27"/>
      <c r="L1483" s="27"/>
      <c r="M1483" s="93" t="e">
        <f>#REF!/#REF!</f>
        <v>#REF!</v>
      </c>
      <c r="N1483" s="27" t="str">
        <f t="shared" si="160"/>
        <v/>
      </c>
      <c r="O1483" s="27" t="e">
        <f t="shared" si="161"/>
        <v>#REF!</v>
      </c>
      <c r="P1483" s="8">
        <f t="shared" si="162"/>
        <v>0</v>
      </c>
      <c r="Q1483" s="8" t="e">
        <f>VLOOKUP(P1483,'Lookup Tables'!$A$3:$B$121,1,TRUE)</f>
        <v>#N/A</v>
      </c>
      <c r="R1483" s="9" t="e">
        <f>VLOOKUP(P1483,'Lookup Tables'!$A$3:$B$121,2,TRUE)</f>
        <v>#N/A</v>
      </c>
      <c r="S1483" s="10" t="e">
        <f>VLOOKUP(P1483,'Lookup Tables'!$D$3:$E$25,2,TRUE)</f>
        <v>#N/A</v>
      </c>
      <c r="T1483" s="24" t="str">
        <f>IF(LEFT(G1483,2)="PH",VLOOKUP(LEFT(G1483,3),'Lookup Tables'!$G$3:$H$37,2,FALSE),IF(ISNA(VLOOKUP(LEFT(G1483,2),'Lookup Tables'!$G$3:$H$37,2,FALSE)),"Other",VLOOKUP(LEFT(G1483,2),'Lookup Tables'!$G$3:$H$37,2,FALSE)))</f>
        <v>Other</v>
      </c>
      <c r="U1483" s="79" t="str">
        <f t="shared" si="163"/>
        <v/>
      </c>
      <c r="V1483" s="79" t="str">
        <f t="shared" si="164"/>
        <v>n/a</v>
      </c>
      <c r="W1483" s="79">
        <f>VLOOKUP(V1483,'Lookup Tables'!$K$3:$L$21,2,FALSE)</f>
        <v>0</v>
      </c>
      <c r="X1483" s="79">
        <f t="shared" si="165"/>
        <v>0</v>
      </c>
      <c r="Y1483" s="12" t="e">
        <f ca="1">IF(R1483="LATE",TODAY()-P1483,0)</f>
        <v>#N/A</v>
      </c>
      <c r="Z1483" s="24" t="e">
        <f ca="1">Y1483*L1483</f>
        <v>#N/A</v>
      </c>
      <c r="AA1483" s="80"/>
      <c r="AB1483" s="93"/>
    </row>
    <row r="1484" spans="1:28" x14ac:dyDescent="0.25">
      <c r="A1484" s="25"/>
      <c r="B1484" s="25"/>
      <c r="C1484" s="26"/>
      <c r="D1484" s="26"/>
      <c r="E1484" s="25"/>
      <c r="F1484" s="25"/>
      <c r="G1484" s="25"/>
      <c r="H1484" s="25"/>
      <c r="I1484" s="25"/>
      <c r="J1484" s="27"/>
      <c r="K1484" s="27"/>
      <c r="L1484" s="27"/>
      <c r="M1484" s="93" t="e">
        <f>#REF!/#REF!</f>
        <v>#REF!</v>
      </c>
      <c r="N1484" s="27" t="str">
        <f t="shared" si="160"/>
        <v/>
      </c>
      <c r="O1484" s="27" t="e">
        <f t="shared" si="161"/>
        <v>#REF!</v>
      </c>
      <c r="P1484" s="8">
        <f t="shared" si="162"/>
        <v>0</v>
      </c>
      <c r="Q1484" s="8" t="e">
        <f>VLOOKUP(P1484,'Lookup Tables'!$A$3:$B$121,1,TRUE)</f>
        <v>#N/A</v>
      </c>
      <c r="R1484" s="9" t="e">
        <f>VLOOKUP(P1484,'Lookup Tables'!$A$3:$B$121,2,TRUE)</f>
        <v>#N/A</v>
      </c>
      <c r="S1484" s="10" t="e">
        <f>VLOOKUP(P1484,'Lookup Tables'!$D$3:$E$25,2,TRUE)</f>
        <v>#N/A</v>
      </c>
      <c r="T1484" s="24" t="str">
        <f>IF(LEFT(G1484,2)="PH",VLOOKUP(LEFT(G1484,3),'Lookup Tables'!$G$3:$H$37,2,FALSE),IF(ISNA(VLOOKUP(LEFT(G1484,2),'Lookup Tables'!$G$3:$H$37,2,FALSE)),"Other",VLOOKUP(LEFT(G1484,2),'Lookup Tables'!$G$3:$H$37,2,FALSE)))</f>
        <v>Other</v>
      </c>
      <c r="U1484" s="79" t="str">
        <f t="shared" si="163"/>
        <v/>
      </c>
      <c r="V1484" s="79" t="str">
        <f t="shared" si="164"/>
        <v>n/a</v>
      </c>
      <c r="W1484" s="79">
        <f>VLOOKUP(V1484,'Lookup Tables'!$K$3:$L$21,2,FALSE)</f>
        <v>0</v>
      </c>
      <c r="X1484" s="79">
        <f t="shared" si="165"/>
        <v>0</v>
      </c>
      <c r="Y1484" s="12" t="e">
        <f ca="1">IF(R1484="LATE",TODAY()-P1484,0)</f>
        <v>#N/A</v>
      </c>
      <c r="Z1484" s="24" t="e">
        <f ca="1">Y1484*L1484</f>
        <v>#N/A</v>
      </c>
      <c r="AA1484" s="80"/>
      <c r="AB1484" s="93"/>
    </row>
    <row r="1485" spans="1:28" x14ac:dyDescent="0.25">
      <c r="A1485" s="25"/>
      <c r="B1485" s="25"/>
      <c r="C1485" s="26"/>
      <c r="D1485" s="26"/>
      <c r="E1485" s="25"/>
      <c r="F1485" s="25"/>
      <c r="G1485" s="25"/>
      <c r="H1485" s="25"/>
      <c r="I1485" s="25"/>
      <c r="J1485" s="27"/>
      <c r="K1485" s="27"/>
      <c r="L1485" s="27"/>
      <c r="M1485" s="93" t="e">
        <f>#REF!/#REF!</f>
        <v>#REF!</v>
      </c>
      <c r="N1485" s="27" t="str">
        <f t="shared" si="160"/>
        <v/>
      </c>
      <c r="O1485" s="27" t="e">
        <f t="shared" si="161"/>
        <v>#REF!</v>
      </c>
      <c r="P1485" s="8">
        <f t="shared" si="162"/>
        <v>0</v>
      </c>
      <c r="Q1485" s="8" t="e">
        <f>VLOOKUP(P1485,'Lookup Tables'!$A$3:$B$121,1,TRUE)</f>
        <v>#N/A</v>
      </c>
      <c r="R1485" s="9" t="e">
        <f>VLOOKUP(P1485,'Lookup Tables'!$A$3:$B$121,2,TRUE)</f>
        <v>#N/A</v>
      </c>
      <c r="S1485" s="10" t="e">
        <f>VLOOKUP(P1485,'Lookup Tables'!$D$3:$E$25,2,TRUE)</f>
        <v>#N/A</v>
      </c>
      <c r="T1485" s="24" t="str">
        <f>IF(LEFT(G1485,2)="PH",VLOOKUP(LEFT(G1485,3),'Lookup Tables'!$G$3:$H$37,2,FALSE),IF(ISNA(VLOOKUP(LEFT(G1485,2),'Lookup Tables'!$G$3:$H$37,2,FALSE)),"Other",VLOOKUP(LEFT(G1485,2),'Lookup Tables'!$G$3:$H$37,2,FALSE)))</f>
        <v>Other</v>
      </c>
      <c r="U1485" s="79" t="str">
        <f t="shared" si="163"/>
        <v/>
      </c>
      <c r="V1485" s="79" t="str">
        <f t="shared" si="164"/>
        <v>n/a</v>
      </c>
      <c r="W1485" s="79">
        <f>VLOOKUP(V1485,'Lookup Tables'!$K$3:$L$21,2,FALSE)</f>
        <v>0</v>
      </c>
      <c r="X1485" s="79">
        <f t="shared" si="165"/>
        <v>0</v>
      </c>
      <c r="Y1485" s="12" t="e">
        <f ca="1">IF(R1485="LATE",TODAY()-P1485,0)</f>
        <v>#N/A</v>
      </c>
      <c r="Z1485" s="24" t="e">
        <f ca="1">Y1485*L1485</f>
        <v>#N/A</v>
      </c>
      <c r="AA1485" s="80"/>
      <c r="AB1485" s="93"/>
    </row>
    <row r="1486" spans="1:28" x14ac:dyDescent="0.25">
      <c r="A1486" s="25"/>
      <c r="B1486" s="25"/>
      <c r="C1486" s="26"/>
      <c r="D1486" s="26"/>
      <c r="E1486" s="25"/>
      <c r="F1486" s="25"/>
      <c r="G1486" s="25"/>
      <c r="H1486" s="25"/>
      <c r="I1486" s="25"/>
      <c r="J1486" s="27"/>
      <c r="K1486" s="27"/>
      <c r="L1486" s="27"/>
      <c r="M1486" s="93" t="e">
        <f>#REF!/#REF!</f>
        <v>#REF!</v>
      </c>
      <c r="N1486" s="27" t="str">
        <f t="shared" si="160"/>
        <v/>
      </c>
      <c r="O1486" s="27" t="e">
        <f t="shared" si="161"/>
        <v>#REF!</v>
      </c>
      <c r="P1486" s="8">
        <f t="shared" si="162"/>
        <v>0</v>
      </c>
      <c r="Q1486" s="8" t="e">
        <f>VLOOKUP(P1486,'Lookup Tables'!$A$3:$B$121,1,TRUE)</f>
        <v>#N/A</v>
      </c>
      <c r="R1486" s="9" t="e">
        <f>VLOOKUP(P1486,'Lookup Tables'!$A$3:$B$121,2,TRUE)</f>
        <v>#N/A</v>
      </c>
      <c r="S1486" s="10" t="e">
        <f>VLOOKUP(P1486,'Lookup Tables'!$D$3:$E$25,2,TRUE)</f>
        <v>#N/A</v>
      </c>
      <c r="T1486" s="24" t="str">
        <f>IF(LEFT(G1486,2)="PH",VLOOKUP(LEFT(G1486,3),'Lookup Tables'!$G$3:$H$37,2,FALSE),IF(ISNA(VLOOKUP(LEFT(G1486,2),'Lookup Tables'!$G$3:$H$37,2,FALSE)),"Other",VLOOKUP(LEFT(G1486,2),'Lookup Tables'!$G$3:$H$37,2,FALSE)))</f>
        <v>Other</v>
      </c>
      <c r="U1486" s="79" t="str">
        <f t="shared" si="163"/>
        <v/>
      </c>
      <c r="V1486" s="79" t="str">
        <f t="shared" si="164"/>
        <v>n/a</v>
      </c>
      <c r="W1486" s="79">
        <f>VLOOKUP(V1486,'Lookup Tables'!$K$3:$L$21,2,FALSE)</f>
        <v>0</v>
      </c>
      <c r="X1486" s="79">
        <f t="shared" si="165"/>
        <v>0</v>
      </c>
      <c r="Y1486" s="12" t="e">
        <f ca="1">IF(R1486="LATE",TODAY()-P1486,0)</f>
        <v>#N/A</v>
      </c>
      <c r="Z1486" s="24" t="e">
        <f ca="1">Y1486*L1486</f>
        <v>#N/A</v>
      </c>
      <c r="AA1486" s="80"/>
      <c r="AB1486" s="93"/>
    </row>
    <row r="1487" spans="1:28" x14ac:dyDescent="0.25">
      <c r="A1487" s="25"/>
      <c r="B1487" s="25"/>
      <c r="C1487" s="26"/>
      <c r="D1487" s="26"/>
      <c r="E1487" s="25"/>
      <c r="F1487" s="25"/>
      <c r="G1487" s="25"/>
      <c r="H1487" s="25"/>
      <c r="I1487" s="25"/>
      <c r="J1487" s="27"/>
      <c r="K1487" s="27"/>
      <c r="L1487" s="27"/>
      <c r="M1487" s="93" t="e">
        <f>#REF!/#REF!</f>
        <v>#REF!</v>
      </c>
      <c r="N1487" s="27" t="str">
        <f t="shared" si="160"/>
        <v/>
      </c>
      <c r="O1487" s="27" t="e">
        <f t="shared" si="161"/>
        <v>#REF!</v>
      </c>
      <c r="P1487" s="8">
        <f t="shared" si="162"/>
        <v>0</v>
      </c>
      <c r="Q1487" s="8" t="e">
        <f>VLOOKUP(P1487,'Lookup Tables'!$A$3:$B$121,1,TRUE)</f>
        <v>#N/A</v>
      </c>
      <c r="R1487" s="9" t="e">
        <f>VLOOKUP(P1487,'Lookup Tables'!$A$3:$B$121,2,TRUE)</f>
        <v>#N/A</v>
      </c>
      <c r="S1487" s="10" t="e">
        <f>VLOOKUP(P1487,'Lookup Tables'!$D$3:$E$25,2,TRUE)</f>
        <v>#N/A</v>
      </c>
      <c r="T1487" s="24" t="str">
        <f>IF(LEFT(G1487,2)="PH",VLOOKUP(LEFT(G1487,3),'Lookup Tables'!$G$3:$H$37,2,FALSE),IF(ISNA(VLOOKUP(LEFT(G1487,2),'Lookup Tables'!$G$3:$H$37,2,FALSE)),"Other",VLOOKUP(LEFT(G1487,2),'Lookup Tables'!$G$3:$H$37,2,FALSE)))</f>
        <v>Other</v>
      </c>
      <c r="U1487" s="79" t="str">
        <f t="shared" si="163"/>
        <v/>
      </c>
      <c r="V1487" s="79" t="str">
        <f t="shared" si="164"/>
        <v>n/a</v>
      </c>
      <c r="W1487" s="79">
        <f>VLOOKUP(V1487,'Lookup Tables'!$K$3:$L$21,2,FALSE)</f>
        <v>0</v>
      </c>
      <c r="X1487" s="79">
        <f t="shared" si="165"/>
        <v>0</v>
      </c>
      <c r="Y1487" s="12" t="e">
        <f ca="1">IF(R1487="LATE",TODAY()-P1487,0)</f>
        <v>#N/A</v>
      </c>
      <c r="Z1487" s="24" t="e">
        <f ca="1">Y1487*L1487</f>
        <v>#N/A</v>
      </c>
      <c r="AA1487" s="80"/>
      <c r="AB1487" s="93"/>
    </row>
    <row r="1488" spans="1:28" x14ac:dyDescent="0.25">
      <c r="A1488" s="25"/>
      <c r="B1488" s="25"/>
      <c r="C1488" s="26"/>
      <c r="D1488" s="26"/>
      <c r="E1488" s="25"/>
      <c r="F1488" s="25"/>
      <c r="G1488" s="25"/>
      <c r="H1488" s="25"/>
      <c r="I1488" s="25"/>
      <c r="J1488" s="27"/>
      <c r="K1488" s="27"/>
      <c r="L1488" s="27"/>
      <c r="M1488" s="93" t="e">
        <f>#REF!/#REF!</f>
        <v>#REF!</v>
      </c>
      <c r="N1488" s="27" t="str">
        <f t="shared" si="160"/>
        <v/>
      </c>
      <c r="O1488" s="27" t="e">
        <f t="shared" si="161"/>
        <v>#REF!</v>
      </c>
      <c r="P1488" s="8">
        <f t="shared" si="162"/>
        <v>0</v>
      </c>
      <c r="Q1488" s="8" t="e">
        <f>VLOOKUP(P1488,'Lookup Tables'!$A$3:$B$121,1,TRUE)</f>
        <v>#N/A</v>
      </c>
      <c r="R1488" s="9" t="e">
        <f>VLOOKUP(P1488,'Lookup Tables'!$A$3:$B$121,2,TRUE)</f>
        <v>#N/A</v>
      </c>
      <c r="S1488" s="10" t="e">
        <f>VLOOKUP(P1488,'Lookup Tables'!$D$3:$E$25,2,TRUE)</f>
        <v>#N/A</v>
      </c>
      <c r="T1488" s="24" t="str">
        <f>IF(LEFT(G1488,2)="PH",VLOOKUP(LEFT(G1488,3),'Lookup Tables'!$G$3:$H$37,2,FALSE),IF(ISNA(VLOOKUP(LEFT(G1488,2),'Lookup Tables'!$G$3:$H$37,2,FALSE)),"Other",VLOOKUP(LEFT(G1488,2),'Lookup Tables'!$G$3:$H$37,2,FALSE)))</f>
        <v>Other</v>
      </c>
      <c r="U1488" s="79" t="str">
        <f t="shared" si="163"/>
        <v/>
      </c>
      <c r="V1488" s="79" t="str">
        <f t="shared" si="164"/>
        <v>n/a</v>
      </c>
      <c r="W1488" s="79">
        <f>VLOOKUP(V1488,'Lookup Tables'!$K$3:$L$21,2,FALSE)</f>
        <v>0</v>
      </c>
      <c r="X1488" s="79">
        <f t="shared" si="165"/>
        <v>0</v>
      </c>
      <c r="Y1488" s="12" t="e">
        <f ca="1">IF(R1488="LATE",TODAY()-P1488,0)</f>
        <v>#N/A</v>
      </c>
      <c r="Z1488" s="24" t="e">
        <f ca="1">Y1488*L1488</f>
        <v>#N/A</v>
      </c>
      <c r="AA1488" s="80"/>
      <c r="AB1488" s="93"/>
    </row>
    <row r="1489" spans="1:28" x14ac:dyDescent="0.25">
      <c r="A1489" s="25"/>
      <c r="B1489" s="25"/>
      <c r="C1489" s="26"/>
      <c r="D1489" s="26"/>
      <c r="E1489" s="25"/>
      <c r="F1489" s="25"/>
      <c r="G1489" s="25"/>
      <c r="H1489" s="25"/>
      <c r="I1489" s="25"/>
      <c r="J1489" s="27"/>
      <c r="K1489" s="27"/>
      <c r="L1489" s="27"/>
      <c r="M1489" s="93" t="e">
        <f>#REF!/#REF!</f>
        <v>#REF!</v>
      </c>
      <c r="N1489" s="27" t="str">
        <f t="shared" si="160"/>
        <v/>
      </c>
      <c r="O1489" s="27" t="e">
        <f t="shared" si="161"/>
        <v>#REF!</v>
      </c>
      <c r="P1489" s="8">
        <f t="shared" si="162"/>
        <v>0</v>
      </c>
      <c r="Q1489" s="8" t="e">
        <f>VLOOKUP(P1489,'Lookup Tables'!$A$3:$B$121,1,TRUE)</f>
        <v>#N/A</v>
      </c>
      <c r="R1489" s="9" t="e">
        <f>VLOOKUP(P1489,'Lookup Tables'!$A$3:$B$121,2,TRUE)</f>
        <v>#N/A</v>
      </c>
      <c r="S1489" s="10" t="e">
        <f>VLOOKUP(P1489,'Lookup Tables'!$D$3:$E$25,2,TRUE)</f>
        <v>#N/A</v>
      </c>
      <c r="T1489" s="24" t="str">
        <f>IF(LEFT(G1489,2)="PH",VLOOKUP(LEFT(G1489,3),'Lookup Tables'!$G$3:$H$37,2,FALSE),IF(ISNA(VLOOKUP(LEFT(G1489,2),'Lookup Tables'!$G$3:$H$37,2,FALSE)),"Other",VLOOKUP(LEFT(G1489,2),'Lookup Tables'!$G$3:$H$37,2,FALSE)))</f>
        <v>Other</v>
      </c>
      <c r="U1489" s="79" t="str">
        <f t="shared" si="163"/>
        <v/>
      </c>
      <c r="V1489" s="79" t="str">
        <f t="shared" si="164"/>
        <v>n/a</v>
      </c>
      <c r="W1489" s="79">
        <f>VLOOKUP(V1489,'Lookup Tables'!$K$3:$L$21,2,FALSE)</f>
        <v>0</v>
      </c>
      <c r="X1489" s="79">
        <f t="shared" si="165"/>
        <v>0</v>
      </c>
      <c r="Y1489" s="12" t="e">
        <f ca="1">IF(R1489="LATE",TODAY()-P1489,0)</f>
        <v>#N/A</v>
      </c>
      <c r="Z1489" s="24" t="e">
        <f ca="1">Y1489*L1489</f>
        <v>#N/A</v>
      </c>
      <c r="AA1489" s="80"/>
      <c r="AB1489" s="93"/>
    </row>
    <row r="1490" spans="1:28" x14ac:dyDescent="0.25">
      <c r="A1490" s="25"/>
      <c r="B1490" s="25"/>
      <c r="C1490" s="26"/>
      <c r="D1490" s="26"/>
      <c r="E1490" s="25"/>
      <c r="F1490" s="25"/>
      <c r="G1490" s="25"/>
      <c r="H1490" s="25"/>
      <c r="I1490" s="25"/>
      <c r="J1490" s="27"/>
      <c r="K1490" s="27"/>
      <c r="L1490" s="27"/>
      <c r="M1490" s="93" t="e">
        <f>#REF!/#REF!</f>
        <v>#REF!</v>
      </c>
      <c r="N1490" s="27" t="str">
        <f t="shared" si="160"/>
        <v/>
      </c>
      <c r="O1490" s="27" t="e">
        <f t="shared" si="161"/>
        <v>#REF!</v>
      </c>
      <c r="P1490" s="8">
        <f t="shared" si="162"/>
        <v>0</v>
      </c>
      <c r="Q1490" s="8" t="e">
        <f>VLOOKUP(P1490,'Lookup Tables'!$A$3:$B$121,1,TRUE)</f>
        <v>#N/A</v>
      </c>
      <c r="R1490" s="9" t="e">
        <f>VLOOKUP(P1490,'Lookup Tables'!$A$3:$B$121,2,TRUE)</f>
        <v>#N/A</v>
      </c>
      <c r="S1490" s="10" t="e">
        <f>VLOOKUP(P1490,'Lookup Tables'!$D$3:$E$25,2,TRUE)</f>
        <v>#N/A</v>
      </c>
      <c r="T1490" s="24" t="str">
        <f>IF(LEFT(G1490,2)="PH",VLOOKUP(LEFT(G1490,3),'Lookup Tables'!$G$3:$H$37,2,FALSE),IF(ISNA(VLOOKUP(LEFT(G1490,2),'Lookup Tables'!$G$3:$H$37,2,FALSE)),"Other",VLOOKUP(LEFT(G1490,2),'Lookup Tables'!$G$3:$H$37,2,FALSE)))</f>
        <v>Other</v>
      </c>
      <c r="U1490" s="79" t="str">
        <f t="shared" si="163"/>
        <v/>
      </c>
      <c r="V1490" s="79" t="str">
        <f t="shared" si="164"/>
        <v>n/a</v>
      </c>
      <c r="W1490" s="79">
        <f>VLOOKUP(V1490,'Lookup Tables'!$K$3:$L$21,2,FALSE)</f>
        <v>0</v>
      </c>
      <c r="X1490" s="79">
        <f t="shared" si="165"/>
        <v>0</v>
      </c>
      <c r="Y1490" s="12" t="e">
        <f ca="1">IF(R1490="LATE",TODAY()-P1490,0)</f>
        <v>#N/A</v>
      </c>
      <c r="Z1490" s="24" t="e">
        <f ca="1">Y1490*L1490</f>
        <v>#N/A</v>
      </c>
      <c r="AA1490" s="80"/>
      <c r="AB1490" s="93"/>
    </row>
    <row r="1491" spans="1:28" x14ac:dyDescent="0.25">
      <c r="A1491" s="25"/>
      <c r="B1491" s="25"/>
      <c r="C1491" s="26"/>
      <c r="D1491" s="26"/>
      <c r="E1491" s="25"/>
      <c r="F1491" s="25"/>
      <c r="G1491" s="25"/>
      <c r="H1491" s="25"/>
      <c r="I1491" s="25"/>
      <c r="J1491" s="27"/>
      <c r="K1491" s="27"/>
      <c r="L1491" s="27"/>
      <c r="M1491" s="93" t="e">
        <f>#REF!/#REF!</f>
        <v>#REF!</v>
      </c>
      <c r="N1491" s="27" t="str">
        <f t="shared" si="160"/>
        <v/>
      </c>
      <c r="O1491" s="27" t="e">
        <f t="shared" si="161"/>
        <v>#REF!</v>
      </c>
      <c r="P1491" s="8">
        <f t="shared" si="162"/>
        <v>0</v>
      </c>
      <c r="Q1491" s="8" t="e">
        <f>VLOOKUP(P1491,'Lookup Tables'!$A$3:$B$121,1,TRUE)</f>
        <v>#N/A</v>
      </c>
      <c r="R1491" s="9" t="e">
        <f>VLOOKUP(P1491,'Lookup Tables'!$A$3:$B$121,2,TRUE)</f>
        <v>#N/A</v>
      </c>
      <c r="S1491" s="10" t="e">
        <f>VLOOKUP(P1491,'Lookup Tables'!$D$3:$E$25,2,TRUE)</f>
        <v>#N/A</v>
      </c>
      <c r="T1491" s="24" t="str">
        <f>IF(LEFT(G1491,2)="PH",VLOOKUP(LEFT(G1491,3),'Lookup Tables'!$G$3:$H$37,2,FALSE),IF(ISNA(VLOOKUP(LEFT(G1491,2),'Lookup Tables'!$G$3:$H$37,2,FALSE)),"Other",VLOOKUP(LEFT(G1491,2),'Lookup Tables'!$G$3:$H$37,2,FALSE)))</f>
        <v>Other</v>
      </c>
      <c r="U1491" s="79" t="str">
        <f t="shared" si="163"/>
        <v/>
      </c>
      <c r="V1491" s="79" t="str">
        <f t="shared" si="164"/>
        <v>n/a</v>
      </c>
      <c r="W1491" s="79">
        <f>VLOOKUP(V1491,'Lookup Tables'!$K$3:$L$21,2,FALSE)</f>
        <v>0</v>
      </c>
      <c r="X1491" s="79">
        <f t="shared" si="165"/>
        <v>0</v>
      </c>
      <c r="Y1491" s="12" t="e">
        <f ca="1">IF(R1491="LATE",TODAY()-P1491,0)</f>
        <v>#N/A</v>
      </c>
      <c r="Z1491" s="24" t="e">
        <f ca="1">Y1491*L1491</f>
        <v>#N/A</v>
      </c>
      <c r="AA1491" s="80"/>
      <c r="AB1491" s="93"/>
    </row>
    <row r="1492" spans="1:28" x14ac:dyDescent="0.25">
      <c r="A1492" s="25"/>
      <c r="B1492" s="25"/>
      <c r="C1492" s="26"/>
      <c r="D1492" s="26"/>
      <c r="E1492" s="25"/>
      <c r="F1492" s="25"/>
      <c r="G1492" s="25"/>
      <c r="H1492" s="25"/>
      <c r="I1492" s="25"/>
      <c r="J1492" s="27"/>
      <c r="K1492" s="27"/>
      <c r="L1492" s="27"/>
      <c r="M1492" s="93" t="e">
        <f>#REF!/#REF!</f>
        <v>#REF!</v>
      </c>
      <c r="N1492" s="27" t="str">
        <f t="shared" si="160"/>
        <v/>
      </c>
      <c r="O1492" s="27" t="e">
        <f t="shared" si="161"/>
        <v>#REF!</v>
      </c>
      <c r="P1492" s="8">
        <f t="shared" si="162"/>
        <v>0</v>
      </c>
      <c r="Q1492" s="8" t="e">
        <f>VLOOKUP(P1492,'Lookup Tables'!$A$3:$B$121,1,TRUE)</f>
        <v>#N/A</v>
      </c>
      <c r="R1492" s="9" t="e">
        <f>VLOOKUP(P1492,'Lookup Tables'!$A$3:$B$121,2,TRUE)</f>
        <v>#N/A</v>
      </c>
      <c r="S1492" s="10" t="e">
        <f>VLOOKUP(P1492,'Lookup Tables'!$D$3:$E$25,2,TRUE)</f>
        <v>#N/A</v>
      </c>
      <c r="T1492" s="24" t="str">
        <f>IF(LEFT(G1492,2)="PH",VLOOKUP(LEFT(G1492,3),'Lookup Tables'!$G$3:$H$37,2,FALSE),IF(ISNA(VLOOKUP(LEFT(G1492,2),'Lookup Tables'!$G$3:$H$37,2,FALSE)),"Other",VLOOKUP(LEFT(G1492,2),'Lookup Tables'!$G$3:$H$37,2,FALSE)))</f>
        <v>Other</v>
      </c>
      <c r="U1492" s="79" t="str">
        <f t="shared" si="163"/>
        <v/>
      </c>
      <c r="V1492" s="79" t="str">
        <f t="shared" si="164"/>
        <v>n/a</v>
      </c>
      <c r="W1492" s="79">
        <f>VLOOKUP(V1492,'Lookup Tables'!$K$3:$L$21,2,FALSE)</f>
        <v>0</v>
      </c>
      <c r="X1492" s="79">
        <f t="shared" si="165"/>
        <v>0</v>
      </c>
      <c r="Y1492" s="12" t="e">
        <f ca="1">IF(R1492="LATE",TODAY()-P1492,0)</f>
        <v>#N/A</v>
      </c>
      <c r="Z1492" s="24" t="e">
        <f ca="1">Y1492*L1492</f>
        <v>#N/A</v>
      </c>
      <c r="AA1492" s="80"/>
      <c r="AB1492" s="93"/>
    </row>
    <row r="1493" spans="1:28" x14ac:dyDescent="0.25">
      <c r="A1493" s="25"/>
      <c r="B1493" s="25"/>
      <c r="C1493" s="26"/>
      <c r="D1493" s="26"/>
      <c r="E1493" s="25"/>
      <c r="F1493" s="25"/>
      <c r="G1493" s="25"/>
      <c r="H1493" s="25"/>
      <c r="I1493" s="25"/>
      <c r="J1493" s="27"/>
      <c r="K1493" s="27"/>
      <c r="L1493" s="27"/>
      <c r="M1493" s="93" t="e">
        <f>#REF!/#REF!</f>
        <v>#REF!</v>
      </c>
      <c r="N1493" s="27" t="str">
        <f t="shared" si="160"/>
        <v/>
      </c>
      <c r="O1493" s="27" t="e">
        <f t="shared" si="161"/>
        <v>#REF!</v>
      </c>
      <c r="P1493" s="8">
        <f t="shared" si="162"/>
        <v>0</v>
      </c>
      <c r="Q1493" s="8" t="e">
        <f>VLOOKUP(P1493,'Lookup Tables'!$A$3:$B$121,1,TRUE)</f>
        <v>#N/A</v>
      </c>
      <c r="R1493" s="9" t="e">
        <f>VLOOKUP(P1493,'Lookup Tables'!$A$3:$B$121,2,TRUE)</f>
        <v>#N/A</v>
      </c>
      <c r="S1493" s="10" t="e">
        <f>VLOOKUP(P1493,'Lookup Tables'!$D$3:$E$25,2,TRUE)</f>
        <v>#N/A</v>
      </c>
      <c r="T1493" s="24" t="str">
        <f>IF(LEFT(G1493,2)="PH",VLOOKUP(LEFT(G1493,3),'Lookup Tables'!$G$3:$H$37,2,FALSE),IF(ISNA(VLOOKUP(LEFT(G1493,2),'Lookup Tables'!$G$3:$H$37,2,FALSE)),"Other",VLOOKUP(LEFT(G1493,2),'Lookup Tables'!$G$3:$H$37,2,FALSE)))</f>
        <v>Other</v>
      </c>
      <c r="U1493" s="79" t="str">
        <f t="shared" si="163"/>
        <v/>
      </c>
      <c r="V1493" s="79" t="str">
        <f t="shared" si="164"/>
        <v>n/a</v>
      </c>
      <c r="W1493" s="79">
        <f>VLOOKUP(V1493,'Lookup Tables'!$K$3:$L$21,2,FALSE)</f>
        <v>0</v>
      </c>
      <c r="X1493" s="79">
        <f t="shared" si="165"/>
        <v>0</v>
      </c>
      <c r="Y1493" s="12" t="e">
        <f ca="1">IF(R1493="LATE",TODAY()-P1493,0)</f>
        <v>#N/A</v>
      </c>
      <c r="Z1493" s="24" t="e">
        <f ca="1">Y1493*L1493</f>
        <v>#N/A</v>
      </c>
      <c r="AA1493" s="80"/>
      <c r="AB1493" s="93"/>
    </row>
    <row r="1494" spans="1:28" x14ac:dyDescent="0.25">
      <c r="A1494" s="25"/>
      <c r="B1494" s="25"/>
      <c r="C1494" s="26"/>
      <c r="D1494" s="26"/>
      <c r="E1494" s="25"/>
      <c r="F1494" s="25"/>
      <c r="G1494" s="25"/>
      <c r="H1494" s="25"/>
      <c r="I1494" s="25"/>
      <c r="J1494" s="27"/>
      <c r="K1494" s="27"/>
      <c r="L1494" s="27"/>
      <c r="M1494" s="93" t="e">
        <f>#REF!/#REF!</f>
        <v>#REF!</v>
      </c>
      <c r="N1494" s="27" t="str">
        <f t="shared" si="160"/>
        <v/>
      </c>
      <c r="O1494" s="27" t="e">
        <f t="shared" si="161"/>
        <v>#REF!</v>
      </c>
      <c r="P1494" s="8">
        <f t="shared" si="162"/>
        <v>0</v>
      </c>
      <c r="Q1494" s="8" t="e">
        <f>VLOOKUP(P1494,'Lookup Tables'!$A$3:$B$121,1,TRUE)</f>
        <v>#N/A</v>
      </c>
      <c r="R1494" s="9" t="e">
        <f>VLOOKUP(P1494,'Lookup Tables'!$A$3:$B$121,2,TRUE)</f>
        <v>#N/A</v>
      </c>
      <c r="S1494" s="10" t="e">
        <f>VLOOKUP(P1494,'Lookup Tables'!$D$3:$E$25,2,TRUE)</f>
        <v>#N/A</v>
      </c>
      <c r="T1494" s="24" t="str">
        <f>IF(LEFT(G1494,2)="PH",VLOOKUP(LEFT(G1494,3),'Lookup Tables'!$G$3:$H$37,2,FALSE),IF(ISNA(VLOOKUP(LEFT(G1494,2),'Lookup Tables'!$G$3:$H$37,2,FALSE)),"Other",VLOOKUP(LEFT(G1494,2),'Lookup Tables'!$G$3:$H$37,2,FALSE)))</f>
        <v>Other</v>
      </c>
      <c r="U1494" s="79" t="str">
        <f t="shared" si="163"/>
        <v/>
      </c>
      <c r="V1494" s="79" t="str">
        <f t="shared" si="164"/>
        <v>n/a</v>
      </c>
      <c r="W1494" s="79">
        <f>VLOOKUP(V1494,'Lookup Tables'!$K$3:$L$21,2,FALSE)</f>
        <v>0</v>
      </c>
      <c r="X1494" s="79">
        <f t="shared" si="165"/>
        <v>0</v>
      </c>
      <c r="Y1494" s="12" t="e">
        <f ca="1">IF(R1494="LATE",TODAY()-P1494,0)</f>
        <v>#N/A</v>
      </c>
      <c r="Z1494" s="24" t="e">
        <f ca="1">Y1494*L1494</f>
        <v>#N/A</v>
      </c>
      <c r="AA1494" s="80"/>
      <c r="AB1494" s="93"/>
    </row>
    <row r="1495" spans="1:28" x14ac:dyDescent="0.25">
      <c r="A1495" s="25"/>
      <c r="B1495" s="25"/>
      <c r="C1495" s="26"/>
      <c r="D1495" s="26"/>
      <c r="E1495" s="25"/>
      <c r="F1495" s="25"/>
      <c r="G1495" s="25"/>
      <c r="H1495" s="25"/>
      <c r="I1495" s="25"/>
      <c r="J1495" s="27"/>
      <c r="K1495" s="27"/>
      <c r="L1495" s="27"/>
      <c r="M1495" s="93" t="e">
        <f>#REF!/#REF!</f>
        <v>#REF!</v>
      </c>
      <c r="N1495" s="27" t="str">
        <f t="shared" si="160"/>
        <v/>
      </c>
      <c r="O1495" s="27" t="e">
        <f t="shared" si="161"/>
        <v>#REF!</v>
      </c>
      <c r="P1495" s="8">
        <f t="shared" si="162"/>
        <v>0</v>
      </c>
      <c r="Q1495" s="8" t="e">
        <f>VLOOKUP(P1495,'Lookup Tables'!$A$3:$B$121,1,TRUE)</f>
        <v>#N/A</v>
      </c>
      <c r="R1495" s="9" t="e">
        <f>VLOOKUP(P1495,'Lookup Tables'!$A$3:$B$121,2,TRUE)</f>
        <v>#N/A</v>
      </c>
      <c r="S1495" s="10" t="e">
        <f>VLOOKUP(P1495,'Lookup Tables'!$D$3:$E$25,2,TRUE)</f>
        <v>#N/A</v>
      </c>
      <c r="T1495" s="24" t="str">
        <f>IF(LEFT(G1495,2)="PH",VLOOKUP(LEFT(G1495,3),'Lookup Tables'!$G$3:$H$37,2,FALSE),IF(ISNA(VLOOKUP(LEFT(G1495,2),'Lookup Tables'!$G$3:$H$37,2,FALSE)),"Other",VLOOKUP(LEFT(G1495,2),'Lookup Tables'!$G$3:$H$37,2,FALSE)))</f>
        <v>Other</v>
      </c>
      <c r="U1495" s="79" t="str">
        <f t="shared" si="163"/>
        <v/>
      </c>
      <c r="V1495" s="79" t="str">
        <f t="shared" si="164"/>
        <v>n/a</v>
      </c>
      <c r="W1495" s="79">
        <f>VLOOKUP(V1495,'Lookup Tables'!$K$3:$L$21,2,FALSE)</f>
        <v>0</v>
      </c>
      <c r="X1495" s="79">
        <f t="shared" si="165"/>
        <v>0</v>
      </c>
      <c r="Y1495" s="12" t="e">
        <f ca="1">IF(R1495="LATE",TODAY()-P1495,0)</f>
        <v>#N/A</v>
      </c>
      <c r="Z1495" s="24" t="e">
        <f ca="1">Y1495*L1495</f>
        <v>#N/A</v>
      </c>
      <c r="AA1495" s="80"/>
      <c r="AB1495" s="93"/>
    </row>
    <row r="1496" spans="1:28" x14ac:dyDescent="0.25">
      <c r="A1496" s="25"/>
      <c r="B1496" s="25"/>
      <c r="C1496" s="26"/>
      <c r="D1496" s="26"/>
      <c r="E1496" s="25"/>
      <c r="F1496" s="25"/>
      <c r="G1496" s="25"/>
      <c r="H1496" s="25"/>
      <c r="I1496" s="25"/>
      <c r="J1496" s="27"/>
      <c r="K1496" s="27"/>
      <c r="L1496" s="27"/>
      <c r="M1496" s="93" t="e">
        <f>#REF!/#REF!</f>
        <v>#REF!</v>
      </c>
      <c r="N1496" s="27" t="str">
        <f t="shared" si="160"/>
        <v/>
      </c>
      <c r="O1496" s="27" t="e">
        <f t="shared" si="161"/>
        <v>#REF!</v>
      </c>
      <c r="P1496" s="8">
        <f t="shared" si="162"/>
        <v>0</v>
      </c>
      <c r="Q1496" s="8" t="e">
        <f>VLOOKUP(P1496,'Lookup Tables'!$A$3:$B$121,1,TRUE)</f>
        <v>#N/A</v>
      </c>
      <c r="R1496" s="9" t="e">
        <f>VLOOKUP(P1496,'Lookup Tables'!$A$3:$B$121,2,TRUE)</f>
        <v>#N/A</v>
      </c>
      <c r="S1496" s="10" t="e">
        <f>VLOOKUP(P1496,'Lookup Tables'!$D$3:$E$25,2,TRUE)</f>
        <v>#N/A</v>
      </c>
      <c r="T1496" s="24" t="str">
        <f>IF(LEFT(G1496,2)="PH",VLOOKUP(LEFT(G1496,3),'Lookup Tables'!$G$3:$H$37,2,FALSE),IF(ISNA(VLOOKUP(LEFT(G1496,2),'Lookup Tables'!$G$3:$H$37,2,FALSE)),"Other",VLOOKUP(LEFT(G1496,2),'Lookup Tables'!$G$3:$H$37,2,FALSE)))</f>
        <v>Other</v>
      </c>
      <c r="U1496" s="79" t="str">
        <f t="shared" si="163"/>
        <v/>
      </c>
      <c r="V1496" s="79" t="str">
        <f t="shared" si="164"/>
        <v>n/a</v>
      </c>
      <c r="W1496" s="79">
        <f>VLOOKUP(V1496,'Lookup Tables'!$K$3:$L$21,2,FALSE)</f>
        <v>0</v>
      </c>
      <c r="X1496" s="79">
        <f t="shared" si="165"/>
        <v>0</v>
      </c>
      <c r="Y1496" s="12" t="e">
        <f ca="1">IF(R1496="LATE",TODAY()-P1496,0)</f>
        <v>#N/A</v>
      </c>
      <c r="Z1496" s="24" t="e">
        <f ca="1">Y1496*L1496</f>
        <v>#N/A</v>
      </c>
      <c r="AA1496" s="80"/>
      <c r="AB1496" s="93"/>
    </row>
    <row r="1497" spans="1:28" x14ac:dyDescent="0.25">
      <c r="A1497" s="25"/>
      <c r="B1497" s="25"/>
      <c r="C1497" s="26"/>
      <c r="D1497" s="26"/>
      <c r="E1497" s="25"/>
      <c r="F1497" s="25"/>
      <c r="G1497" s="25"/>
      <c r="H1497" s="25"/>
      <c r="I1497" s="25"/>
      <c r="J1497" s="27"/>
      <c r="K1497" s="27"/>
      <c r="L1497" s="27"/>
      <c r="M1497" s="93" t="e">
        <f>#REF!/#REF!</f>
        <v>#REF!</v>
      </c>
      <c r="N1497" s="27" t="str">
        <f t="shared" si="160"/>
        <v/>
      </c>
      <c r="O1497" s="27" t="e">
        <f t="shared" si="161"/>
        <v>#REF!</v>
      </c>
      <c r="P1497" s="8">
        <f t="shared" si="162"/>
        <v>0</v>
      </c>
      <c r="Q1497" s="8" t="e">
        <f>VLOOKUP(P1497,'Lookup Tables'!$A$3:$B$121,1,TRUE)</f>
        <v>#N/A</v>
      </c>
      <c r="R1497" s="9" t="e">
        <f>VLOOKUP(P1497,'Lookup Tables'!$A$3:$B$121,2,TRUE)</f>
        <v>#N/A</v>
      </c>
      <c r="S1497" s="10" t="e">
        <f>VLOOKUP(P1497,'Lookup Tables'!$D$3:$E$25,2,TRUE)</f>
        <v>#N/A</v>
      </c>
      <c r="T1497" s="24" t="str">
        <f>IF(LEFT(G1497,2)="PH",VLOOKUP(LEFT(G1497,3),'Lookup Tables'!$G$3:$H$37,2,FALSE),IF(ISNA(VLOOKUP(LEFT(G1497,2),'Lookup Tables'!$G$3:$H$37,2,FALSE)),"Other",VLOOKUP(LEFT(G1497,2),'Lookup Tables'!$G$3:$H$37,2,FALSE)))</f>
        <v>Other</v>
      </c>
      <c r="U1497" s="79" t="str">
        <f t="shared" si="163"/>
        <v/>
      </c>
      <c r="V1497" s="79" t="str">
        <f t="shared" si="164"/>
        <v>n/a</v>
      </c>
      <c r="W1497" s="79">
        <f>VLOOKUP(V1497,'Lookup Tables'!$K$3:$L$21,2,FALSE)</f>
        <v>0</v>
      </c>
      <c r="X1497" s="79">
        <f t="shared" si="165"/>
        <v>0</v>
      </c>
      <c r="Y1497" s="12" t="e">
        <f ca="1">IF(R1497="LATE",TODAY()-P1497,0)</f>
        <v>#N/A</v>
      </c>
      <c r="Z1497" s="24" t="e">
        <f ca="1">Y1497*L1497</f>
        <v>#N/A</v>
      </c>
      <c r="AA1497" s="80"/>
      <c r="AB1497" s="93"/>
    </row>
    <row r="1498" spans="1:28" x14ac:dyDescent="0.25">
      <c r="A1498" s="25"/>
      <c r="B1498" s="25"/>
      <c r="C1498" s="26"/>
      <c r="D1498" s="26"/>
      <c r="E1498" s="25"/>
      <c r="F1498" s="25"/>
      <c r="G1498" s="25"/>
      <c r="H1498" s="25"/>
      <c r="I1498" s="25"/>
      <c r="J1498" s="27"/>
      <c r="K1498" s="27"/>
      <c r="L1498" s="27"/>
      <c r="M1498" s="93" t="e">
        <f>#REF!/#REF!</f>
        <v>#REF!</v>
      </c>
      <c r="N1498" s="27" t="str">
        <f t="shared" si="160"/>
        <v/>
      </c>
      <c r="O1498" s="27" t="e">
        <f t="shared" si="161"/>
        <v>#REF!</v>
      </c>
      <c r="P1498" s="8">
        <f t="shared" si="162"/>
        <v>0</v>
      </c>
      <c r="Q1498" s="8" t="e">
        <f>VLOOKUP(P1498,'Lookup Tables'!$A$3:$B$121,1,TRUE)</f>
        <v>#N/A</v>
      </c>
      <c r="R1498" s="9" t="e">
        <f>VLOOKUP(P1498,'Lookup Tables'!$A$3:$B$121,2,TRUE)</f>
        <v>#N/A</v>
      </c>
      <c r="S1498" s="10" t="e">
        <f>VLOOKUP(P1498,'Lookup Tables'!$D$3:$E$25,2,TRUE)</f>
        <v>#N/A</v>
      </c>
      <c r="T1498" s="24" t="str">
        <f>IF(LEFT(G1498,2)="PH",VLOOKUP(LEFT(G1498,3),'Lookup Tables'!$G$3:$H$37,2,FALSE),IF(ISNA(VLOOKUP(LEFT(G1498,2),'Lookup Tables'!$G$3:$H$37,2,FALSE)),"Other",VLOOKUP(LEFT(G1498,2),'Lookup Tables'!$G$3:$H$37,2,FALSE)))</f>
        <v>Other</v>
      </c>
      <c r="U1498" s="79" t="str">
        <f t="shared" si="163"/>
        <v/>
      </c>
      <c r="V1498" s="79" t="str">
        <f t="shared" si="164"/>
        <v>n/a</v>
      </c>
      <c r="W1498" s="79">
        <f>VLOOKUP(V1498,'Lookup Tables'!$K$3:$L$21,2,FALSE)</f>
        <v>0</v>
      </c>
      <c r="X1498" s="79">
        <f t="shared" si="165"/>
        <v>0</v>
      </c>
      <c r="Y1498" s="12" t="e">
        <f ca="1">IF(R1498="LATE",TODAY()-P1498,0)</f>
        <v>#N/A</v>
      </c>
      <c r="Z1498" s="24" t="e">
        <f ca="1">Y1498*L1498</f>
        <v>#N/A</v>
      </c>
      <c r="AA1498" s="80"/>
      <c r="AB1498" s="93"/>
    </row>
    <row r="1499" spans="1:28" x14ac:dyDescent="0.25">
      <c r="A1499" s="25"/>
      <c r="B1499" s="25"/>
      <c r="C1499" s="26"/>
      <c r="D1499" s="26"/>
      <c r="E1499" s="25"/>
      <c r="F1499" s="25"/>
      <c r="G1499" s="25"/>
      <c r="H1499" s="25"/>
      <c r="I1499" s="25"/>
      <c r="J1499" s="27"/>
      <c r="K1499" s="27"/>
      <c r="L1499" s="27"/>
      <c r="M1499" s="93" t="e">
        <f>#REF!/#REF!</f>
        <v>#REF!</v>
      </c>
      <c r="N1499" s="27" t="str">
        <f t="shared" si="160"/>
        <v/>
      </c>
      <c r="O1499" s="27" t="e">
        <f t="shared" si="161"/>
        <v>#REF!</v>
      </c>
      <c r="P1499" s="8">
        <f t="shared" si="162"/>
        <v>0</v>
      </c>
      <c r="Q1499" s="8" t="e">
        <f>VLOOKUP(P1499,'Lookup Tables'!$A$3:$B$121,1,TRUE)</f>
        <v>#N/A</v>
      </c>
      <c r="R1499" s="9" t="e">
        <f>VLOOKUP(P1499,'Lookup Tables'!$A$3:$B$121,2,TRUE)</f>
        <v>#N/A</v>
      </c>
      <c r="S1499" s="10" t="e">
        <f>VLOOKUP(P1499,'Lookup Tables'!$D$3:$E$25,2,TRUE)</f>
        <v>#N/A</v>
      </c>
      <c r="T1499" s="24" t="str">
        <f>IF(LEFT(G1499,2)="PH",VLOOKUP(LEFT(G1499,3),'Lookup Tables'!$G$3:$H$37,2,FALSE),IF(ISNA(VLOOKUP(LEFT(G1499,2),'Lookup Tables'!$G$3:$H$37,2,FALSE)),"Other",VLOOKUP(LEFT(G1499,2),'Lookup Tables'!$G$3:$H$37,2,FALSE)))</f>
        <v>Other</v>
      </c>
      <c r="U1499" s="79" t="str">
        <f t="shared" si="163"/>
        <v/>
      </c>
      <c r="V1499" s="79" t="str">
        <f t="shared" si="164"/>
        <v>n/a</v>
      </c>
      <c r="W1499" s="79">
        <f>VLOOKUP(V1499,'Lookup Tables'!$K$3:$L$21,2,FALSE)</f>
        <v>0</v>
      </c>
      <c r="X1499" s="79">
        <f t="shared" si="165"/>
        <v>0</v>
      </c>
      <c r="Y1499" s="12" t="e">
        <f ca="1">IF(R1499="LATE",TODAY()-P1499,0)</f>
        <v>#N/A</v>
      </c>
      <c r="Z1499" s="24" t="e">
        <f ca="1">Y1499*L1499</f>
        <v>#N/A</v>
      </c>
      <c r="AA1499" s="80"/>
      <c r="AB1499" s="93"/>
    </row>
    <row r="1500" spans="1:28" x14ac:dyDescent="0.25">
      <c r="A1500" s="25"/>
      <c r="B1500" s="25"/>
      <c r="C1500" s="26"/>
      <c r="D1500" s="26"/>
      <c r="E1500" s="25"/>
      <c r="F1500" s="25"/>
      <c r="G1500" s="25"/>
      <c r="H1500" s="25"/>
      <c r="I1500" s="25"/>
      <c r="J1500" s="27"/>
      <c r="K1500" s="27"/>
      <c r="L1500" s="27"/>
      <c r="M1500" s="93" t="e">
        <f>#REF!/#REF!</f>
        <v>#REF!</v>
      </c>
      <c r="N1500" s="27" t="str">
        <f t="shared" si="160"/>
        <v/>
      </c>
      <c r="O1500" s="27" t="e">
        <f t="shared" si="161"/>
        <v>#REF!</v>
      </c>
      <c r="P1500" s="8">
        <f t="shared" si="162"/>
        <v>0</v>
      </c>
      <c r="Q1500" s="8" t="e">
        <f>VLOOKUP(P1500,'Lookup Tables'!$A$3:$B$121,1,TRUE)</f>
        <v>#N/A</v>
      </c>
      <c r="R1500" s="9" t="e">
        <f>VLOOKUP(P1500,'Lookup Tables'!$A$3:$B$121,2,TRUE)</f>
        <v>#N/A</v>
      </c>
      <c r="S1500" s="10" t="e">
        <f>VLOOKUP(P1500,'Lookup Tables'!$D$3:$E$25,2,TRUE)</f>
        <v>#N/A</v>
      </c>
      <c r="T1500" s="24" t="str">
        <f>IF(LEFT(G1500,2)="PH",VLOOKUP(LEFT(G1500,3),'Lookup Tables'!$G$3:$H$37,2,FALSE),IF(ISNA(VLOOKUP(LEFT(G1500,2),'Lookup Tables'!$G$3:$H$37,2,FALSE)),"Other",VLOOKUP(LEFT(G1500,2),'Lookup Tables'!$G$3:$H$37,2,FALSE)))</f>
        <v>Other</v>
      </c>
      <c r="U1500" s="79" t="str">
        <f t="shared" si="163"/>
        <v/>
      </c>
      <c r="V1500" s="79" t="str">
        <f t="shared" si="164"/>
        <v>n/a</v>
      </c>
      <c r="W1500" s="79">
        <f>VLOOKUP(V1500,'Lookup Tables'!$K$3:$L$21,2,FALSE)</f>
        <v>0</v>
      </c>
      <c r="X1500" s="79">
        <f t="shared" si="165"/>
        <v>0</v>
      </c>
      <c r="Y1500" s="12" t="e">
        <f ca="1">IF(R1500="LATE",TODAY()-P1500,0)</f>
        <v>#N/A</v>
      </c>
      <c r="Z1500" s="24" t="e">
        <f ca="1">Y1500*L1500</f>
        <v>#N/A</v>
      </c>
      <c r="AA1500" s="80"/>
      <c r="AB1500" s="93"/>
    </row>
    <row r="1501" spans="1:28" x14ac:dyDescent="0.25">
      <c r="A1501" s="25"/>
      <c r="B1501" s="25"/>
      <c r="C1501" s="26"/>
      <c r="D1501" s="26"/>
      <c r="E1501" s="25"/>
      <c r="F1501" s="25"/>
      <c r="G1501" s="25"/>
      <c r="H1501" s="25"/>
      <c r="I1501" s="25"/>
      <c r="J1501" s="27"/>
      <c r="K1501" s="27"/>
      <c r="L1501" s="27"/>
      <c r="M1501" s="93" t="e">
        <f>#REF!/#REF!</f>
        <v>#REF!</v>
      </c>
      <c r="N1501" s="27" t="str">
        <f t="shared" si="160"/>
        <v/>
      </c>
      <c r="O1501" s="27" t="e">
        <f t="shared" si="161"/>
        <v>#REF!</v>
      </c>
      <c r="P1501" s="8">
        <f t="shared" si="162"/>
        <v>0</v>
      </c>
      <c r="Q1501" s="8" t="e">
        <f>VLOOKUP(P1501,'Lookup Tables'!$A$3:$B$121,1,TRUE)</f>
        <v>#N/A</v>
      </c>
      <c r="R1501" s="9" t="e">
        <f>VLOOKUP(P1501,'Lookup Tables'!$A$3:$B$121,2,TRUE)</f>
        <v>#N/A</v>
      </c>
      <c r="S1501" s="10" t="e">
        <f>VLOOKUP(P1501,'Lookup Tables'!$D$3:$E$25,2,TRUE)</f>
        <v>#N/A</v>
      </c>
      <c r="T1501" s="24" t="str">
        <f>IF(LEFT(G1501,2)="PH",VLOOKUP(LEFT(G1501,3),'Lookup Tables'!$G$3:$H$37,2,FALSE),IF(ISNA(VLOOKUP(LEFT(G1501,2),'Lookup Tables'!$G$3:$H$37,2,FALSE)),"Other",VLOOKUP(LEFT(G1501,2),'Lookup Tables'!$G$3:$H$37,2,FALSE)))</f>
        <v>Other</v>
      </c>
      <c r="U1501" s="79" t="str">
        <f t="shared" si="163"/>
        <v/>
      </c>
      <c r="V1501" s="79" t="str">
        <f t="shared" si="164"/>
        <v>n/a</v>
      </c>
      <c r="W1501" s="79">
        <f>VLOOKUP(V1501,'Lookup Tables'!$K$3:$L$21,2,FALSE)</f>
        <v>0</v>
      </c>
      <c r="X1501" s="79">
        <f t="shared" si="165"/>
        <v>0</v>
      </c>
      <c r="Y1501" s="12" t="e">
        <f ca="1">IF(R1501="LATE",TODAY()-P1501,0)</f>
        <v>#N/A</v>
      </c>
      <c r="Z1501" s="24" t="e">
        <f ca="1">Y1501*L1501</f>
        <v>#N/A</v>
      </c>
      <c r="AA1501" s="80"/>
      <c r="AB1501" s="93"/>
    </row>
    <row r="1502" spans="1:28" x14ac:dyDescent="0.25">
      <c r="A1502" s="25"/>
      <c r="B1502" s="25"/>
      <c r="C1502" s="26"/>
      <c r="D1502" s="26"/>
      <c r="E1502" s="25"/>
      <c r="F1502" s="25"/>
      <c r="G1502" s="25"/>
      <c r="H1502" s="25"/>
      <c r="I1502" s="25"/>
      <c r="J1502" s="27"/>
      <c r="K1502" s="27"/>
      <c r="L1502" s="27"/>
      <c r="M1502" s="93" t="e">
        <f>#REF!/#REF!</f>
        <v>#REF!</v>
      </c>
      <c r="N1502" s="27" t="str">
        <f t="shared" si="160"/>
        <v/>
      </c>
      <c r="O1502" s="27" t="e">
        <f t="shared" si="161"/>
        <v>#REF!</v>
      </c>
      <c r="P1502" s="8">
        <f t="shared" si="162"/>
        <v>0</v>
      </c>
      <c r="Q1502" s="8" t="e">
        <f>VLOOKUP(P1502,'Lookup Tables'!$A$3:$B$121,1,TRUE)</f>
        <v>#N/A</v>
      </c>
      <c r="R1502" s="9" t="e">
        <f>VLOOKUP(P1502,'Lookup Tables'!$A$3:$B$121,2,TRUE)</f>
        <v>#N/A</v>
      </c>
      <c r="S1502" s="10" t="e">
        <f>VLOOKUP(P1502,'Lookup Tables'!$D$3:$E$25,2,TRUE)</f>
        <v>#N/A</v>
      </c>
      <c r="T1502" s="24" t="str">
        <f>IF(LEFT(G1502,2)="PH",VLOOKUP(LEFT(G1502,3),'Lookup Tables'!$G$3:$H$37,2,FALSE),IF(ISNA(VLOOKUP(LEFT(G1502,2),'Lookup Tables'!$G$3:$H$37,2,FALSE)),"Other",VLOOKUP(LEFT(G1502,2),'Lookup Tables'!$G$3:$H$37,2,FALSE)))</f>
        <v>Other</v>
      </c>
      <c r="U1502" s="79" t="str">
        <f t="shared" si="163"/>
        <v/>
      </c>
      <c r="V1502" s="79" t="str">
        <f t="shared" si="164"/>
        <v>n/a</v>
      </c>
      <c r="W1502" s="79">
        <f>VLOOKUP(V1502,'Lookup Tables'!$K$3:$L$21,2,FALSE)</f>
        <v>0</v>
      </c>
      <c r="X1502" s="79">
        <f t="shared" si="165"/>
        <v>0</v>
      </c>
      <c r="Y1502" s="12" t="e">
        <f ca="1">IF(R1502="LATE",TODAY()-P1502,0)</f>
        <v>#N/A</v>
      </c>
      <c r="Z1502" s="24" t="e">
        <f ca="1">Y1502*L1502</f>
        <v>#N/A</v>
      </c>
      <c r="AA1502" s="80"/>
      <c r="AB1502" s="93"/>
    </row>
    <row r="1503" spans="1:28" x14ac:dyDescent="0.25">
      <c r="A1503" s="25"/>
      <c r="B1503" s="25"/>
      <c r="C1503" s="26"/>
      <c r="D1503" s="26"/>
      <c r="E1503" s="25"/>
      <c r="F1503" s="25"/>
      <c r="G1503" s="25"/>
      <c r="H1503" s="25"/>
      <c r="I1503" s="25"/>
      <c r="J1503" s="27"/>
      <c r="K1503" s="27"/>
      <c r="L1503" s="27"/>
      <c r="M1503" s="93" t="e">
        <f>#REF!/#REF!</f>
        <v>#REF!</v>
      </c>
      <c r="N1503" s="27" t="str">
        <f t="shared" ref="N1503:N1566" si="166">A1503&amp;G1503&amp;J1503</f>
        <v/>
      </c>
      <c r="O1503" s="27" t="e">
        <f t="shared" ref="O1503:O1566" si="167">M1503*L1503</f>
        <v>#REF!</v>
      </c>
      <c r="P1503" s="8">
        <f t="shared" ref="P1503:P1566" si="168">VALUE(IF(RIGHT(I1503,1)="]",MID(I1503,LEN(I1503)-8,8),D1503))</f>
        <v>0</v>
      </c>
      <c r="Q1503" s="8" t="e">
        <f>VLOOKUP(P1503,'Lookup Tables'!$A$3:$B$121,1,TRUE)</f>
        <v>#N/A</v>
      </c>
      <c r="R1503" s="9" t="e">
        <f>VLOOKUP(P1503,'Lookup Tables'!$A$3:$B$121,2,TRUE)</f>
        <v>#N/A</v>
      </c>
      <c r="S1503" s="10" t="e">
        <f>VLOOKUP(P1503,'Lookup Tables'!$D$3:$E$25,2,TRUE)</f>
        <v>#N/A</v>
      </c>
      <c r="T1503" s="24" t="str">
        <f>IF(LEFT(G1503,2)="PH",VLOOKUP(LEFT(G1503,3),'Lookup Tables'!$G$3:$H$37,2,FALSE),IF(ISNA(VLOOKUP(LEFT(G1503,2),'Lookup Tables'!$G$3:$H$37,2,FALSE)),"Other",VLOOKUP(LEFT(G1503,2),'Lookup Tables'!$G$3:$H$37,2,FALSE)))</f>
        <v>Other</v>
      </c>
      <c r="U1503" s="79" t="str">
        <f t="shared" si="163"/>
        <v/>
      </c>
      <c r="V1503" s="79" t="str">
        <f t="shared" si="164"/>
        <v>n/a</v>
      </c>
      <c r="W1503" s="79">
        <f>VLOOKUP(V1503,'Lookup Tables'!$K$3:$L$21,2,FALSE)</f>
        <v>0</v>
      </c>
      <c r="X1503" s="79">
        <f t="shared" si="165"/>
        <v>0</v>
      </c>
      <c r="Y1503" s="12" t="e">
        <f ca="1">IF(R1503="LATE",TODAY()-P1503,0)</f>
        <v>#N/A</v>
      </c>
      <c r="Z1503" s="24" t="e">
        <f ca="1">Y1503*L1503</f>
        <v>#N/A</v>
      </c>
      <c r="AA1503" s="80"/>
      <c r="AB1503" s="93"/>
    </row>
    <row r="1504" spans="1:28" x14ac:dyDescent="0.25">
      <c r="A1504" s="25"/>
      <c r="B1504" s="25"/>
      <c r="C1504" s="26"/>
      <c r="D1504" s="26"/>
      <c r="E1504" s="25"/>
      <c r="F1504" s="25"/>
      <c r="G1504" s="25"/>
      <c r="H1504" s="25"/>
      <c r="I1504" s="25"/>
      <c r="J1504" s="27"/>
      <c r="K1504" s="27"/>
      <c r="L1504" s="27"/>
      <c r="M1504" s="93" t="e">
        <f>#REF!/#REF!</f>
        <v>#REF!</v>
      </c>
      <c r="N1504" s="27" t="str">
        <f t="shared" si="166"/>
        <v/>
      </c>
      <c r="O1504" s="27" t="e">
        <f t="shared" si="167"/>
        <v>#REF!</v>
      </c>
      <c r="P1504" s="8">
        <f t="shared" si="168"/>
        <v>0</v>
      </c>
      <c r="Q1504" s="8" t="e">
        <f>VLOOKUP(P1504,'Lookup Tables'!$A$3:$B$121,1,TRUE)</f>
        <v>#N/A</v>
      </c>
      <c r="R1504" s="9" t="e">
        <f>VLOOKUP(P1504,'Lookup Tables'!$A$3:$B$121,2,TRUE)</f>
        <v>#N/A</v>
      </c>
      <c r="S1504" s="10" t="e">
        <f>VLOOKUP(P1504,'Lookup Tables'!$D$3:$E$25,2,TRUE)</f>
        <v>#N/A</v>
      </c>
      <c r="T1504" s="24" t="str">
        <f>IF(LEFT(G1504,2)="PH",VLOOKUP(LEFT(G1504,3),'Lookup Tables'!$G$3:$H$37,2,FALSE),IF(ISNA(VLOOKUP(LEFT(G1504,2),'Lookup Tables'!$G$3:$H$37,2,FALSE)),"Other",VLOOKUP(LEFT(G1504,2),'Lookup Tables'!$G$3:$H$37,2,FALSE)))</f>
        <v>Other</v>
      </c>
      <c r="U1504" s="79" t="str">
        <f t="shared" si="163"/>
        <v/>
      </c>
      <c r="V1504" s="79" t="str">
        <f t="shared" si="164"/>
        <v>n/a</v>
      </c>
      <c r="W1504" s="79">
        <f>VLOOKUP(V1504,'Lookup Tables'!$K$3:$L$21,2,FALSE)</f>
        <v>0</v>
      </c>
      <c r="X1504" s="79">
        <f t="shared" si="165"/>
        <v>0</v>
      </c>
      <c r="Y1504" s="12" t="e">
        <f ca="1">IF(R1504="LATE",TODAY()-P1504,0)</f>
        <v>#N/A</v>
      </c>
      <c r="Z1504" s="24" t="e">
        <f ca="1">Y1504*L1504</f>
        <v>#N/A</v>
      </c>
      <c r="AA1504" s="80"/>
      <c r="AB1504" s="93"/>
    </row>
    <row r="1505" spans="1:28" x14ac:dyDescent="0.25">
      <c r="A1505" s="25"/>
      <c r="B1505" s="25"/>
      <c r="C1505" s="26"/>
      <c r="D1505" s="26"/>
      <c r="E1505" s="25"/>
      <c r="F1505" s="25"/>
      <c r="G1505" s="25"/>
      <c r="H1505" s="25"/>
      <c r="I1505" s="25"/>
      <c r="J1505" s="27"/>
      <c r="K1505" s="27"/>
      <c r="L1505" s="27"/>
      <c r="M1505" s="93" t="e">
        <f>#REF!/#REF!</f>
        <v>#REF!</v>
      </c>
      <c r="N1505" s="27" t="str">
        <f t="shared" si="166"/>
        <v/>
      </c>
      <c r="O1505" s="27" t="e">
        <f t="shared" si="167"/>
        <v>#REF!</v>
      </c>
      <c r="P1505" s="8">
        <f t="shared" si="168"/>
        <v>0</v>
      </c>
      <c r="Q1505" s="8" t="e">
        <f>VLOOKUP(P1505,'Lookup Tables'!$A$3:$B$121,1,TRUE)</f>
        <v>#N/A</v>
      </c>
      <c r="R1505" s="9" t="e">
        <f>VLOOKUP(P1505,'Lookup Tables'!$A$3:$B$121,2,TRUE)</f>
        <v>#N/A</v>
      </c>
      <c r="S1505" s="10" t="e">
        <f>VLOOKUP(P1505,'Lookup Tables'!$D$3:$E$25,2,TRUE)</f>
        <v>#N/A</v>
      </c>
      <c r="T1505" s="24" t="str">
        <f>IF(LEFT(G1505,2)="PH",VLOOKUP(LEFT(G1505,3),'Lookup Tables'!$G$3:$H$37,2,FALSE),IF(ISNA(VLOOKUP(LEFT(G1505,2),'Lookup Tables'!$G$3:$H$37,2,FALSE)),"Other",VLOOKUP(LEFT(G1505,2),'Lookup Tables'!$G$3:$H$37,2,FALSE)))</f>
        <v>Other</v>
      </c>
      <c r="U1505" s="79" t="str">
        <f t="shared" si="163"/>
        <v/>
      </c>
      <c r="V1505" s="79" t="str">
        <f t="shared" si="164"/>
        <v>n/a</v>
      </c>
      <c r="W1505" s="79">
        <f>VLOOKUP(V1505,'Lookup Tables'!$K$3:$L$21,2,FALSE)</f>
        <v>0</v>
      </c>
      <c r="X1505" s="79">
        <f t="shared" si="165"/>
        <v>0</v>
      </c>
      <c r="Y1505" s="12" t="e">
        <f ca="1">IF(R1505="LATE",TODAY()-P1505,0)</f>
        <v>#N/A</v>
      </c>
      <c r="Z1505" s="24" t="e">
        <f ca="1">Y1505*L1505</f>
        <v>#N/A</v>
      </c>
      <c r="AA1505" s="80"/>
      <c r="AB1505" s="93"/>
    </row>
    <row r="1506" spans="1:28" x14ac:dyDescent="0.25">
      <c r="A1506" s="25"/>
      <c r="B1506" s="25"/>
      <c r="C1506" s="26"/>
      <c r="D1506" s="26"/>
      <c r="E1506" s="25"/>
      <c r="F1506" s="25"/>
      <c r="G1506" s="25"/>
      <c r="H1506" s="25"/>
      <c r="I1506" s="25"/>
      <c r="J1506" s="27"/>
      <c r="K1506" s="27"/>
      <c r="L1506" s="27"/>
      <c r="M1506" s="93" t="e">
        <f>#REF!/#REF!</f>
        <v>#REF!</v>
      </c>
      <c r="N1506" s="27" t="str">
        <f t="shared" si="166"/>
        <v/>
      </c>
      <c r="O1506" s="27" t="e">
        <f t="shared" si="167"/>
        <v>#REF!</v>
      </c>
      <c r="P1506" s="8">
        <f t="shared" si="168"/>
        <v>0</v>
      </c>
      <c r="Q1506" s="8" t="e">
        <f>VLOOKUP(P1506,'Lookup Tables'!$A$3:$B$121,1,TRUE)</f>
        <v>#N/A</v>
      </c>
      <c r="R1506" s="9" t="e">
        <f>VLOOKUP(P1506,'Lookup Tables'!$A$3:$B$121,2,TRUE)</f>
        <v>#N/A</v>
      </c>
      <c r="S1506" s="10" t="e">
        <f>VLOOKUP(P1506,'Lookup Tables'!$D$3:$E$25,2,TRUE)</f>
        <v>#N/A</v>
      </c>
      <c r="T1506" s="24" t="str">
        <f>IF(LEFT(G1506,2)="PH",VLOOKUP(LEFT(G1506,3),'Lookup Tables'!$G$3:$H$37,2,FALSE),IF(ISNA(VLOOKUP(LEFT(G1506,2),'Lookup Tables'!$G$3:$H$37,2,FALSE)),"Other",VLOOKUP(LEFT(G1506,2),'Lookup Tables'!$G$3:$H$37,2,FALSE)))</f>
        <v>Other</v>
      </c>
      <c r="U1506" s="79" t="str">
        <f t="shared" si="163"/>
        <v/>
      </c>
      <c r="V1506" s="79" t="str">
        <f t="shared" si="164"/>
        <v>n/a</v>
      </c>
      <c r="W1506" s="79">
        <f>VLOOKUP(V1506,'Lookup Tables'!$K$3:$L$21,2,FALSE)</f>
        <v>0</v>
      </c>
      <c r="X1506" s="79">
        <f t="shared" si="165"/>
        <v>0</v>
      </c>
      <c r="Y1506" s="12" t="e">
        <f ca="1">IF(R1506="LATE",TODAY()-P1506,0)</f>
        <v>#N/A</v>
      </c>
      <c r="Z1506" s="24" t="e">
        <f ca="1">Y1506*L1506</f>
        <v>#N/A</v>
      </c>
      <c r="AA1506" s="80"/>
      <c r="AB1506" s="93"/>
    </row>
    <row r="1507" spans="1:28" x14ac:dyDescent="0.25">
      <c r="A1507" s="25"/>
      <c r="B1507" s="25"/>
      <c r="C1507" s="26"/>
      <c r="D1507" s="26"/>
      <c r="E1507" s="25"/>
      <c r="F1507" s="25"/>
      <c r="G1507" s="25"/>
      <c r="H1507" s="25"/>
      <c r="I1507" s="25"/>
      <c r="J1507" s="27"/>
      <c r="K1507" s="27"/>
      <c r="L1507" s="27"/>
      <c r="M1507" s="93" t="e">
        <f>#REF!/#REF!</f>
        <v>#REF!</v>
      </c>
      <c r="N1507" s="27" t="str">
        <f t="shared" si="166"/>
        <v/>
      </c>
      <c r="O1507" s="27" t="e">
        <f t="shared" si="167"/>
        <v>#REF!</v>
      </c>
      <c r="P1507" s="8">
        <f t="shared" si="168"/>
        <v>0</v>
      </c>
      <c r="Q1507" s="8" t="e">
        <f>VLOOKUP(P1507,'Lookup Tables'!$A$3:$B$121,1,TRUE)</f>
        <v>#N/A</v>
      </c>
      <c r="R1507" s="9" t="e">
        <f>VLOOKUP(P1507,'Lookup Tables'!$A$3:$B$121,2,TRUE)</f>
        <v>#N/A</v>
      </c>
      <c r="S1507" s="10" t="e">
        <f>VLOOKUP(P1507,'Lookup Tables'!$D$3:$E$25,2,TRUE)</f>
        <v>#N/A</v>
      </c>
      <c r="T1507" s="24" t="str">
        <f>IF(LEFT(G1507,2)="PH",VLOOKUP(LEFT(G1507,3),'Lookup Tables'!$G$3:$H$37,2,FALSE),IF(ISNA(VLOOKUP(LEFT(G1507,2),'Lookup Tables'!$G$3:$H$37,2,FALSE)),"Other",VLOOKUP(LEFT(G1507,2),'Lookup Tables'!$G$3:$H$37,2,FALSE)))</f>
        <v>Other</v>
      </c>
      <c r="U1507" s="79" t="str">
        <f t="shared" si="163"/>
        <v/>
      </c>
      <c r="V1507" s="79" t="str">
        <f t="shared" si="164"/>
        <v>n/a</v>
      </c>
      <c r="W1507" s="79">
        <f>VLOOKUP(V1507,'Lookup Tables'!$K$3:$L$21,2,FALSE)</f>
        <v>0</v>
      </c>
      <c r="X1507" s="79">
        <f t="shared" si="165"/>
        <v>0</v>
      </c>
      <c r="Y1507" s="12" t="e">
        <f ca="1">IF(R1507="LATE",TODAY()-P1507,0)</f>
        <v>#N/A</v>
      </c>
      <c r="Z1507" s="24" t="e">
        <f ca="1">Y1507*L1507</f>
        <v>#N/A</v>
      </c>
      <c r="AA1507" s="80"/>
      <c r="AB1507" s="93"/>
    </row>
    <row r="1508" spans="1:28" x14ac:dyDescent="0.25">
      <c r="A1508" s="25"/>
      <c r="B1508" s="25"/>
      <c r="C1508" s="26"/>
      <c r="D1508" s="26"/>
      <c r="E1508" s="25"/>
      <c r="F1508" s="25"/>
      <c r="G1508" s="25"/>
      <c r="H1508" s="25"/>
      <c r="I1508" s="25"/>
      <c r="J1508" s="27"/>
      <c r="K1508" s="27"/>
      <c r="L1508" s="27"/>
      <c r="M1508" s="93" t="e">
        <f>#REF!/#REF!</f>
        <v>#REF!</v>
      </c>
      <c r="N1508" s="27" t="str">
        <f t="shared" si="166"/>
        <v/>
      </c>
      <c r="O1508" s="27" t="e">
        <f t="shared" si="167"/>
        <v>#REF!</v>
      </c>
      <c r="P1508" s="8">
        <f t="shared" si="168"/>
        <v>0</v>
      </c>
      <c r="Q1508" s="8" t="e">
        <f>VLOOKUP(P1508,'Lookup Tables'!$A$3:$B$121,1,TRUE)</f>
        <v>#N/A</v>
      </c>
      <c r="R1508" s="9" t="e">
        <f>VLOOKUP(P1508,'Lookup Tables'!$A$3:$B$121,2,TRUE)</f>
        <v>#N/A</v>
      </c>
      <c r="S1508" s="10" t="e">
        <f>VLOOKUP(P1508,'Lookup Tables'!$D$3:$E$25,2,TRUE)</f>
        <v>#N/A</v>
      </c>
      <c r="T1508" s="24" t="str">
        <f>IF(LEFT(G1508,2)="PH",VLOOKUP(LEFT(G1508,3),'Lookup Tables'!$G$3:$H$37,2,FALSE),IF(ISNA(VLOOKUP(LEFT(G1508,2),'Lookup Tables'!$G$3:$H$37,2,FALSE)),"Other",VLOOKUP(LEFT(G1508,2),'Lookup Tables'!$G$3:$H$37,2,FALSE)))</f>
        <v>Other</v>
      </c>
      <c r="U1508" s="79" t="str">
        <f t="shared" si="163"/>
        <v/>
      </c>
      <c r="V1508" s="79" t="str">
        <f t="shared" si="164"/>
        <v>n/a</v>
      </c>
      <c r="W1508" s="79">
        <f>VLOOKUP(V1508,'Lookup Tables'!$K$3:$L$21,2,FALSE)</f>
        <v>0</v>
      </c>
      <c r="X1508" s="79">
        <f t="shared" si="165"/>
        <v>0</v>
      </c>
      <c r="Y1508" s="12" t="e">
        <f ca="1">IF(R1508="LATE",TODAY()-P1508,0)</f>
        <v>#N/A</v>
      </c>
      <c r="Z1508" s="24" t="e">
        <f ca="1">Y1508*L1508</f>
        <v>#N/A</v>
      </c>
      <c r="AA1508" s="80"/>
      <c r="AB1508" s="93"/>
    </row>
    <row r="1509" spans="1:28" x14ac:dyDescent="0.25">
      <c r="A1509" s="25"/>
      <c r="B1509" s="25"/>
      <c r="C1509" s="26"/>
      <c r="D1509" s="26"/>
      <c r="E1509" s="25"/>
      <c r="F1509" s="25"/>
      <c r="G1509" s="25"/>
      <c r="H1509" s="25"/>
      <c r="I1509" s="25"/>
      <c r="J1509" s="27"/>
      <c r="K1509" s="27"/>
      <c r="L1509" s="27"/>
      <c r="M1509" s="93" t="e">
        <f>#REF!/#REF!</f>
        <v>#REF!</v>
      </c>
      <c r="N1509" s="27" t="str">
        <f t="shared" si="166"/>
        <v/>
      </c>
      <c r="O1509" s="27" t="e">
        <f t="shared" si="167"/>
        <v>#REF!</v>
      </c>
      <c r="P1509" s="8">
        <f t="shared" si="168"/>
        <v>0</v>
      </c>
      <c r="Q1509" s="8" t="e">
        <f>VLOOKUP(P1509,'Lookup Tables'!$A$3:$B$121,1,TRUE)</f>
        <v>#N/A</v>
      </c>
      <c r="R1509" s="9" t="e">
        <f>VLOOKUP(P1509,'Lookup Tables'!$A$3:$B$121,2,TRUE)</f>
        <v>#N/A</v>
      </c>
      <c r="S1509" s="10" t="e">
        <f>VLOOKUP(P1509,'Lookup Tables'!$D$3:$E$25,2,TRUE)</f>
        <v>#N/A</v>
      </c>
      <c r="T1509" s="24" t="str">
        <f>IF(LEFT(G1509,2)="PH",VLOOKUP(LEFT(G1509,3),'Lookup Tables'!$G$3:$H$37,2,FALSE),IF(ISNA(VLOOKUP(LEFT(G1509,2),'Lookup Tables'!$G$3:$H$37,2,FALSE)),"Other",VLOOKUP(LEFT(G1509,2),'Lookup Tables'!$G$3:$H$37,2,FALSE)))</f>
        <v>Other</v>
      </c>
      <c r="U1509" s="79" t="str">
        <f t="shared" si="163"/>
        <v/>
      </c>
      <c r="V1509" s="79" t="str">
        <f t="shared" si="164"/>
        <v>n/a</v>
      </c>
      <c r="W1509" s="79">
        <f>VLOOKUP(V1509,'Lookup Tables'!$K$3:$L$21,2,FALSE)</f>
        <v>0</v>
      </c>
      <c r="X1509" s="79">
        <f t="shared" si="165"/>
        <v>0</v>
      </c>
      <c r="Y1509" s="12" t="e">
        <f ca="1">IF(R1509="LATE",TODAY()-P1509,0)</f>
        <v>#N/A</v>
      </c>
      <c r="Z1509" s="24" t="e">
        <f ca="1">Y1509*L1509</f>
        <v>#N/A</v>
      </c>
      <c r="AA1509" s="80"/>
      <c r="AB1509" s="93"/>
    </row>
    <row r="1510" spans="1:28" x14ac:dyDescent="0.25">
      <c r="A1510" s="25"/>
      <c r="B1510" s="25"/>
      <c r="C1510" s="26"/>
      <c r="D1510" s="26"/>
      <c r="E1510" s="25"/>
      <c r="F1510" s="25"/>
      <c r="G1510" s="25"/>
      <c r="H1510" s="25"/>
      <c r="I1510" s="25"/>
      <c r="J1510" s="27"/>
      <c r="K1510" s="27"/>
      <c r="L1510" s="27"/>
      <c r="M1510" s="93" t="e">
        <f>#REF!/#REF!</f>
        <v>#REF!</v>
      </c>
      <c r="N1510" s="27" t="str">
        <f t="shared" si="166"/>
        <v/>
      </c>
      <c r="O1510" s="27" t="e">
        <f t="shared" si="167"/>
        <v>#REF!</v>
      </c>
      <c r="P1510" s="8">
        <f t="shared" si="168"/>
        <v>0</v>
      </c>
      <c r="Q1510" s="8" t="e">
        <f>VLOOKUP(P1510,'Lookup Tables'!$A$3:$B$121,1,TRUE)</f>
        <v>#N/A</v>
      </c>
      <c r="R1510" s="9" t="e">
        <f>VLOOKUP(P1510,'Lookup Tables'!$A$3:$B$121,2,TRUE)</f>
        <v>#N/A</v>
      </c>
      <c r="S1510" s="10" t="e">
        <f>VLOOKUP(P1510,'Lookup Tables'!$D$3:$E$25,2,TRUE)</f>
        <v>#N/A</v>
      </c>
      <c r="T1510" s="24" t="str">
        <f>IF(LEFT(G1510,2)="PH",VLOOKUP(LEFT(G1510,3),'Lookup Tables'!$G$3:$H$37,2,FALSE),IF(ISNA(VLOOKUP(LEFT(G1510,2),'Lookup Tables'!$G$3:$H$37,2,FALSE)),"Other",VLOOKUP(LEFT(G1510,2),'Lookup Tables'!$G$3:$H$37,2,FALSE)))</f>
        <v>Other</v>
      </c>
      <c r="U1510" s="79" t="str">
        <f t="shared" si="163"/>
        <v/>
      </c>
      <c r="V1510" s="79" t="str">
        <f t="shared" si="164"/>
        <v>n/a</v>
      </c>
      <c r="W1510" s="79">
        <f>VLOOKUP(V1510,'Lookup Tables'!$K$3:$L$21,2,FALSE)</f>
        <v>0</v>
      </c>
      <c r="X1510" s="79">
        <f t="shared" si="165"/>
        <v>0</v>
      </c>
      <c r="Y1510" s="12" t="e">
        <f ca="1">IF(R1510="LATE",TODAY()-P1510,0)</f>
        <v>#N/A</v>
      </c>
      <c r="Z1510" s="24" t="e">
        <f ca="1">Y1510*L1510</f>
        <v>#N/A</v>
      </c>
      <c r="AA1510" s="80"/>
      <c r="AB1510" s="93"/>
    </row>
    <row r="1511" spans="1:28" x14ac:dyDescent="0.25">
      <c r="A1511" s="25"/>
      <c r="B1511" s="25"/>
      <c r="C1511" s="26"/>
      <c r="D1511" s="26"/>
      <c r="E1511" s="25"/>
      <c r="F1511" s="25"/>
      <c r="G1511" s="25"/>
      <c r="H1511" s="25"/>
      <c r="I1511" s="25"/>
      <c r="J1511" s="27"/>
      <c r="K1511" s="27"/>
      <c r="L1511" s="27"/>
      <c r="M1511" s="93" t="e">
        <f>#REF!/#REF!</f>
        <v>#REF!</v>
      </c>
      <c r="N1511" s="27" t="str">
        <f t="shared" si="166"/>
        <v/>
      </c>
      <c r="O1511" s="27" t="e">
        <f t="shared" si="167"/>
        <v>#REF!</v>
      </c>
      <c r="P1511" s="8">
        <f t="shared" si="168"/>
        <v>0</v>
      </c>
      <c r="Q1511" s="8" t="e">
        <f>VLOOKUP(P1511,'Lookup Tables'!$A$3:$B$121,1,TRUE)</f>
        <v>#N/A</v>
      </c>
      <c r="R1511" s="9" t="e">
        <f>VLOOKUP(P1511,'Lookup Tables'!$A$3:$B$121,2,TRUE)</f>
        <v>#N/A</v>
      </c>
      <c r="S1511" s="10" t="e">
        <f>VLOOKUP(P1511,'Lookup Tables'!$D$3:$E$25,2,TRUE)</f>
        <v>#N/A</v>
      </c>
      <c r="T1511" s="24" t="str">
        <f>IF(LEFT(G1511,2)="PH",VLOOKUP(LEFT(G1511,3),'Lookup Tables'!$G$3:$H$37,2,FALSE),IF(ISNA(VLOOKUP(LEFT(G1511,2),'Lookup Tables'!$G$3:$H$37,2,FALSE)),"Other",VLOOKUP(LEFT(G1511,2),'Lookup Tables'!$G$3:$H$37,2,FALSE)))</f>
        <v>Other</v>
      </c>
      <c r="U1511" s="79" t="str">
        <f t="shared" si="163"/>
        <v/>
      </c>
      <c r="V1511" s="79" t="str">
        <f t="shared" si="164"/>
        <v>n/a</v>
      </c>
      <c r="W1511" s="79">
        <f>VLOOKUP(V1511,'Lookup Tables'!$K$3:$L$21,2,FALSE)</f>
        <v>0</v>
      </c>
      <c r="X1511" s="79">
        <f t="shared" si="165"/>
        <v>0</v>
      </c>
      <c r="Y1511" s="12" t="e">
        <f ca="1">IF(R1511="LATE",TODAY()-P1511,0)</f>
        <v>#N/A</v>
      </c>
      <c r="Z1511" s="24" t="e">
        <f ca="1">Y1511*L1511</f>
        <v>#N/A</v>
      </c>
      <c r="AA1511" s="80"/>
      <c r="AB1511" s="93"/>
    </row>
    <row r="1512" spans="1:28" x14ac:dyDescent="0.25">
      <c r="A1512" s="25"/>
      <c r="B1512" s="25"/>
      <c r="C1512" s="26"/>
      <c r="D1512" s="26"/>
      <c r="E1512" s="25"/>
      <c r="F1512" s="25"/>
      <c r="G1512" s="25"/>
      <c r="H1512" s="25"/>
      <c r="I1512" s="25"/>
      <c r="J1512" s="27"/>
      <c r="K1512" s="27"/>
      <c r="L1512" s="27"/>
      <c r="M1512" s="93" t="e">
        <f>#REF!/#REF!</f>
        <v>#REF!</v>
      </c>
      <c r="N1512" s="27" t="str">
        <f t="shared" si="166"/>
        <v/>
      </c>
      <c r="O1512" s="27" t="e">
        <f t="shared" si="167"/>
        <v>#REF!</v>
      </c>
      <c r="P1512" s="8">
        <f t="shared" si="168"/>
        <v>0</v>
      </c>
      <c r="Q1512" s="8" t="e">
        <f>VLOOKUP(P1512,'Lookup Tables'!$A$3:$B$121,1,TRUE)</f>
        <v>#N/A</v>
      </c>
      <c r="R1512" s="9" t="e">
        <f>VLOOKUP(P1512,'Lookup Tables'!$A$3:$B$121,2,TRUE)</f>
        <v>#N/A</v>
      </c>
      <c r="S1512" s="10" t="e">
        <f>VLOOKUP(P1512,'Lookup Tables'!$D$3:$E$25,2,TRUE)</f>
        <v>#N/A</v>
      </c>
      <c r="T1512" s="24" t="str">
        <f>IF(LEFT(G1512,2)="PH",VLOOKUP(LEFT(G1512,3),'Lookup Tables'!$G$3:$H$37,2,FALSE),IF(ISNA(VLOOKUP(LEFT(G1512,2),'Lookup Tables'!$G$3:$H$37,2,FALSE)),"Other",VLOOKUP(LEFT(G1512,2),'Lookup Tables'!$G$3:$H$37,2,FALSE)))</f>
        <v>Other</v>
      </c>
      <c r="U1512" s="79" t="str">
        <f t="shared" si="163"/>
        <v/>
      </c>
      <c r="V1512" s="79" t="str">
        <f t="shared" si="164"/>
        <v>n/a</v>
      </c>
      <c r="W1512" s="79">
        <f>VLOOKUP(V1512,'Lookup Tables'!$K$3:$L$21,2,FALSE)</f>
        <v>0</v>
      </c>
      <c r="X1512" s="79">
        <f t="shared" si="165"/>
        <v>0</v>
      </c>
      <c r="Y1512" s="12" t="e">
        <f ca="1">IF(R1512="LATE",TODAY()-P1512,0)</f>
        <v>#N/A</v>
      </c>
      <c r="Z1512" s="24" t="e">
        <f ca="1">Y1512*L1512</f>
        <v>#N/A</v>
      </c>
      <c r="AA1512" s="80"/>
      <c r="AB1512" s="93"/>
    </row>
    <row r="1513" spans="1:28" x14ac:dyDescent="0.25">
      <c r="A1513" s="25"/>
      <c r="B1513" s="25"/>
      <c r="C1513" s="26"/>
      <c r="D1513" s="26"/>
      <c r="E1513" s="25"/>
      <c r="F1513" s="25"/>
      <c r="G1513" s="25"/>
      <c r="H1513" s="25"/>
      <c r="I1513" s="25"/>
      <c r="J1513" s="27"/>
      <c r="K1513" s="27"/>
      <c r="L1513" s="27"/>
      <c r="M1513" s="93" t="e">
        <f>#REF!/#REF!</f>
        <v>#REF!</v>
      </c>
      <c r="N1513" s="27" t="str">
        <f t="shared" si="166"/>
        <v/>
      </c>
      <c r="O1513" s="27" t="e">
        <f t="shared" si="167"/>
        <v>#REF!</v>
      </c>
      <c r="P1513" s="8">
        <f t="shared" si="168"/>
        <v>0</v>
      </c>
      <c r="Q1513" s="8" t="e">
        <f>VLOOKUP(P1513,'Lookup Tables'!$A$3:$B$121,1,TRUE)</f>
        <v>#N/A</v>
      </c>
      <c r="R1513" s="9" t="e">
        <f>VLOOKUP(P1513,'Lookup Tables'!$A$3:$B$121,2,TRUE)</f>
        <v>#N/A</v>
      </c>
      <c r="S1513" s="10" t="e">
        <f>VLOOKUP(P1513,'Lookup Tables'!$D$3:$E$25,2,TRUE)</f>
        <v>#N/A</v>
      </c>
      <c r="T1513" s="24" t="str">
        <f>IF(LEFT(G1513,2)="PH",VLOOKUP(LEFT(G1513,3),'Lookup Tables'!$G$3:$H$37,2,FALSE),IF(ISNA(VLOOKUP(LEFT(G1513,2),'Lookup Tables'!$G$3:$H$37,2,FALSE)),"Other",VLOOKUP(LEFT(G1513,2),'Lookup Tables'!$G$3:$H$37,2,FALSE)))</f>
        <v>Other</v>
      </c>
      <c r="U1513" s="79" t="str">
        <f t="shared" si="163"/>
        <v/>
      </c>
      <c r="V1513" s="79" t="str">
        <f t="shared" si="164"/>
        <v>n/a</v>
      </c>
      <c r="W1513" s="79">
        <f>VLOOKUP(V1513,'Lookup Tables'!$K$3:$L$21,2,FALSE)</f>
        <v>0</v>
      </c>
      <c r="X1513" s="79">
        <f t="shared" si="165"/>
        <v>0</v>
      </c>
      <c r="Y1513" s="12" t="e">
        <f ca="1">IF(R1513="LATE",TODAY()-P1513,0)</f>
        <v>#N/A</v>
      </c>
      <c r="Z1513" s="24" t="e">
        <f ca="1">Y1513*L1513</f>
        <v>#N/A</v>
      </c>
      <c r="AA1513" s="80"/>
      <c r="AB1513" s="93"/>
    </row>
    <row r="1514" spans="1:28" x14ac:dyDescent="0.25">
      <c r="A1514" s="25"/>
      <c r="B1514" s="25"/>
      <c r="C1514" s="26"/>
      <c r="D1514" s="26"/>
      <c r="E1514" s="25"/>
      <c r="F1514" s="25"/>
      <c r="G1514" s="25"/>
      <c r="H1514" s="25"/>
      <c r="I1514" s="25"/>
      <c r="J1514" s="27"/>
      <c r="K1514" s="27"/>
      <c r="L1514" s="27"/>
      <c r="M1514" s="93" t="e">
        <f>#REF!/#REF!</f>
        <v>#REF!</v>
      </c>
      <c r="N1514" s="27" t="str">
        <f t="shared" si="166"/>
        <v/>
      </c>
      <c r="O1514" s="27" t="e">
        <f t="shared" si="167"/>
        <v>#REF!</v>
      </c>
      <c r="P1514" s="8">
        <f t="shared" si="168"/>
        <v>0</v>
      </c>
      <c r="Q1514" s="8" t="e">
        <f>VLOOKUP(P1514,'Lookup Tables'!$A$3:$B$121,1,TRUE)</f>
        <v>#N/A</v>
      </c>
      <c r="R1514" s="9" t="e">
        <f>VLOOKUP(P1514,'Lookup Tables'!$A$3:$B$121,2,TRUE)</f>
        <v>#N/A</v>
      </c>
      <c r="S1514" s="10" t="e">
        <f>VLOOKUP(P1514,'Lookup Tables'!$D$3:$E$25,2,TRUE)</f>
        <v>#N/A</v>
      </c>
      <c r="T1514" s="24" t="str">
        <f>IF(LEFT(G1514,2)="PH",VLOOKUP(LEFT(G1514,3),'Lookup Tables'!$G$3:$H$37,2,FALSE),IF(ISNA(VLOOKUP(LEFT(G1514,2),'Lookup Tables'!$G$3:$H$37,2,FALSE)),"Other",VLOOKUP(LEFT(G1514,2),'Lookup Tables'!$G$3:$H$37,2,FALSE)))</f>
        <v>Other</v>
      </c>
      <c r="U1514" s="79" t="str">
        <f t="shared" si="163"/>
        <v/>
      </c>
      <c r="V1514" s="79" t="str">
        <f t="shared" si="164"/>
        <v>n/a</v>
      </c>
      <c r="W1514" s="79">
        <f>VLOOKUP(V1514,'Lookup Tables'!$K$3:$L$21,2,FALSE)</f>
        <v>0</v>
      </c>
      <c r="X1514" s="79">
        <f t="shared" si="165"/>
        <v>0</v>
      </c>
      <c r="Y1514" s="12" t="e">
        <f ca="1">IF(R1514="LATE",TODAY()-P1514,0)</f>
        <v>#N/A</v>
      </c>
      <c r="Z1514" s="24" t="e">
        <f ca="1">Y1514*L1514</f>
        <v>#N/A</v>
      </c>
      <c r="AA1514" s="80"/>
      <c r="AB1514" s="93"/>
    </row>
    <row r="1515" spans="1:28" x14ac:dyDescent="0.25">
      <c r="A1515" s="25"/>
      <c r="B1515" s="25"/>
      <c r="C1515" s="26"/>
      <c r="D1515" s="26"/>
      <c r="E1515" s="25"/>
      <c r="F1515" s="25"/>
      <c r="G1515" s="25"/>
      <c r="H1515" s="25"/>
      <c r="I1515" s="25"/>
      <c r="J1515" s="27"/>
      <c r="K1515" s="27"/>
      <c r="L1515" s="27"/>
      <c r="M1515" s="93" t="e">
        <f>#REF!/#REF!</f>
        <v>#REF!</v>
      </c>
      <c r="N1515" s="27" t="str">
        <f t="shared" si="166"/>
        <v/>
      </c>
      <c r="O1515" s="27" t="e">
        <f t="shared" si="167"/>
        <v>#REF!</v>
      </c>
      <c r="P1515" s="8">
        <f t="shared" si="168"/>
        <v>0</v>
      </c>
      <c r="Q1515" s="8" t="e">
        <f>VLOOKUP(P1515,'Lookup Tables'!$A$3:$B$121,1,TRUE)</f>
        <v>#N/A</v>
      </c>
      <c r="R1515" s="9" t="e">
        <f>VLOOKUP(P1515,'Lookup Tables'!$A$3:$B$121,2,TRUE)</f>
        <v>#N/A</v>
      </c>
      <c r="S1515" s="10" t="e">
        <f>VLOOKUP(P1515,'Lookup Tables'!$D$3:$E$25,2,TRUE)</f>
        <v>#N/A</v>
      </c>
      <c r="T1515" s="24" t="str">
        <f>IF(LEFT(G1515,2)="PH",VLOOKUP(LEFT(G1515,3),'Lookup Tables'!$G$3:$H$37,2,FALSE),IF(ISNA(VLOOKUP(LEFT(G1515,2),'Lookup Tables'!$G$3:$H$37,2,FALSE)),"Other",VLOOKUP(LEFT(G1515,2),'Lookup Tables'!$G$3:$H$37,2,FALSE)))</f>
        <v>Other</v>
      </c>
      <c r="U1515" s="79" t="str">
        <f t="shared" si="163"/>
        <v/>
      </c>
      <c r="V1515" s="79" t="str">
        <f t="shared" si="164"/>
        <v>n/a</v>
      </c>
      <c r="W1515" s="79">
        <f>VLOOKUP(V1515,'Lookup Tables'!$K$3:$L$21,2,FALSE)</f>
        <v>0</v>
      </c>
      <c r="X1515" s="79">
        <f t="shared" si="165"/>
        <v>0</v>
      </c>
      <c r="Y1515" s="12" t="e">
        <f ca="1">IF(R1515="LATE",TODAY()-P1515,0)</f>
        <v>#N/A</v>
      </c>
      <c r="Z1515" s="24" t="e">
        <f ca="1">Y1515*L1515</f>
        <v>#N/A</v>
      </c>
      <c r="AA1515" s="80"/>
      <c r="AB1515" s="93"/>
    </row>
    <row r="1516" spans="1:28" x14ac:dyDescent="0.25">
      <c r="A1516" s="25"/>
      <c r="B1516" s="25"/>
      <c r="C1516" s="26"/>
      <c r="D1516" s="26"/>
      <c r="E1516" s="25"/>
      <c r="F1516" s="25"/>
      <c r="G1516" s="25"/>
      <c r="H1516" s="25"/>
      <c r="I1516" s="25"/>
      <c r="J1516" s="27"/>
      <c r="K1516" s="27"/>
      <c r="L1516" s="27"/>
      <c r="M1516" s="93" t="e">
        <f>#REF!/#REF!</f>
        <v>#REF!</v>
      </c>
      <c r="N1516" s="27" t="str">
        <f t="shared" si="166"/>
        <v/>
      </c>
      <c r="O1516" s="27" t="e">
        <f t="shared" si="167"/>
        <v>#REF!</v>
      </c>
      <c r="P1516" s="8">
        <f t="shared" si="168"/>
        <v>0</v>
      </c>
      <c r="Q1516" s="8" t="e">
        <f>VLOOKUP(P1516,'Lookup Tables'!$A$3:$B$121,1,TRUE)</f>
        <v>#N/A</v>
      </c>
      <c r="R1516" s="9" t="e">
        <f>VLOOKUP(P1516,'Lookup Tables'!$A$3:$B$121,2,TRUE)</f>
        <v>#N/A</v>
      </c>
      <c r="S1516" s="10" t="e">
        <f>VLOOKUP(P1516,'Lookup Tables'!$D$3:$E$25,2,TRUE)</f>
        <v>#N/A</v>
      </c>
      <c r="T1516" s="24" t="str">
        <f>IF(LEFT(G1516,2)="PH",VLOOKUP(LEFT(G1516,3),'Lookup Tables'!$G$3:$H$37,2,FALSE),IF(ISNA(VLOOKUP(LEFT(G1516,2),'Lookup Tables'!$G$3:$H$37,2,FALSE)),"Other",VLOOKUP(LEFT(G1516,2),'Lookup Tables'!$G$3:$H$37,2,FALSE)))</f>
        <v>Other</v>
      </c>
      <c r="U1516" s="79" t="str">
        <f t="shared" si="163"/>
        <v/>
      </c>
      <c r="V1516" s="79" t="str">
        <f t="shared" si="164"/>
        <v>n/a</v>
      </c>
      <c r="W1516" s="79">
        <f>VLOOKUP(V1516,'Lookup Tables'!$K$3:$L$21,2,FALSE)</f>
        <v>0</v>
      </c>
      <c r="X1516" s="79">
        <f t="shared" si="165"/>
        <v>0</v>
      </c>
      <c r="Y1516" s="12" t="e">
        <f ca="1">IF(R1516="LATE",TODAY()-P1516,0)</f>
        <v>#N/A</v>
      </c>
      <c r="Z1516" s="24" t="e">
        <f ca="1">Y1516*L1516</f>
        <v>#N/A</v>
      </c>
      <c r="AA1516" s="80"/>
      <c r="AB1516" s="93"/>
    </row>
    <row r="1517" spans="1:28" x14ac:dyDescent="0.25">
      <c r="A1517" s="25"/>
      <c r="B1517" s="25"/>
      <c r="C1517" s="26"/>
      <c r="D1517" s="26"/>
      <c r="E1517" s="25"/>
      <c r="F1517" s="25"/>
      <c r="G1517" s="25"/>
      <c r="H1517" s="25"/>
      <c r="I1517" s="25"/>
      <c r="J1517" s="27"/>
      <c r="K1517" s="27"/>
      <c r="L1517" s="27"/>
      <c r="M1517" s="93" t="e">
        <f>#REF!/#REF!</f>
        <v>#REF!</v>
      </c>
      <c r="N1517" s="27" t="str">
        <f t="shared" si="166"/>
        <v/>
      </c>
      <c r="O1517" s="27" t="e">
        <f t="shared" si="167"/>
        <v>#REF!</v>
      </c>
      <c r="P1517" s="8">
        <f t="shared" si="168"/>
        <v>0</v>
      </c>
      <c r="Q1517" s="8" t="e">
        <f>VLOOKUP(P1517,'Lookup Tables'!$A$3:$B$121,1,TRUE)</f>
        <v>#N/A</v>
      </c>
      <c r="R1517" s="9" t="e">
        <f>VLOOKUP(P1517,'Lookup Tables'!$A$3:$B$121,2,TRUE)</f>
        <v>#N/A</v>
      </c>
      <c r="S1517" s="10" t="e">
        <f>VLOOKUP(P1517,'Lookup Tables'!$D$3:$E$25,2,TRUE)</f>
        <v>#N/A</v>
      </c>
      <c r="T1517" s="24" t="str">
        <f>IF(LEFT(G1517,2)="PH",VLOOKUP(LEFT(G1517,3),'Lookup Tables'!$G$3:$H$37,2,FALSE),IF(ISNA(VLOOKUP(LEFT(G1517,2),'Lookup Tables'!$G$3:$H$37,2,FALSE)),"Other",VLOOKUP(LEFT(G1517,2),'Lookup Tables'!$G$3:$H$37,2,FALSE)))</f>
        <v>Other</v>
      </c>
      <c r="U1517" s="79" t="str">
        <f t="shared" si="163"/>
        <v/>
      </c>
      <c r="V1517" s="79" t="str">
        <f t="shared" si="164"/>
        <v>n/a</v>
      </c>
      <c r="W1517" s="79">
        <f>VLOOKUP(V1517,'Lookup Tables'!$K$3:$L$21,2,FALSE)</f>
        <v>0</v>
      </c>
      <c r="X1517" s="79">
        <f t="shared" si="165"/>
        <v>0</v>
      </c>
      <c r="Y1517" s="12" t="e">
        <f ca="1">IF(R1517="LATE",TODAY()-P1517,0)</f>
        <v>#N/A</v>
      </c>
      <c r="Z1517" s="24" t="e">
        <f ca="1">Y1517*L1517</f>
        <v>#N/A</v>
      </c>
      <c r="AA1517" s="80"/>
      <c r="AB1517" s="93"/>
    </row>
    <row r="1518" spans="1:28" x14ac:dyDescent="0.25">
      <c r="A1518" s="25"/>
      <c r="B1518" s="25"/>
      <c r="C1518" s="26"/>
      <c r="D1518" s="26"/>
      <c r="E1518" s="25"/>
      <c r="F1518" s="25"/>
      <c r="G1518" s="25"/>
      <c r="H1518" s="25"/>
      <c r="I1518" s="25"/>
      <c r="J1518" s="27"/>
      <c r="K1518" s="27"/>
      <c r="L1518" s="27"/>
      <c r="M1518" s="93" t="e">
        <f>#REF!/#REF!</f>
        <v>#REF!</v>
      </c>
      <c r="N1518" s="27" t="str">
        <f t="shared" si="166"/>
        <v/>
      </c>
      <c r="O1518" s="27" t="e">
        <f t="shared" si="167"/>
        <v>#REF!</v>
      </c>
      <c r="P1518" s="8">
        <f t="shared" si="168"/>
        <v>0</v>
      </c>
      <c r="Q1518" s="8" t="e">
        <f>VLOOKUP(P1518,'Lookup Tables'!$A$3:$B$121,1,TRUE)</f>
        <v>#N/A</v>
      </c>
      <c r="R1518" s="9" t="e">
        <f>VLOOKUP(P1518,'Lookup Tables'!$A$3:$B$121,2,TRUE)</f>
        <v>#N/A</v>
      </c>
      <c r="S1518" s="10" t="e">
        <f>VLOOKUP(P1518,'Lookup Tables'!$D$3:$E$25,2,TRUE)</f>
        <v>#N/A</v>
      </c>
      <c r="T1518" s="24" t="str">
        <f>IF(LEFT(G1518,2)="PH",VLOOKUP(LEFT(G1518,3),'Lookup Tables'!$G$3:$H$37,2,FALSE),IF(ISNA(VLOOKUP(LEFT(G1518,2),'Lookup Tables'!$G$3:$H$37,2,FALSE)),"Other",VLOOKUP(LEFT(G1518,2),'Lookup Tables'!$G$3:$H$37,2,FALSE)))</f>
        <v>Other</v>
      </c>
      <c r="U1518" s="79" t="str">
        <f t="shared" si="163"/>
        <v/>
      </c>
      <c r="V1518" s="79" t="str">
        <f t="shared" si="164"/>
        <v>n/a</v>
      </c>
      <c r="W1518" s="79">
        <f>VLOOKUP(V1518,'Lookup Tables'!$K$3:$L$21,2,FALSE)</f>
        <v>0</v>
      </c>
      <c r="X1518" s="79">
        <f t="shared" si="165"/>
        <v>0</v>
      </c>
      <c r="Y1518" s="12" t="e">
        <f ca="1">IF(R1518="LATE",TODAY()-P1518,0)</f>
        <v>#N/A</v>
      </c>
      <c r="Z1518" s="24" t="e">
        <f ca="1">Y1518*L1518</f>
        <v>#N/A</v>
      </c>
      <c r="AA1518" s="80"/>
      <c r="AB1518" s="93"/>
    </row>
    <row r="1519" spans="1:28" x14ac:dyDescent="0.25">
      <c r="A1519" s="25"/>
      <c r="B1519" s="25"/>
      <c r="C1519" s="26"/>
      <c r="D1519" s="26"/>
      <c r="E1519" s="25"/>
      <c r="F1519" s="25"/>
      <c r="G1519" s="25"/>
      <c r="H1519" s="25"/>
      <c r="I1519" s="25"/>
      <c r="J1519" s="27"/>
      <c r="K1519" s="27"/>
      <c r="L1519" s="27"/>
      <c r="M1519" s="93" t="e">
        <f>#REF!/#REF!</f>
        <v>#REF!</v>
      </c>
      <c r="N1519" s="27" t="str">
        <f t="shared" si="166"/>
        <v/>
      </c>
      <c r="O1519" s="27" t="e">
        <f t="shared" si="167"/>
        <v>#REF!</v>
      </c>
      <c r="P1519" s="8">
        <f t="shared" si="168"/>
        <v>0</v>
      </c>
      <c r="Q1519" s="8" t="e">
        <f>VLOOKUP(P1519,'Lookup Tables'!$A$3:$B$121,1,TRUE)</f>
        <v>#N/A</v>
      </c>
      <c r="R1519" s="9" t="e">
        <f>VLOOKUP(P1519,'Lookup Tables'!$A$3:$B$121,2,TRUE)</f>
        <v>#N/A</v>
      </c>
      <c r="S1519" s="10" t="e">
        <f>VLOOKUP(P1519,'Lookup Tables'!$D$3:$E$25,2,TRUE)</f>
        <v>#N/A</v>
      </c>
      <c r="T1519" s="24" t="str">
        <f>IF(LEFT(G1519,2)="PH",VLOOKUP(LEFT(G1519,3),'Lookup Tables'!$G$3:$H$37,2,FALSE),IF(ISNA(VLOOKUP(LEFT(G1519,2),'Lookup Tables'!$G$3:$H$37,2,FALSE)),"Other",VLOOKUP(LEFT(G1519,2),'Lookup Tables'!$G$3:$H$37,2,FALSE)))</f>
        <v>Other</v>
      </c>
      <c r="U1519" s="79" t="str">
        <f t="shared" si="163"/>
        <v/>
      </c>
      <c r="V1519" s="79" t="str">
        <f t="shared" si="164"/>
        <v>n/a</v>
      </c>
      <c r="W1519" s="79">
        <f>VLOOKUP(V1519,'Lookup Tables'!$K$3:$L$21,2,FALSE)</f>
        <v>0</v>
      </c>
      <c r="X1519" s="79">
        <f t="shared" si="165"/>
        <v>0</v>
      </c>
      <c r="Y1519" s="12" t="e">
        <f ca="1">IF(R1519="LATE",TODAY()-P1519,0)</f>
        <v>#N/A</v>
      </c>
      <c r="Z1519" s="24" t="e">
        <f ca="1">Y1519*L1519</f>
        <v>#N/A</v>
      </c>
      <c r="AA1519" s="80"/>
      <c r="AB1519" s="93"/>
    </row>
    <row r="1520" spans="1:28" x14ac:dyDescent="0.25">
      <c r="A1520" s="25"/>
      <c r="B1520" s="25"/>
      <c r="C1520" s="26"/>
      <c r="D1520" s="26"/>
      <c r="E1520" s="25"/>
      <c r="F1520" s="25"/>
      <c r="G1520" s="25"/>
      <c r="H1520" s="25"/>
      <c r="I1520" s="25"/>
      <c r="J1520" s="27"/>
      <c r="K1520" s="27"/>
      <c r="L1520" s="27"/>
      <c r="M1520" s="93" t="e">
        <f>#REF!/#REF!</f>
        <v>#REF!</v>
      </c>
      <c r="N1520" s="27" t="str">
        <f t="shared" si="166"/>
        <v/>
      </c>
      <c r="O1520" s="27" t="e">
        <f t="shared" si="167"/>
        <v>#REF!</v>
      </c>
      <c r="P1520" s="8">
        <f t="shared" si="168"/>
        <v>0</v>
      </c>
      <c r="Q1520" s="8" t="e">
        <f>VLOOKUP(P1520,'Lookup Tables'!$A$3:$B$121,1,TRUE)</f>
        <v>#N/A</v>
      </c>
      <c r="R1520" s="9" t="e">
        <f>VLOOKUP(P1520,'Lookup Tables'!$A$3:$B$121,2,TRUE)</f>
        <v>#N/A</v>
      </c>
      <c r="S1520" s="10" t="e">
        <f>VLOOKUP(P1520,'Lookup Tables'!$D$3:$E$25,2,TRUE)</f>
        <v>#N/A</v>
      </c>
      <c r="T1520" s="24" t="str">
        <f>IF(LEFT(G1520,2)="PH",VLOOKUP(LEFT(G1520,3),'Lookup Tables'!$G$3:$H$37,2,FALSE),IF(ISNA(VLOOKUP(LEFT(G1520,2),'Lookup Tables'!$G$3:$H$37,2,FALSE)),"Other",VLOOKUP(LEFT(G1520,2),'Lookup Tables'!$G$3:$H$37,2,FALSE)))</f>
        <v>Other</v>
      </c>
      <c r="U1520" s="79" t="str">
        <f t="shared" si="163"/>
        <v/>
      </c>
      <c r="V1520" s="79" t="str">
        <f t="shared" si="164"/>
        <v>n/a</v>
      </c>
      <c r="W1520" s="79">
        <f>VLOOKUP(V1520,'Lookup Tables'!$K$3:$L$21,2,FALSE)</f>
        <v>0</v>
      </c>
      <c r="X1520" s="79">
        <f t="shared" si="165"/>
        <v>0</v>
      </c>
      <c r="Y1520" s="12" t="e">
        <f ca="1">IF(R1520="LATE",TODAY()-P1520,0)</f>
        <v>#N/A</v>
      </c>
      <c r="Z1520" s="24" t="e">
        <f ca="1">Y1520*L1520</f>
        <v>#N/A</v>
      </c>
      <c r="AA1520" s="80"/>
      <c r="AB1520" s="93"/>
    </row>
    <row r="1521" spans="1:28" x14ac:dyDescent="0.25">
      <c r="A1521" s="25"/>
      <c r="B1521" s="25"/>
      <c r="C1521" s="26"/>
      <c r="D1521" s="26"/>
      <c r="E1521" s="25"/>
      <c r="F1521" s="25"/>
      <c r="G1521" s="25"/>
      <c r="H1521" s="25"/>
      <c r="I1521" s="25"/>
      <c r="J1521" s="27"/>
      <c r="K1521" s="27"/>
      <c r="L1521" s="27"/>
      <c r="M1521" s="93" t="e">
        <f>#REF!/#REF!</f>
        <v>#REF!</v>
      </c>
      <c r="N1521" s="27" t="str">
        <f t="shared" si="166"/>
        <v/>
      </c>
      <c r="O1521" s="27" t="e">
        <f t="shared" si="167"/>
        <v>#REF!</v>
      </c>
      <c r="P1521" s="8">
        <f t="shared" si="168"/>
        <v>0</v>
      </c>
      <c r="Q1521" s="8" t="e">
        <f>VLOOKUP(P1521,'Lookup Tables'!$A$3:$B$121,1,TRUE)</f>
        <v>#N/A</v>
      </c>
      <c r="R1521" s="9" t="e">
        <f>VLOOKUP(P1521,'Lookup Tables'!$A$3:$B$121,2,TRUE)</f>
        <v>#N/A</v>
      </c>
      <c r="S1521" s="10" t="e">
        <f>VLOOKUP(P1521,'Lookup Tables'!$D$3:$E$25,2,TRUE)</f>
        <v>#N/A</v>
      </c>
      <c r="T1521" s="24" t="str">
        <f>IF(LEFT(G1521,2)="PH",VLOOKUP(LEFT(G1521,3),'Lookup Tables'!$G$3:$H$37,2,FALSE),IF(ISNA(VLOOKUP(LEFT(G1521,2),'Lookup Tables'!$G$3:$H$37,2,FALSE)),"Other",VLOOKUP(LEFT(G1521,2),'Lookup Tables'!$G$3:$H$37,2,FALSE)))</f>
        <v>Other</v>
      </c>
      <c r="U1521" s="79" t="str">
        <f t="shared" si="163"/>
        <v/>
      </c>
      <c r="V1521" s="79" t="str">
        <f t="shared" si="164"/>
        <v>n/a</v>
      </c>
      <c r="W1521" s="79">
        <f>VLOOKUP(V1521,'Lookup Tables'!$K$3:$L$21,2,FALSE)</f>
        <v>0</v>
      </c>
      <c r="X1521" s="79">
        <f t="shared" si="165"/>
        <v>0</v>
      </c>
      <c r="Y1521" s="12" t="e">
        <f ca="1">IF(R1521="LATE",TODAY()-P1521,0)</f>
        <v>#N/A</v>
      </c>
      <c r="Z1521" s="24" t="e">
        <f ca="1">Y1521*L1521</f>
        <v>#N/A</v>
      </c>
      <c r="AA1521" s="80"/>
      <c r="AB1521" s="93"/>
    </row>
    <row r="1522" spans="1:28" x14ac:dyDescent="0.25">
      <c r="A1522" s="25"/>
      <c r="B1522" s="25"/>
      <c r="C1522" s="26"/>
      <c r="D1522" s="26"/>
      <c r="E1522" s="25"/>
      <c r="F1522" s="25"/>
      <c r="G1522" s="25"/>
      <c r="H1522" s="25"/>
      <c r="I1522" s="25"/>
      <c r="J1522" s="27"/>
      <c r="K1522" s="27"/>
      <c r="L1522" s="27"/>
      <c r="M1522" s="93" t="e">
        <f>#REF!/#REF!</f>
        <v>#REF!</v>
      </c>
      <c r="N1522" s="27" t="str">
        <f t="shared" si="166"/>
        <v/>
      </c>
      <c r="O1522" s="27" t="e">
        <f t="shared" si="167"/>
        <v>#REF!</v>
      </c>
      <c r="P1522" s="8">
        <f t="shared" si="168"/>
        <v>0</v>
      </c>
      <c r="Q1522" s="8" t="e">
        <f>VLOOKUP(P1522,'Lookup Tables'!$A$3:$B$121,1,TRUE)</f>
        <v>#N/A</v>
      </c>
      <c r="R1522" s="9" t="e">
        <f>VLOOKUP(P1522,'Lookup Tables'!$A$3:$B$121,2,TRUE)</f>
        <v>#N/A</v>
      </c>
      <c r="S1522" s="10" t="e">
        <f>VLOOKUP(P1522,'Lookup Tables'!$D$3:$E$25,2,TRUE)</f>
        <v>#N/A</v>
      </c>
      <c r="T1522" s="24" t="str">
        <f>IF(LEFT(G1522,2)="PH",VLOOKUP(LEFT(G1522,3),'Lookup Tables'!$G$3:$H$37,2,FALSE),IF(ISNA(VLOOKUP(LEFT(G1522,2),'Lookup Tables'!$G$3:$H$37,2,FALSE)),"Other",VLOOKUP(LEFT(G1522,2),'Lookup Tables'!$G$3:$H$37,2,FALSE)))</f>
        <v>Other</v>
      </c>
      <c r="U1522" s="79" t="str">
        <f t="shared" si="163"/>
        <v/>
      </c>
      <c r="V1522" s="79" t="str">
        <f t="shared" si="164"/>
        <v>n/a</v>
      </c>
      <c r="W1522" s="79">
        <f>VLOOKUP(V1522,'Lookup Tables'!$K$3:$L$21,2,FALSE)</f>
        <v>0</v>
      </c>
      <c r="X1522" s="79">
        <f t="shared" si="165"/>
        <v>0</v>
      </c>
      <c r="Y1522" s="12" t="e">
        <f ca="1">IF(R1522="LATE",TODAY()-P1522,0)</f>
        <v>#N/A</v>
      </c>
      <c r="Z1522" s="24" t="e">
        <f ca="1">Y1522*L1522</f>
        <v>#N/A</v>
      </c>
      <c r="AA1522" s="80"/>
      <c r="AB1522" s="93"/>
    </row>
    <row r="1523" spans="1:28" x14ac:dyDescent="0.25">
      <c r="A1523" s="25"/>
      <c r="B1523" s="25"/>
      <c r="C1523" s="26"/>
      <c r="D1523" s="26"/>
      <c r="E1523" s="25"/>
      <c r="F1523" s="25"/>
      <c r="G1523" s="25"/>
      <c r="H1523" s="25"/>
      <c r="I1523" s="25"/>
      <c r="J1523" s="27"/>
      <c r="K1523" s="27"/>
      <c r="L1523" s="27"/>
      <c r="M1523" s="93" t="e">
        <f>#REF!/#REF!</f>
        <v>#REF!</v>
      </c>
      <c r="N1523" s="27" t="str">
        <f t="shared" si="166"/>
        <v/>
      </c>
      <c r="O1523" s="27" t="e">
        <f t="shared" si="167"/>
        <v>#REF!</v>
      </c>
      <c r="P1523" s="8">
        <f t="shared" si="168"/>
        <v>0</v>
      </c>
      <c r="Q1523" s="8" t="e">
        <f>VLOOKUP(P1523,'Lookup Tables'!$A$3:$B$121,1,TRUE)</f>
        <v>#N/A</v>
      </c>
      <c r="R1523" s="9" t="e">
        <f>VLOOKUP(P1523,'Lookup Tables'!$A$3:$B$121,2,TRUE)</f>
        <v>#N/A</v>
      </c>
      <c r="S1523" s="10" t="e">
        <f>VLOOKUP(P1523,'Lookup Tables'!$D$3:$E$25,2,TRUE)</f>
        <v>#N/A</v>
      </c>
      <c r="T1523" s="24" t="str">
        <f>IF(LEFT(G1523,2)="PH",VLOOKUP(LEFT(G1523,3),'Lookup Tables'!$G$3:$H$37,2,FALSE),IF(ISNA(VLOOKUP(LEFT(G1523,2),'Lookup Tables'!$G$3:$H$37,2,FALSE)),"Other",VLOOKUP(LEFT(G1523,2),'Lookup Tables'!$G$3:$H$37,2,FALSE)))</f>
        <v>Other</v>
      </c>
      <c r="U1523" s="79" t="str">
        <f t="shared" si="163"/>
        <v/>
      </c>
      <c r="V1523" s="79" t="str">
        <f t="shared" si="164"/>
        <v>n/a</v>
      </c>
      <c r="W1523" s="79">
        <f>VLOOKUP(V1523,'Lookup Tables'!$K$3:$L$21,2,FALSE)</f>
        <v>0</v>
      </c>
      <c r="X1523" s="79">
        <f t="shared" si="165"/>
        <v>0</v>
      </c>
      <c r="Y1523" s="12" t="e">
        <f ca="1">IF(R1523="LATE",TODAY()-P1523,0)</f>
        <v>#N/A</v>
      </c>
      <c r="Z1523" s="24" t="e">
        <f ca="1">Y1523*L1523</f>
        <v>#N/A</v>
      </c>
      <c r="AA1523" s="80"/>
      <c r="AB1523" s="93"/>
    </row>
    <row r="1524" spans="1:28" x14ac:dyDescent="0.25">
      <c r="A1524" s="25"/>
      <c r="B1524" s="25"/>
      <c r="C1524" s="26"/>
      <c r="D1524" s="26"/>
      <c r="E1524" s="25"/>
      <c r="F1524" s="25"/>
      <c r="G1524" s="25"/>
      <c r="H1524" s="25"/>
      <c r="I1524" s="25"/>
      <c r="J1524" s="27"/>
      <c r="K1524" s="27"/>
      <c r="L1524" s="27"/>
      <c r="M1524" s="93" t="e">
        <f>#REF!/#REF!</f>
        <v>#REF!</v>
      </c>
      <c r="N1524" s="27" t="str">
        <f t="shared" si="166"/>
        <v/>
      </c>
      <c r="O1524" s="27" t="e">
        <f t="shared" si="167"/>
        <v>#REF!</v>
      </c>
      <c r="P1524" s="8">
        <f t="shared" si="168"/>
        <v>0</v>
      </c>
      <c r="Q1524" s="8" t="e">
        <f>VLOOKUP(P1524,'Lookup Tables'!$A$3:$B$121,1,TRUE)</f>
        <v>#N/A</v>
      </c>
      <c r="R1524" s="9" t="e">
        <f>VLOOKUP(P1524,'Lookup Tables'!$A$3:$B$121,2,TRUE)</f>
        <v>#N/A</v>
      </c>
      <c r="S1524" s="10" t="e">
        <f>VLOOKUP(P1524,'Lookup Tables'!$D$3:$E$25,2,TRUE)</f>
        <v>#N/A</v>
      </c>
      <c r="T1524" s="24" t="str">
        <f>IF(LEFT(G1524,2)="PH",VLOOKUP(LEFT(G1524,3),'Lookup Tables'!$G$3:$H$37,2,FALSE),IF(ISNA(VLOOKUP(LEFT(G1524,2),'Lookup Tables'!$G$3:$H$37,2,FALSE)),"Other",VLOOKUP(LEFT(G1524,2),'Lookup Tables'!$G$3:$H$37,2,FALSE)))</f>
        <v>Other</v>
      </c>
      <c r="U1524" s="79" t="str">
        <f t="shared" si="163"/>
        <v/>
      </c>
      <c r="V1524" s="79" t="str">
        <f t="shared" si="164"/>
        <v>n/a</v>
      </c>
      <c r="W1524" s="79">
        <f>VLOOKUP(V1524,'Lookup Tables'!$K$3:$L$21,2,FALSE)</f>
        <v>0</v>
      </c>
      <c r="X1524" s="79">
        <f t="shared" si="165"/>
        <v>0</v>
      </c>
      <c r="Y1524" s="12" t="e">
        <f ca="1">IF(R1524="LATE",TODAY()-P1524,0)</f>
        <v>#N/A</v>
      </c>
      <c r="Z1524" s="24" t="e">
        <f ca="1">Y1524*L1524</f>
        <v>#N/A</v>
      </c>
      <c r="AA1524" s="80"/>
      <c r="AB1524" s="93"/>
    </row>
    <row r="1525" spans="1:28" x14ac:dyDescent="0.25">
      <c r="A1525" s="25"/>
      <c r="B1525" s="25"/>
      <c r="C1525" s="26"/>
      <c r="D1525" s="26"/>
      <c r="E1525" s="25"/>
      <c r="F1525" s="25"/>
      <c r="G1525" s="25"/>
      <c r="H1525" s="25"/>
      <c r="I1525" s="25"/>
      <c r="J1525" s="27"/>
      <c r="K1525" s="27"/>
      <c r="L1525" s="27"/>
      <c r="M1525" s="93" t="e">
        <f>#REF!/#REF!</f>
        <v>#REF!</v>
      </c>
      <c r="N1525" s="27" t="str">
        <f t="shared" si="166"/>
        <v/>
      </c>
      <c r="O1525" s="27" t="e">
        <f t="shared" si="167"/>
        <v>#REF!</v>
      </c>
      <c r="P1525" s="8">
        <f t="shared" si="168"/>
        <v>0</v>
      </c>
      <c r="Q1525" s="8" t="e">
        <f>VLOOKUP(P1525,'Lookup Tables'!$A$3:$B$121,1,TRUE)</f>
        <v>#N/A</v>
      </c>
      <c r="R1525" s="9" t="e">
        <f>VLOOKUP(P1525,'Lookup Tables'!$A$3:$B$121,2,TRUE)</f>
        <v>#N/A</v>
      </c>
      <c r="S1525" s="10" t="e">
        <f>VLOOKUP(P1525,'Lookup Tables'!$D$3:$E$25,2,TRUE)</f>
        <v>#N/A</v>
      </c>
      <c r="T1525" s="24" t="str">
        <f>IF(LEFT(G1525,2)="PH",VLOOKUP(LEFT(G1525,3),'Lookup Tables'!$G$3:$H$37,2,FALSE),IF(ISNA(VLOOKUP(LEFT(G1525,2),'Lookup Tables'!$G$3:$H$37,2,FALSE)),"Other",VLOOKUP(LEFT(G1525,2),'Lookup Tables'!$G$3:$H$37,2,FALSE)))</f>
        <v>Other</v>
      </c>
      <c r="U1525" s="79" t="str">
        <f t="shared" si="163"/>
        <v/>
      </c>
      <c r="V1525" s="79" t="str">
        <f t="shared" si="164"/>
        <v>n/a</v>
      </c>
      <c r="W1525" s="79">
        <f>VLOOKUP(V1525,'Lookup Tables'!$K$3:$L$21,2,FALSE)</f>
        <v>0</v>
      </c>
      <c r="X1525" s="79">
        <f t="shared" si="165"/>
        <v>0</v>
      </c>
      <c r="Y1525" s="12" t="e">
        <f ca="1">IF(R1525="LATE",TODAY()-P1525,0)</f>
        <v>#N/A</v>
      </c>
      <c r="Z1525" s="24" t="e">
        <f ca="1">Y1525*L1525</f>
        <v>#N/A</v>
      </c>
      <c r="AA1525" s="80"/>
      <c r="AB1525" s="93"/>
    </row>
    <row r="1526" spans="1:28" x14ac:dyDescent="0.25">
      <c r="A1526" s="25"/>
      <c r="B1526" s="25"/>
      <c r="C1526" s="26"/>
      <c r="D1526" s="26"/>
      <c r="E1526" s="25"/>
      <c r="F1526" s="25"/>
      <c r="G1526" s="25"/>
      <c r="H1526" s="25"/>
      <c r="I1526" s="25"/>
      <c r="J1526" s="27"/>
      <c r="K1526" s="27"/>
      <c r="L1526" s="27"/>
      <c r="M1526" s="93" t="e">
        <f>#REF!/#REF!</f>
        <v>#REF!</v>
      </c>
      <c r="N1526" s="27" t="str">
        <f t="shared" si="166"/>
        <v/>
      </c>
      <c r="O1526" s="27" t="e">
        <f t="shared" si="167"/>
        <v>#REF!</v>
      </c>
      <c r="P1526" s="8">
        <f t="shared" si="168"/>
        <v>0</v>
      </c>
      <c r="Q1526" s="8" t="e">
        <f>VLOOKUP(P1526,'Lookup Tables'!$A$3:$B$121,1,TRUE)</f>
        <v>#N/A</v>
      </c>
      <c r="R1526" s="9" t="e">
        <f>VLOOKUP(P1526,'Lookup Tables'!$A$3:$B$121,2,TRUE)</f>
        <v>#N/A</v>
      </c>
      <c r="S1526" s="10" t="e">
        <f>VLOOKUP(P1526,'Lookup Tables'!$D$3:$E$25,2,TRUE)</f>
        <v>#N/A</v>
      </c>
      <c r="T1526" s="24" t="str">
        <f>IF(LEFT(G1526,2)="PH",VLOOKUP(LEFT(G1526,3),'Lookup Tables'!$G$3:$H$37,2,FALSE),IF(ISNA(VLOOKUP(LEFT(G1526,2),'Lookup Tables'!$G$3:$H$37,2,FALSE)),"Other",VLOOKUP(LEFT(G1526,2),'Lookup Tables'!$G$3:$H$37,2,FALSE)))</f>
        <v>Other</v>
      </c>
      <c r="U1526" s="79" t="str">
        <f t="shared" si="163"/>
        <v/>
      </c>
      <c r="V1526" s="79" t="str">
        <f t="shared" si="164"/>
        <v>n/a</v>
      </c>
      <c r="W1526" s="79">
        <f>VLOOKUP(V1526,'Lookup Tables'!$K$3:$L$21,2,FALSE)</f>
        <v>0</v>
      </c>
      <c r="X1526" s="79">
        <f t="shared" si="165"/>
        <v>0</v>
      </c>
      <c r="Y1526" s="12" t="e">
        <f ca="1">IF(R1526="LATE",TODAY()-P1526,0)</f>
        <v>#N/A</v>
      </c>
      <c r="Z1526" s="24" t="e">
        <f ca="1">Y1526*L1526</f>
        <v>#N/A</v>
      </c>
      <c r="AA1526" s="80"/>
      <c r="AB1526" s="93"/>
    </row>
    <row r="1527" spans="1:28" x14ac:dyDescent="0.25">
      <c r="A1527" s="25"/>
      <c r="B1527" s="25"/>
      <c r="C1527" s="26"/>
      <c r="D1527" s="26"/>
      <c r="E1527" s="25"/>
      <c r="F1527" s="25"/>
      <c r="G1527" s="25"/>
      <c r="H1527" s="25"/>
      <c r="I1527" s="25"/>
      <c r="J1527" s="27"/>
      <c r="K1527" s="27"/>
      <c r="L1527" s="27"/>
      <c r="M1527" s="93" t="e">
        <f>#REF!/#REF!</f>
        <v>#REF!</v>
      </c>
      <c r="N1527" s="27" t="str">
        <f t="shared" si="166"/>
        <v/>
      </c>
      <c r="O1527" s="27" t="e">
        <f t="shared" si="167"/>
        <v>#REF!</v>
      </c>
      <c r="P1527" s="8">
        <f t="shared" si="168"/>
        <v>0</v>
      </c>
      <c r="Q1527" s="8" t="e">
        <f>VLOOKUP(P1527,'Lookup Tables'!$A$3:$B$121,1,TRUE)</f>
        <v>#N/A</v>
      </c>
      <c r="R1527" s="9" t="e">
        <f>VLOOKUP(P1527,'Lookup Tables'!$A$3:$B$121,2,TRUE)</f>
        <v>#N/A</v>
      </c>
      <c r="S1527" s="10" t="e">
        <f>VLOOKUP(P1527,'Lookup Tables'!$D$3:$E$25,2,TRUE)</f>
        <v>#N/A</v>
      </c>
      <c r="T1527" s="24" t="str">
        <f>IF(LEFT(G1527,2)="PH",VLOOKUP(LEFT(G1527,3),'Lookup Tables'!$G$3:$H$37,2,FALSE),IF(ISNA(VLOOKUP(LEFT(G1527,2),'Lookup Tables'!$G$3:$H$37,2,FALSE)),"Other",VLOOKUP(LEFT(G1527,2),'Lookup Tables'!$G$3:$H$37,2,FALSE)))</f>
        <v>Other</v>
      </c>
      <c r="U1527" s="79" t="str">
        <f t="shared" si="163"/>
        <v/>
      </c>
      <c r="V1527" s="79" t="str">
        <f t="shared" si="164"/>
        <v>n/a</v>
      </c>
      <c r="W1527" s="79">
        <f>VLOOKUP(V1527,'Lookup Tables'!$K$3:$L$21,2,FALSE)</f>
        <v>0</v>
      </c>
      <c r="X1527" s="79">
        <f t="shared" si="165"/>
        <v>0</v>
      </c>
      <c r="Y1527" s="12" t="e">
        <f ca="1">IF(R1527="LATE",TODAY()-P1527,0)</f>
        <v>#N/A</v>
      </c>
      <c r="Z1527" s="24" t="e">
        <f ca="1">Y1527*L1527</f>
        <v>#N/A</v>
      </c>
      <c r="AA1527" s="80"/>
      <c r="AB1527" s="93"/>
    </row>
    <row r="1528" spans="1:28" x14ac:dyDescent="0.25">
      <c r="A1528" s="25"/>
      <c r="B1528" s="25"/>
      <c r="C1528" s="26"/>
      <c r="D1528" s="26"/>
      <c r="E1528" s="25"/>
      <c r="F1528" s="25"/>
      <c r="G1528" s="25"/>
      <c r="H1528" s="25"/>
      <c r="I1528" s="25"/>
      <c r="J1528" s="27"/>
      <c r="K1528" s="27"/>
      <c r="L1528" s="27"/>
      <c r="M1528" s="93" t="e">
        <f>#REF!/#REF!</f>
        <v>#REF!</v>
      </c>
      <c r="N1528" s="27" t="str">
        <f t="shared" si="166"/>
        <v/>
      </c>
      <c r="O1528" s="27" t="e">
        <f t="shared" si="167"/>
        <v>#REF!</v>
      </c>
      <c r="P1528" s="8">
        <f t="shared" si="168"/>
        <v>0</v>
      </c>
      <c r="Q1528" s="8" t="e">
        <f>VLOOKUP(P1528,'Lookup Tables'!$A$3:$B$121,1,TRUE)</f>
        <v>#N/A</v>
      </c>
      <c r="R1528" s="9" t="e">
        <f>VLOOKUP(P1528,'Lookup Tables'!$A$3:$B$121,2,TRUE)</f>
        <v>#N/A</v>
      </c>
      <c r="S1528" s="10" t="e">
        <f>VLOOKUP(P1528,'Lookup Tables'!$D$3:$E$25,2,TRUE)</f>
        <v>#N/A</v>
      </c>
      <c r="T1528" s="24" t="str">
        <f>IF(LEFT(G1528,2)="PH",VLOOKUP(LEFT(G1528,3),'Lookup Tables'!$G$3:$H$37,2,FALSE),IF(ISNA(VLOOKUP(LEFT(G1528,2),'Lookup Tables'!$G$3:$H$37,2,FALSE)),"Other",VLOOKUP(LEFT(G1528,2),'Lookup Tables'!$G$3:$H$37,2,FALSE)))</f>
        <v>Other</v>
      </c>
      <c r="U1528" s="79" t="str">
        <f t="shared" si="163"/>
        <v/>
      </c>
      <c r="V1528" s="79" t="str">
        <f t="shared" si="164"/>
        <v>n/a</v>
      </c>
      <c r="W1528" s="79">
        <f>VLOOKUP(V1528,'Lookup Tables'!$K$3:$L$21,2,FALSE)</f>
        <v>0</v>
      </c>
      <c r="X1528" s="79">
        <f t="shared" si="165"/>
        <v>0</v>
      </c>
      <c r="Y1528" s="12" t="e">
        <f ca="1">IF(R1528="LATE",TODAY()-P1528,0)</f>
        <v>#N/A</v>
      </c>
      <c r="Z1528" s="24" t="e">
        <f ca="1">Y1528*L1528</f>
        <v>#N/A</v>
      </c>
      <c r="AA1528" s="80"/>
      <c r="AB1528" s="93"/>
    </row>
    <row r="1529" spans="1:28" x14ac:dyDescent="0.25">
      <c r="A1529" s="25"/>
      <c r="B1529" s="25"/>
      <c r="C1529" s="26"/>
      <c r="D1529" s="26"/>
      <c r="E1529" s="25"/>
      <c r="F1529" s="25"/>
      <c r="G1529" s="25"/>
      <c r="H1529" s="25"/>
      <c r="I1529" s="25"/>
      <c r="J1529" s="27"/>
      <c r="K1529" s="27"/>
      <c r="L1529" s="27"/>
      <c r="M1529" s="93" t="e">
        <f>#REF!/#REF!</f>
        <v>#REF!</v>
      </c>
      <c r="N1529" s="27" t="str">
        <f t="shared" si="166"/>
        <v/>
      </c>
      <c r="O1529" s="27" t="e">
        <f t="shared" si="167"/>
        <v>#REF!</v>
      </c>
      <c r="P1529" s="8">
        <f t="shared" si="168"/>
        <v>0</v>
      </c>
      <c r="Q1529" s="8" t="e">
        <f>VLOOKUP(P1529,'Lookup Tables'!$A$3:$B$121,1,TRUE)</f>
        <v>#N/A</v>
      </c>
      <c r="R1529" s="9" t="e">
        <f>VLOOKUP(P1529,'Lookup Tables'!$A$3:$B$121,2,TRUE)</f>
        <v>#N/A</v>
      </c>
      <c r="S1529" s="10" t="e">
        <f>VLOOKUP(P1529,'Lookup Tables'!$D$3:$E$25,2,TRUE)</f>
        <v>#N/A</v>
      </c>
      <c r="T1529" s="24" t="str">
        <f>IF(LEFT(G1529,2)="PH",VLOOKUP(LEFT(G1529,3),'Lookup Tables'!$G$3:$H$37,2,FALSE),IF(ISNA(VLOOKUP(LEFT(G1529,2),'Lookup Tables'!$G$3:$H$37,2,FALSE)),"Other",VLOOKUP(LEFT(G1529,2),'Lookup Tables'!$G$3:$H$37,2,FALSE)))</f>
        <v>Other</v>
      </c>
      <c r="U1529" s="79" t="str">
        <f t="shared" si="163"/>
        <v/>
      </c>
      <c r="V1529" s="79" t="str">
        <f t="shared" si="164"/>
        <v>n/a</v>
      </c>
      <c r="W1529" s="79">
        <f>VLOOKUP(V1529,'Lookup Tables'!$K$3:$L$21,2,FALSE)</f>
        <v>0</v>
      </c>
      <c r="X1529" s="79">
        <f t="shared" si="165"/>
        <v>0</v>
      </c>
      <c r="Y1529" s="12" t="e">
        <f ca="1">IF(R1529="LATE",TODAY()-P1529,0)</f>
        <v>#N/A</v>
      </c>
      <c r="Z1529" s="24" t="e">
        <f ca="1">Y1529*L1529</f>
        <v>#N/A</v>
      </c>
      <c r="AA1529" s="80"/>
      <c r="AB1529" s="93"/>
    </row>
    <row r="1530" spans="1:28" x14ac:dyDescent="0.25">
      <c r="A1530" s="25"/>
      <c r="B1530" s="25"/>
      <c r="C1530" s="26"/>
      <c r="D1530" s="26"/>
      <c r="E1530" s="25"/>
      <c r="F1530" s="25"/>
      <c r="G1530" s="25"/>
      <c r="H1530" s="25"/>
      <c r="I1530" s="25"/>
      <c r="J1530" s="27"/>
      <c r="K1530" s="27"/>
      <c r="L1530" s="27"/>
      <c r="M1530" s="93" t="e">
        <f>#REF!/#REF!</f>
        <v>#REF!</v>
      </c>
      <c r="N1530" s="27" t="str">
        <f t="shared" si="166"/>
        <v/>
      </c>
      <c r="O1530" s="27" t="e">
        <f t="shared" si="167"/>
        <v>#REF!</v>
      </c>
      <c r="P1530" s="8">
        <f t="shared" si="168"/>
        <v>0</v>
      </c>
      <c r="Q1530" s="8" t="e">
        <f>VLOOKUP(P1530,'Lookup Tables'!$A$3:$B$121,1,TRUE)</f>
        <v>#N/A</v>
      </c>
      <c r="R1530" s="9" t="e">
        <f>VLOOKUP(P1530,'Lookup Tables'!$A$3:$B$121,2,TRUE)</f>
        <v>#N/A</v>
      </c>
      <c r="S1530" s="10" t="e">
        <f>VLOOKUP(P1530,'Lookup Tables'!$D$3:$E$25,2,TRUE)</f>
        <v>#N/A</v>
      </c>
      <c r="T1530" s="24" t="str">
        <f>IF(LEFT(G1530,2)="PH",VLOOKUP(LEFT(G1530,3),'Lookup Tables'!$G$3:$H$37,2,FALSE),IF(ISNA(VLOOKUP(LEFT(G1530,2),'Lookup Tables'!$G$3:$H$37,2,FALSE)),"Other",VLOOKUP(LEFT(G1530,2),'Lookup Tables'!$G$3:$H$37,2,FALSE)))</f>
        <v>Other</v>
      </c>
      <c r="U1530" s="79" t="str">
        <f t="shared" si="163"/>
        <v/>
      </c>
      <c r="V1530" s="79" t="str">
        <f t="shared" si="164"/>
        <v>n/a</v>
      </c>
      <c r="W1530" s="79">
        <f>VLOOKUP(V1530,'Lookup Tables'!$K$3:$L$21,2,FALSE)</f>
        <v>0</v>
      </c>
      <c r="X1530" s="79">
        <f t="shared" si="165"/>
        <v>0</v>
      </c>
      <c r="Y1530" s="12" t="e">
        <f ca="1">IF(R1530="LATE",TODAY()-P1530,0)</f>
        <v>#N/A</v>
      </c>
      <c r="Z1530" s="24" t="e">
        <f ca="1">Y1530*L1530</f>
        <v>#N/A</v>
      </c>
      <c r="AA1530" s="80"/>
      <c r="AB1530" s="93"/>
    </row>
    <row r="1531" spans="1:28" x14ac:dyDescent="0.25">
      <c r="A1531" s="25"/>
      <c r="B1531" s="25"/>
      <c r="C1531" s="26"/>
      <c r="D1531" s="26"/>
      <c r="E1531" s="25"/>
      <c r="F1531" s="25"/>
      <c r="G1531" s="25"/>
      <c r="H1531" s="25"/>
      <c r="I1531" s="25"/>
      <c r="J1531" s="27"/>
      <c r="K1531" s="27"/>
      <c r="L1531" s="27"/>
      <c r="M1531" s="93" t="e">
        <f>#REF!/#REF!</f>
        <v>#REF!</v>
      </c>
      <c r="N1531" s="27" t="str">
        <f t="shared" si="166"/>
        <v/>
      </c>
      <c r="O1531" s="27" t="e">
        <f t="shared" si="167"/>
        <v>#REF!</v>
      </c>
      <c r="P1531" s="8">
        <f t="shared" si="168"/>
        <v>0</v>
      </c>
      <c r="Q1531" s="8" t="e">
        <f>VLOOKUP(P1531,'Lookup Tables'!$A$3:$B$121,1,TRUE)</f>
        <v>#N/A</v>
      </c>
      <c r="R1531" s="9" t="e">
        <f>VLOOKUP(P1531,'Lookup Tables'!$A$3:$B$121,2,TRUE)</f>
        <v>#N/A</v>
      </c>
      <c r="S1531" s="10" t="e">
        <f>VLOOKUP(P1531,'Lookup Tables'!$D$3:$E$25,2,TRUE)</f>
        <v>#N/A</v>
      </c>
      <c r="T1531" s="24" t="str">
        <f>IF(LEFT(G1531,2)="PH",VLOOKUP(LEFT(G1531,3),'Lookup Tables'!$G$3:$H$37,2,FALSE),IF(ISNA(VLOOKUP(LEFT(G1531,2),'Lookup Tables'!$G$3:$H$37,2,FALSE)),"Other",VLOOKUP(LEFT(G1531,2),'Lookup Tables'!$G$3:$H$37,2,FALSE)))</f>
        <v>Other</v>
      </c>
      <c r="U1531" s="79" t="str">
        <f t="shared" si="163"/>
        <v/>
      </c>
      <c r="V1531" s="79" t="str">
        <f t="shared" si="164"/>
        <v>n/a</v>
      </c>
      <c r="W1531" s="79">
        <f>VLOOKUP(V1531,'Lookup Tables'!$K$3:$L$21,2,FALSE)</f>
        <v>0</v>
      </c>
      <c r="X1531" s="79">
        <f t="shared" si="165"/>
        <v>0</v>
      </c>
      <c r="Y1531" s="12" t="e">
        <f ca="1">IF(R1531="LATE",TODAY()-P1531,0)</f>
        <v>#N/A</v>
      </c>
      <c r="Z1531" s="24" t="e">
        <f ca="1">Y1531*L1531</f>
        <v>#N/A</v>
      </c>
      <c r="AA1531" s="80"/>
      <c r="AB1531" s="93"/>
    </row>
    <row r="1532" spans="1:28" x14ac:dyDescent="0.25">
      <c r="A1532" s="25"/>
      <c r="B1532" s="25"/>
      <c r="C1532" s="26"/>
      <c r="D1532" s="26"/>
      <c r="E1532" s="25"/>
      <c r="F1532" s="25"/>
      <c r="G1532" s="25"/>
      <c r="H1532" s="25"/>
      <c r="I1532" s="25"/>
      <c r="J1532" s="27"/>
      <c r="K1532" s="27"/>
      <c r="L1532" s="27"/>
      <c r="M1532" s="93" t="e">
        <f>#REF!/#REF!</f>
        <v>#REF!</v>
      </c>
      <c r="N1532" s="27" t="str">
        <f t="shared" si="166"/>
        <v/>
      </c>
      <c r="O1532" s="27" t="e">
        <f t="shared" si="167"/>
        <v>#REF!</v>
      </c>
      <c r="P1532" s="8">
        <f t="shared" si="168"/>
        <v>0</v>
      </c>
      <c r="Q1532" s="8" t="e">
        <f>VLOOKUP(P1532,'Lookup Tables'!$A$3:$B$121,1,TRUE)</f>
        <v>#N/A</v>
      </c>
      <c r="R1532" s="9" t="e">
        <f>VLOOKUP(P1532,'Lookup Tables'!$A$3:$B$121,2,TRUE)</f>
        <v>#N/A</v>
      </c>
      <c r="S1532" s="10" t="e">
        <f>VLOOKUP(P1532,'Lookup Tables'!$D$3:$E$25,2,TRUE)</f>
        <v>#N/A</v>
      </c>
      <c r="T1532" s="24" t="str">
        <f>IF(LEFT(G1532,2)="PH",VLOOKUP(LEFT(G1532,3),'Lookup Tables'!$G$3:$H$37,2,FALSE),IF(ISNA(VLOOKUP(LEFT(G1532,2),'Lookup Tables'!$G$3:$H$37,2,FALSE)),"Other",VLOOKUP(LEFT(G1532,2),'Lookup Tables'!$G$3:$H$37,2,FALSE)))</f>
        <v>Other</v>
      </c>
      <c r="U1532" s="79" t="str">
        <f t="shared" si="163"/>
        <v/>
      </c>
      <c r="V1532" s="79" t="str">
        <f t="shared" si="164"/>
        <v>n/a</v>
      </c>
      <c r="W1532" s="79">
        <f>VLOOKUP(V1532,'Lookup Tables'!$K$3:$L$21,2,FALSE)</f>
        <v>0</v>
      </c>
      <c r="X1532" s="79">
        <f t="shared" si="165"/>
        <v>0</v>
      </c>
      <c r="Y1532" s="12" t="e">
        <f ca="1">IF(R1532="LATE",TODAY()-P1532,0)</f>
        <v>#N/A</v>
      </c>
      <c r="Z1532" s="24" t="e">
        <f ca="1">Y1532*L1532</f>
        <v>#N/A</v>
      </c>
      <c r="AA1532" s="80"/>
      <c r="AB1532" s="93"/>
    </row>
    <row r="1533" spans="1:28" x14ac:dyDescent="0.25">
      <c r="A1533" s="25"/>
      <c r="B1533" s="25"/>
      <c r="C1533" s="26"/>
      <c r="D1533" s="26"/>
      <c r="E1533" s="25"/>
      <c r="F1533" s="25"/>
      <c r="G1533" s="25"/>
      <c r="H1533" s="25"/>
      <c r="I1533" s="25"/>
      <c r="J1533" s="27"/>
      <c r="K1533" s="27"/>
      <c r="L1533" s="27"/>
      <c r="M1533" s="93" t="e">
        <f>#REF!/#REF!</f>
        <v>#REF!</v>
      </c>
      <c r="N1533" s="27" t="str">
        <f t="shared" si="166"/>
        <v/>
      </c>
      <c r="O1533" s="27" t="e">
        <f t="shared" si="167"/>
        <v>#REF!</v>
      </c>
      <c r="P1533" s="8">
        <f t="shared" si="168"/>
        <v>0</v>
      </c>
      <c r="Q1533" s="8" t="e">
        <f>VLOOKUP(P1533,'Lookup Tables'!$A$3:$B$121,1,TRUE)</f>
        <v>#N/A</v>
      </c>
      <c r="R1533" s="9" t="e">
        <f>VLOOKUP(P1533,'Lookup Tables'!$A$3:$B$121,2,TRUE)</f>
        <v>#N/A</v>
      </c>
      <c r="S1533" s="10" t="e">
        <f>VLOOKUP(P1533,'Lookup Tables'!$D$3:$E$25,2,TRUE)</f>
        <v>#N/A</v>
      </c>
      <c r="T1533" s="24" t="str">
        <f>IF(LEFT(G1533,2)="PH",VLOOKUP(LEFT(G1533,3),'Lookup Tables'!$G$3:$H$37,2,FALSE),IF(ISNA(VLOOKUP(LEFT(G1533,2),'Lookup Tables'!$G$3:$H$37,2,FALSE)),"Other",VLOOKUP(LEFT(G1533,2),'Lookup Tables'!$G$3:$H$37,2,FALSE)))</f>
        <v>Other</v>
      </c>
      <c r="U1533" s="79" t="str">
        <f t="shared" si="163"/>
        <v/>
      </c>
      <c r="V1533" s="79" t="str">
        <f t="shared" si="164"/>
        <v>n/a</v>
      </c>
      <c r="W1533" s="79">
        <f>VLOOKUP(V1533,'Lookup Tables'!$K$3:$L$21,2,FALSE)</f>
        <v>0</v>
      </c>
      <c r="X1533" s="79">
        <f t="shared" si="165"/>
        <v>0</v>
      </c>
      <c r="Y1533" s="12" t="e">
        <f ca="1">IF(R1533="LATE",TODAY()-P1533,0)</f>
        <v>#N/A</v>
      </c>
      <c r="Z1533" s="24" t="e">
        <f ca="1">Y1533*L1533</f>
        <v>#N/A</v>
      </c>
      <c r="AA1533" s="80"/>
      <c r="AB1533" s="93"/>
    </row>
    <row r="1534" spans="1:28" x14ac:dyDescent="0.25">
      <c r="A1534" s="25"/>
      <c r="B1534" s="25"/>
      <c r="C1534" s="26"/>
      <c r="D1534" s="26"/>
      <c r="E1534" s="25"/>
      <c r="F1534" s="25"/>
      <c r="G1534" s="25"/>
      <c r="H1534" s="25"/>
      <c r="I1534" s="25"/>
      <c r="J1534" s="27"/>
      <c r="K1534" s="27"/>
      <c r="L1534" s="27"/>
      <c r="M1534" s="93" t="e">
        <f>#REF!/#REF!</f>
        <v>#REF!</v>
      </c>
      <c r="N1534" s="27" t="str">
        <f t="shared" si="166"/>
        <v/>
      </c>
      <c r="O1534" s="27" t="e">
        <f t="shared" si="167"/>
        <v>#REF!</v>
      </c>
      <c r="P1534" s="8">
        <f t="shared" si="168"/>
        <v>0</v>
      </c>
      <c r="Q1534" s="8" t="e">
        <f>VLOOKUP(P1534,'Lookup Tables'!$A$3:$B$121,1,TRUE)</f>
        <v>#N/A</v>
      </c>
      <c r="R1534" s="9" t="e">
        <f>VLOOKUP(P1534,'Lookup Tables'!$A$3:$B$121,2,TRUE)</f>
        <v>#N/A</v>
      </c>
      <c r="S1534" s="10" t="e">
        <f>VLOOKUP(P1534,'Lookup Tables'!$D$3:$E$25,2,TRUE)</f>
        <v>#N/A</v>
      </c>
      <c r="T1534" s="24" t="str">
        <f>IF(LEFT(G1534,2)="PH",VLOOKUP(LEFT(G1534,3),'Lookup Tables'!$G$3:$H$37,2,FALSE),IF(ISNA(VLOOKUP(LEFT(G1534,2),'Lookup Tables'!$G$3:$H$37,2,FALSE)),"Other",VLOOKUP(LEFT(G1534,2),'Lookup Tables'!$G$3:$H$37,2,FALSE)))</f>
        <v>Other</v>
      </c>
      <c r="U1534" s="79" t="str">
        <f t="shared" si="163"/>
        <v/>
      </c>
      <c r="V1534" s="79" t="str">
        <f t="shared" si="164"/>
        <v>n/a</v>
      </c>
      <c r="W1534" s="79">
        <f>VLOOKUP(V1534,'Lookup Tables'!$K$3:$L$21,2,FALSE)</f>
        <v>0</v>
      </c>
      <c r="X1534" s="79">
        <f t="shared" si="165"/>
        <v>0</v>
      </c>
      <c r="Y1534" s="12" t="e">
        <f ca="1">IF(R1534="LATE",TODAY()-P1534,0)</f>
        <v>#N/A</v>
      </c>
      <c r="Z1534" s="24" t="e">
        <f ca="1">Y1534*L1534</f>
        <v>#N/A</v>
      </c>
      <c r="AA1534" s="80"/>
      <c r="AB1534" s="93"/>
    </row>
    <row r="1535" spans="1:28" x14ac:dyDescent="0.25">
      <c r="A1535" s="25"/>
      <c r="B1535" s="25"/>
      <c r="C1535" s="26"/>
      <c r="D1535" s="26"/>
      <c r="E1535" s="25"/>
      <c r="F1535" s="25"/>
      <c r="G1535" s="25"/>
      <c r="H1535" s="25"/>
      <c r="I1535" s="25"/>
      <c r="J1535" s="27"/>
      <c r="K1535" s="27"/>
      <c r="L1535" s="27"/>
      <c r="M1535" s="93" t="e">
        <f>#REF!/#REF!</f>
        <v>#REF!</v>
      </c>
      <c r="N1535" s="27" t="str">
        <f t="shared" si="166"/>
        <v/>
      </c>
      <c r="O1535" s="27" t="e">
        <f t="shared" si="167"/>
        <v>#REF!</v>
      </c>
      <c r="P1535" s="8">
        <f t="shared" si="168"/>
        <v>0</v>
      </c>
      <c r="Q1535" s="8" t="e">
        <f>VLOOKUP(P1535,'Lookup Tables'!$A$3:$B$121,1,TRUE)</f>
        <v>#N/A</v>
      </c>
      <c r="R1535" s="9" t="e">
        <f>VLOOKUP(P1535,'Lookup Tables'!$A$3:$B$121,2,TRUE)</f>
        <v>#N/A</v>
      </c>
      <c r="S1535" s="10" t="e">
        <f>VLOOKUP(P1535,'Lookup Tables'!$D$3:$E$25,2,TRUE)</f>
        <v>#N/A</v>
      </c>
      <c r="T1535" s="24" t="str">
        <f>IF(LEFT(G1535,2)="PH",VLOOKUP(LEFT(G1535,3),'Lookup Tables'!$G$3:$H$37,2,FALSE),IF(ISNA(VLOOKUP(LEFT(G1535,2),'Lookup Tables'!$G$3:$H$37,2,FALSE)),"Other",VLOOKUP(LEFT(G1535,2),'Lookup Tables'!$G$3:$H$37,2,FALSE)))</f>
        <v>Other</v>
      </c>
      <c r="U1535" s="79" t="str">
        <f t="shared" si="163"/>
        <v/>
      </c>
      <c r="V1535" s="79" t="str">
        <f t="shared" si="164"/>
        <v>n/a</v>
      </c>
      <c r="W1535" s="79">
        <f>VLOOKUP(V1535,'Lookup Tables'!$K$3:$L$21,2,FALSE)</f>
        <v>0</v>
      </c>
      <c r="X1535" s="79">
        <f t="shared" si="165"/>
        <v>0</v>
      </c>
      <c r="Y1535" s="12" t="e">
        <f ca="1">IF(R1535="LATE",TODAY()-P1535,0)</f>
        <v>#N/A</v>
      </c>
      <c r="Z1535" s="24" t="e">
        <f ca="1">Y1535*L1535</f>
        <v>#N/A</v>
      </c>
      <c r="AA1535" s="80"/>
      <c r="AB1535" s="93"/>
    </row>
    <row r="1536" spans="1:28" x14ac:dyDescent="0.25">
      <c r="A1536" s="25"/>
      <c r="B1536" s="25"/>
      <c r="C1536" s="26"/>
      <c r="D1536" s="26"/>
      <c r="E1536" s="25"/>
      <c r="F1536" s="25"/>
      <c r="G1536" s="25"/>
      <c r="H1536" s="25"/>
      <c r="I1536" s="25"/>
      <c r="J1536" s="27"/>
      <c r="K1536" s="27"/>
      <c r="L1536" s="27"/>
      <c r="M1536" s="93" t="e">
        <f>#REF!/#REF!</f>
        <v>#REF!</v>
      </c>
      <c r="N1536" s="27" t="str">
        <f t="shared" si="166"/>
        <v/>
      </c>
      <c r="O1536" s="27" t="e">
        <f t="shared" si="167"/>
        <v>#REF!</v>
      </c>
      <c r="P1536" s="8">
        <f t="shared" si="168"/>
        <v>0</v>
      </c>
      <c r="Q1536" s="8" t="e">
        <f>VLOOKUP(P1536,'Lookup Tables'!$A$3:$B$121,1,TRUE)</f>
        <v>#N/A</v>
      </c>
      <c r="R1536" s="9" t="e">
        <f>VLOOKUP(P1536,'Lookup Tables'!$A$3:$B$121,2,TRUE)</f>
        <v>#N/A</v>
      </c>
      <c r="S1536" s="10" t="e">
        <f>VLOOKUP(P1536,'Lookup Tables'!$D$3:$E$25,2,TRUE)</f>
        <v>#N/A</v>
      </c>
      <c r="T1536" s="24" t="str">
        <f>IF(LEFT(G1536,2)="PH",VLOOKUP(LEFT(G1536,3),'Lookup Tables'!$G$3:$H$37,2,FALSE),IF(ISNA(VLOOKUP(LEFT(G1536,2),'Lookup Tables'!$G$3:$H$37,2,FALSE)),"Other",VLOOKUP(LEFT(G1536,2),'Lookup Tables'!$G$3:$H$37,2,FALSE)))</f>
        <v>Other</v>
      </c>
      <c r="U1536" s="79" t="str">
        <f t="shared" si="163"/>
        <v/>
      </c>
      <c r="V1536" s="79" t="str">
        <f t="shared" si="164"/>
        <v>n/a</v>
      </c>
      <c r="W1536" s="79">
        <f>VLOOKUP(V1536,'Lookup Tables'!$K$3:$L$21,2,FALSE)</f>
        <v>0</v>
      </c>
      <c r="X1536" s="79">
        <f t="shared" si="165"/>
        <v>0</v>
      </c>
      <c r="Y1536" s="12" t="e">
        <f ca="1">IF(R1536="LATE",TODAY()-P1536,0)</f>
        <v>#N/A</v>
      </c>
      <c r="Z1536" s="24" t="e">
        <f ca="1">Y1536*L1536</f>
        <v>#N/A</v>
      </c>
      <c r="AA1536" s="80"/>
      <c r="AB1536" s="93"/>
    </row>
    <row r="1537" spans="1:28" x14ac:dyDescent="0.25">
      <c r="A1537" s="25"/>
      <c r="B1537" s="25"/>
      <c r="C1537" s="26"/>
      <c r="D1537" s="26"/>
      <c r="E1537" s="25"/>
      <c r="F1537" s="25"/>
      <c r="G1537" s="25"/>
      <c r="H1537" s="25"/>
      <c r="I1537" s="25"/>
      <c r="J1537" s="27"/>
      <c r="K1537" s="27"/>
      <c r="L1537" s="27"/>
      <c r="M1537" s="93" t="e">
        <f>#REF!/#REF!</f>
        <v>#REF!</v>
      </c>
      <c r="N1537" s="27" t="str">
        <f t="shared" si="166"/>
        <v/>
      </c>
      <c r="O1537" s="27" t="e">
        <f t="shared" si="167"/>
        <v>#REF!</v>
      </c>
      <c r="P1537" s="8">
        <f t="shared" si="168"/>
        <v>0</v>
      </c>
      <c r="Q1537" s="8" t="e">
        <f>VLOOKUP(P1537,'Lookup Tables'!$A$3:$B$121,1,TRUE)</f>
        <v>#N/A</v>
      </c>
      <c r="R1537" s="9" t="e">
        <f>VLOOKUP(P1537,'Lookup Tables'!$A$3:$B$121,2,TRUE)</f>
        <v>#N/A</v>
      </c>
      <c r="S1537" s="10" t="e">
        <f>VLOOKUP(P1537,'Lookup Tables'!$D$3:$E$25,2,TRUE)</f>
        <v>#N/A</v>
      </c>
      <c r="T1537" s="24" t="str">
        <f>IF(LEFT(G1537,2)="PH",VLOOKUP(LEFT(G1537,3),'Lookup Tables'!$G$3:$H$37,2,FALSE),IF(ISNA(VLOOKUP(LEFT(G1537,2),'Lookup Tables'!$G$3:$H$37,2,FALSE)),"Other",VLOOKUP(LEFT(G1537,2),'Lookup Tables'!$G$3:$H$37,2,FALSE)))</f>
        <v>Other</v>
      </c>
      <c r="U1537" s="79" t="str">
        <f t="shared" si="163"/>
        <v/>
      </c>
      <c r="V1537" s="79" t="str">
        <f t="shared" si="164"/>
        <v>n/a</v>
      </c>
      <c r="W1537" s="79">
        <f>VLOOKUP(V1537,'Lookup Tables'!$K$3:$L$21,2,FALSE)</f>
        <v>0</v>
      </c>
      <c r="X1537" s="79">
        <f t="shared" si="165"/>
        <v>0</v>
      </c>
      <c r="Y1537" s="12" t="e">
        <f ca="1">IF(R1537="LATE",TODAY()-P1537,0)</f>
        <v>#N/A</v>
      </c>
      <c r="Z1537" s="24" t="e">
        <f ca="1">Y1537*L1537</f>
        <v>#N/A</v>
      </c>
      <c r="AA1537" s="80"/>
      <c r="AB1537" s="93"/>
    </row>
    <row r="1538" spans="1:28" x14ac:dyDescent="0.25">
      <c r="A1538" s="25"/>
      <c r="B1538" s="25"/>
      <c r="C1538" s="26"/>
      <c r="D1538" s="26"/>
      <c r="E1538" s="25"/>
      <c r="F1538" s="25"/>
      <c r="G1538" s="25"/>
      <c r="H1538" s="25"/>
      <c r="I1538" s="25"/>
      <c r="J1538" s="27"/>
      <c r="K1538" s="27"/>
      <c r="L1538" s="27"/>
      <c r="M1538" s="93" t="e">
        <f>#REF!/#REF!</f>
        <v>#REF!</v>
      </c>
      <c r="N1538" s="27" t="str">
        <f t="shared" si="166"/>
        <v/>
      </c>
      <c r="O1538" s="27" t="e">
        <f t="shared" si="167"/>
        <v>#REF!</v>
      </c>
      <c r="P1538" s="8">
        <f t="shared" si="168"/>
        <v>0</v>
      </c>
      <c r="Q1538" s="8" t="e">
        <f>VLOOKUP(P1538,'Lookup Tables'!$A$3:$B$121,1,TRUE)</f>
        <v>#N/A</v>
      </c>
      <c r="R1538" s="9" t="e">
        <f>VLOOKUP(P1538,'Lookup Tables'!$A$3:$B$121,2,TRUE)</f>
        <v>#N/A</v>
      </c>
      <c r="S1538" s="10" t="e">
        <f>VLOOKUP(P1538,'Lookup Tables'!$D$3:$E$25,2,TRUE)</f>
        <v>#N/A</v>
      </c>
      <c r="T1538" s="24" t="str">
        <f>IF(LEFT(G1538,2)="PH",VLOOKUP(LEFT(G1538,3),'Lookup Tables'!$G$3:$H$37,2,FALSE),IF(ISNA(VLOOKUP(LEFT(G1538,2),'Lookup Tables'!$G$3:$H$37,2,FALSE)),"Other",VLOOKUP(LEFT(G1538,2),'Lookup Tables'!$G$3:$H$37,2,FALSE)))</f>
        <v>Other</v>
      </c>
      <c r="U1538" s="79" t="str">
        <f t="shared" si="163"/>
        <v/>
      </c>
      <c r="V1538" s="79" t="str">
        <f t="shared" si="164"/>
        <v>n/a</v>
      </c>
      <c r="W1538" s="79">
        <f>VLOOKUP(V1538,'Lookup Tables'!$K$3:$L$21,2,FALSE)</f>
        <v>0</v>
      </c>
      <c r="X1538" s="79">
        <f t="shared" si="165"/>
        <v>0</v>
      </c>
      <c r="Y1538" s="12" t="e">
        <f ca="1">IF(R1538="LATE",TODAY()-P1538,0)</f>
        <v>#N/A</v>
      </c>
      <c r="Z1538" s="24" t="e">
        <f ca="1">Y1538*L1538</f>
        <v>#N/A</v>
      </c>
      <c r="AA1538" s="80"/>
      <c r="AB1538" s="93"/>
    </row>
    <row r="1539" spans="1:28" x14ac:dyDescent="0.25">
      <c r="A1539" s="25"/>
      <c r="B1539" s="25"/>
      <c r="C1539" s="26"/>
      <c r="D1539" s="26"/>
      <c r="E1539" s="25"/>
      <c r="F1539" s="25"/>
      <c r="G1539" s="25"/>
      <c r="H1539" s="25"/>
      <c r="I1539" s="25"/>
      <c r="J1539" s="27"/>
      <c r="K1539" s="27"/>
      <c r="L1539" s="27"/>
      <c r="M1539" s="93" t="e">
        <f>#REF!/#REF!</f>
        <v>#REF!</v>
      </c>
      <c r="N1539" s="27" t="str">
        <f t="shared" si="166"/>
        <v/>
      </c>
      <c r="O1539" s="27" t="e">
        <f t="shared" si="167"/>
        <v>#REF!</v>
      </c>
      <c r="P1539" s="8">
        <f t="shared" si="168"/>
        <v>0</v>
      </c>
      <c r="Q1539" s="8" t="e">
        <f>VLOOKUP(P1539,'Lookup Tables'!$A$3:$B$121,1,TRUE)</f>
        <v>#N/A</v>
      </c>
      <c r="R1539" s="9" t="e">
        <f>VLOOKUP(P1539,'Lookup Tables'!$A$3:$B$121,2,TRUE)</f>
        <v>#N/A</v>
      </c>
      <c r="S1539" s="10" t="e">
        <f>VLOOKUP(P1539,'Lookup Tables'!$D$3:$E$25,2,TRUE)</f>
        <v>#N/A</v>
      </c>
      <c r="T1539" s="24" t="str">
        <f>IF(LEFT(G1539,2)="PH",VLOOKUP(LEFT(G1539,3),'Lookup Tables'!$G$3:$H$37,2,FALSE),IF(ISNA(VLOOKUP(LEFT(G1539,2),'Lookup Tables'!$G$3:$H$37,2,FALSE)),"Other",VLOOKUP(LEFT(G1539,2),'Lookup Tables'!$G$3:$H$37,2,FALSE)))</f>
        <v>Other</v>
      </c>
      <c r="U1539" s="79" t="str">
        <f t="shared" ref="U1539:U1602" si="169">LEFT(G1539,3)</f>
        <v/>
      </c>
      <c r="V1539" s="79" t="str">
        <f t="shared" ref="V1539:V1602" si="170">IF(T1539="Battery",IF(LEFT(U1539,1)="L",VALUE(MID(U1539,2,2)),MID(U1539,2,1)),"n/a")</f>
        <v>n/a</v>
      </c>
      <c r="W1539" s="79">
        <f>VLOOKUP(V1539,'Lookup Tables'!$K$3:$L$21,2,FALSE)</f>
        <v>0</v>
      </c>
      <c r="X1539" s="79">
        <f t="shared" ref="X1539:X1602" si="171">W1539*L1539</f>
        <v>0</v>
      </c>
      <c r="Y1539" s="12" t="e">
        <f ca="1">IF(R1539="LATE",TODAY()-P1539,0)</f>
        <v>#N/A</v>
      </c>
      <c r="Z1539" s="24" t="e">
        <f ca="1">Y1539*L1539</f>
        <v>#N/A</v>
      </c>
      <c r="AA1539" s="80"/>
      <c r="AB1539" s="93"/>
    </row>
    <row r="1540" spans="1:28" x14ac:dyDescent="0.25">
      <c r="A1540" s="25"/>
      <c r="B1540" s="25"/>
      <c r="C1540" s="26"/>
      <c r="D1540" s="26"/>
      <c r="E1540" s="25"/>
      <c r="F1540" s="25"/>
      <c r="G1540" s="25"/>
      <c r="H1540" s="25"/>
      <c r="I1540" s="25"/>
      <c r="J1540" s="27"/>
      <c r="K1540" s="27"/>
      <c r="L1540" s="27"/>
      <c r="M1540" s="93" t="e">
        <f>#REF!/#REF!</f>
        <v>#REF!</v>
      </c>
      <c r="N1540" s="27" t="str">
        <f t="shared" si="166"/>
        <v/>
      </c>
      <c r="O1540" s="27" t="e">
        <f t="shared" si="167"/>
        <v>#REF!</v>
      </c>
      <c r="P1540" s="8">
        <f t="shared" si="168"/>
        <v>0</v>
      </c>
      <c r="Q1540" s="8" t="e">
        <f>VLOOKUP(P1540,'Lookup Tables'!$A$3:$B$121,1,TRUE)</f>
        <v>#N/A</v>
      </c>
      <c r="R1540" s="9" t="e">
        <f>VLOOKUP(P1540,'Lookup Tables'!$A$3:$B$121,2,TRUE)</f>
        <v>#N/A</v>
      </c>
      <c r="S1540" s="10" t="e">
        <f>VLOOKUP(P1540,'Lookup Tables'!$D$3:$E$25,2,TRUE)</f>
        <v>#N/A</v>
      </c>
      <c r="T1540" s="24" t="str">
        <f>IF(LEFT(G1540,2)="PH",VLOOKUP(LEFT(G1540,3),'Lookup Tables'!$G$3:$H$37,2,FALSE),IF(ISNA(VLOOKUP(LEFT(G1540,2),'Lookup Tables'!$G$3:$H$37,2,FALSE)),"Other",VLOOKUP(LEFT(G1540,2),'Lookup Tables'!$G$3:$H$37,2,FALSE)))</f>
        <v>Other</v>
      </c>
      <c r="U1540" s="79" t="str">
        <f t="shared" si="169"/>
        <v/>
      </c>
      <c r="V1540" s="79" t="str">
        <f t="shared" si="170"/>
        <v>n/a</v>
      </c>
      <c r="W1540" s="79">
        <f>VLOOKUP(V1540,'Lookup Tables'!$K$3:$L$21,2,FALSE)</f>
        <v>0</v>
      </c>
      <c r="X1540" s="79">
        <f t="shared" si="171"/>
        <v>0</v>
      </c>
      <c r="Y1540" s="12" t="e">
        <f ca="1">IF(R1540="LATE",TODAY()-P1540,0)</f>
        <v>#N/A</v>
      </c>
      <c r="Z1540" s="24" t="e">
        <f ca="1">Y1540*L1540</f>
        <v>#N/A</v>
      </c>
      <c r="AA1540" s="80"/>
      <c r="AB1540" s="93"/>
    </row>
    <row r="1541" spans="1:28" x14ac:dyDescent="0.25">
      <c r="A1541" s="25"/>
      <c r="B1541" s="25"/>
      <c r="C1541" s="26"/>
      <c r="D1541" s="26"/>
      <c r="E1541" s="25"/>
      <c r="F1541" s="25"/>
      <c r="G1541" s="25"/>
      <c r="H1541" s="25"/>
      <c r="I1541" s="25"/>
      <c r="J1541" s="27"/>
      <c r="K1541" s="27"/>
      <c r="L1541" s="27"/>
      <c r="M1541" s="93" t="e">
        <f>#REF!/#REF!</f>
        <v>#REF!</v>
      </c>
      <c r="N1541" s="27" t="str">
        <f t="shared" si="166"/>
        <v/>
      </c>
      <c r="O1541" s="27" t="e">
        <f t="shared" si="167"/>
        <v>#REF!</v>
      </c>
      <c r="P1541" s="8">
        <f t="shared" si="168"/>
        <v>0</v>
      </c>
      <c r="Q1541" s="8" t="e">
        <f>VLOOKUP(P1541,'Lookup Tables'!$A$3:$B$121,1,TRUE)</f>
        <v>#N/A</v>
      </c>
      <c r="R1541" s="9" t="e">
        <f>VLOOKUP(P1541,'Lookup Tables'!$A$3:$B$121,2,TRUE)</f>
        <v>#N/A</v>
      </c>
      <c r="S1541" s="10" t="e">
        <f>VLOOKUP(P1541,'Lookup Tables'!$D$3:$E$25,2,TRUE)</f>
        <v>#N/A</v>
      </c>
      <c r="T1541" s="24" t="str">
        <f>IF(LEFT(G1541,2)="PH",VLOOKUP(LEFT(G1541,3),'Lookup Tables'!$G$3:$H$37,2,FALSE),IF(ISNA(VLOOKUP(LEFT(G1541,2),'Lookup Tables'!$G$3:$H$37,2,FALSE)),"Other",VLOOKUP(LEFT(G1541,2),'Lookup Tables'!$G$3:$H$37,2,FALSE)))</f>
        <v>Other</v>
      </c>
      <c r="U1541" s="79" t="str">
        <f t="shared" si="169"/>
        <v/>
      </c>
      <c r="V1541" s="79" t="str">
        <f t="shared" si="170"/>
        <v>n/a</v>
      </c>
      <c r="W1541" s="79">
        <f>VLOOKUP(V1541,'Lookup Tables'!$K$3:$L$21,2,FALSE)</f>
        <v>0</v>
      </c>
      <c r="X1541" s="79">
        <f t="shared" si="171"/>
        <v>0</v>
      </c>
      <c r="Y1541" s="12" t="e">
        <f ca="1">IF(R1541="LATE",TODAY()-P1541,0)</f>
        <v>#N/A</v>
      </c>
      <c r="Z1541" s="24" t="e">
        <f ca="1">Y1541*L1541</f>
        <v>#N/A</v>
      </c>
      <c r="AA1541" s="80"/>
      <c r="AB1541" s="93"/>
    </row>
    <row r="1542" spans="1:28" x14ac:dyDescent="0.25">
      <c r="A1542" s="25"/>
      <c r="B1542" s="25"/>
      <c r="C1542" s="26"/>
      <c r="D1542" s="26"/>
      <c r="E1542" s="25"/>
      <c r="F1542" s="25"/>
      <c r="G1542" s="25"/>
      <c r="H1542" s="25"/>
      <c r="I1542" s="25"/>
      <c r="J1542" s="27"/>
      <c r="K1542" s="27"/>
      <c r="L1542" s="27"/>
      <c r="M1542" s="93" t="e">
        <f>#REF!/#REF!</f>
        <v>#REF!</v>
      </c>
      <c r="N1542" s="27" t="str">
        <f t="shared" si="166"/>
        <v/>
      </c>
      <c r="O1542" s="27" t="e">
        <f t="shared" si="167"/>
        <v>#REF!</v>
      </c>
      <c r="P1542" s="8">
        <f t="shared" si="168"/>
        <v>0</v>
      </c>
      <c r="Q1542" s="8" t="e">
        <f>VLOOKUP(P1542,'Lookup Tables'!$A$3:$B$121,1,TRUE)</f>
        <v>#N/A</v>
      </c>
      <c r="R1542" s="9" t="e">
        <f>VLOOKUP(P1542,'Lookup Tables'!$A$3:$B$121,2,TRUE)</f>
        <v>#N/A</v>
      </c>
      <c r="S1542" s="10" t="e">
        <f>VLOOKUP(P1542,'Lookup Tables'!$D$3:$E$25,2,TRUE)</f>
        <v>#N/A</v>
      </c>
      <c r="T1542" s="24" t="str">
        <f>IF(LEFT(G1542,2)="PH",VLOOKUP(LEFT(G1542,3),'Lookup Tables'!$G$3:$H$37,2,FALSE),IF(ISNA(VLOOKUP(LEFT(G1542,2),'Lookup Tables'!$G$3:$H$37,2,FALSE)),"Other",VLOOKUP(LEFT(G1542,2),'Lookup Tables'!$G$3:$H$37,2,FALSE)))</f>
        <v>Other</v>
      </c>
      <c r="U1542" s="79" t="str">
        <f t="shared" si="169"/>
        <v/>
      </c>
      <c r="V1542" s="79" t="str">
        <f t="shared" si="170"/>
        <v>n/a</v>
      </c>
      <c r="W1542" s="79">
        <f>VLOOKUP(V1542,'Lookup Tables'!$K$3:$L$21,2,FALSE)</f>
        <v>0</v>
      </c>
      <c r="X1542" s="79">
        <f t="shared" si="171"/>
        <v>0</v>
      </c>
      <c r="Y1542" s="12" t="e">
        <f ca="1">IF(R1542="LATE",TODAY()-P1542,0)</f>
        <v>#N/A</v>
      </c>
      <c r="Z1542" s="24" t="e">
        <f ca="1">Y1542*L1542</f>
        <v>#N/A</v>
      </c>
      <c r="AA1542" s="80"/>
      <c r="AB1542" s="93"/>
    </row>
    <row r="1543" spans="1:28" x14ac:dyDescent="0.25">
      <c r="A1543" s="25"/>
      <c r="B1543" s="25"/>
      <c r="C1543" s="26"/>
      <c r="D1543" s="26"/>
      <c r="E1543" s="25"/>
      <c r="F1543" s="25"/>
      <c r="G1543" s="25"/>
      <c r="H1543" s="25"/>
      <c r="I1543" s="25"/>
      <c r="J1543" s="27"/>
      <c r="K1543" s="27"/>
      <c r="L1543" s="27"/>
      <c r="M1543" s="93" t="e">
        <f>#REF!/#REF!</f>
        <v>#REF!</v>
      </c>
      <c r="N1543" s="27" t="str">
        <f t="shared" si="166"/>
        <v/>
      </c>
      <c r="O1543" s="27" t="e">
        <f t="shared" si="167"/>
        <v>#REF!</v>
      </c>
      <c r="P1543" s="8">
        <f t="shared" si="168"/>
        <v>0</v>
      </c>
      <c r="Q1543" s="8" t="e">
        <f>VLOOKUP(P1543,'Lookup Tables'!$A$3:$B$121,1,TRUE)</f>
        <v>#N/A</v>
      </c>
      <c r="R1543" s="9" t="e">
        <f>VLOOKUP(P1543,'Lookup Tables'!$A$3:$B$121,2,TRUE)</f>
        <v>#N/A</v>
      </c>
      <c r="S1543" s="10" t="e">
        <f>VLOOKUP(P1543,'Lookup Tables'!$D$3:$E$25,2,TRUE)</f>
        <v>#N/A</v>
      </c>
      <c r="T1543" s="24" t="str">
        <f>IF(LEFT(G1543,2)="PH",VLOOKUP(LEFT(G1543,3),'Lookup Tables'!$G$3:$H$37,2,FALSE),IF(ISNA(VLOOKUP(LEFT(G1543,2),'Lookup Tables'!$G$3:$H$37,2,FALSE)),"Other",VLOOKUP(LEFT(G1543,2),'Lookup Tables'!$G$3:$H$37,2,FALSE)))</f>
        <v>Other</v>
      </c>
      <c r="U1543" s="79" t="str">
        <f t="shared" si="169"/>
        <v/>
      </c>
      <c r="V1543" s="79" t="str">
        <f t="shared" si="170"/>
        <v>n/a</v>
      </c>
      <c r="W1543" s="79">
        <f>VLOOKUP(V1543,'Lookup Tables'!$K$3:$L$21,2,FALSE)</f>
        <v>0</v>
      </c>
      <c r="X1543" s="79">
        <f t="shared" si="171"/>
        <v>0</v>
      </c>
      <c r="Y1543" s="12" t="e">
        <f ca="1">IF(R1543="LATE",TODAY()-P1543,0)</f>
        <v>#N/A</v>
      </c>
      <c r="Z1543" s="24" t="e">
        <f ca="1">Y1543*L1543</f>
        <v>#N/A</v>
      </c>
      <c r="AA1543" s="80"/>
      <c r="AB1543" s="93"/>
    </row>
    <row r="1544" spans="1:28" x14ac:dyDescent="0.25">
      <c r="A1544" s="25"/>
      <c r="B1544" s="25"/>
      <c r="C1544" s="26"/>
      <c r="D1544" s="26"/>
      <c r="E1544" s="25"/>
      <c r="F1544" s="25"/>
      <c r="G1544" s="25"/>
      <c r="H1544" s="25"/>
      <c r="I1544" s="25"/>
      <c r="J1544" s="27"/>
      <c r="K1544" s="27"/>
      <c r="L1544" s="27"/>
      <c r="M1544" s="93" t="e">
        <f>#REF!/#REF!</f>
        <v>#REF!</v>
      </c>
      <c r="N1544" s="27" t="str">
        <f t="shared" si="166"/>
        <v/>
      </c>
      <c r="O1544" s="27" t="e">
        <f t="shared" si="167"/>
        <v>#REF!</v>
      </c>
      <c r="P1544" s="8">
        <f t="shared" si="168"/>
        <v>0</v>
      </c>
      <c r="Q1544" s="8" t="e">
        <f>VLOOKUP(P1544,'Lookup Tables'!$A$3:$B$121,1,TRUE)</f>
        <v>#N/A</v>
      </c>
      <c r="R1544" s="9" t="e">
        <f>VLOOKUP(P1544,'Lookup Tables'!$A$3:$B$121,2,TRUE)</f>
        <v>#N/A</v>
      </c>
      <c r="S1544" s="10" t="e">
        <f>VLOOKUP(P1544,'Lookup Tables'!$D$3:$E$25,2,TRUE)</f>
        <v>#N/A</v>
      </c>
      <c r="T1544" s="24" t="str">
        <f>IF(LEFT(G1544,2)="PH",VLOOKUP(LEFT(G1544,3),'Lookup Tables'!$G$3:$H$37,2,FALSE),IF(ISNA(VLOOKUP(LEFT(G1544,2),'Lookup Tables'!$G$3:$H$37,2,FALSE)),"Other",VLOOKUP(LEFT(G1544,2),'Lookup Tables'!$G$3:$H$37,2,FALSE)))</f>
        <v>Other</v>
      </c>
      <c r="U1544" s="79" t="str">
        <f t="shared" si="169"/>
        <v/>
      </c>
      <c r="V1544" s="79" t="str">
        <f t="shared" si="170"/>
        <v>n/a</v>
      </c>
      <c r="W1544" s="79">
        <f>VLOOKUP(V1544,'Lookup Tables'!$K$3:$L$21,2,FALSE)</f>
        <v>0</v>
      </c>
      <c r="X1544" s="79">
        <f t="shared" si="171"/>
        <v>0</v>
      </c>
      <c r="Y1544" s="12" t="e">
        <f ca="1">IF(R1544="LATE",TODAY()-P1544,0)</f>
        <v>#N/A</v>
      </c>
      <c r="Z1544" s="24" t="e">
        <f ca="1">Y1544*L1544</f>
        <v>#N/A</v>
      </c>
      <c r="AA1544" s="80"/>
      <c r="AB1544" s="93"/>
    </row>
    <row r="1545" spans="1:28" x14ac:dyDescent="0.25">
      <c r="A1545" s="25"/>
      <c r="B1545" s="25"/>
      <c r="C1545" s="26"/>
      <c r="D1545" s="26"/>
      <c r="E1545" s="25"/>
      <c r="F1545" s="25"/>
      <c r="G1545" s="25"/>
      <c r="H1545" s="25"/>
      <c r="I1545" s="25"/>
      <c r="J1545" s="27"/>
      <c r="K1545" s="27"/>
      <c r="L1545" s="27"/>
      <c r="M1545" s="93" t="e">
        <f>#REF!/#REF!</f>
        <v>#REF!</v>
      </c>
      <c r="N1545" s="27" t="str">
        <f t="shared" si="166"/>
        <v/>
      </c>
      <c r="O1545" s="27" t="e">
        <f t="shared" si="167"/>
        <v>#REF!</v>
      </c>
      <c r="P1545" s="8">
        <f t="shared" si="168"/>
        <v>0</v>
      </c>
      <c r="Q1545" s="8" t="e">
        <f>VLOOKUP(P1545,'Lookup Tables'!$A$3:$B$121,1,TRUE)</f>
        <v>#N/A</v>
      </c>
      <c r="R1545" s="9" t="e">
        <f>VLOOKUP(P1545,'Lookup Tables'!$A$3:$B$121,2,TRUE)</f>
        <v>#N/A</v>
      </c>
      <c r="S1545" s="10" t="e">
        <f>VLOOKUP(P1545,'Lookup Tables'!$D$3:$E$25,2,TRUE)</f>
        <v>#N/A</v>
      </c>
      <c r="T1545" s="24" t="str">
        <f>IF(LEFT(G1545,2)="PH",VLOOKUP(LEFT(G1545,3),'Lookup Tables'!$G$3:$H$37,2,FALSE),IF(ISNA(VLOOKUP(LEFT(G1545,2),'Lookup Tables'!$G$3:$H$37,2,FALSE)),"Other",VLOOKUP(LEFT(G1545,2),'Lookup Tables'!$G$3:$H$37,2,FALSE)))</f>
        <v>Other</v>
      </c>
      <c r="U1545" s="79" t="str">
        <f t="shared" si="169"/>
        <v/>
      </c>
      <c r="V1545" s="79" t="str">
        <f t="shared" si="170"/>
        <v>n/a</v>
      </c>
      <c r="W1545" s="79">
        <f>VLOOKUP(V1545,'Lookup Tables'!$K$3:$L$21,2,FALSE)</f>
        <v>0</v>
      </c>
      <c r="X1545" s="79">
        <f t="shared" si="171"/>
        <v>0</v>
      </c>
      <c r="Y1545" s="12" t="e">
        <f ca="1">IF(R1545="LATE",TODAY()-P1545,0)</f>
        <v>#N/A</v>
      </c>
      <c r="Z1545" s="24" t="e">
        <f ca="1">Y1545*L1545</f>
        <v>#N/A</v>
      </c>
      <c r="AA1545" s="80"/>
      <c r="AB1545" s="93"/>
    </row>
    <row r="1546" spans="1:28" x14ac:dyDescent="0.25">
      <c r="A1546" s="25"/>
      <c r="B1546" s="25"/>
      <c r="C1546" s="26"/>
      <c r="D1546" s="26"/>
      <c r="E1546" s="25"/>
      <c r="F1546" s="25"/>
      <c r="G1546" s="25"/>
      <c r="H1546" s="25"/>
      <c r="I1546" s="25"/>
      <c r="J1546" s="27"/>
      <c r="K1546" s="27"/>
      <c r="L1546" s="27"/>
      <c r="M1546" s="93" t="e">
        <f>#REF!/#REF!</f>
        <v>#REF!</v>
      </c>
      <c r="N1546" s="27" t="str">
        <f t="shared" si="166"/>
        <v/>
      </c>
      <c r="O1546" s="27" t="e">
        <f t="shared" si="167"/>
        <v>#REF!</v>
      </c>
      <c r="P1546" s="8">
        <f t="shared" si="168"/>
        <v>0</v>
      </c>
      <c r="Q1546" s="8" t="e">
        <f>VLOOKUP(P1546,'Lookup Tables'!$A$3:$B$121,1,TRUE)</f>
        <v>#N/A</v>
      </c>
      <c r="R1546" s="9" t="e">
        <f>VLOOKUP(P1546,'Lookup Tables'!$A$3:$B$121,2,TRUE)</f>
        <v>#N/A</v>
      </c>
      <c r="S1546" s="10" t="e">
        <f>VLOOKUP(P1546,'Lookup Tables'!$D$3:$E$25,2,TRUE)</f>
        <v>#N/A</v>
      </c>
      <c r="T1546" s="24" t="str">
        <f>IF(LEFT(G1546,2)="PH",VLOOKUP(LEFT(G1546,3),'Lookup Tables'!$G$3:$H$37,2,FALSE),IF(ISNA(VLOOKUP(LEFT(G1546,2),'Lookup Tables'!$G$3:$H$37,2,FALSE)),"Other",VLOOKUP(LEFT(G1546,2),'Lookup Tables'!$G$3:$H$37,2,FALSE)))</f>
        <v>Other</v>
      </c>
      <c r="U1546" s="79" t="str">
        <f t="shared" si="169"/>
        <v/>
      </c>
      <c r="V1546" s="79" t="str">
        <f t="shared" si="170"/>
        <v>n/a</v>
      </c>
      <c r="W1546" s="79">
        <f>VLOOKUP(V1546,'Lookup Tables'!$K$3:$L$21,2,FALSE)</f>
        <v>0</v>
      </c>
      <c r="X1546" s="79">
        <f t="shared" si="171"/>
        <v>0</v>
      </c>
      <c r="Y1546" s="12" t="e">
        <f ca="1">IF(R1546="LATE",TODAY()-P1546,0)</f>
        <v>#N/A</v>
      </c>
      <c r="Z1546" s="24" t="e">
        <f ca="1">Y1546*L1546</f>
        <v>#N/A</v>
      </c>
      <c r="AA1546" s="80"/>
      <c r="AB1546" s="93"/>
    </row>
    <row r="1547" spans="1:28" x14ac:dyDescent="0.25">
      <c r="A1547" s="25"/>
      <c r="B1547" s="25"/>
      <c r="C1547" s="26"/>
      <c r="D1547" s="26"/>
      <c r="E1547" s="25"/>
      <c r="F1547" s="25"/>
      <c r="G1547" s="25"/>
      <c r="H1547" s="25"/>
      <c r="I1547" s="25"/>
      <c r="J1547" s="27"/>
      <c r="K1547" s="27"/>
      <c r="L1547" s="27"/>
      <c r="M1547" s="93" t="e">
        <f>#REF!/#REF!</f>
        <v>#REF!</v>
      </c>
      <c r="N1547" s="27" t="str">
        <f t="shared" si="166"/>
        <v/>
      </c>
      <c r="O1547" s="27" t="e">
        <f t="shared" si="167"/>
        <v>#REF!</v>
      </c>
      <c r="P1547" s="8">
        <f t="shared" si="168"/>
        <v>0</v>
      </c>
      <c r="Q1547" s="8" t="e">
        <f>VLOOKUP(P1547,'Lookup Tables'!$A$3:$B$121,1,TRUE)</f>
        <v>#N/A</v>
      </c>
      <c r="R1547" s="9" t="e">
        <f>VLOOKUP(P1547,'Lookup Tables'!$A$3:$B$121,2,TRUE)</f>
        <v>#N/A</v>
      </c>
      <c r="S1547" s="10" t="e">
        <f>VLOOKUP(P1547,'Lookup Tables'!$D$3:$E$25,2,TRUE)</f>
        <v>#N/A</v>
      </c>
      <c r="T1547" s="24" t="str">
        <f>IF(LEFT(G1547,2)="PH",VLOOKUP(LEFT(G1547,3),'Lookup Tables'!$G$3:$H$37,2,FALSE),IF(ISNA(VLOOKUP(LEFT(G1547,2),'Lookup Tables'!$G$3:$H$37,2,FALSE)),"Other",VLOOKUP(LEFT(G1547,2),'Lookup Tables'!$G$3:$H$37,2,FALSE)))</f>
        <v>Other</v>
      </c>
      <c r="U1547" s="79" t="str">
        <f t="shared" si="169"/>
        <v/>
      </c>
      <c r="V1547" s="79" t="str">
        <f t="shared" si="170"/>
        <v>n/a</v>
      </c>
      <c r="W1547" s="79">
        <f>VLOOKUP(V1547,'Lookup Tables'!$K$3:$L$21,2,FALSE)</f>
        <v>0</v>
      </c>
      <c r="X1547" s="79">
        <f t="shared" si="171"/>
        <v>0</v>
      </c>
      <c r="Y1547" s="12" t="e">
        <f ca="1">IF(R1547="LATE",TODAY()-P1547,0)</f>
        <v>#N/A</v>
      </c>
      <c r="Z1547" s="24" t="e">
        <f ca="1">Y1547*L1547</f>
        <v>#N/A</v>
      </c>
      <c r="AA1547" s="80"/>
      <c r="AB1547" s="93"/>
    </row>
    <row r="1548" spans="1:28" x14ac:dyDescent="0.25">
      <c r="A1548" s="25"/>
      <c r="B1548" s="25"/>
      <c r="C1548" s="26"/>
      <c r="D1548" s="26"/>
      <c r="E1548" s="25"/>
      <c r="F1548" s="25"/>
      <c r="G1548" s="25"/>
      <c r="H1548" s="25"/>
      <c r="I1548" s="25"/>
      <c r="J1548" s="27"/>
      <c r="K1548" s="27"/>
      <c r="L1548" s="27"/>
      <c r="M1548" s="93" t="e">
        <f>#REF!/#REF!</f>
        <v>#REF!</v>
      </c>
      <c r="N1548" s="27" t="str">
        <f t="shared" si="166"/>
        <v/>
      </c>
      <c r="O1548" s="27" t="e">
        <f t="shared" si="167"/>
        <v>#REF!</v>
      </c>
      <c r="P1548" s="8">
        <f t="shared" si="168"/>
        <v>0</v>
      </c>
      <c r="Q1548" s="8" t="e">
        <f>VLOOKUP(P1548,'Lookup Tables'!$A$3:$B$121,1,TRUE)</f>
        <v>#N/A</v>
      </c>
      <c r="R1548" s="9" t="e">
        <f>VLOOKUP(P1548,'Lookup Tables'!$A$3:$B$121,2,TRUE)</f>
        <v>#N/A</v>
      </c>
      <c r="S1548" s="10" t="e">
        <f>VLOOKUP(P1548,'Lookup Tables'!$D$3:$E$25,2,TRUE)</f>
        <v>#N/A</v>
      </c>
      <c r="T1548" s="24" t="str">
        <f>IF(LEFT(G1548,2)="PH",VLOOKUP(LEFT(G1548,3),'Lookup Tables'!$G$3:$H$37,2,FALSE),IF(ISNA(VLOOKUP(LEFT(G1548,2),'Lookup Tables'!$G$3:$H$37,2,FALSE)),"Other",VLOOKUP(LEFT(G1548,2),'Lookup Tables'!$G$3:$H$37,2,FALSE)))</f>
        <v>Other</v>
      </c>
      <c r="U1548" s="79" t="str">
        <f t="shared" si="169"/>
        <v/>
      </c>
      <c r="V1548" s="79" t="str">
        <f t="shared" si="170"/>
        <v>n/a</v>
      </c>
      <c r="W1548" s="79">
        <f>VLOOKUP(V1548,'Lookup Tables'!$K$3:$L$21,2,FALSE)</f>
        <v>0</v>
      </c>
      <c r="X1548" s="79">
        <f t="shared" si="171"/>
        <v>0</v>
      </c>
      <c r="Y1548" s="12" t="e">
        <f ca="1">IF(R1548="LATE",TODAY()-P1548,0)</f>
        <v>#N/A</v>
      </c>
      <c r="Z1548" s="24" t="e">
        <f ca="1">Y1548*L1548</f>
        <v>#N/A</v>
      </c>
      <c r="AA1548" s="80"/>
      <c r="AB1548" s="93"/>
    </row>
    <row r="1549" spans="1:28" x14ac:dyDescent="0.25">
      <c r="A1549" s="25"/>
      <c r="B1549" s="25"/>
      <c r="C1549" s="26"/>
      <c r="D1549" s="26"/>
      <c r="E1549" s="25"/>
      <c r="F1549" s="25"/>
      <c r="G1549" s="25"/>
      <c r="H1549" s="25"/>
      <c r="I1549" s="25"/>
      <c r="J1549" s="27"/>
      <c r="K1549" s="27"/>
      <c r="L1549" s="27"/>
      <c r="M1549" s="93" t="e">
        <f>#REF!/#REF!</f>
        <v>#REF!</v>
      </c>
      <c r="N1549" s="27" t="str">
        <f t="shared" si="166"/>
        <v/>
      </c>
      <c r="O1549" s="27" t="e">
        <f t="shared" si="167"/>
        <v>#REF!</v>
      </c>
      <c r="P1549" s="8">
        <f t="shared" si="168"/>
        <v>0</v>
      </c>
      <c r="Q1549" s="8" t="e">
        <f>VLOOKUP(P1549,'Lookup Tables'!$A$3:$B$121,1,TRUE)</f>
        <v>#N/A</v>
      </c>
      <c r="R1549" s="9" t="e">
        <f>VLOOKUP(P1549,'Lookup Tables'!$A$3:$B$121,2,TRUE)</f>
        <v>#N/A</v>
      </c>
      <c r="S1549" s="10" t="e">
        <f>VLOOKUP(P1549,'Lookup Tables'!$D$3:$E$25,2,TRUE)</f>
        <v>#N/A</v>
      </c>
      <c r="T1549" s="24" t="str">
        <f>IF(LEFT(G1549,2)="PH",VLOOKUP(LEFT(G1549,3),'Lookup Tables'!$G$3:$H$37,2,FALSE),IF(ISNA(VLOOKUP(LEFT(G1549,2),'Lookup Tables'!$G$3:$H$37,2,FALSE)),"Other",VLOOKUP(LEFT(G1549,2),'Lookup Tables'!$G$3:$H$37,2,FALSE)))</f>
        <v>Other</v>
      </c>
      <c r="U1549" s="79" t="str">
        <f t="shared" si="169"/>
        <v/>
      </c>
      <c r="V1549" s="79" t="str">
        <f t="shared" si="170"/>
        <v>n/a</v>
      </c>
      <c r="W1549" s="79">
        <f>VLOOKUP(V1549,'Lookup Tables'!$K$3:$L$21,2,FALSE)</f>
        <v>0</v>
      </c>
      <c r="X1549" s="79">
        <f t="shared" si="171"/>
        <v>0</v>
      </c>
      <c r="Y1549" s="12" t="e">
        <f ca="1">IF(R1549="LATE",TODAY()-P1549,0)</f>
        <v>#N/A</v>
      </c>
      <c r="Z1549" s="24" t="e">
        <f ca="1">Y1549*L1549</f>
        <v>#N/A</v>
      </c>
      <c r="AA1549" s="80"/>
      <c r="AB1549" s="93"/>
    </row>
    <row r="1550" spans="1:28" x14ac:dyDescent="0.25">
      <c r="A1550" s="25"/>
      <c r="B1550" s="25"/>
      <c r="C1550" s="26"/>
      <c r="D1550" s="26"/>
      <c r="E1550" s="25"/>
      <c r="F1550" s="25"/>
      <c r="G1550" s="25"/>
      <c r="H1550" s="25"/>
      <c r="I1550" s="25"/>
      <c r="J1550" s="27"/>
      <c r="K1550" s="27"/>
      <c r="L1550" s="27"/>
      <c r="M1550" s="93" t="e">
        <f>#REF!/#REF!</f>
        <v>#REF!</v>
      </c>
      <c r="N1550" s="27" t="str">
        <f t="shared" si="166"/>
        <v/>
      </c>
      <c r="O1550" s="27" t="e">
        <f t="shared" si="167"/>
        <v>#REF!</v>
      </c>
      <c r="P1550" s="8">
        <f t="shared" si="168"/>
        <v>0</v>
      </c>
      <c r="Q1550" s="8" t="e">
        <f>VLOOKUP(P1550,'Lookup Tables'!$A$3:$B$121,1,TRUE)</f>
        <v>#N/A</v>
      </c>
      <c r="R1550" s="9" t="e">
        <f>VLOOKUP(P1550,'Lookup Tables'!$A$3:$B$121,2,TRUE)</f>
        <v>#N/A</v>
      </c>
      <c r="S1550" s="10" t="e">
        <f>VLOOKUP(P1550,'Lookup Tables'!$D$3:$E$25,2,TRUE)</f>
        <v>#N/A</v>
      </c>
      <c r="T1550" s="24" t="str">
        <f>IF(LEFT(G1550,2)="PH",VLOOKUP(LEFT(G1550,3),'Lookup Tables'!$G$3:$H$37,2,FALSE),IF(ISNA(VLOOKUP(LEFT(G1550,2),'Lookup Tables'!$G$3:$H$37,2,FALSE)),"Other",VLOOKUP(LEFT(G1550,2),'Lookup Tables'!$G$3:$H$37,2,FALSE)))</f>
        <v>Other</v>
      </c>
      <c r="U1550" s="79" t="str">
        <f t="shared" si="169"/>
        <v/>
      </c>
      <c r="V1550" s="79" t="str">
        <f t="shared" si="170"/>
        <v>n/a</v>
      </c>
      <c r="W1550" s="79">
        <f>VLOOKUP(V1550,'Lookup Tables'!$K$3:$L$21,2,FALSE)</f>
        <v>0</v>
      </c>
      <c r="X1550" s="79">
        <f t="shared" si="171"/>
        <v>0</v>
      </c>
      <c r="Y1550" s="12" t="e">
        <f ca="1">IF(R1550="LATE",TODAY()-P1550,0)</f>
        <v>#N/A</v>
      </c>
      <c r="Z1550" s="24" t="e">
        <f ca="1">Y1550*L1550</f>
        <v>#N/A</v>
      </c>
      <c r="AA1550" s="80"/>
      <c r="AB1550" s="93"/>
    </row>
    <row r="1551" spans="1:28" x14ac:dyDescent="0.25">
      <c r="A1551" s="25"/>
      <c r="B1551" s="25"/>
      <c r="C1551" s="26"/>
      <c r="D1551" s="26"/>
      <c r="E1551" s="25"/>
      <c r="F1551" s="25"/>
      <c r="G1551" s="25"/>
      <c r="H1551" s="25"/>
      <c r="I1551" s="25"/>
      <c r="J1551" s="27"/>
      <c r="K1551" s="27"/>
      <c r="L1551" s="27"/>
      <c r="M1551" s="93" t="e">
        <f>#REF!/#REF!</f>
        <v>#REF!</v>
      </c>
      <c r="N1551" s="27" t="str">
        <f t="shared" si="166"/>
        <v/>
      </c>
      <c r="O1551" s="27" t="e">
        <f t="shared" si="167"/>
        <v>#REF!</v>
      </c>
      <c r="P1551" s="8">
        <f t="shared" si="168"/>
        <v>0</v>
      </c>
      <c r="Q1551" s="8" t="e">
        <f>VLOOKUP(P1551,'Lookup Tables'!$A$3:$B$121,1,TRUE)</f>
        <v>#N/A</v>
      </c>
      <c r="R1551" s="9" t="e">
        <f>VLOOKUP(P1551,'Lookup Tables'!$A$3:$B$121,2,TRUE)</f>
        <v>#N/A</v>
      </c>
      <c r="S1551" s="10" t="e">
        <f>VLOOKUP(P1551,'Lookup Tables'!$D$3:$E$25,2,TRUE)</f>
        <v>#N/A</v>
      </c>
      <c r="T1551" s="24" t="str">
        <f>IF(LEFT(G1551,2)="PH",VLOOKUP(LEFT(G1551,3),'Lookup Tables'!$G$3:$H$37,2,FALSE),IF(ISNA(VLOOKUP(LEFT(G1551,2),'Lookup Tables'!$G$3:$H$37,2,FALSE)),"Other",VLOOKUP(LEFT(G1551,2),'Lookup Tables'!$G$3:$H$37,2,FALSE)))</f>
        <v>Other</v>
      </c>
      <c r="U1551" s="79" t="str">
        <f t="shared" si="169"/>
        <v/>
      </c>
      <c r="V1551" s="79" t="str">
        <f t="shared" si="170"/>
        <v>n/a</v>
      </c>
      <c r="W1551" s="79">
        <f>VLOOKUP(V1551,'Lookup Tables'!$K$3:$L$21,2,FALSE)</f>
        <v>0</v>
      </c>
      <c r="X1551" s="79">
        <f t="shared" si="171"/>
        <v>0</v>
      </c>
      <c r="Y1551" s="12" t="e">
        <f ca="1">IF(R1551="LATE",TODAY()-P1551,0)</f>
        <v>#N/A</v>
      </c>
      <c r="Z1551" s="24" t="e">
        <f ca="1">Y1551*L1551</f>
        <v>#N/A</v>
      </c>
      <c r="AA1551" s="80"/>
      <c r="AB1551" s="93"/>
    </row>
    <row r="1552" spans="1:28" x14ac:dyDescent="0.25">
      <c r="A1552" s="25"/>
      <c r="B1552" s="25"/>
      <c r="C1552" s="26"/>
      <c r="D1552" s="26"/>
      <c r="E1552" s="25"/>
      <c r="F1552" s="25"/>
      <c r="G1552" s="25"/>
      <c r="H1552" s="25"/>
      <c r="I1552" s="25"/>
      <c r="J1552" s="27"/>
      <c r="K1552" s="27"/>
      <c r="L1552" s="27"/>
      <c r="M1552" s="93" t="e">
        <f>#REF!/#REF!</f>
        <v>#REF!</v>
      </c>
      <c r="N1552" s="27" t="str">
        <f t="shared" si="166"/>
        <v/>
      </c>
      <c r="O1552" s="27" t="e">
        <f t="shared" si="167"/>
        <v>#REF!</v>
      </c>
      <c r="P1552" s="8">
        <f t="shared" si="168"/>
        <v>0</v>
      </c>
      <c r="Q1552" s="8" t="e">
        <f>VLOOKUP(P1552,'Lookup Tables'!$A$3:$B$121,1,TRUE)</f>
        <v>#N/A</v>
      </c>
      <c r="R1552" s="9" t="e">
        <f>VLOOKUP(P1552,'Lookup Tables'!$A$3:$B$121,2,TRUE)</f>
        <v>#N/A</v>
      </c>
      <c r="S1552" s="10" t="e">
        <f>VLOOKUP(P1552,'Lookup Tables'!$D$3:$E$25,2,TRUE)</f>
        <v>#N/A</v>
      </c>
      <c r="T1552" s="24" t="str">
        <f>IF(LEFT(G1552,2)="PH",VLOOKUP(LEFT(G1552,3),'Lookup Tables'!$G$3:$H$37,2,FALSE),IF(ISNA(VLOOKUP(LEFT(G1552,2),'Lookup Tables'!$G$3:$H$37,2,FALSE)),"Other",VLOOKUP(LEFT(G1552,2),'Lookup Tables'!$G$3:$H$37,2,FALSE)))</f>
        <v>Other</v>
      </c>
      <c r="U1552" s="79" t="str">
        <f t="shared" si="169"/>
        <v/>
      </c>
      <c r="V1552" s="79" t="str">
        <f t="shared" si="170"/>
        <v>n/a</v>
      </c>
      <c r="W1552" s="79">
        <f>VLOOKUP(V1552,'Lookup Tables'!$K$3:$L$21,2,FALSE)</f>
        <v>0</v>
      </c>
      <c r="X1552" s="79">
        <f t="shared" si="171"/>
        <v>0</v>
      </c>
      <c r="Y1552" s="12" t="e">
        <f ca="1">IF(R1552="LATE",TODAY()-P1552,0)</f>
        <v>#N/A</v>
      </c>
      <c r="Z1552" s="24" t="e">
        <f ca="1">Y1552*L1552</f>
        <v>#N/A</v>
      </c>
      <c r="AA1552" s="80"/>
      <c r="AB1552" s="93"/>
    </row>
    <row r="1553" spans="1:28" x14ac:dyDescent="0.25">
      <c r="A1553" s="25"/>
      <c r="B1553" s="25"/>
      <c r="C1553" s="26"/>
      <c r="D1553" s="26"/>
      <c r="E1553" s="25"/>
      <c r="F1553" s="25"/>
      <c r="G1553" s="25"/>
      <c r="H1553" s="25"/>
      <c r="I1553" s="25"/>
      <c r="J1553" s="27"/>
      <c r="K1553" s="27"/>
      <c r="L1553" s="27"/>
      <c r="M1553" s="93" t="e">
        <f>#REF!/#REF!</f>
        <v>#REF!</v>
      </c>
      <c r="N1553" s="27" t="str">
        <f t="shared" si="166"/>
        <v/>
      </c>
      <c r="O1553" s="27" t="e">
        <f t="shared" si="167"/>
        <v>#REF!</v>
      </c>
      <c r="P1553" s="8">
        <f t="shared" si="168"/>
        <v>0</v>
      </c>
      <c r="Q1553" s="8" t="e">
        <f>VLOOKUP(P1553,'Lookup Tables'!$A$3:$B$121,1,TRUE)</f>
        <v>#N/A</v>
      </c>
      <c r="R1553" s="9" t="e">
        <f>VLOOKUP(P1553,'Lookup Tables'!$A$3:$B$121,2,TRUE)</f>
        <v>#N/A</v>
      </c>
      <c r="S1553" s="10" t="e">
        <f>VLOOKUP(P1553,'Lookup Tables'!$D$3:$E$25,2,TRUE)</f>
        <v>#N/A</v>
      </c>
      <c r="T1553" s="24" t="str">
        <f>IF(LEFT(G1553,2)="PH",VLOOKUP(LEFT(G1553,3),'Lookup Tables'!$G$3:$H$37,2,FALSE),IF(ISNA(VLOOKUP(LEFT(G1553,2),'Lookup Tables'!$G$3:$H$37,2,FALSE)),"Other",VLOOKUP(LEFT(G1553,2),'Lookup Tables'!$G$3:$H$37,2,FALSE)))</f>
        <v>Other</v>
      </c>
      <c r="U1553" s="79" t="str">
        <f t="shared" si="169"/>
        <v/>
      </c>
      <c r="V1553" s="79" t="str">
        <f t="shared" si="170"/>
        <v>n/a</v>
      </c>
      <c r="W1553" s="79">
        <f>VLOOKUP(V1553,'Lookup Tables'!$K$3:$L$21,2,FALSE)</f>
        <v>0</v>
      </c>
      <c r="X1553" s="79">
        <f t="shared" si="171"/>
        <v>0</v>
      </c>
      <c r="Y1553" s="12" t="e">
        <f ca="1">IF(R1553="LATE",TODAY()-P1553,0)</f>
        <v>#N/A</v>
      </c>
      <c r="Z1553" s="24" t="e">
        <f ca="1">Y1553*L1553</f>
        <v>#N/A</v>
      </c>
      <c r="AA1553" s="80"/>
      <c r="AB1553" s="93"/>
    </row>
    <row r="1554" spans="1:28" x14ac:dyDescent="0.25">
      <c r="A1554" s="25"/>
      <c r="B1554" s="25"/>
      <c r="C1554" s="26"/>
      <c r="D1554" s="26"/>
      <c r="E1554" s="25"/>
      <c r="F1554" s="25"/>
      <c r="G1554" s="25"/>
      <c r="H1554" s="25"/>
      <c r="I1554" s="25"/>
      <c r="J1554" s="27"/>
      <c r="K1554" s="27"/>
      <c r="L1554" s="27"/>
      <c r="M1554" s="93" t="e">
        <f>#REF!/#REF!</f>
        <v>#REF!</v>
      </c>
      <c r="N1554" s="27" t="str">
        <f t="shared" si="166"/>
        <v/>
      </c>
      <c r="O1554" s="27" t="e">
        <f t="shared" si="167"/>
        <v>#REF!</v>
      </c>
      <c r="P1554" s="8">
        <f t="shared" si="168"/>
        <v>0</v>
      </c>
      <c r="Q1554" s="8" t="e">
        <f>VLOOKUP(P1554,'Lookup Tables'!$A$3:$B$121,1,TRUE)</f>
        <v>#N/A</v>
      </c>
      <c r="R1554" s="9" t="e">
        <f>VLOOKUP(P1554,'Lookup Tables'!$A$3:$B$121,2,TRUE)</f>
        <v>#N/A</v>
      </c>
      <c r="S1554" s="10" t="e">
        <f>VLOOKUP(P1554,'Lookup Tables'!$D$3:$E$25,2,TRUE)</f>
        <v>#N/A</v>
      </c>
      <c r="T1554" s="24" t="str">
        <f>IF(LEFT(G1554,2)="PH",VLOOKUP(LEFT(G1554,3),'Lookup Tables'!$G$3:$H$37,2,FALSE),IF(ISNA(VLOOKUP(LEFT(G1554,2),'Lookup Tables'!$G$3:$H$37,2,FALSE)),"Other",VLOOKUP(LEFT(G1554,2),'Lookup Tables'!$G$3:$H$37,2,FALSE)))</f>
        <v>Other</v>
      </c>
      <c r="U1554" s="79" t="str">
        <f t="shared" si="169"/>
        <v/>
      </c>
      <c r="V1554" s="79" t="str">
        <f t="shared" si="170"/>
        <v>n/a</v>
      </c>
      <c r="W1554" s="79">
        <f>VLOOKUP(V1554,'Lookup Tables'!$K$3:$L$21,2,FALSE)</f>
        <v>0</v>
      </c>
      <c r="X1554" s="79">
        <f t="shared" si="171"/>
        <v>0</v>
      </c>
      <c r="Y1554" s="12" t="e">
        <f ca="1">IF(R1554="LATE",TODAY()-P1554,0)</f>
        <v>#N/A</v>
      </c>
      <c r="Z1554" s="24" t="e">
        <f ca="1">Y1554*L1554</f>
        <v>#N/A</v>
      </c>
      <c r="AA1554" s="80"/>
      <c r="AB1554" s="93"/>
    </row>
    <row r="1555" spans="1:28" x14ac:dyDescent="0.25">
      <c r="A1555" s="25"/>
      <c r="B1555" s="25"/>
      <c r="C1555" s="26"/>
      <c r="D1555" s="26"/>
      <c r="E1555" s="25"/>
      <c r="F1555" s="25"/>
      <c r="G1555" s="25"/>
      <c r="H1555" s="25"/>
      <c r="I1555" s="25"/>
      <c r="J1555" s="27"/>
      <c r="K1555" s="27"/>
      <c r="L1555" s="27"/>
      <c r="M1555" s="93" t="e">
        <f>#REF!/#REF!</f>
        <v>#REF!</v>
      </c>
      <c r="N1555" s="27" t="str">
        <f t="shared" si="166"/>
        <v/>
      </c>
      <c r="O1555" s="27" t="e">
        <f t="shared" si="167"/>
        <v>#REF!</v>
      </c>
      <c r="P1555" s="8">
        <f t="shared" si="168"/>
        <v>0</v>
      </c>
      <c r="Q1555" s="8" t="e">
        <f>VLOOKUP(P1555,'Lookup Tables'!$A$3:$B$121,1,TRUE)</f>
        <v>#N/A</v>
      </c>
      <c r="R1555" s="9" t="e">
        <f>VLOOKUP(P1555,'Lookup Tables'!$A$3:$B$121,2,TRUE)</f>
        <v>#N/A</v>
      </c>
      <c r="S1555" s="10" t="e">
        <f>VLOOKUP(P1555,'Lookup Tables'!$D$3:$E$25,2,TRUE)</f>
        <v>#N/A</v>
      </c>
      <c r="T1555" s="24" t="str">
        <f>IF(LEFT(G1555,2)="PH",VLOOKUP(LEFT(G1555,3),'Lookup Tables'!$G$3:$H$37,2,FALSE),IF(ISNA(VLOOKUP(LEFT(G1555,2),'Lookup Tables'!$G$3:$H$37,2,FALSE)),"Other",VLOOKUP(LEFT(G1555,2),'Lookup Tables'!$G$3:$H$37,2,FALSE)))</f>
        <v>Other</v>
      </c>
      <c r="U1555" s="79" t="str">
        <f t="shared" si="169"/>
        <v/>
      </c>
      <c r="V1555" s="79" t="str">
        <f t="shared" si="170"/>
        <v>n/a</v>
      </c>
      <c r="W1555" s="79">
        <f>VLOOKUP(V1555,'Lookup Tables'!$K$3:$L$21,2,FALSE)</f>
        <v>0</v>
      </c>
      <c r="X1555" s="79">
        <f t="shared" si="171"/>
        <v>0</v>
      </c>
      <c r="Y1555" s="12" t="e">
        <f ca="1">IF(R1555="LATE",TODAY()-P1555,0)</f>
        <v>#N/A</v>
      </c>
      <c r="Z1555" s="24" t="e">
        <f ca="1">Y1555*L1555</f>
        <v>#N/A</v>
      </c>
      <c r="AA1555" s="80"/>
      <c r="AB1555" s="93"/>
    </row>
    <row r="1556" spans="1:28" x14ac:dyDescent="0.25">
      <c r="A1556" s="25"/>
      <c r="B1556" s="25"/>
      <c r="C1556" s="26"/>
      <c r="D1556" s="26"/>
      <c r="E1556" s="25"/>
      <c r="F1556" s="25"/>
      <c r="G1556" s="25"/>
      <c r="H1556" s="25"/>
      <c r="I1556" s="25"/>
      <c r="J1556" s="27"/>
      <c r="K1556" s="27"/>
      <c r="L1556" s="27"/>
      <c r="M1556" s="93" t="e">
        <f>#REF!/#REF!</f>
        <v>#REF!</v>
      </c>
      <c r="N1556" s="27" t="str">
        <f t="shared" si="166"/>
        <v/>
      </c>
      <c r="O1556" s="27" t="e">
        <f t="shared" si="167"/>
        <v>#REF!</v>
      </c>
      <c r="P1556" s="8">
        <f t="shared" si="168"/>
        <v>0</v>
      </c>
      <c r="Q1556" s="8" t="e">
        <f>VLOOKUP(P1556,'Lookup Tables'!$A$3:$B$121,1,TRUE)</f>
        <v>#N/A</v>
      </c>
      <c r="R1556" s="9" t="e">
        <f>VLOOKUP(P1556,'Lookup Tables'!$A$3:$B$121,2,TRUE)</f>
        <v>#N/A</v>
      </c>
      <c r="S1556" s="10" t="e">
        <f>VLOOKUP(P1556,'Lookup Tables'!$D$3:$E$25,2,TRUE)</f>
        <v>#N/A</v>
      </c>
      <c r="T1556" s="24" t="str">
        <f>IF(LEFT(G1556,2)="PH",VLOOKUP(LEFT(G1556,3),'Lookup Tables'!$G$3:$H$37,2,FALSE),IF(ISNA(VLOOKUP(LEFT(G1556,2),'Lookup Tables'!$G$3:$H$37,2,FALSE)),"Other",VLOOKUP(LEFT(G1556,2),'Lookup Tables'!$G$3:$H$37,2,FALSE)))</f>
        <v>Other</v>
      </c>
      <c r="U1556" s="79" t="str">
        <f t="shared" si="169"/>
        <v/>
      </c>
      <c r="V1556" s="79" t="str">
        <f t="shared" si="170"/>
        <v>n/a</v>
      </c>
      <c r="W1556" s="79">
        <f>VLOOKUP(V1556,'Lookup Tables'!$K$3:$L$21,2,FALSE)</f>
        <v>0</v>
      </c>
      <c r="X1556" s="79">
        <f t="shared" si="171"/>
        <v>0</v>
      </c>
      <c r="Y1556" s="12" t="e">
        <f ca="1">IF(R1556="LATE",TODAY()-P1556,0)</f>
        <v>#N/A</v>
      </c>
      <c r="Z1556" s="24" t="e">
        <f ca="1">Y1556*L1556</f>
        <v>#N/A</v>
      </c>
      <c r="AA1556" s="80"/>
      <c r="AB1556" s="93"/>
    </row>
    <row r="1557" spans="1:28" x14ac:dyDescent="0.25">
      <c r="A1557" s="25"/>
      <c r="B1557" s="25"/>
      <c r="C1557" s="26"/>
      <c r="D1557" s="26"/>
      <c r="E1557" s="25"/>
      <c r="F1557" s="25"/>
      <c r="G1557" s="25"/>
      <c r="H1557" s="25"/>
      <c r="I1557" s="25"/>
      <c r="J1557" s="27"/>
      <c r="K1557" s="27"/>
      <c r="L1557" s="27"/>
      <c r="M1557" s="93" t="e">
        <f>#REF!/#REF!</f>
        <v>#REF!</v>
      </c>
      <c r="N1557" s="27" t="str">
        <f t="shared" si="166"/>
        <v/>
      </c>
      <c r="O1557" s="27" t="e">
        <f t="shared" si="167"/>
        <v>#REF!</v>
      </c>
      <c r="P1557" s="8">
        <f t="shared" si="168"/>
        <v>0</v>
      </c>
      <c r="Q1557" s="8" t="e">
        <f>VLOOKUP(P1557,'Lookup Tables'!$A$3:$B$121,1,TRUE)</f>
        <v>#N/A</v>
      </c>
      <c r="R1557" s="9" t="e">
        <f>VLOOKUP(P1557,'Lookup Tables'!$A$3:$B$121,2,TRUE)</f>
        <v>#N/A</v>
      </c>
      <c r="S1557" s="10" t="e">
        <f>VLOOKUP(P1557,'Lookup Tables'!$D$3:$E$25,2,TRUE)</f>
        <v>#N/A</v>
      </c>
      <c r="T1557" s="24" t="str">
        <f>IF(LEFT(G1557,2)="PH",VLOOKUP(LEFT(G1557,3),'Lookup Tables'!$G$3:$H$37,2,FALSE),IF(ISNA(VLOOKUP(LEFT(G1557,2),'Lookup Tables'!$G$3:$H$37,2,FALSE)),"Other",VLOOKUP(LEFT(G1557,2),'Lookup Tables'!$G$3:$H$37,2,FALSE)))</f>
        <v>Other</v>
      </c>
      <c r="U1557" s="79" t="str">
        <f t="shared" si="169"/>
        <v/>
      </c>
      <c r="V1557" s="79" t="str">
        <f t="shared" si="170"/>
        <v>n/a</v>
      </c>
      <c r="W1557" s="79">
        <f>VLOOKUP(V1557,'Lookup Tables'!$K$3:$L$21,2,FALSE)</f>
        <v>0</v>
      </c>
      <c r="X1557" s="79">
        <f t="shared" si="171"/>
        <v>0</v>
      </c>
      <c r="Y1557" s="12" t="e">
        <f ca="1">IF(R1557="LATE",TODAY()-P1557,0)</f>
        <v>#N/A</v>
      </c>
      <c r="Z1557" s="24" t="e">
        <f ca="1">Y1557*L1557</f>
        <v>#N/A</v>
      </c>
      <c r="AA1557" s="80"/>
      <c r="AB1557" s="93"/>
    </row>
    <row r="1558" spans="1:28" x14ac:dyDescent="0.25">
      <c r="A1558" s="25"/>
      <c r="B1558" s="25"/>
      <c r="C1558" s="26"/>
      <c r="D1558" s="26"/>
      <c r="E1558" s="25"/>
      <c r="F1558" s="25"/>
      <c r="G1558" s="25"/>
      <c r="H1558" s="25"/>
      <c r="I1558" s="25"/>
      <c r="J1558" s="27"/>
      <c r="K1558" s="27"/>
      <c r="L1558" s="27"/>
      <c r="M1558" s="93" t="e">
        <f>#REF!/#REF!</f>
        <v>#REF!</v>
      </c>
      <c r="N1558" s="27" t="str">
        <f t="shared" si="166"/>
        <v/>
      </c>
      <c r="O1558" s="27" t="e">
        <f t="shared" si="167"/>
        <v>#REF!</v>
      </c>
      <c r="P1558" s="8">
        <f t="shared" si="168"/>
        <v>0</v>
      </c>
      <c r="Q1558" s="8" t="e">
        <f>VLOOKUP(P1558,'Lookup Tables'!$A$3:$B$121,1,TRUE)</f>
        <v>#N/A</v>
      </c>
      <c r="R1558" s="9" t="e">
        <f>VLOOKUP(P1558,'Lookup Tables'!$A$3:$B$121,2,TRUE)</f>
        <v>#N/A</v>
      </c>
      <c r="S1558" s="10" t="e">
        <f>VLOOKUP(P1558,'Lookup Tables'!$D$3:$E$25,2,TRUE)</f>
        <v>#N/A</v>
      </c>
      <c r="T1558" s="24" t="str">
        <f>IF(LEFT(G1558,2)="PH",VLOOKUP(LEFT(G1558,3),'Lookup Tables'!$G$3:$H$37,2,FALSE),IF(ISNA(VLOOKUP(LEFT(G1558,2),'Lookup Tables'!$G$3:$H$37,2,FALSE)),"Other",VLOOKUP(LEFT(G1558,2),'Lookup Tables'!$G$3:$H$37,2,FALSE)))</f>
        <v>Other</v>
      </c>
      <c r="U1558" s="79" t="str">
        <f t="shared" si="169"/>
        <v/>
      </c>
      <c r="V1558" s="79" t="str">
        <f t="shared" si="170"/>
        <v>n/a</v>
      </c>
      <c r="W1558" s="79">
        <f>VLOOKUP(V1558,'Lookup Tables'!$K$3:$L$21,2,FALSE)</f>
        <v>0</v>
      </c>
      <c r="X1558" s="79">
        <f t="shared" si="171"/>
        <v>0</v>
      </c>
      <c r="Y1558" s="12" t="e">
        <f ca="1">IF(R1558="LATE",TODAY()-P1558,0)</f>
        <v>#N/A</v>
      </c>
      <c r="Z1558" s="24" t="e">
        <f ca="1">Y1558*L1558</f>
        <v>#N/A</v>
      </c>
      <c r="AA1558" s="80"/>
      <c r="AB1558" s="93"/>
    </row>
    <row r="1559" spans="1:28" x14ac:dyDescent="0.25">
      <c r="A1559" s="25"/>
      <c r="B1559" s="25"/>
      <c r="C1559" s="26"/>
      <c r="D1559" s="26"/>
      <c r="E1559" s="25"/>
      <c r="F1559" s="25"/>
      <c r="G1559" s="25"/>
      <c r="H1559" s="25"/>
      <c r="I1559" s="25"/>
      <c r="J1559" s="27"/>
      <c r="K1559" s="27"/>
      <c r="L1559" s="27"/>
      <c r="M1559" s="93" t="e">
        <f>#REF!/#REF!</f>
        <v>#REF!</v>
      </c>
      <c r="N1559" s="27" t="str">
        <f t="shared" si="166"/>
        <v/>
      </c>
      <c r="O1559" s="27" t="e">
        <f t="shared" si="167"/>
        <v>#REF!</v>
      </c>
      <c r="P1559" s="8">
        <f t="shared" si="168"/>
        <v>0</v>
      </c>
      <c r="Q1559" s="8" t="e">
        <f>VLOOKUP(P1559,'Lookup Tables'!$A$3:$B$121,1,TRUE)</f>
        <v>#N/A</v>
      </c>
      <c r="R1559" s="9" t="e">
        <f>VLOOKUP(P1559,'Lookup Tables'!$A$3:$B$121,2,TRUE)</f>
        <v>#N/A</v>
      </c>
      <c r="S1559" s="10" t="e">
        <f>VLOOKUP(P1559,'Lookup Tables'!$D$3:$E$25,2,TRUE)</f>
        <v>#N/A</v>
      </c>
      <c r="T1559" s="24" t="str">
        <f>IF(LEFT(G1559,2)="PH",VLOOKUP(LEFT(G1559,3),'Lookup Tables'!$G$3:$H$37,2,FALSE),IF(ISNA(VLOOKUP(LEFT(G1559,2),'Lookup Tables'!$G$3:$H$37,2,FALSE)),"Other",VLOOKUP(LEFT(G1559,2),'Lookup Tables'!$G$3:$H$37,2,FALSE)))</f>
        <v>Other</v>
      </c>
      <c r="U1559" s="79" t="str">
        <f t="shared" si="169"/>
        <v/>
      </c>
      <c r="V1559" s="79" t="str">
        <f t="shared" si="170"/>
        <v>n/a</v>
      </c>
      <c r="W1559" s="79">
        <f>VLOOKUP(V1559,'Lookup Tables'!$K$3:$L$21,2,FALSE)</f>
        <v>0</v>
      </c>
      <c r="X1559" s="79">
        <f t="shared" si="171"/>
        <v>0</v>
      </c>
      <c r="Y1559" s="12" t="e">
        <f ca="1">IF(R1559="LATE",TODAY()-P1559,0)</f>
        <v>#N/A</v>
      </c>
      <c r="Z1559" s="24" t="e">
        <f ca="1">Y1559*L1559</f>
        <v>#N/A</v>
      </c>
      <c r="AA1559" s="80"/>
      <c r="AB1559" s="93"/>
    </row>
    <row r="1560" spans="1:28" x14ac:dyDescent="0.25">
      <c r="A1560" s="25"/>
      <c r="B1560" s="25"/>
      <c r="C1560" s="26"/>
      <c r="D1560" s="26"/>
      <c r="E1560" s="25"/>
      <c r="F1560" s="25"/>
      <c r="G1560" s="25"/>
      <c r="H1560" s="25"/>
      <c r="I1560" s="25"/>
      <c r="J1560" s="27"/>
      <c r="K1560" s="27"/>
      <c r="L1560" s="27"/>
      <c r="M1560" s="93" t="e">
        <f>#REF!/#REF!</f>
        <v>#REF!</v>
      </c>
      <c r="N1560" s="27" t="str">
        <f t="shared" si="166"/>
        <v/>
      </c>
      <c r="O1560" s="27" t="e">
        <f t="shared" si="167"/>
        <v>#REF!</v>
      </c>
      <c r="P1560" s="8">
        <f t="shared" si="168"/>
        <v>0</v>
      </c>
      <c r="Q1560" s="8" t="e">
        <f>VLOOKUP(P1560,'Lookup Tables'!$A$3:$B$121,1,TRUE)</f>
        <v>#N/A</v>
      </c>
      <c r="R1560" s="9" t="e">
        <f>VLOOKUP(P1560,'Lookup Tables'!$A$3:$B$121,2,TRUE)</f>
        <v>#N/A</v>
      </c>
      <c r="S1560" s="10" t="e">
        <f>VLOOKUP(P1560,'Lookup Tables'!$D$3:$E$25,2,TRUE)</f>
        <v>#N/A</v>
      </c>
      <c r="T1560" s="24" t="str">
        <f>IF(LEFT(G1560,2)="PH",VLOOKUP(LEFT(G1560,3),'Lookup Tables'!$G$3:$H$37,2,FALSE),IF(ISNA(VLOOKUP(LEFT(G1560,2),'Lookup Tables'!$G$3:$H$37,2,FALSE)),"Other",VLOOKUP(LEFT(G1560,2),'Lookup Tables'!$G$3:$H$37,2,FALSE)))</f>
        <v>Other</v>
      </c>
      <c r="U1560" s="79" t="str">
        <f t="shared" si="169"/>
        <v/>
      </c>
      <c r="V1560" s="79" t="str">
        <f t="shared" si="170"/>
        <v>n/a</v>
      </c>
      <c r="W1560" s="79">
        <f>VLOOKUP(V1560,'Lookup Tables'!$K$3:$L$21,2,FALSE)</f>
        <v>0</v>
      </c>
      <c r="X1560" s="79">
        <f t="shared" si="171"/>
        <v>0</v>
      </c>
      <c r="Y1560" s="12" t="e">
        <f ca="1">IF(R1560="LATE",TODAY()-P1560,0)</f>
        <v>#N/A</v>
      </c>
      <c r="Z1560" s="24" t="e">
        <f ca="1">Y1560*L1560</f>
        <v>#N/A</v>
      </c>
      <c r="AA1560" s="80"/>
      <c r="AB1560" s="93"/>
    </row>
    <row r="1561" spans="1:28" x14ac:dyDescent="0.25">
      <c r="A1561" s="25"/>
      <c r="B1561" s="25"/>
      <c r="C1561" s="26"/>
      <c r="D1561" s="26"/>
      <c r="E1561" s="25"/>
      <c r="F1561" s="25"/>
      <c r="G1561" s="25"/>
      <c r="H1561" s="25"/>
      <c r="I1561" s="25"/>
      <c r="J1561" s="27"/>
      <c r="K1561" s="27"/>
      <c r="L1561" s="27"/>
      <c r="M1561" s="93" t="e">
        <f>#REF!/#REF!</f>
        <v>#REF!</v>
      </c>
      <c r="N1561" s="27" t="str">
        <f t="shared" si="166"/>
        <v/>
      </c>
      <c r="O1561" s="27" t="e">
        <f t="shared" si="167"/>
        <v>#REF!</v>
      </c>
      <c r="P1561" s="8">
        <f t="shared" si="168"/>
        <v>0</v>
      </c>
      <c r="Q1561" s="8" t="e">
        <f>VLOOKUP(P1561,'Lookup Tables'!$A$3:$B$121,1,TRUE)</f>
        <v>#N/A</v>
      </c>
      <c r="R1561" s="9" t="e">
        <f>VLOOKUP(P1561,'Lookup Tables'!$A$3:$B$121,2,TRUE)</f>
        <v>#N/A</v>
      </c>
      <c r="S1561" s="10" t="e">
        <f>VLOOKUP(P1561,'Lookup Tables'!$D$3:$E$25,2,TRUE)</f>
        <v>#N/A</v>
      </c>
      <c r="T1561" s="24" t="str">
        <f>IF(LEFT(G1561,2)="PH",VLOOKUP(LEFT(G1561,3),'Lookup Tables'!$G$3:$H$37,2,FALSE),IF(ISNA(VLOOKUP(LEFT(G1561,2),'Lookup Tables'!$G$3:$H$37,2,FALSE)),"Other",VLOOKUP(LEFT(G1561,2),'Lookup Tables'!$G$3:$H$37,2,FALSE)))</f>
        <v>Other</v>
      </c>
      <c r="U1561" s="79" t="str">
        <f t="shared" si="169"/>
        <v/>
      </c>
      <c r="V1561" s="79" t="str">
        <f t="shared" si="170"/>
        <v>n/a</v>
      </c>
      <c r="W1561" s="79">
        <f>VLOOKUP(V1561,'Lookup Tables'!$K$3:$L$21,2,FALSE)</f>
        <v>0</v>
      </c>
      <c r="X1561" s="79">
        <f t="shared" si="171"/>
        <v>0</v>
      </c>
      <c r="Y1561" s="12" t="e">
        <f ca="1">IF(R1561="LATE",TODAY()-P1561,0)</f>
        <v>#N/A</v>
      </c>
      <c r="Z1561" s="24" t="e">
        <f ca="1">Y1561*L1561</f>
        <v>#N/A</v>
      </c>
      <c r="AA1561" s="80"/>
      <c r="AB1561" s="93"/>
    </row>
    <row r="1562" spans="1:28" x14ac:dyDescent="0.25">
      <c r="A1562" s="25"/>
      <c r="B1562" s="25"/>
      <c r="C1562" s="26"/>
      <c r="D1562" s="26"/>
      <c r="E1562" s="25"/>
      <c r="F1562" s="25"/>
      <c r="G1562" s="25"/>
      <c r="H1562" s="25"/>
      <c r="I1562" s="25"/>
      <c r="J1562" s="27"/>
      <c r="K1562" s="27"/>
      <c r="L1562" s="27"/>
      <c r="M1562" s="93" t="e">
        <f>#REF!/#REF!</f>
        <v>#REF!</v>
      </c>
      <c r="N1562" s="27" t="str">
        <f t="shared" si="166"/>
        <v/>
      </c>
      <c r="O1562" s="27" t="e">
        <f t="shared" si="167"/>
        <v>#REF!</v>
      </c>
      <c r="P1562" s="8">
        <f t="shared" si="168"/>
        <v>0</v>
      </c>
      <c r="Q1562" s="8" t="e">
        <f>VLOOKUP(P1562,'Lookup Tables'!$A$3:$B$121,1,TRUE)</f>
        <v>#N/A</v>
      </c>
      <c r="R1562" s="9" t="e">
        <f>VLOOKUP(P1562,'Lookup Tables'!$A$3:$B$121,2,TRUE)</f>
        <v>#N/A</v>
      </c>
      <c r="S1562" s="10" t="e">
        <f>VLOOKUP(P1562,'Lookup Tables'!$D$3:$E$25,2,TRUE)</f>
        <v>#N/A</v>
      </c>
      <c r="T1562" s="24" t="str">
        <f>IF(LEFT(G1562,2)="PH",VLOOKUP(LEFT(G1562,3),'Lookup Tables'!$G$3:$H$37,2,FALSE),IF(ISNA(VLOOKUP(LEFT(G1562,2),'Lookup Tables'!$G$3:$H$37,2,FALSE)),"Other",VLOOKUP(LEFT(G1562,2),'Lookup Tables'!$G$3:$H$37,2,FALSE)))</f>
        <v>Other</v>
      </c>
      <c r="U1562" s="79" t="str">
        <f t="shared" si="169"/>
        <v/>
      </c>
      <c r="V1562" s="79" t="str">
        <f t="shared" si="170"/>
        <v>n/a</v>
      </c>
      <c r="W1562" s="79">
        <f>VLOOKUP(V1562,'Lookup Tables'!$K$3:$L$21,2,FALSE)</f>
        <v>0</v>
      </c>
      <c r="X1562" s="79">
        <f t="shared" si="171"/>
        <v>0</v>
      </c>
      <c r="Y1562" s="12" t="e">
        <f ca="1">IF(R1562="LATE",TODAY()-P1562,0)</f>
        <v>#N/A</v>
      </c>
      <c r="Z1562" s="24" t="e">
        <f ca="1">Y1562*L1562</f>
        <v>#N/A</v>
      </c>
      <c r="AA1562" s="80"/>
      <c r="AB1562" s="93"/>
    </row>
    <row r="1563" spans="1:28" x14ac:dyDescent="0.25">
      <c r="A1563" s="25"/>
      <c r="B1563" s="25"/>
      <c r="C1563" s="26"/>
      <c r="D1563" s="26"/>
      <c r="E1563" s="25"/>
      <c r="F1563" s="25"/>
      <c r="G1563" s="25"/>
      <c r="H1563" s="25"/>
      <c r="I1563" s="25"/>
      <c r="J1563" s="27"/>
      <c r="K1563" s="27"/>
      <c r="L1563" s="27"/>
      <c r="M1563" s="93" t="e">
        <f>#REF!/#REF!</f>
        <v>#REF!</v>
      </c>
      <c r="N1563" s="27" t="str">
        <f t="shared" si="166"/>
        <v/>
      </c>
      <c r="O1563" s="27" t="e">
        <f t="shared" si="167"/>
        <v>#REF!</v>
      </c>
      <c r="P1563" s="8">
        <f t="shared" si="168"/>
        <v>0</v>
      </c>
      <c r="Q1563" s="8" t="e">
        <f>VLOOKUP(P1563,'Lookup Tables'!$A$3:$B$121,1,TRUE)</f>
        <v>#N/A</v>
      </c>
      <c r="R1563" s="9" t="e">
        <f>VLOOKUP(P1563,'Lookup Tables'!$A$3:$B$121,2,TRUE)</f>
        <v>#N/A</v>
      </c>
      <c r="S1563" s="10" t="e">
        <f>VLOOKUP(P1563,'Lookup Tables'!$D$3:$E$25,2,TRUE)</f>
        <v>#N/A</v>
      </c>
      <c r="T1563" s="24" t="str">
        <f>IF(LEFT(G1563,2)="PH",VLOOKUP(LEFT(G1563,3),'Lookup Tables'!$G$3:$H$37,2,FALSE),IF(ISNA(VLOOKUP(LEFT(G1563,2),'Lookup Tables'!$G$3:$H$37,2,FALSE)),"Other",VLOOKUP(LEFT(G1563,2),'Lookup Tables'!$G$3:$H$37,2,FALSE)))</f>
        <v>Other</v>
      </c>
      <c r="U1563" s="79" t="str">
        <f t="shared" si="169"/>
        <v/>
      </c>
      <c r="V1563" s="79" t="str">
        <f t="shared" si="170"/>
        <v>n/a</v>
      </c>
      <c r="W1563" s="79">
        <f>VLOOKUP(V1563,'Lookup Tables'!$K$3:$L$21,2,FALSE)</f>
        <v>0</v>
      </c>
      <c r="X1563" s="79">
        <f t="shared" si="171"/>
        <v>0</v>
      </c>
      <c r="Y1563" s="12" t="e">
        <f ca="1">IF(R1563="LATE",TODAY()-P1563,0)</f>
        <v>#N/A</v>
      </c>
      <c r="Z1563" s="24" t="e">
        <f ca="1">Y1563*L1563</f>
        <v>#N/A</v>
      </c>
      <c r="AA1563" s="80"/>
      <c r="AB1563" s="93"/>
    </row>
    <row r="1564" spans="1:28" x14ac:dyDescent="0.25">
      <c r="A1564" s="25"/>
      <c r="B1564" s="25"/>
      <c r="C1564" s="26"/>
      <c r="D1564" s="26"/>
      <c r="E1564" s="25"/>
      <c r="F1564" s="25"/>
      <c r="G1564" s="25"/>
      <c r="H1564" s="25"/>
      <c r="I1564" s="25"/>
      <c r="J1564" s="27"/>
      <c r="K1564" s="27"/>
      <c r="L1564" s="27"/>
      <c r="M1564" s="93" t="e">
        <f>#REF!/#REF!</f>
        <v>#REF!</v>
      </c>
      <c r="N1564" s="27" t="str">
        <f t="shared" si="166"/>
        <v/>
      </c>
      <c r="O1564" s="27" t="e">
        <f t="shared" si="167"/>
        <v>#REF!</v>
      </c>
      <c r="P1564" s="8">
        <f t="shared" si="168"/>
        <v>0</v>
      </c>
      <c r="Q1564" s="8" t="e">
        <f>VLOOKUP(P1564,'Lookup Tables'!$A$3:$B$121,1,TRUE)</f>
        <v>#N/A</v>
      </c>
      <c r="R1564" s="9" t="e">
        <f>VLOOKUP(P1564,'Lookup Tables'!$A$3:$B$121,2,TRUE)</f>
        <v>#N/A</v>
      </c>
      <c r="S1564" s="10" t="e">
        <f>VLOOKUP(P1564,'Lookup Tables'!$D$3:$E$25,2,TRUE)</f>
        <v>#N/A</v>
      </c>
      <c r="T1564" s="24" t="str">
        <f>IF(LEFT(G1564,2)="PH",VLOOKUP(LEFT(G1564,3),'Lookup Tables'!$G$3:$H$37,2,FALSE),IF(ISNA(VLOOKUP(LEFT(G1564,2),'Lookup Tables'!$G$3:$H$37,2,FALSE)),"Other",VLOOKUP(LEFT(G1564,2),'Lookup Tables'!$G$3:$H$37,2,FALSE)))</f>
        <v>Other</v>
      </c>
      <c r="U1564" s="79" t="str">
        <f t="shared" si="169"/>
        <v/>
      </c>
      <c r="V1564" s="79" t="str">
        <f t="shared" si="170"/>
        <v>n/a</v>
      </c>
      <c r="W1564" s="79">
        <f>VLOOKUP(V1564,'Lookup Tables'!$K$3:$L$21,2,FALSE)</f>
        <v>0</v>
      </c>
      <c r="X1564" s="79">
        <f t="shared" si="171"/>
        <v>0</v>
      </c>
      <c r="Y1564" s="12" t="e">
        <f ca="1">IF(R1564="LATE",TODAY()-P1564,0)</f>
        <v>#N/A</v>
      </c>
      <c r="Z1564" s="24" t="e">
        <f ca="1">Y1564*L1564</f>
        <v>#N/A</v>
      </c>
      <c r="AA1564" s="80"/>
      <c r="AB1564" s="93"/>
    </row>
    <row r="1565" spans="1:28" x14ac:dyDescent="0.25">
      <c r="A1565" s="25"/>
      <c r="B1565" s="25"/>
      <c r="C1565" s="26"/>
      <c r="D1565" s="26"/>
      <c r="E1565" s="25"/>
      <c r="F1565" s="25"/>
      <c r="G1565" s="25"/>
      <c r="H1565" s="25"/>
      <c r="I1565" s="25"/>
      <c r="J1565" s="27"/>
      <c r="K1565" s="27"/>
      <c r="L1565" s="27"/>
      <c r="M1565" s="93" t="e">
        <f>#REF!/#REF!</f>
        <v>#REF!</v>
      </c>
      <c r="N1565" s="27" t="str">
        <f t="shared" si="166"/>
        <v/>
      </c>
      <c r="O1565" s="27" t="e">
        <f t="shared" si="167"/>
        <v>#REF!</v>
      </c>
      <c r="P1565" s="8">
        <f t="shared" si="168"/>
        <v>0</v>
      </c>
      <c r="Q1565" s="8" t="e">
        <f>VLOOKUP(P1565,'Lookup Tables'!$A$3:$B$121,1,TRUE)</f>
        <v>#N/A</v>
      </c>
      <c r="R1565" s="9" t="e">
        <f>VLOOKUP(P1565,'Lookup Tables'!$A$3:$B$121,2,TRUE)</f>
        <v>#N/A</v>
      </c>
      <c r="S1565" s="10" t="e">
        <f>VLOOKUP(P1565,'Lookup Tables'!$D$3:$E$25,2,TRUE)</f>
        <v>#N/A</v>
      </c>
      <c r="T1565" s="24" t="str">
        <f>IF(LEFT(G1565,2)="PH",VLOOKUP(LEFT(G1565,3),'Lookup Tables'!$G$3:$H$37,2,FALSE),IF(ISNA(VLOOKUP(LEFT(G1565,2),'Lookup Tables'!$G$3:$H$37,2,FALSE)),"Other",VLOOKUP(LEFT(G1565,2),'Lookup Tables'!$G$3:$H$37,2,FALSE)))</f>
        <v>Other</v>
      </c>
      <c r="U1565" s="79" t="str">
        <f t="shared" si="169"/>
        <v/>
      </c>
      <c r="V1565" s="79" t="str">
        <f t="shared" si="170"/>
        <v>n/a</v>
      </c>
      <c r="W1565" s="79">
        <f>VLOOKUP(V1565,'Lookup Tables'!$K$3:$L$21,2,FALSE)</f>
        <v>0</v>
      </c>
      <c r="X1565" s="79">
        <f t="shared" si="171"/>
        <v>0</v>
      </c>
      <c r="Y1565" s="12" t="e">
        <f ca="1">IF(R1565="LATE",TODAY()-P1565,0)</f>
        <v>#N/A</v>
      </c>
      <c r="Z1565" s="24" t="e">
        <f ca="1">Y1565*L1565</f>
        <v>#N/A</v>
      </c>
      <c r="AA1565" s="80"/>
      <c r="AB1565" s="93"/>
    </row>
    <row r="1566" spans="1:28" x14ac:dyDescent="0.25">
      <c r="A1566" s="25"/>
      <c r="B1566" s="25"/>
      <c r="C1566" s="26"/>
      <c r="D1566" s="26"/>
      <c r="E1566" s="25"/>
      <c r="F1566" s="25"/>
      <c r="G1566" s="25"/>
      <c r="H1566" s="25"/>
      <c r="I1566" s="25"/>
      <c r="J1566" s="27"/>
      <c r="K1566" s="27"/>
      <c r="L1566" s="27"/>
      <c r="M1566" s="93" t="e">
        <f>#REF!/#REF!</f>
        <v>#REF!</v>
      </c>
      <c r="N1566" s="27" t="str">
        <f t="shared" si="166"/>
        <v/>
      </c>
      <c r="O1566" s="27" t="e">
        <f t="shared" si="167"/>
        <v>#REF!</v>
      </c>
      <c r="P1566" s="8">
        <f t="shared" si="168"/>
        <v>0</v>
      </c>
      <c r="Q1566" s="8" t="e">
        <f>VLOOKUP(P1566,'Lookup Tables'!$A$3:$B$121,1,TRUE)</f>
        <v>#N/A</v>
      </c>
      <c r="R1566" s="9" t="e">
        <f>VLOOKUP(P1566,'Lookup Tables'!$A$3:$B$121,2,TRUE)</f>
        <v>#N/A</v>
      </c>
      <c r="S1566" s="10" t="e">
        <f>VLOOKUP(P1566,'Lookup Tables'!$D$3:$E$25,2,TRUE)</f>
        <v>#N/A</v>
      </c>
      <c r="T1566" s="24" t="str">
        <f>IF(LEFT(G1566,2)="PH",VLOOKUP(LEFT(G1566,3),'Lookup Tables'!$G$3:$H$37,2,FALSE),IF(ISNA(VLOOKUP(LEFT(G1566,2),'Lookup Tables'!$G$3:$H$37,2,FALSE)),"Other",VLOOKUP(LEFT(G1566,2),'Lookup Tables'!$G$3:$H$37,2,FALSE)))</f>
        <v>Other</v>
      </c>
      <c r="U1566" s="79" t="str">
        <f t="shared" si="169"/>
        <v/>
      </c>
      <c r="V1566" s="79" t="str">
        <f t="shared" si="170"/>
        <v>n/a</v>
      </c>
      <c r="W1566" s="79">
        <f>VLOOKUP(V1566,'Lookup Tables'!$K$3:$L$21,2,FALSE)</f>
        <v>0</v>
      </c>
      <c r="X1566" s="79">
        <f t="shared" si="171"/>
        <v>0</v>
      </c>
      <c r="Y1566" s="12" t="e">
        <f ca="1">IF(R1566="LATE",TODAY()-P1566,0)</f>
        <v>#N/A</v>
      </c>
      <c r="Z1566" s="24" t="e">
        <f ca="1">Y1566*L1566</f>
        <v>#N/A</v>
      </c>
      <c r="AA1566" s="80"/>
      <c r="AB1566" s="93"/>
    </row>
    <row r="1567" spans="1:28" x14ac:dyDescent="0.25">
      <c r="A1567" s="25"/>
      <c r="B1567" s="25"/>
      <c r="C1567" s="26"/>
      <c r="D1567" s="26"/>
      <c r="E1567" s="25"/>
      <c r="F1567" s="25"/>
      <c r="G1567" s="25"/>
      <c r="H1567" s="25"/>
      <c r="I1567" s="25"/>
      <c r="J1567" s="27"/>
      <c r="K1567" s="27"/>
      <c r="L1567" s="27"/>
      <c r="M1567" s="93" t="e">
        <f>#REF!/#REF!</f>
        <v>#REF!</v>
      </c>
      <c r="N1567" s="27" t="str">
        <f t="shared" ref="N1567:N1630" si="172">A1567&amp;G1567&amp;J1567</f>
        <v/>
      </c>
      <c r="O1567" s="27" t="e">
        <f t="shared" ref="O1567:O1630" si="173">M1567*L1567</f>
        <v>#REF!</v>
      </c>
      <c r="P1567" s="8">
        <f t="shared" ref="P1567:P1630" si="174">VALUE(IF(RIGHT(I1567,1)="]",MID(I1567,LEN(I1567)-8,8),D1567))</f>
        <v>0</v>
      </c>
      <c r="Q1567" s="8" t="e">
        <f>VLOOKUP(P1567,'Lookup Tables'!$A$3:$B$121,1,TRUE)</f>
        <v>#N/A</v>
      </c>
      <c r="R1567" s="9" t="e">
        <f>VLOOKUP(P1567,'Lookup Tables'!$A$3:$B$121,2,TRUE)</f>
        <v>#N/A</v>
      </c>
      <c r="S1567" s="10" t="e">
        <f>VLOOKUP(P1567,'Lookup Tables'!$D$3:$E$25,2,TRUE)</f>
        <v>#N/A</v>
      </c>
      <c r="T1567" s="24" t="str">
        <f>IF(LEFT(G1567,2)="PH",VLOOKUP(LEFT(G1567,3),'Lookup Tables'!$G$3:$H$37,2,FALSE),IF(ISNA(VLOOKUP(LEFT(G1567,2),'Lookup Tables'!$G$3:$H$37,2,FALSE)),"Other",VLOOKUP(LEFT(G1567,2),'Lookup Tables'!$G$3:$H$37,2,FALSE)))</f>
        <v>Other</v>
      </c>
      <c r="U1567" s="79" t="str">
        <f t="shared" si="169"/>
        <v/>
      </c>
      <c r="V1567" s="79" t="str">
        <f t="shared" si="170"/>
        <v>n/a</v>
      </c>
      <c r="W1567" s="79">
        <f>VLOOKUP(V1567,'Lookup Tables'!$K$3:$L$21,2,FALSE)</f>
        <v>0</v>
      </c>
      <c r="X1567" s="79">
        <f t="shared" si="171"/>
        <v>0</v>
      </c>
      <c r="Y1567" s="12" t="e">
        <f ca="1">IF(R1567="LATE",TODAY()-P1567,0)</f>
        <v>#N/A</v>
      </c>
      <c r="Z1567" s="24" t="e">
        <f ca="1">Y1567*L1567</f>
        <v>#N/A</v>
      </c>
      <c r="AA1567" s="80"/>
      <c r="AB1567" s="93"/>
    </row>
    <row r="1568" spans="1:28" x14ac:dyDescent="0.25">
      <c r="A1568" s="25"/>
      <c r="B1568" s="25"/>
      <c r="C1568" s="26"/>
      <c r="D1568" s="26"/>
      <c r="E1568" s="25"/>
      <c r="F1568" s="25"/>
      <c r="G1568" s="25"/>
      <c r="H1568" s="25"/>
      <c r="I1568" s="25"/>
      <c r="J1568" s="27"/>
      <c r="K1568" s="27"/>
      <c r="L1568" s="27"/>
      <c r="M1568" s="93" t="e">
        <f>#REF!/#REF!</f>
        <v>#REF!</v>
      </c>
      <c r="N1568" s="27" t="str">
        <f t="shared" si="172"/>
        <v/>
      </c>
      <c r="O1568" s="27" t="e">
        <f t="shared" si="173"/>
        <v>#REF!</v>
      </c>
      <c r="P1568" s="8">
        <f t="shared" si="174"/>
        <v>0</v>
      </c>
      <c r="Q1568" s="8" t="e">
        <f>VLOOKUP(P1568,'Lookup Tables'!$A$3:$B$121,1,TRUE)</f>
        <v>#N/A</v>
      </c>
      <c r="R1568" s="9" t="e">
        <f>VLOOKUP(P1568,'Lookup Tables'!$A$3:$B$121,2,TRUE)</f>
        <v>#N/A</v>
      </c>
      <c r="S1568" s="10" t="e">
        <f>VLOOKUP(P1568,'Lookup Tables'!$D$3:$E$25,2,TRUE)</f>
        <v>#N/A</v>
      </c>
      <c r="T1568" s="24" t="str">
        <f>IF(LEFT(G1568,2)="PH",VLOOKUP(LEFT(G1568,3),'Lookup Tables'!$G$3:$H$37,2,FALSE),IF(ISNA(VLOOKUP(LEFT(G1568,2),'Lookup Tables'!$G$3:$H$37,2,FALSE)),"Other",VLOOKUP(LEFT(G1568,2),'Lookup Tables'!$G$3:$H$37,2,FALSE)))</f>
        <v>Other</v>
      </c>
      <c r="U1568" s="79" t="str">
        <f t="shared" si="169"/>
        <v/>
      </c>
      <c r="V1568" s="79" t="str">
        <f t="shared" si="170"/>
        <v>n/a</v>
      </c>
      <c r="W1568" s="79">
        <f>VLOOKUP(V1568,'Lookup Tables'!$K$3:$L$21,2,FALSE)</f>
        <v>0</v>
      </c>
      <c r="X1568" s="79">
        <f t="shared" si="171"/>
        <v>0</v>
      </c>
      <c r="Y1568" s="12" t="e">
        <f ca="1">IF(R1568="LATE",TODAY()-P1568,0)</f>
        <v>#N/A</v>
      </c>
      <c r="Z1568" s="24" t="e">
        <f ca="1">Y1568*L1568</f>
        <v>#N/A</v>
      </c>
      <c r="AA1568" s="80"/>
      <c r="AB1568" s="93"/>
    </row>
    <row r="1569" spans="1:28" x14ac:dyDescent="0.25">
      <c r="A1569" s="25"/>
      <c r="B1569" s="25"/>
      <c r="C1569" s="26"/>
      <c r="D1569" s="26"/>
      <c r="E1569" s="25"/>
      <c r="F1569" s="25"/>
      <c r="G1569" s="25"/>
      <c r="H1569" s="25"/>
      <c r="I1569" s="25"/>
      <c r="J1569" s="27"/>
      <c r="K1569" s="27"/>
      <c r="L1569" s="27"/>
      <c r="M1569" s="93" t="e">
        <f>#REF!/#REF!</f>
        <v>#REF!</v>
      </c>
      <c r="N1569" s="27" t="str">
        <f t="shared" si="172"/>
        <v/>
      </c>
      <c r="O1569" s="27" t="e">
        <f t="shared" si="173"/>
        <v>#REF!</v>
      </c>
      <c r="P1569" s="8">
        <f t="shared" si="174"/>
        <v>0</v>
      </c>
      <c r="Q1569" s="8" t="e">
        <f>VLOOKUP(P1569,'Lookup Tables'!$A$3:$B$121,1,TRUE)</f>
        <v>#N/A</v>
      </c>
      <c r="R1569" s="9" t="e">
        <f>VLOOKUP(P1569,'Lookup Tables'!$A$3:$B$121,2,TRUE)</f>
        <v>#N/A</v>
      </c>
      <c r="S1569" s="10" t="e">
        <f>VLOOKUP(P1569,'Lookup Tables'!$D$3:$E$25,2,TRUE)</f>
        <v>#N/A</v>
      </c>
      <c r="T1569" s="24" t="str">
        <f>IF(LEFT(G1569,2)="PH",VLOOKUP(LEFT(G1569,3),'Lookup Tables'!$G$3:$H$37,2,FALSE),IF(ISNA(VLOOKUP(LEFT(G1569,2),'Lookup Tables'!$G$3:$H$37,2,FALSE)),"Other",VLOOKUP(LEFT(G1569,2),'Lookup Tables'!$G$3:$H$37,2,FALSE)))</f>
        <v>Other</v>
      </c>
      <c r="U1569" s="79" t="str">
        <f t="shared" si="169"/>
        <v/>
      </c>
      <c r="V1569" s="79" t="str">
        <f t="shared" si="170"/>
        <v>n/a</v>
      </c>
      <c r="W1569" s="79">
        <f>VLOOKUP(V1569,'Lookup Tables'!$K$3:$L$21,2,FALSE)</f>
        <v>0</v>
      </c>
      <c r="X1569" s="79">
        <f t="shared" si="171"/>
        <v>0</v>
      </c>
      <c r="Y1569" s="12" t="e">
        <f ca="1">IF(R1569="LATE",TODAY()-P1569,0)</f>
        <v>#N/A</v>
      </c>
      <c r="Z1569" s="24" t="e">
        <f ca="1">Y1569*L1569</f>
        <v>#N/A</v>
      </c>
      <c r="AA1569" s="80"/>
      <c r="AB1569" s="93"/>
    </row>
    <row r="1570" spans="1:28" x14ac:dyDescent="0.25">
      <c r="A1570" s="25"/>
      <c r="B1570" s="25"/>
      <c r="C1570" s="26"/>
      <c r="D1570" s="26"/>
      <c r="E1570" s="25"/>
      <c r="F1570" s="25"/>
      <c r="G1570" s="25"/>
      <c r="H1570" s="25"/>
      <c r="I1570" s="25"/>
      <c r="J1570" s="27"/>
      <c r="K1570" s="27"/>
      <c r="L1570" s="27"/>
      <c r="M1570" s="93" t="e">
        <f>#REF!/#REF!</f>
        <v>#REF!</v>
      </c>
      <c r="N1570" s="27" t="str">
        <f t="shared" si="172"/>
        <v/>
      </c>
      <c r="O1570" s="27" t="e">
        <f t="shared" si="173"/>
        <v>#REF!</v>
      </c>
      <c r="P1570" s="8">
        <f t="shared" si="174"/>
        <v>0</v>
      </c>
      <c r="Q1570" s="8" t="e">
        <f>VLOOKUP(P1570,'Lookup Tables'!$A$3:$B$121,1,TRUE)</f>
        <v>#N/A</v>
      </c>
      <c r="R1570" s="9" t="e">
        <f>VLOOKUP(P1570,'Lookup Tables'!$A$3:$B$121,2,TRUE)</f>
        <v>#N/A</v>
      </c>
      <c r="S1570" s="10" t="e">
        <f>VLOOKUP(P1570,'Lookup Tables'!$D$3:$E$25,2,TRUE)</f>
        <v>#N/A</v>
      </c>
      <c r="T1570" s="24" t="str">
        <f>IF(LEFT(G1570,2)="PH",VLOOKUP(LEFT(G1570,3),'Lookup Tables'!$G$3:$H$37,2,FALSE),IF(ISNA(VLOOKUP(LEFT(G1570,2),'Lookup Tables'!$G$3:$H$37,2,FALSE)),"Other",VLOOKUP(LEFT(G1570,2),'Lookup Tables'!$G$3:$H$37,2,FALSE)))</f>
        <v>Other</v>
      </c>
      <c r="U1570" s="79" t="str">
        <f t="shared" si="169"/>
        <v/>
      </c>
      <c r="V1570" s="79" t="str">
        <f t="shared" si="170"/>
        <v>n/a</v>
      </c>
      <c r="W1570" s="79">
        <f>VLOOKUP(V1570,'Lookup Tables'!$K$3:$L$21,2,FALSE)</f>
        <v>0</v>
      </c>
      <c r="X1570" s="79">
        <f t="shared" si="171"/>
        <v>0</v>
      </c>
      <c r="Y1570" s="12" t="e">
        <f ca="1">IF(R1570="LATE",TODAY()-P1570,0)</f>
        <v>#N/A</v>
      </c>
      <c r="Z1570" s="24" t="e">
        <f ca="1">Y1570*L1570</f>
        <v>#N/A</v>
      </c>
      <c r="AA1570" s="80"/>
      <c r="AB1570" s="93"/>
    </row>
    <row r="1571" spans="1:28" x14ac:dyDescent="0.25">
      <c r="A1571" s="25"/>
      <c r="B1571" s="25"/>
      <c r="C1571" s="26"/>
      <c r="D1571" s="26"/>
      <c r="E1571" s="25"/>
      <c r="F1571" s="25"/>
      <c r="G1571" s="25"/>
      <c r="H1571" s="25"/>
      <c r="I1571" s="25"/>
      <c r="J1571" s="27"/>
      <c r="K1571" s="27"/>
      <c r="L1571" s="27"/>
      <c r="M1571" s="93" t="e">
        <f>#REF!/#REF!</f>
        <v>#REF!</v>
      </c>
      <c r="N1571" s="27" t="str">
        <f t="shared" si="172"/>
        <v/>
      </c>
      <c r="O1571" s="27" t="e">
        <f t="shared" si="173"/>
        <v>#REF!</v>
      </c>
      <c r="P1571" s="8">
        <f t="shared" si="174"/>
        <v>0</v>
      </c>
      <c r="Q1571" s="8" t="e">
        <f>VLOOKUP(P1571,'Lookup Tables'!$A$3:$B$121,1,TRUE)</f>
        <v>#N/A</v>
      </c>
      <c r="R1571" s="9" t="e">
        <f>VLOOKUP(P1571,'Lookup Tables'!$A$3:$B$121,2,TRUE)</f>
        <v>#N/A</v>
      </c>
      <c r="S1571" s="10" t="e">
        <f>VLOOKUP(P1571,'Lookup Tables'!$D$3:$E$25,2,TRUE)</f>
        <v>#N/A</v>
      </c>
      <c r="T1571" s="24" t="str">
        <f>IF(LEFT(G1571,2)="PH",VLOOKUP(LEFT(G1571,3),'Lookup Tables'!$G$3:$H$37,2,FALSE),IF(ISNA(VLOOKUP(LEFT(G1571,2),'Lookup Tables'!$G$3:$H$37,2,FALSE)),"Other",VLOOKUP(LEFT(G1571,2),'Lookup Tables'!$G$3:$H$37,2,FALSE)))</f>
        <v>Other</v>
      </c>
      <c r="U1571" s="79" t="str">
        <f t="shared" si="169"/>
        <v/>
      </c>
      <c r="V1571" s="79" t="str">
        <f t="shared" si="170"/>
        <v>n/a</v>
      </c>
      <c r="W1571" s="79">
        <f>VLOOKUP(V1571,'Lookup Tables'!$K$3:$L$21,2,FALSE)</f>
        <v>0</v>
      </c>
      <c r="X1571" s="79">
        <f t="shared" si="171"/>
        <v>0</v>
      </c>
      <c r="Y1571" s="12" t="e">
        <f ca="1">IF(R1571="LATE",TODAY()-P1571,0)</f>
        <v>#N/A</v>
      </c>
      <c r="Z1571" s="24" t="e">
        <f ca="1">Y1571*L1571</f>
        <v>#N/A</v>
      </c>
      <c r="AA1571" s="80"/>
      <c r="AB1571" s="93"/>
    </row>
    <row r="1572" spans="1:28" x14ac:dyDescent="0.25">
      <c r="A1572" s="25"/>
      <c r="B1572" s="25"/>
      <c r="C1572" s="26"/>
      <c r="D1572" s="26"/>
      <c r="E1572" s="25"/>
      <c r="F1572" s="25"/>
      <c r="G1572" s="25"/>
      <c r="H1572" s="25"/>
      <c r="I1572" s="25"/>
      <c r="J1572" s="27"/>
      <c r="K1572" s="27"/>
      <c r="L1572" s="27"/>
      <c r="M1572" s="93" t="e">
        <f>#REF!/#REF!</f>
        <v>#REF!</v>
      </c>
      <c r="N1572" s="27" t="str">
        <f t="shared" si="172"/>
        <v/>
      </c>
      <c r="O1572" s="27" t="e">
        <f t="shared" si="173"/>
        <v>#REF!</v>
      </c>
      <c r="P1572" s="8">
        <f t="shared" si="174"/>
        <v>0</v>
      </c>
      <c r="Q1572" s="8" t="e">
        <f>VLOOKUP(P1572,'Lookup Tables'!$A$3:$B$121,1,TRUE)</f>
        <v>#N/A</v>
      </c>
      <c r="R1572" s="9" t="e">
        <f>VLOOKUP(P1572,'Lookup Tables'!$A$3:$B$121,2,TRUE)</f>
        <v>#N/A</v>
      </c>
      <c r="S1572" s="10" t="e">
        <f>VLOOKUP(P1572,'Lookup Tables'!$D$3:$E$25,2,TRUE)</f>
        <v>#N/A</v>
      </c>
      <c r="T1572" s="24" t="str">
        <f>IF(LEFT(G1572,2)="PH",VLOOKUP(LEFT(G1572,3),'Lookup Tables'!$G$3:$H$37,2,FALSE),IF(ISNA(VLOOKUP(LEFT(G1572,2),'Lookup Tables'!$G$3:$H$37,2,FALSE)),"Other",VLOOKUP(LEFT(G1572,2),'Lookup Tables'!$G$3:$H$37,2,FALSE)))</f>
        <v>Other</v>
      </c>
      <c r="U1572" s="79" t="str">
        <f t="shared" si="169"/>
        <v/>
      </c>
      <c r="V1572" s="79" t="str">
        <f t="shared" si="170"/>
        <v>n/a</v>
      </c>
      <c r="W1572" s="79">
        <f>VLOOKUP(V1572,'Lookup Tables'!$K$3:$L$21,2,FALSE)</f>
        <v>0</v>
      </c>
      <c r="X1572" s="79">
        <f t="shared" si="171"/>
        <v>0</v>
      </c>
      <c r="Y1572" s="12" t="e">
        <f ca="1">IF(R1572="LATE",TODAY()-P1572,0)</f>
        <v>#N/A</v>
      </c>
      <c r="Z1572" s="24" t="e">
        <f ca="1">Y1572*L1572</f>
        <v>#N/A</v>
      </c>
      <c r="AA1572" s="80"/>
      <c r="AB1572" s="93"/>
    </row>
    <row r="1573" spans="1:28" x14ac:dyDescent="0.25">
      <c r="A1573" s="25"/>
      <c r="B1573" s="25"/>
      <c r="C1573" s="26"/>
      <c r="D1573" s="26"/>
      <c r="E1573" s="25"/>
      <c r="F1573" s="25"/>
      <c r="G1573" s="25"/>
      <c r="H1573" s="25"/>
      <c r="I1573" s="25"/>
      <c r="J1573" s="27"/>
      <c r="K1573" s="27"/>
      <c r="L1573" s="27"/>
      <c r="M1573" s="93" t="e">
        <f>#REF!/#REF!</f>
        <v>#REF!</v>
      </c>
      <c r="N1573" s="27" t="str">
        <f t="shared" si="172"/>
        <v/>
      </c>
      <c r="O1573" s="27" t="e">
        <f t="shared" si="173"/>
        <v>#REF!</v>
      </c>
      <c r="P1573" s="8">
        <f t="shared" si="174"/>
        <v>0</v>
      </c>
      <c r="Q1573" s="8" t="e">
        <f>VLOOKUP(P1573,'Lookup Tables'!$A$3:$B$121,1,TRUE)</f>
        <v>#N/A</v>
      </c>
      <c r="R1573" s="9" t="e">
        <f>VLOOKUP(P1573,'Lookup Tables'!$A$3:$B$121,2,TRUE)</f>
        <v>#N/A</v>
      </c>
      <c r="S1573" s="10" t="e">
        <f>VLOOKUP(P1573,'Lookup Tables'!$D$3:$E$25,2,TRUE)</f>
        <v>#N/A</v>
      </c>
      <c r="T1573" s="24" t="str">
        <f>IF(LEFT(G1573,2)="PH",VLOOKUP(LEFT(G1573,3),'Lookup Tables'!$G$3:$H$37,2,FALSE),IF(ISNA(VLOOKUP(LEFT(G1573,2),'Lookup Tables'!$G$3:$H$37,2,FALSE)),"Other",VLOOKUP(LEFT(G1573,2),'Lookup Tables'!$G$3:$H$37,2,FALSE)))</f>
        <v>Other</v>
      </c>
      <c r="U1573" s="79" t="str">
        <f t="shared" si="169"/>
        <v/>
      </c>
      <c r="V1573" s="79" t="str">
        <f t="shared" si="170"/>
        <v>n/a</v>
      </c>
      <c r="W1573" s="79">
        <f>VLOOKUP(V1573,'Lookup Tables'!$K$3:$L$21,2,FALSE)</f>
        <v>0</v>
      </c>
      <c r="X1573" s="79">
        <f t="shared" si="171"/>
        <v>0</v>
      </c>
      <c r="Y1573" s="12" t="e">
        <f ca="1">IF(R1573="LATE",TODAY()-P1573,0)</f>
        <v>#N/A</v>
      </c>
      <c r="Z1573" s="24" t="e">
        <f ca="1">Y1573*L1573</f>
        <v>#N/A</v>
      </c>
      <c r="AA1573" s="80"/>
      <c r="AB1573" s="93"/>
    </row>
    <row r="1574" spans="1:28" x14ac:dyDescent="0.25">
      <c r="A1574" s="25"/>
      <c r="B1574" s="25"/>
      <c r="C1574" s="26"/>
      <c r="D1574" s="26"/>
      <c r="E1574" s="25"/>
      <c r="F1574" s="25"/>
      <c r="G1574" s="25"/>
      <c r="H1574" s="25"/>
      <c r="I1574" s="25"/>
      <c r="J1574" s="27"/>
      <c r="K1574" s="27"/>
      <c r="L1574" s="27"/>
      <c r="M1574" s="93" t="e">
        <f>#REF!/#REF!</f>
        <v>#REF!</v>
      </c>
      <c r="N1574" s="27" t="str">
        <f t="shared" si="172"/>
        <v/>
      </c>
      <c r="O1574" s="27" t="e">
        <f t="shared" si="173"/>
        <v>#REF!</v>
      </c>
      <c r="P1574" s="8">
        <f t="shared" si="174"/>
        <v>0</v>
      </c>
      <c r="Q1574" s="8" t="e">
        <f>VLOOKUP(P1574,'Lookup Tables'!$A$3:$B$121,1,TRUE)</f>
        <v>#N/A</v>
      </c>
      <c r="R1574" s="9" t="e">
        <f>VLOOKUP(P1574,'Lookup Tables'!$A$3:$B$121,2,TRUE)</f>
        <v>#N/A</v>
      </c>
      <c r="S1574" s="10" t="e">
        <f>VLOOKUP(P1574,'Lookup Tables'!$D$3:$E$25,2,TRUE)</f>
        <v>#N/A</v>
      </c>
      <c r="T1574" s="24" t="str">
        <f>IF(LEFT(G1574,2)="PH",VLOOKUP(LEFT(G1574,3),'Lookup Tables'!$G$3:$H$37,2,FALSE),IF(ISNA(VLOOKUP(LEFT(G1574,2),'Lookup Tables'!$G$3:$H$37,2,FALSE)),"Other",VLOOKUP(LEFT(G1574,2),'Lookup Tables'!$G$3:$H$37,2,FALSE)))</f>
        <v>Other</v>
      </c>
      <c r="U1574" s="79" t="str">
        <f t="shared" si="169"/>
        <v/>
      </c>
      <c r="V1574" s="79" t="str">
        <f t="shared" si="170"/>
        <v>n/a</v>
      </c>
      <c r="W1574" s="79">
        <f>VLOOKUP(V1574,'Lookup Tables'!$K$3:$L$21,2,FALSE)</f>
        <v>0</v>
      </c>
      <c r="X1574" s="79">
        <f t="shared" si="171"/>
        <v>0</v>
      </c>
      <c r="Y1574" s="12" t="e">
        <f ca="1">IF(R1574="LATE",TODAY()-P1574,0)</f>
        <v>#N/A</v>
      </c>
      <c r="Z1574" s="24" t="e">
        <f ca="1">Y1574*L1574</f>
        <v>#N/A</v>
      </c>
      <c r="AA1574" s="80"/>
      <c r="AB1574" s="93"/>
    </row>
    <row r="1575" spans="1:28" x14ac:dyDescent="0.25">
      <c r="A1575" s="25"/>
      <c r="B1575" s="25"/>
      <c r="C1575" s="26"/>
      <c r="D1575" s="26"/>
      <c r="E1575" s="25"/>
      <c r="F1575" s="25"/>
      <c r="G1575" s="25"/>
      <c r="H1575" s="25"/>
      <c r="I1575" s="25"/>
      <c r="J1575" s="27"/>
      <c r="K1575" s="27"/>
      <c r="L1575" s="27"/>
      <c r="M1575" s="93" t="e">
        <f>#REF!/#REF!</f>
        <v>#REF!</v>
      </c>
      <c r="N1575" s="27" t="str">
        <f t="shared" si="172"/>
        <v/>
      </c>
      <c r="O1575" s="27" t="e">
        <f t="shared" si="173"/>
        <v>#REF!</v>
      </c>
      <c r="P1575" s="8">
        <f t="shared" si="174"/>
        <v>0</v>
      </c>
      <c r="Q1575" s="8" t="e">
        <f>VLOOKUP(P1575,'Lookup Tables'!$A$3:$B$121,1,TRUE)</f>
        <v>#N/A</v>
      </c>
      <c r="R1575" s="9" t="e">
        <f>VLOOKUP(P1575,'Lookup Tables'!$A$3:$B$121,2,TRUE)</f>
        <v>#N/A</v>
      </c>
      <c r="S1575" s="10" t="e">
        <f>VLOOKUP(P1575,'Lookup Tables'!$D$3:$E$25,2,TRUE)</f>
        <v>#N/A</v>
      </c>
      <c r="T1575" s="24" t="str">
        <f>IF(LEFT(G1575,2)="PH",VLOOKUP(LEFT(G1575,3),'Lookup Tables'!$G$3:$H$37,2,FALSE),IF(ISNA(VLOOKUP(LEFT(G1575,2),'Lookup Tables'!$G$3:$H$37,2,FALSE)),"Other",VLOOKUP(LEFT(G1575,2),'Lookup Tables'!$G$3:$H$37,2,FALSE)))</f>
        <v>Other</v>
      </c>
      <c r="U1575" s="79" t="str">
        <f t="shared" si="169"/>
        <v/>
      </c>
      <c r="V1575" s="79" t="str">
        <f t="shared" si="170"/>
        <v>n/a</v>
      </c>
      <c r="W1575" s="79">
        <f>VLOOKUP(V1575,'Lookup Tables'!$K$3:$L$21,2,FALSE)</f>
        <v>0</v>
      </c>
      <c r="X1575" s="79">
        <f t="shared" si="171"/>
        <v>0</v>
      </c>
      <c r="Y1575" s="12" t="e">
        <f ca="1">IF(R1575="LATE",TODAY()-P1575,0)</f>
        <v>#N/A</v>
      </c>
      <c r="Z1575" s="24" t="e">
        <f ca="1">Y1575*L1575</f>
        <v>#N/A</v>
      </c>
      <c r="AA1575" s="80"/>
      <c r="AB1575" s="93"/>
    </row>
    <row r="1576" spans="1:28" x14ac:dyDescent="0.25">
      <c r="A1576" s="25"/>
      <c r="B1576" s="25"/>
      <c r="C1576" s="26"/>
      <c r="D1576" s="26"/>
      <c r="E1576" s="25"/>
      <c r="F1576" s="25"/>
      <c r="G1576" s="25"/>
      <c r="H1576" s="25"/>
      <c r="I1576" s="25"/>
      <c r="J1576" s="27"/>
      <c r="K1576" s="27"/>
      <c r="L1576" s="27"/>
      <c r="M1576" s="93" t="e">
        <f>#REF!/#REF!</f>
        <v>#REF!</v>
      </c>
      <c r="N1576" s="27" t="str">
        <f t="shared" si="172"/>
        <v/>
      </c>
      <c r="O1576" s="27" t="e">
        <f t="shared" si="173"/>
        <v>#REF!</v>
      </c>
      <c r="P1576" s="8">
        <f t="shared" si="174"/>
        <v>0</v>
      </c>
      <c r="Q1576" s="8" t="e">
        <f>VLOOKUP(P1576,'Lookup Tables'!$A$3:$B$121,1,TRUE)</f>
        <v>#N/A</v>
      </c>
      <c r="R1576" s="9" t="e">
        <f>VLOOKUP(P1576,'Lookup Tables'!$A$3:$B$121,2,TRUE)</f>
        <v>#N/A</v>
      </c>
      <c r="S1576" s="10" t="e">
        <f>VLOOKUP(P1576,'Lookup Tables'!$D$3:$E$25,2,TRUE)</f>
        <v>#N/A</v>
      </c>
      <c r="T1576" s="24" t="str">
        <f>IF(LEFT(G1576,2)="PH",VLOOKUP(LEFT(G1576,3),'Lookup Tables'!$G$3:$H$37,2,FALSE),IF(ISNA(VLOOKUP(LEFT(G1576,2),'Lookup Tables'!$G$3:$H$37,2,FALSE)),"Other",VLOOKUP(LEFT(G1576,2),'Lookup Tables'!$G$3:$H$37,2,FALSE)))</f>
        <v>Other</v>
      </c>
      <c r="U1576" s="79" t="str">
        <f t="shared" si="169"/>
        <v/>
      </c>
      <c r="V1576" s="79" t="str">
        <f t="shared" si="170"/>
        <v>n/a</v>
      </c>
      <c r="W1576" s="79">
        <f>VLOOKUP(V1576,'Lookup Tables'!$K$3:$L$21,2,FALSE)</f>
        <v>0</v>
      </c>
      <c r="X1576" s="79">
        <f t="shared" si="171"/>
        <v>0</v>
      </c>
      <c r="Y1576" s="12" t="e">
        <f ca="1">IF(R1576="LATE",TODAY()-P1576,0)</f>
        <v>#N/A</v>
      </c>
      <c r="Z1576" s="24" t="e">
        <f ca="1">Y1576*L1576</f>
        <v>#N/A</v>
      </c>
      <c r="AA1576" s="80"/>
      <c r="AB1576" s="93"/>
    </row>
    <row r="1577" spans="1:28" x14ac:dyDescent="0.25">
      <c r="A1577" s="25"/>
      <c r="B1577" s="25"/>
      <c r="C1577" s="26"/>
      <c r="D1577" s="26"/>
      <c r="E1577" s="25"/>
      <c r="F1577" s="25"/>
      <c r="G1577" s="25"/>
      <c r="H1577" s="25"/>
      <c r="I1577" s="25"/>
      <c r="J1577" s="27"/>
      <c r="K1577" s="27"/>
      <c r="L1577" s="27"/>
      <c r="M1577" s="93" t="e">
        <f>#REF!/#REF!</f>
        <v>#REF!</v>
      </c>
      <c r="N1577" s="27" t="str">
        <f t="shared" si="172"/>
        <v/>
      </c>
      <c r="O1577" s="27" t="e">
        <f t="shared" si="173"/>
        <v>#REF!</v>
      </c>
      <c r="P1577" s="8">
        <f t="shared" si="174"/>
        <v>0</v>
      </c>
      <c r="Q1577" s="8" t="e">
        <f>VLOOKUP(P1577,'Lookup Tables'!$A$3:$B$121,1,TRUE)</f>
        <v>#N/A</v>
      </c>
      <c r="R1577" s="9" t="e">
        <f>VLOOKUP(P1577,'Lookup Tables'!$A$3:$B$121,2,TRUE)</f>
        <v>#N/A</v>
      </c>
      <c r="S1577" s="10" t="e">
        <f>VLOOKUP(P1577,'Lookup Tables'!$D$3:$E$25,2,TRUE)</f>
        <v>#N/A</v>
      </c>
      <c r="T1577" s="24" t="str">
        <f>IF(LEFT(G1577,2)="PH",VLOOKUP(LEFT(G1577,3),'Lookup Tables'!$G$3:$H$37,2,FALSE),IF(ISNA(VLOOKUP(LEFT(G1577,2),'Lookup Tables'!$G$3:$H$37,2,FALSE)),"Other",VLOOKUP(LEFT(G1577,2),'Lookup Tables'!$G$3:$H$37,2,FALSE)))</f>
        <v>Other</v>
      </c>
      <c r="U1577" s="79" t="str">
        <f t="shared" si="169"/>
        <v/>
      </c>
      <c r="V1577" s="79" t="str">
        <f t="shared" si="170"/>
        <v>n/a</v>
      </c>
      <c r="W1577" s="79">
        <f>VLOOKUP(V1577,'Lookup Tables'!$K$3:$L$21,2,FALSE)</f>
        <v>0</v>
      </c>
      <c r="X1577" s="79">
        <f t="shared" si="171"/>
        <v>0</v>
      </c>
      <c r="Y1577" s="12" t="e">
        <f ca="1">IF(R1577="LATE",TODAY()-P1577,0)</f>
        <v>#N/A</v>
      </c>
      <c r="Z1577" s="24" t="e">
        <f ca="1">Y1577*L1577</f>
        <v>#N/A</v>
      </c>
      <c r="AA1577" s="80"/>
      <c r="AB1577" s="93"/>
    </row>
    <row r="1578" spans="1:28" x14ac:dyDescent="0.25">
      <c r="A1578" s="25"/>
      <c r="B1578" s="25"/>
      <c r="C1578" s="26"/>
      <c r="D1578" s="26"/>
      <c r="E1578" s="25"/>
      <c r="F1578" s="25"/>
      <c r="G1578" s="25"/>
      <c r="H1578" s="25"/>
      <c r="I1578" s="25"/>
      <c r="J1578" s="27"/>
      <c r="K1578" s="27"/>
      <c r="L1578" s="27"/>
      <c r="M1578" s="93" t="e">
        <f>#REF!/#REF!</f>
        <v>#REF!</v>
      </c>
      <c r="N1578" s="27" t="str">
        <f t="shared" si="172"/>
        <v/>
      </c>
      <c r="O1578" s="27" t="e">
        <f t="shared" si="173"/>
        <v>#REF!</v>
      </c>
      <c r="P1578" s="8">
        <f t="shared" si="174"/>
        <v>0</v>
      </c>
      <c r="Q1578" s="8" t="e">
        <f>VLOOKUP(P1578,'Lookup Tables'!$A$3:$B$121,1,TRUE)</f>
        <v>#N/A</v>
      </c>
      <c r="R1578" s="9" t="e">
        <f>VLOOKUP(P1578,'Lookup Tables'!$A$3:$B$121,2,TRUE)</f>
        <v>#N/A</v>
      </c>
      <c r="S1578" s="10" t="e">
        <f>VLOOKUP(P1578,'Lookup Tables'!$D$3:$E$25,2,TRUE)</f>
        <v>#N/A</v>
      </c>
      <c r="T1578" s="24" t="str">
        <f>IF(LEFT(G1578,2)="PH",VLOOKUP(LEFT(G1578,3),'Lookup Tables'!$G$3:$H$37,2,FALSE),IF(ISNA(VLOOKUP(LEFT(G1578,2),'Lookup Tables'!$G$3:$H$37,2,FALSE)),"Other",VLOOKUP(LEFT(G1578,2),'Lookup Tables'!$G$3:$H$37,2,FALSE)))</f>
        <v>Other</v>
      </c>
      <c r="U1578" s="79" t="str">
        <f t="shared" si="169"/>
        <v/>
      </c>
      <c r="V1578" s="79" t="str">
        <f t="shared" si="170"/>
        <v>n/a</v>
      </c>
      <c r="W1578" s="79">
        <f>VLOOKUP(V1578,'Lookup Tables'!$K$3:$L$21,2,FALSE)</f>
        <v>0</v>
      </c>
      <c r="X1578" s="79">
        <f t="shared" si="171"/>
        <v>0</v>
      </c>
      <c r="Y1578" s="12" t="e">
        <f ca="1">IF(R1578="LATE",TODAY()-P1578,0)</f>
        <v>#N/A</v>
      </c>
      <c r="Z1578" s="24" t="e">
        <f ca="1">Y1578*L1578</f>
        <v>#N/A</v>
      </c>
      <c r="AA1578" s="80"/>
      <c r="AB1578" s="93"/>
    </row>
    <row r="1579" spans="1:28" x14ac:dyDescent="0.25">
      <c r="A1579" s="25"/>
      <c r="B1579" s="25"/>
      <c r="C1579" s="26"/>
      <c r="D1579" s="26"/>
      <c r="E1579" s="25"/>
      <c r="F1579" s="25"/>
      <c r="G1579" s="25"/>
      <c r="H1579" s="25"/>
      <c r="I1579" s="25"/>
      <c r="J1579" s="27"/>
      <c r="K1579" s="27"/>
      <c r="L1579" s="27"/>
      <c r="M1579" s="93" t="e">
        <f>#REF!/#REF!</f>
        <v>#REF!</v>
      </c>
      <c r="N1579" s="27" t="str">
        <f t="shared" si="172"/>
        <v/>
      </c>
      <c r="O1579" s="27" t="e">
        <f t="shared" si="173"/>
        <v>#REF!</v>
      </c>
      <c r="P1579" s="8">
        <f t="shared" si="174"/>
        <v>0</v>
      </c>
      <c r="Q1579" s="8" t="e">
        <f>VLOOKUP(P1579,'Lookup Tables'!$A$3:$B$121,1,TRUE)</f>
        <v>#N/A</v>
      </c>
      <c r="R1579" s="9" t="e">
        <f>VLOOKUP(P1579,'Lookup Tables'!$A$3:$B$121,2,TRUE)</f>
        <v>#N/A</v>
      </c>
      <c r="S1579" s="10" t="e">
        <f>VLOOKUP(P1579,'Lookup Tables'!$D$3:$E$25,2,TRUE)</f>
        <v>#N/A</v>
      </c>
      <c r="T1579" s="24" t="str">
        <f>IF(LEFT(G1579,2)="PH",VLOOKUP(LEFT(G1579,3),'Lookup Tables'!$G$3:$H$37,2,FALSE),IF(ISNA(VLOOKUP(LEFT(G1579,2),'Lookup Tables'!$G$3:$H$37,2,FALSE)),"Other",VLOOKUP(LEFT(G1579,2),'Lookup Tables'!$G$3:$H$37,2,FALSE)))</f>
        <v>Other</v>
      </c>
      <c r="U1579" s="79" t="str">
        <f t="shared" si="169"/>
        <v/>
      </c>
      <c r="V1579" s="79" t="str">
        <f t="shared" si="170"/>
        <v>n/a</v>
      </c>
      <c r="W1579" s="79">
        <f>VLOOKUP(V1579,'Lookup Tables'!$K$3:$L$21,2,FALSE)</f>
        <v>0</v>
      </c>
      <c r="X1579" s="79">
        <f t="shared" si="171"/>
        <v>0</v>
      </c>
      <c r="Y1579" s="12" t="e">
        <f ca="1">IF(R1579="LATE",TODAY()-P1579,0)</f>
        <v>#N/A</v>
      </c>
      <c r="Z1579" s="24" t="e">
        <f ca="1">Y1579*L1579</f>
        <v>#N/A</v>
      </c>
      <c r="AA1579" s="80"/>
      <c r="AB1579" s="93"/>
    </row>
    <row r="1580" spans="1:28" x14ac:dyDescent="0.25">
      <c r="A1580" s="25"/>
      <c r="B1580" s="25"/>
      <c r="C1580" s="26"/>
      <c r="D1580" s="26"/>
      <c r="E1580" s="25"/>
      <c r="F1580" s="25"/>
      <c r="G1580" s="25"/>
      <c r="H1580" s="25"/>
      <c r="I1580" s="25"/>
      <c r="J1580" s="27"/>
      <c r="K1580" s="27"/>
      <c r="L1580" s="27"/>
      <c r="M1580" s="93" t="e">
        <f>#REF!/#REF!</f>
        <v>#REF!</v>
      </c>
      <c r="N1580" s="27" t="str">
        <f t="shared" si="172"/>
        <v/>
      </c>
      <c r="O1580" s="27" t="e">
        <f t="shared" si="173"/>
        <v>#REF!</v>
      </c>
      <c r="P1580" s="8">
        <f t="shared" si="174"/>
        <v>0</v>
      </c>
      <c r="Q1580" s="8" t="e">
        <f>VLOOKUP(P1580,'Lookup Tables'!$A$3:$B$121,1,TRUE)</f>
        <v>#N/A</v>
      </c>
      <c r="R1580" s="9" t="e">
        <f>VLOOKUP(P1580,'Lookup Tables'!$A$3:$B$121,2,TRUE)</f>
        <v>#N/A</v>
      </c>
      <c r="S1580" s="10" t="e">
        <f>VLOOKUP(P1580,'Lookup Tables'!$D$3:$E$25,2,TRUE)</f>
        <v>#N/A</v>
      </c>
      <c r="T1580" s="24" t="str">
        <f>IF(LEFT(G1580,2)="PH",VLOOKUP(LEFT(G1580,3),'Lookup Tables'!$G$3:$H$37,2,FALSE),IF(ISNA(VLOOKUP(LEFT(G1580,2),'Lookup Tables'!$G$3:$H$37,2,FALSE)),"Other",VLOOKUP(LEFT(G1580,2),'Lookup Tables'!$G$3:$H$37,2,FALSE)))</f>
        <v>Other</v>
      </c>
      <c r="U1580" s="79" t="str">
        <f t="shared" si="169"/>
        <v/>
      </c>
      <c r="V1580" s="79" t="str">
        <f t="shared" si="170"/>
        <v>n/a</v>
      </c>
      <c r="W1580" s="79">
        <f>VLOOKUP(V1580,'Lookup Tables'!$K$3:$L$21,2,FALSE)</f>
        <v>0</v>
      </c>
      <c r="X1580" s="79">
        <f t="shared" si="171"/>
        <v>0</v>
      </c>
      <c r="Y1580" s="12" t="e">
        <f ca="1">IF(R1580="LATE",TODAY()-P1580,0)</f>
        <v>#N/A</v>
      </c>
      <c r="Z1580" s="24" t="e">
        <f ca="1">Y1580*L1580</f>
        <v>#N/A</v>
      </c>
      <c r="AA1580" s="80"/>
      <c r="AB1580" s="93"/>
    </row>
    <row r="1581" spans="1:28" x14ac:dyDescent="0.25">
      <c r="A1581" s="25"/>
      <c r="B1581" s="25"/>
      <c r="C1581" s="26"/>
      <c r="D1581" s="26"/>
      <c r="E1581" s="25"/>
      <c r="F1581" s="25"/>
      <c r="G1581" s="25"/>
      <c r="H1581" s="25"/>
      <c r="I1581" s="25"/>
      <c r="J1581" s="27"/>
      <c r="K1581" s="27"/>
      <c r="L1581" s="27"/>
      <c r="M1581" s="93" t="e">
        <f>#REF!/#REF!</f>
        <v>#REF!</v>
      </c>
      <c r="N1581" s="27" t="str">
        <f t="shared" si="172"/>
        <v/>
      </c>
      <c r="O1581" s="27" t="e">
        <f t="shared" si="173"/>
        <v>#REF!</v>
      </c>
      <c r="P1581" s="8">
        <f t="shared" si="174"/>
        <v>0</v>
      </c>
      <c r="Q1581" s="8" t="e">
        <f>VLOOKUP(P1581,'Lookup Tables'!$A$3:$B$121,1,TRUE)</f>
        <v>#N/A</v>
      </c>
      <c r="R1581" s="9" t="e">
        <f>VLOOKUP(P1581,'Lookup Tables'!$A$3:$B$121,2,TRUE)</f>
        <v>#N/A</v>
      </c>
      <c r="S1581" s="10" t="e">
        <f>VLOOKUP(P1581,'Lookup Tables'!$D$3:$E$25,2,TRUE)</f>
        <v>#N/A</v>
      </c>
      <c r="T1581" s="24" t="str">
        <f>IF(LEFT(G1581,2)="PH",VLOOKUP(LEFT(G1581,3),'Lookup Tables'!$G$3:$H$37,2,FALSE),IF(ISNA(VLOOKUP(LEFT(G1581,2),'Lookup Tables'!$G$3:$H$37,2,FALSE)),"Other",VLOOKUP(LEFT(G1581,2),'Lookup Tables'!$G$3:$H$37,2,FALSE)))</f>
        <v>Other</v>
      </c>
      <c r="U1581" s="79" t="str">
        <f t="shared" si="169"/>
        <v/>
      </c>
      <c r="V1581" s="79" t="str">
        <f t="shared" si="170"/>
        <v>n/a</v>
      </c>
      <c r="W1581" s="79">
        <f>VLOOKUP(V1581,'Lookup Tables'!$K$3:$L$21,2,FALSE)</f>
        <v>0</v>
      </c>
      <c r="X1581" s="79">
        <f t="shared" si="171"/>
        <v>0</v>
      </c>
      <c r="Y1581" s="12" t="e">
        <f ca="1">IF(R1581="LATE",TODAY()-P1581,0)</f>
        <v>#N/A</v>
      </c>
      <c r="Z1581" s="24" t="e">
        <f ca="1">Y1581*L1581</f>
        <v>#N/A</v>
      </c>
      <c r="AA1581" s="80"/>
      <c r="AB1581" s="93"/>
    </row>
    <row r="1582" spans="1:28" x14ac:dyDescent="0.25">
      <c r="A1582" s="25"/>
      <c r="B1582" s="25"/>
      <c r="C1582" s="26"/>
      <c r="D1582" s="26"/>
      <c r="E1582" s="25"/>
      <c r="F1582" s="25"/>
      <c r="G1582" s="25"/>
      <c r="H1582" s="25"/>
      <c r="I1582" s="25"/>
      <c r="J1582" s="27"/>
      <c r="K1582" s="27"/>
      <c r="L1582" s="27"/>
      <c r="M1582" s="93" t="e">
        <f>#REF!/#REF!</f>
        <v>#REF!</v>
      </c>
      <c r="N1582" s="27" t="str">
        <f t="shared" si="172"/>
        <v/>
      </c>
      <c r="O1582" s="27" t="e">
        <f t="shared" si="173"/>
        <v>#REF!</v>
      </c>
      <c r="P1582" s="8">
        <f t="shared" si="174"/>
        <v>0</v>
      </c>
      <c r="Q1582" s="8" t="e">
        <f>VLOOKUP(P1582,'Lookup Tables'!$A$3:$B$121,1,TRUE)</f>
        <v>#N/A</v>
      </c>
      <c r="R1582" s="9" t="e">
        <f>VLOOKUP(P1582,'Lookup Tables'!$A$3:$B$121,2,TRUE)</f>
        <v>#N/A</v>
      </c>
      <c r="S1582" s="10" t="e">
        <f>VLOOKUP(P1582,'Lookup Tables'!$D$3:$E$25,2,TRUE)</f>
        <v>#N/A</v>
      </c>
      <c r="T1582" s="24" t="str">
        <f>IF(LEFT(G1582,2)="PH",VLOOKUP(LEFT(G1582,3),'Lookup Tables'!$G$3:$H$37,2,FALSE),IF(ISNA(VLOOKUP(LEFT(G1582,2),'Lookup Tables'!$G$3:$H$37,2,FALSE)),"Other",VLOOKUP(LEFT(G1582,2),'Lookup Tables'!$G$3:$H$37,2,FALSE)))</f>
        <v>Other</v>
      </c>
      <c r="U1582" s="79" t="str">
        <f t="shared" si="169"/>
        <v/>
      </c>
      <c r="V1582" s="79" t="str">
        <f t="shared" si="170"/>
        <v>n/a</v>
      </c>
      <c r="W1582" s="79">
        <f>VLOOKUP(V1582,'Lookup Tables'!$K$3:$L$21,2,FALSE)</f>
        <v>0</v>
      </c>
      <c r="X1582" s="79">
        <f t="shared" si="171"/>
        <v>0</v>
      </c>
      <c r="Y1582" s="12" t="e">
        <f ca="1">IF(R1582="LATE",TODAY()-P1582,0)</f>
        <v>#N/A</v>
      </c>
      <c r="Z1582" s="24" t="e">
        <f ca="1">Y1582*L1582</f>
        <v>#N/A</v>
      </c>
      <c r="AA1582" s="80"/>
      <c r="AB1582" s="93"/>
    </row>
    <row r="1583" spans="1:28" x14ac:dyDescent="0.25">
      <c r="A1583" s="25"/>
      <c r="B1583" s="25"/>
      <c r="C1583" s="26"/>
      <c r="D1583" s="26"/>
      <c r="E1583" s="25"/>
      <c r="F1583" s="25"/>
      <c r="G1583" s="25"/>
      <c r="H1583" s="25"/>
      <c r="I1583" s="25"/>
      <c r="J1583" s="27"/>
      <c r="K1583" s="27"/>
      <c r="L1583" s="27"/>
      <c r="M1583" s="93" t="e">
        <f>#REF!/#REF!</f>
        <v>#REF!</v>
      </c>
      <c r="N1583" s="27" t="str">
        <f t="shared" si="172"/>
        <v/>
      </c>
      <c r="O1583" s="27" t="e">
        <f t="shared" si="173"/>
        <v>#REF!</v>
      </c>
      <c r="P1583" s="8">
        <f t="shared" si="174"/>
        <v>0</v>
      </c>
      <c r="Q1583" s="8" t="e">
        <f>VLOOKUP(P1583,'Lookup Tables'!$A$3:$B$121,1,TRUE)</f>
        <v>#N/A</v>
      </c>
      <c r="R1583" s="9" t="e">
        <f>VLOOKUP(P1583,'Lookup Tables'!$A$3:$B$121,2,TRUE)</f>
        <v>#N/A</v>
      </c>
      <c r="S1583" s="10" t="e">
        <f>VLOOKUP(P1583,'Lookup Tables'!$D$3:$E$25,2,TRUE)</f>
        <v>#N/A</v>
      </c>
      <c r="T1583" s="24" t="str">
        <f>IF(LEFT(G1583,2)="PH",VLOOKUP(LEFT(G1583,3),'Lookup Tables'!$G$3:$H$37,2,FALSE),IF(ISNA(VLOOKUP(LEFT(G1583,2),'Lookup Tables'!$G$3:$H$37,2,FALSE)),"Other",VLOOKUP(LEFT(G1583,2),'Lookup Tables'!$G$3:$H$37,2,FALSE)))</f>
        <v>Other</v>
      </c>
      <c r="U1583" s="79" t="str">
        <f t="shared" si="169"/>
        <v/>
      </c>
      <c r="V1583" s="79" t="str">
        <f t="shared" si="170"/>
        <v>n/a</v>
      </c>
      <c r="W1583" s="79">
        <f>VLOOKUP(V1583,'Lookup Tables'!$K$3:$L$21,2,FALSE)</f>
        <v>0</v>
      </c>
      <c r="X1583" s="79">
        <f t="shared" si="171"/>
        <v>0</v>
      </c>
      <c r="Y1583" s="12" t="e">
        <f ca="1">IF(R1583="LATE",TODAY()-P1583,0)</f>
        <v>#N/A</v>
      </c>
      <c r="Z1583" s="24" t="e">
        <f ca="1">Y1583*L1583</f>
        <v>#N/A</v>
      </c>
      <c r="AA1583" s="80"/>
      <c r="AB1583" s="93"/>
    </row>
    <row r="1584" spans="1:28" x14ac:dyDescent="0.25">
      <c r="A1584" s="25"/>
      <c r="B1584" s="25"/>
      <c r="C1584" s="26"/>
      <c r="D1584" s="26"/>
      <c r="E1584" s="25"/>
      <c r="F1584" s="25"/>
      <c r="G1584" s="25"/>
      <c r="H1584" s="25"/>
      <c r="I1584" s="25"/>
      <c r="J1584" s="27"/>
      <c r="K1584" s="27"/>
      <c r="L1584" s="27"/>
      <c r="M1584" s="93" t="e">
        <f>#REF!/#REF!</f>
        <v>#REF!</v>
      </c>
      <c r="N1584" s="27" t="str">
        <f t="shared" si="172"/>
        <v/>
      </c>
      <c r="O1584" s="27" t="e">
        <f t="shared" si="173"/>
        <v>#REF!</v>
      </c>
      <c r="P1584" s="8">
        <f t="shared" si="174"/>
        <v>0</v>
      </c>
      <c r="Q1584" s="8" t="e">
        <f>VLOOKUP(P1584,'Lookup Tables'!$A$3:$B$121,1,TRUE)</f>
        <v>#N/A</v>
      </c>
      <c r="R1584" s="9" t="e">
        <f>VLOOKUP(P1584,'Lookup Tables'!$A$3:$B$121,2,TRUE)</f>
        <v>#N/A</v>
      </c>
      <c r="S1584" s="10" t="e">
        <f>VLOOKUP(P1584,'Lookup Tables'!$D$3:$E$25,2,TRUE)</f>
        <v>#N/A</v>
      </c>
      <c r="T1584" s="24" t="str">
        <f>IF(LEFT(G1584,2)="PH",VLOOKUP(LEFT(G1584,3),'Lookup Tables'!$G$3:$H$37,2,FALSE),IF(ISNA(VLOOKUP(LEFT(G1584,2),'Lookup Tables'!$G$3:$H$37,2,FALSE)),"Other",VLOOKUP(LEFT(G1584,2),'Lookup Tables'!$G$3:$H$37,2,FALSE)))</f>
        <v>Other</v>
      </c>
      <c r="U1584" s="79" t="str">
        <f t="shared" si="169"/>
        <v/>
      </c>
      <c r="V1584" s="79" t="str">
        <f t="shared" si="170"/>
        <v>n/a</v>
      </c>
      <c r="W1584" s="79">
        <f>VLOOKUP(V1584,'Lookup Tables'!$K$3:$L$21,2,FALSE)</f>
        <v>0</v>
      </c>
      <c r="X1584" s="79">
        <f t="shared" si="171"/>
        <v>0</v>
      </c>
      <c r="Y1584" s="12" t="e">
        <f ca="1">IF(R1584="LATE",TODAY()-P1584,0)</f>
        <v>#N/A</v>
      </c>
      <c r="Z1584" s="24" t="e">
        <f ca="1">Y1584*L1584</f>
        <v>#N/A</v>
      </c>
      <c r="AA1584" s="80"/>
      <c r="AB1584" s="93"/>
    </row>
    <row r="1585" spans="1:28" x14ac:dyDescent="0.25">
      <c r="A1585" s="25"/>
      <c r="B1585" s="25"/>
      <c r="C1585" s="26"/>
      <c r="D1585" s="26"/>
      <c r="E1585" s="25"/>
      <c r="F1585" s="25"/>
      <c r="G1585" s="25"/>
      <c r="H1585" s="25"/>
      <c r="I1585" s="25"/>
      <c r="J1585" s="27"/>
      <c r="K1585" s="27"/>
      <c r="L1585" s="27"/>
      <c r="M1585" s="93" t="e">
        <f>#REF!/#REF!</f>
        <v>#REF!</v>
      </c>
      <c r="N1585" s="27" t="str">
        <f t="shared" si="172"/>
        <v/>
      </c>
      <c r="O1585" s="27" t="e">
        <f t="shared" si="173"/>
        <v>#REF!</v>
      </c>
      <c r="P1585" s="8">
        <f t="shared" si="174"/>
        <v>0</v>
      </c>
      <c r="Q1585" s="8" t="e">
        <f>VLOOKUP(P1585,'Lookup Tables'!$A$3:$B$121,1,TRUE)</f>
        <v>#N/A</v>
      </c>
      <c r="R1585" s="9" t="e">
        <f>VLOOKUP(P1585,'Lookup Tables'!$A$3:$B$121,2,TRUE)</f>
        <v>#N/A</v>
      </c>
      <c r="S1585" s="10" t="e">
        <f>VLOOKUP(P1585,'Lookup Tables'!$D$3:$E$25,2,TRUE)</f>
        <v>#N/A</v>
      </c>
      <c r="T1585" s="24" t="str">
        <f>IF(LEFT(G1585,2)="PH",VLOOKUP(LEFT(G1585,3),'Lookup Tables'!$G$3:$H$37,2,FALSE),IF(ISNA(VLOOKUP(LEFT(G1585,2),'Lookup Tables'!$G$3:$H$37,2,FALSE)),"Other",VLOOKUP(LEFT(G1585,2),'Lookup Tables'!$G$3:$H$37,2,FALSE)))</f>
        <v>Other</v>
      </c>
      <c r="U1585" s="79" t="str">
        <f t="shared" si="169"/>
        <v/>
      </c>
      <c r="V1585" s="79" t="str">
        <f t="shared" si="170"/>
        <v>n/a</v>
      </c>
      <c r="W1585" s="79">
        <f>VLOOKUP(V1585,'Lookup Tables'!$K$3:$L$21,2,FALSE)</f>
        <v>0</v>
      </c>
      <c r="X1585" s="79">
        <f t="shared" si="171"/>
        <v>0</v>
      </c>
      <c r="Y1585" s="12" t="e">
        <f ca="1">IF(R1585="LATE",TODAY()-P1585,0)</f>
        <v>#N/A</v>
      </c>
      <c r="Z1585" s="24" t="e">
        <f ca="1">Y1585*L1585</f>
        <v>#N/A</v>
      </c>
      <c r="AA1585" s="80"/>
      <c r="AB1585" s="93"/>
    </row>
    <row r="1586" spans="1:28" x14ac:dyDescent="0.25">
      <c r="A1586" s="25"/>
      <c r="B1586" s="25"/>
      <c r="C1586" s="26"/>
      <c r="D1586" s="26"/>
      <c r="E1586" s="25"/>
      <c r="F1586" s="25"/>
      <c r="G1586" s="25"/>
      <c r="H1586" s="25"/>
      <c r="I1586" s="25"/>
      <c r="J1586" s="27"/>
      <c r="K1586" s="27"/>
      <c r="L1586" s="27"/>
      <c r="M1586" s="93" t="e">
        <f>#REF!/#REF!</f>
        <v>#REF!</v>
      </c>
      <c r="N1586" s="27" t="str">
        <f t="shared" si="172"/>
        <v/>
      </c>
      <c r="O1586" s="27" t="e">
        <f t="shared" si="173"/>
        <v>#REF!</v>
      </c>
      <c r="P1586" s="8">
        <f t="shared" si="174"/>
        <v>0</v>
      </c>
      <c r="Q1586" s="8" t="e">
        <f>VLOOKUP(P1586,'Lookup Tables'!$A$3:$B$121,1,TRUE)</f>
        <v>#N/A</v>
      </c>
      <c r="R1586" s="9" t="e">
        <f>VLOOKUP(P1586,'Lookup Tables'!$A$3:$B$121,2,TRUE)</f>
        <v>#N/A</v>
      </c>
      <c r="S1586" s="10" t="e">
        <f>VLOOKUP(P1586,'Lookup Tables'!$D$3:$E$25,2,TRUE)</f>
        <v>#N/A</v>
      </c>
      <c r="T1586" s="24" t="str">
        <f>IF(LEFT(G1586,2)="PH",VLOOKUP(LEFT(G1586,3),'Lookup Tables'!$G$3:$H$37,2,FALSE),IF(ISNA(VLOOKUP(LEFT(G1586,2),'Lookup Tables'!$G$3:$H$37,2,FALSE)),"Other",VLOOKUP(LEFT(G1586,2),'Lookup Tables'!$G$3:$H$37,2,FALSE)))</f>
        <v>Other</v>
      </c>
      <c r="U1586" s="79" t="str">
        <f t="shared" si="169"/>
        <v/>
      </c>
      <c r="V1586" s="79" t="str">
        <f t="shared" si="170"/>
        <v>n/a</v>
      </c>
      <c r="W1586" s="79">
        <f>VLOOKUP(V1586,'Lookup Tables'!$K$3:$L$21,2,FALSE)</f>
        <v>0</v>
      </c>
      <c r="X1586" s="79">
        <f t="shared" si="171"/>
        <v>0</v>
      </c>
      <c r="Y1586" s="12" t="e">
        <f ca="1">IF(R1586="LATE",TODAY()-P1586,0)</f>
        <v>#N/A</v>
      </c>
      <c r="Z1586" s="24" t="e">
        <f ca="1">Y1586*L1586</f>
        <v>#N/A</v>
      </c>
      <c r="AA1586" s="80"/>
      <c r="AB1586" s="93"/>
    </row>
    <row r="1587" spans="1:28" x14ac:dyDescent="0.25">
      <c r="A1587" s="25"/>
      <c r="B1587" s="25"/>
      <c r="C1587" s="26"/>
      <c r="D1587" s="26"/>
      <c r="E1587" s="25"/>
      <c r="F1587" s="25"/>
      <c r="G1587" s="25"/>
      <c r="H1587" s="25"/>
      <c r="I1587" s="25"/>
      <c r="J1587" s="27"/>
      <c r="K1587" s="27"/>
      <c r="L1587" s="27"/>
      <c r="M1587" s="93" t="e">
        <f>#REF!/#REF!</f>
        <v>#REF!</v>
      </c>
      <c r="N1587" s="27" t="str">
        <f t="shared" si="172"/>
        <v/>
      </c>
      <c r="O1587" s="27" t="e">
        <f t="shared" si="173"/>
        <v>#REF!</v>
      </c>
      <c r="P1587" s="8">
        <f t="shared" si="174"/>
        <v>0</v>
      </c>
      <c r="Q1587" s="8" t="e">
        <f>VLOOKUP(P1587,'Lookup Tables'!$A$3:$B$121,1,TRUE)</f>
        <v>#N/A</v>
      </c>
      <c r="R1587" s="9" t="e">
        <f>VLOOKUP(P1587,'Lookup Tables'!$A$3:$B$121,2,TRUE)</f>
        <v>#N/A</v>
      </c>
      <c r="S1587" s="10" t="e">
        <f>VLOOKUP(P1587,'Lookup Tables'!$D$3:$E$25,2,TRUE)</f>
        <v>#N/A</v>
      </c>
      <c r="T1587" s="24" t="str">
        <f>IF(LEFT(G1587,2)="PH",VLOOKUP(LEFT(G1587,3),'Lookup Tables'!$G$3:$H$37,2,FALSE),IF(ISNA(VLOOKUP(LEFT(G1587,2),'Lookup Tables'!$G$3:$H$37,2,FALSE)),"Other",VLOOKUP(LEFT(G1587,2),'Lookup Tables'!$G$3:$H$37,2,FALSE)))</f>
        <v>Other</v>
      </c>
      <c r="U1587" s="79" t="str">
        <f t="shared" si="169"/>
        <v/>
      </c>
      <c r="V1587" s="79" t="str">
        <f t="shared" si="170"/>
        <v>n/a</v>
      </c>
      <c r="W1587" s="79">
        <f>VLOOKUP(V1587,'Lookup Tables'!$K$3:$L$21,2,FALSE)</f>
        <v>0</v>
      </c>
      <c r="X1587" s="79">
        <f t="shared" si="171"/>
        <v>0</v>
      </c>
      <c r="Y1587" s="12" t="e">
        <f ca="1">IF(R1587="LATE",TODAY()-P1587,0)</f>
        <v>#N/A</v>
      </c>
      <c r="Z1587" s="24" t="e">
        <f ca="1">Y1587*L1587</f>
        <v>#N/A</v>
      </c>
      <c r="AA1587" s="80"/>
      <c r="AB1587" s="93"/>
    </row>
    <row r="1588" spans="1:28" x14ac:dyDescent="0.25">
      <c r="A1588" s="25"/>
      <c r="B1588" s="25"/>
      <c r="C1588" s="26"/>
      <c r="D1588" s="26"/>
      <c r="E1588" s="25"/>
      <c r="F1588" s="25"/>
      <c r="G1588" s="25"/>
      <c r="H1588" s="25"/>
      <c r="I1588" s="25"/>
      <c r="J1588" s="27"/>
      <c r="K1588" s="27"/>
      <c r="L1588" s="27"/>
      <c r="M1588" s="93" t="e">
        <f>#REF!/#REF!</f>
        <v>#REF!</v>
      </c>
      <c r="N1588" s="27" t="str">
        <f t="shared" si="172"/>
        <v/>
      </c>
      <c r="O1588" s="27" t="e">
        <f t="shared" si="173"/>
        <v>#REF!</v>
      </c>
      <c r="P1588" s="8">
        <f t="shared" si="174"/>
        <v>0</v>
      </c>
      <c r="Q1588" s="8" t="e">
        <f>VLOOKUP(P1588,'Lookup Tables'!$A$3:$B$121,1,TRUE)</f>
        <v>#N/A</v>
      </c>
      <c r="R1588" s="9" t="e">
        <f>VLOOKUP(P1588,'Lookup Tables'!$A$3:$B$121,2,TRUE)</f>
        <v>#N/A</v>
      </c>
      <c r="S1588" s="10" t="e">
        <f>VLOOKUP(P1588,'Lookup Tables'!$D$3:$E$25,2,TRUE)</f>
        <v>#N/A</v>
      </c>
      <c r="T1588" s="24" t="str">
        <f>IF(LEFT(G1588,2)="PH",VLOOKUP(LEFT(G1588,3),'Lookup Tables'!$G$3:$H$37,2,FALSE),IF(ISNA(VLOOKUP(LEFT(G1588,2),'Lookup Tables'!$G$3:$H$37,2,FALSE)),"Other",VLOOKUP(LEFT(G1588,2),'Lookup Tables'!$G$3:$H$37,2,FALSE)))</f>
        <v>Other</v>
      </c>
      <c r="U1588" s="79" t="str">
        <f t="shared" si="169"/>
        <v/>
      </c>
      <c r="V1588" s="79" t="str">
        <f t="shared" si="170"/>
        <v>n/a</v>
      </c>
      <c r="W1588" s="79">
        <f>VLOOKUP(V1588,'Lookup Tables'!$K$3:$L$21,2,FALSE)</f>
        <v>0</v>
      </c>
      <c r="X1588" s="79">
        <f t="shared" si="171"/>
        <v>0</v>
      </c>
      <c r="Y1588" s="12" t="e">
        <f ca="1">IF(R1588="LATE",TODAY()-P1588,0)</f>
        <v>#N/A</v>
      </c>
      <c r="Z1588" s="24" t="e">
        <f ca="1">Y1588*L1588</f>
        <v>#N/A</v>
      </c>
      <c r="AA1588" s="80"/>
      <c r="AB1588" s="93"/>
    </row>
    <row r="1589" spans="1:28" x14ac:dyDescent="0.25">
      <c r="A1589" s="25"/>
      <c r="B1589" s="25"/>
      <c r="C1589" s="26"/>
      <c r="D1589" s="26"/>
      <c r="E1589" s="25"/>
      <c r="F1589" s="25"/>
      <c r="G1589" s="25"/>
      <c r="H1589" s="25"/>
      <c r="I1589" s="25"/>
      <c r="J1589" s="27"/>
      <c r="K1589" s="27"/>
      <c r="L1589" s="27"/>
      <c r="M1589" s="93" t="e">
        <f>#REF!/#REF!</f>
        <v>#REF!</v>
      </c>
      <c r="N1589" s="27" t="str">
        <f t="shared" si="172"/>
        <v/>
      </c>
      <c r="O1589" s="27" t="e">
        <f t="shared" si="173"/>
        <v>#REF!</v>
      </c>
      <c r="P1589" s="8">
        <f t="shared" si="174"/>
        <v>0</v>
      </c>
      <c r="Q1589" s="8" t="e">
        <f>VLOOKUP(P1589,'Lookup Tables'!$A$3:$B$121,1,TRUE)</f>
        <v>#N/A</v>
      </c>
      <c r="R1589" s="9" t="e">
        <f>VLOOKUP(P1589,'Lookup Tables'!$A$3:$B$121,2,TRUE)</f>
        <v>#N/A</v>
      </c>
      <c r="S1589" s="10" t="e">
        <f>VLOOKUP(P1589,'Lookup Tables'!$D$3:$E$25,2,TRUE)</f>
        <v>#N/A</v>
      </c>
      <c r="T1589" s="24" t="str">
        <f>IF(LEFT(G1589,2)="PH",VLOOKUP(LEFT(G1589,3),'Lookup Tables'!$G$3:$H$37,2,FALSE),IF(ISNA(VLOOKUP(LEFT(G1589,2),'Lookup Tables'!$G$3:$H$37,2,FALSE)),"Other",VLOOKUP(LEFT(G1589,2),'Lookup Tables'!$G$3:$H$37,2,FALSE)))</f>
        <v>Other</v>
      </c>
      <c r="U1589" s="79" t="str">
        <f t="shared" si="169"/>
        <v/>
      </c>
      <c r="V1589" s="79" t="str">
        <f t="shared" si="170"/>
        <v>n/a</v>
      </c>
      <c r="W1589" s="79">
        <f>VLOOKUP(V1589,'Lookup Tables'!$K$3:$L$21,2,FALSE)</f>
        <v>0</v>
      </c>
      <c r="X1589" s="79">
        <f t="shared" si="171"/>
        <v>0</v>
      </c>
      <c r="Y1589" s="12" t="e">
        <f ca="1">IF(R1589="LATE",TODAY()-P1589,0)</f>
        <v>#N/A</v>
      </c>
      <c r="Z1589" s="24" t="e">
        <f ca="1">Y1589*L1589</f>
        <v>#N/A</v>
      </c>
      <c r="AA1589" s="80"/>
      <c r="AB1589" s="93"/>
    </row>
    <row r="1590" spans="1:28" x14ac:dyDescent="0.25">
      <c r="A1590" s="25"/>
      <c r="B1590" s="25"/>
      <c r="C1590" s="26"/>
      <c r="D1590" s="26"/>
      <c r="E1590" s="25"/>
      <c r="F1590" s="25"/>
      <c r="G1590" s="25"/>
      <c r="H1590" s="25"/>
      <c r="I1590" s="25"/>
      <c r="J1590" s="27"/>
      <c r="K1590" s="27"/>
      <c r="L1590" s="27"/>
      <c r="M1590" s="93" t="e">
        <f>#REF!/#REF!</f>
        <v>#REF!</v>
      </c>
      <c r="N1590" s="27" t="str">
        <f t="shared" si="172"/>
        <v/>
      </c>
      <c r="O1590" s="27" t="e">
        <f t="shared" si="173"/>
        <v>#REF!</v>
      </c>
      <c r="P1590" s="8">
        <f t="shared" si="174"/>
        <v>0</v>
      </c>
      <c r="Q1590" s="8" t="e">
        <f>VLOOKUP(P1590,'Lookup Tables'!$A$3:$B$121,1,TRUE)</f>
        <v>#N/A</v>
      </c>
      <c r="R1590" s="9" t="e">
        <f>VLOOKUP(P1590,'Lookup Tables'!$A$3:$B$121,2,TRUE)</f>
        <v>#N/A</v>
      </c>
      <c r="S1590" s="10" t="e">
        <f>VLOOKUP(P1590,'Lookup Tables'!$D$3:$E$25,2,TRUE)</f>
        <v>#N/A</v>
      </c>
      <c r="T1590" s="24" t="str">
        <f>IF(LEFT(G1590,2)="PH",VLOOKUP(LEFT(G1590,3),'Lookup Tables'!$G$3:$H$37,2,FALSE),IF(ISNA(VLOOKUP(LEFT(G1590,2),'Lookup Tables'!$G$3:$H$37,2,FALSE)),"Other",VLOOKUP(LEFT(G1590,2),'Lookup Tables'!$G$3:$H$37,2,FALSE)))</f>
        <v>Other</v>
      </c>
      <c r="U1590" s="79" t="str">
        <f t="shared" si="169"/>
        <v/>
      </c>
      <c r="V1590" s="79" t="str">
        <f t="shared" si="170"/>
        <v>n/a</v>
      </c>
      <c r="W1590" s="79">
        <f>VLOOKUP(V1590,'Lookup Tables'!$K$3:$L$21,2,FALSE)</f>
        <v>0</v>
      </c>
      <c r="X1590" s="79">
        <f t="shared" si="171"/>
        <v>0</v>
      </c>
      <c r="Y1590" s="12" t="e">
        <f ca="1">IF(R1590="LATE",TODAY()-P1590,0)</f>
        <v>#N/A</v>
      </c>
      <c r="Z1590" s="24" t="e">
        <f ca="1">Y1590*L1590</f>
        <v>#N/A</v>
      </c>
      <c r="AA1590" s="80"/>
      <c r="AB1590" s="93"/>
    </row>
    <row r="1591" spans="1:28" x14ac:dyDescent="0.25">
      <c r="A1591" s="25"/>
      <c r="B1591" s="25"/>
      <c r="C1591" s="26"/>
      <c r="D1591" s="26"/>
      <c r="E1591" s="25"/>
      <c r="F1591" s="25"/>
      <c r="G1591" s="25"/>
      <c r="H1591" s="25"/>
      <c r="I1591" s="25"/>
      <c r="J1591" s="27"/>
      <c r="K1591" s="27"/>
      <c r="L1591" s="27"/>
      <c r="M1591" s="93" t="e">
        <f>#REF!/#REF!</f>
        <v>#REF!</v>
      </c>
      <c r="N1591" s="27" t="str">
        <f t="shared" si="172"/>
        <v/>
      </c>
      <c r="O1591" s="27" t="e">
        <f t="shared" si="173"/>
        <v>#REF!</v>
      </c>
      <c r="P1591" s="8">
        <f t="shared" si="174"/>
        <v>0</v>
      </c>
      <c r="Q1591" s="8" t="e">
        <f>VLOOKUP(P1591,'Lookup Tables'!$A$3:$B$121,1,TRUE)</f>
        <v>#N/A</v>
      </c>
      <c r="R1591" s="9" t="e">
        <f>VLOOKUP(P1591,'Lookup Tables'!$A$3:$B$121,2,TRUE)</f>
        <v>#N/A</v>
      </c>
      <c r="S1591" s="10" t="e">
        <f>VLOOKUP(P1591,'Lookup Tables'!$D$3:$E$25,2,TRUE)</f>
        <v>#N/A</v>
      </c>
      <c r="T1591" s="24" t="str">
        <f>IF(LEFT(G1591,2)="PH",VLOOKUP(LEFT(G1591,3),'Lookup Tables'!$G$3:$H$37,2,FALSE),IF(ISNA(VLOOKUP(LEFT(G1591,2),'Lookup Tables'!$G$3:$H$37,2,FALSE)),"Other",VLOOKUP(LEFT(G1591,2),'Lookup Tables'!$G$3:$H$37,2,FALSE)))</f>
        <v>Other</v>
      </c>
      <c r="U1591" s="79" t="str">
        <f t="shared" si="169"/>
        <v/>
      </c>
      <c r="V1591" s="79" t="str">
        <f t="shared" si="170"/>
        <v>n/a</v>
      </c>
      <c r="W1591" s="79">
        <f>VLOOKUP(V1591,'Lookup Tables'!$K$3:$L$21,2,FALSE)</f>
        <v>0</v>
      </c>
      <c r="X1591" s="79">
        <f t="shared" si="171"/>
        <v>0</v>
      </c>
      <c r="Y1591" s="12" t="e">
        <f ca="1">IF(R1591="LATE",TODAY()-P1591,0)</f>
        <v>#N/A</v>
      </c>
      <c r="Z1591" s="24" t="e">
        <f ca="1">Y1591*L1591</f>
        <v>#N/A</v>
      </c>
      <c r="AA1591" s="80"/>
      <c r="AB1591" s="93"/>
    </row>
    <row r="1592" spans="1:28" x14ac:dyDescent="0.25">
      <c r="A1592" s="25"/>
      <c r="B1592" s="25"/>
      <c r="C1592" s="26"/>
      <c r="D1592" s="26"/>
      <c r="E1592" s="25"/>
      <c r="F1592" s="25"/>
      <c r="G1592" s="25"/>
      <c r="H1592" s="25"/>
      <c r="I1592" s="25"/>
      <c r="J1592" s="27"/>
      <c r="K1592" s="27"/>
      <c r="L1592" s="27"/>
      <c r="M1592" s="93" t="e">
        <f>#REF!/#REF!</f>
        <v>#REF!</v>
      </c>
      <c r="N1592" s="27" t="str">
        <f t="shared" si="172"/>
        <v/>
      </c>
      <c r="O1592" s="27" t="e">
        <f t="shared" si="173"/>
        <v>#REF!</v>
      </c>
      <c r="P1592" s="8">
        <f t="shared" si="174"/>
        <v>0</v>
      </c>
      <c r="Q1592" s="8" t="e">
        <f>VLOOKUP(P1592,'Lookup Tables'!$A$3:$B$121,1,TRUE)</f>
        <v>#N/A</v>
      </c>
      <c r="R1592" s="9" t="e">
        <f>VLOOKUP(P1592,'Lookup Tables'!$A$3:$B$121,2,TRUE)</f>
        <v>#N/A</v>
      </c>
      <c r="S1592" s="10" t="e">
        <f>VLOOKUP(P1592,'Lookup Tables'!$D$3:$E$25,2,TRUE)</f>
        <v>#N/A</v>
      </c>
      <c r="T1592" s="24" t="str">
        <f>IF(LEFT(G1592,2)="PH",VLOOKUP(LEFT(G1592,3),'Lookup Tables'!$G$3:$H$37,2,FALSE),IF(ISNA(VLOOKUP(LEFT(G1592,2),'Lookup Tables'!$G$3:$H$37,2,FALSE)),"Other",VLOOKUP(LEFT(G1592,2),'Lookup Tables'!$G$3:$H$37,2,FALSE)))</f>
        <v>Other</v>
      </c>
      <c r="U1592" s="79" t="str">
        <f t="shared" si="169"/>
        <v/>
      </c>
      <c r="V1592" s="79" t="str">
        <f t="shared" si="170"/>
        <v>n/a</v>
      </c>
      <c r="W1592" s="79">
        <f>VLOOKUP(V1592,'Lookup Tables'!$K$3:$L$21,2,FALSE)</f>
        <v>0</v>
      </c>
      <c r="X1592" s="79">
        <f t="shared" si="171"/>
        <v>0</v>
      </c>
      <c r="Y1592" s="12" t="e">
        <f ca="1">IF(R1592="LATE",TODAY()-P1592,0)</f>
        <v>#N/A</v>
      </c>
      <c r="Z1592" s="24" t="e">
        <f ca="1">Y1592*L1592</f>
        <v>#N/A</v>
      </c>
      <c r="AA1592" s="80"/>
      <c r="AB1592" s="93"/>
    </row>
    <row r="1593" spans="1:28" x14ac:dyDescent="0.25">
      <c r="A1593" s="25"/>
      <c r="B1593" s="25"/>
      <c r="C1593" s="26"/>
      <c r="D1593" s="26"/>
      <c r="E1593" s="25"/>
      <c r="F1593" s="25"/>
      <c r="G1593" s="25"/>
      <c r="H1593" s="25"/>
      <c r="I1593" s="25"/>
      <c r="J1593" s="27"/>
      <c r="K1593" s="27"/>
      <c r="L1593" s="27"/>
      <c r="M1593" s="93" t="e">
        <f>#REF!/#REF!</f>
        <v>#REF!</v>
      </c>
      <c r="N1593" s="27" t="str">
        <f t="shared" si="172"/>
        <v/>
      </c>
      <c r="O1593" s="27" t="e">
        <f t="shared" si="173"/>
        <v>#REF!</v>
      </c>
      <c r="P1593" s="8">
        <f t="shared" si="174"/>
        <v>0</v>
      </c>
      <c r="Q1593" s="8" t="e">
        <f>VLOOKUP(P1593,'Lookup Tables'!$A$3:$B$121,1,TRUE)</f>
        <v>#N/A</v>
      </c>
      <c r="R1593" s="9" t="e">
        <f>VLOOKUP(P1593,'Lookup Tables'!$A$3:$B$121,2,TRUE)</f>
        <v>#N/A</v>
      </c>
      <c r="S1593" s="10" t="e">
        <f>VLOOKUP(P1593,'Lookup Tables'!$D$3:$E$25,2,TRUE)</f>
        <v>#N/A</v>
      </c>
      <c r="T1593" s="24" t="str">
        <f>IF(LEFT(G1593,2)="PH",VLOOKUP(LEFT(G1593,3),'Lookup Tables'!$G$3:$H$37,2,FALSE),IF(ISNA(VLOOKUP(LEFT(G1593,2),'Lookup Tables'!$G$3:$H$37,2,FALSE)),"Other",VLOOKUP(LEFT(G1593,2),'Lookup Tables'!$G$3:$H$37,2,FALSE)))</f>
        <v>Other</v>
      </c>
      <c r="U1593" s="79" t="str">
        <f t="shared" si="169"/>
        <v/>
      </c>
      <c r="V1593" s="79" t="str">
        <f t="shared" si="170"/>
        <v>n/a</v>
      </c>
      <c r="W1593" s="79">
        <f>VLOOKUP(V1593,'Lookup Tables'!$K$3:$L$21,2,FALSE)</f>
        <v>0</v>
      </c>
      <c r="X1593" s="79">
        <f t="shared" si="171"/>
        <v>0</v>
      </c>
      <c r="Y1593" s="12" t="e">
        <f ca="1">IF(R1593="LATE",TODAY()-P1593,0)</f>
        <v>#N/A</v>
      </c>
      <c r="Z1593" s="24" t="e">
        <f ca="1">Y1593*L1593</f>
        <v>#N/A</v>
      </c>
      <c r="AA1593" s="80"/>
      <c r="AB1593" s="93"/>
    </row>
    <row r="1594" spans="1:28" x14ac:dyDescent="0.25">
      <c r="A1594" s="25"/>
      <c r="B1594" s="25"/>
      <c r="C1594" s="26"/>
      <c r="D1594" s="26"/>
      <c r="E1594" s="25"/>
      <c r="F1594" s="25"/>
      <c r="G1594" s="25"/>
      <c r="H1594" s="25"/>
      <c r="I1594" s="25"/>
      <c r="J1594" s="27"/>
      <c r="K1594" s="27"/>
      <c r="L1594" s="27"/>
      <c r="M1594" s="93" t="e">
        <f>#REF!/#REF!</f>
        <v>#REF!</v>
      </c>
      <c r="N1594" s="27" t="str">
        <f t="shared" si="172"/>
        <v/>
      </c>
      <c r="O1594" s="27" t="e">
        <f t="shared" si="173"/>
        <v>#REF!</v>
      </c>
      <c r="P1594" s="8">
        <f t="shared" si="174"/>
        <v>0</v>
      </c>
      <c r="Q1594" s="8" t="e">
        <f>VLOOKUP(P1594,'Lookup Tables'!$A$3:$B$121,1,TRUE)</f>
        <v>#N/A</v>
      </c>
      <c r="R1594" s="9" t="e">
        <f>VLOOKUP(P1594,'Lookup Tables'!$A$3:$B$121,2,TRUE)</f>
        <v>#N/A</v>
      </c>
      <c r="S1594" s="10" t="e">
        <f>VLOOKUP(P1594,'Lookup Tables'!$D$3:$E$25,2,TRUE)</f>
        <v>#N/A</v>
      </c>
      <c r="T1594" s="24" t="str">
        <f>IF(LEFT(G1594,2)="PH",VLOOKUP(LEFT(G1594,3),'Lookup Tables'!$G$3:$H$37,2,FALSE),IF(ISNA(VLOOKUP(LEFT(G1594,2),'Lookup Tables'!$G$3:$H$37,2,FALSE)),"Other",VLOOKUP(LEFT(G1594,2),'Lookup Tables'!$G$3:$H$37,2,FALSE)))</f>
        <v>Other</v>
      </c>
      <c r="U1594" s="79" t="str">
        <f t="shared" si="169"/>
        <v/>
      </c>
      <c r="V1594" s="79" t="str">
        <f t="shared" si="170"/>
        <v>n/a</v>
      </c>
      <c r="W1594" s="79">
        <f>VLOOKUP(V1594,'Lookup Tables'!$K$3:$L$21,2,FALSE)</f>
        <v>0</v>
      </c>
      <c r="X1594" s="79">
        <f t="shared" si="171"/>
        <v>0</v>
      </c>
      <c r="Y1594" s="12" t="e">
        <f ca="1">IF(R1594="LATE",TODAY()-P1594,0)</f>
        <v>#N/A</v>
      </c>
      <c r="Z1594" s="24" t="e">
        <f ca="1">Y1594*L1594</f>
        <v>#N/A</v>
      </c>
      <c r="AA1594" s="80"/>
      <c r="AB1594" s="93"/>
    </row>
    <row r="1595" spans="1:28" x14ac:dyDescent="0.25">
      <c r="A1595" s="25"/>
      <c r="B1595" s="25"/>
      <c r="C1595" s="26"/>
      <c r="D1595" s="26"/>
      <c r="E1595" s="25"/>
      <c r="F1595" s="25"/>
      <c r="G1595" s="25"/>
      <c r="H1595" s="25"/>
      <c r="I1595" s="25"/>
      <c r="J1595" s="27"/>
      <c r="K1595" s="27"/>
      <c r="L1595" s="27"/>
      <c r="M1595" s="93" t="e">
        <f>#REF!/#REF!</f>
        <v>#REF!</v>
      </c>
      <c r="N1595" s="27" t="str">
        <f t="shared" si="172"/>
        <v/>
      </c>
      <c r="O1595" s="27" t="e">
        <f t="shared" si="173"/>
        <v>#REF!</v>
      </c>
      <c r="P1595" s="8">
        <f t="shared" si="174"/>
        <v>0</v>
      </c>
      <c r="Q1595" s="8" t="e">
        <f>VLOOKUP(P1595,'Lookup Tables'!$A$3:$B$121,1,TRUE)</f>
        <v>#N/A</v>
      </c>
      <c r="R1595" s="9" t="e">
        <f>VLOOKUP(P1595,'Lookup Tables'!$A$3:$B$121,2,TRUE)</f>
        <v>#N/A</v>
      </c>
      <c r="S1595" s="10" t="e">
        <f>VLOOKUP(P1595,'Lookup Tables'!$D$3:$E$25,2,TRUE)</f>
        <v>#N/A</v>
      </c>
      <c r="T1595" s="24" t="str">
        <f>IF(LEFT(G1595,2)="PH",VLOOKUP(LEFT(G1595,3),'Lookup Tables'!$G$3:$H$37,2,FALSE),IF(ISNA(VLOOKUP(LEFT(G1595,2),'Lookup Tables'!$G$3:$H$37,2,FALSE)),"Other",VLOOKUP(LEFT(G1595,2),'Lookup Tables'!$G$3:$H$37,2,FALSE)))</f>
        <v>Other</v>
      </c>
      <c r="U1595" s="79" t="str">
        <f t="shared" si="169"/>
        <v/>
      </c>
      <c r="V1595" s="79" t="str">
        <f t="shared" si="170"/>
        <v>n/a</v>
      </c>
      <c r="W1595" s="79">
        <f>VLOOKUP(V1595,'Lookup Tables'!$K$3:$L$21,2,FALSE)</f>
        <v>0</v>
      </c>
      <c r="X1595" s="79">
        <f t="shared" si="171"/>
        <v>0</v>
      </c>
      <c r="Y1595" s="12" t="e">
        <f ca="1">IF(R1595="LATE",TODAY()-P1595,0)</f>
        <v>#N/A</v>
      </c>
      <c r="Z1595" s="24" t="e">
        <f ca="1">Y1595*L1595</f>
        <v>#N/A</v>
      </c>
      <c r="AA1595" s="80"/>
      <c r="AB1595" s="93"/>
    </row>
    <row r="1596" spans="1:28" x14ac:dyDescent="0.25">
      <c r="A1596" s="25"/>
      <c r="B1596" s="25"/>
      <c r="C1596" s="26"/>
      <c r="D1596" s="26"/>
      <c r="E1596" s="25"/>
      <c r="F1596" s="25"/>
      <c r="G1596" s="25"/>
      <c r="H1596" s="25"/>
      <c r="I1596" s="25"/>
      <c r="J1596" s="27"/>
      <c r="K1596" s="27"/>
      <c r="L1596" s="27"/>
      <c r="M1596" s="93" t="e">
        <f>#REF!/#REF!</f>
        <v>#REF!</v>
      </c>
      <c r="N1596" s="27" t="str">
        <f t="shared" si="172"/>
        <v/>
      </c>
      <c r="O1596" s="27" t="e">
        <f t="shared" si="173"/>
        <v>#REF!</v>
      </c>
      <c r="P1596" s="8">
        <f t="shared" si="174"/>
        <v>0</v>
      </c>
      <c r="Q1596" s="8" t="e">
        <f>VLOOKUP(P1596,'Lookup Tables'!$A$3:$B$121,1,TRUE)</f>
        <v>#N/A</v>
      </c>
      <c r="R1596" s="9" t="e">
        <f>VLOOKUP(P1596,'Lookup Tables'!$A$3:$B$121,2,TRUE)</f>
        <v>#N/A</v>
      </c>
      <c r="S1596" s="10" t="e">
        <f>VLOOKUP(P1596,'Lookup Tables'!$D$3:$E$25,2,TRUE)</f>
        <v>#N/A</v>
      </c>
      <c r="T1596" s="24" t="str">
        <f>IF(LEFT(G1596,2)="PH",VLOOKUP(LEFT(G1596,3),'Lookup Tables'!$G$3:$H$37,2,FALSE),IF(ISNA(VLOOKUP(LEFT(G1596,2),'Lookup Tables'!$G$3:$H$37,2,FALSE)),"Other",VLOOKUP(LEFT(G1596,2),'Lookup Tables'!$G$3:$H$37,2,FALSE)))</f>
        <v>Other</v>
      </c>
      <c r="U1596" s="79" t="str">
        <f t="shared" si="169"/>
        <v/>
      </c>
      <c r="V1596" s="79" t="str">
        <f t="shared" si="170"/>
        <v>n/a</v>
      </c>
      <c r="W1596" s="79">
        <f>VLOOKUP(V1596,'Lookup Tables'!$K$3:$L$21,2,FALSE)</f>
        <v>0</v>
      </c>
      <c r="X1596" s="79">
        <f t="shared" si="171"/>
        <v>0</v>
      </c>
      <c r="Y1596" s="12" t="e">
        <f ca="1">IF(R1596="LATE",TODAY()-P1596,0)</f>
        <v>#N/A</v>
      </c>
      <c r="Z1596" s="24" t="e">
        <f ca="1">Y1596*L1596</f>
        <v>#N/A</v>
      </c>
      <c r="AA1596" s="80"/>
      <c r="AB1596" s="93"/>
    </row>
    <row r="1597" spans="1:28" x14ac:dyDescent="0.25">
      <c r="A1597" s="25"/>
      <c r="B1597" s="25"/>
      <c r="C1597" s="26"/>
      <c r="D1597" s="26"/>
      <c r="E1597" s="25"/>
      <c r="F1597" s="25"/>
      <c r="G1597" s="25"/>
      <c r="H1597" s="25"/>
      <c r="I1597" s="25"/>
      <c r="J1597" s="27"/>
      <c r="K1597" s="27"/>
      <c r="L1597" s="27"/>
      <c r="M1597" s="93" t="e">
        <f>#REF!/#REF!</f>
        <v>#REF!</v>
      </c>
      <c r="N1597" s="27" t="str">
        <f t="shared" si="172"/>
        <v/>
      </c>
      <c r="O1597" s="27" t="e">
        <f t="shared" si="173"/>
        <v>#REF!</v>
      </c>
      <c r="P1597" s="8">
        <f t="shared" si="174"/>
        <v>0</v>
      </c>
      <c r="Q1597" s="8" t="e">
        <f>VLOOKUP(P1597,'Lookup Tables'!$A$3:$B$121,1,TRUE)</f>
        <v>#N/A</v>
      </c>
      <c r="R1597" s="9" t="e">
        <f>VLOOKUP(P1597,'Lookup Tables'!$A$3:$B$121,2,TRUE)</f>
        <v>#N/A</v>
      </c>
      <c r="S1597" s="10" t="e">
        <f>VLOOKUP(P1597,'Lookup Tables'!$D$3:$E$25,2,TRUE)</f>
        <v>#N/A</v>
      </c>
      <c r="T1597" s="24" t="str">
        <f>IF(LEFT(G1597,2)="PH",VLOOKUP(LEFT(G1597,3),'Lookup Tables'!$G$3:$H$37,2,FALSE),IF(ISNA(VLOOKUP(LEFT(G1597,2),'Lookup Tables'!$G$3:$H$37,2,FALSE)),"Other",VLOOKUP(LEFT(G1597,2),'Lookup Tables'!$G$3:$H$37,2,FALSE)))</f>
        <v>Other</v>
      </c>
      <c r="U1597" s="79" t="str">
        <f t="shared" si="169"/>
        <v/>
      </c>
      <c r="V1597" s="79" t="str">
        <f t="shared" si="170"/>
        <v>n/a</v>
      </c>
      <c r="W1597" s="79">
        <f>VLOOKUP(V1597,'Lookup Tables'!$K$3:$L$21,2,FALSE)</f>
        <v>0</v>
      </c>
      <c r="X1597" s="79">
        <f t="shared" si="171"/>
        <v>0</v>
      </c>
      <c r="Y1597" s="12" t="e">
        <f ca="1">IF(R1597="LATE",TODAY()-P1597,0)</f>
        <v>#N/A</v>
      </c>
      <c r="Z1597" s="24" t="e">
        <f ca="1">Y1597*L1597</f>
        <v>#N/A</v>
      </c>
      <c r="AA1597" s="80"/>
      <c r="AB1597" s="93"/>
    </row>
    <row r="1598" spans="1:28" x14ac:dyDescent="0.25">
      <c r="A1598" s="25"/>
      <c r="B1598" s="25"/>
      <c r="C1598" s="26"/>
      <c r="D1598" s="26"/>
      <c r="E1598" s="25"/>
      <c r="F1598" s="25"/>
      <c r="G1598" s="25"/>
      <c r="H1598" s="25"/>
      <c r="I1598" s="25"/>
      <c r="J1598" s="27"/>
      <c r="K1598" s="27"/>
      <c r="L1598" s="27"/>
      <c r="M1598" s="93" t="e">
        <f>#REF!/#REF!</f>
        <v>#REF!</v>
      </c>
      <c r="N1598" s="27" t="str">
        <f t="shared" si="172"/>
        <v/>
      </c>
      <c r="O1598" s="27" t="e">
        <f t="shared" si="173"/>
        <v>#REF!</v>
      </c>
      <c r="P1598" s="8">
        <f t="shared" si="174"/>
        <v>0</v>
      </c>
      <c r="Q1598" s="8" t="e">
        <f>VLOOKUP(P1598,'Lookup Tables'!$A$3:$B$121,1,TRUE)</f>
        <v>#N/A</v>
      </c>
      <c r="R1598" s="9" t="e">
        <f>VLOOKUP(P1598,'Lookup Tables'!$A$3:$B$121,2,TRUE)</f>
        <v>#N/A</v>
      </c>
      <c r="S1598" s="10" t="e">
        <f>VLOOKUP(P1598,'Lookup Tables'!$D$3:$E$25,2,TRUE)</f>
        <v>#N/A</v>
      </c>
      <c r="T1598" s="24" t="str">
        <f>IF(LEFT(G1598,2)="PH",VLOOKUP(LEFT(G1598,3),'Lookup Tables'!$G$3:$H$37,2,FALSE),IF(ISNA(VLOOKUP(LEFT(G1598,2),'Lookup Tables'!$G$3:$H$37,2,FALSE)),"Other",VLOOKUP(LEFT(G1598,2),'Lookup Tables'!$G$3:$H$37,2,FALSE)))</f>
        <v>Other</v>
      </c>
      <c r="U1598" s="79" t="str">
        <f t="shared" si="169"/>
        <v/>
      </c>
      <c r="V1598" s="79" t="str">
        <f t="shared" si="170"/>
        <v>n/a</v>
      </c>
      <c r="W1598" s="79">
        <f>VLOOKUP(V1598,'Lookup Tables'!$K$3:$L$21,2,FALSE)</f>
        <v>0</v>
      </c>
      <c r="X1598" s="79">
        <f t="shared" si="171"/>
        <v>0</v>
      </c>
      <c r="Y1598" s="12" t="e">
        <f ca="1">IF(R1598="LATE",TODAY()-P1598,0)</f>
        <v>#N/A</v>
      </c>
      <c r="Z1598" s="24" t="e">
        <f ca="1">Y1598*L1598</f>
        <v>#N/A</v>
      </c>
      <c r="AA1598" s="80"/>
      <c r="AB1598" s="93"/>
    </row>
    <row r="1599" spans="1:28" x14ac:dyDescent="0.25">
      <c r="A1599" s="25"/>
      <c r="B1599" s="25"/>
      <c r="C1599" s="26"/>
      <c r="D1599" s="26"/>
      <c r="E1599" s="25"/>
      <c r="F1599" s="25"/>
      <c r="G1599" s="25"/>
      <c r="H1599" s="25"/>
      <c r="I1599" s="25"/>
      <c r="J1599" s="27"/>
      <c r="K1599" s="27"/>
      <c r="L1599" s="27"/>
      <c r="M1599" s="93" t="e">
        <f>#REF!/#REF!</f>
        <v>#REF!</v>
      </c>
      <c r="N1599" s="27" t="str">
        <f t="shared" si="172"/>
        <v/>
      </c>
      <c r="O1599" s="27" t="e">
        <f t="shared" si="173"/>
        <v>#REF!</v>
      </c>
      <c r="P1599" s="8">
        <f t="shared" si="174"/>
        <v>0</v>
      </c>
      <c r="Q1599" s="8" t="e">
        <f>VLOOKUP(P1599,'Lookup Tables'!$A$3:$B$121,1,TRUE)</f>
        <v>#N/A</v>
      </c>
      <c r="R1599" s="9" t="e">
        <f>VLOOKUP(P1599,'Lookup Tables'!$A$3:$B$121,2,TRUE)</f>
        <v>#N/A</v>
      </c>
      <c r="S1599" s="10" t="e">
        <f>VLOOKUP(P1599,'Lookup Tables'!$D$3:$E$25,2,TRUE)</f>
        <v>#N/A</v>
      </c>
      <c r="T1599" s="24" t="str">
        <f>IF(LEFT(G1599,2)="PH",VLOOKUP(LEFT(G1599,3),'Lookup Tables'!$G$3:$H$37,2,FALSE),IF(ISNA(VLOOKUP(LEFT(G1599,2),'Lookup Tables'!$G$3:$H$37,2,FALSE)),"Other",VLOOKUP(LEFT(G1599,2),'Lookup Tables'!$G$3:$H$37,2,FALSE)))</f>
        <v>Other</v>
      </c>
      <c r="U1599" s="79" t="str">
        <f t="shared" si="169"/>
        <v/>
      </c>
      <c r="V1599" s="79" t="str">
        <f t="shared" si="170"/>
        <v>n/a</v>
      </c>
      <c r="W1599" s="79">
        <f>VLOOKUP(V1599,'Lookup Tables'!$K$3:$L$21,2,FALSE)</f>
        <v>0</v>
      </c>
      <c r="X1599" s="79">
        <f t="shared" si="171"/>
        <v>0</v>
      </c>
      <c r="Y1599" s="12" t="e">
        <f ca="1">IF(R1599="LATE",TODAY()-P1599,0)</f>
        <v>#N/A</v>
      </c>
      <c r="Z1599" s="24" t="e">
        <f ca="1">Y1599*L1599</f>
        <v>#N/A</v>
      </c>
      <c r="AA1599" s="80"/>
      <c r="AB1599" s="93"/>
    </row>
    <row r="1600" spans="1:28" x14ac:dyDescent="0.25">
      <c r="A1600" s="25"/>
      <c r="B1600" s="25"/>
      <c r="C1600" s="26"/>
      <c r="D1600" s="26"/>
      <c r="E1600" s="25"/>
      <c r="F1600" s="25"/>
      <c r="G1600" s="25"/>
      <c r="H1600" s="25"/>
      <c r="I1600" s="25"/>
      <c r="J1600" s="27"/>
      <c r="K1600" s="27"/>
      <c r="L1600" s="27"/>
      <c r="M1600" s="93" t="e">
        <f>#REF!/#REF!</f>
        <v>#REF!</v>
      </c>
      <c r="N1600" s="27" t="str">
        <f t="shared" si="172"/>
        <v/>
      </c>
      <c r="O1600" s="27" t="e">
        <f t="shared" si="173"/>
        <v>#REF!</v>
      </c>
      <c r="P1600" s="8">
        <f t="shared" si="174"/>
        <v>0</v>
      </c>
      <c r="Q1600" s="8" t="e">
        <f>VLOOKUP(P1600,'Lookup Tables'!$A$3:$B$121,1,TRUE)</f>
        <v>#N/A</v>
      </c>
      <c r="R1600" s="9" t="e">
        <f>VLOOKUP(P1600,'Lookup Tables'!$A$3:$B$121,2,TRUE)</f>
        <v>#N/A</v>
      </c>
      <c r="S1600" s="10" t="e">
        <f>VLOOKUP(P1600,'Lookup Tables'!$D$3:$E$25,2,TRUE)</f>
        <v>#N/A</v>
      </c>
      <c r="T1600" s="24" t="str">
        <f>IF(LEFT(G1600,2)="PH",VLOOKUP(LEFT(G1600,3),'Lookup Tables'!$G$3:$H$37,2,FALSE),IF(ISNA(VLOOKUP(LEFT(G1600,2),'Lookup Tables'!$G$3:$H$37,2,FALSE)),"Other",VLOOKUP(LEFT(G1600,2),'Lookup Tables'!$G$3:$H$37,2,FALSE)))</f>
        <v>Other</v>
      </c>
      <c r="U1600" s="79" t="str">
        <f t="shared" si="169"/>
        <v/>
      </c>
      <c r="V1600" s="79" t="str">
        <f t="shared" si="170"/>
        <v>n/a</v>
      </c>
      <c r="W1600" s="79">
        <f>VLOOKUP(V1600,'Lookup Tables'!$K$3:$L$21,2,FALSE)</f>
        <v>0</v>
      </c>
      <c r="X1600" s="79">
        <f t="shared" si="171"/>
        <v>0</v>
      </c>
      <c r="Y1600" s="12" t="e">
        <f ca="1">IF(R1600="LATE",TODAY()-P1600,0)</f>
        <v>#N/A</v>
      </c>
      <c r="Z1600" s="24" t="e">
        <f ca="1">Y1600*L1600</f>
        <v>#N/A</v>
      </c>
      <c r="AA1600" s="80"/>
      <c r="AB1600" s="93"/>
    </row>
    <row r="1601" spans="1:28" x14ac:dyDescent="0.25">
      <c r="A1601" s="25"/>
      <c r="B1601" s="25"/>
      <c r="C1601" s="26"/>
      <c r="D1601" s="26"/>
      <c r="E1601" s="25"/>
      <c r="F1601" s="25"/>
      <c r="G1601" s="25"/>
      <c r="H1601" s="25"/>
      <c r="I1601" s="25"/>
      <c r="J1601" s="27"/>
      <c r="K1601" s="27"/>
      <c r="L1601" s="27"/>
      <c r="M1601" s="93" t="e">
        <f>#REF!/#REF!</f>
        <v>#REF!</v>
      </c>
      <c r="N1601" s="27" t="str">
        <f t="shared" si="172"/>
        <v/>
      </c>
      <c r="O1601" s="27" t="e">
        <f t="shared" si="173"/>
        <v>#REF!</v>
      </c>
      <c r="P1601" s="8">
        <f t="shared" si="174"/>
        <v>0</v>
      </c>
      <c r="Q1601" s="8" t="e">
        <f>VLOOKUP(P1601,'Lookup Tables'!$A$3:$B$121,1,TRUE)</f>
        <v>#N/A</v>
      </c>
      <c r="R1601" s="9" t="e">
        <f>VLOOKUP(P1601,'Lookup Tables'!$A$3:$B$121,2,TRUE)</f>
        <v>#N/A</v>
      </c>
      <c r="S1601" s="10" t="e">
        <f>VLOOKUP(P1601,'Lookup Tables'!$D$3:$E$25,2,TRUE)</f>
        <v>#N/A</v>
      </c>
      <c r="T1601" s="24" t="str">
        <f>IF(LEFT(G1601,2)="PH",VLOOKUP(LEFT(G1601,3),'Lookup Tables'!$G$3:$H$37,2,FALSE),IF(ISNA(VLOOKUP(LEFT(G1601,2),'Lookup Tables'!$G$3:$H$37,2,FALSE)),"Other",VLOOKUP(LEFT(G1601,2),'Lookup Tables'!$G$3:$H$37,2,FALSE)))</f>
        <v>Other</v>
      </c>
      <c r="U1601" s="79" t="str">
        <f t="shared" si="169"/>
        <v/>
      </c>
      <c r="V1601" s="79" t="str">
        <f t="shared" si="170"/>
        <v>n/a</v>
      </c>
      <c r="W1601" s="79">
        <f>VLOOKUP(V1601,'Lookup Tables'!$K$3:$L$21,2,FALSE)</f>
        <v>0</v>
      </c>
      <c r="X1601" s="79">
        <f t="shared" si="171"/>
        <v>0</v>
      </c>
      <c r="Y1601" s="12" t="e">
        <f ca="1">IF(R1601="LATE",TODAY()-P1601,0)</f>
        <v>#N/A</v>
      </c>
      <c r="Z1601" s="24" t="e">
        <f ca="1">Y1601*L1601</f>
        <v>#N/A</v>
      </c>
      <c r="AA1601" s="80"/>
      <c r="AB1601" s="93"/>
    </row>
    <row r="1602" spans="1:28" x14ac:dyDescent="0.25">
      <c r="A1602" s="25"/>
      <c r="B1602" s="25"/>
      <c r="C1602" s="26"/>
      <c r="D1602" s="26"/>
      <c r="E1602" s="25"/>
      <c r="F1602" s="25"/>
      <c r="G1602" s="25"/>
      <c r="H1602" s="25"/>
      <c r="I1602" s="25"/>
      <c r="J1602" s="27"/>
      <c r="K1602" s="27"/>
      <c r="L1602" s="27"/>
      <c r="M1602" s="93" t="e">
        <f>#REF!/#REF!</f>
        <v>#REF!</v>
      </c>
      <c r="N1602" s="27" t="str">
        <f t="shared" si="172"/>
        <v/>
      </c>
      <c r="O1602" s="27" t="e">
        <f t="shared" si="173"/>
        <v>#REF!</v>
      </c>
      <c r="P1602" s="8">
        <f t="shared" si="174"/>
        <v>0</v>
      </c>
      <c r="Q1602" s="8" t="e">
        <f>VLOOKUP(P1602,'Lookup Tables'!$A$3:$B$121,1,TRUE)</f>
        <v>#N/A</v>
      </c>
      <c r="R1602" s="9" t="e">
        <f>VLOOKUP(P1602,'Lookup Tables'!$A$3:$B$121,2,TRUE)</f>
        <v>#N/A</v>
      </c>
      <c r="S1602" s="10" t="e">
        <f>VLOOKUP(P1602,'Lookup Tables'!$D$3:$E$25,2,TRUE)</f>
        <v>#N/A</v>
      </c>
      <c r="T1602" s="24" t="str">
        <f>IF(LEFT(G1602,2)="PH",VLOOKUP(LEFT(G1602,3),'Lookup Tables'!$G$3:$H$37,2,FALSE),IF(ISNA(VLOOKUP(LEFT(G1602,2),'Lookup Tables'!$G$3:$H$37,2,FALSE)),"Other",VLOOKUP(LEFT(G1602,2),'Lookup Tables'!$G$3:$H$37,2,FALSE)))</f>
        <v>Other</v>
      </c>
      <c r="U1602" s="79" t="str">
        <f t="shared" si="169"/>
        <v/>
      </c>
      <c r="V1602" s="79" t="str">
        <f t="shared" si="170"/>
        <v>n/a</v>
      </c>
      <c r="W1602" s="79">
        <f>VLOOKUP(V1602,'Lookup Tables'!$K$3:$L$21,2,FALSE)</f>
        <v>0</v>
      </c>
      <c r="X1602" s="79">
        <f t="shared" si="171"/>
        <v>0</v>
      </c>
      <c r="Y1602" s="12" t="e">
        <f ca="1">IF(R1602="LATE",TODAY()-P1602,0)</f>
        <v>#N/A</v>
      </c>
      <c r="Z1602" s="24" t="e">
        <f ca="1">Y1602*L1602</f>
        <v>#N/A</v>
      </c>
      <c r="AA1602" s="80"/>
      <c r="AB1602" s="93"/>
    </row>
    <row r="1603" spans="1:28" x14ac:dyDescent="0.25">
      <c r="A1603" s="25"/>
      <c r="B1603" s="25"/>
      <c r="C1603" s="26"/>
      <c r="D1603" s="26"/>
      <c r="E1603" s="25"/>
      <c r="F1603" s="25"/>
      <c r="G1603" s="25"/>
      <c r="H1603" s="25"/>
      <c r="I1603" s="25"/>
      <c r="J1603" s="27"/>
      <c r="K1603" s="27"/>
      <c r="L1603" s="27"/>
      <c r="M1603" s="93" t="e">
        <f>#REF!/#REF!</f>
        <v>#REF!</v>
      </c>
      <c r="N1603" s="27" t="str">
        <f t="shared" si="172"/>
        <v/>
      </c>
      <c r="O1603" s="27" t="e">
        <f t="shared" si="173"/>
        <v>#REF!</v>
      </c>
      <c r="P1603" s="8">
        <f t="shared" si="174"/>
        <v>0</v>
      </c>
      <c r="Q1603" s="8" t="e">
        <f>VLOOKUP(P1603,'Lookup Tables'!$A$3:$B$121,1,TRUE)</f>
        <v>#N/A</v>
      </c>
      <c r="R1603" s="9" t="e">
        <f>VLOOKUP(P1603,'Lookup Tables'!$A$3:$B$121,2,TRUE)</f>
        <v>#N/A</v>
      </c>
      <c r="S1603" s="10" t="e">
        <f>VLOOKUP(P1603,'Lookup Tables'!$D$3:$E$25,2,TRUE)</f>
        <v>#N/A</v>
      </c>
      <c r="T1603" s="24" t="str">
        <f>IF(LEFT(G1603,2)="PH",VLOOKUP(LEFT(G1603,3),'Lookup Tables'!$G$3:$H$37,2,FALSE),IF(ISNA(VLOOKUP(LEFT(G1603,2),'Lookup Tables'!$G$3:$H$37,2,FALSE)),"Other",VLOOKUP(LEFT(G1603,2),'Lookup Tables'!$G$3:$H$37,2,FALSE)))</f>
        <v>Other</v>
      </c>
      <c r="U1603" s="79" t="str">
        <f t="shared" ref="U1603:U1642" si="175">LEFT(G1603,3)</f>
        <v/>
      </c>
      <c r="V1603" s="79" t="str">
        <f t="shared" ref="V1603:V1642" si="176">IF(T1603="Battery",IF(LEFT(U1603,1)="L",VALUE(MID(U1603,2,2)),MID(U1603,2,1)),"n/a")</f>
        <v>n/a</v>
      </c>
      <c r="W1603" s="79">
        <f>VLOOKUP(V1603,'Lookup Tables'!$K$3:$L$21,2,FALSE)</f>
        <v>0</v>
      </c>
      <c r="X1603" s="79">
        <f t="shared" ref="X1603:X1642" si="177">W1603*L1603</f>
        <v>0</v>
      </c>
      <c r="Y1603" s="12" t="e">
        <f ca="1">IF(R1603="LATE",TODAY()-P1603,0)</f>
        <v>#N/A</v>
      </c>
      <c r="Z1603" s="24" t="e">
        <f ca="1">Y1603*L1603</f>
        <v>#N/A</v>
      </c>
      <c r="AA1603" s="80"/>
      <c r="AB1603" s="93"/>
    </row>
    <row r="1604" spans="1:28" x14ac:dyDescent="0.25">
      <c r="A1604" s="25"/>
      <c r="B1604" s="25"/>
      <c r="C1604" s="26"/>
      <c r="D1604" s="26"/>
      <c r="E1604" s="25"/>
      <c r="F1604" s="25"/>
      <c r="G1604" s="25"/>
      <c r="H1604" s="25"/>
      <c r="I1604" s="25"/>
      <c r="J1604" s="27"/>
      <c r="K1604" s="27"/>
      <c r="L1604" s="27"/>
      <c r="M1604" s="93" t="e">
        <f>#REF!/#REF!</f>
        <v>#REF!</v>
      </c>
      <c r="N1604" s="27" t="str">
        <f t="shared" si="172"/>
        <v/>
      </c>
      <c r="O1604" s="27" t="e">
        <f t="shared" si="173"/>
        <v>#REF!</v>
      </c>
      <c r="P1604" s="8">
        <f t="shared" si="174"/>
        <v>0</v>
      </c>
      <c r="Q1604" s="8" t="e">
        <f>VLOOKUP(P1604,'Lookup Tables'!$A$3:$B$121,1,TRUE)</f>
        <v>#N/A</v>
      </c>
      <c r="R1604" s="9" t="e">
        <f>VLOOKUP(P1604,'Lookup Tables'!$A$3:$B$121,2,TRUE)</f>
        <v>#N/A</v>
      </c>
      <c r="S1604" s="10" t="e">
        <f>VLOOKUP(P1604,'Lookup Tables'!$D$3:$E$25,2,TRUE)</f>
        <v>#N/A</v>
      </c>
      <c r="T1604" s="24" t="str">
        <f>IF(LEFT(G1604,2)="PH",VLOOKUP(LEFT(G1604,3),'Lookup Tables'!$G$3:$H$37,2,FALSE),IF(ISNA(VLOOKUP(LEFT(G1604,2),'Lookup Tables'!$G$3:$H$37,2,FALSE)),"Other",VLOOKUP(LEFT(G1604,2),'Lookup Tables'!$G$3:$H$37,2,FALSE)))</f>
        <v>Other</v>
      </c>
      <c r="U1604" s="79" t="str">
        <f t="shared" si="175"/>
        <v/>
      </c>
      <c r="V1604" s="79" t="str">
        <f t="shared" si="176"/>
        <v>n/a</v>
      </c>
      <c r="W1604" s="79">
        <f>VLOOKUP(V1604,'Lookup Tables'!$K$3:$L$21,2,FALSE)</f>
        <v>0</v>
      </c>
      <c r="X1604" s="79">
        <f t="shared" si="177"/>
        <v>0</v>
      </c>
      <c r="Y1604" s="12" t="e">
        <f ca="1">IF(R1604="LATE",TODAY()-P1604,0)</f>
        <v>#N/A</v>
      </c>
      <c r="Z1604" s="24" t="e">
        <f ca="1">Y1604*L1604</f>
        <v>#N/A</v>
      </c>
      <c r="AA1604" s="80"/>
      <c r="AB1604" s="93"/>
    </row>
    <row r="1605" spans="1:28" x14ac:dyDescent="0.25">
      <c r="A1605" s="25"/>
      <c r="B1605" s="25"/>
      <c r="C1605" s="26"/>
      <c r="D1605" s="26"/>
      <c r="E1605" s="25"/>
      <c r="F1605" s="25"/>
      <c r="G1605" s="25"/>
      <c r="H1605" s="25"/>
      <c r="I1605" s="25"/>
      <c r="J1605" s="27"/>
      <c r="K1605" s="27"/>
      <c r="L1605" s="27"/>
      <c r="M1605" s="93" t="e">
        <f>#REF!/#REF!</f>
        <v>#REF!</v>
      </c>
      <c r="N1605" s="27" t="str">
        <f t="shared" si="172"/>
        <v/>
      </c>
      <c r="O1605" s="27" t="e">
        <f t="shared" si="173"/>
        <v>#REF!</v>
      </c>
      <c r="P1605" s="8">
        <f t="shared" si="174"/>
        <v>0</v>
      </c>
      <c r="Q1605" s="8" t="e">
        <f>VLOOKUP(P1605,'Lookup Tables'!$A$3:$B$121,1,TRUE)</f>
        <v>#N/A</v>
      </c>
      <c r="R1605" s="9" t="e">
        <f>VLOOKUP(P1605,'Lookup Tables'!$A$3:$B$121,2,TRUE)</f>
        <v>#N/A</v>
      </c>
      <c r="S1605" s="10" t="e">
        <f>VLOOKUP(P1605,'Lookup Tables'!$D$3:$E$25,2,TRUE)</f>
        <v>#N/A</v>
      </c>
      <c r="T1605" s="24" t="str">
        <f>IF(LEFT(G1605,2)="PH",VLOOKUP(LEFT(G1605,3),'Lookup Tables'!$G$3:$H$37,2,FALSE),IF(ISNA(VLOOKUP(LEFT(G1605,2),'Lookup Tables'!$G$3:$H$37,2,FALSE)),"Other",VLOOKUP(LEFT(G1605,2),'Lookup Tables'!$G$3:$H$37,2,FALSE)))</f>
        <v>Other</v>
      </c>
      <c r="U1605" s="79" t="str">
        <f t="shared" si="175"/>
        <v/>
      </c>
      <c r="V1605" s="79" t="str">
        <f t="shared" si="176"/>
        <v>n/a</v>
      </c>
      <c r="W1605" s="79">
        <f>VLOOKUP(V1605,'Lookup Tables'!$K$3:$L$21,2,FALSE)</f>
        <v>0</v>
      </c>
      <c r="X1605" s="79">
        <f t="shared" si="177"/>
        <v>0</v>
      </c>
      <c r="Y1605" s="12" t="e">
        <f ca="1">IF(R1605="LATE",TODAY()-P1605,0)</f>
        <v>#N/A</v>
      </c>
      <c r="Z1605" s="24" t="e">
        <f ca="1">Y1605*L1605</f>
        <v>#N/A</v>
      </c>
      <c r="AA1605" s="80"/>
      <c r="AB1605" s="93"/>
    </row>
    <row r="1606" spans="1:28" x14ac:dyDescent="0.25">
      <c r="A1606" s="25"/>
      <c r="B1606" s="25"/>
      <c r="C1606" s="26"/>
      <c r="D1606" s="26"/>
      <c r="E1606" s="25"/>
      <c r="F1606" s="25"/>
      <c r="G1606" s="25"/>
      <c r="H1606" s="25"/>
      <c r="I1606" s="25"/>
      <c r="J1606" s="27"/>
      <c r="K1606" s="27"/>
      <c r="L1606" s="27"/>
      <c r="M1606" s="93" t="e">
        <f>#REF!/#REF!</f>
        <v>#REF!</v>
      </c>
      <c r="N1606" s="27" t="str">
        <f t="shared" si="172"/>
        <v/>
      </c>
      <c r="O1606" s="27" t="e">
        <f t="shared" si="173"/>
        <v>#REF!</v>
      </c>
      <c r="P1606" s="8">
        <f t="shared" si="174"/>
        <v>0</v>
      </c>
      <c r="Q1606" s="8" t="e">
        <f>VLOOKUP(P1606,'Lookup Tables'!$A$3:$B$121,1,TRUE)</f>
        <v>#N/A</v>
      </c>
      <c r="R1606" s="9" t="e">
        <f>VLOOKUP(P1606,'Lookup Tables'!$A$3:$B$121,2,TRUE)</f>
        <v>#N/A</v>
      </c>
      <c r="S1606" s="10" t="e">
        <f>VLOOKUP(P1606,'Lookup Tables'!$D$3:$E$25,2,TRUE)</f>
        <v>#N/A</v>
      </c>
      <c r="T1606" s="24" t="str">
        <f>IF(LEFT(G1606,2)="PH",VLOOKUP(LEFT(G1606,3),'Lookup Tables'!$G$3:$H$37,2,FALSE),IF(ISNA(VLOOKUP(LEFT(G1606,2),'Lookup Tables'!$G$3:$H$37,2,FALSE)),"Other",VLOOKUP(LEFT(G1606,2),'Lookup Tables'!$G$3:$H$37,2,FALSE)))</f>
        <v>Other</v>
      </c>
      <c r="U1606" s="79" t="str">
        <f t="shared" si="175"/>
        <v/>
      </c>
      <c r="V1606" s="79" t="str">
        <f t="shared" si="176"/>
        <v>n/a</v>
      </c>
      <c r="W1606" s="79">
        <f>VLOOKUP(V1606,'Lookup Tables'!$K$3:$L$21,2,FALSE)</f>
        <v>0</v>
      </c>
      <c r="X1606" s="79">
        <f t="shared" si="177"/>
        <v>0</v>
      </c>
      <c r="Y1606" s="12" t="e">
        <f ca="1">IF(R1606="LATE",TODAY()-P1606,0)</f>
        <v>#N/A</v>
      </c>
      <c r="Z1606" s="24" t="e">
        <f ca="1">Y1606*L1606</f>
        <v>#N/A</v>
      </c>
      <c r="AA1606" s="80"/>
      <c r="AB1606" s="93"/>
    </row>
    <row r="1607" spans="1:28" x14ac:dyDescent="0.25">
      <c r="A1607" s="25"/>
      <c r="B1607" s="25"/>
      <c r="C1607" s="26"/>
      <c r="D1607" s="26"/>
      <c r="E1607" s="25"/>
      <c r="F1607" s="25"/>
      <c r="G1607" s="25"/>
      <c r="H1607" s="25"/>
      <c r="I1607" s="25"/>
      <c r="J1607" s="27"/>
      <c r="K1607" s="27"/>
      <c r="L1607" s="27"/>
      <c r="M1607" s="93" t="e">
        <f>#REF!/#REF!</f>
        <v>#REF!</v>
      </c>
      <c r="N1607" s="27" t="str">
        <f t="shared" si="172"/>
        <v/>
      </c>
      <c r="O1607" s="27" t="e">
        <f t="shared" si="173"/>
        <v>#REF!</v>
      </c>
      <c r="P1607" s="8">
        <f t="shared" si="174"/>
        <v>0</v>
      </c>
      <c r="Q1607" s="8" t="e">
        <f>VLOOKUP(P1607,'Lookup Tables'!$A$3:$B$121,1,TRUE)</f>
        <v>#N/A</v>
      </c>
      <c r="R1607" s="9" t="e">
        <f>VLOOKUP(P1607,'Lookup Tables'!$A$3:$B$121,2,TRUE)</f>
        <v>#N/A</v>
      </c>
      <c r="S1607" s="10" t="e">
        <f>VLOOKUP(P1607,'Lookup Tables'!$D$3:$E$25,2,TRUE)</f>
        <v>#N/A</v>
      </c>
      <c r="T1607" s="24" t="str">
        <f>IF(LEFT(G1607,2)="PH",VLOOKUP(LEFT(G1607,3),'Lookup Tables'!$G$3:$H$37,2,FALSE),IF(ISNA(VLOOKUP(LEFT(G1607,2),'Lookup Tables'!$G$3:$H$37,2,FALSE)),"Other",VLOOKUP(LEFT(G1607,2),'Lookup Tables'!$G$3:$H$37,2,FALSE)))</f>
        <v>Other</v>
      </c>
      <c r="U1607" s="79" t="str">
        <f t="shared" si="175"/>
        <v/>
      </c>
      <c r="V1607" s="79" t="str">
        <f t="shared" si="176"/>
        <v>n/a</v>
      </c>
      <c r="W1607" s="79">
        <f>VLOOKUP(V1607,'Lookup Tables'!$K$3:$L$21,2,FALSE)</f>
        <v>0</v>
      </c>
      <c r="X1607" s="79">
        <f t="shared" si="177"/>
        <v>0</v>
      </c>
      <c r="Y1607" s="12" t="e">
        <f ca="1">IF(R1607="LATE",TODAY()-P1607,0)</f>
        <v>#N/A</v>
      </c>
      <c r="Z1607" s="24" t="e">
        <f ca="1">Y1607*L1607</f>
        <v>#N/A</v>
      </c>
      <c r="AA1607" s="80"/>
      <c r="AB1607" s="93"/>
    </row>
    <row r="1608" spans="1:28" x14ac:dyDescent="0.25">
      <c r="A1608" s="25"/>
      <c r="B1608" s="25"/>
      <c r="C1608" s="26"/>
      <c r="D1608" s="26"/>
      <c r="E1608" s="25"/>
      <c r="F1608" s="25"/>
      <c r="G1608" s="25"/>
      <c r="H1608" s="25"/>
      <c r="I1608" s="25"/>
      <c r="J1608" s="27"/>
      <c r="K1608" s="27"/>
      <c r="L1608" s="27"/>
      <c r="M1608" s="93" t="e">
        <f>#REF!/#REF!</f>
        <v>#REF!</v>
      </c>
      <c r="N1608" s="27" t="str">
        <f t="shared" si="172"/>
        <v/>
      </c>
      <c r="O1608" s="27" t="e">
        <f t="shared" si="173"/>
        <v>#REF!</v>
      </c>
      <c r="P1608" s="8">
        <f t="shared" si="174"/>
        <v>0</v>
      </c>
      <c r="Q1608" s="8" t="e">
        <f>VLOOKUP(P1608,'Lookup Tables'!$A$3:$B$121,1,TRUE)</f>
        <v>#N/A</v>
      </c>
      <c r="R1608" s="9" t="e">
        <f>VLOOKUP(P1608,'Lookup Tables'!$A$3:$B$121,2,TRUE)</f>
        <v>#N/A</v>
      </c>
      <c r="S1608" s="10" t="e">
        <f>VLOOKUP(P1608,'Lookup Tables'!$D$3:$E$25,2,TRUE)</f>
        <v>#N/A</v>
      </c>
      <c r="T1608" s="24" t="str">
        <f>IF(LEFT(G1608,2)="PH",VLOOKUP(LEFT(G1608,3),'Lookup Tables'!$G$3:$H$37,2,FALSE),IF(ISNA(VLOOKUP(LEFT(G1608,2),'Lookup Tables'!$G$3:$H$37,2,FALSE)),"Other",VLOOKUP(LEFT(G1608,2),'Lookup Tables'!$G$3:$H$37,2,FALSE)))</f>
        <v>Other</v>
      </c>
      <c r="U1608" s="79" t="str">
        <f t="shared" si="175"/>
        <v/>
      </c>
      <c r="V1608" s="79" t="str">
        <f t="shared" si="176"/>
        <v>n/a</v>
      </c>
      <c r="W1608" s="79">
        <f>VLOOKUP(V1608,'Lookup Tables'!$K$3:$L$21,2,FALSE)</f>
        <v>0</v>
      </c>
      <c r="X1608" s="79">
        <f t="shared" si="177"/>
        <v>0</v>
      </c>
      <c r="Y1608" s="12" t="e">
        <f ca="1">IF(R1608="LATE",TODAY()-P1608,0)</f>
        <v>#N/A</v>
      </c>
      <c r="Z1608" s="24" t="e">
        <f ca="1">Y1608*L1608</f>
        <v>#N/A</v>
      </c>
      <c r="AA1608" s="80"/>
      <c r="AB1608" s="93"/>
    </row>
    <row r="1609" spans="1:28" x14ac:dyDescent="0.25">
      <c r="A1609" s="25"/>
      <c r="B1609" s="25"/>
      <c r="C1609" s="26"/>
      <c r="D1609" s="26"/>
      <c r="E1609" s="25"/>
      <c r="F1609" s="25"/>
      <c r="G1609" s="25"/>
      <c r="H1609" s="25"/>
      <c r="I1609" s="25"/>
      <c r="J1609" s="27"/>
      <c r="K1609" s="27"/>
      <c r="L1609" s="27"/>
      <c r="M1609" s="93" t="e">
        <f>#REF!/#REF!</f>
        <v>#REF!</v>
      </c>
      <c r="N1609" s="27" t="str">
        <f t="shared" si="172"/>
        <v/>
      </c>
      <c r="O1609" s="27" t="e">
        <f t="shared" si="173"/>
        <v>#REF!</v>
      </c>
      <c r="P1609" s="8">
        <f t="shared" si="174"/>
        <v>0</v>
      </c>
      <c r="Q1609" s="8" t="e">
        <f>VLOOKUP(P1609,'Lookup Tables'!$A$3:$B$121,1,TRUE)</f>
        <v>#N/A</v>
      </c>
      <c r="R1609" s="9" t="e">
        <f>VLOOKUP(P1609,'Lookup Tables'!$A$3:$B$121,2,TRUE)</f>
        <v>#N/A</v>
      </c>
      <c r="S1609" s="10" t="e">
        <f>VLOOKUP(P1609,'Lookup Tables'!$D$3:$E$25,2,TRUE)</f>
        <v>#N/A</v>
      </c>
      <c r="T1609" s="24" t="str">
        <f>IF(LEFT(G1609,2)="PH",VLOOKUP(LEFT(G1609,3),'Lookup Tables'!$G$3:$H$37,2,FALSE),IF(ISNA(VLOOKUP(LEFT(G1609,2),'Lookup Tables'!$G$3:$H$37,2,FALSE)),"Other",VLOOKUP(LEFT(G1609,2),'Lookup Tables'!$G$3:$H$37,2,FALSE)))</f>
        <v>Other</v>
      </c>
      <c r="U1609" s="79" t="str">
        <f t="shared" si="175"/>
        <v/>
      </c>
      <c r="V1609" s="79" t="str">
        <f t="shared" si="176"/>
        <v>n/a</v>
      </c>
      <c r="W1609" s="79">
        <f>VLOOKUP(V1609,'Lookup Tables'!$K$3:$L$21,2,FALSE)</f>
        <v>0</v>
      </c>
      <c r="X1609" s="79">
        <f t="shared" si="177"/>
        <v>0</v>
      </c>
      <c r="Y1609" s="12" t="e">
        <f ca="1">IF(R1609="LATE",TODAY()-P1609,0)</f>
        <v>#N/A</v>
      </c>
      <c r="Z1609" s="24" t="e">
        <f ca="1">Y1609*L1609</f>
        <v>#N/A</v>
      </c>
      <c r="AA1609" s="80"/>
      <c r="AB1609" s="93"/>
    </row>
    <row r="1610" spans="1:28" x14ac:dyDescent="0.25">
      <c r="A1610" s="25"/>
      <c r="B1610" s="25"/>
      <c r="C1610" s="26"/>
      <c r="D1610" s="26"/>
      <c r="E1610" s="25"/>
      <c r="F1610" s="25"/>
      <c r="G1610" s="25"/>
      <c r="H1610" s="25"/>
      <c r="I1610" s="25"/>
      <c r="J1610" s="27"/>
      <c r="K1610" s="27"/>
      <c r="L1610" s="27"/>
      <c r="M1610" s="93" t="e">
        <f>#REF!/#REF!</f>
        <v>#REF!</v>
      </c>
      <c r="N1610" s="27" t="str">
        <f t="shared" si="172"/>
        <v/>
      </c>
      <c r="O1610" s="27" t="e">
        <f t="shared" si="173"/>
        <v>#REF!</v>
      </c>
      <c r="P1610" s="8">
        <f t="shared" si="174"/>
        <v>0</v>
      </c>
      <c r="Q1610" s="8" t="e">
        <f>VLOOKUP(P1610,'Lookup Tables'!$A$3:$B$121,1,TRUE)</f>
        <v>#N/A</v>
      </c>
      <c r="R1610" s="9" t="e">
        <f>VLOOKUP(P1610,'Lookup Tables'!$A$3:$B$121,2,TRUE)</f>
        <v>#N/A</v>
      </c>
      <c r="S1610" s="10" t="e">
        <f>VLOOKUP(P1610,'Lookup Tables'!$D$3:$E$25,2,TRUE)</f>
        <v>#N/A</v>
      </c>
      <c r="T1610" s="24" t="str">
        <f>IF(LEFT(G1610,2)="PH",VLOOKUP(LEFT(G1610,3),'Lookup Tables'!$G$3:$H$37,2,FALSE),IF(ISNA(VLOOKUP(LEFT(G1610,2),'Lookup Tables'!$G$3:$H$37,2,FALSE)),"Other",VLOOKUP(LEFT(G1610,2),'Lookup Tables'!$G$3:$H$37,2,FALSE)))</f>
        <v>Other</v>
      </c>
      <c r="U1610" s="79" t="str">
        <f t="shared" si="175"/>
        <v/>
      </c>
      <c r="V1610" s="79" t="str">
        <f t="shared" si="176"/>
        <v>n/a</v>
      </c>
      <c r="W1610" s="79">
        <f>VLOOKUP(V1610,'Lookup Tables'!$K$3:$L$21,2,FALSE)</f>
        <v>0</v>
      </c>
      <c r="X1610" s="79">
        <f t="shared" si="177"/>
        <v>0</v>
      </c>
      <c r="Y1610" s="12" t="e">
        <f ca="1">IF(R1610="LATE",TODAY()-P1610,0)</f>
        <v>#N/A</v>
      </c>
      <c r="Z1610" s="24" t="e">
        <f ca="1">Y1610*L1610</f>
        <v>#N/A</v>
      </c>
      <c r="AA1610" s="80"/>
      <c r="AB1610" s="93"/>
    </row>
    <row r="1611" spans="1:28" x14ac:dyDescent="0.25">
      <c r="A1611" s="25"/>
      <c r="B1611" s="25"/>
      <c r="C1611" s="26"/>
      <c r="D1611" s="26"/>
      <c r="E1611" s="25"/>
      <c r="F1611" s="25"/>
      <c r="G1611" s="25"/>
      <c r="H1611" s="25"/>
      <c r="I1611" s="25"/>
      <c r="J1611" s="27"/>
      <c r="K1611" s="27"/>
      <c r="L1611" s="27"/>
      <c r="M1611" s="93" t="e">
        <f>#REF!/#REF!</f>
        <v>#REF!</v>
      </c>
      <c r="N1611" s="27" t="str">
        <f t="shared" si="172"/>
        <v/>
      </c>
      <c r="O1611" s="27" t="e">
        <f t="shared" si="173"/>
        <v>#REF!</v>
      </c>
      <c r="P1611" s="8">
        <f t="shared" si="174"/>
        <v>0</v>
      </c>
      <c r="Q1611" s="8" t="e">
        <f>VLOOKUP(P1611,'Lookup Tables'!$A$3:$B$121,1,TRUE)</f>
        <v>#N/A</v>
      </c>
      <c r="R1611" s="9" t="e">
        <f>VLOOKUP(P1611,'Lookup Tables'!$A$3:$B$121,2,TRUE)</f>
        <v>#N/A</v>
      </c>
      <c r="S1611" s="10" t="e">
        <f>VLOOKUP(P1611,'Lookup Tables'!$D$3:$E$25,2,TRUE)</f>
        <v>#N/A</v>
      </c>
      <c r="T1611" s="24" t="str">
        <f>IF(LEFT(G1611,2)="PH",VLOOKUP(LEFT(G1611,3),'Lookup Tables'!$G$3:$H$37,2,FALSE),IF(ISNA(VLOOKUP(LEFT(G1611,2),'Lookup Tables'!$G$3:$H$37,2,FALSE)),"Other",VLOOKUP(LEFT(G1611,2),'Lookup Tables'!$G$3:$H$37,2,FALSE)))</f>
        <v>Other</v>
      </c>
      <c r="U1611" s="79" t="str">
        <f t="shared" si="175"/>
        <v/>
      </c>
      <c r="V1611" s="79" t="str">
        <f t="shared" si="176"/>
        <v>n/a</v>
      </c>
      <c r="W1611" s="79">
        <f>VLOOKUP(V1611,'Lookup Tables'!$K$3:$L$21,2,FALSE)</f>
        <v>0</v>
      </c>
      <c r="X1611" s="79">
        <f t="shared" si="177"/>
        <v>0</v>
      </c>
      <c r="Y1611" s="12" t="e">
        <f ca="1">IF(R1611="LATE",TODAY()-P1611,0)</f>
        <v>#N/A</v>
      </c>
      <c r="Z1611" s="24" t="e">
        <f ca="1">Y1611*L1611</f>
        <v>#N/A</v>
      </c>
      <c r="AA1611" s="80"/>
      <c r="AB1611" s="93"/>
    </row>
    <row r="1612" spans="1:28" x14ac:dyDescent="0.25">
      <c r="A1612" s="25"/>
      <c r="B1612" s="25"/>
      <c r="C1612" s="26"/>
      <c r="D1612" s="26"/>
      <c r="E1612" s="25"/>
      <c r="F1612" s="25"/>
      <c r="G1612" s="25"/>
      <c r="H1612" s="25"/>
      <c r="I1612" s="25"/>
      <c r="J1612" s="27"/>
      <c r="K1612" s="27"/>
      <c r="L1612" s="27"/>
      <c r="M1612" s="93" t="e">
        <f>#REF!/#REF!</f>
        <v>#REF!</v>
      </c>
      <c r="N1612" s="27" t="str">
        <f t="shared" si="172"/>
        <v/>
      </c>
      <c r="O1612" s="27" t="e">
        <f t="shared" si="173"/>
        <v>#REF!</v>
      </c>
      <c r="P1612" s="8">
        <f t="shared" si="174"/>
        <v>0</v>
      </c>
      <c r="Q1612" s="8" t="e">
        <f>VLOOKUP(P1612,'Lookup Tables'!$A$3:$B$121,1,TRUE)</f>
        <v>#N/A</v>
      </c>
      <c r="R1612" s="9" t="e">
        <f>VLOOKUP(P1612,'Lookup Tables'!$A$3:$B$121,2,TRUE)</f>
        <v>#N/A</v>
      </c>
      <c r="S1612" s="10" t="e">
        <f>VLOOKUP(P1612,'Lookup Tables'!$D$3:$E$25,2,TRUE)</f>
        <v>#N/A</v>
      </c>
      <c r="T1612" s="24" t="str">
        <f>IF(LEFT(G1612,2)="PH",VLOOKUP(LEFT(G1612,3),'Lookup Tables'!$G$3:$H$37,2,FALSE),IF(ISNA(VLOOKUP(LEFT(G1612,2),'Lookup Tables'!$G$3:$H$37,2,FALSE)),"Other",VLOOKUP(LEFT(G1612,2),'Lookup Tables'!$G$3:$H$37,2,FALSE)))</f>
        <v>Other</v>
      </c>
      <c r="U1612" s="79" t="str">
        <f t="shared" si="175"/>
        <v/>
      </c>
      <c r="V1612" s="79" t="str">
        <f t="shared" si="176"/>
        <v>n/a</v>
      </c>
      <c r="W1612" s="79">
        <f>VLOOKUP(V1612,'Lookup Tables'!$K$3:$L$21,2,FALSE)</f>
        <v>0</v>
      </c>
      <c r="X1612" s="79">
        <f t="shared" si="177"/>
        <v>0</v>
      </c>
      <c r="Y1612" s="12" t="e">
        <f ca="1">IF(R1612="LATE",TODAY()-P1612,0)</f>
        <v>#N/A</v>
      </c>
      <c r="Z1612" s="24" t="e">
        <f ca="1">Y1612*L1612</f>
        <v>#N/A</v>
      </c>
      <c r="AA1612" s="80"/>
      <c r="AB1612" s="93"/>
    </row>
    <row r="1613" spans="1:28" x14ac:dyDescent="0.25">
      <c r="A1613" s="25"/>
      <c r="B1613" s="25"/>
      <c r="C1613" s="26"/>
      <c r="D1613" s="26"/>
      <c r="E1613" s="25"/>
      <c r="F1613" s="25"/>
      <c r="G1613" s="25"/>
      <c r="H1613" s="25"/>
      <c r="I1613" s="25"/>
      <c r="J1613" s="27"/>
      <c r="K1613" s="27"/>
      <c r="L1613" s="27"/>
      <c r="M1613" s="93" t="e">
        <f>#REF!/#REF!</f>
        <v>#REF!</v>
      </c>
      <c r="N1613" s="27" t="str">
        <f t="shared" si="172"/>
        <v/>
      </c>
      <c r="O1613" s="27" t="e">
        <f t="shared" si="173"/>
        <v>#REF!</v>
      </c>
      <c r="P1613" s="8">
        <f t="shared" si="174"/>
        <v>0</v>
      </c>
      <c r="Q1613" s="8" t="e">
        <f>VLOOKUP(P1613,'Lookup Tables'!$A$3:$B$121,1,TRUE)</f>
        <v>#N/A</v>
      </c>
      <c r="R1613" s="9" t="e">
        <f>VLOOKUP(P1613,'Lookup Tables'!$A$3:$B$121,2,TRUE)</f>
        <v>#N/A</v>
      </c>
      <c r="S1613" s="10" t="e">
        <f>VLOOKUP(P1613,'Lookup Tables'!$D$3:$E$25,2,TRUE)</f>
        <v>#N/A</v>
      </c>
      <c r="T1613" s="24" t="str">
        <f>IF(LEFT(G1613,2)="PH",VLOOKUP(LEFT(G1613,3),'Lookup Tables'!$G$3:$H$37,2,FALSE),IF(ISNA(VLOOKUP(LEFT(G1613,2),'Lookup Tables'!$G$3:$H$37,2,FALSE)),"Other",VLOOKUP(LEFT(G1613,2),'Lookup Tables'!$G$3:$H$37,2,FALSE)))</f>
        <v>Other</v>
      </c>
      <c r="U1613" s="79" t="str">
        <f t="shared" si="175"/>
        <v/>
      </c>
      <c r="V1613" s="79" t="str">
        <f t="shared" si="176"/>
        <v>n/a</v>
      </c>
      <c r="W1613" s="79">
        <f>VLOOKUP(V1613,'Lookup Tables'!$K$3:$L$21,2,FALSE)</f>
        <v>0</v>
      </c>
      <c r="X1613" s="79">
        <f t="shared" si="177"/>
        <v>0</v>
      </c>
      <c r="Y1613" s="12" t="e">
        <f ca="1">IF(R1613="LATE",TODAY()-P1613,0)</f>
        <v>#N/A</v>
      </c>
      <c r="Z1613" s="24" t="e">
        <f ca="1">Y1613*L1613</f>
        <v>#N/A</v>
      </c>
      <c r="AA1613" s="80"/>
      <c r="AB1613" s="93"/>
    </row>
    <row r="1614" spans="1:28" x14ac:dyDescent="0.25">
      <c r="A1614" s="25"/>
      <c r="B1614" s="25"/>
      <c r="C1614" s="26"/>
      <c r="D1614" s="26"/>
      <c r="E1614" s="25"/>
      <c r="F1614" s="25"/>
      <c r="G1614" s="25"/>
      <c r="H1614" s="25"/>
      <c r="I1614" s="25"/>
      <c r="J1614" s="27"/>
      <c r="K1614" s="27"/>
      <c r="L1614" s="27"/>
      <c r="M1614" s="93" t="e">
        <f>#REF!/#REF!</f>
        <v>#REF!</v>
      </c>
      <c r="N1614" s="27" t="str">
        <f t="shared" si="172"/>
        <v/>
      </c>
      <c r="O1614" s="27" t="e">
        <f t="shared" si="173"/>
        <v>#REF!</v>
      </c>
      <c r="P1614" s="8">
        <f t="shared" si="174"/>
        <v>0</v>
      </c>
      <c r="Q1614" s="8" t="e">
        <f>VLOOKUP(P1614,'Lookup Tables'!$A$3:$B$121,1,TRUE)</f>
        <v>#N/A</v>
      </c>
      <c r="R1614" s="9" t="e">
        <f>VLOOKUP(P1614,'Lookup Tables'!$A$3:$B$121,2,TRUE)</f>
        <v>#N/A</v>
      </c>
      <c r="S1614" s="10" t="e">
        <f>VLOOKUP(P1614,'Lookup Tables'!$D$3:$E$25,2,TRUE)</f>
        <v>#N/A</v>
      </c>
      <c r="T1614" s="24" t="str">
        <f>IF(LEFT(G1614,2)="PH",VLOOKUP(LEFT(G1614,3),'Lookup Tables'!$G$3:$H$37,2,FALSE),IF(ISNA(VLOOKUP(LEFT(G1614,2),'Lookup Tables'!$G$3:$H$37,2,FALSE)),"Other",VLOOKUP(LEFT(G1614,2),'Lookup Tables'!$G$3:$H$37,2,FALSE)))</f>
        <v>Other</v>
      </c>
      <c r="U1614" s="79" t="str">
        <f t="shared" si="175"/>
        <v/>
      </c>
      <c r="V1614" s="79" t="str">
        <f t="shared" si="176"/>
        <v>n/a</v>
      </c>
      <c r="W1614" s="79">
        <f>VLOOKUP(V1614,'Lookup Tables'!$K$3:$L$21,2,FALSE)</f>
        <v>0</v>
      </c>
      <c r="X1614" s="79">
        <f t="shared" si="177"/>
        <v>0</v>
      </c>
      <c r="Y1614" s="12" t="e">
        <f ca="1">IF(R1614="LATE",TODAY()-P1614,0)</f>
        <v>#N/A</v>
      </c>
      <c r="Z1614" s="24" t="e">
        <f ca="1">Y1614*L1614</f>
        <v>#N/A</v>
      </c>
      <c r="AA1614" s="80"/>
      <c r="AB1614" s="93"/>
    </row>
    <row r="1615" spans="1:28" x14ac:dyDescent="0.25">
      <c r="A1615" s="25"/>
      <c r="B1615" s="25"/>
      <c r="C1615" s="26"/>
      <c r="D1615" s="26"/>
      <c r="E1615" s="25"/>
      <c r="F1615" s="25"/>
      <c r="G1615" s="25"/>
      <c r="H1615" s="25"/>
      <c r="I1615" s="25"/>
      <c r="J1615" s="27"/>
      <c r="K1615" s="27"/>
      <c r="L1615" s="27"/>
      <c r="M1615" s="93" t="e">
        <f>#REF!/#REF!</f>
        <v>#REF!</v>
      </c>
      <c r="N1615" s="27" t="str">
        <f t="shared" si="172"/>
        <v/>
      </c>
      <c r="O1615" s="27" t="e">
        <f t="shared" si="173"/>
        <v>#REF!</v>
      </c>
      <c r="P1615" s="8">
        <f t="shared" si="174"/>
        <v>0</v>
      </c>
      <c r="Q1615" s="8" t="e">
        <f>VLOOKUP(P1615,'Lookup Tables'!$A$3:$B$121,1,TRUE)</f>
        <v>#N/A</v>
      </c>
      <c r="R1615" s="9" t="e">
        <f>VLOOKUP(P1615,'Lookup Tables'!$A$3:$B$121,2,TRUE)</f>
        <v>#N/A</v>
      </c>
      <c r="S1615" s="10" t="e">
        <f>VLOOKUP(P1615,'Lookup Tables'!$D$3:$E$25,2,TRUE)</f>
        <v>#N/A</v>
      </c>
      <c r="T1615" s="24" t="str">
        <f>IF(LEFT(G1615,2)="PH",VLOOKUP(LEFT(G1615,3),'Lookup Tables'!$G$3:$H$37,2,FALSE),IF(ISNA(VLOOKUP(LEFT(G1615,2),'Lookup Tables'!$G$3:$H$37,2,FALSE)),"Other",VLOOKUP(LEFT(G1615,2),'Lookup Tables'!$G$3:$H$37,2,FALSE)))</f>
        <v>Other</v>
      </c>
      <c r="U1615" s="79" t="str">
        <f t="shared" si="175"/>
        <v/>
      </c>
      <c r="V1615" s="79" t="str">
        <f t="shared" si="176"/>
        <v>n/a</v>
      </c>
      <c r="W1615" s="79">
        <f>VLOOKUP(V1615,'Lookup Tables'!$K$3:$L$21,2,FALSE)</f>
        <v>0</v>
      </c>
      <c r="X1615" s="79">
        <f t="shared" si="177"/>
        <v>0</v>
      </c>
      <c r="Y1615" s="12" t="e">
        <f ca="1">IF(R1615="LATE",TODAY()-P1615,0)</f>
        <v>#N/A</v>
      </c>
      <c r="Z1615" s="24" t="e">
        <f ca="1">Y1615*L1615</f>
        <v>#N/A</v>
      </c>
      <c r="AA1615" s="80"/>
      <c r="AB1615" s="93"/>
    </row>
    <row r="1616" spans="1:28" x14ac:dyDescent="0.25">
      <c r="A1616" s="25"/>
      <c r="B1616" s="25"/>
      <c r="C1616" s="26"/>
      <c r="D1616" s="26"/>
      <c r="E1616" s="25"/>
      <c r="F1616" s="25"/>
      <c r="G1616" s="25"/>
      <c r="H1616" s="25"/>
      <c r="I1616" s="25"/>
      <c r="J1616" s="27"/>
      <c r="K1616" s="27"/>
      <c r="L1616" s="27"/>
      <c r="M1616" s="93" t="e">
        <f>#REF!/#REF!</f>
        <v>#REF!</v>
      </c>
      <c r="N1616" s="27" t="str">
        <f t="shared" si="172"/>
        <v/>
      </c>
      <c r="O1616" s="27" t="e">
        <f t="shared" si="173"/>
        <v>#REF!</v>
      </c>
      <c r="P1616" s="8">
        <f t="shared" si="174"/>
        <v>0</v>
      </c>
      <c r="Q1616" s="8" t="e">
        <f>VLOOKUP(P1616,'Lookup Tables'!$A$3:$B$121,1,TRUE)</f>
        <v>#N/A</v>
      </c>
      <c r="R1616" s="9" t="e">
        <f>VLOOKUP(P1616,'Lookup Tables'!$A$3:$B$121,2,TRUE)</f>
        <v>#N/A</v>
      </c>
      <c r="S1616" s="10" t="e">
        <f>VLOOKUP(P1616,'Lookup Tables'!$D$3:$E$25,2,TRUE)</f>
        <v>#N/A</v>
      </c>
      <c r="T1616" s="24" t="str">
        <f>IF(LEFT(G1616,2)="PH",VLOOKUP(LEFT(G1616,3),'Lookup Tables'!$G$3:$H$37,2,FALSE),IF(ISNA(VLOOKUP(LEFT(G1616,2),'Lookup Tables'!$G$3:$H$37,2,FALSE)),"Other",VLOOKUP(LEFT(G1616,2),'Lookup Tables'!$G$3:$H$37,2,FALSE)))</f>
        <v>Other</v>
      </c>
      <c r="U1616" s="79" t="str">
        <f t="shared" si="175"/>
        <v/>
      </c>
      <c r="V1616" s="79" t="str">
        <f t="shared" si="176"/>
        <v>n/a</v>
      </c>
      <c r="W1616" s="79">
        <f>VLOOKUP(V1616,'Lookup Tables'!$K$3:$L$21,2,FALSE)</f>
        <v>0</v>
      </c>
      <c r="X1616" s="79">
        <f t="shared" si="177"/>
        <v>0</v>
      </c>
      <c r="Y1616" s="12" t="e">
        <f ca="1">IF(R1616="LATE",TODAY()-P1616,0)</f>
        <v>#N/A</v>
      </c>
      <c r="Z1616" s="24" t="e">
        <f ca="1">Y1616*L1616</f>
        <v>#N/A</v>
      </c>
      <c r="AA1616" s="80"/>
      <c r="AB1616" s="93"/>
    </row>
    <row r="1617" spans="1:28" x14ac:dyDescent="0.25">
      <c r="A1617" s="25"/>
      <c r="B1617" s="25"/>
      <c r="C1617" s="26"/>
      <c r="D1617" s="26"/>
      <c r="E1617" s="25"/>
      <c r="F1617" s="25"/>
      <c r="G1617" s="25"/>
      <c r="H1617" s="25"/>
      <c r="I1617" s="25"/>
      <c r="J1617" s="27"/>
      <c r="K1617" s="27"/>
      <c r="L1617" s="27"/>
      <c r="M1617" s="93" t="e">
        <f>#REF!/#REF!</f>
        <v>#REF!</v>
      </c>
      <c r="N1617" s="27" t="str">
        <f t="shared" si="172"/>
        <v/>
      </c>
      <c r="O1617" s="27" t="e">
        <f t="shared" si="173"/>
        <v>#REF!</v>
      </c>
      <c r="P1617" s="8">
        <f t="shared" si="174"/>
        <v>0</v>
      </c>
      <c r="Q1617" s="8" t="e">
        <f>VLOOKUP(P1617,'Lookup Tables'!$A$3:$B$121,1,TRUE)</f>
        <v>#N/A</v>
      </c>
      <c r="R1617" s="9" t="e">
        <f>VLOOKUP(P1617,'Lookup Tables'!$A$3:$B$121,2,TRUE)</f>
        <v>#N/A</v>
      </c>
      <c r="S1617" s="10" t="e">
        <f>VLOOKUP(P1617,'Lookup Tables'!$D$3:$E$25,2,TRUE)</f>
        <v>#N/A</v>
      </c>
      <c r="T1617" s="24" t="str">
        <f>IF(LEFT(G1617,2)="PH",VLOOKUP(LEFT(G1617,3),'Lookup Tables'!$G$3:$H$37,2,FALSE),IF(ISNA(VLOOKUP(LEFT(G1617,2),'Lookup Tables'!$G$3:$H$37,2,FALSE)),"Other",VLOOKUP(LEFT(G1617,2),'Lookup Tables'!$G$3:$H$37,2,FALSE)))</f>
        <v>Other</v>
      </c>
      <c r="U1617" s="79" t="str">
        <f t="shared" si="175"/>
        <v/>
      </c>
      <c r="V1617" s="79" t="str">
        <f t="shared" si="176"/>
        <v>n/a</v>
      </c>
      <c r="W1617" s="79">
        <f>VLOOKUP(V1617,'Lookup Tables'!$K$3:$L$21,2,FALSE)</f>
        <v>0</v>
      </c>
      <c r="X1617" s="79">
        <f t="shared" si="177"/>
        <v>0</v>
      </c>
      <c r="Y1617" s="12" t="e">
        <f ca="1">IF(R1617="LATE",TODAY()-P1617,0)</f>
        <v>#N/A</v>
      </c>
      <c r="Z1617" s="24" t="e">
        <f ca="1">Y1617*L1617</f>
        <v>#N/A</v>
      </c>
      <c r="AA1617" s="80"/>
      <c r="AB1617" s="93"/>
    </row>
    <row r="1618" spans="1:28" x14ac:dyDescent="0.25">
      <c r="A1618" s="25"/>
      <c r="B1618" s="25"/>
      <c r="C1618" s="26"/>
      <c r="D1618" s="26"/>
      <c r="E1618" s="25"/>
      <c r="F1618" s="25"/>
      <c r="G1618" s="25"/>
      <c r="H1618" s="25"/>
      <c r="I1618" s="25"/>
      <c r="J1618" s="27"/>
      <c r="K1618" s="27"/>
      <c r="L1618" s="27"/>
      <c r="M1618" s="93" t="e">
        <f>#REF!/#REF!</f>
        <v>#REF!</v>
      </c>
      <c r="N1618" s="27" t="str">
        <f t="shared" si="172"/>
        <v/>
      </c>
      <c r="O1618" s="27" t="e">
        <f t="shared" si="173"/>
        <v>#REF!</v>
      </c>
      <c r="P1618" s="8">
        <f t="shared" si="174"/>
        <v>0</v>
      </c>
      <c r="Q1618" s="8" t="e">
        <f>VLOOKUP(P1618,'Lookup Tables'!$A$3:$B$121,1,TRUE)</f>
        <v>#N/A</v>
      </c>
      <c r="R1618" s="9" t="e">
        <f>VLOOKUP(P1618,'Lookup Tables'!$A$3:$B$121,2,TRUE)</f>
        <v>#N/A</v>
      </c>
      <c r="S1618" s="10" t="e">
        <f>VLOOKUP(P1618,'Lookup Tables'!$D$3:$E$25,2,TRUE)</f>
        <v>#N/A</v>
      </c>
      <c r="T1618" s="24" t="str">
        <f>IF(LEFT(G1618,2)="PH",VLOOKUP(LEFT(G1618,3),'Lookup Tables'!$G$3:$H$37,2,FALSE),IF(ISNA(VLOOKUP(LEFT(G1618,2),'Lookup Tables'!$G$3:$H$37,2,FALSE)),"Other",VLOOKUP(LEFT(G1618,2),'Lookup Tables'!$G$3:$H$37,2,FALSE)))</f>
        <v>Other</v>
      </c>
      <c r="U1618" s="79" t="str">
        <f t="shared" si="175"/>
        <v/>
      </c>
      <c r="V1618" s="79" t="str">
        <f t="shared" si="176"/>
        <v>n/a</v>
      </c>
      <c r="W1618" s="79">
        <f>VLOOKUP(V1618,'Lookup Tables'!$K$3:$L$21,2,FALSE)</f>
        <v>0</v>
      </c>
      <c r="X1618" s="79">
        <f t="shared" si="177"/>
        <v>0</v>
      </c>
      <c r="Y1618" s="12" t="e">
        <f ca="1">IF(R1618="LATE",TODAY()-P1618,0)</f>
        <v>#N/A</v>
      </c>
      <c r="Z1618" s="24" t="e">
        <f ca="1">Y1618*L1618</f>
        <v>#N/A</v>
      </c>
      <c r="AA1618" s="80"/>
      <c r="AB1618" s="93"/>
    </row>
    <row r="1619" spans="1:28" x14ac:dyDescent="0.25">
      <c r="A1619" s="25"/>
      <c r="B1619" s="25"/>
      <c r="C1619" s="26"/>
      <c r="D1619" s="26"/>
      <c r="E1619" s="25"/>
      <c r="F1619" s="25"/>
      <c r="G1619" s="25"/>
      <c r="H1619" s="25"/>
      <c r="I1619" s="25"/>
      <c r="J1619" s="27"/>
      <c r="K1619" s="27"/>
      <c r="L1619" s="27"/>
      <c r="M1619" s="93" t="e">
        <f>#REF!/#REF!</f>
        <v>#REF!</v>
      </c>
      <c r="N1619" s="27" t="str">
        <f t="shared" si="172"/>
        <v/>
      </c>
      <c r="O1619" s="27" t="e">
        <f t="shared" si="173"/>
        <v>#REF!</v>
      </c>
      <c r="P1619" s="8">
        <f t="shared" si="174"/>
        <v>0</v>
      </c>
      <c r="Q1619" s="8" t="e">
        <f>VLOOKUP(P1619,'Lookup Tables'!$A$3:$B$121,1,TRUE)</f>
        <v>#N/A</v>
      </c>
      <c r="R1619" s="9" t="e">
        <f>VLOOKUP(P1619,'Lookup Tables'!$A$3:$B$121,2,TRUE)</f>
        <v>#N/A</v>
      </c>
      <c r="S1619" s="10" t="e">
        <f>VLOOKUP(P1619,'Lookup Tables'!$D$3:$E$25,2,TRUE)</f>
        <v>#N/A</v>
      </c>
      <c r="T1619" s="24" t="str">
        <f>IF(LEFT(G1619,2)="PH",VLOOKUP(LEFT(G1619,3),'Lookup Tables'!$G$3:$H$37,2,FALSE),IF(ISNA(VLOOKUP(LEFT(G1619,2),'Lookup Tables'!$G$3:$H$37,2,FALSE)),"Other",VLOOKUP(LEFT(G1619,2),'Lookup Tables'!$G$3:$H$37,2,FALSE)))</f>
        <v>Other</v>
      </c>
      <c r="U1619" s="79" t="str">
        <f t="shared" si="175"/>
        <v/>
      </c>
      <c r="V1619" s="79" t="str">
        <f t="shared" si="176"/>
        <v>n/a</v>
      </c>
      <c r="W1619" s="79">
        <f>VLOOKUP(V1619,'Lookup Tables'!$K$3:$L$21,2,FALSE)</f>
        <v>0</v>
      </c>
      <c r="X1619" s="79">
        <f t="shared" si="177"/>
        <v>0</v>
      </c>
      <c r="Y1619" s="12" t="e">
        <f ca="1">IF(R1619="LATE",TODAY()-P1619,0)</f>
        <v>#N/A</v>
      </c>
      <c r="Z1619" s="24" t="e">
        <f ca="1">Y1619*L1619</f>
        <v>#N/A</v>
      </c>
      <c r="AA1619" s="80"/>
      <c r="AB1619" s="93"/>
    </row>
    <row r="1620" spans="1:28" x14ac:dyDescent="0.25">
      <c r="A1620" s="25"/>
      <c r="B1620" s="25"/>
      <c r="C1620" s="26"/>
      <c r="D1620" s="26"/>
      <c r="E1620" s="25"/>
      <c r="F1620" s="25"/>
      <c r="G1620" s="25"/>
      <c r="H1620" s="25"/>
      <c r="I1620" s="25"/>
      <c r="J1620" s="27"/>
      <c r="K1620" s="27"/>
      <c r="L1620" s="27"/>
      <c r="M1620" s="93" t="e">
        <f>#REF!/#REF!</f>
        <v>#REF!</v>
      </c>
      <c r="N1620" s="27" t="str">
        <f t="shared" si="172"/>
        <v/>
      </c>
      <c r="O1620" s="27" t="e">
        <f t="shared" si="173"/>
        <v>#REF!</v>
      </c>
      <c r="P1620" s="8">
        <f t="shared" si="174"/>
        <v>0</v>
      </c>
      <c r="Q1620" s="8" t="e">
        <f>VLOOKUP(P1620,'Lookup Tables'!$A$3:$B$121,1,TRUE)</f>
        <v>#N/A</v>
      </c>
      <c r="R1620" s="9" t="e">
        <f>VLOOKUP(P1620,'Lookup Tables'!$A$3:$B$121,2,TRUE)</f>
        <v>#N/A</v>
      </c>
      <c r="S1620" s="10" t="e">
        <f>VLOOKUP(P1620,'Lookup Tables'!$D$3:$E$25,2,TRUE)</f>
        <v>#N/A</v>
      </c>
      <c r="T1620" s="24" t="str">
        <f>IF(LEFT(G1620,2)="PH",VLOOKUP(LEFT(G1620,3),'Lookup Tables'!$G$3:$H$37,2,FALSE),IF(ISNA(VLOOKUP(LEFT(G1620,2),'Lookup Tables'!$G$3:$H$37,2,FALSE)),"Other",VLOOKUP(LEFT(G1620,2),'Lookup Tables'!$G$3:$H$37,2,FALSE)))</f>
        <v>Other</v>
      </c>
      <c r="U1620" s="79" t="str">
        <f t="shared" si="175"/>
        <v/>
      </c>
      <c r="V1620" s="79" t="str">
        <f t="shared" si="176"/>
        <v>n/a</v>
      </c>
      <c r="W1620" s="79">
        <f>VLOOKUP(V1620,'Lookup Tables'!$K$3:$L$21,2,FALSE)</f>
        <v>0</v>
      </c>
      <c r="X1620" s="79">
        <f t="shared" si="177"/>
        <v>0</v>
      </c>
      <c r="Y1620" s="12" t="e">
        <f ca="1">IF(R1620="LATE",TODAY()-P1620,0)</f>
        <v>#N/A</v>
      </c>
      <c r="Z1620" s="24" t="e">
        <f ca="1">Y1620*L1620</f>
        <v>#N/A</v>
      </c>
      <c r="AA1620" s="80"/>
      <c r="AB1620" s="93"/>
    </row>
    <row r="1621" spans="1:28" x14ac:dyDescent="0.25">
      <c r="A1621" s="25"/>
      <c r="B1621" s="25"/>
      <c r="C1621" s="26"/>
      <c r="D1621" s="26"/>
      <c r="E1621" s="25"/>
      <c r="F1621" s="25"/>
      <c r="G1621" s="25"/>
      <c r="H1621" s="25"/>
      <c r="I1621" s="25"/>
      <c r="J1621" s="27"/>
      <c r="K1621" s="27"/>
      <c r="L1621" s="27"/>
      <c r="M1621" s="93" t="e">
        <f>#REF!/#REF!</f>
        <v>#REF!</v>
      </c>
      <c r="N1621" s="27" t="str">
        <f t="shared" si="172"/>
        <v/>
      </c>
      <c r="O1621" s="27" t="e">
        <f t="shared" si="173"/>
        <v>#REF!</v>
      </c>
      <c r="P1621" s="8">
        <f t="shared" si="174"/>
        <v>0</v>
      </c>
      <c r="Q1621" s="8" t="e">
        <f>VLOOKUP(P1621,'Lookup Tables'!$A$3:$B$121,1,TRUE)</f>
        <v>#N/A</v>
      </c>
      <c r="R1621" s="9" t="e">
        <f>VLOOKUP(P1621,'Lookup Tables'!$A$3:$B$121,2,TRUE)</f>
        <v>#N/A</v>
      </c>
      <c r="S1621" s="10" t="e">
        <f>VLOOKUP(P1621,'Lookup Tables'!$D$3:$E$25,2,TRUE)</f>
        <v>#N/A</v>
      </c>
      <c r="T1621" s="24" t="str">
        <f>IF(LEFT(G1621,2)="PH",VLOOKUP(LEFT(G1621,3),'Lookup Tables'!$G$3:$H$37,2,FALSE),IF(ISNA(VLOOKUP(LEFT(G1621,2),'Lookup Tables'!$G$3:$H$37,2,FALSE)),"Other",VLOOKUP(LEFT(G1621,2),'Lookup Tables'!$G$3:$H$37,2,FALSE)))</f>
        <v>Other</v>
      </c>
      <c r="U1621" s="79" t="str">
        <f t="shared" si="175"/>
        <v/>
      </c>
      <c r="V1621" s="79" t="str">
        <f t="shared" si="176"/>
        <v>n/a</v>
      </c>
      <c r="W1621" s="79">
        <f>VLOOKUP(V1621,'Lookup Tables'!$K$3:$L$21,2,FALSE)</f>
        <v>0</v>
      </c>
      <c r="X1621" s="79">
        <f t="shared" si="177"/>
        <v>0</v>
      </c>
      <c r="Y1621" s="12" t="e">
        <f ca="1">IF(R1621="LATE",TODAY()-P1621,0)</f>
        <v>#N/A</v>
      </c>
      <c r="Z1621" s="24" t="e">
        <f ca="1">Y1621*L1621</f>
        <v>#N/A</v>
      </c>
      <c r="AA1621" s="80"/>
      <c r="AB1621" s="93"/>
    </row>
    <row r="1622" spans="1:28" x14ac:dyDescent="0.25">
      <c r="A1622" s="25"/>
      <c r="B1622" s="25"/>
      <c r="C1622" s="26"/>
      <c r="D1622" s="26"/>
      <c r="E1622" s="25"/>
      <c r="F1622" s="25"/>
      <c r="G1622" s="25"/>
      <c r="H1622" s="25"/>
      <c r="I1622" s="25"/>
      <c r="J1622" s="27"/>
      <c r="K1622" s="27"/>
      <c r="L1622" s="27"/>
      <c r="M1622" s="93" t="e">
        <f>#REF!/#REF!</f>
        <v>#REF!</v>
      </c>
      <c r="N1622" s="27" t="str">
        <f t="shared" si="172"/>
        <v/>
      </c>
      <c r="O1622" s="27" t="e">
        <f t="shared" si="173"/>
        <v>#REF!</v>
      </c>
      <c r="P1622" s="8">
        <f t="shared" si="174"/>
        <v>0</v>
      </c>
      <c r="Q1622" s="8" t="e">
        <f>VLOOKUP(P1622,'Lookup Tables'!$A$3:$B$121,1,TRUE)</f>
        <v>#N/A</v>
      </c>
      <c r="R1622" s="9" t="e">
        <f>VLOOKUP(P1622,'Lookup Tables'!$A$3:$B$121,2,TRUE)</f>
        <v>#N/A</v>
      </c>
      <c r="S1622" s="10" t="e">
        <f>VLOOKUP(P1622,'Lookup Tables'!$D$3:$E$25,2,TRUE)</f>
        <v>#N/A</v>
      </c>
      <c r="T1622" s="24" t="str">
        <f>IF(LEFT(G1622,2)="PH",VLOOKUP(LEFT(G1622,3),'Lookup Tables'!$G$3:$H$37,2,FALSE),IF(ISNA(VLOOKUP(LEFT(G1622,2),'Lookup Tables'!$G$3:$H$37,2,FALSE)),"Other",VLOOKUP(LEFT(G1622,2),'Lookup Tables'!$G$3:$H$37,2,FALSE)))</f>
        <v>Other</v>
      </c>
      <c r="U1622" s="79" t="str">
        <f t="shared" si="175"/>
        <v/>
      </c>
      <c r="V1622" s="79" t="str">
        <f t="shared" si="176"/>
        <v>n/a</v>
      </c>
      <c r="W1622" s="79">
        <f>VLOOKUP(V1622,'Lookup Tables'!$K$3:$L$21,2,FALSE)</f>
        <v>0</v>
      </c>
      <c r="X1622" s="79">
        <f t="shared" si="177"/>
        <v>0</v>
      </c>
      <c r="Y1622" s="12" t="e">
        <f ca="1">IF(R1622="LATE",TODAY()-P1622,0)</f>
        <v>#N/A</v>
      </c>
      <c r="Z1622" s="24" t="e">
        <f ca="1">Y1622*L1622</f>
        <v>#N/A</v>
      </c>
      <c r="AA1622" s="80"/>
      <c r="AB1622" s="93"/>
    </row>
    <row r="1623" spans="1:28" x14ac:dyDescent="0.25">
      <c r="A1623" s="25"/>
      <c r="B1623" s="25"/>
      <c r="C1623" s="26"/>
      <c r="D1623" s="26"/>
      <c r="E1623" s="25"/>
      <c r="F1623" s="25"/>
      <c r="G1623" s="25"/>
      <c r="H1623" s="25"/>
      <c r="I1623" s="25"/>
      <c r="J1623" s="27"/>
      <c r="K1623" s="27"/>
      <c r="L1623" s="27"/>
      <c r="M1623" s="93" t="e">
        <f>#REF!/#REF!</f>
        <v>#REF!</v>
      </c>
      <c r="N1623" s="27" t="str">
        <f t="shared" si="172"/>
        <v/>
      </c>
      <c r="O1623" s="27" t="e">
        <f t="shared" si="173"/>
        <v>#REF!</v>
      </c>
      <c r="P1623" s="8">
        <f t="shared" si="174"/>
        <v>0</v>
      </c>
      <c r="Q1623" s="8" t="e">
        <f>VLOOKUP(P1623,'Lookup Tables'!$A$3:$B$121,1,TRUE)</f>
        <v>#N/A</v>
      </c>
      <c r="R1623" s="9" t="e">
        <f>VLOOKUP(P1623,'Lookup Tables'!$A$3:$B$121,2,TRUE)</f>
        <v>#N/A</v>
      </c>
      <c r="S1623" s="10" t="e">
        <f>VLOOKUP(P1623,'Lookup Tables'!$D$3:$E$25,2,TRUE)</f>
        <v>#N/A</v>
      </c>
      <c r="T1623" s="24" t="str">
        <f>IF(LEFT(G1623,2)="PH",VLOOKUP(LEFT(G1623,3),'Lookup Tables'!$G$3:$H$37,2,FALSE),IF(ISNA(VLOOKUP(LEFT(G1623,2),'Lookup Tables'!$G$3:$H$37,2,FALSE)),"Other",VLOOKUP(LEFT(G1623,2),'Lookup Tables'!$G$3:$H$37,2,FALSE)))</f>
        <v>Other</v>
      </c>
      <c r="U1623" s="79" t="str">
        <f t="shared" si="175"/>
        <v/>
      </c>
      <c r="V1623" s="79" t="str">
        <f t="shared" si="176"/>
        <v>n/a</v>
      </c>
      <c r="W1623" s="79">
        <f>VLOOKUP(V1623,'Lookup Tables'!$K$3:$L$21,2,FALSE)</f>
        <v>0</v>
      </c>
      <c r="X1623" s="79">
        <f t="shared" si="177"/>
        <v>0</v>
      </c>
      <c r="Y1623" s="12" t="e">
        <f ca="1">IF(R1623="LATE",TODAY()-P1623,0)</f>
        <v>#N/A</v>
      </c>
      <c r="Z1623" s="24" t="e">
        <f ca="1">Y1623*L1623</f>
        <v>#N/A</v>
      </c>
      <c r="AA1623" s="80"/>
      <c r="AB1623" s="93"/>
    </row>
    <row r="1624" spans="1:28" x14ac:dyDescent="0.25">
      <c r="A1624" s="25"/>
      <c r="B1624" s="25"/>
      <c r="C1624" s="26"/>
      <c r="D1624" s="26"/>
      <c r="E1624" s="25"/>
      <c r="F1624" s="25"/>
      <c r="G1624" s="25"/>
      <c r="H1624" s="25"/>
      <c r="I1624" s="25"/>
      <c r="J1624" s="27"/>
      <c r="K1624" s="27"/>
      <c r="L1624" s="27"/>
      <c r="M1624" s="93" t="e">
        <f>#REF!/#REF!</f>
        <v>#REF!</v>
      </c>
      <c r="N1624" s="27" t="str">
        <f t="shared" si="172"/>
        <v/>
      </c>
      <c r="O1624" s="27" t="e">
        <f t="shared" si="173"/>
        <v>#REF!</v>
      </c>
      <c r="P1624" s="8">
        <f t="shared" si="174"/>
        <v>0</v>
      </c>
      <c r="Q1624" s="8" t="e">
        <f>VLOOKUP(P1624,'Lookup Tables'!$A$3:$B$121,1,TRUE)</f>
        <v>#N/A</v>
      </c>
      <c r="R1624" s="9" t="e">
        <f>VLOOKUP(P1624,'Lookup Tables'!$A$3:$B$121,2,TRUE)</f>
        <v>#N/A</v>
      </c>
      <c r="S1624" s="10" t="e">
        <f>VLOOKUP(P1624,'Lookup Tables'!$D$3:$E$25,2,TRUE)</f>
        <v>#N/A</v>
      </c>
      <c r="T1624" s="24" t="str">
        <f>IF(LEFT(G1624,2)="PH",VLOOKUP(LEFT(G1624,3),'Lookup Tables'!$G$3:$H$37,2,FALSE),IF(ISNA(VLOOKUP(LEFT(G1624,2),'Lookup Tables'!$G$3:$H$37,2,FALSE)),"Other",VLOOKUP(LEFT(G1624,2),'Lookup Tables'!$G$3:$H$37,2,FALSE)))</f>
        <v>Other</v>
      </c>
      <c r="U1624" s="79" t="str">
        <f t="shared" si="175"/>
        <v/>
      </c>
      <c r="V1624" s="79" t="str">
        <f t="shared" si="176"/>
        <v>n/a</v>
      </c>
      <c r="W1624" s="79">
        <f>VLOOKUP(V1624,'Lookup Tables'!$K$3:$L$21,2,FALSE)</f>
        <v>0</v>
      </c>
      <c r="X1624" s="79">
        <f t="shared" si="177"/>
        <v>0</v>
      </c>
      <c r="Y1624" s="12" t="e">
        <f ca="1">IF(R1624="LATE",TODAY()-P1624,0)</f>
        <v>#N/A</v>
      </c>
      <c r="Z1624" s="24" t="e">
        <f ca="1">Y1624*L1624</f>
        <v>#N/A</v>
      </c>
      <c r="AA1624" s="80"/>
      <c r="AB1624" s="93"/>
    </row>
    <row r="1625" spans="1:28" x14ac:dyDescent="0.25">
      <c r="A1625" s="25"/>
      <c r="B1625" s="25"/>
      <c r="C1625" s="26"/>
      <c r="D1625" s="26"/>
      <c r="E1625" s="25"/>
      <c r="F1625" s="25"/>
      <c r="G1625" s="25"/>
      <c r="H1625" s="25"/>
      <c r="I1625" s="25"/>
      <c r="J1625" s="27"/>
      <c r="K1625" s="27"/>
      <c r="L1625" s="27"/>
      <c r="M1625" s="93" t="e">
        <f>#REF!/#REF!</f>
        <v>#REF!</v>
      </c>
      <c r="N1625" s="27" t="str">
        <f t="shared" si="172"/>
        <v/>
      </c>
      <c r="O1625" s="27" t="e">
        <f t="shared" si="173"/>
        <v>#REF!</v>
      </c>
      <c r="P1625" s="8">
        <f t="shared" si="174"/>
        <v>0</v>
      </c>
      <c r="Q1625" s="8" t="e">
        <f>VLOOKUP(P1625,'Lookup Tables'!$A$3:$B$121,1,TRUE)</f>
        <v>#N/A</v>
      </c>
      <c r="R1625" s="9" t="e">
        <f>VLOOKUP(P1625,'Lookup Tables'!$A$3:$B$121,2,TRUE)</f>
        <v>#N/A</v>
      </c>
      <c r="S1625" s="10" t="e">
        <f>VLOOKUP(P1625,'Lookup Tables'!$D$3:$E$25,2,TRUE)</f>
        <v>#N/A</v>
      </c>
      <c r="T1625" s="24" t="str">
        <f>IF(LEFT(G1625,2)="PH",VLOOKUP(LEFT(G1625,3),'Lookup Tables'!$G$3:$H$37,2,FALSE),IF(ISNA(VLOOKUP(LEFT(G1625,2),'Lookup Tables'!$G$3:$H$37,2,FALSE)),"Other",VLOOKUP(LEFT(G1625,2),'Lookup Tables'!$G$3:$H$37,2,FALSE)))</f>
        <v>Other</v>
      </c>
      <c r="U1625" s="79" t="str">
        <f t="shared" si="175"/>
        <v/>
      </c>
      <c r="V1625" s="79" t="str">
        <f t="shared" si="176"/>
        <v>n/a</v>
      </c>
      <c r="W1625" s="79">
        <f>VLOOKUP(V1625,'Lookup Tables'!$K$3:$L$21,2,FALSE)</f>
        <v>0</v>
      </c>
      <c r="X1625" s="79">
        <f t="shared" si="177"/>
        <v>0</v>
      </c>
      <c r="Y1625" s="12" t="e">
        <f ca="1">IF(R1625="LATE",TODAY()-P1625,0)</f>
        <v>#N/A</v>
      </c>
      <c r="Z1625" s="24" t="e">
        <f ca="1">Y1625*L1625</f>
        <v>#N/A</v>
      </c>
      <c r="AA1625" s="80"/>
      <c r="AB1625" s="93"/>
    </row>
    <row r="1626" spans="1:28" x14ac:dyDescent="0.25">
      <c r="A1626" s="25"/>
      <c r="B1626" s="25"/>
      <c r="C1626" s="26"/>
      <c r="D1626" s="26"/>
      <c r="E1626" s="25"/>
      <c r="F1626" s="25"/>
      <c r="G1626" s="25"/>
      <c r="H1626" s="25"/>
      <c r="I1626" s="25"/>
      <c r="J1626" s="27"/>
      <c r="K1626" s="27"/>
      <c r="L1626" s="27"/>
      <c r="M1626" s="93" t="e">
        <f>#REF!/#REF!</f>
        <v>#REF!</v>
      </c>
      <c r="N1626" s="27" t="str">
        <f t="shared" si="172"/>
        <v/>
      </c>
      <c r="O1626" s="27" t="e">
        <f t="shared" si="173"/>
        <v>#REF!</v>
      </c>
      <c r="P1626" s="8">
        <f t="shared" si="174"/>
        <v>0</v>
      </c>
      <c r="Q1626" s="8" t="e">
        <f>VLOOKUP(P1626,'Lookup Tables'!$A$3:$B$121,1,TRUE)</f>
        <v>#N/A</v>
      </c>
      <c r="R1626" s="9" t="e">
        <f>VLOOKUP(P1626,'Lookup Tables'!$A$3:$B$121,2,TRUE)</f>
        <v>#N/A</v>
      </c>
      <c r="S1626" s="10" t="e">
        <f>VLOOKUP(P1626,'Lookup Tables'!$D$3:$E$25,2,TRUE)</f>
        <v>#N/A</v>
      </c>
      <c r="T1626" s="24" t="str">
        <f>IF(LEFT(G1626,2)="PH",VLOOKUP(LEFT(G1626,3),'Lookup Tables'!$G$3:$H$37,2,FALSE),IF(ISNA(VLOOKUP(LEFT(G1626,2),'Lookup Tables'!$G$3:$H$37,2,FALSE)),"Other",VLOOKUP(LEFT(G1626,2),'Lookup Tables'!$G$3:$H$37,2,FALSE)))</f>
        <v>Other</v>
      </c>
      <c r="U1626" s="79" t="str">
        <f t="shared" si="175"/>
        <v/>
      </c>
      <c r="V1626" s="79" t="str">
        <f t="shared" si="176"/>
        <v>n/a</v>
      </c>
      <c r="W1626" s="79">
        <f>VLOOKUP(V1626,'Lookup Tables'!$K$3:$L$21,2,FALSE)</f>
        <v>0</v>
      </c>
      <c r="X1626" s="79">
        <f t="shared" si="177"/>
        <v>0</v>
      </c>
      <c r="Y1626" s="12" t="e">
        <f ca="1">IF(R1626="LATE",TODAY()-P1626,0)</f>
        <v>#N/A</v>
      </c>
      <c r="Z1626" s="24" t="e">
        <f ca="1">Y1626*L1626</f>
        <v>#N/A</v>
      </c>
      <c r="AA1626" s="80"/>
      <c r="AB1626" s="93"/>
    </row>
    <row r="1627" spans="1:28" x14ac:dyDescent="0.25">
      <c r="A1627" s="25"/>
      <c r="B1627" s="25"/>
      <c r="C1627" s="26"/>
      <c r="D1627" s="26"/>
      <c r="E1627" s="25"/>
      <c r="F1627" s="25"/>
      <c r="G1627" s="25"/>
      <c r="H1627" s="25"/>
      <c r="I1627" s="25"/>
      <c r="J1627" s="27"/>
      <c r="K1627" s="27"/>
      <c r="L1627" s="27"/>
      <c r="M1627" s="93" t="e">
        <f>#REF!/#REF!</f>
        <v>#REF!</v>
      </c>
      <c r="N1627" s="27" t="str">
        <f t="shared" si="172"/>
        <v/>
      </c>
      <c r="O1627" s="27" t="e">
        <f t="shared" si="173"/>
        <v>#REF!</v>
      </c>
      <c r="P1627" s="8">
        <f t="shared" si="174"/>
        <v>0</v>
      </c>
      <c r="Q1627" s="8" t="e">
        <f>VLOOKUP(P1627,'Lookup Tables'!$A$3:$B$121,1,TRUE)</f>
        <v>#N/A</v>
      </c>
      <c r="R1627" s="9" t="e">
        <f>VLOOKUP(P1627,'Lookup Tables'!$A$3:$B$121,2,TRUE)</f>
        <v>#N/A</v>
      </c>
      <c r="S1627" s="10" t="e">
        <f>VLOOKUP(P1627,'Lookup Tables'!$D$3:$E$25,2,TRUE)</f>
        <v>#N/A</v>
      </c>
      <c r="T1627" s="24" t="str">
        <f>IF(LEFT(G1627,2)="PH",VLOOKUP(LEFT(G1627,3),'Lookup Tables'!$G$3:$H$37,2,FALSE),IF(ISNA(VLOOKUP(LEFT(G1627,2),'Lookup Tables'!$G$3:$H$37,2,FALSE)),"Other",VLOOKUP(LEFT(G1627,2),'Lookup Tables'!$G$3:$H$37,2,FALSE)))</f>
        <v>Other</v>
      </c>
      <c r="U1627" s="79" t="str">
        <f t="shared" si="175"/>
        <v/>
      </c>
      <c r="V1627" s="79" t="str">
        <f t="shared" si="176"/>
        <v>n/a</v>
      </c>
      <c r="W1627" s="79">
        <f>VLOOKUP(V1627,'Lookup Tables'!$K$3:$L$21,2,FALSE)</f>
        <v>0</v>
      </c>
      <c r="X1627" s="79">
        <f t="shared" si="177"/>
        <v>0</v>
      </c>
      <c r="Y1627" s="12" t="e">
        <f ca="1">IF(R1627="LATE",TODAY()-P1627,0)</f>
        <v>#N/A</v>
      </c>
      <c r="Z1627" s="24" t="e">
        <f ca="1">Y1627*L1627</f>
        <v>#N/A</v>
      </c>
      <c r="AA1627" s="80"/>
      <c r="AB1627" s="93"/>
    </row>
    <row r="1628" spans="1:28" x14ac:dyDescent="0.25">
      <c r="A1628" s="25"/>
      <c r="B1628" s="25"/>
      <c r="C1628" s="26"/>
      <c r="D1628" s="26"/>
      <c r="E1628" s="25"/>
      <c r="F1628" s="25"/>
      <c r="G1628" s="25"/>
      <c r="H1628" s="25"/>
      <c r="I1628" s="25"/>
      <c r="J1628" s="27"/>
      <c r="K1628" s="27"/>
      <c r="L1628" s="27"/>
      <c r="M1628" s="93" t="e">
        <f>#REF!/#REF!</f>
        <v>#REF!</v>
      </c>
      <c r="N1628" s="27" t="str">
        <f t="shared" si="172"/>
        <v/>
      </c>
      <c r="O1628" s="27" t="e">
        <f t="shared" si="173"/>
        <v>#REF!</v>
      </c>
      <c r="P1628" s="8">
        <f t="shared" si="174"/>
        <v>0</v>
      </c>
      <c r="Q1628" s="8" t="e">
        <f>VLOOKUP(P1628,'Lookup Tables'!$A$3:$B$121,1,TRUE)</f>
        <v>#N/A</v>
      </c>
      <c r="R1628" s="9" t="e">
        <f>VLOOKUP(P1628,'Lookup Tables'!$A$3:$B$121,2,TRUE)</f>
        <v>#N/A</v>
      </c>
      <c r="S1628" s="10" t="e">
        <f>VLOOKUP(P1628,'Lookup Tables'!$D$3:$E$25,2,TRUE)</f>
        <v>#N/A</v>
      </c>
      <c r="T1628" s="24" t="str">
        <f>IF(LEFT(G1628,2)="PH",VLOOKUP(LEFT(G1628,3),'Lookup Tables'!$G$3:$H$37,2,FALSE),IF(ISNA(VLOOKUP(LEFT(G1628,2),'Lookup Tables'!$G$3:$H$37,2,FALSE)),"Other",VLOOKUP(LEFT(G1628,2),'Lookup Tables'!$G$3:$H$37,2,FALSE)))</f>
        <v>Other</v>
      </c>
      <c r="U1628" s="79" t="str">
        <f t="shared" si="175"/>
        <v/>
      </c>
      <c r="V1628" s="79" t="str">
        <f t="shared" si="176"/>
        <v>n/a</v>
      </c>
      <c r="W1628" s="79">
        <f>VLOOKUP(V1628,'Lookup Tables'!$K$3:$L$21,2,FALSE)</f>
        <v>0</v>
      </c>
      <c r="X1628" s="79">
        <f t="shared" si="177"/>
        <v>0</v>
      </c>
      <c r="Y1628" s="12" t="e">
        <f ca="1">IF(R1628="LATE",TODAY()-P1628,0)</f>
        <v>#N/A</v>
      </c>
      <c r="Z1628" s="24" t="e">
        <f ca="1">Y1628*L1628</f>
        <v>#N/A</v>
      </c>
      <c r="AA1628" s="80"/>
      <c r="AB1628" s="93"/>
    </row>
    <row r="1629" spans="1:28" x14ac:dyDescent="0.25">
      <c r="A1629" s="25"/>
      <c r="B1629" s="25"/>
      <c r="C1629" s="26"/>
      <c r="D1629" s="26"/>
      <c r="E1629" s="25"/>
      <c r="F1629" s="25"/>
      <c r="G1629" s="25"/>
      <c r="H1629" s="25"/>
      <c r="I1629" s="25"/>
      <c r="J1629" s="27"/>
      <c r="K1629" s="27"/>
      <c r="L1629" s="27"/>
      <c r="M1629" s="93" t="e">
        <f>#REF!/#REF!</f>
        <v>#REF!</v>
      </c>
      <c r="N1629" s="27" t="str">
        <f t="shared" si="172"/>
        <v/>
      </c>
      <c r="O1629" s="27" t="e">
        <f t="shared" si="173"/>
        <v>#REF!</v>
      </c>
      <c r="P1629" s="8">
        <f t="shared" si="174"/>
        <v>0</v>
      </c>
      <c r="Q1629" s="8" t="e">
        <f>VLOOKUP(P1629,'Lookup Tables'!$A$3:$B$121,1,TRUE)</f>
        <v>#N/A</v>
      </c>
      <c r="R1629" s="9" t="e">
        <f>VLOOKUP(P1629,'Lookup Tables'!$A$3:$B$121,2,TRUE)</f>
        <v>#N/A</v>
      </c>
      <c r="S1629" s="10" t="e">
        <f>VLOOKUP(P1629,'Lookup Tables'!$D$3:$E$25,2,TRUE)</f>
        <v>#N/A</v>
      </c>
      <c r="T1629" s="24" t="str">
        <f>IF(LEFT(G1629,2)="PH",VLOOKUP(LEFT(G1629,3),'Lookup Tables'!$G$3:$H$37,2,FALSE),IF(ISNA(VLOOKUP(LEFT(G1629,2),'Lookup Tables'!$G$3:$H$37,2,FALSE)),"Other",VLOOKUP(LEFT(G1629,2),'Lookup Tables'!$G$3:$H$37,2,FALSE)))</f>
        <v>Other</v>
      </c>
      <c r="U1629" s="79" t="str">
        <f t="shared" si="175"/>
        <v/>
      </c>
      <c r="V1629" s="79" t="str">
        <f t="shared" si="176"/>
        <v>n/a</v>
      </c>
      <c r="W1629" s="79">
        <f>VLOOKUP(V1629,'Lookup Tables'!$K$3:$L$21,2,FALSE)</f>
        <v>0</v>
      </c>
      <c r="X1629" s="79">
        <f t="shared" si="177"/>
        <v>0</v>
      </c>
      <c r="Y1629" s="12" t="e">
        <f ca="1">IF(R1629="LATE",TODAY()-P1629,0)</f>
        <v>#N/A</v>
      </c>
      <c r="Z1629" s="24" t="e">
        <f ca="1">Y1629*L1629</f>
        <v>#N/A</v>
      </c>
      <c r="AA1629" s="80"/>
      <c r="AB1629" s="93"/>
    </row>
    <row r="1630" spans="1:28" x14ac:dyDescent="0.25">
      <c r="A1630" s="25"/>
      <c r="B1630" s="25"/>
      <c r="C1630" s="26"/>
      <c r="D1630" s="26"/>
      <c r="E1630" s="25"/>
      <c r="F1630" s="25"/>
      <c r="G1630" s="25"/>
      <c r="H1630" s="25"/>
      <c r="I1630" s="25"/>
      <c r="J1630" s="27"/>
      <c r="K1630" s="27"/>
      <c r="L1630" s="27"/>
      <c r="M1630" s="93" t="e">
        <f>#REF!/#REF!</f>
        <v>#REF!</v>
      </c>
      <c r="N1630" s="27" t="str">
        <f t="shared" si="172"/>
        <v/>
      </c>
      <c r="O1630" s="27" t="e">
        <f t="shared" si="173"/>
        <v>#REF!</v>
      </c>
      <c r="P1630" s="8">
        <f t="shared" si="174"/>
        <v>0</v>
      </c>
      <c r="Q1630" s="8" t="e">
        <f>VLOOKUP(P1630,'Lookup Tables'!$A$3:$B$121,1,TRUE)</f>
        <v>#N/A</v>
      </c>
      <c r="R1630" s="9" t="e">
        <f>VLOOKUP(P1630,'Lookup Tables'!$A$3:$B$121,2,TRUE)</f>
        <v>#N/A</v>
      </c>
      <c r="S1630" s="10" t="e">
        <f>VLOOKUP(P1630,'Lookup Tables'!$D$3:$E$25,2,TRUE)</f>
        <v>#N/A</v>
      </c>
      <c r="T1630" s="24" t="str">
        <f>IF(LEFT(G1630,2)="PH",VLOOKUP(LEFT(G1630,3),'Lookup Tables'!$G$3:$H$37,2,FALSE),IF(ISNA(VLOOKUP(LEFT(G1630,2),'Lookup Tables'!$G$3:$H$37,2,FALSE)),"Other",VLOOKUP(LEFT(G1630,2),'Lookup Tables'!$G$3:$H$37,2,FALSE)))</f>
        <v>Other</v>
      </c>
      <c r="U1630" s="79" t="str">
        <f t="shared" si="175"/>
        <v/>
      </c>
      <c r="V1630" s="79" t="str">
        <f t="shared" si="176"/>
        <v>n/a</v>
      </c>
      <c r="W1630" s="79">
        <f>VLOOKUP(V1630,'Lookup Tables'!$K$3:$L$21,2,FALSE)</f>
        <v>0</v>
      </c>
      <c r="X1630" s="79">
        <f t="shared" si="177"/>
        <v>0</v>
      </c>
      <c r="Y1630" s="12" t="e">
        <f ca="1">IF(R1630="LATE",TODAY()-P1630,0)</f>
        <v>#N/A</v>
      </c>
      <c r="Z1630" s="24" t="e">
        <f ca="1">Y1630*L1630</f>
        <v>#N/A</v>
      </c>
      <c r="AA1630" s="80"/>
      <c r="AB1630" s="93"/>
    </row>
    <row r="1631" spans="1:28" x14ac:dyDescent="0.25">
      <c r="A1631" s="25"/>
      <c r="B1631" s="25"/>
      <c r="C1631" s="26"/>
      <c r="D1631" s="26"/>
      <c r="E1631" s="25"/>
      <c r="F1631" s="25"/>
      <c r="G1631" s="25"/>
      <c r="H1631" s="25"/>
      <c r="I1631" s="25"/>
      <c r="J1631" s="27"/>
      <c r="K1631" s="27"/>
      <c r="L1631" s="27"/>
      <c r="M1631" s="93" t="e">
        <f>#REF!/#REF!</f>
        <v>#REF!</v>
      </c>
      <c r="N1631" s="27" t="str">
        <f t="shared" ref="N1631:N1642" si="178">A1631&amp;G1631&amp;J1631</f>
        <v/>
      </c>
      <c r="O1631" s="27" t="e">
        <f t="shared" ref="O1631:O1642" si="179">M1631*L1631</f>
        <v>#REF!</v>
      </c>
      <c r="P1631" s="8">
        <f t="shared" ref="P1631:P1642" si="180">VALUE(IF(RIGHT(I1631,1)="]",MID(I1631,LEN(I1631)-8,8),D1631))</f>
        <v>0</v>
      </c>
      <c r="Q1631" s="8" t="e">
        <f>VLOOKUP(P1631,'Lookup Tables'!$A$3:$B$121,1,TRUE)</f>
        <v>#N/A</v>
      </c>
      <c r="R1631" s="9" t="e">
        <f>VLOOKUP(P1631,'Lookup Tables'!$A$3:$B$121,2,TRUE)</f>
        <v>#N/A</v>
      </c>
      <c r="S1631" s="10" t="e">
        <f>VLOOKUP(P1631,'Lookup Tables'!$D$3:$E$25,2,TRUE)</f>
        <v>#N/A</v>
      </c>
      <c r="T1631" s="24" t="str">
        <f>IF(LEFT(G1631,2)="PH",VLOOKUP(LEFT(G1631,3),'Lookup Tables'!$G$3:$H$37,2,FALSE),IF(ISNA(VLOOKUP(LEFT(G1631,2),'Lookup Tables'!$G$3:$H$37,2,FALSE)),"Other",VLOOKUP(LEFT(G1631,2),'Lookup Tables'!$G$3:$H$37,2,FALSE)))</f>
        <v>Other</v>
      </c>
      <c r="U1631" s="79" t="str">
        <f t="shared" si="175"/>
        <v/>
      </c>
      <c r="V1631" s="79" t="str">
        <f t="shared" si="176"/>
        <v>n/a</v>
      </c>
      <c r="W1631" s="79">
        <f>VLOOKUP(V1631,'Lookup Tables'!$K$3:$L$21,2,FALSE)</f>
        <v>0</v>
      </c>
      <c r="X1631" s="79">
        <f t="shared" si="177"/>
        <v>0</v>
      </c>
      <c r="Y1631" s="12" t="e">
        <f ca="1">IF(R1631="LATE",TODAY()-P1631,0)</f>
        <v>#N/A</v>
      </c>
      <c r="Z1631" s="24" t="e">
        <f ca="1">Y1631*L1631</f>
        <v>#N/A</v>
      </c>
      <c r="AA1631" s="80"/>
      <c r="AB1631" s="93"/>
    </row>
    <row r="1632" spans="1:28" x14ac:dyDescent="0.25">
      <c r="A1632" s="25"/>
      <c r="B1632" s="25"/>
      <c r="C1632" s="26"/>
      <c r="D1632" s="26"/>
      <c r="E1632" s="25"/>
      <c r="F1632" s="25"/>
      <c r="G1632" s="25"/>
      <c r="H1632" s="25"/>
      <c r="I1632" s="25"/>
      <c r="J1632" s="27"/>
      <c r="K1632" s="27"/>
      <c r="L1632" s="27"/>
      <c r="M1632" s="93" t="e">
        <f>#REF!/#REF!</f>
        <v>#REF!</v>
      </c>
      <c r="N1632" s="27" t="str">
        <f t="shared" si="178"/>
        <v/>
      </c>
      <c r="O1632" s="27" t="e">
        <f t="shared" si="179"/>
        <v>#REF!</v>
      </c>
      <c r="P1632" s="8">
        <f t="shared" si="180"/>
        <v>0</v>
      </c>
      <c r="Q1632" s="8" t="e">
        <f>VLOOKUP(P1632,'Lookup Tables'!$A$3:$B$121,1,TRUE)</f>
        <v>#N/A</v>
      </c>
      <c r="R1632" s="9" t="e">
        <f>VLOOKUP(P1632,'Lookup Tables'!$A$3:$B$121,2,TRUE)</f>
        <v>#N/A</v>
      </c>
      <c r="S1632" s="10" t="e">
        <f>VLOOKUP(P1632,'Lookup Tables'!$D$3:$E$25,2,TRUE)</f>
        <v>#N/A</v>
      </c>
      <c r="T1632" s="24" t="str">
        <f>IF(LEFT(G1632,2)="PH",VLOOKUP(LEFT(G1632,3),'Lookup Tables'!$G$3:$H$37,2,FALSE),IF(ISNA(VLOOKUP(LEFT(G1632,2),'Lookup Tables'!$G$3:$H$37,2,FALSE)),"Other",VLOOKUP(LEFT(G1632,2),'Lookup Tables'!$G$3:$H$37,2,FALSE)))</f>
        <v>Other</v>
      </c>
      <c r="U1632" s="79" t="str">
        <f t="shared" si="175"/>
        <v/>
      </c>
      <c r="V1632" s="79" t="str">
        <f t="shared" si="176"/>
        <v>n/a</v>
      </c>
      <c r="W1632" s="79">
        <f>VLOOKUP(V1632,'Lookup Tables'!$K$3:$L$21,2,FALSE)</f>
        <v>0</v>
      </c>
      <c r="X1632" s="79">
        <f t="shared" si="177"/>
        <v>0</v>
      </c>
      <c r="Y1632" s="12" t="e">
        <f ca="1">IF(R1632="LATE",TODAY()-P1632,0)</f>
        <v>#N/A</v>
      </c>
      <c r="Z1632" s="24" t="e">
        <f ca="1">Y1632*L1632</f>
        <v>#N/A</v>
      </c>
      <c r="AA1632" s="80"/>
      <c r="AB1632" s="93"/>
    </row>
    <row r="1633" spans="1:28" x14ac:dyDescent="0.25">
      <c r="A1633" s="25"/>
      <c r="B1633" s="25"/>
      <c r="C1633" s="26"/>
      <c r="D1633" s="26"/>
      <c r="E1633" s="25"/>
      <c r="F1633" s="25"/>
      <c r="G1633" s="25"/>
      <c r="H1633" s="25"/>
      <c r="I1633" s="25"/>
      <c r="J1633" s="27"/>
      <c r="K1633" s="27"/>
      <c r="L1633" s="27"/>
      <c r="M1633" s="93" t="e">
        <f>#REF!/#REF!</f>
        <v>#REF!</v>
      </c>
      <c r="N1633" s="27" t="str">
        <f t="shared" si="178"/>
        <v/>
      </c>
      <c r="O1633" s="27" t="e">
        <f t="shared" si="179"/>
        <v>#REF!</v>
      </c>
      <c r="P1633" s="8">
        <f t="shared" si="180"/>
        <v>0</v>
      </c>
      <c r="Q1633" s="8" t="e">
        <f>VLOOKUP(P1633,'Lookup Tables'!$A$3:$B$121,1,TRUE)</f>
        <v>#N/A</v>
      </c>
      <c r="R1633" s="9" t="e">
        <f>VLOOKUP(P1633,'Lookup Tables'!$A$3:$B$121,2,TRUE)</f>
        <v>#N/A</v>
      </c>
      <c r="S1633" s="10" t="e">
        <f>VLOOKUP(P1633,'Lookup Tables'!$D$3:$E$25,2,TRUE)</f>
        <v>#N/A</v>
      </c>
      <c r="T1633" s="24" t="str">
        <f>IF(LEFT(G1633,2)="PH",VLOOKUP(LEFT(G1633,3),'Lookup Tables'!$G$3:$H$37,2,FALSE),IF(ISNA(VLOOKUP(LEFT(G1633,2),'Lookup Tables'!$G$3:$H$37,2,FALSE)),"Other",VLOOKUP(LEFT(G1633,2),'Lookup Tables'!$G$3:$H$37,2,FALSE)))</f>
        <v>Other</v>
      </c>
      <c r="U1633" s="79" t="str">
        <f t="shared" si="175"/>
        <v/>
      </c>
      <c r="V1633" s="79" t="str">
        <f t="shared" si="176"/>
        <v>n/a</v>
      </c>
      <c r="W1633" s="79">
        <f>VLOOKUP(V1633,'Lookup Tables'!$K$3:$L$21,2,FALSE)</f>
        <v>0</v>
      </c>
      <c r="X1633" s="79">
        <f t="shared" si="177"/>
        <v>0</v>
      </c>
      <c r="Y1633" s="12" t="e">
        <f ca="1">IF(R1633="LATE",TODAY()-P1633,0)</f>
        <v>#N/A</v>
      </c>
      <c r="Z1633" s="24" t="e">
        <f ca="1">Y1633*L1633</f>
        <v>#N/A</v>
      </c>
      <c r="AA1633" s="80"/>
      <c r="AB1633" s="93"/>
    </row>
    <row r="1634" spans="1:28" x14ac:dyDescent="0.25">
      <c r="A1634" s="25"/>
      <c r="B1634" s="25"/>
      <c r="C1634" s="26"/>
      <c r="D1634" s="26"/>
      <c r="E1634" s="25"/>
      <c r="F1634" s="25"/>
      <c r="G1634" s="25"/>
      <c r="H1634" s="25"/>
      <c r="I1634" s="25"/>
      <c r="J1634" s="27"/>
      <c r="K1634" s="27"/>
      <c r="L1634" s="27"/>
      <c r="M1634" s="93" t="e">
        <f>#REF!/#REF!</f>
        <v>#REF!</v>
      </c>
      <c r="N1634" s="27" t="str">
        <f t="shared" si="178"/>
        <v/>
      </c>
      <c r="O1634" s="27" t="e">
        <f t="shared" si="179"/>
        <v>#REF!</v>
      </c>
      <c r="P1634" s="8">
        <f t="shared" si="180"/>
        <v>0</v>
      </c>
      <c r="Q1634" s="8" t="e">
        <f>VLOOKUP(P1634,'Lookup Tables'!$A$3:$B$121,1,TRUE)</f>
        <v>#N/A</v>
      </c>
      <c r="R1634" s="9" t="e">
        <f>VLOOKUP(P1634,'Lookup Tables'!$A$3:$B$121,2,TRUE)</f>
        <v>#N/A</v>
      </c>
      <c r="S1634" s="10" t="e">
        <f>VLOOKUP(P1634,'Lookup Tables'!$D$3:$E$25,2,TRUE)</f>
        <v>#N/A</v>
      </c>
      <c r="T1634" s="24" t="str">
        <f>IF(LEFT(G1634,2)="PH",VLOOKUP(LEFT(G1634,3),'Lookup Tables'!$G$3:$H$37,2,FALSE),IF(ISNA(VLOOKUP(LEFT(G1634,2),'Lookup Tables'!$G$3:$H$37,2,FALSE)),"Other",VLOOKUP(LEFT(G1634,2),'Lookup Tables'!$G$3:$H$37,2,FALSE)))</f>
        <v>Other</v>
      </c>
      <c r="U1634" s="79" t="str">
        <f t="shared" si="175"/>
        <v/>
      </c>
      <c r="V1634" s="79" t="str">
        <f t="shared" si="176"/>
        <v>n/a</v>
      </c>
      <c r="W1634" s="79">
        <f>VLOOKUP(V1634,'Lookup Tables'!$K$3:$L$21,2,FALSE)</f>
        <v>0</v>
      </c>
      <c r="X1634" s="79">
        <f t="shared" si="177"/>
        <v>0</v>
      </c>
      <c r="Y1634" s="12" t="e">
        <f ca="1">IF(R1634="LATE",TODAY()-P1634,0)</f>
        <v>#N/A</v>
      </c>
      <c r="Z1634" s="24" t="e">
        <f ca="1">Y1634*L1634</f>
        <v>#N/A</v>
      </c>
      <c r="AA1634" s="80"/>
      <c r="AB1634" s="93"/>
    </row>
    <row r="1635" spans="1:28" x14ac:dyDescent="0.25">
      <c r="A1635" s="25"/>
      <c r="B1635" s="25"/>
      <c r="C1635" s="26"/>
      <c r="D1635" s="26"/>
      <c r="E1635" s="25"/>
      <c r="F1635" s="25"/>
      <c r="G1635" s="25"/>
      <c r="H1635" s="25"/>
      <c r="I1635" s="25"/>
      <c r="J1635" s="27"/>
      <c r="K1635" s="27"/>
      <c r="L1635" s="27"/>
      <c r="M1635" s="93" t="e">
        <f>#REF!/#REF!</f>
        <v>#REF!</v>
      </c>
      <c r="N1635" s="27" t="str">
        <f t="shared" si="178"/>
        <v/>
      </c>
      <c r="O1635" s="27" t="e">
        <f t="shared" si="179"/>
        <v>#REF!</v>
      </c>
      <c r="P1635" s="8">
        <f t="shared" si="180"/>
        <v>0</v>
      </c>
      <c r="Q1635" s="8" t="e">
        <f>VLOOKUP(P1635,'Lookup Tables'!$A$3:$B$121,1,TRUE)</f>
        <v>#N/A</v>
      </c>
      <c r="R1635" s="9" t="e">
        <f>VLOOKUP(P1635,'Lookup Tables'!$A$3:$B$121,2,TRUE)</f>
        <v>#N/A</v>
      </c>
      <c r="S1635" s="10" t="e">
        <f>VLOOKUP(P1635,'Lookup Tables'!$D$3:$E$25,2,TRUE)</f>
        <v>#N/A</v>
      </c>
      <c r="T1635" s="24" t="str">
        <f>IF(LEFT(G1635,2)="PH",VLOOKUP(LEFT(G1635,3),'Lookup Tables'!$G$3:$H$37,2,FALSE),IF(ISNA(VLOOKUP(LEFT(G1635,2),'Lookup Tables'!$G$3:$H$37,2,FALSE)),"Other",VLOOKUP(LEFT(G1635,2),'Lookup Tables'!$G$3:$H$37,2,FALSE)))</f>
        <v>Other</v>
      </c>
      <c r="U1635" s="79" t="str">
        <f t="shared" si="175"/>
        <v/>
      </c>
      <c r="V1635" s="79" t="str">
        <f t="shared" si="176"/>
        <v>n/a</v>
      </c>
      <c r="W1635" s="79">
        <f>VLOOKUP(V1635,'Lookup Tables'!$K$3:$L$21,2,FALSE)</f>
        <v>0</v>
      </c>
      <c r="X1635" s="79">
        <f t="shared" si="177"/>
        <v>0</v>
      </c>
      <c r="Y1635" s="12" t="e">
        <f ca="1">IF(R1635="LATE",TODAY()-P1635,0)</f>
        <v>#N/A</v>
      </c>
      <c r="Z1635" s="24" t="e">
        <f ca="1">Y1635*L1635</f>
        <v>#N/A</v>
      </c>
      <c r="AA1635" s="80"/>
      <c r="AB1635" s="93"/>
    </row>
    <row r="1636" spans="1:28" x14ac:dyDescent="0.25">
      <c r="A1636" s="25"/>
      <c r="B1636" s="25"/>
      <c r="C1636" s="26"/>
      <c r="D1636" s="26"/>
      <c r="E1636" s="25"/>
      <c r="F1636" s="25"/>
      <c r="G1636" s="25"/>
      <c r="H1636" s="25"/>
      <c r="I1636" s="25"/>
      <c r="J1636" s="27"/>
      <c r="K1636" s="27"/>
      <c r="L1636" s="27"/>
      <c r="M1636" s="93" t="e">
        <f>#REF!/#REF!</f>
        <v>#REF!</v>
      </c>
      <c r="N1636" s="27" t="str">
        <f t="shared" si="178"/>
        <v/>
      </c>
      <c r="O1636" s="27" t="e">
        <f t="shared" si="179"/>
        <v>#REF!</v>
      </c>
      <c r="P1636" s="8">
        <f t="shared" si="180"/>
        <v>0</v>
      </c>
      <c r="Q1636" s="8" t="e">
        <f>VLOOKUP(P1636,'Lookup Tables'!$A$3:$B$121,1,TRUE)</f>
        <v>#N/A</v>
      </c>
      <c r="R1636" s="9" t="e">
        <f>VLOOKUP(P1636,'Lookup Tables'!$A$3:$B$121,2,TRUE)</f>
        <v>#N/A</v>
      </c>
      <c r="S1636" s="10" t="e">
        <f>VLOOKUP(P1636,'Lookup Tables'!$D$3:$E$25,2,TRUE)</f>
        <v>#N/A</v>
      </c>
      <c r="T1636" s="24" t="str">
        <f>IF(LEFT(G1636,2)="PH",VLOOKUP(LEFT(G1636,3),'Lookup Tables'!$G$3:$H$37,2,FALSE),IF(ISNA(VLOOKUP(LEFT(G1636,2),'Lookup Tables'!$G$3:$H$37,2,FALSE)),"Other",VLOOKUP(LEFT(G1636,2),'Lookup Tables'!$G$3:$H$37,2,FALSE)))</f>
        <v>Other</v>
      </c>
      <c r="U1636" s="79" t="str">
        <f t="shared" si="175"/>
        <v/>
      </c>
      <c r="V1636" s="79" t="str">
        <f t="shared" si="176"/>
        <v>n/a</v>
      </c>
      <c r="W1636" s="79">
        <f>VLOOKUP(V1636,'Lookup Tables'!$K$3:$L$21,2,FALSE)</f>
        <v>0</v>
      </c>
      <c r="X1636" s="79">
        <f t="shared" si="177"/>
        <v>0</v>
      </c>
      <c r="Y1636" s="12" t="e">
        <f ca="1">IF(R1636="LATE",TODAY()-P1636,0)</f>
        <v>#N/A</v>
      </c>
      <c r="Z1636" s="24" t="e">
        <f ca="1">Y1636*L1636</f>
        <v>#N/A</v>
      </c>
      <c r="AA1636" s="80"/>
      <c r="AB1636" s="93"/>
    </row>
    <row r="1637" spans="1:28" x14ac:dyDescent="0.25">
      <c r="A1637" s="25"/>
      <c r="B1637" s="25"/>
      <c r="C1637" s="26"/>
      <c r="D1637" s="26"/>
      <c r="E1637" s="25"/>
      <c r="F1637" s="25"/>
      <c r="G1637" s="25"/>
      <c r="H1637" s="25"/>
      <c r="I1637" s="25"/>
      <c r="J1637" s="27"/>
      <c r="K1637" s="27"/>
      <c r="L1637" s="27"/>
      <c r="M1637" s="93" t="e">
        <f>#REF!/#REF!</f>
        <v>#REF!</v>
      </c>
      <c r="N1637" s="27" t="str">
        <f t="shared" si="178"/>
        <v/>
      </c>
      <c r="O1637" s="27" t="e">
        <f t="shared" si="179"/>
        <v>#REF!</v>
      </c>
      <c r="P1637" s="8">
        <f t="shared" si="180"/>
        <v>0</v>
      </c>
      <c r="Q1637" s="8" t="e">
        <f>VLOOKUP(P1637,'Lookup Tables'!$A$3:$B$121,1,TRUE)</f>
        <v>#N/A</v>
      </c>
      <c r="R1637" s="9" t="e">
        <f>VLOOKUP(P1637,'Lookup Tables'!$A$3:$B$121,2,TRUE)</f>
        <v>#N/A</v>
      </c>
      <c r="S1637" s="10" t="e">
        <f>VLOOKUP(P1637,'Lookup Tables'!$D$3:$E$25,2,TRUE)</f>
        <v>#N/A</v>
      </c>
      <c r="T1637" s="24" t="str">
        <f>IF(LEFT(G1637,2)="PH",VLOOKUP(LEFT(G1637,3),'Lookup Tables'!$G$3:$H$37,2,FALSE),IF(ISNA(VLOOKUP(LEFT(G1637,2),'Lookup Tables'!$G$3:$H$37,2,FALSE)),"Other",VLOOKUP(LEFT(G1637,2),'Lookup Tables'!$G$3:$H$37,2,FALSE)))</f>
        <v>Other</v>
      </c>
      <c r="U1637" s="79" t="str">
        <f t="shared" si="175"/>
        <v/>
      </c>
      <c r="V1637" s="79" t="str">
        <f t="shared" si="176"/>
        <v>n/a</v>
      </c>
      <c r="W1637" s="79">
        <f>VLOOKUP(V1637,'Lookup Tables'!$K$3:$L$21,2,FALSE)</f>
        <v>0</v>
      </c>
      <c r="X1637" s="79">
        <f t="shared" si="177"/>
        <v>0</v>
      </c>
      <c r="Y1637" s="12" t="e">
        <f ca="1">IF(R1637="LATE",TODAY()-P1637,0)</f>
        <v>#N/A</v>
      </c>
      <c r="Z1637" s="24" t="e">
        <f ca="1">Y1637*L1637</f>
        <v>#N/A</v>
      </c>
      <c r="AA1637" s="80"/>
      <c r="AB1637" s="93"/>
    </row>
    <row r="1638" spans="1:28" x14ac:dyDescent="0.25">
      <c r="A1638" s="25"/>
      <c r="B1638" s="25"/>
      <c r="C1638" s="26"/>
      <c r="D1638" s="26"/>
      <c r="E1638" s="25"/>
      <c r="F1638" s="25"/>
      <c r="G1638" s="25"/>
      <c r="H1638" s="25"/>
      <c r="I1638" s="25"/>
      <c r="J1638" s="27"/>
      <c r="K1638" s="27"/>
      <c r="L1638" s="27"/>
      <c r="M1638" s="93" t="e">
        <f>#REF!/#REF!</f>
        <v>#REF!</v>
      </c>
      <c r="N1638" s="27" t="str">
        <f t="shared" si="178"/>
        <v/>
      </c>
      <c r="O1638" s="27" t="e">
        <f t="shared" si="179"/>
        <v>#REF!</v>
      </c>
      <c r="P1638" s="8">
        <f t="shared" si="180"/>
        <v>0</v>
      </c>
      <c r="Q1638" s="8" t="e">
        <f>VLOOKUP(P1638,'Lookup Tables'!$A$3:$B$121,1,TRUE)</f>
        <v>#N/A</v>
      </c>
      <c r="R1638" s="9" t="e">
        <f>VLOOKUP(P1638,'Lookup Tables'!$A$3:$B$121,2,TRUE)</f>
        <v>#N/A</v>
      </c>
      <c r="S1638" s="10" t="e">
        <f>VLOOKUP(P1638,'Lookup Tables'!$D$3:$E$25,2,TRUE)</f>
        <v>#N/A</v>
      </c>
      <c r="T1638" s="24" t="str">
        <f>IF(LEFT(G1638,2)="PH",VLOOKUP(LEFT(G1638,3),'Lookup Tables'!$G$3:$H$37,2,FALSE),IF(ISNA(VLOOKUP(LEFT(G1638,2),'Lookup Tables'!$G$3:$H$37,2,FALSE)),"Other",VLOOKUP(LEFT(G1638,2),'Lookup Tables'!$G$3:$H$37,2,FALSE)))</f>
        <v>Other</v>
      </c>
      <c r="U1638" s="79" t="str">
        <f t="shared" si="175"/>
        <v/>
      </c>
      <c r="V1638" s="79" t="str">
        <f t="shared" si="176"/>
        <v>n/a</v>
      </c>
      <c r="W1638" s="79">
        <f>VLOOKUP(V1638,'Lookup Tables'!$K$3:$L$21,2,FALSE)</f>
        <v>0</v>
      </c>
      <c r="X1638" s="79">
        <f t="shared" si="177"/>
        <v>0</v>
      </c>
      <c r="Y1638" s="12" t="e">
        <f ca="1">IF(R1638="LATE",TODAY()-P1638,0)</f>
        <v>#N/A</v>
      </c>
      <c r="Z1638" s="24" t="e">
        <f ca="1">Y1638*L1638</f>
        <v>#N/A</v>
      </c>
      <c r="AA1638" s="80"/>
      <c r="AB1638" s="93"/>
    </row>
    <row r="1639" spans="1:28" x14ac:dyDescent="0.25">
      <c r="A1639" s="25"/>
      <c r="B1639" s="25"/>
      <c r="C1639" s="26"/>
      <c r="D1639" s="26"/>
      <c r="E1639" s="25"/>
      <c r="F1639" s="25"/>
      <c r="G1639" s="25"/>
      <c r="H1639" s="25"/>
      <c r="I1639" s="25"/>
      <c r="J1639" s="27"/>
      <c r="K1639" s="27"/>
      <c r="L1639" s="27"/>
      <c r="M1639" s="93" t="e">
        <f>#REF!/#REF!</f>
        <v>#REF!</v>
      </c>
      <c r="N1639" s="27" t="str">
        <f t="shared" si="178"/>
        <v/>
      </c>
      <c r="O1639" s="27" t="e">
        <f t="shared" si="179"/>
        <v>#REF!</v>
      </c>
      <c r="P1639" s="8">
        <f t="shared" si="180"/>
        <v>0</v>
      </c>
      <c r="Q1639" s="8" t="e">
        <f>VLOOKUP(P1639,'Lookup Tables'!$A$3:$B$121,1,TRUE)</f>
        <v>#N/A</v>
      </c>
      <c r="R1639" s="9" t="e">
        <f>VLOOKUP(P1639,'Lookup Tables'!$A$3:$B$121,2,TRUE)</f>
        <v>#N/A</v>
      </c>
      <c r="S1639" s="10" t="e">
        <f>VLOOKUP(P1639,'Lookup Tables'!$D$3:$E$25,2,TRUE)</f>
        <v>#N/A</v>
      </c>
      <c r="T1639" s="24" t="str">
        <f>IF(LEFT(G1639,2)="PH",VLOOKUP(LEFT(G1639,3),'Lookup Tables'!$G$3:$H$37,2,FALSE),IF(ISNA(VLOOKUP(LEFT(G1639,2),'Lookup Tables'!$G$3:$H$37,2,FALSE)),"Other",VLOOKUP(LEFT(G1639,2),'Lookup Tables'!$G$3:$H$37,2,FALSE)))</f>
        <v>Other</v>
      </c>
      <c r="U1639" s="79" t="str">
        <f t="shared" si="175"/>
        <v/>
      </c>
      <c r="V1639" s="79" t="str">
        <f t="shared" si="176"/>
        <v>n/a</v>
      </c>
      <c r="W1639" s="79">
        <f>VLOOKUP(V1639,'Lookup Tables'!$K$3:$L$21,2,FALSE)</f>
        <v>0</v>
      </c>
      <c r="X1639" s="79">
        <f t="shared" si="177"/>
        <v>0</v>
      </c>
      <c r="Y1639" s="12" t="e">
        <f ca="1">IF(R1639="LATE",TODAY()-P1639,0)</f>
        <v>#N/A</v>
      </c>
      <c r="Z1639" s="24" t="e">
        <f ca="1">Y1639*L1639</f>
        <v>#N/A</v>
      </c>
      <c r="AA1639" s="80"/>
      <c r="AB1639" s="93"/>
    </row>
    <row r="1640" spans="1:28" x14ac:dyDescent="0.25">
      <c r="A1640" s="25"/>
      <c r="B1640" s="25"/>
      <c r="C1640" s="26"/>
      <c r="D1640" s="26"/>
      <c r="E1640" s="25"/>
      <c r="F1640" s="25"/>
      <c r="G1640" s="25"/>
      <c r="H1640" s="25"/>
      <c r="I1640" s="25"/>
      <c r="J1640" s="27"/>
      <c r="K1640" s="27"/>
      <c r="L1640" s="27"/>
      <c r="M1640" s="93" t="e">
        <f>#REF!/#REF!</f>
        <v>#REF!</v>
      </c>
      <c r="N1640" s="27" t="str">
        <f t="shared" si="178"/>
        <v/>
      </c>
      <c r="O1640" s="27" t="e">
        <f t="shared" si="179"/>
        <v>#REF!</v>
      </c>
      <c r="P1640" s="8">
        <f t="shared" si="180"/>
        <v>0</v>
      </c>
      <c r="Q1640" s="8" t="e">
        <f>VLOOKUP(P1640,'Lookup Tables'!$A$3:$B$121,1,TRUE)</f>
        <v>#N/A</v>
      </c>
      <c r="R1640" s="9" t="e">
        <f>VLOOKUP(P1640,'Lookup Tables'!$A$3:$B$121,2,TRUE)</f>
        <v>#N/A</v>
      </c>
      <c r="S1640" s="10" t="e">
        <f>VLOOKUP(P1640,'Lookup Tables'!$D$3:$E$25,2,TRUE)</f>
        <v>#N/A</v>
      </c>
      <c r="T1640" s="24" t="str">
        <f>IF(LEFT(G1640,2)="PH",VLOOKUP(LEFT(G1640,3),'Lookup Tables'!$G$3:$H$37,2,FALSE),IF(ISNA(VLOOKUP(LEFT(G1640,2),'Lookup Tables'!$G$3:$H$37,2,FALSE)),"Other",VLOOKUP(LEFT(G1640,2),'Lookup Tables'!$G$3:$H$37,2,FALSE)))</f>
        <v>Other</v>
      </c>
      <c r="U1640" s="79" t="str">
        <f t="shared" si="175"/>
        <v/>
      </c>
      <c r="V1640" s="79" t="str">
        <f t="shared" si="176"/>
        <v>n/a</v>
      </c>
      <c r="W1640" s="79">
        <f>VLOOKUP(V1640,'Lookup Tables'!$K$3:$L$21,2,FALSE)</f>
        <v>0</v>
      </c>
      <c r="X1640" s="79">
        <f t="shared" si="177"/>
        <v>0</v>
      </c>
      <c r="Y1640" s="12" t="e">
        <f ca="1">IF(R1640="LATE",TODAY()-P1640,0)</f>
        <v>#N/A</v>
      </c>
      <c r="Z1640" s="24" t="e">
        <f ca="1">Y1640*L1640</f>
        <v>#N/A</v>
      </c>
      <c r="AA1640" s="80"/>
      <c r="AB1640" s="93"/>
    </row>
    <row r="1641" spans="1:28" x14ac:dyDescent="0.25">
      <c r="A1641" s="25"/>
      <c r="B1641" s="25"/>
      <c r="C1641" s="26"/>
      <c r="D1641" s="26"/>
      <c r="E1641" s="25"/>
      <c r="F1641" s="25"/>
      <c r="G1641" s="25"/>
      <c r="H1641" s="25"/>
      <c r="I1641" s="25"/>
      <c r="J1641" s="27"/>
      <c r="K1641" s="27"/>
      <c r="L1641" s="27"/>
      <c r="M1641" s="93" t="e">
        <f>#REF!/#REF!</f>
        <v>#REF!</v>
      </c>
      <c r="N1641" s="27" t="str">
        <f t="shared" si="178"/>
        <v/>
      </c>
      <c r="O1641" s="27" t="e">
        <f t="shared" si="179"/>
        <v>#REF!</v>
      </c>
      <c r="P1641" s="8">
        <f t="shared" si="180"/>
        <v>0</v>
      </c>
      <c r="Q1641" s="8" t="e">
        <f>VLOOKUP(P1641,'Lookup Tables'!$A$3:$B$121,1,TRUE)</f>
        <v>#N/A</v>
      </c>
      <c r="R1641" s="9" t="e">
        <f>VLOOKUP(P1641,'Lookup Tables'!$A$3:$B$121,2,TRUE)</f>
        <v>#N/A</v>
      </c>
      <c r="S1641" s="10" t="e">
        <f>VLOOKUP(P1641,'Lookup Tables'!$D$3:$E$25,2,TRUE)</f>
        <v>#N/A</v>
      </c>
      <c r="T1641" s="24" t="str">
        <f>IF(LEFT(G1641,2)="PH",VLOOKUP(LEFT(G1641,3),'Lookup Tables'!$G$3:$H$37,2,FALSE),IF(ISNA(VLOOKUP(LEFT(G1641,2),'Lookup Tables'!$G$3:$H$37,2,FALSE)),"Other",VLOOKUP(LEFT(G1641,2),'Lookup Tables'!$G$3:$H$37,2,FALSE)))</f>
        <v>Other</v>
      </c>
      <c r="U1641" s="79" t="str">
        <f t="shared" si="175"/>
        <v/>
      </c>
      <c r="V1641" s="79" t="str">
        <f t="shared" si="176"/>
        <v>n/a</v>
      </c>
      <c r="W1641" s="79">
        <f>VLOOKUP(V1641,'Lookup Tables'!$K$3:$L$21,2,FALSE)</f>
        <v>0</v>
      </c>
      <c r="X1641" s="79">
        <f t="shared" si="177"/>
        <v>0</v>
      </c>
      <c r="Y1641" s="12" t="e">
        <f ca="1">IF(R1641="LATE",TODAY()-P1641,0)</f>
        <v>#N/A</v>
      </c>
      <c r="Z1641" s="24" t="e">
        <f ca="1">Y1641*L1641</f>
        <v>#N/A</v>
      </c>
      <c r="AA1641" s="80"/>
      <c r="AB1641" s="93"/>
    </row>
    <row r="1642" spans="1:28" x14ac:dyDescent="0.25">
      <c r="A1642" s="25"/>
      <c r="B1642" s="25"/>
      <c r="C1642" s="26"/>
      <c r="D1642" s="26"/>
      <c r="E1642" s="25"/>
      <c r="F1642" s="25"/>
      <c r="G1642" s="25"/>
      <c r="H1642" s="25"/>
      <c r="I1642" s="25"/>
      <c r="J1642" s="27"/>
      <c r="K1642" s="27"/>
      <c r="L1642" s="27"/>
      <c r="M1642" s="93" t="e">
        <f>#REF!/#REF!</f>
        <v>#REF!</v>
      </c>
      <c r="N1642" s="27" t="str">
        <f t="shared" si="178"/>
        <v/>
      </c>
      <c r="O1642" s="27" t="e">
        <f t="shared" si="179"/>
        <v>#REF!</v>
      </c>
      <c r="P1642" s="8">
        <f t="shared" si="180"/>
        <v>0</v>
      </c>
      <c r="Q1642" s="8" t="e">
        <f>VLOOKUP(P1642,'Lookup Tables'!$A$3:$B$121,1,TRUE)</f>
        <v>#N/A</v>
      </c>
      <c r="R1642" s="9" t="e">
        <f>VLOOKUP(P1642,'Lookup Tables'!$A$3:$B$121,2,TRUE)</f>
        <v>#N/A</v>
      </c>
      <c r="S1642" s="10" t="e">
        <f>VLOOKUP(P1642,'Lookup Tables'!$D$3:$E$25,2,TRUE)</f>
        <v>#N/A</v>
      </c>
      <c r="T1642" s="24" t="str">
        <f>IF(LEFT(G1642,2)="PH",VLOOKUP(LEFT(G1642,3),'Lookup Tables'!$G$3:$H$37,2,FALSE),IF(ISNA(VLOOKUP(LEFT(G1642,2),'Lookup Tables'!$G$3:$H$37,2,FALSE)),"Other",VLOOKUP(LEFT(G1642,2),'Lookup Tables'!$G$3:$H$37,2,FALSE)))</f>
        <v>Other</v>
      </c>
      <c r="U1642" s="79" t="str">
        <f t="shared" si="175"/>
        <v/>
      </c>
      <c r="V1642" s="79" t="str">
        <f t="shared" si="176"/>
        <v>n/a</v>
      </c>
      <c r="W1642" s="79">
        <f>VLOOKUP(V1642,'Lookup Tables'!$K$3:$L$21,2,FALSE)</f>
        <v>0</v>
      </c>
      <c r="X1642" s="79">
        <f t="shared" si="177"/>
        <v>0</v>
      </c>
      <c r="Y1642" s="12" t="e">
        <f ca="1">IF(R1642="LATE",TODAY()-P1642,0)</f>
        <v>#N/A</v>
      </c>
      <c r="Z1642" s="24" t="e">
        <f ca="1">Y1642*L1642</f>
        <v>#N/A</v>
      </c>
      <c r="AA1642" s="80"/>
      <c r="AB1642" s="93"/>
    </row>
    <row r="1643" spans="1:28" x14ac:dyDescent="0.25">
      <c r="A1643" s="25"/>
      <c r="B1643" s="25"/>
      <c r="C1643" s="26"/>
      <c r="D1643" s="26"/>
      <c r="E1643" s="25"/>
      <c r="F1643" s="25"/>
      <c r="G1643" s="25"/>
      <c r="H1643" s="25"/>
      <c r="I1643" s="25"/>
      <c r="J1643" s="27"/>
      <c r="K1643" s="27"/>
      <c r="L1643" s="27"/>
      <c r="M1643" s="27"/>
    </row>
    <row r="1644" spans="1:28" x14ac:dyDescent="0.25">
      <c r="A1644" s="25"/>
      <c r="B1644" s="25"/>
      <c r="C1644" s="26"/>
      <c r="D1644" s="26"/>
      <c r="E1644" s="25"/>
      <c r="F1644" s="25"/>
      <c r="G1644" s="25"/>
      <c r="H1644" s="25"/>
      <c r="I1644" s="25"/>
      <c r="J1644" s="27"/>
      <c r="K1644" s="27"/>
      <c r="L1644" s="27"/>
      <c r="M1644" s="27"/>
    </row>
    <row r="1645" spans="1:28" x14ac:dyDescent="0.25">
      <c r="A1645" s="25"/>
      <c r="B1645" s="25"/>
      <c r="C1645" s="26"/>
      <c r="D1645" s="26"/>
      <c r="E1645" s="25"/>
      <c r="F1645" s="25"/>
      <c r="G1645" s="25"/>
      <c r="H1645" s="25"/>
      <c r="I1645" s="25"/>
      <c r="J1645" s="27"/>
      <c r="K1645" s="27"/>
      <c r="L1645" s="27"/>
      <c r="M1645" s="27"/>
    </row>
    <row r="1646" spans="1:28" x14ac:dyDescent="0.25">
      <c r="A1646" s="25"/>
      <c r="B1646" s="25"/>
      <c r="C1646" s="26"/>
      <c r="D1646" s="26"/>
      <c r="E1646" s="25"/>
      <c r="F1646" s="25"/>
      <c r="G1646" s="25"/>
      <c r="H1646" s="25"/>
      <c r="I1646" s="25"/>
      <c r="J1646" s="27"/>
      <c r="K1646" s="27"/>
      <c r="L1646" s="27"/>
      <c r="M1646" s="27"/>
    </row>
    <row r="1647" spans="1:28" x14ac:dyDescent="0.25">
      <c r="A1647" s="25"/>
      <c r="B1647" s="25"/>
      <c r="C1647" s="26"/>
      <c r="D1647" s="26"/>
      <c r="E1647" s="25"/>
      <c r="F1647" s="25"/>
      <c r="G1647" s="25"/>
      <c r="H1647" s="25"/>
      <c r="I1647" s="25"/>
      <c r="J1647" s="27"/>
      <c r="K1647" s="27"/>
      <c r="L1647" s="27"/>
      <c r="M1647" s="27"/>
    </row>
    <row r="1648" spans="1:28" x14ac:dyDescent="0.25">
      <c r="A1648" s="25"/>
      <c r="B1648" s="25"/>
      <c r="C1648" s="26"/>
      <c r="D1648" s="26"/>
      <c r="E1648" s="25"/>
      <c r="F1648" s="25"/>
      <c r="G1648" s="25"/>
      <c r="H1648" s="25"/>
      <c r="I1648" s="25"/>
      <c r="J1648" s="27"/>
      <c r="K1648" s="27"/>
      <c r="L1648" s="27"/>
      <c r="M1648" s="27"/>
    </row>
    <row r="1649" spans="1:13" x14ac:dyDescent="0.25">
      <c r="A1649" s="25"/>
      <c r="B1649" s="25"/>
      <c r="C1649" s="26"/>
      <c r="D1649" s="26"/>
      <c r="E1649" s="25"/>
      <c r="F1649" s="25"/>
      <c r="G1649" s="25"/>
      <c r="H1649" s="25"/>
      <c r="I1649" s="25"/>
      <c r="J1649" s="27"/>
      <c r="K1649" s="27"/>
      <c r="L1649" s="27"/>
      <c r="M1649" s="27"/>
    </row>
    <row r="1650" spans="1:13" x14ac:dyDescent="0.25">
      <c r="A1650" s="25"/>
      <c r="B1650" s="25"/>
      <c r="C1650" s="26"/>
      <c r="D1650" s="26"/>
      <c r="E1650" s="25"/>
      <c r="F1650" s="25"/>
      <c r="G1650" s="25"/>
      <c r="H1650" s="25"/>
      <c r="I1650" s="25"/>
      <c r="J1650" s="27"/>
      <c r="K1650" s="27"/>
      <c r="L1650" s="27"/>
      <c r="M1650" s="27"/>
    </row>
    <row r="1651" spans="1:13" x14ac:dyDescent="0.25">
      <c r="A1651" s="25"/>
      <c r="B1651" s="25"/>
      <c r="C1651" s="26"/>
      <c r="D1651" s="26"/>
      <c r="E1651" s="25"/>
      <c r="F1651" s="25"/>
      <c r="G1651" s="25"/>
      <c r="H1651" s="25"/>
      <c r="I1651" s="25"/>
      <c r="J1651" s="27"/>
      <c r="K1651" s="27"/>
      <c r="L1651" s="27"/>
      <c r="M1651" s="27"/>
    </row>
    <row r="1652" spans="1:13" x14ac:dyDescent="0.25">
      <c r="A1652" s="25"/>
      <c r="B1652" s="25"/>
      <c r="C1652" s="26"/>
      <c r="D1652" s="26"/>
      <c r="E1652" s="25"/>
      <c r="F1652" s="25"/>
      <c r="G1652" s="25"/>
      <c r="H1652" s="25"/>
      <c r="I1652" s="25"/>
      <c r="J1652" s="27"/>
      <c r="K1652" s="27"/>
      <c r="L1652" s="27"/>
      <c r="M1652" s="27"/>
    </row>
    <row r="1653" spans="1:13" x14ac:dyDescent="0.25">
      <c r="A1653" s="25"/>
      <c r="B1653" s="25"/>
      <c r="C1653" s="26"/>
      <c r="D1653" s="26"/>
      <c r="E1653" s="25"/>
      <c r="F1653" s="25"/>
      <c r="G1653" s="25"/>
      <c r="H1653" s="25"/>
      <c r="I1653" s="25"/>
      <c r="J1653" s="27"/>
      <c r="K1653" s="27"/>
      <c r="L1653" s="27"/>
      <c r="M1653" s="27"/>
    </row>
    <row r="1654" spans="1:13" x14ac:dyDescent="0.25">
      <c r="A1654" s="25"/>
      <c r="B1654" s="25"/>
      <c r="C1654" s="26"/>
      <c r="D1654" s="26"/>
      <c r="E1654" s="25"/>
      <c r="F1654" s="25"/>
      <c r="G1654" s="25"/>
      <c r="H1654" s="25"/>
      <c r="I1654" s="25"/>
      <c r="J1654" s="27"/>
      <c r="K1654" s="27"/>
      <c r="L1654" s="27"/>
      <c r="M1654" s="27"/>
    </row>
    <row r="1655" spans="1:13" x14ac:dyDescent="0.25">
      <c r="A1655" s="25"/>
      <c r="B1655" s="25"/>
      <c r="C1655" s="26"/>
      <c r="D1655" s="26"/>
      <c r="E1655" s="25"/>
      <c r="F1655" s="25"/>
      <c r="G1655" s="25"/>
      <c r="H1655" s="25"/>
      <c r="I1655" s="25"/>
      <c r="J1655" s="27"/>
      <c r="K1655" s="27"/>
      <c r="L1655" s="27"/>
      <c r="M1655" s="27"/>
    </row>
    <row r="1656" spans="1:13" x14ac:dyDescent="0.25">
      <c r="A1656" s="25"/>
      <c r="B1656" s="25"/>
      <c r="C1656" s="26"/>
      <c r="D1656" s="26"/>
      <c r="E1656" s="25"/>
      <c r="F1656" s="25"/>
      <c r="G1656" s="25"/>
      <c r="H1656" s="25"/>
      <c r="I1656" s="25"/>
      <c r="J1656" s="27"/>
      <c r="K1656" s="27"/>
      <c r="L1656" s="27"/>
      <c r="M1656" s="27"/>
    </row>
    <row r="1657" spans="1:13" x14ac:dyDescent="0.25">
      <c r="A1657" s="25"/>
      <c r="B1657" s="25"/>
      <c r="C1657" s="26"/>
      <c r="D1657" s="26"/>
      <c r="E1657" s="25"/>
      <c r="F1657" s="25"/>
      <c r="G1657" s="25"/>
      <c r="H1657" s="25"/>
      <c r="I1657" s="25"/>
      <c r="J1657" s="27"/>
      <c r="K1657" s="27"/>
      <c r="L1657" s="27"/>
      <c r="M1657" s="27"/>
    </row>
    <row r="1658" spans="1:13" x14ac:dyDescent="0.25">
      <c r="A1658" s="25"/>
      <c r="B1658" s="25"/>
      <c r="C1658" s="26"/>
      <c r="D1658" s="26"/>
      <c r="E1658" s="25"/>
      <c r="F1658" s="25"/>
      <c r="G1658" s="25"/>
      <c r="H1658" s="25"/>
      <c r="I1658" s="25"/>
      <c r="J1658" s="27"/>
      <c r="K1658" s="27"/>
      <c r="L1658" s="27"/>
      <c r="M1658" s="27"/>
    </row>
    <row r="1659" spans="1:13" x14ac:dyDescent="0.25">
      <c r="A1659" s="25"/>
      <c r="B1659" s="25"/>
      <c r="C1659" s="26"/>
      <c r="D1659" s="26"/>
      <c r="E1659" s="25"/>
      <c r="F1659" s="25"/>
      <c r="G1659" s="25"/>
      <c r="H1659" s="25"/>
      <c r="I1659" s="25"/>
      <c r="J1659" s="27"/>
      <c r="K1659" s="27"/>
      <c r="L1659" s="27"/>
      <c r="M1659" s="27"/>
    </row>
    <row r="1660" spans="1:13" x14ac:dyDescent="0.25">
      <c r="A1660" s="25"/>
      <c r="B1660" s="25"/>
      <c r="C1660" s="26"/>
      <c r="D1660" s="26"/>
      <c r="E1660" s="25"/>
      <c r="F1660" s="25"/>
      <c r="G1660" s="25"/>
      <c r="H1660" s="25"/>
      <c r="I1660" s="25"/>
      <c r="J1660" s="27"/>
      <c r="K1660" s="27"/>
      <c r="L1660" s="27"/>
      <c r="M1660" s="27"/>
    </row>
    <row r="1661" spans="1:13" x14ac:dyDescent="0.25">
      <c r="A1661" s="25"/>
      <c r="B1661" s="25"/>
      <c r="C1661" s="26"/>
      <c r="D1661" s="26"/>
      <c r="E1661" s="25"/>
      <c r="F1661" s="25"/>
      <c r="G1661" s="25"/>
      <c r="H1661" s="25"/>
      <c r="I1661" s="25"/>
      <c r="J1661" s="27"/>
      <c r="K1661" s="27"/>
      <c r="L1661" s="27"/>
      <c r="M1661" s="27"/>
    </row>
    <row r="1662" spans="1:13" x14ac:dyDescent="0.25">
      <c r="A1662" s="25"/>
      <c r="B1662" s="25"/>
      <c r="C1662" s="26"/>
      <c r="D1662" s="26"/>
      <c r="E1662" s="25"/>
      <c r="F1662" s="25"/>
      <c r="G1662" s="25"/>
      <c r="H1662" s="25"/>
      <c r="I1662" s="25"/>
      <c r="J1662" s="27"/>
      <c r="K1662" s="27"/>
      <c r="L1662" s="27"/>
      <c r="M1662" s="27"/>
    </row>
    <row r="1663" spans="1:13" x14ac:dyDescent="0.25">
      <c r="A1663" s="25"/>
      <c r="B1663" s="25"/>
      <c r="C1663" s="26"/>
      <c r="D1663" s="26"/>
      <c r="E1663" s="25"/>
      <c r="F1663" s="25"/>
      <c r="G1663" s="25"/>
      <c r="H1663" s="25"/>
      <c r="I1663" s="25"/>
      <c r="J1663" s="27"/>
      <c r="K1663" s="27"/>
      <c r="L1663" s="27"/>
      <c r="M1663" s="27"/>
    </row>
    <row r="1664" spans="1:13" x14ac:dyDescent="0.25">
      <c r="A1664" s="25"/>
      <c r="B1664" s="25"/>
      <c r="C1664" s="26"/>
      <c r="D1664" s="26"/>
      <c r="E1664" s="25"/>
      <c r="F1664" s="25"/>
      <c r="G1664" s="25"/>
      <c r="H1664" s="25"/>
      <c r="I1664" s="25"/>
      <c r="J1664" s="27"/>
      <c r="K1664" s="27"/>
      <c r="L1664" s="27"/>
      <c r="M1664" s="27"/>
    </row>
    <row r="1665" spans="1:13" x14ac:dyDescent="0.25">
      <c r="A1665" s="25"/>
      <c r="B1665" s="25"/>
      <c r="C1665" s="26"/>
      <c r="D1665" s="26"/>
      <c r="E1665" s="25"/>
      <c r="F1665" s="25"/>
      <c r="G1665" s="25"/>
      <c r="H1665" s="25"/>
      <c r="I1665" s="25"/>
      <c r="J1665" s="27"/>
      <c r="K1665" s="27"/>
      <c r="L1665" s="27"/>
      <c r="M1665" s="27"/>
    </row>
    <row r="1666" spans="1:13" x14ac:dyDescent="0.25">
      <c r="A1666" s="25"/>
      <c r="B1666" s="25"/>
      <c r="C1666" s="26"/>
      <c r="D1666" s="26"/>
      <c r="E1666" s="25"/>
      <c r="F1666" s="25"/>
      <c r="G1666" s="25"/>
      <c r="H1666" s="25"/>
      <c r="I1666" s="25"/>
      <c r="J1666" s="27"/>
      <c r="K1666" s="27"/>
      <c r="L1666" s="27"/>
      <c r="M1666" s="27"/>
    </row>
    <row r="1667" spans="1:13" x14ac:dyDescent="0.25">
      <c r="A1667" s="25"/>
      <c r="B1667" s="25"/>
      <c r="C1667" s="26"/>
      <c r="D1667" s="26"/>
      <c r="E1667" s="25"/>
      <c r="F1667" s="25"/>
      <c r="G1667" s="25"/>
      <c r="H1667" s="25"/>
      <c r="I1667" s="25"/>
      <c r="J1667" s="27"/>
      <c r="K1667" s="27"/>
      <c r="L1667" s="27"/>
      <c r="M1667" s="27"/>
    </row>
    <row r="1668" spans="1:13" x14ac:dyDescent="0.25">
      <c r="A1668" s="25"/>
      <c r="B1668" s="25"/>
      <c r="C1668" s="26"/>
      <c r="D1668" s="26"/>
      <c r="E1668" s="25"/>
      <c r="F1668" s="25"/>
      <c r="G1668" s="25"/>
      <c r="H1668" s="25"/>
      <c r="I1668" s="25"/>
      <c r="J1668" s="27"/>
      <c r="K1668" s="27"/>
      <c r="L1668" s="27"/>
      <c r="M1668" s="27"/>
    </row>
    <row r="1669" spans="1:13" x14ac:dyDescent="0.25">
      <c r="A1669" s="25"/>
      <c r="B1669" s="25"/>
      <c r="C1669" s="26"/>
      <c r="D1669" s="26"/>
      <c r="E1669" s="25"/>
      <c r="F1669" s="25"/>
      <c r="G1669" s="25"/>
      <c r="H1669" s="25"/>
      <c r="I1669" s="25"/>
      <c r="J1669" s="27"/>
      <c r="K1669" s="27"/>
      <c r="L1669" s="27"/>
      <c r="M1669" s="27"/>
    </row>
    <row r="1670" spans="1:13" x14ac:dyDescent="0.25">
      <c r="A1670" s="25"/>
      <c r="B1670" s="25"/>
      <c r="C1670" s="26"/>
      <c r="D1670" s="26"/>
      <c r="E1670" s="25"/>
      <c r="F1670" s="25"/>
      <c r="G1670" s="25"/>
      <c r="H1670" s="25"/>
      <c r="I1670" s="25"/>
      <c r="J1670" s="27"/>
      <c r="K1670" s="27"/>
      <c r="L1670" s="27"/>
      <c r="M1670" s="27"/>
    </row>
    <row r="1671" spans="1:13" x14ac:dyDescent="0.25">
      <c r="A1671" s="25"/>
      <c r="B1671" s="25"/>
      <c r="C1671" s="26"/>
      <c r="D1671" s="26"/>
      <c r="E1671" s="25"/>
      <c r="F1671" s="25"/>
      <c r="G1671" s="25"/>
      <c r="H1671" s="25"/>
      <c r="I1671" s="25"/>
      <c r="J1671" s="27"/>
      <c r="K1671" s="27"/>
      <c r="L1671" s="27"/>
      <c r="M1671" s="27"/>
    </row>
    <row r="1672" spans="1:13" x14ac:dyDescent="0.25">
      <c r="A1672" s="25"/>
      <c r="B1672" s="25"/>
      <c r="C1672" s="26"/>
      <c r="D1672" s="26"/>
      <c r="E1672" s="25"/>
      <c r="F1672" s="25"/>
      <c r="G1672" s="25"/>
      <c r="H1672" s="25"/>
      <c r="I1672" s="25"/>
      <c r="J1672" s="27"/>
      <c r="K1672" s="27"/>
      <c r="L1672" s="27"/>
      <c r="M1672" s="27"/>
    </row>
    <row r="1673" spans="1:13" x14ac:dyDescent="0.25">
      <c r="A1673" s="25"/>
      <c r="B1673" s="25"/>
      <c r="C1673" s="26"/>
      <c r="D1673" s="26"/>
      <c r="E1673" s="25"/>
      <c r="F1673" s="25"/>
      <c r="G1673" s="25"/>
      <c r="H1673" s="25"/>
      <c r="I1673" s="25"/>
      <c r="J1673" s="27"/>
      <c r="K1673" s="27"/>
      <c r="L1673" s="27"/>
      <c r="M1673" s="27"/>
    </row>
    <row r="1674" spans="1:13" x14ac:dyDescent="0.25">
      <c r="A1674" s="25"/>
      <c r="B1674" s="25"/>
      <c r="C1674" s="26"/>
      <c r="D1674" s="26"/>
      <c r="E1674" s="25"/>
      <c r="F1674" s="25"/>
      <c r="G1674" s="25"/>
      <c r="H1674" s="25"/>
      <c r="I1674" s="25"/>
      <c r="J1674" s="27"/>
      <c r="K1674" s="27"/>
      <c r="L1674" s="27"/>
      <c r="M1674" s="27"/>
    </row>
    <row r="1675" spans="1:13" x14ac:dyDescent="0.25">
      <c r="A1675" s="25"/>
      <c r="B1675" s="25"/>
      <c r="C1675" s="26"/>
      <c r="D1675" s="26"/>
      <c r="E1675" s="25"/>
      <c r="F1675" s="25"/>
      <c r="G1675" s="25"/>
      <c r="H1675" s="25"/>
      <c r="I1675" s="25"/>
      <c r="J1675" s="27"/>
      <c r="K1675" s="27"/>
      <c r="L1675" s="27"/>
      <c r="M1675" s="27"/>
    </row>
    <row r="1676" spans="1:13" x14ac:dyDescent="0.25">
      <c r="A1676" s="25"/>
      <c r="B1676" s="25"/>
      <c r="C1676" s="26"/>
      <c r="D1676" s="26"/>
      <c r="E1676" s="25"/>
      <c r="F1676" s="25"/>
      <c r="G1676" s="25"/>
      <c r="H1676" s="25"/>
      <c r="I1676" s="25"/>
      <c r="J1676" s="27"/>
      <c r="K1676" s="27"/>
      <c r="L1676" s="27"/>
      <c r="M1676" s="27"/>
    </row>
    <row r="1677" spans="1:13" x14ac:dyDescent="0.25">
      <c r="A1677" s="25"/>
      <c r="B1677" s="25"/>
      <c r="C1677" s="26"/>
      <c r="D1677" s="26"/>
      <c r="E1677" s="25"/>
      <c r="F1677" s="25"/>
      <c r="G1677" s="25"/>
      <c r="H1677" s="25"/>
      <c r="I1677" s="25"/>
      <c r="J1677" s="27"/>
      <c r="K1677" s="27"/>
      <c r="L1677" s="27"/>
      <c r="M1677" s="27"/>
    </row>
    <row r="1678" spans="1:13" x14ac:dyDescent="0.25">
      <c r="A1678" s="25"/>
      <c r="B1678" s="25"/>
      <c r="C1678" s="26"/>
      <c r="D1678" s="26"/>
      <c r="E1678" s="25"/>
      <c r="F1678" s="25"/>
      <c r="G1678" s="25"/>
      <c r="H1678" s="25"/>
      <c r="I1678" s="25"/>
      <c r="J1678" s="27"/>
      <c r="K1678" s="27"/>
      <c r="L1678" s="27"/>
      <c r="M1678" s="27"/>
    </row>
    <row r="1679" spans="1:13" x14ac:dyDescent="0.25">
      <c r="A1679" s="25"/>
      <c r="B1679" s="25"/>
      <c r="C1679" s="26"/>
      <c r="D1679" s="26"/>
      <c r="E1679" s="25"/>
      <c r="F1679" s="25"/>
      <c r="G1679" s="25"/>
      <c r="H1679" s="25"/>
      <c r="I1679" s="25"/>
      <c r="J1679" s="27"/>
      <c r="K1679" s="27"/>
      <c r="L1679" s="27"/>
      <c r="M1679" s="27"/>
    </row>
    <row r="1680" spans="1:13" x14ac:dyDescent="0.25">
      <c r="A1680" s="25"/>
      <c r="B1680" s="25"/>
      <c r="C1680" s="26"/>
      <c r="D1680" s="26"/>
      <c r="E1680" s="25"/>
      <c r="F1680" s="25"/>
      <c r="G1680" s="25"/>
      <c r="H1680" s="25"/>
      <c r="I1680" s="25"/>
      <c r="J1680" s="27"/>
      <c r="K1680" s="27"/>
      <c r="L1680" s="27"/>
      <c r="M1680" s="27"/>
    </row>
    <row r="1681" spans="1:13" x14ac:dyDescent="0.25">
      <c r="A1681" s="25"/>
      <c r="B1681" s="25"/>
      <c r="C1681" s="26"/>
      <c r="D1681" s="26"/>
      <c r="E1681" s="25"/>
      <c r="F1681" s="25"/>
      <c r="G1681" s="25"/>
      <c r="H1681" s="25"/>
      <c r="I1681" s="25"/>
      <c r="J1681" s="27"/>
      <c r="K1681" s="27"/>
      <c r="L1681" s="27"/>
      <c r="M1681" s="27"/>
    </row>
    <row r="1682" spans="1:13" x14ac:dyDescent="0.25">
      <c r="A1682" s="25"/>
      <c r="B1682" s="25"/>
      <c r="C1682" s="26"/>
      <c r="D1682" s="26"/>
      <c r="E1682" s="25"/>
      <c r="F1682" s="25"/>
      <c r="G1682" s="25"/>
      <c r="H1682" s="25"/>
      <c r="I1682" s="25"/>
      <c r="J1682" s="27"/>
      <c r="K1682" s="27"/>
      <c r="L1682" s="27"/>
      <c r="M1682" s="27"/>
    </row>
    <row r="1683" spans="1:13" x14ac:dyDescent="0.25">
      <c r="A1683" s="25"/>
      <c r="B1683" s="25"/>
      <c r="C1683" s="26"/>
      <c r="D1683" s="26"/>
      <c r="E1683" s="25"/>
      <c r="F1683" s="25"/>
      <c r="G1683" s="25"/>
      <c r="H1683" s="25"/>
      <c r="I1683" s="25"/>
      <c r="J1683" s="27"/>
      <c r="K1683" s="27"/>
      <c r="L1683" s="27"/>
      <c r="M1683" s="27"/>
    </row>
    <row r="1684" spans="1:13" x14ac:dyDescent="0.25">
      <c r="A1684" s="25"/>
      <c r="B1684" s="25"/>
      <c r="C1684" s="26"/>
      <c r="D1684" s="26"/>
      <c r="E1684" s="25"/>
      <c r="F1684" s="25"/>
      <c r="G1684" s="25"/>
      <c r="H1684" s="25"/>
      <c r="I1684" s="25"/>
      <c r="J1684" s="27"/>
      <c r="K1684" s="27"/>
      <c r="L1684" s="27"/>
      <c r="M1684" s="27"/>
    </row>
    <row r="1685" spans="1:13" x14ac:dyDescent="0.25">
      <c r="A1685" s="25"/>
      <c r="B1685" s="25"/>
      <c r="C1685" s="26"/>
      <c r="D1685" s="26"/>
      <c r="E1685" s="25"/>
      <c r="F1685" s="25"/>
      <c r="G1685" s="25"/>
      <c r="H1685" s="25"/>
      <c r="I1685" s="25"/>
      <c r="J1685" s="27"/>
      <c r="K1685" s="27"/>
      <c r="L1685" s="27"/>
      <c r="M1685" s="27"/>
    </row>
    <row r="1686" spans="1:13" x14ac:dyDescent="0.25">
      <c r="A1686" s="25"/>
      <c r="B1686" s="25"/>
      <c r="C1686" s="26"/>
      <c r="D1686" s="26"/>
      <c r="E1686" s="25"/>
      <c r="F1686" s="25"/>
      <c r="G1686" s="25"/>
      <c r="H1686" s="25"/>
      <c r="I1686" s="25"/>
      <c r="J1686" s="27"/>
      <c r="K1686" s="27"/>
      <c r="L1686" s="27"/>
      <c r="M1686" s="27"/>
    </row>
    <row r="1687" spans="1:13" x14ac:dyDescent="0.25">
      <c r="A1687" s="25"/>
      <c r="B1687" s="25"/>
      <c r="C1687" s="26"/>
      <c r="D1687" s="26"/>
      <c r="E1687" s="25"/>
      <c r="F1687" s="25"/>
      <c r="G1687" s="25"/>
      <c r="H1687" s="25"/>
      <c r="I1687" s="25"/>
      <c r="J1687" s="27"/>
      <c r="K1687" s="27"/>
      <c r="L1687" s="27"/>
      <c r="M1687" s="27"/>
    </row>
    <row r="1688" spans="1:13" x14ac:dyDescent="0.25">
      <c r="A1688" s="25"/>
      <c r="B1688" s="25"/>
      <c r="C1688" s="26"/>
      <c r="D1688" s="26"/>
      <c r="E1688" s="25"/>
      <c r="F1688" s="25"/>
      <c r="G1688" s="25"/>
      <c r="H1688" s="25"/>
      <c r="I1688" s="25"/>
      <c r="J1688" s="27"/>
      <c r="K1688" s="27"/>
      <c r="L1688" s="27"/>
      <c r="M1688" s="27"/>
    </row>
    <row r="1689" spans="1:13" x14ac:dyDescent="0.25">
      <c r="A1689" s="25"/>
      <c r="B1689" s="25"/>
      <c r="C1689" s="26"/>
      <c r="D1689" s="26"/>
      <c r="E1689" s="25"/>
      <c r="F1689" s="25"/>
      <c r="G1689" s="25"/>
      <c r="H1689" s="25"/>
      <c r="I1689" s="25"/>
      <c r="J1689" s="27"/>
      <c r="K1689" s="27"/>
      <c r="L1689" s="27"/>
      <c r="M1689" s="27"/>
    </row>
    <row r="1690" spans="1:13" x14ac:dyDescent="0.25">
      <c r="A1690" s="25"/>
      <c r="B1690" s="25"/>
      <c r="C1690" s="26"/>
      <c r="D1690" s="26"/>
      <c r="E1690" s="25"/>
      <c r="F1690" s="25"/>
      <c r="G1690" s="25"/>
      <c r="H1690" s="25"/>
      <c r="I1690" s="25"/>
      <c r="J1690" s="27"/>
      <c r="K1690" s="27"/>
      <c r="L1690" s="27"/>
      <c r="M1690" s="27"/>
    </row>
    <row r="1691" spans="1:13" x14ac:dyDescent="0.25">
      <c r="A1691" s="25"/>
      <c r="B1691" s="25"/>
      <c r="C1691" s="26"/>
      <c r="D1691" s="26"/>
      <c r="E1691" s="25"/>
      <c r="F1691" s="25"/>
      <c r="G1691" s="25"/>
      <c r="H1691" s="25"/>
      <c r="I1691" s="25"/>
      <c r="J1691" s="27"/>
      <c r="K1691" s="27"/>
      <c r="L1691" s="27"/>
      <c r="M1691" s="27"/>
    </row>
    <row r="1692" spans="1:13" x14ac:dyDescent="0.25">
      <c r="A1692" s="25"/>
      <c r="B1692" s="25"/>
      <c r="C1692" s="26"/>
      <c r="D1692" s="26"/>
      <c r="E1692" s="25"/>
      <c r="F1692" s="25"/>
      <c r="G1692" s="25"/>
      <c r="H1692" s="25"/>
      <c r="I1692" s="25"/>
      <c r="J1692" s="27"/>
      <c r="K1692" s="27"/>
      <c r="L1692" s="27"/>
      <c r="M1692" s="27"/>
    </row>
    <row r="1693" spans="1:13" x14ac:dyDescent="0.25">
      <c r="A1693" s="25"/>
      <c r="B1693" s="25"/>
      <c r="C1693" s="26"/>
      <c r="D1693" s="26"/>
      <c r="E1693" s="25"/>
      <c r="F1693" s="25"/>
      <c r="G1693" s="25"/>
      <c r="H1693" s="25"/>
      <c r="I1693" s="25"/>
      <c r="J1693" s="27"/>
      <c r="K1693" s="27"/>
      <c r="L1693" s="27"/>
      <c r="M1693" s="27"/>
    </row>
    <row r="1694" spans="1:13" x14ac:dyDescent="0.25">
      <c r="A1694" s="25"/>
      <c r="B1694" s="25"/>
      <c r="C1694" s="26"/>
      <c r="D1694" s="26"/>
      <c r="E1694" s="25"/>
      <c r="F1694" s="25"/>
      <c r="G1694" s="25"/>
      <c r="H1694" s="25"/>
      <c r="I1694" s="25"/>
      <c r="J1694" s="27"/>
      <c r="K1694" s="27"/>
      <c r="L1694" s="27"/>
      <c r="M1694" s="27"/>
    </row>
    <row r="1695" spans="1:13" x14ac:dyDescent="0.25">
      <c r="A1695" s="25"/>
      <c r="B1695" s="25"/>
      <c r="C1695" s="26"/>
      <c r="D1695" s="26"/>
      <c r="E1695" s="25"/>
      <c r="F1695" s="25"/>
      <c r="G1695" s="25"/>
      <c r="H1695" s="25"/>
      <c r="I1695" s="25"/>
      <c r="J1695" s="27"/>
      <c r="K1695" s="27"/>
      <c r="L1695" s="27"/>
      <c r="M1695" s="27"/>
    </row>
    <row r="1696" spans="1:13" x14ac:dyDescent="0.25">
      <c r="A1696" s="25"/>
      <c r="B1696" s="25"/>
      <c r="C1696" s="26"/>
      <c r="D1696" s="26"/>
      <c r="E1696" s="25"/>
      <c r="F1696" s="25"/>
      <c r="G1696" s="25"/>
      <c r="H1696" s="25"/>
      <c r="I1696" s="25"/>
      <c r="J1696" s="27"/>
      <c r="K1696" s="27"/>
      <c r="L1696" s="27"/>
      <c r="M1696" s="27"/>
    </row>
    <row r="1697" spans="1:13" x14ac:dyDescent="0.25">
      <c r="A1697" s="25"/>
      <c r="B1697" s="25"/>
      <c r="C1697" s="26"/>
      <c r="D1697" s="26"/>
      <c r="E1697" s="25"/>
      <c r="F1697" s="25"/>
      <c r="G1697" s="25"/>
      <c r="H1697" s="25"/>
      <c r="I1697" s="25"/>
      <c r="J1697" s="27"/>
      <c r="K1697" s="27"/>
      <c r="L1697" s="27"/>
      <c r="M1697" s="27"/>
    </row>
    <row r="1698" spans="1:13" x14ac:dyDescent="0.25">
      <c r="A1698" s="25"/>
      <c r="B1698" s="25"/>
      <c r="C1698" s="26"/>
      <c r="D1698" s="26"/>
      <c r="E1698" s="25"/>
      <c r="F1698" s="25"/>
      <c r="G1698" s="25"/>
      <c r="H1698" s="25"/>
      <c r="I1698" s="25"/>
      <c r="J1698" s="27"/>
      <c r="K1698" s="27"/>
      <c r="L1698" s="27"/>
      <c r="M1698" s="27"/>
    </row>
    <row r="1699" spans="1:13" x14ac:dyDescent="0.25">
      <c r="A1699" s="25"/>
      <c r="B1699" s="25"/>
      <c r="C1699" s="26"/>
      <c r="D1699" s="26"/>
      <c r="E1699" s="25"/>
      <c r="F1699" s="25"/>
      <c r="G1699" s="25"/>
      <c r="H1699" s="25"/>
      <c r="I1699" s="25"/>
      <c r="J1699" s="27"/>
      <c r="K1699" s="27"/>
      <c r="L1699" s="27"/>
      <c r="M1699" s="27"/>
    </row>
    <row r="1700" spans="1:13" x14ac:dyDescent="0.25">
      <c r="A1700" s="25"/>
      <c r="B1700" s="25"/>
      <c r="C1700" s="26"/>
      <c r="D1700" s="26"/>
      <c r="E1700" s="25"/>
      <c r="F1700" s="25"/>
      <c r="G1700" s="25"/>
      <c r="H1700" s="25"/>
      <c r="I1700" s="25"/>
      <c r="J1700" s="27"/>
      <c r="K1700" s="27"/>
      <c r="L1700" s="27"/>
      <c r="M1700" s="27"/>
    </row>
    <row r="1701" spans="1:13" x14ac:dyDescent="0.25">
      <c r="A1701" s="25"/>
      <c r="B1701" s="25"/>
      <c r="C1701" s="26"/>
      <c r="D1701" s="26"/>
      <c r="E1701" s="25"/>
      <c r="F1701" s="25"/>
      <c r="G1701" s="25"/>
      <c r="H1701" s="25"/>
      <c r="I1701" s="25"/>
      <c r="J1701" s="27"/>
      <c r="K1701" s="27"/>
      <c r="L1701" s="27"/>
      <c r="M1701" s="27"/>
    </row>
    <row r="1702" spans="1:13" x14ac:dyDescent="0.25">
      <c r="A1702" s="25"/>
      <c r="B1702" s="25"/>
      <c r="C1702" s="26"/>
      <c r="D1702" s="26"/>
      <c r="E1702" s="25"/>
      <c r="F1702" s="25"/>
      <c r="G1702" s="25"/>
      <c r="H1702" s="25"/>
      <c r="I1702" s="25"/>
      <c r="J1702" s="27"/>
      <c r="K1702" s="27"/>
      <c r="L1702" s="27"/>
      <c r="M1702" s="27"/>
    </row>
    <row r="1703" spans="1:13" x14ac:dyDescent="0.25">
      <c r="A1703" s="25"/>
      <c r="B1703" s="25"/>
      <c r="C1703" s="26"/>
      <c r="D1703" s="26"/>
      <c r="E1703" s="25"/>
      <c r="F1703" s="25"/>
      <c r="G1703" s="25"/>
      <c r="H1703" s="25"/>
      <c r="I1703" s="25"/>
      <c r="J1703" s="27"/>
      <c r="K1703" s="27"/>
      <c r="L1703" s="27"/>
      <c r="M1703" s="27"/>
    </row>
    <row r="1704" spans="1:13" x14ac:dyDescent="0.25">
      <c r="A1704" s="25"/>
      <c r="B1704" s="25"/>
      <c r="C1704" s="26"/>
      <c r="D1704" s="26"/>
      <c r="E1704" s="25"/>
      <c r="F1704" s="25"/>
      <c r="G1704" s="25"/>
      <c r="H1704" s="25"/>
      <c r="I1704" s="25"/>
      <c r="J1704" s="27"/>
      <c r="K1704" s="27"/>
      <c r="L1704" s="27"/>
      <c r="M1704" s="27"/>
    </row>
    <row r="1705" spans="1:13" x14ac:dyDescent="0.25">
      <c r="A1705" s="25"/>
      <c r="B1705" s="25"/>
      <c r="C1705" s="26"/>
      <c r="D1705" s="26"/>
      <c r="E1705" s="25"/>
      <c r="F1705" s="25"/>
      <c r="G1705" s="25"/>
      <c r="H1705" s="25"/>
      <c r="I1705" s="25"/>
      <c r="J1705" s="27"/>
      <c r="K1705" s="27"/>
      <c r="L1705" s="27"/>
      <c r="M1705" s="27"/>
    </row>
    <row r="1706" spans="1:13" x14ac:dyDescent="0.25">
      <c r="A1706" s="25"/>
      <c r="B1706" s="25"/>
      <c r="C1706" s="26"/>
      <c r="D1706" s="26"/>
      <c r="E1706" s="25"/>
      <c r="F1706" s="25"/>
      <c r="G1706" s="25"/>
      <c r="H1706" s="25"/>
      <c r="I1706" s="25"/>
      <c r="J1706" s="27"/>
      <c r="K1706" s="27"/>
      <c r="L1706" s="27"/>
      <c r="M1706" s="27"/>
    </row>
    <row r="1707" spans="1:13" x14ac:dyDescent="0.25">
      <c r="A1707" s="25"/>
      <c r="B1707" s="25"/>
      <c r="C1707" s="26"/>
      <c r="D1707" s="26"/>
      <c r="E1707" s="25"/>
      <c r="F1707" s="25"/>
      <c r="G1707" s="25"/>
      <c r="H1707" s="25"/>
      <c r="I1707" s="25"/>
      <c r="J1707" s="27"/>
      <c r="K1707" s="27"/>
      <c r="L1707" s="27"/>
      <c r="M1707" s="27"/>
    </row>
    <row r="1708" spans="1:13" x14ac:dyDescent="0.25">
      <c r="A1708" s="25"/>
      <c r="B1708" s="25"/>
      <c r="C1708" s="26"/>
      <c r="D1708" s="26"/>
      <c r="E1708" s="25"/>
      <c r="F1708" s="25"/>
      <c r="G1708" s="25"/>
      <c r="H1708" s="25"/>
      <c r="I1708" s="25"/>
      <c r="J1708" s="27"/>
      <c r="K1708" s="27"/>
      <c r="L1708" s="27"/>
      <c r="M1708" s="27"/>
    </row>
    <row r="1709" spans="1:13" x14ac:dyDescent="0.25">
      <c r="A1709" s="25"/>
      <c r="B1709" s="25"/>
      <c r="C1709" s="26"/>
      <c r="D1709" s="26"/>
      <c r="E1709" s="25"/>
      <c r="F1709" s="25"/>
      <c r="G1709" s="25"/>
      <c r="H1709" s="25"/>
      <c r="I1709" s="25"/>
      <c r="J1709" s="27"/>
      <c r="K1709" s="27"/>
      <c r="L1709" s="27"/>
      <c r="M1709" s="27"/>
    </row>
    <row r="1710" spans="1:13" x14ac:dyDescent="0.25">
      <c r="A1710" s="25"/>
      <c r="B1710" s="25"/>
      <c r="C1710" s="26"/>
      <c r="D1710" s="26"/>
      <c r="E1710" s="25"/>
      <c r="F1710" s="25"/>
      <c r="G1710" s="25"/>
      <c r="H1710" s="25"/>
      <c r="I1710" s="25"/>
      <c r="J1710" s="27"/>
      <c r="K1710" s="27"/>
      <c r="L1710" s="27"/>
      <c r="M1710" s="27"/>
    </row>
    <row r="1711" spans="1:13" x14ac:dyDescent="0.25">
      <c r="A1711" s="25"/>
      <c r="B1711" s="25"/>
      <c r="C1711" s="26"/>
      <c r="D1711" s="26"/>
      <c r="E1711" s="25"/>
      <c r="F1711" s="25"/>
      <c r="G1711" s="25"/>
      <c r="H1711" s="25"/>
      <c r="I1711" s="25"/>
      <c r="J1711" s="27"/>
      <c r="K1711" s="27"/>
      <c r="L1711" s="27"/>
      <c r="M1711" s="27"/>
    </row>
    <row r="1712" spans="1:13" x14ac:dyDescent="0.25">
      <c r="A1712" s="25"/>
      <c r="B1712" s="25"/>
      <c r="C1712" s="26"/>
      <c r="D1712" s="26"/>
      <c r="E1712" s="25"/>
      <c r="F1712" s="25"/>
      <c r="G1712" s="25"/>
      <c r="H1712" s="25"/>
      <c r="I1712" s="25"/>
      <c r="J1712" s="27"/>
      <c r="K1712" s="27"/>
      <c r="L1712" s="27"/>
      <c r="M1712" s="27"/>
    </row>
    <row r="1713" spans="1:13" x14ac:dyDescent="0.25">
      <c r="A1713" s="25"/>
      <c r="B1713" s="25"/>
      <c r="C1713" s="26"/>
      <c r="D1713" s="26"/>
      <c r="E1713" s="25"/>
      <c r="F1713" s="25"/>
      <c r="G1713" s="25"/>
      <c r="H1713" s="25"/>
      <c r="I1713" s="25"/>
      <c r="J1713" s="27"/>
      <c r="K1713" s="27"/>
      <c r="L1713" s="27"/>
      <c r="M1713" s="27"/>
    </row>
    <row r="1714" spans="1:13" x14ac:dyDescent="0.25">
      <c r="A1714" s="25"/>
      <c r="B1714" s="25"/>
      <c r="C1714" s="26"/>
      <c r="D1714" s="26"/>
      <c r="E1714" s="25"/>
      <c r="F1714" s="25"/>
      <c r="G1714" s="25"/>
      <c r="H1714" s="25"/>
      <c r="I1714" s="25"/>
      <c r="J1714" s="27"/>
      <c r="K1714" s="27"/>
      <c r="L1714" s="27"/>
      <c r="M1714" s="27"/>
    </row>
    <row r="1715" spans="1:13" x14ac:dyDescent="0.25">
      <c r="A1715" s="25"/>
      <c r="B1715" s="25"/>
      <c r="C1715" s="26"/>
      <c r="D1715" s="26"/>
      <c r="E1715" s="25"/>
      <c r="F1715" s="25"/>
      <c r="G1715" s="25"/>
      <c r="H1715" s="25"/>
      <c r="I1715" s="25"/>
      <c r="J1715" s="27"/>
      <c r="K1715" s="27"/>
      <c r="L1715" s="27"/>
      <c r="M1715" s="27"/>
    </row>
    <row r="1716" spans="1:13" x14ac:dyDescent="0.25">
      <c r="A1716" s="25"/>
      <c r="B1716" s="25"/>
      <c r="C1716" s="26"/>
      <c r="D1716" s="26"/>
      <c r="E1716" s="25"/>
      <c r="F1716" s="25"/>
      <c r="G1716" s="25"/>
      <c r="H1716" s="25"/>
      <c r="I1716" s="25"/>
      <c r="J1716" s="27"/>
      <c r="K1716" s="27"/>
      <c r="L1716" s="27"/>
      <c r="M1716" s="27"/>
    </row>
    <row r="1717" spans="1:13" x14ac:dyDescent="0.25">
      <c r="A1717" s="25"/>
      <c r="B1717" s="25"/>
      <c r="C1717" s="26"/>
      <c r="D1717" s="26"/>
      <c r="E1717" s="25"/>
      <c r="F1717" s="25"/>
      <c r="G1717" s="25"/>
      <c r="H1717" s="25"/>
      <c r="I1717" s="25"/>
      <c r="J1717" s="27"/>
      <c r="K1717" s="27"/>
      <c r="L1717" s="27"/>
      <c r="M1717" s="27"/>
    </row>
    <row r="1718" spans="1:13" x14ac:dyDescent="0.25">
      <c r="A1718" s="25"/>
      <c r="B1718" s="25"/>
      <c r="C1718" s="26"/>
      <c r="D1718" s="26"/>
      <c r="E1718" s="25"/>
      <c r="F1718" s="25"/>
      <c r="G1718" s="25"/>
      <c r="H1718" s="25"/>
      <c r="I1718" s="25"/>
      <c r="J1718" s="27"/>
      <c r="K1718" s="27"/>
      <c r="L1718" s="27"/>
      <c r="M1718" s="27"/>
    </row>
    <row r="1719" spans="1:13" x14ac:dyDescent="0.25">
      <c r="A1719" s="25"/>
      <c r="B1719" s="25"/>
      <c r="C1719" s="26"/>
      <c r="D1719" s="26"/>
      <c r="E1719" s="25"/>
      <c r="F1719" s="25"/>
      <c r="G1719" s="25"/>
      <c r="H1719" s="25"/>
      <c r="I1719" s="25"/>
      <c r="J1719" s="27"/>
      <c r="K1719" s="27"/>
      <c r="L1719" s="27"/>
      <c r="M1719" s="27"/>
    </row>
    <row r="1720" spans="1:13" x14ac:dyDescent="0.25">
      <c r="A1720" s="25"/>
      <c r="B1720" s="25"/>
      <c r="C1720" s="26"/>
      <c r="D1720" s="26"/>
      <c r="E1720" s="25"/>
      <c r="F1720" s="25"/>
      <c r="G1720" s="25"/>
      <c r="H1720" s="25"/>
      <c r="I1720" s="25"/>
      <c r="J1720" s="27"/>
      <c r="K1720" s="27"/>
      <c r="L1720" s="27"/>
      <c r="M1720" s="27"/>
    </row>
    <row r="1721" spans="1:13" x14ac:dyDescent="0.25">
      <c r="A1721" s="25"/>
      <c r="B1721" s="25"/>
      <c r="C1721" s="26"/>
      <c r="D1721" s="26"/>
      <c r="E1721" s="25"/>
      <c r="F1721" s="25"/>
      <c r="G1721" s="25"/>
      <c r="H1721" s="25"/>
      <c r="I1721" s="25"/>
      <c r="J1721" s="27"/>
      <c r="K1721" s="27"/>
      <c r="L1721" s="27"/>
      <c r="M1721" s="27"/>
    </row>
    <row r="1722" spans="1:13" x14ac:dyDescent="0.25">
      <c r="A1722" s="25"/>
      <c r="B1722" s="25"/>
      <c r="C1722" s="26"/>
      <c r="D1722" s="26"/>
      <c r="E1722" s="25"/>
      <c r="F1722" s="25"/>
      <c r="G1722" s="25"/>
      <c r="H1722" s="25"/>
      <c r="I1722" s="25"/>
      <c r="J1722" s="27"/>
      <c r="K1722" s="27"/>
      <c r="L1722" s="27"/>
      <c r="M1722" s="27"/>
    </row>
    <row r="1723" spans="1:13" x14ac:dyDescent="0.25">
      <c r="A1723" s="25"/>
      <c r="B1723" s="25"/>
      <c r="C1723" s="26"/>
      <c r="D1723" s="26"/>
      <c r="E1723" s="25"/>
      <c r="F1723" s="25"/>
      <c r="G1723" s="25"/>
      <c r="H1723" s="25"/>
      <c r="I1723" s="25"/>
      <c r="J1723" s="27"/>
      <c r="K1723" s="27"/>
      <c r="L1723" s="27"/>
      <c r="M1723" s="27"/>
    </row>
    <row r="1724" spans="1:13" x14ac:dyDescent="0.25">
      <c r="A1724" s="25"/>
      <c r="B1724" s="25"/>
      <c r="C1724" s="26"/>
      <c r="D1724" s="26"/>
      <c r="E1724" s="25"/>
      <c r="F1724" s="25"/>
      <c r="G1724" s="25"/>
      <c r="H1724" s="25"/>
      <c r="I1724" s="25"/>
      <c r="J1724" s="27"/>
      <c r="K1724" s="27"/>
      <c r="L1724" s="27"/>
      <c r="M1724" s="27"/>
    </row>
    <row r="1725" spans="1:13" x14ac:dyDescent="0.25">
      <c r="A1725" s="25"/>
      <c r="B1725" s="25"/>
      <c r="C1725" s="26"/>
      <c r="D1725" s="26"/>
      <c r="E1725" s="25"/>
      <c r="F1725" s="25"/>
      <c r="G1725" s="25"/>
      <c r="H1725" s="25"/>
      <c r="I1725" s="25"/>
      <c r="J1725" s="27"/>
      <c r="K1725" s="27"/>
      <c r="L1725" s="27"/>
      <c r="M1725" s="27"/>
    </row>
    <row r="1726" spans="1:13" x14ac:dyDescent="0.25">
      <c r="A1726" s="25"/>
      <c r="B1726" s="25"/>
      <c r="C1726" s="26"/>
      <c r="D1726" s="26"/>
      <c r="E1726" s="25"/>
      <c r="F1726" s="25"/>
      <c r="G1726" s="25"/>
      <c r="H1726" s="25"/>
      <c r="I1726" s="25"/>
      <c r="J1726" s="27"/>
      <c r="K1726" s="27"/>
      <c r="L1726" s="27"/>
      <c r="M1726" s="27"/>
    </row>
    <row r="1727" spans="1:13" x14ac:dyDescent="0.25">
      <c r="A1727" s="25"/>
      <c r="B1727" s="25"/>
      <c r="C1727" s="26"/>
      <c r="D1727" s="26"/>
      <c r="E1727" s="25"/>
      <c r="F1727" s="25"/>
      <c r="G1727" s="25"/>
      <c r="H1727" s="25"/>
      <c r="I1727" s="25"/>
      <c r="J1727" s="27"/>
      <c r="K1727" s="27"/>
      <c r="L1727" s="27"/>
      <c r="M1727" s="27"/>
    </row>
    <row r="1728" spans="1:13" x14ac:dyDescent="0.25">
      <c r="A1728" s="25"/>
      <c r="B1728" s="25"/>
      <c r="C1728" s="26"/>
      <c r="D1728" s="26"/>
      <c r="E1728" s="25"/>
      <c r="F1728" s="25"/>
      <c r="G1728" s="25"/>
      <c r="H1728" s="25"/>
      <c r="I1728" s="25"/>
      <c r="J1728" s="27"/>
      <c r="K1728" s="27"/>
      <c r="L1728" s="27"/>
      <c r="M1728" s="27"/>
    </row>
    <row r="1729" spans="1:13" x14ac:dyDescent="0.25">
      <c r="A1729" s="25"/>
      <c r="B1729" s="25"/>
      <c r="C1729" s="26"/>
      <c r="D1729" s="26"/>
      <c r="E1729" s="25"/>
      <c r="F1729" s="25"/>
      <c r="G1729" s="25"/>
      <c r="H1729" s="25"/>
      <c r="I1729" s="25"/>
      <c r="J1729" s="27"/>
      <c r="K1729" s="27"/>
      <c r="L1729" s="27"/>
      <c r="M1729" s="27"/>
    </row>
    <row r="1730" spans="1:13" x14ac:dyDescent="0.25">
      <c r="A1730" s="25"/>
      <c r="B1730" s="25"/>
      <c r="C1730" s="26"/>
      <c r="D1730" s="26"/>
      <c r="E1730" s="25"/>
      <c r="F1730" s="25"/>
      <c r="G1730" s="25"/>
      <c r="H1730" s="25"/>
      <c r="I1730" s="25"/>
      <c r="J1730" s="27"/>
      <c r="K1730" s="27"/>
      <c r="L1730" s="27"/>
      <c r="M1730" s="27"/>
    </row>
    <row r="1731" spans="1:13" x14ac:dyDescent="0.25">
      <c r="A1731" s="25"/>
      <c r="B1731" s="25"/>
      <c r="C1731" s="26"/>
      <c r="D1731" s="26"/>
      <c r="E1731" s="25"/>
      <c r="F1731" s="25"/>
      <c r="G1731" s="25"/>
      <c r="H1731" s="25"/>
      <c r="I1731" s="25"/>
      <c r="J1731" s="27"/>
      <c r="K1731" s="27"/>
      <c r="L1731" s="27"/>
      <c r="M1731" s="27"/>
    </row>
    <row r="1732" spans="1:13" x14ac:dyDescent="0.25">
      <c r="A1732" s="25"/>
      <c r="B1732" s="25"/>
      <c r="C1732" s="26"/>
      <c r="D1732" s="26"/>
      <c r="E1732" s="25"/>
      <c r="F1732" s="25"/>
      <c r="G1732" s="25"/>
      <c r="H1732" s="25"/>
      <c r="I1732" s="25"/>
      <c r="J1732" s="27"/>
      <c r="K1732" s="27"/>
      <c r="L1732" s="27"/>
      <c r="M1732" s="27"/>
    </row>
    <row r="1733" spans="1:13" x14ac:dyDescent="0.25">
      <c r="A1733" s="25"/>
      <c r="B1733" s="25"/>
      <c r="C1733" s="26"/>
      <c r="D1733" s="26"/>
      <c r="E1733" s="25"/>
      <c r="F1733" s="25"/>
      <c r="G1733" s="25"/>
      <c r="H1733" s="25"/>
      <c r="I1733" s="25"/>
      <c r="J1733" s="27"/>
      <c r="K1733" s="27"/>
      <c r="L1733" s="27"/>
      <c r="M1733" s="27"/>
    </row>
    <row r="1734" spans="1:13" x14ac:dyDescent="0.25">
      <c r="A1734" s="25"/>
      <c r="B1734" s="25"/>
      <c r="C1734" s="26"/>
      <c r="D1734" s="26"/>
      <c r="E1734" s="25"/>
      <c r="F1734" s="25"/>
      <c r="G1734" s="25"/>
      <c r="H1734" s="25"/>
      <c r="I1734" s="25"/>
      <c r="J1734" s="27"/>
      <c r="K1734" s="27"/>
      <c r="L1734" s="27"/>
      <c r="M1734" s="27"/>
    </row>
    <row r="1735" spans="1:13" x14ac:dyDescent="0.25">
      <c r="A1735" s="25"/>
      <c r="B1735" s="25"/>
      <c r="C1735" s="26"/>
      <c r="D1735" s="26"/>
      <c r="E1735" s="25"/>
      <c r="F1735" s="25"/>
      <c r="G1735" s="25"/>
      <c r="H1735" s="25"/>
      <c r="I1735" s="25"/>
      <c r="J1735" s="27"/>
      <c r="K1735" s="27"/>
      <c r="L1735" s="27"/>
      <c r="M1735" s="27"/>
    </row>
    <row r="1736" spans="1:13" x14ac:dyDescent="0.25">
      <c r="A1736" s="25"/>
      <c r="B1736" s="25"/>
      <c r="C1736" s="26"/>
      <c r="D1736" s="26"/>
      <c r="E1736" s="25"/>
      <c r="F1736" s="25"/>
      <c r="G1736" s="25"/>
      <c r="H1736" s="25"/>
      <c r="I1736" s="25"/>
      <c r="J1736" s="27"/>
      <c r="K1736" s="27"/>
      <c r="L1736" s="27"/>
      <c r="M1736" s="27"/>
    </row>
    <row r="1737" spans="1:13" x14ac:dyDescent="0.25">
      <c r="A1737" s="25"/>
      <c r="B1737" s="25"/>
      <c r="C1737" s="26"/>
      <c r="D1737" s="26"/>
      <c r="E1737" s="25"/>
      <c r="F1737" s="25"/>
      <c r="G1737" s="25"/>
      <c r="H1737" s="25"/>
      <c r="I1737" s="25"/>
      <c r="J1737" s="27"/>
      <c r="K1737" s="27"/>
      <c r="L1737" s="27"/>
      <c r="M1737" s="27"/>
    </row>
    <row r="1738" spans="1:13" x14ac:dyDescent="0.25">
      <c r="A1738" s="25"/>
      <c r="B1738" s="25"/>
      <c r="C1738" s="26"/>
      <c r="D1738" s="26"/>
      <c r="E1738" s="25"/>
      <c r="F1738" s="25"/>
      <c r="G1738" s="25"/>
      <c r="H1738" s="25"/>
      <c r="I1738" s="25"/>
      <c r="J1738" s="27"/>
      <c r="K1738" s="27"/>
      <c r="L1738" s="27"/>
      <c r="M1738" s="27"/>
    </row>
    <row r="1739" spans="1:13" x14ac:dyDescent="0.25">
      <c r="A1739" s="25"/>
      <c r="B1739" s="25"/>
      <c r="C1739" s="26"/>
      <c r="D1739" s="26"/>
      <c r="E1739" s="25"/>
      <c r="F1739" s="25"/>
      <c r="G1739" s="25"/>
      <c r="H1739" s="25"/>
      <c r="I1739" s="25"/>
      <c r="J1739" s="27"/>
      <c r="K1739" s="27"/>
      <c r="L1739" s="27"/>
      <c r="M1739" s="27"/>
    </row>
    <row r="1740" spans="1:13" x14ac:dyDescent="0.25">
      <c r="A1740" s="25"/>
      <c r="B1740" s="25"/>
      <c r="C1740" s="26"/>
      <c r="D1740" s="26"/>
      <c r="E1740" s="25"/>
      <c r="F1740" s="25"/>
      <c r="G1740" s="25"/>
      <c r="H1740" s="25"/>
      <c r="I1740" s="25"/>
      <c r="J1740" s="27"/>
      <c r="K1740" s="27"/>
      <c r="L1740" s="27"/>
      <c r="M1740" s="27"/>
    </row>
    <row r="1741" spans="1:13" x14ac:dyDescent="0.25">
      <c r="A1741" s="25"/>
      <c r="B1741" s="25"/>
      <c r="C1741" s="26"/>
      <c r="D1741" s="26"/>
      <c r="E1741" s="25"/>
      <c r="F1741" s="25"/>
      <c r="G1741" s="25"/>
      <c r="H1741" s="25"/>
      <c r="I1741" s="25"/>
      <c r="J1741" s="27"/>
      <c r="K1741" s="27"/>
      <c r="L1741" s="27"/>
      <c r="M1741" s="27"/>
    </row>
    <row r="1742" spans="1:13" x14ac:dyDescent="0.25">
      <c r="A1742" s="25"/>
      <c r="B1742" s="25"/>
      <c r="C1742" s="26"/>
      <c r="D1742" s="26"/>
      <c r="E1742" s="25"/>
      <c r="F1742" s="25"/>
      <c r="G1742" s="25"/>
      <c r="H1742" s="25"/>
      <c r="I1742" s="25"/>
      <c r="J1742" s="27"/>
      <c r="K1742" s="27"/>
      <c r="L1742" s="27"/>
      <c r="M1742" s="27"/>
    </row>
    <row r="1743" spans="1:13" x14ac:dyDescent="0.25">
      <c r="A1743" s="25"/>
      <c r="B1743" s="25"/>
      <c r="C1743" s="26"/>
      <c r="D1743" s="26"/>
      <c r="E1743" s="25"/>
      <c r="F1743" s="25"/>
      <c r="G1743" s="25"/>
      <c r="H1743" s="25"/>
      <c r="I1743" s="25"/>
      <c r="J1743" s="27"/>
      <c r="K1743" s="27"/>
      <c r="L1743" s="27"/>
      <c r="M1743" s="27"/>
    </row>
    <row r="1744" spans="1:13" x14ac:dyDescent="0.25">
      <c r="A1744" s="25"/>
      <c r="B1744" s="25"/>
      <c r="C1744" s="26"/>
      <c r="D1744" s="26"/>
      <c r="E1744" s="25"/>
      <c r="F1744" s="25"/>
      <c r="G1744" s="25"/>
      <c r="H1744" s="25"/>
      <c r="I1744" s="25"/>
      <c r="J1744" s="27"/>
      <c r="K1744" s="27"/>
      <c r="L1744" s="27"/>
      <c r="M1744" s="27"/>
    </row>
    <row r="1745" spans="1:13" x14ac:dyDescent="0.25">
      <c r="A1745" s="25"/>
      <c r="B1745" s="25"/>
      <c r="C1745" s="26"/>
      <c r="D1745" s="26"/>
      <c r="E1745" s="25"/>
      <c r="F1745" s="25"/>
      <c r="G1745" s="25"/>
      <c r="H1745" s="25"/>
      <c r="I1745" s="25"/>
      <c r="J1745" s="27"/>
      <c r="K1745" s="27"/>
      <c r="L1745" s="27"/>
      <c r="M1745" s="27"/>
    </row>
    <row r="1746" spans="1:13" x14ac:dyDescent="0.25">
      <c r="A1746" s="25"/>
      <c r="B1746" s="25"/>
      <c r="C1746" s="26"/>
      <c r="D1746" s="26"/>
      <c r="E1746" s="25"/>
      <c r="F1746" s="25"/>
      <c r="G1746" s="25"/>
      <c r="H1746" s="25"/>
      <c r="I1746" s="25"/>
      <c r="J1746" s="27"/>
      <c r="K1746" s="27"/>
      <c r="L1746" s="27"/>
      <c r="M1746" s="27"/>
    </row>
    <row r="1747" spans="1:13" x14ac:dyDescent="0.25">
      <c r="A1747" s="25"/>
      <c r="B1747" s="25"/>
      <c r="C1747" s="26"/>
      <c r="D1747" s="26"/>
      <c r="E1747" s="25"/>
      <c r="F1747" s="25"/>
      <c r="G1747" s="25"/>
      <c r="H1747" s="25"/>
      <c r="I1747" s="25"/>
      <c r="J1747" s="27"/>
      <c r="K1747" s="27"/>
      <c r="L1747" s="27"/>
      <c r="M1747" s="27"/>
    </row>
    <row r="1748" spans="1:13" x14ac:dyDescent="0.25">
      <c r="A1748" s="25"/>
      <c r="B1748" s="25"/>
      <c r="C1748" s="26"/>
      <c r="D1748" s="26"/>
      <c r="E1748" s="25"/>
      <c r="F1748" s="25"/>
      <c r="G1748" s="25"/>
      <c r="H1748" s="25"/>
      <c r="I1748" s="25"/>
      <c r="J1748" s="27"/>
      <c r="K1748" s="27"/>
      <c r="L1748" s="27"/>
      <c r="M1748" s="27"/>
    </row>
    <row r="1749" spans="1:13" x14ac:dyDescent="0.25">
      <c r="A1749" s="25"/>
      <c r="B1749" s="25"/>
      <c r="C1749" s="26"/>
      <c r="D1749" s="26"/>
      <c r="E1749" s="25"/>
      <c r="F1749" s="25"/>
      <c r="G1749" s="25"/>
      <c r="H1749" s="25"/>
      <c r="I1749" s="25"/>
      <c r="J1749" s="27"/>
      <c r="K1749" s="27"/>
      <c r="L1749" s="27"/>
      <c r="M1749" s="27"/>
    </row>
    <row r="1750" spans="1:13" x14ac:dyDescent="0.25">
      <c r="A1750" s="25"/>
      <c r="B1750" s="25"/>
      <c r="C1750" s="26"/>
      <c r="D1750" s="26"/>
      <c r="E1750" s="25"/>
      <c r="F1750" s="25"/>
      <c r="G1750" s="25"/>
      <c r="H1750" s="25"/>
      <c r="I1750" s="25"/>
      <c r="J1750" s="27"/>
      <c r="K1750" s="27"/>
      <c r="L1750" s="27"/>
      <c r="M1750" s="27"/>
    </row>
    <row r="1751" spans="1:13" x14ac:dyDescent="0.25">
      <c r="A1751" s="25"/>
      <c r="B1751" s="25"/>
      <c r="C1751" s="26"/>
      <c r="D1751" s="26"/>
      <c r="E1751" s="25"/>
      <c r="F1751" s="25"/>
      <c r="G1751" s="25"/>
      <c r="H1751" s="25"/>
      <c r="I1751" s="25"/>
      <c r="J1751" s="27"/>
      <c r="K1751" s="27"/>
      <c r="L1751" s="27"/>
      <c r="M1751" s="27"/>
    </row>
    <row r="1752" spans="1:13" x14ac:dyDescent="0.25">
      <c r="A1752" s="25"/>
      <c r="B1752" s="25"/>
      <c r="C1752" s="26"/>
      <c r="D1752" s="26"/>
      <c r="E1752" s="25"/>
      <c r="F1752" s="25"/>
      <c r="G1752" s="25"/>
      <c r="H1752" s="25"/>
      <c r="I1752" s="25"/>
      <c r="J1752" s="27"/>
      <c r="K1752" s="27"/>
      <c r="L1752" s="27"/>
      <c r="M1752" s="27"/>
    </row>
    <row r="1753" spans="1:13" x14ac:dyDescent="0.25">
      <c r="A1753" s="25"/>
      <c r="B1753" s="25"/>
      <c r="C1753" s="26"/>
      <c r="D1753" s="26"/>
      <c r="E1753" s="25"/>
      <c r="F1753" s="25"/>
      <c r="G1753" s="25"/>
      <c r="H1753" s="25"/>
      <c r="I1753" s="25"/>
      <c r="J1753" s="27"/>
      <c r="K1753" s="27"/>
      <c r="L1753" s="27"/>
      <c r="M1753" s="27"/>
    </row>
    <row r="1754" spans="1:13" x14ac:dyDescent="0.25">
      <c r="A1754" s="25"/>
      <c r="B1754" s="25"/>
      <c r="C1754" s="26"/>
      <c r="D1754" s="26"/>
      <c r="E1754" s="25"/>
      <c r="F1754" s="25"/>
      <c r="G1754" s="25"/>
      <c r="H1754" s="25"/>
      <c r="I1754" s="25"/>
      <c r="J1754" s="27"/>
      <c r="K1754" s="27"/>
      <c r="L1754" s="27"/>
      <c r="M1754" s="27"/>
    </row>
    <row r="1755" spans="1:13" x14ac:dyDescent="0.25">
      <c r="A1755" s="25"/>
      <c r="B1755" s="25"/>
      <c r="C1755" s="26"/>
      <c r="D1755" s="26"/>
      <c r="E1755" s="25"/>
      <c r="F1755" s="25"/>
      <c r="G1755" s="25"/>
      <c r="H1755" s="25"/>
      <c r="I1755" s="25"/>
      <c r="J1755" s="27"/>
      <c r="K1755" s="27"/>
      <c r="L1755" s="27"/>
      <c r="M1755" s="27"/>
    </row>
    <row r="1756" spans="1:13" x14ac:dyDescent="0.25">
      <c r="A1756" s="25"/>
      <c r="B1756" s="25"/>
      <c r="C1756" s="26"/>
      <c r="D1756" s="26"/>
      <c r="E1756" s="25"/>
      <c r="F1756" s="25"/>
      <c r="G1756" s="25"/>
      <c r="H1756" s="25"/>
      <c r="I1756" s="25"/>
      <c r="J1756" s="27"/>
      <c r="K1756" s="27"/>
      <c r="L1756" s="27"/>
      <c r="M1756" s="27"/>
    </row>
    <row r="1757" spans="1:13" x14ac:dyDescent="0.25">
      <c r="A1757" s="25"/>
      <c r="B1757" s="25"/>
      <c r="C1757" s="26"/>
      <c r="D1757" s="26"/>
      <c r="E1757" s="25"/>
      <c r="F1757" s="25"/>
      <c r="G1757" s="25"/>
      <c r="H1757" s="25"/>
      <c r="I1757" s="25"/>
      <c r="J1757" s="27"/>
      <c r="K1757" s="27"/>
      <c r="L1757" s="27"/>
      <c r="M1757" s="27"/>
    </row>
    <row r="1758" spans="1:13" x14ac:dyDescent="0.25">
      <c r="A1758" s="25"/>
      <c r="B1758" s="25"/>
      <c r="C1758" s="26"/>
      <c r="D1758" s="26"/>
      <c r="E1758" s="25"/>
      <c r="F1758" s="25"/>
      <c r="G1758" s="25"/>
      <c r="H1758" s="25"/>
      <c r="I1758" s="25"/>
      <c r="J1758" s="27"/>
      <c r="K1758" s="27"/>
      <c r="L1758" s="27"/>
      <c r="M1758" s="27"/>
    </row>
    <row r="1759" spans="1:13" x14ac:dyDescent="0.25">
      <c r="A1759" s="25"/>
      <c r="B1759" s="25"/>
      <c r="C1759" s="26"/>
      <c r="D1759" s="26"/>
      <c r="E1759" s="25"/>
      <c r="F1759" s="25"/>
      <c r="G1759" s="25"/>
      <c r="H1759" s="25"/>
      <c r="I1759" s="25"/>
      <c r="J1759" s="27"/>
      <c r="K1759" s="27"/>
      <c r="L1759" s="27"/>
      <c r="M1759" s="27"/>
    </row>
    <row r="1760" spans="1:13" x14ac:dyDescent="0.25">
      <c r="A1760" s="25"/>
      <c r="B1760" s="25"/>
      <c r="C1760" s="26"/>
      <c r="D1760" s="26"/>
      <c r="E1760" s="25"/>
      <c r="F1760" s="25"/>
      <c r="G1760" s="25"/>
      <c r="H1760" s="25"/>
      <c r="I1760" s="25"/>
      <c r="J1760" s="27"/>
      <c r="K1760" s="27"/>
      <c r="L1760" s="27"/>
      <c r="M1760" s="27"/>
    </row>
    <row r="1761" spans="1:13" x14ac:dyDescent="0.25">
      <c r="A1761" s="25"/>
      <c r="B1761" s="25"/>
      <c r="C1761" s="26"/>
      <c r="D1761" s="26"/>
      <c r="E1761" s="25"/>
      <c r="F1761" s="25"/>
      <c r="G1761" s="25"/>
      <c r="H1761" s="25"/>
      <c r="I1761" s="25"/>
      <c r="J1761" s="27"/>
      <c r="K1761" s="27"/>
      <c r="L1761" s="27"/>
      <c r="M1761" s="27"/>
    </row>
    <row r="1762" spans="1:13" x14ac:dyDescent="0.25">
      <c r="A1762" s="25"/>
      <c r="B1762" s="25"/>
      <c r="C1762" s="26"/>
      <c r="D1762" s="26"/>
      <c r="E1762" s="25"/>
      <c r="F1762" s="25"/>
      <c r="G1762" s="25"/>
      <c r="H1762" s="25"/>
      <c r="I1762" s="25"/>
      <c r="J1762" s="27"/>
      <c r="K1762" s="27"/>
      <c r="L1762" s="27"/>
      <c r="M1762" s="27"/>
    </row>
    <row r="1763" spans="1:13" x14ac:dyDescent="0.25">
      <c r="A1763" s="25"/>
      <c r="B1763" s="25"/>
      <c r="C1763" s="26"/>
      <c r="D1763" s="26"/>
      <c r="E1763" s="25"/>
      <c r="F1763" s="25"/>
      <c r="G1763" s="25"/>
      <c r="H1763" s="25"/>
      <c r="I1763" s="25"/>
      <c r="J1763" s="27"/>
      <c r="K1763" s="27"/>
      <c r="L1763" s="27"/>
      <c r="M1763" s="27"/>
    </row>
    <row r="1764" spans="1:13" x14ac:dyDescent="0.25">
      <c r="A1764" s="25"/>
      <c r="B1764" s="25"/>
      <c r="C1764" s="26"/>
      <c r="D1764" s="26"/>
      <c r="E1764" s="25"/>
      <c r="F1764" s="25"/>
      <c r="G1764" s="25"/>
      <c r="H1764" s="25"/>
      <c r="I1764" s="25"/>
      <c r="J1764" s="27"/>
      <c r="K1764" s="27"/>
      <c r="L1764" s="27"/>
      <c r="M1764" s="27"/>
    </row>
    <row r="1765" spans="1:13" x14ac:dyDescent="0.25">
      <c r="A1765" s="25"/>
      <c r="B1765" s="25"/>
      <c r="C1765" s="26"/>
      <c r="D1765" s="26"/>
      <c r="E1765" s="25"/>
      <c r="F1765" s="25"/>
      <c r="G1765" s="25"/>
      <c r="H1765" s="25"/>
      <c r="I1765" s="25"/>
      <c r="J1765" s="27"/>
      <c r="K1765" s="27"/>
      <c r="L1765" s="27"/>
      <c r="M1765" s="27"/>
    </row>
    <row r="1766" spans="1:13" x14ac:dyDescent="0.25">
      <c r="A1766" s="25"/>
      <c r="B1766" s="25"/>
      <c r="C1766" s="26"/>
      <c r="D1766" s="26"/>
      <c r="E1766" s="25"/>
      <c r="F1766" s="25"/>
      <c r="G1766" s="25"/>
      <c r="H1766" s="25"/>
      <c r="I1766" s="25"/>
      <c r="J1766" s="27"/>
      <c r="K1766" s="27"/>
      <c r="L1766" s="27"/>
      <c r="M1766" s="27"/>
    </row>
    <row r="1767" spans="1:13" x14ac:dyDescent="0.25">
      <c r="A1767" s="25"/>
      <c r="B1767" s="25"/>
      <c r="C1767" s="26"/>
      <c r="D1767" s="26"/>
      <c r="E1767" s="25"/>
      <c r="F1767" s="25"/>
      <c r="G1767" s="25"/>
      <c r="H1767" s="25"/>
      <c r="I1767" s="25"/>
      <c r="J1767" s="27"/>
      <c r="K1767" s="27"/>
      <c r="L1767" s="27"/>
      <c r="M1767" s="27"/>
    </row>
    <row r="1768" spans="1:13" x14ac:dyDescent="0.25">
      <c r="A1768" s="25"/>
      <c r="B1768" s="25"/>
      <c r="C1768" s="26"/>
      <c r="D1768" s="26"/>
      <c r="E1768" s="25"/>
      <c r="F1768" s="25"/>
      <c r="G1768" s="25"/>
      <c r="H1768" s="25"/>
      <c r="I1768" s="25"/>
      <c r="J1768" s="27"/>
      <c r="K1768" s="27"/>
      <c r="L1768" s="27"/>
      <c r="M1768" s="27"/>
    </row>
    <row r="1769" spans="1:13" x14ac:dyDescent="0.25">
      <c r="A1769" s="25"/>
      <c r="B1769" s="25"/>
      <c r="C1769" s="26"/>
      <c r="D1769" s="26"/>
      <c r="E1769" s="25"/>
      <c r="F1769" s="25"/>
      <c r="G1769" s="25"/>
      <c r="H1769" s="25"/>
      <c r="I1769" s="25"/>
      <c r="J1769" s="27"/>
      <c r="K1769" s="27"/>
      <c r="L1769" s="27"/>
      <c r="M1769" s="27"/>
    </row>
    <row r="1770" spans="1:13" x14ac:dyDescent="0.25">
      <c r="A1770" s="25"/>
      <c r="B1770" s="25"/>
      <c r="C1770" s="26"/>
      <c r="D1770" s="26"/>
      <c r="E1770" s="25"/>
      <c r="F1770" s="25"/>
      <c r="G1770" s="25"/>
      <c r="H1770" s="25"/>
      <c r="I1770" s="25"/>
      <c r="J1770" s="27"/>
      <c r="K1770" s="27"/>
      <c r="L1770" s="27"/>
      <c r="M1770" s="27"/>
    </row>
    <row r="1771" spans="1:13" x14ac:dyDescent="0.25">
      <c r="A1771" s="25"/>
      <c r="B1771" s="25"/>
      <c r="C1771" s="26"/>
      <c r="D1771" s="26"/>
      <c r="E1771" s="25"/>
      <c r="F1771" s="25"/>
      <c r="G1771" s="25"/>
      <c r="H1771" s="25"/>
      <c r="I1771" s="25"/>
      <c r="J1771" s="27"/>
      <c r="K1771" s="27"/>
      <c r="L1771" s="27"/>
      <c r="M1771" s="27"/>
    </row>
    <row r="1772" spans="1:13" x14ac:dyDescent="0.25">
      <c r="A1772" s="25"/>
      <c r="B1772" s="25"/>
      <c r="C1772" s="26"/>
      <c r="D1772" s="26"/>
      <c r="E1772" s="25"/>
      <c r="F1772" s="25"/>
      <c r="G1772" s="25"/>
      <c r="H1772" s="25"/>
      <c r="I1772" s="25"/>
      <c r="J1772" s="27"/>
      <c r="K1772" s="27"/>
      <c r="L1772" s="27"/>
      <c r="M1772" s="27"/>
    </row>
    <row r="1773" spans="1:13" x14ac:dyDescent="0.25">
      <c r="A1773" s="25"/>
      <c r="B1773" s="25"/>
      <c r="C1773" s="26"/>
      <c r="D1773" s="26"/>
      <c r="E1773" s="25"/>
      <c r="F1773" s="25"/>
      <c r="G1773" s="25"/>
      <c r="H1773" s="25"/>
      <c r="I1773" s="25"/>
      <c r="J1773" s="27"/>
      <c r="K1773" s="27"/>
      <c r="L1773" s="27"/>
      <c r="M1773" s="27"/>
    </row>
    <row r="1774" spans="1:13" x14ac:dyDescent="0.25">
      <c r="A1774" s="25"/>
      <c r="B1774" s="25"/>
      <c r="C1774" s="26"/>
      <c r="D1774" s="26"/>
      <c r="E1774" s="25"/>
      <c r="F1774" s="25"/>
      <c r="G1774" s="25"/>
      <c r="H1774" s="25"/>
      <c r="I1774" s="25"/>
      <c r="J1774" s="27"/>
      <c r="K1774" s="27"/>
      <c r="L1774" s="27"/>
      <c r="M1774" s="27"/>
    </row>
    <row r="1775" spans="1:13" x14ac:dyDescent="0.25">
      <c r="A1775" s="25"/>
      <c r="B1775" s="25"/>
      <c r="C1775" s="26"/>
      <c r="D1775" s="26"/>
      <c r="E1775" s="25"/>
      <c r="F1775" s="25"/>
      <c r="G1775" s="25"/>
      <c r="H1775" s="25"/>
      <c r="I1775" s="25"/>
      <c r="J1775" s="27"/>
      <c r="K1775" s="27"/>
      <c r="L1775" s="27"/>
      <c r="M1775" s="27"/>
    </row>
    <row r="1776" spans="1:13" x14ac:dyDescent="0.25">
      <c r="A1776" s="25"/>
      <c r="B1776" s="25"/>
      <c r="C1776" s="26"/>
      <c r="D1776" s="26"/>
      <c r="E1776" s="25"/>
      <c r="F1776" s="25"/>
      <c r="G1776" s="25"/>
      <c r="H1776" s="25"/>
      <c r="I1776" s="25"/>
      <c r="J1776" s="27"/>
      <c r="K1776" s="27"/>
      <c r="L1776" s="27"/>
      <c r="M1776" s="27"/>
    </row>
    <row r="1777" spans="1:13" x14ac:dyDescent="0.25">
      <c r="A1777" s="25"/>
      <c r="B1777" s="25"/>
      <c r="C1777" s="26"/>
      <c r="D1777" s="26"/>
      <c r="E1777" s="25"/>
      <c r="F1777" s="25"/>
      <c r="G1777" s="25"/>
      <c r="H1777" s="25"/>
      <c r="I1777" s="25"/>
      <c r="J1777" s="27"/>
      <c r="K1777" s="27"/>
      <c r="L1777" s="27"/>
      <c r="M1777" s="27"/>
    </row>
    <row r="1778" spans="1:13" x14ac:dyDescent="0.25">
      <c r="A1778" s="25"/>
      <c r="B1778" s="25"/>
      <c r="C1778" s="26"/>
      <c r="D1778" s="26"/>
      <c r="E1778" s="25"/>
      <c r="F1778" s="25"/>
      <c r="G1778" s="25"/>
      <c r="H1778" s="25"/>
      <c r="I1778" s="25"/>
      <c r="J1778" s="27"/>
      <c r="K1778" s="27"/>
      <c r="L1778" s="27"/>
      <c r="M1778" s="27"/>
    </row>
    <row r="1779" spans="1:13" x14ac:dyDescent="0.25">
      <c r="A1779" s="25"/>
      <c r="B1779" s="25"/>
      <c r="C1779" s="26"/>
      <c r="D1779" s="26"/>
      <c r="E1779" s="25"/>
      <c r="F1779" s="25"/>
      <c r="G1779" s="25"/>
      <c r="H1779" s="25"/>
      <c r="I1779" s="25"/>
      <c r="J1779" s="27"/>
      <c r="K1779" s="27"/>
      <c r="L1779" s="27"/>
      <c r="M1779" s="27"/>
    </row>
    <row r="1780" spans="1:13" x14ac:dyDescent="0.25">
      <c r="A1780" s="25"/>
      <c r="B1780" s="25"/>
      <c r="C1780" s="26"/>
      <c r="D1780" s="26"/>
      <c r="E1780" s="25"/>
      <c r="F1780" s="25"/>
      <c r="G1780" s="25"/>
      <c r="H1780" s="25"/>
      <c r="I1780" s="25"/>
      <c r="J1780" s="27"/>
      <c r="K1780" s="27"/>
      <c r="L1780" s="27"/>
      <c r="M1780" s="27"/>
    </row>
    <row r="1781" spans="1:13" x14ac:dyDescent="0.25">
      <c r="A1781" s="25"/>
      <c r="B1781" s="25"/>
      <c r="C1781" s="26"/>
      <c r="D1781" s="26"/>
      <c r="E1781" s="25"/>
      <c r="F1781" s="25"/>
      <c r="G1781" s="25"/>
      <c r="H1781" s="25"/>
      <c r="I1781" s="25"/>
      <c r="J1781" s="27"/>
      <c r="K1781" s="27"/>
      <c r="L1781" s="27"/>
      <c r="M1781" s="27"/>
    </row>
    <row r="1782" spans="1:13" x14ac:dyDescent="0.25">
      <c r="A1782" s="25"/>
      <c r="B1782" s="25"/>
      <c r="C1782" s="26"/>
      <c r="D1782" s="26"/>
      <c r="E1782" s="25"/>
      <c r="F1782" s="25"/>
      <c r="G1782" s="25"/>
      <c r="H1782" s="25"/>
      <c r="I1782" s="25"/>
      <c r="J1782" s="27"/>
      <c r="K1782" s="27"/>
      <c r="L1782" s="27"/>
      <c r="M1782" s="27"/>
    </row>
    <row r="1783" spans="1:13" x14ac:dyDescent="0.25">
      <c r="A1783" s="25"/>
      <c r="B1783" s="25"/>
      <c r="C1783" s="26"/>
      <c r="D1783" s="26"/>
      <c r="E1783" s="25"/>
      <c r="F1783" s="25"/>
      <c r="G1783" s="25"/>
      <c r="H1783" s="25"/>
      <c r="I1783" s="25"/>
      <c r="J1783" s="27"/>
      <c r="K1783" s="27"/>
      <c r="L1783" s="27"/>
      <c r="M1783" s="27"/>
    </row>
    <row r="1784" spans="1:13" x14ac:dyDescent="0.25">
      <c r="A1784" s="25"/>
      <c r="B1784" s="25"/>
      <c r="C1784" s="26"/>
      <c r="D1784" s="26"/>
      <c r="E1784" s="25"/>
      <c r="F1784" s="25"/>
      <c r="G1784" s="25"/>
      <c r="H1784" s="25"/>
      <c r="I1784" s="25"/>
      <c r="J1784" s="27"/>
      <c r="K1784" s="27"/>
      <c r="L1784" s="27"/>
      <c r="M1784" s="27"/>
    </row>
    <row r="1785" spans="1:13" x14ac:dyDescent="0.25">
      <c r="A1785" s="25"/>
      <c r="B1785" s="25"/>
      <c r="C1785" s="26"/>
      <c r="D1785" s="26"/>
      <c r="E1785" s="25"/>
      <c r="F1785" s="25"/>
      <c r="G1785" s="25"/>
      <c r="H1785" s="25"/>
      <c r="I1785" s="25"/>
      <c r="J1785" s="27"/>
      <c r="K1785" s="27"/>
      <c r="L1785" s="27"/>
      <c r="M1785" s="27"/>
    </row>
    <row r="1786" spans="1:13" x14ac:dyDescent="0.25">
      <c r="A1786" s="25"/>
      <c r="B1786" s="25"/>
      <c r="C1786" s="26"/>
      <c r="D1786" s="26"/>
      <c r="E1786" s="25"/>
      <c r="F1786" s="25"/>
      <c r="G1786" s="25"/>
      <c r="H1786" s="25"/>
      <c r="I1786" s="25"/>
      <c r="J1786" s="27"/>
      <c r="K1786" s="27"/>
      <c r="L1786" s="27"/>
      <c r="M1786" s="27"/>
    </row>
    <row r="1787" spans="1:13" x14ac:dyDescent="0.25">
      <c r="A1787" s="25"/>
      <c r="B1787" s="25"/>
      <c r="C1787" s="26"/>
      <c r="D1787" s="26"/>
      <c r="E1787" s="25"/>
      <c r="F1787" s="25"/>
      <c r="G1787" s="25"/>
      <c r="H1787" s="25"/>
      <c r="I1787" s="25"/>
      <c r="J1787" s="27"/>
      <c r="K1787" s="27"/>
      <c r="L1787" s="27"/>
      <c r="M1787" s="27"/>
    </row>
    <row r="1788" spans="1:13" x14ac:dyDescent="0.25">
      <c r="A1788" s="25"/>
      <c r="B1788" s="25"/>
      <c r="C1788" s="26"/>
      <c r="D1788" s="26"/>
      <c r="E1788" s="25"/>
      <c r="F1788" s="25"/>
      <c r="G1788" s="25"/>
      <c r="H1788" s="25"/>
      <c r="I1788" s="25"/>
      <c r="J1788" s="27"/>
      <c r="K1788" s="27"/>
      <c r="L1788" s="27"/>
      <c r="M1788" s="27"/>
    </row>
    <row r="1789" spans="1:13" x14ac:dyDescent="0.25">
      <c r="A1789" s="25"/>
      <c r="B1789" s="25"/>
      <c r="C1789" s="26"/>
      <c r="D1789" s="26"/>
      <c r="E1789" s="25"/>
      <c r="F1789" s="25"/>
      <c r="G1789" s="25"/>
      <c r="H1789" s="25"/>
      <c r="I1789" s="25"/>
      <c r="J1789" s="27"/>
      <c r="K1789" s="27"/>
      <c r="L1789" s="27"/>
      <c r="M1789" s="27"/>
    </row>
    <row r="1790" spans="1:13" x14ac:dyDescent="0.25">
      <c r="A1790" s="25"/>
      <c r="B1790" s="25"/>
      <c r="C1790" s="26"/>
      <c r="D1790" s="26"/>
      <c r="E1790" s="25"/>
      <c r="F1790" s="25"/>
      <c r="G1790" s="25"/>
      <c r="H1790" s="25"/>
      <c r="I1790" s="25"/>
      <c r="J1790" s="27"/>
      <c r="K1790" s="27"/>
      <c r="L1790" s="27"/>
      <c r="M1790" s="27"/>
    </row>
    <row r="1791" spans="1:13" x14ac:dyDescent="0.25">
      <c r="A1791" s="25"/>
      <c r="B1791" s="25"/>
      <c r="C1791" s="26"/>
      <c r="D1791" s="26"/>
      <c r="E1791" s="25"/>
      <c r="F1791" s="25"/>
      <c r="G1791" s="25"/>
      <c r="H1791" s="25"/>
      <c r="I1791" s="25"/>
      <c r="J1791" s="27"/>
      <c r="K1791" s="27"/>
      <c r="L1791" s="27"/>
      <c r="M1791" s="27"/>
    </row>
    <row r="1792" spans="1:13" x14ac:dyDescent="0.25">
      <c r="A1792" s="25"/>
      <c r="B1792" s="25"/>
      <c r="C1792" s="26"/>
      <c r="D1792" s="26"/>
      <c r="E1792" s="25"/>
      <c r="F1792" s="25"/>
      <c r="G1792" s="25"/>
      <c r="H1792" s="25"/>
      <c r="I1792" s="25"/>
      <c r="J1792" s="27"/>
      <c r="K1792" s="27"/>
      <c r="L1792" s="27"/>
      <c r="M1792" s="27"/>
    </row>
    <row r="1793" spans="1:13" x14ac:dyDescent="0.25">
      <c r="A1793" s="25"/>
      <c r="B1793" s="25"/>
      <c r="C1793" s="26"/>
      <c r="D1793" s="26"/>
      <c r="E1793" s="25"/>
      <c r="F1793" s="25"/>
      <c r="G1793" s="25"/>
      <c r="H1793" s="25"/>
      <c r="I1793" s="25"/>
      <c r="J1793" s="27"/>
      <c r="K1793" s="27"/>
      <c r="L1793" s="27"/>
      <c r="M1793" s="27"/>
    </row>
    <row r="1794" spans="1:13" x14ac:dyDescent="0.25">
      <c r="A1794" s="25"/>
      <c r="B1794" s="25"/>
      <c r="C1794" s="26"/>
      <c r="D1794" s="26"/>
      <c r="E1794" s="25"/>
      <c r="F1794" s="25"/>
      <c r="G1794" s="25"/>
      <c r="H1794" s="25"/>
      <c r="I1794" s="25"/>
      <c r="J1794" s="27"/>
      <c r="K1794" s="27"/>
      <c r="L1794" s="27"/>
      <c r="M1794" s="27"/>
    </row>
    <row r="1795" spans="1:13" x14ac:dyDescent="0.25">
      <c r="A1795" s="25"/>
      <c r="B1795" s="25"/>
      <c r="C1795" s="26"/>
      <c r="D1795" s="26"/>
      <c r="E1795" s="25"/>
      <c r="F1795" s="25"/>
      <c r="G1795" s="25"/>
      <c r="H1795" s="25"/>
      <c r="I1795" s="25"/>
      <c r="J1795" s="27"/>
      <c r="K1795" s="27"/>
      <c r="L1795" s="27"/>
      <c r="M1795" s="27"/>
    </row>
    <row r="1796" spans="1:13" x14ac:dyDescent="0.25">
      <c r="A1796" s="25"/>
      <c r="B1796" s="25"/>
      <c r="C1796" s="26"/>
      <c r="D1796" s="26"/>
      <c r="E1796" s="25"/>
      <c r="F1796" s="25"/>
      <c r="G1796" s="25"/>
      <c r="H1796" s="25"/>
      <c r="I1796" s="25"/>
      <c r="J1796" s="27"/>
      <c r="K1796" s="27"/>
      <c r="L1796" s="27"/>
      <c r="M1796" s="27"/>
    </row>
    <row r="1797" spans="1:13" x14ac:dyDescent="0.25">
      <c r="A1797" s="25"/>
      <c r="B1797" s="25"/>
      <c r="C1797" s="26"/>
      <c r="D1797" s="26"/>
      <c r="E1797" s="25"/>
      <c r="F1797" s="25"/>
      <c r="G1797" s="25"/>
      <c r="H1797" s="25"/>
      <c r="I1797" s="25"/>
      <c r="J1797" s="27"/>
      <c r="K1797" s="27"/>
      <c r="L1797" s="27"/>
      <c r="M1797" s="27"/>
    </row>
    <row r="1798" spans="1:13" x14ac:dyDescent="0.25">
      <c r="A1798" s="25"/>
      <c r="B1798" s="25"/>
      <c r="C1798" s="26"/>
      <c r="D1798" s="26"/>
      <c r="E1798" s="25"/>
      <c r="F1798" s="25"/>
      <c r="G1798" s="25"/>
      <c r="H1798" s="25"/>
      <c r="I1798" s="25"/>
      <c r="J1798" s="27"/>
      <c r="K1798" s="27"/>
      <c r="L1798" s="27"/>
      <c r="M1798" s="27"/>
    </row>
    <row r="1799" spans="1:13" x14ac:dyDescent="0.25">
      <c r="A1799" s="25"/>
      <c r="B1799" s="25"/>
      <c r="C1799" s="26"/>
      <c r="D1799" s="26"/>
      <c r="E1799" s="25"/>
      <c r="F1799" s="25"/>
      <c r="G1799" s="25"/>
      <c r="H1799" s="25"/>
      <c r="I1799" s="25"/>
      <c r="J1799" s="27"/>
      <c r="K1799" s="27"/>
      <c r="L1799" s="27"/>
      <c r="M1799" s="27"/>
    </row>
    <row r="1800" spans="1:13" x14ac:dyDescent="0.25">
      <c r="A1800" s="25"/>
      <c r="B1800" s="25"/>
      <c r="C1800" s="26"/>
      <c r="D1800" s="26"/>
      <c r="E1800" s="25"/>
      <c r="F1800" s="25"/>
      <c r="G1800" s="25"/>
      <c r="H1800" s="25"/>
      <c r="I1800" s="25"/>
      <c r="J1800" s="27"/>
      <c r="K1800" s="27"/>
      <c r="L1800" s="27"/>
      <c r="M1800" s="27"/>
    </row>
    <row r="1801" spans="1:13" x14ac:dyDescent="0.25">
      <c r="A1801" s="25"/>
      <c r="B1801" s="25"/>
      <c r="C1801" s="26"/>
      <c r="D1801" s="26"/>
      <c r="E1801" s="25"/>
      <c r="F1801" s="25"/>
      <c r="G1801" s="25"/>
      <c r="H1801" s="25"/>
      <c r="I1801" s="25"/>
      <c r="J1801" s="27"/>
      <c r="K1801" s="27"/>
      <c r="L1801" s="27"/>
      <c r="M1801" s="27"/>
    </row>
    <row r="1802" spans="1:13" x14ac:dyDescent="0.25">
      <c r="A1802" s="25"/>
      <c r="B1802" s="25"/>
      <c r="C1802" s="26"/>
      <c r="D1802" s="26"/>
      <c r="E1802" s="25"/>
      <c r="F1802" s="25"/>
      <c r="G1802" s="25"/>
      <c r="H1802" s="25"/>
      <c r="I1802" s="25"/>
      <c r="J1802" s="27"/>
      <c r="K1802" s="27"/>
      <c r="L1802" s="27"/>
      <c r="M1802" s="27"/>
    </row>
    <row r="1803" spans="1:13" x14ac:dyDescent="0.25">
      <c r="A1803" s="25"/>
      <c r="B1803" s="25"/>
      <c r="C1803" s="26"/>
      <c r="D1803" s="26"/>
      <c r="E1803" s="25"/>
      <c r="F1803" s="25"/>
      <c r="G1803" s="25"/>
      <c r="H1803" s="25"/>
      <c r="I1803" s="25"/>
      <c r="J1803" s="27"/>
      <c r="K1803" s="27"/>
      <c r="L1803" s="27"/>
      <c r="M1803" s="27"/>
    </row>
    <row r="1804" spans="1:13" x14ac:dyDescent="0.25">
      <c r="A1804" s="25"/>
      <c r="B1804" s="25"/>
      <c r="C1804" s="26"/>
      <c r="D1804" s="26"/>
      <c r="E1804" s="25"/>
      <c r="F1804" s="25"/>
      <c r="G1804" s="25"/>
      <c r="H1804" s="25"/>
      <c r="I1804" s="25"/>
      <c r="J1804" s="27"/>
      <c r="K1804" s="27"/>
      <c r="L1804" s="27"/>
      <c r="M1804" s="27"/>
    </row>
    <row r="1805" spans="1:13" x14ac:dyDescent="0.25">
      <c r="A1805" s="25"/>
      <c r="B1805" s="25"/>
      <c r="C1805" s="26"/>
      <c r="D1805" s="26"/>
      <c r="E1805" s="25"/>
      <c r="F1805" s="25"/>
      <c r="G1805" s="25"/>
      <c r="H1805" s="25"/>
      <c r="I1805" s="25"/>
      <c r="J1805" s="27"/>
      <c r="K1805" s="27"/>
      <c r="L1805" s="27"/>
      <c r="M1805" s="27"/>
    </row>
    <row r="1806" spans="1:13" x14ac:dyDescent="0.25">
      <c r="A1806" s="25"/>
      <c r="B1806" s="25"/>
      <c r="C1806" s="26"/>
      <c r="D1806" s="26"/>
      <c r="E1806" s="25"/>
      <c r="F1806" s="25"/>
      <c r="G1806" s="25"/>
      <c r="H1806" s="25"/>
      <c r="I1806" s="25"/>
      <c r="J1806" s="27"/>
      <c r="K1806" s="27"/>
      <c r="L1806" s="27"/>
      <c r="M1806" s="27"/>
    </row>
    <row r="1807" spans="1:13" x14ac:dyDescent="0.25">
      <c r="A1807" s="25"/>
      <c r="B1807" s="25"/>
      <c r="C1807" s="26"/>
      <c r="D1807" s="26"/>
      <c r="E1807" s="25"/>
      <c r="F1807" s="25"/>
      <c r="G1807" s="25"/>
      <c r="H1807" s="25"/>
      <c r="I1807" s="25"/>
      <c r="J1807" s="27"/>
      <c r="K1807" s="27"/>
      <c r="L1807" s="27"/>
      <c r="M1807" s="27"/>
    </row>
    <row r="1808" spans="1:13" x14ac:dyDescent="0.25">
      <c r="A1808" s="25"/>
      <c r="B1808" s="25"/>
      <c r="C1808" s="26"/>
      <c r="D1808" s="26"/>
      <c r="E1808" s="25"/>
      <c r="F1808" s="25"/>
      <c r="G1808" s="25"/>
      <c r="H1808" s="25"/>
      <c r="I1808" s="25"/>
      <c r="J1808" s="27"/>
      <c r="K1808" s="27"/>
      <c r="L1808" s="27"/>
      <c r="M1808" s="27"/>
    </row>
    <row r="1809" spans="1:13" x14ac:dyDescent="0.25">
      <c r="A1809" s="25"/>
      <c r="B1809" s="25"/>
      <c r="C1809" s="26"/>
      <c r="D1809" s="26"/>
      <c r="E1809" s="25"/>
      <c r="F1809" s="25"/>
      <c r="G1809" s="25"/>
      <c r="H1809" s="25"/>
      <c r="I1809" s="25"/>
      <c r="J1809" s="27"/>
      <c r="K1809" s="27"/>
      <c r="L1809" s="27"/>
      <c r="M1809" s="27"/>
    </row>
    <row r="1810" spans="1:13" x14ac:dyDescent="0.25">
      <c r="A1810" s="25"/>
      <c r="B1810" s="25"/>
      <c r="C1810" s="26"/>
      <c r="D1810" s="26"/>
      <c r="E1810" s="25"/>
      <c r="F1810" s="25"/>
      <c r="G1810" s="25"/>
      <c r="H1810" s="25"/>
      <c r="I1810" s="25"/>
      <c r="J1810" s="27"/>
      <c r="K1810" s="27"/>
      <c r="L1810" s="27"/>
      <c r="M1810" s="27"/>
    </row>
    <row r="1811" spans="1:13" x14ac:dyDescent="0.25">
      <c r="A1811" s="25"/>
      <c r="B1811" s="25"/>
      <c r="C1811" s="26"/>
      <c r="D1811" s="26"/>
      <c r="E1811" s="25"/>
      <c r="F1811" s="25"/>
      <c r="G1811" s="25"/>
      <c r="H1811" s="25"/>
      <c r="I1811" s="25"/>
      <c r="J1811" s="27"/>
      <c r="K1811" s="27"/>
      <c r="L1811" s="27"/>
      <c r="M1811" s="27"/>
    </row>
    <row r="1812" spans="1:13" x14ac:dyDescent="0.25">
      <c r="A1812" s="25"/>
      <c r="B1812" s="25"/>
      <c r="C1812" s="26"/>
      <c r="D1812" s="26"/>
      <c r="E1812" s="25"/>
      <c r="F1812" s="25"/>
      <c r="G1812" s="25"/>
      <c r="H1812" s="25"/>
      <c r="I1812" s="25"/>
      <c r="J1812" s="27"/>
      <c r="K1812" s="27"/>
      <c r="L1812" s="27"/>
      <c r="M1812" s="27"/>
    </row>
    <row r="1813" spans="1:13" x14ac:dyDescent="0.25">
      <c r="A1813" s="25"/>
      <c r="B1813" s="25"/>
      <c r="C1813" s="26"/>
      <c r="D1813" s="26"/>
      <c r="E1813" s="25"/>
      <c r="F1813" s="25"/>
      <c r="G1813" s="25"/>
      <c r="H1813" s="25"/>
      <c r="I1813" s="25"/>
      <c r="J1813" s="27"/>
      <c r="K1813" s="27"/>
      <c r="L1813" s="27"/>
      <c r="M1813" s="27"/>
    </row>
    <row r="1814" spans="1:13" x14ac:dyDescent="0.25">
      <c r="A1814" s="25"/>
      <c r="B1814" s="25"/>
      <c r="C1814" s="26"/>
      <c r="D1814" s="26"/>
      <c r="E1814" s="25"/>
      <c r="F1814" s="25"/>
      <c r="G1814" s="25"/>
      <c r="H1814" s="25"/>
      <c r="I1814" s="25"/>
      <c r="J1814" s="27"/>
      <c r="K1814" s="27"/>
      <c r="L1814" s="27"/>
      <c r="M1814" s="27"/>
    </row>
    <row r="1815" spans="1:13" x14ac:dyDescent="0.25">
      <c r="A1815" s="25"/>
      <c r="B1815" s="25"/>
      <c r="C1815" s="26"/>
      <c r="D1815" s="26"/>
      <c r="E1815" s="25"/>
      <c r="F1815" s="25"/>
      <c r="G1815" s="25"/>
      <c r="H1815" s="25"/>
      <c r="I1815" s="25"/>
      <c r="J1815" s="27"/>
      <c r="K1815" s="27"/>
      <c r="L1815" s="27"/>
      <c r="M1815" s="27"/>
    </row>
    <row r="1816" spans="1:13" x14ac:dyDescent="0.25">
      <c r="A1816" s="25"/>
      <c r="B1816" s="25"/>
      <c r="C1816" s="26"/>
      <c r="D1816" s="26"/>
      <c r="E1816" s="25"/>
      <c r="F1816" s="25"/>
      <c r="G1816" s="25"/>
      <c r="H1816" s="25"/>
      <c r="I1816" s="25"/>
      <c r="J1816" s="27"/>
      <c r="K1816" s="27"/>
      <c r="L1816" s="27"/>
      <c r="M1816" s="27"/>
    </row>
    <row r="1817" spans="1:13" x14ac:dyDescent="0.25">
      <c r="A1817" s="25"/>
      <c r="B1817" s="25"/>
      <c r="C1817" s="26"/>
      <c r="D1817" s="26"/>
      <c r="E1817" s="25"/>
      <c r="F1817" s="25"/>
      <c r="G1817" s="25"/>
      <c r="H1817" s="25"/>
      <c r="I1817" s="25"/>
      <c r="J1817" s="27"/>
      <c r="K1817" s="27"/>
      <c r="L1817" s="27"/>
      <c r="M1817" s="27"/>
    </row>
    <row r="1818" spans="1:13" x14ac:dyDescent="0.25">
      <c r="A1818" s="25"/>
      <c r="B1818" s="25"/>
      <c r="C1818" s="26"/>
      <c r="D1818" s="26"/>
      <c r="E1818" s="25"/>
      <c r="F1818" s="25"/>
      <c r="G1818" s="25"/>
      <c r="H1818" s="25"/>
      <c r="I1818" s="25"/>
      <c r="J1818" s="27"/>
      <c r="K1818" s="27"/>
      <c r="L1818" s="27"/>
      <c r="M1818" s="27"/>
    </row>
    <row r="1819" spans="1:13" x14ac:dyDescent="0.25">
      <c r="A1819" s="25"/>
      <c r="B1819" s="25"/>
      <c r="C1819" s="26"/>
      <c r="D1819" s="26"/>
      <c r="E1819" s="25"/>
      <c r="F1819" s="25"/>
      <c r="G1819" s="25"/>
      <c r="H1819" s="25"/>
      <c r="I1819" s="25"/>
      <c r="J1819" s="27"/>
      <c r="K1819" s="27"/>
      <c r="L1819" s="27"/>
      <c r="M1819" s="27"/>
    </row>
    <row r="1820" spans="1:13" x14ac:dyDescent="0.25">
      <c r="A1820" s="25"/>
      <c r="B1820" s="25"/>
      <c r="C1820" s="26"/>
      <c r="D1820" s="26"/>
      <c r="E1820" s="25"/>
      <c r="F1820" s="25"/>
      <c r="G1820" s="25"/>
      <c r="H1820" s="25"/>
      <c r="I1820" s="25"/>
      <c r="J1820" s="27"/>
      <c r="K1820" s="27"/>
      <c r="L1820" s="27"/>
      <c r="M1820" s="27"/>
    </row>
    <row r="1821" spans="1:13" x14ac:dyDescent="0.25">
      <c r="A1821" s="25"/>
      <c r="B1821" s="25"/>
      <c r="C1821" s="26"/>
      <c r="D1821" s="26"/>
      <c r="E1821" s="25"/>
      <c r="F1821" s="25"/>
      <c r="G1821" s="25"/>
      <c r="H1821" s="25"/>
      <c r="I1821" s="25"/>
      <c r="J1821" s="27"/>
      <c r="K1821" s="27"/>
      <c r="L1821" s="27"/>
      <c r="M1821" s="27"/>
    </row>
    <row r="1822" spans="1:13" x14ac:dyDescent="0.25">
      <c r="A1822" s="25"/>
      <c r="B1822" s="25"/>
      <c r="C1822" s="26"/>
      <c r="D1822" s="26"/>
      <c r="E1822" s="25"/>
      <c r="F1822" s="25"/>
      <c r="G1822" s="25"/>
      <c r="H1822" s="25"/>
      <c r="I1822" s="25"/>
      <c r="J1822" s="27"/>
      <c r="K1822" s="27"/>
      <c r="L1822" s="27"/>
      <c r="M1822" s="27"/>
    </row>
    <row r="1823" spans="1:13" x14ac:dyDescent="0.25">
      <c r="A1823" s="25"/>
      <c r="B1823" s="25"/>
      <c r="C1823" s="26"/>
      <c r="D1823" s="26"/>
      <c r="E1823" s="25"/>
      <c r="F1823" s="25"/>
      <c r="G1823" s="25"/>
      <c r="H1823" s="25"/>
      <c r="I1823" s="25"/>
      <c r="J1823" s="27"/>
      <c r="K1823" s="27"/>
      <c r="L1823" s="27"/>
      <c r="M1823" s="27"/>
    </row>
    <row r="1824" spans="1:13" x14ac:dyDescent="0.25">
      <c r="A1824" s="25"/>
      <c r="B1824" s="25"/>
      <c r="C1824" s="26"/>
      <c r="D1824" s="26"/>
      <c r="E1824" s="25"/>
      <c r="F1824" s="25"/>
      <c r="G1824" s="25"/>
      <c r="H1824" s="25"/>
      <c r="I1824" s="25"/>
      <c r="J1824" s="27"/>
      <c r="K1824" s="27"/>
      <c r="L1824" s="27"/>
      <c r="M1824" s="27"/>
    </row>
    <row r="1825" spans="1:13" x14ac:dyDescent="0.25">
      <c r="A1825" s="25"/>
      <c r="B1825" s="25"/>
      <c r="C1825" s="26"/>
      <c r="D1825" s="26"/>
      <c r="E1825" s="25"/>
      <c r="F1825" s="25"/>
      <c r="G1825" s="25"/>
      <c r="H1825" s="25"/>
      <c r="I1825" s="25"/>
      <c r="J1825" s="27"/>
      <c r="K1825" s="27"/>
      <c r="L1825" s="27"/>
      <c r="M1825" s="27"/>
    </row>
    <row r="1826" spans="1:13" x14ac:dyDescent="0.25">
      <c r="A1826" s="25"/>
      <c r="B1826" s="25"/>
      <c r="C1826" s="26"/>
      <c r="D1826" s="26"/>
      <c r="E1826" s="25"/>
      <c r="F1826" s="25"/>
      <c r="G1826" s="25"/>
      <c r="H1826" s="25"/>
      <c r="I1826" s="25"/>
      <c r="J1826" s="27"/>
      <c r="K1826" s="27"/>
      <c r="L1826" s="27"/>
      <c r="M1826" s="27"/>
    </row>
    <row r="1827" spans="1:13" x14ac:dyDescent="0.25">
      <c r="A1827" s="25"/>
      <c r="B1827" s="25"/>
      <c r="C1827" s="26"/>
      <c r="D1827" s="26"/>
      <c r="E1827" s="25"/>
      <c r="F1827" s="25"/>
      <c r="G1827" s="25"/>
      <c r="H1827" s="25"/>
      <c r="I1827" s="25"/>
      <c r="J1827" s="27"/>
      <c r="K1827" s="27"/>
      <c r="L1827" s="27"/>
      <c r="M1827" s="27"/>
    </row>
    <row r="1828" spans="1:13" x14ac:dyDescent="0.25">
      <c r="A1828" s="25"/>
      <c r="B1828" s="25"/>
      <c r="C1828" s="26"/>
      <c r="D1828" s="26"/>
      <c r="E1828" s="25"/>
      <c r="F1828" s="25"/>
      <c r="G1828" s="25"/>
      <c r="H1828" s="25"/>
      <c r="I1828" s="25"/>
      <c r="J1828" s="27"/>
      <c r="K1828" s="27"/>
      <c r="L1828" s="27"/>
      <c r="M1828" s="27"/>
    </row>
    <row r="1829" spans="1:13" x14ac:dyDescent="0.25">
      <c r="A1829" s="25"/>
      <c r="B1829" s="25"/>
      <c r="C1829" s="26"/>
      <c r="D1829" s="26"/>
      <c r="E1829" s="25"/>
      <c r="F1829" s="25"/>
      <c r="G1829" s="25"/>
      <c r="H1829" s="25"/>
      <c r="I1829" s="25"/>
      <c r="J1829" s="27"/>
      <c r="K1829" s="27"/>
      <c r="L1829" s="27"/>
      <c r="M1829" s="27"/>
    </row>
    <row r="1830" spans="1:13" x14ac:dyDescent="0.25">
      <c r="A1830" s="25"/>
      <c r="B1830" s="25"/>
      <c r="C1830" s="26"/>
      <c r="D1830" s="26"/>
      <c r="E1830" s="25"/>
      <c r="F1830" s="25"/>
      <c r="G1830" s="25"/>
      <c r="H1830" s="25"/>
      <c r="I1830" s="25"/>
      <c r="J1830" s="27"/>
      <c r="K1830" s="27"/>
      <c r="L1830" s="27"/>
      <c r="M1830" s="27"/>
    </row>
    <row r="1831" spans="1:13" x14ac:dyDescent="0.25">
      <c r="A1831" s="25"/>
      <c r="B1831" s="25"/>
      <c r="C1831" s="26"/>
      <c r="D1831" s="26"/>
      <c r="E1831" s="25"/>
      <c r="F1831" s="25"/>
      <c r="G1831" s="25"/>
      <c r="H1831" s="25"/>
      <c r="I1831" s="25"/>
      <c r="J1831" s="27"/>
      <c r="K1831" s="27"/>
      <c r="L1831" s="27"/>
      <c r="M1831" s="27"/>
    </row>
    <row r="1832" spans="1:13" x14ac:dyDescent="0.25">
      <c r="A1832" s="25"/>
      <c r="B1832" s="25"/>
      <c r="C1832" s="26"/>
      <c r="D1832" s="26"/>
      <c r="E1832" s="25"/>
      <c r="F1832" s="25"/>
      <c r="G1832" s="25"/>
      <c r="H1832" s="25"/>
      <c r="I1832" s="25"/>
      <c r="J1832" s="27"/>
      <c r="K1832" s="27"/>
      <c r="L1832" s="27"/>
      <c r="M1832" s="27"/>
    </row>
    <row r="1833" spans="1:13" x14ac:dyDescent="0.25">
      <c r="A1833" s="25"/>
      <c r="B1833" s="25"/>
      <c r="C1833" s="26"/>
      <c r="D1833" s="26"/>
      <c r="E1833" s="25"/>
      <c r="F1833" s="25"/>
      <c r="G1833" s="25"/>
      <c r="H1833" s="25"/>
      <c r="I1833" s="25"/>
      <c r="J1833" s="27"/>
      <c r="K1833" s="27"/>
      <c r="L1833" s="27"/>
      <c r="M1833" s="27"/>
    </row>
    <row r="1834" spans="1:13" x14ac:dyDescent="0.25">
      <c r="A1834" s="25"/>
      <c r="B1834" s="25"/>
      <c r="C1834" s="26"/>
      <c r="D1834" s="26"/>
      <c r="E1834" s="25"/>
      <c r="F1834" s="25"/>
      <c r="G1834" s="25"/>
      <c r="H1834" s="25"/>
      <c r="I1834" s="25"/>
      <c r="J1834" s="27"/>
      <c r="K1834" s="27"/>
      <c r="L1834" s="27"/>
      <c r="M1834" s="27"/>
    </row>
    <row r="1835" spans="1:13" x14ac:dyDescent="0.25">
      <c r="A1835" s="25"/>
      <c r="B1835" s="25"/>
      <c r="C1835" s="26"/>
      <c r="D1835" s="26"/>
      <c r="E1835" s="25"/>
      <c r="F1835" s="25"/>
      <c r="G1835" s="25"/>
      <c r="H1835" s="25"/>
      <c r="I1835" s="25"/>
      <c r="J1835" s="27"/>
      <c r="K1835" s="27"/>
      <c r="L1835" s="27"/>
      <c r="M1835" s="27"/>
    </row>
    <row r="1836" spans="1:13" x14ac:dyDescent="0.25">
      <c r="A1836" s="25"/>
      <c r="B1836" s="25"/>
      <c r="C1836" s="26"/>
      <c r="D1836" s="26"/>
      <c r="E1836" s="25"/>
      <c r="F1836" s="25"/>
      <c r="G1836" s="25"/>
      <c r="H1836" s="25"/>
      <c r="I1836" s="25"/>
      <c r="J1836" s="27"/>
      <c r="K1836" s="27"/>
      <c r="L1836" s="27"/>
      <c r="M1836" s="27"/>
    </row>
    <row r="1837" spans="1:13" x14ac:dyDescent="0.25">
      <c r="A1837" s="25"/>
      <c r="B1837" s="25"/>
      <c r="C1837" s="26"/>
      <c r="D1837" s="26"/>
      <c r="E1837" s="25"/>
      <c r="F1837" s="25"/>
      <c r="G1837" s="25"/>
      <c r="H1837" s="25"/>
      <c r="I1837" s="25"/>
      <c r="J1837" s="27"/>
      <c r="K1837" s="27"/>
      <c r="L1837" s="27"/>
      <c r="M1837" s="27"/>
    </row>
    <row r="1838" spans="1:13" x14ac:dyDescent="0.25">
      <c r="A1838" s="25"/>
      <c r="B1838" s="25"/>
      <c r="C1838" s="26"/>
      <c r="D1838" s="26"/>
      <c r="E1838" s="25"/>
      <c r="F1838" s="25"/>
      <c r="G1838" s="25"/>
      <c r="H1838" s="25"/>
      <c r="I1838" s="25"/>
      <c r="J1838" s="27"/>
      <c r="K1838" s="27"/>
      <c r="L1838" s="27"/>
      <c r="M1838" s="27"/>
    </row>
    <row r="1839" spans="1:13" x14ac:dyDescent="0.25">
      <c r="A1839" s="25"/>
      <c r="B1839" s="25"/>
      <c r="C1839" s="26"/>
      <c r="D1839" s="26"/>
      <c r="E1839" s="25"/>
      <c r="F1839" s="25"/>
      <c r="G1839" s="25"/>
      <c r="H1839" s="25"/>
      <c r="I1839" s="25"/>
      <c r="J1839" s="27"/>
      <c r="K1839" s="27"/>
      <c r="L1839" s="27"/>
      <c r="M1839" s="27"/>
    </row>
    <row r="1840" spans="1:13" x14ac:dyDescent="0.25">
      <c r="A1840" s="25"/>
      <c r="B1840" s="25"/>
      <c r="C1840" s="26"/>
      <c r="D1840" s="26"/>
      <c r="E1840" s="25"/>
      <c r="F1840" s="25"/>
      <c r="G1840" s="25"/>
      <c r="H1840" s="25"/>
      <c r="I1840" s="25"/>
      <c r="J1840" s="27"/>
      <c r="K1840" s="27"/>
      <c r="L1840" s="27"/>
      <c r="M1840" s="27"/>
    </row>
    <row r="1841" spans="1:13" x14ac:dyDescent="0.25">
      <c r="A1841" s="25"/>
      <c r="B1841" s="25"/>
      <c r="C1841" s="26"/>
      <c r="D1841" s="26"/>
      <c r="E1841" s="25"/>
      <c r="F1841" s="25"/>
      <c r="G1841" s="25"/>
      <c r="H1841" s="25"/>
      <c r="I1841" s="25"/>
      <c r="J1841" s="27"/>
      <c r="K1841" s="27"/>
      <c r="L1841" s="27"/>
      <c r="M1841" s="27"/>
    </row>
    <row r="1842" spans="1:13" x14ac:dyDescent="0.25">
      <c r="A1842" s="25"/>
      <c r="B1842" s="25"/>
      <c r="C1842" s="26"/>
      <c r="D1842" s="26"/>
      <c r="E1842" s="25"/>
      <c r="F1842" s="25"/>
      <c r="G1842" s="25"/>
      <c r="H1842" s="25"/>
      <c r="I1842" s="25"/>
      <c r="J1842" s="27"/>
      <c r="K1842" s="27"/>
      <c r="L1842" s="27"/>
      <c r="M1842" s="27"/>
    </row>
    <row r="1843" spans="1:13" x14ac:dyDescent="0.25">
      <c r="A1843" s="25"/>
      <c r="B1843" s="25"/>
      <c r="C1843" s="26"/>
      <c r="D1843" s="26"/>
      <c r="E1843" s="25"/>
      <c r="F1843" s="25"/>
      <c r="G1843" s="25"/>
      <c r="H1843" s="25"/>
      <c r="I1843" s="25"/>
      <c r="J1843" s="27"/>
      <c r="K1843" s="27"/>
      <c r="L1843" s="27"/>
      <c r="M1843" s="27"/>
    </row>
    <row r="1844" spans="1:13" x14ac:dyDescent="0.25">
      <c r="A1844" s="25"/>
      <c r="B1844" s="25"/>
      <c r="C1844" s="26"/>
      <c r="D1844" s="26"/>
      <c r="E1844" s="25"/>
      <c r="F1844" s="25"/>
      <c r="G1844" s="25"/>
      <c r="H1844" s="25"/>
      <c r="I1844" s="25"/>
      <c r="J1844" s="27"/>
      <c r="K1844" s="27"/>
      <c r="L1844" s="27"/>
      <c r="M1844" s="27"/>
    </row>
    <row r="1845" spans="1:13" x14ac:dyDescent="0.25">
      <c r="A1845" s="25"/>
      <c r="B1845" s="25"/>
      <c r="C1845" s="26"/>
      <c r="D1845" s="26"/>
      <c r="E1845" s="25"/>
      <c r="F1845" s="25"/>
      <c r="G1845" s="25"/>
      <c r="H1845" s="25"/>
      <c r="I1845" s="25"/>
      <c r="J1845" s="27"/>
      <c r="K1845" s="27"/>
      <c r="L1845" s="27"/>
      <c r="M1845" s="27"/>
    </row>
    <row r="1846" spans="1:13" x14ac:dyDescent="0.25">
      <c r="A1846" s="25"/>
      <c r="B1846" s="25"/>
      <c r="C1846" s="26"/>
      <c r="D1846" s="26"/>
      <c r="E1846" s="25"/>
      <c r="F1846" s="25"/>
      <c r="G1846" s="25"/>
      <c r="H1846" s="25"/>
      <c r="I1846" s="25"/>
      <c r="J1846" s="27"/>
      <c r="K1846" s="27"/>
      <c r="L1846" s="27"/>
      <c r="M1846" s="27"/>
    </row>
    <row r="1847" spans="1:13" x14ac:dyDescent="0.25">
      <c r="A1847" s="25"/>
      <c r="B1847" s="25"/>
      <c r="C1847" s="26"/>
      <c r="D1847" s="26"/>
      <c r="E1847" s="25"/>
      <c r="F1847" s="25"/>
      <c r="G1847" s="25"/>
      <c r="H1847" s="25"/>
      <c r="I1847" s="25"/>
      <c r="J1847" s="27"/>
      <c r="K1847" s="27"/>
      <c r="L1847" s="27"/>
      <c r="M1847" s="27"/>
    </row>
    <row r="1848" spans="1:13" x14ac:dyDescent="0.25">
      <c r="A1848" s="25"/>
      <c r="B1848" s="25"/>
      <c r="C1848" s="26"/>
      <c r="D1848" s="26"/>
      <c r="E1848" s="25"/>
      <c r="F1848" s="25"/>
      <c r="G1848" s="25"/>
      <c r="H1848" s="25"/>
      <c r="I1848" s="25"/>
      <c r="J1848" s="27"/>
      <c r="K1848" s="27"/>
      <c r="L1848" s="27"/>
      <c r="M1848" s="27"/>
    </row>
    <row r="1849" spans="1:13" x14ac:dyDescent="0.25">
      <c r="A1849" s="25"/>
      <c r="B1849" s="25"/>
      <c r="C1849" s="26"/>
      <c r="D1849" s="26"/>
      <c r="E1849" s="25"/>
      <c r="F1849" s="25"/>
      <c r="G1849" s="25"/>
      <c r="H1849" s="25"/>
      <c r="I1849" s="25"/>
      <c r="J1849" s="27"/>
      <c r="K1849" s="27"/>
      <c r="L1849" s="27"/>
      <c r="M1849" s="27"/>
    </row>
    <row r="1850" spans="1:13" x14ac:dyDescent="0.25">
      <c r="A1850" s="25"/>
      <c r="B1850" s="25"/>
      <c r="C1850" s="26"/>
      <c r="D1850" s="26"/>
      <c r="E1850" s="25"/>
      <c r="F1850" s="25"/>
      <c r="G1850" s="25"/>
      <c r="H1850" s="25"/>
      <c r="I1850" s="25"/>
      <c r="J1850" s="27"/>
      <c r="K1850" s="27"/>
      <c r="L1850" s="27"/>
      <c r="M1850" s="27"/>
    </row>
    <row r="1851" spans="1:13" x14ac:dyDescent="0.25">
      <c r="A1851" s="25"/>
      <c r="B1851" s="25"/>
      <c r="C1851" s="26"/>
      <c r="D1851" s="26"/>
      <c r="E1851" s="25"/>
      <c r="F1851" s="25"/>
      <c r="G1851" s="25"/>
      <c r="H1851" s="25"/>
      <c r="I1851" s="25"/>
      <c r="J1851" s="27"/>
      <c r="K1851" s="27"/>
      <c r="L1851" s="27"/>
      <c r="M1851" s="27"/>
    </row>
    <row r="1852" spans="1:13" x14ac:dyDescent="0.25">
      <c r="A1852" s="25"/>
      <c r="B1852" s="25"/>
      <c r="C1852" s="26"/>
      <c r="D1852" s="26"/>
      <c r="E1852" s="25"/>
      <c r="F1852" s="25"/>
      <c r="G1852" s="25"/>
      <c r="H1852" s="25"/>
      <c r="I1852" s="25"/>
      <c r="J1852" s="27"/>
      <c r="K1852" s="27"/>
      <c r="L1852" s="27"/>
      <c r="M1852" s="27"/>
    </row>
    <row r="1853" spans="1:13" x14ac:dyDescent="0.25">
      <c r="A1853" s="25"/>
      <c r="B1853" s="25"/>
      <c r="C1853" s="26"/>
      <c r="D1853" s="26"/>
      <c r="E1853" s="25"/>
      <c r="F1853" s="25"/>
      <c r="G1853" s="25"/>
      <c r="H1853" s="25"/>
      <c r="I1853" s="25"/>
      <c r="J1853" s="27"/>
      <c r="K1853" s="27"/>
      <c r="L1853" s="27"/>
      <c r="M1853" s="27"/>
    </row>
    <row r="1854" spans="1:13" x14ac:dyDescent="0.25">
      <c r="A1854" s="25"/>
      <c r="B1854" s="25"/>
      <c r="C1854" s="26"/>
      <c r="D1854" s="26"/>
      <c r="E1854" s="25"/>
      <c r="F1854" s="25"/>
      <c r="G1854" s="25"/>
      <c r="H1854" s="25"/>
      <c r="I1854" s="25"/>
      <c r="J1854" s="27"/>
      <c r="K1854" s="27"/>
      <c r="L1854" s="27"/>
      <c r="M1854" s="27"/>
    </row>
    <row r="1855" spans="1:13" x14ac:dyDescent="0.25">
      <c r="A1855" s="25"/>
      <c r="B1855" s="25"/>
      <c r="C1855" s="26"/>
      <c r="D1855" s="26"/>
      <c r="E1855" s="25"/>
      <c r="F1855" s="25"/>
      <c r="G1855" s="25"/>
      <c r="H1855" s="25"/>
      <c r="I1855" s="25"/>
      <c r="J1855" s="27"/>
      <c r="K1855" s="27"/>
      <c r="L1855" s="27"/>
      <c r="M1855" s="27"/>
    </row>
    <row r="1856" spans="1:13" x14ac:dyDescent="0.25">
      <c r="A1856" s="25"/>
      <c r="B1856" s="25"/>
      <c r="C1856" s="26"/>
      <c r="D1856" s="26"/>
      <c r="E1856" s="25"/>
      <c r="F1856" s="25"/>
      <c r="G1856" s="25"/>
      <c r="H1856" s="25"/>
      <c r="I1856" s="25"/>
      <c r="J1856" s="27"/>
      <c r="K1856" s="27"/>
      <c r="L1856" s="27"/>
      <c r="M1856" s="27"/>
    </row>
    <row r="1857" spans="1:13" x14ac:dyDescent="0.25">
      <c r="A1857" s="25"/>
      <c r="B1857" s="25"/>
      <c r="C1857" s="26"/>
      <c r="D1857" s="26"/>
      <c r="E1857" s="25"/>
      <c r="F1857" s="25"/>
      <c r="G1857" s="25"/>
      <c r="H1857" s="25"/>
      <c r="I1857" s="25"/>
      <c r="J1857" s="27"/>
      <c r="K1857" s="27"/>
      <c r="L1857" s="27"/>
      <c r="M1857" s="27"/>
    </row>
    <row r="1858" spans="1:13" x14ac:dyDescent="0.25">
      <c r="A1858" s="25"/>
      <c r="B1858" s="25"/>
      <c r="C1858" s="26"/>
      <c r="D1858" s="26"/>
      <c r="E1858" s="25"/>
      <c r="F1858" s="25"/>
      <c r="G1858" s="25"/>
      <c r="H1858" s="25"/>
      <c r="I1858" s="25"/>
      <c r="J1858" s="27"/>
      <c r="K1858" s="27"/>
      <c r="L1858" s="27"/>
      <c r="M1858" s="27"/>
    </row>
    <row r="1859" spans="1:13" x14ac:dyDescent="0.25">
      <c r="A1859" s="25"/>
      <c r="B1859" s="25"/>
      <c r="C1859" s="26"/>
      <c r="D1859" s="26"/>
      <c r="E1859" s="25"/>
      <c r="F1859" s="25"/>
      <c r="G1859" s="25"/>
      <c r="H1859" s="25"/>
      <c r="I1859" s="25"/>
      <c r="J1859" s="27"/>
      <c r="K1859" s="27"/>
      <c r="L1859" s="27"/>
      <c r="M1859" s="27"/>
    </row>
    <row r="1860" spans="1:13" x14ac:dyDescent="0.25">
      <c r="A1860" s="25"/>
      <c r="B1860" s="25"/>
      <c r="C1860" s="26"/>
      <c r="D1860" s="26"/>
      <c r="E1860" s="25"/>
      <c r="F1860" s="25"/>
      <c r="G1860" s="25"/>
      <c r="H1860" s="25"/>
      <c r="I1860" s="25"/>
      <c r="J1860" s="27"/>
      <c r="K1860" s="27"/>
      <c r="L1860" s="27"/>
      <c r="M1860" s="27"/>
    </row>
    <row r="1861" spans="1:13" x14ac:dyDescent="0.25">
      <c r="A1861" s="25"/>
      <c r="B1861" s="25"/>
      <c r="C1861" s="26"/>
      <c r="D1861" s="26"/>
      <c r="E1861" s="25"/>
      <c r="F1861" s="25"/>
      <c r="G1861" s="25"/>
      <c r="H1861" s="25"/>
      <c r="I1861" s="25"/>
      <c r="J1861" s="27"/>
      <c r="K1861" s="27"/>
      <c r="L1861" s="27"/>
      <c r="M1861" s="27"/>
    </row>
    <row r="1862" spans="1:13" x14ac:dyDescent="0.25">
      <c r="A1862" s="25"/>
      <c r="B1862" s="25"/>
      <c r="C1862" s="26"/>
      <c r="D1862" s="26"/>
      <c r="E1862" s="25"/>
      <c r="F1862" s="25"/>
      <c r="G1862" s="25"/>
      <c r="H1862" s="25"/>
      <c r="I1862" s="25"/>
      <c r="J1862" s="27"/>
      <c r="K1862" s="27"/>
      <c r="L1862" s="27"/>
      <c r="M1862" s="27"/>
    </row>
    <row r="1863" spans="1:13" x14ac:dyDescent="0.25">
      <c r="A1863" s="25"/>
      <c r="B1863" s="25"/>
      <c r="C1863" s="26"/>
      <c r="D1863" s="26"/>
      <c r="E1863" s="25"/>
      <c r="F1863" s="25"/>
      <c r="G1863" s="25"/>
      <c r="H1863" s="25"/>
      <c r="I1863" s="25"/>
      <c r="J1863" s="27"/>
      <c r="K1863" s="27"/>
      <c r="L1863" s="27"/>
      <c r="M1863" s="27"/>
    </row>
    <row r="1864" spans="1:13" x14ac:dyDescent="0.25">
      <c r="A1864" s="25"/>
      <c r="B1864" s="25"/>
      <c r="C1864" s="26"/>
      <c r="D1864" s="26"/>
      <c r="E1864" s="25"/>
      <c r="F1864" s="25"/>
      <c r="G1864" s="25"/>
      <c r="H1864" s="25"/>
      <c r="I1864" s="25"/>
      <c r="J1864" s="27"/>
      <c r="K1864" s="27"/>
      <c r="L1864" s="27"/>
      <c r="M1864" s="27"/>
    </row>
    <row r="1865" spans="1:13" x14ac:dyDescent="0.25">
      <c r="A1865" s="25"/>
      <c r="B1865" s="25"/>
      <c r="C1865" s="26"/>
      <c r="D1865" s="26"/>
      <c r="E1865" s="25"/>
      <c r="F1865" s="25"/>
      <c r="G1865" s="25"/>
      <c r="H1865" s="25"/>
      <c r="I1865" s="25"/>
      <c r="J1865" s="27"/>
      <c r="K1865" s="27"/>
      <c r="L1865" s="27"/>
      <c r="M1865" s="27"/>
    </row>
    <row r="1866" spans="1:13" x14ac:dyDescent="0.25">
      <c r="A1866" s="25"/>
      <c r="B1866" s="25"/>
      <c r="C1866" s="26"/>
      <c r="D1866" s="26"/>
      <c r="E1866" s="25"/>
      <c r="F1866" s="25"/>
      <c r="G1866" s="25"/>
      <c r="H1866" s="25"/>
      <c r="I1866" s="25"/>
      <c r="J1866" s="27"/>
      <c r="K1866" s="27"/>
      <c r="L1866" s="27"/>
      <c r="M1866" s="27"/>
    </row>
    <row r="1867" spans="1:13" x14ac:dyDescent="0.25">
      <c r="A1867" s="25"/>
      <c r="B1867" s="25"/>
      <c r="C1867" s="26"/>
      <c r="D1867" s="26"/>
      <c r="E1867" s="25"/>
      <c r="F1867" s="25"/>
      <c r="G1867" s="25"/>
      <c r="H1867" s="25"/>
      <c r="I1867" s="25"/>
      <c r="J1867" s="27"/>
      <c r="K1867" s="27"/>
      <c r="L1867" s="27"/>
      <c r="M1867" s="27"/>
    </row>
    <row r="1868" spans="1:13" x14ac:dyDescent="0.25">
      <c r="A1868" s="25"/>
      <c r="B1868" s="25"/>
      <c r="C1868" s="26"/>
      <c r="D1868" s="26"/>
      <c r="E1868" s="25"/>
      <c r="F1868" s="25"/>
      <c r="G1868" s="25"/>
      <c r="H1868" s="25"/>
      <c r="I1868" s="25"/>
      <c r="J1868" s="27"/>
      <c r="K1868" s="27"/>
      <c r="L1868" s="27"/>
      <c r="M1868" s="27"/>
    </row>
    <row r="1869" spans="1:13" x14ac:dyDescent="0.25">
      <c r="A1869" s="25"/>
      <c r="B1869" s="25"/>
      <c r="C1869" s="26"/>
      <c r="D1869" s="26"/>
      <c r="E1869" s="25"/>
      <c r="F1869" s="25"/>
      <c r="G1869" s="25"/>
      <c r="H1869" s="25"/>
      <c r="I1869" s="25"/>
      <c r="J1869" s="27"/>
      <c r="K1869" s="27"/>
      <c r="L1869" s="27"/>
      <c r="M1869" s="27"/>
    </row>
    <row r="1870" spans="1:13" x14ac:dyDescent="0.25">
      <c r="A1870" s="25"/>
      <c r="B1870" s="25"/>
      <c r="C1870" s="26"/>
      <c r="D1870" s="26"/>
      <c r="E1870" s="25"/>
      <c r="F1870" s="25"/>
      <c r="G1870" s="25"/>
      <c r="H1870" s="25"/>
      <c r="I1870" s="25"/>
      <c r="J1870" s="27"/>
      <c r="K1870" s="27"/>
      <c r="L1870" s="27"/>
      <c r="M1870" s="27"/>
    </row>
    <row r="1871" spans="1:13" x14ac:dyDescent="0.25">
      <c r="A1871" s="25"/>
      <c r="B1871" s="25"/>
      <c r="C1871" s="26"/>
      <c r="D1871" s="26"/>
      <c r="E1871" s="25"/>
      <c r="F1871" s="25"/>
      <c r="G1871" s="25"/>
      <c r="H1871" s="25"/>
      <c r="I1871" s="25"/>
      <c r="J1871" s="27"/>
      <c r="K1871" s="27"/>
      <c r="L1871" s="27"/>
      <c r="M1871" s="27"/>
    </row>
    <row r="1872" spans="1:13" x14ac:dyDescent="0.25">
      <c r="A1872" s="25"/>
      <c r="B1872" s="25"/>
      <c r="C1872" s="26"/>
      <c r="D1872" s="26"/>
      <c r="E1872" s="25"/>
      <c r="F1872" s="25"/>
      <c r="G1872" s="25"/>
      <c r="H1872" s="25"/>
      <c r="I1872" s="25"/>
      <c r="J1872" s="27"/>
      <c r="K1872" s="27"/>
      <c r="L1872" s="27"/>
      <c r="M1872" s="27"/>
    </row>
    <row r="1873" spans="1:13" x14ac:dyDescent="0.25">
      <c r="A1873" s="25"/>
      <c r="B1873" s="25"/>
      <c r="C1873" s="26"/>
      <c r="D1873" s="26"/>
      <c r="E1873" s="25"/>
      <c r="F1873" s="25"/>
      <c r="G1873" s="25"/>
      <c r="H1873" s="25"/>
      <c r="I1873" s="25"/>
      <c r="J1873" s="27"/>
      <c r="K1873" s="27"/>
      <c r="L1873" s="27"/>
      <c r="M1873" s="27"/>
    </row>
    <row r="1874" spans="1:13" x14ac:dyDescent="0.25">
      <c r="A1874" s="25"/>
      <c r="B1874" s="25"/>
      <c r="C1874" s="26"/>
      <c r="D1874" s="26"/>
      <c r="E1874" s="25"/>
      <c r="F1874" s="25"/>
      <c r="G1874" s="25"/>
      <c r="H1874" s="25"/>
      <c r="I1874" s="25"/>
      <c r="J1874" s="27"/>
      <c r="K1874" s="27"/>
      <c r="L1874" s="27"/>
      <c r="M1874" s="27"/>
    </row>
    <row r="1875" spans="1:13" x14ac:dyDescent="0.25">
      <c r="A1875" s="25"/>
      <c r="B1875" s="25"/>
      <c r="C1875" s="26"/>
      <c r="D1875" s="26"/>
      <c r="E1875" s="25"/>
      <c r="F1875" s="25"/>
      <c r="G1875" s="25"/>
      <c r="H1875" s="25"/>
      <c r="I1875" s="25"/>
      <c r="J1875" s="27"/>
      <c r="K1875" s="27"/>
      <c r="L1875" s="27"/>
      <c r="M1875" s="27"/>
    </row>
    <row r="1876" spans="1:13" x14ac:dyDescent="0.25">
      <c r="A1876" s="25"/>
      <c r="B1876" s="25"/>
      <c r="C1876" s="26"/>
      <c r="D1876" s="26"/>
      <c r="E1876" s="25"/>
      <c r="F1876" s="25"/>
      <c r="G1876" s="25"/>
      <c r="H1876" s="25"/>
      <c r="I1876" s="25"/>
      <c r="J1876" s="27"/>
      <c r="K1876" s="27"/>
      <c r="L1876" s="27"/>
      <c r="M1876" s="27"/>
    </row>
    <row r="1877" spans="1:13" x14ac:dyDescent="0.25">
      <c r="A1877" s="25"/>
      <c r="B1877" s="25"/>
      <c r="C1877" s="26"/>
      <c r="D1877" s="26"/>
      <c r="E1877" s="25"/>
      <c r="F1877" s="25"/>
      <c r="G1877" s="25"/>
      <c r="H1877" s="25"/>
      <c r="I1877" s="25"/>
      <c r="J1877" s="27"/>
      <c r="K1877" s="27"/>
      <c r="L1877" s="27"/>
      <c r="M1877" s="27"/>
    </row>
    <row r="1878" spans="1:13" x14ac:dyDescent="0.25">
      <c r="A1878" s="25"/>
      <c r="B1878" s="25"/>
      <c r="C1878" s="26"/>
      <c r="D1878" s="26"/>
      <c r="E1878" s="25"/>
      <c r="F1878" s="25"/>
      <c r="G1878" s="25"/>
      <c r="H1878" s="25"/>
      <c r="I1878" s="25"/>
      <c r="J1878" s="27"/>
      <c r="K1878" s="27"/>
      <c r="L1878" s="27"/>
      <c r="M1878" s="27"/>
    </row>
    <row r="1879" spans="1:13" x14ac:dyDescent="0.25">
      <c r="A1879" s="25"/>
      <c r="B1879" s="25"/>
      <c r="C1879" s="26"/>
      <c r="D1879" s="26"/>
      <c r="E1879" s="25"/>
      <c r="F1879" s="25"/>
      <c r="G1879" s="25"/>
      <c r="H1879" s="25"/>
      <c r="I1879" s="25"/>
      <c r="J1879" s="27"/>
      <c r="K1879" s="27"/>
      <c r="L1879" s="27"/>
      <c r="M1879" s="27"/>
    </row>
    <row r="1880" spans="1:13" x14ac:dyDescent="0.25">
      <c r="A1880" s="25"/>
      <c r="B1880" s="25"/>
      <c r="C1880" s="26"/>
      <c r="D1880" s="26"/>
      <c r="E1880" s="25"/>
      <c r="F1880" s="25"/>
      <c r="G1880" s="25"/>
      <c r="H1880" s="25"/>
      <c r="I1880" s="25"/>
      <c r="J1880" s="27"/>
      <c r="K1880" s="27"/>
      <c r="L1880" s="27"/>
      <c r="M1880" s="27"/>
    </row>
    <row r="1881" spans="1:13" x14ac:dyDescent="0.25">
      <c r="A1881" s="25"/>
      <c r="B1881" s="25"/>
      <c r="C1881" s="26"/>
      <c r="D1881" s="26"/>
      <c r="E1881" s="25"/>
      <c r="F1881" s="25"/>
      <c r="G1881" s="25"/>
      <c r="H1881" s="25"/>
      <c r="I1881" s="25"/>
      <c r="J1881" s="27"/>
      <c r="K1881" s="27"/>
      <c r="L1881" s="27"/>
      <c r="M1881" s="27"/>
    </row>
    <row r="1882" spans="1:13" x14ac:dyDescent="0.25">
      <c r="A1882" s="25"/>
      <c r="B1882" s="25"/>
      <c r="C1882" s="26"/>
      <c r="D1882" s="26"/>
      <c r="E1882" s="25"/>
      <c r="F1882" s="25"/>
      <c r="G1882" s="25"/>
      <c r="H1882" s="25"/>
      <c r="I1882" s="25"/>
      <c r="J1882" s="27"/>
      <c r="K1882" s="27"/>
      <c r="L1882" s="27"/>
      <c r="M1882" s="27"/>
    </row>
    <row r="1883" spans="1:13" x14ac:dyDescent="0.25">
      <c r="A1883" s="25"/>
      <c r="B1883" s="25"/>
      <c r="C1883" s="26"/>
      <c r="D1883" s="26"/>
      <c r="E1883" s="25"/>
      <c r="F1883" s="25"/>
      <c r="G1883" s="25"/>
      <c r="H1883" s="25"/>
      <c r="I1883" s="25"/>
      <c r="J1883" s="27"/>
      <c r="K1883" s="27"/>
      <c r="L1883" s="27"/>
      <c r="M1883" s="27"/>
    </row>
    <row r="1884" spans="1:13" x14ac:dyDescent="0.25">
      <c r="A1884" s="25"/>
      <c r="B1884" s="25"/>
      <c r="C1884" s="26"/>
      <c r="D1884" s="26"/>
      <c r="E1884" s="25"/>
      <c r="F1884" s="25"/>
      <c r="G1884" s="25"/>
      <c r="H1884" s="25"/>
      <c r="I1884" s="25"/>
      <c r="J1884" s="27"/>
      <c r="K1884" s="27"/>
      <c r="L1884" s="27"/>
      <c r="M1884" s="27"/>
    </row>
    <row r="1885" spans="1:13" x14ac:dyDescent="0.25">
      <c r="A1885" s="25"/>
      <c r="B1885" s="25"/>
      <c r="C1885" s="26"/>
      <c r="D1885" s="26"/>
      <c r="E1885" s="25"/>
      <c r="F1885" s="25"/>
      <c r="G1885" s="25"/>
      <c r="H1885" s="25"/>
      <c r="I1885" s="25"/>
      <c r="J1885" s="27"/>
      <c r="K1885" s="27"/>
      <c r="L1885" s="27"/>
      <c r="M1885" s="27"/>
    </row>
    <row r="1886" spans="1:13" x14ac:dyDescent="0.25">
      <c r="A1886" s="25"/>
      <c r="B1886" s="25"/>
      <c r="C1886" s="26"/>
      <c r="D1886" s="26"/>
      <c r="E1886" s="25"/>
      <c r="F1886" s="25"/>
      <c r="G1886" s="25"/>
      <c r="H1886" s="25"/>
      <c r="I1886" s="25"/>
      <c r="J1886" s="27"/>
      <c r="K1886" s="27"/>
      <c r="L1886" s="27"/>
      <c r="M1886" s="27"/>
    </row>
    <row r="1887" spans="1:13" x14ac:dyDescent="0.25">
      <c r="A1887" s="25"/>
      <c r="B1887" s="25"/>
      <c r="C1887" s="26"/>
      <c r="D1887" s="26"/>
      <c r="E1887" s="25"/>
      <c r="F1887" s="25"/>
      <c r="G1887" s="25"/>
      <c r="H1887" s="25"/>
      <c r="I1887" s="25"/>
      <c r="J1887" s="27"/>
      <c r="K1887" s="27"/>
      <c r="L1887" s="27"/>
      <c r="M1887" s="27"/>
    </row>
    <row r="1888" spans="1:13" x14ac:dyDescent="0.25">
      <c r="A1888" s="25"/>
      <c r="B1888" s="25"/>
      <c r="C1888" s="26"/>
      <c r="D1888" s="26"/>
      <c r="E1888" s="25"/>
      <c r="F1888" s="25"/>
      <c r="G1888" s="25"/>
      <c r="H1888" s="25"/>
      <c r="I1888" s="25"/>
      <c r="J1888" s="27"/>
      <c r="K1888" s="27"/>
      <c r="L1888" s="27"/>
      <c r="M1888" s="27"/>
    </row>
  </sheetData>
  <autoFilter ref="A1:AB1642" xr:uid="{F4042362-D6F4-4D3C-AB98-F1247C020C45}"/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E3EA8-C8A2-4F26-8284-70B5967AD715}">
  <dimension ref="A1:AJ641"/>
  <sheetViews>
    <sheetView workbookViewId="0">
      <pane xSplit="6" ySplit="5" topLeftCell="W350" activePane="bottomRight" state="frozen"/>
      <selection pane="topRight" activeCell="G1" sqref="G1"/>
      <selection pane="bottomLeft" activeCell="A6" sqref="A6"/>
      <selection pane="bottomRight" activeCell="A372" sqref="A372"/>
    </sheetView>
  </sheetViews>
  <sheetFormatPr defaultColWidth="8.7109375" defaultRowHeight="15" x14ac:dyDescent="0.25"/>
  <cols>
    <col min="1" max="1" width="24.7109375" style="34" customWidth="1"/>
    <col min="2" max="2" width="23.7109375" style="34" bestFit="1" customWidth="1"/>
    <col min="3" max="3" width="24.85546875" style="34" customWidth="1"/>
    <col min="4" max="4" width="19.85546875" style="34" customWidth="1"/>
    <col min="5" max="5" width="12.5703125" style="34" bestFit="1" customWidth="1"/>
    <col min="6" max="6" width="17.7109375" style="34" bestFit="1" customWidth="1"/>
    <col min="7" max="33" width="20.85546875" style="34" bestFit="1" customWidth="1"/>
    <col min="34" max="34" width="18.85546875" style="34" bestFit="1" customWidth="1"/>
    <col min="35" max="35" width="26" style="34" bestFit="1" customWidth="1"/>
    <col min="36" max="36" width="21" style="34" bestFit="1" customWidth="1"/>
    <col min="37" max="37" width="18.85546875" style="34" bestFit="1" customWidth="1"/>
    <col min="38" max="38" width="26" style="34" bestFit="1" customWidth="1"/>
    <col min="39" max="40" width="21" style="34" bestFit="1" customWidth="1"/>
    <col min="41" max="101" width="20.28515625" style="34" bestFit="1" customWidth="1"/>
    <col min="102" max="102" width="18.28515625" style="34" bestFit="1" customWidth="1"/>
    <col min="103" max="103" width="25.28515625" style="34" bestFit="1" customWidth="1"/>
    <col min="104" max="104" width="20.42578125" style="34" bestFit="1" customWidth="1"/>
    <col min="105" max="105" width="26" style="34" bestFit="1" customWidth="1"/>
    <col min="106" max="106" width="21" style="34" bestFit="1" customWidth="1"/>
    <col min="107" max="107" width="26.140625" style="34" bestFit="1" customWidth="1"/>
    <col min="108" max="110" width="21" style="34" bestFit="1" customWidth="1"/>
    <col min="111" max="111" width="26" style="34" bestFit="1" customWidth="1"/>
    <col min="112" max="112" width="21" style="34" bestFit="1" customWidth="1"/>
    <col min="113" max="113" width="26.140625" style="34" bestFit="1" customWidth="1"/>
    <col min="114" max="114" width="26" style="34" bestFit="1" customWidth="1"/>
    <col min="115" max="115" width="21" style="34" bestFit="1" customWidth="1"/>
    <col min="116" max="116" width="26.140625" style="34" bestFit="1" customWidth="1"/>
    <col min="117" max="117" width="26" style="34" bestFit="1" customWidth="1"/>
    <col min="118" max="118" width="21" style="34" bestFit="1" customWidth="1"/>
    <col min="119" max="119" width="26.140625" style="34" bestFit="1" customWidth="1"/>
    <col min="120" max="16384" width="8.7109375" style="34"/>
  </cols>
  <sheetData>
    <row r="1" spans="1:36" x14ac:dyDescent="0.25">
      <c r="A1" s="34" t="s">
        <v>399</v>
      </c>
    </row>
    <row r="3" spans="1:36" x14ac:dyDescent="0.25">
      <c r="G3" s="34" t="s">
        <v>241</v>
      </c>
      <c r="H3" s="34" t="s">
        <v>195</v>
      </c>
    </row>
    <row r="4" spans="1:36" x14ac:dyDescent="0.25">
      <c r="G4" s="34" t="s">
        <v>264</v>
      </c>
      <c r="P4" s="34" t="s">
        <v>240</v>
      </c>
      <c r="Y4" s="34" t="s">
        <v>245</v>
      </c>
      <c r="AH4" s="34" t="s">
        <v>265</v>
      </c>
      <c r="AI4" s="34" t="s">
        <v>242</v>
      </c>
      <c r="AJ4" s="34" t="s">
        <v>246</v>
      </c>
    </row>
    <row r="5" spans="1:36" x14ac:dyDescent="0.25">
      <c r="A5" s="34" t="s">
        <v>400</v>
      </c>
      <c r="B5" s="34" t="s">
        <v>2</v>
      </c>
      <c r="C5" s="34" t="s">
        <v>3</v>
      </c>
      <c r="D5" s="34" t="s">
        <v>6</v>
      </c>
      <c r="E5" s="34" t="s">
        <v>0</v>
      </c>
      <c r="F5" s="34" t="s">
        <v>5</v>
      </c>
      <c r="G5" s="34" t="s">
        <v>198</v>
      </c>
      <c r="H5" s="77">
        <v>43352</v>
      </c>
      <c r="I5" s="77">
        <v>43359</v>
      </c>
      <c r="J5" s="77">
        <v>43366</v>
      </c>
      <c r="K5" s="77">
        <v>43373</v>
      </c>
      <c r="L5" s="77">
        <v>43380</v>
      </c>
      <c r="M5" s="77">
        <v>43387</v>
      </c>
      <c r="N5" s="77">
        <v>43394</v>
      </c>
      <c r="O5" s="77">
        <v>43401</v>
      </c>
      <c r="P5" s="34" t="s">
        <v>198</v>
      </c>
      <c r="Q5" s="77">
        <v>43352</v>
      </c>
      <c r="R5" s="77">
        <v>43359</v>
      </c>
      <c r="S5" s="77">
        <v>43366</v>
      </c>
      <c r="T5" s="77">
        <v>43373</v>
      </c>
      <c r="U5" s="77">
        <v>43380</v>
      </c>
      <c r="V5" s="77">
        <v>43387</v>
      </c>
      <c r="W5" s="77">
        <v>43394</v>
      </c>
      <c r="X5" s="77">
        <v>43401</v>
      </c>
      <c r="Y5" s="34" t="s">
        <v>198</v>
      </c>
      <c r="Z5" s="77">
        <v>43352</v>
      </c>
      <c r="AA5" s="77">
        <v>43359</v>
      </c>
      <c r="AB5" s="77">
        <v>43366</v>
      </c>
      <c r="AC5" s="77">
        <v>43373</v>
      </c>
      <c r="AD5" s="77">
        <v>43380</v>
      </c>
      <c r="AE5" s="77">
        <v>43387</v>
      </c>
      <c r="AF5" s="77">
        <v>43394</v>
      </c>
      <c r="AG5" s="77">
        <v>43401</v>
      </c>
    </row>
    <row r="6" spans="1:36" x14ac:dyDescent="0.25">
      <c r="A6" s="34" t="s">
        <v>207</v>
      </c>
      <c r="B6" s="77">
        <v>42736</v>
      </c>
      <c r="C6" s="77">
        <v>43313</v>
      </c>
      <c r="D6" s="34" t="s">
        <v>1572</v>
      </c>
      <c r="E6" s="34" t="s">
        <v>108</v>
      </c>
      <c r="F6" s="34" t="s">
        <v>109</v>
      </c>
      <c r="G6" s="36"/>
      <c r="H6" s="36"/>
      <c r="I6" s="36"/>
      <c r="J6" s="36"/>
      <c r="K6" s="36"/>
      <c r="L6" s="36"/>
      <c r="M6" s="36">
        <v>905.17141154289845</v>
      </c>
      <c r="N6" s="36"/>
      <c r="O6" s="36"/>
      <c r="P6" s="36"/>
      <c r="Q6" s="36"/>
      <c r="R6" s="36"/>
      <c r="S6" s="36"/>
      <c r="T6" s="36"/>
      <c r="U6" s="36"/>
      <c r="V6" s="36">
        <v>1461</v>
      </c>
      <c r="W6" s="36"/>
      <c r="X6" s="36"/>
      <c r="Y6" s="36"/>
      <c r="Z6" s="36"/>
      <c r="AA6" s="36"/>
      <c r="AB6" s="36"/>
      <c r="AC6" s="36"/>
      <c r="AD6" s="36"/>
      <c r="AE6" s="36">
        <v>0</v>
      </c>
      <c r="AF6" s="36"/>
      <c r="AG6" s="36"/>
      <c r="AH6" s="36">
        <v>905.17141154289845</v>
      </c>
      <c r="AI6" s="36">
        <v>1461</v>
      </c>
      <c r="AJ6" s="36">
        <v>0</v>
      </c>
    </row>
    <row r="7" spans="1:36" x14ac:dyDescent="0.25">
      <c r="A7" s="34" t="s">
        <v>207</v>
      </c>
      <c r="B7" s="77">
        <v>42942</v>
      </c>
      <c r="C7" s="77">
        <v>43363</v>
      </c>
      <c r="D7" s="34" t="s">
        <v>1752</v>
      </c>
      <c r="E7" s="34" t="s">
        <v>125</v>
      </c>
      <c r="F7" s="34" t="s">
        <v>51</v>
      </c>
      <c r="G7" s="36">
        <v>31.419108441927357</v>
      </c>
      <c r="H7" s="36"/>
      <c r="I7" s="36"/>
      <c r="J7" s="36"/>
      <c r="K7" s="36"/>
      <c r="L7" s="36"/>
      <c r="M7" s="36"/>
      <c r="N7" s="36"/>
      <c r="O7" s="36"/>
      <c r="P7" s="36">
        <v>30</v>
      </c>
      <c r="Q7" s="36"/>
      <c r="R7" s="36"/>
      <c r="S7" s="36"/>
      <c r="T7" s="36"/>
      <c r="U7" s="36"/>
      <c r="V7" s="36"/>
      <c r="W7" s="36"/>
      <c r="X7" s="36"/>
      <c r="Y7" s="36">
        <v>8</v>
      </c>
      <c r="Z7" s="36"/>
      <c r="AA7" s="36"/>
      <c r="AB7" s="36"/>
      <c r="AC7" s="36"/>
      <c r="AD7" s="36"/>
      <c r="AE7" s="36"/>
      <c r="AF7" s="36"/>
      <c r="AG7" s="36"/>
      <c r="AH7" s="36">
        <v>31.419108441927357</v>
      </c>
      <c r="AI7" s="36">
        <v>30</v>
      </c>
      <c r="AJ7" s="36">
        <v>8</v>
      </c>
    </row>
    <row r="8" spans="1:36" x14ac:dyDescent="0.25">
      <c r="A8" s="34" t="s">
        <v>207</v>
      </c>
      <c r="B8" s="77">
        <v>42991</v>
      </c>
      <c r="C8" s="77">
        <v>43579</v>
      </c>
      <c r="D8" s="34" t="s">
        <v>1740</v>
      </c>
      <c r="E8" s="34" t="s">
        <v>188</v>
      </c>
      <c r="F8" s="34" t="s">
        <v>23</v>
      </c>
      <c r="G8" s="36">
        <v>308.61790054418509</v>
      </c>
      <c r="H8" s="36"/>
      <c r="I8" s="36">
        <v>308.61790054418509</v>
      </c>
      <c r="J8" s="36">
        <v>308.61790054418509</v>
      </c>
      <c r="K8" s="36"/>
      <c r="L8" s="36">
        <v>308.61790054418509</v>
      </c>
      <c r="M8" s="36">
        <v>308.61790054418509</v>
      </c>
      <c r="N8" s="36"/>
      <c r="O8" s="36"/>
      <c r="P8" s="36">
        <v>250</v>
      </c>
      <c r="Q8" s="36"/>
      <c r="R8" s="36">
        <v>250</v>
      </c>
      <c r="S8" s="36">
        <v>250</v>
      </c>
      <c r="T8" s="36"/>
      <c r="U8" s="36">
        <v>250</v>
      </c>
      <c r="V8" s="36">
        <v>250</v>
      </c>
      <c r="W8" s="36"/>
      <c r="X8" s="36"/>
      <c r="Y8" s="36">
        <v>7</v>
      </c>
      <c r="Z8" s="36"/>
      <c r="AA8" s="36">
        <v>0</v>
      </c>
      <c r="AB8" s="36">
        <v>0</v>
      </c>
      <c r="AC8" s="36"/>
      <c r="AD8" s="36">
        <v>0</v>
      </c>
      <c r="AE8" s="36">
        <v>0</v>
      </c>
      <c r="AF8" s="36"/>
      <c r="AG8" s="36"/>
      <c r="AH8" s="36">
        <v>1543.0895027209253</v>
      </c>
      <c r="AI8" s="36">
        <v>1250</v>
      </c>
      <c r="AJ8" s="36">
        <v>7</v>
      </c>
    </row>
    <row r="9" spans="1:36" x14ac:dyDescent="0.25">
      <c r="A9" s="34" t="s">
        <v>207</v>
      </c>
      <c r="B9" s="77">
        <v>43021</v>
      </c>
      <c r="C9" s="77">
        <v>43560</v>
      </c>
      <c r="D9" s="34" t="s">
        <v>1569</v>
      </c>
      <c r="E9" s="34" t="s">
        <v>186</v>
      </c>
      <c r="F9" s="34" t="s">
        <v>76</v>
      </c>
      <c r="G9" s="36"/>
      <c r="H9" s="36"/>
      <c r="I9" s="36"/>
      <c r="J9" s="36"/>
      <c r="K9" s="36"/>
      <c r="L9" s="36"/>
      <c r="M9" s="36"/>
      <c r="N9" s="36">
        <v>42.856646614966074</v>
      </c>
      <c r="O9" s="36"/>
      <c r="P9" s="36"/>
      <c r="Q9" s="36"/>
      <c r="R9" s="36"/>
      <c r="S9" s="36"/>
      <c r="T9" s="36"/>
      <c r="U9" s="36"/>
      <c r="V9" s="36"/>
      <c r="W9" s="36">
        <v>60</v>
      </c>
      <c r="X9" s="36"/>
      <c r="Y9" s="36"/>
      <c r="Z9" s="36"/>
      <c r="AA9" s="36"/>
      <c r="AB9" s="36"/>
      <c r="AC9" s="36"/>
      <c r="AD9" s="36"/>
      <c r="AE9" s="36"/>
      <c r="AF9" s="36">
        <v>0</v>
      </c>
      <c r="AG9" s="36"/>
      <c r="AH9" s="36">
        <v>42.856646614966074</v>
      </c>
      <c r="AI9" s="36">
        <v>60</v>
      </c>
      <c r="AJ9" s="36">
        <v>0</v>
      </c>
    </row>
    <row r="10" spans="1:36" x14ac:dyDescent="0.25">
      <c r="A10" s="34" t="s">
        <v>207</v>
      </c>
      <c r="B10" s="77">
        <v>43026</v>
      </c>
      <c r="C10" s="77">
        <v>43396</v>
      </c>
      <c r="D10" s="34" t="s">
        <v>1644</v>
      </c>
      <c r="E10" s="34" t="s">
        <v>146</v>
      </c>
      <c r="F10" s="34" t="s">
        <v>51</v>
      </c>
      <c r="G10" s="36"/>
      <c r="H10" s="36"/>
      <c r="I10" s="36"/>
      <c r="J10" s="36"/>
      <c r="K10" s="36">
        <v>20.695665730957117</v>
      </c>
      <c r="L10" s="36"/>
      <c r="M10" s="36"/>
      <c r="N10" s="36"/>
      <c r="O10" s="36">
        <v>20.695665730957117</v>
      </c>
      <c r="P10" s="36"/>
      <c r="Q10" s="36"/>
      <c r="R10" s="36"/>
      <c r="S10" s="36"/>
      <c r="T10" s="36">
        <v>24</v>
      </c>
      <c r="U10" s="36"/>
      <c r="V10" s="36"/>
      <c r="W10" s="36"/>
      <c r="X10" s="36">
        <v>24</v>
      </c>
      <c r="Y10" s="36"/>
      <c r="Z10" s="36"/>
      <c r="AA10" s="36"/>
      <c r="AB10" s="36"/>
      <c r="AC10" s="36">
        <v>0</v>
      </c>
      <c r="AD10" s="36"/>
      <c r="AE10" s="36"/>
      <c r="AF10" s="36"/>
      <c r="AG10" s="36">
        <v>0</v>
      </c>
      <c r="AH10" s="36">
        <v>41.391331461914234</v>
      </c>
      <c r="AI10" s="36">
        <v>48</v>
      </c>
      <c r="AJ10" s="36">
        <v>0</v>
      </c>
    </row>
    <row r="11" spans="1:36" x14ac:dyDescent="0.25">
      <c r="A11" s="34" t="s">
        <v>207</v>
      </c>
      <c r="B11" s="77">
        <v>43054</v>
      </c>
      <c r="C11" s="77">
        <v>43357</v>
      </c>
      <c r="D11" s="34" t="s">
        <v>1700</v>
      </c>
      <c r="E11" s="34" t="s">
        <v>120</v>
      </c>
      <c r="F11" s="34" t="s">
        <v>51</v>
      </c>
      <c r="G11" s="36">
        <v>5.752617648177039</v>
      </c>
      <c r="H11" s="36"/>
      <c r="I11" s="36"/>
      <c r="J11" s="36"/>
      <c r="K11" s="36"/>
      <c r="L11" s="36"/>
      <c r="M11" s="36"/>
      <c r="N11" s="36"/>
      <c r="O11" s="36"/>
      <c r="P11" s="36">
        <v>6</v>
      </c>
      <c r="Q11" s="36"/>
      <c r="R11" s="36"/>
      <c r="S11" s="36"/>
      <c r="T11" s="36"/>
      <c r="U11" s="36"/>
      <c r="V11" s="36"/>
      <c r="W11" s="36"/>
      <c r="X11" s="36"/>
      <c r="Y11" s="36">
        <v>9</v>
      </c>
      <c r="Z11" s="36"/>
      <c r="AA11" s="36"/>
      <c r="AB11" s="36"/>
      <c r="AC11" s="36"/>
      <c r="AD11" s="36"/>
      <c r="AE11" s="36"/>
      <c r="AF11" s="36"/>
      <c r="AG11" s="36"/>
      <c r="AH11" s="36">
        <v>5.752617648177039</v>
      </c>
      <c r="AI11" s="36">
        <v>6</v>
      </c>
      <c r="AJ11" s="36">
        <v>9</v>
      </c>
    </row>
    <row r="12" spans="1:36" x14ac:dyDescent="0.25">
      <c r="A12" s="34" t="s">
        <v>207</v>
      </c>
      <c r="B12" s="77">
        <v>43054</v>
      </c>
      <c r="C12" s="77">
        <v>43357</v>
      </c>
      <c r="D12" s="34" t="s">
        <v>1702</v>
      </c>
      <c r="E12" s="34" t="s">
        <v>120</v>
      </c>
      <c r="F12" s="34" t="s">
        <v>51</v>
      </c>
      <c r="G12" s="36">
        <v>23.010470592708156</v>
      </c>
      <c r="H12" s="36"/>
      <c r="I12" s="36">
        <v>28.763088240885196</v>
      </c>
      <c r="J12" s="36"/>
      <c r="K12" s="36"/>
      <c r="L12" s="36"/>
      <c r="M12" s="36">
        <v>28.763088240885196</v>
      </c>
      <c r="N12" s="36"/>
      <c r="O12" s="36"/>
      <c r="P12" s="36">
        <v>24</v>
      </c>
      <c r="Q12" s="36"/>
      <c r="R12" s="36">
        <v>30</v>
      </c>
      <c r="S12" s="36"/>
      <c r="T12" s="36"/>
      <c r="U12" s="36"/>
      <c r="V12" s="36">
        <v>30</v>
      </c>
      <c r="W12" s="36"/>
      <c r="X12" s="36"/>
      <c r="Y12" s="36">
        <v>9</v>
      </c>
      <c r="Z12" s="36"/>
      <c r="AA12" s="36">
        <v>0</v>
      </c>
      <c r="AB12" s="36"/>
      <c r="AC12" s="36"/>
      <c r="AD12" s="36"/>
      <c r="AE12" s="36">
        <v>0</v>
      </c>
      <c r="AF12" s="36"/>
      <c r="AG12" s="36"/>
      <c r="AH12" s="36">
        <v>80.536647074478552</v>
      </c>
      <c r="AI12" s="36">
        <v>84</v>
      </c>
      <c r="AJ12" s="36">
        <v>9</v>
      </c>
    </row>
    <row r="13" spans="1:36" x14ac:dyDescent="0.25">
      <c r="A13" s="34" t="s">
        <v>207</v>
      </c>
      <c r="B13" s="77">
        <v>43069</v>
      </c>
      <c r="C13" s="77">
        <v>43413</v>
      </c>
      <c r="D13" s="34" t="s">
        <v>1672</v>
      </c>
      <c r="E13" s="34" t="s">
        <v>154</v>
      </c>
      <c r="F13" s="34" t="s">
        <v>100</v>
      </c>
      <c r="G13" s="36"/>
      <c r="H13" s="36"/>
      <c r="I13" s="36"/>
      <c r="J13" s="36"/>
      <c r="K13" s="36"/>
      <c r="L13" s="36"/>
      <c r="M13" s="36"/>
      <c r="N13" s="36">
        <v>20.396488121466657</v>
      </c>
      <c r="O13" s="36"/>
      <c r="P13" s="36"/>
      <c r="Q13" s="36"/>
      <c r="R13" s="36"/>
      <c r="S13" s="36"/>
      <c r="T13" s="36"/>
      <c r="U13" s="36"/>
      <c r="V13" s="36"/>
      <c r="W13" s="36">
        <v>20</v>
      </c>
      <c r="X13" s="36"/>
      <c r="Y13" s="36"/>
      <c r="Z13" s="36"/>
      <c r="AA13" s="36"/>
      <c r="AB13" s="36"/>
      <c r="AC13" s="36"/>
      <c r="AD13" s="36"/>
      <c r="AE13" s="36"/>
      <c r="AF13" s="36">
        <v>0</v>
      </c>
      <c r="AG13" s="36"/>
      <c r="AH13" s="36">
        <v>20.396488121466657</v>
      </c>
      <c r="AI13" s="36">
        <v>20</v>
      </c>
      <c r="AJ13" s="36">
        <v>0</v>
      </c>
    </row>
    <row r="14" spans="1:36" x14ac:dyDescent="0.25">
      <c r="A14" s="34" t="s">
        <v>207</v>
      </c>
      <c r="B14" s="77">
        <v>43070</v>
      </c>
      <c r="C14" s="77">
        <v>43364</v>
      </c>
      <c r="D14" s="34" t="s">
        <v>1730</v>
      </c>
      <c r="E14" s="34" t="s">
        <v>127</v>
      </c>
      <c r="F14" s="34" t="s">
        <v>57</v>
      </c>
      <c r="G14" s="36"/>
      <c r="H14" s="36"/>
      <c r="I14" s="36">
        <v>19.581210937453712</v>
      </c>
      <c r="J14" s="36"/>
      <c r="K14" s="36"/>
      <c r="L14" s="36"/>
      <c r="M14" s="36"/>
      <c r="N14" s="36"/>
      <c r="O14" s="36"/>
      <c r="P14" s="36"/>
      <c r="Q14" s="36"/>
      <c r="R14" s="36">
        <v>20</v>
      </c>
      <c r="S14" s="36"/>
      <c r="T14" s="36"/>
      <c r="U14" s="36"/>
      <c r="V14" s="36"/>
      <c r="W14" s="36"/>
      <c r="X14" s="36"/>
      <c r="Y14" s="36"/>
      <c r="Z14" s="36"/>
      <c r="AA14" s="36">
        <v>0</v>
      </c>
      <c r="AB14" s="36"/>
      <c r="AC14" s="36"/>
      <c r="AD14" s="36"/>
      <c r="AE14" s="36"/>
      <c r="AF14" s="36"/>
      <c r="AG14" s="36"/>
      <c r="AH14" s="36">
        <v>19.581210937453712</v>
      </c>
      <c r="AI14" s="36">
        <v>20</v>
      </c>
      <c r="AJ14" s="36">
        <v>0</v>
      </c>
    </row>
    <row r="15" spans="1:36" x14ac:dyDescent="0.25">
      <c r="A15" s="34" t="s">
        <v>207</v>
      </c>
      <c r="B15" s="77">
        <v>43070</v>
      </c>
      <c r="C15" s="77">
        <v>43395</v>
      </c>
      <c r="D15" s="34" t="s">
        <v>1730</v>
      </c>
      <c r="E15" s="34" t="s">
        <v>145</v>
      </c>
      <c r="F15" s="34" t="s">
        <v>57</v>
      </c>
      <c r="G15" s="36"/>
      <c r="H15" s="36"/>
      <c r="I15" s="36"/>
      <c r="J15" s="36"/>
      <c r="K15" s="36"/>
      <c r="L15" s="36"/>
      <c r="M15" s="36"/>
      <c r="N15" s="36">
        <v>19.581210937453712</v>
      </c>
      <c r="O15" s="36"/>
      <c r="P15" s="36"/>
      <c r="Q15" s="36"/>
      <c r="R15" s="36"/>
      <c r="S15" s="36"/>
      <c r="T15" s="36"/>
      <c r="U15" s="36"/>
      <c r="V15" s="36"/>
      <c r="W15" s="36">
        <v>20</v>
      </c>
      <c r="X15" s="36"/>
      <c r="Y15" s="36"/>
      <c r="Z15" s="36"/>
      <c r="AA15" s="36"/>
      <c r="AB15" s="36"/>
      <c r="AC15" s="36"/>
      <c r="AD15" s="36"/>
      <c r="AE15" s="36"/>
      <c r="AF15" s="36">
        <v>0</v>
      </c>
      <c r="AG15" s="36"/>
      <c r="AH15" s="36">
        <v>19.581210937453712</v>
      </c>
      <c r="AI15" s="36">
        <v>20</v>
      </c>
      <c r="AJ15" s="36">
        <v>0</v>
      </c>
    </row>
    <row r="16" spans="1:36" x14ac:dyDescent="0.25">
      <c r="A16" s="34" t="s">
        <v>207</v>
      </c>
      <c r="B16" s="77">
        <v>43073</v>
      </c>
      <c r="C16" s="77">
        <v>43496</v>
      </c>
      <c r="D16" s="34" t="s">
        <v>1623</v>
      </c>
      <c r="E16" s="34" t="s">
        <v>178</v>
      </c>
      <c r="F16" s="34" t="s">
        <v>179</v>
      </c>
      <c r="G16" s="36"/>
      <c r="H16" s="36"/>
      <c r="I16" s="36"/>
      <c r="J16" s="36">
        <v>12.995299935349161</v>
      </c>
      <c r="K16" s="36"/>
      <c r="L16" s="36"/>
      <c r="M16" s="36"/>
      <c r="N16" s="36"/>
      <c r="O16" s="36"/>
      <c r="P16" s="36"/>
      <c r="Q16" s="36"/>
      <c r="R16" s="36"/>
      <c r="S16" s="36">
        <v>20</v>
      </c>
      <c r="T16" s="36"/>
      <c r="U16" s="36"/>
      <c r="V16" s="36"/>
      <c r="W16" s="36"/>
      <c r="X16" s="36"/>
      <c r="Y16" s="36"/>
      <c r="Z16" s="36"/>
      <c r="AA16" s="36"/>
      <c r="AB16" s="36">
        <v>0</v>
      </c>
      <c r="AC16" s="36"/>
      <c r="AD16" s="36"/>
      <c r="AE16" s="36"/>
      <c r="AF16" s="36"/>
      <c r="AG16" s="36"/>
      <c r="AH16" s="36">
        <v>12.995299935349161</v>
      </c>
      <c r="AI16" s="36">
        <v>20</v>
      </c>
      <c r="AJ16" s="36">
        <v>0</v>
      </c>
    </row>
    <row r="17" spans="1:36" x14ac:dyDescent="0.25">
      <c r="A17" s="34" t="s">
        <v>207</v>
      </c>
      <c r="B17" s="77">
        <v>43088</v>
      </c>
      <c r="C17" s="77">
        <v>43406</v>
      </c>
      <c r="D17" s="34" t="s">
        <v>1741</v>
      </c>
      <c r="E17" s="34" t="s">
        <v>152</v>
      </c>
      <c r="F17" s="34" t="s">
        <v>88</v>
      </c>
      <c r="G17" s="36"/>
      <c r="H17" s="36"/>
      <c r="I17" s="36"/>
      <c r="J17" s="36"/>
      <c r="K17" s="36">
        <v>231.54872924296163</v>
      </c>
      <c r="L17" s="36"/>
      <c r="M17" s="36"/>
      <c r="N17" s="36"/>
      <c r="O17" s="36"/>
      <c r="P17" s="36"/>
      <c r="Q17" s="36"/>
      <c r="R17" s="36"/>
      <c r="S17" s="36"/>
      <c r="T17" s="36">
        <v>250</v>
      </c>
      <c r="U17" s="36"/>
      <c r="V17" s="36"/>
      <c r="W17" s="36"/>
      <c r="X17" s="36"/>
      <c r="Y17" s="36"/>
      <c r="Z17" s="36"/>
      <c r="AA17" s="36"/>
      <c r="AB17" s="36"/>
      <c r="AC17" s="36">
        <v>0</v>
      </c>
      <c r="AD17" s="36"/>
      <c r="AE17" s="36"/>
      <c r="AF17" s="36"/>
      <c r="AG17" s="36"/>
      <c r="AH17" s="36">
        <v>231.54872924296163</v>
      </c>
      <c r="AI17" s="36">
        <v>250</v>
      </c>
      <c r="AJ17" s="36">
        <v>0</v>
      </c>
    </row>
    <row r="18" spans="1:36" x14ac:dyDescent="0.25">
      <c r="A18" s="34" t="s">
        <v>207</v>
      </c>
      <c r="B18" s="77">
        <v>43090</v>
      </c>
      <c r="C18" s="77">
        <v>43433</v>
      </c>
      <c r="D18" s="34" t="s">
        <v>1704</v>
      </c>
      <c r="E18" s="34" t="s">
        <v>160</v>
      </c>
      <c r="F18" s="34" t="s">
        <v>161</v>
      </c>
      <c r="G18" s="36">
        <v>166.87704860264921</v>
      </c>
      <c r="H18" s="36"/>
      <c r="I18" s="36">
        <v>333.75409720529842</v>
      </c>
      <c r="J18" s="36"/>
      <c r="K18" s="36"/>
      <c r="L18" s="36"/>
      <c r="M18" s="36"/>
      <c r="N18" s="36"/>
      <c r="O18" s="36"/>
      <c r="P18" s="36">
        <v>200</v>
      </c>
      <c r="Q18" s="36"/>
      <c r="R18" s="36">
        <v>400</v>
      </c>
      <c r="S18" s="36"/>
      <c r="T18" s="36"/>
      <c r="U18" s="36"/>
      <c r="V18" s="36"/>
      <c r="W18" s="36"/>
      <c r="X18" s="36"/>
      <c r="Y18" s="36">
        <v>25</v>
      </c>
      <c r="Z18" s="36"/>
      <c r="AA18" s="36">
        <v>0</v>
      </c>
      <c r="AB18" s="36"/>
      <c r="AC18" s="36"/>
      <c r="AD18" s="36"/>
      <c r="AE18" s="36"/>
      <c r="AF18" s="36"/>
      <c r="AG18" s="36"/>
      <c r="AH18" s="36">
        <v>500.63114580794763</v>
      </c>
      <c r="AI18" s="36">
        <v>600</v>
      </c>
      <c r="AJ18" s="36">
        <v>25</v>
      </c>
    </row>
    <row r="19" spans="1:36" x14ac:dyDescent="0.25">
      <c r="A19" s="34" t="s">
        <v>207</v>
      </c>
      <c r="B19" s="77">
        <v>43091</v>
      </c>
      <c r="C19" s="77">
        <v>43371</v>
      </c>
      <c r="D19" s="34" t="s">
        <v>1601</v>
      </c>
      <c r="E19" s="34" t="s">
        <v>135</v>
      </c>
      <c r="F19" s="34" t="s">
        <v>22</v>
      </c>
      <c r="G19" s="36"/>
      <c r="H19" s="36"/>
      <c r="I19" s="36">
        <v>16.913361937982792</v>
      </c>
      <c r="J19" s="36"/>
      <c r="K19" s="36"/>
      <c r="L19" s="36"/>
      <c r="M19" s="36"/>
      <c r="N19" s="36"/>
      <c r="O19" s="36"/>
      <c r="P19" s="36"/>
      <c r="Q19" s="36"/>
      <c r="R19" s="36">
        <v>30</v>
      </c>
      <c r="S19" s="36"/>
      <c r="T19" s="36"/>
      <c r="U19" s="36"/>
      <c r="V19" s="36"/>
      <c r="W19" s="36"/>
      <c r="X19" s="36"/>
      <c r="Y19" s="36"/>
      <c r="Z19" s="36"/>
      <c r="AA19" s="36">
        <v>0</v>
      </c>
      <c r="AB19" s="36"/>
      <c r="AC19" s="36"/>
      <c r="AD19" s="36"/>
      <c r="AE19" s="36"/>
      <c r="AF19" s="36"/>
      <c r="AG19" s="36"/>
      <c r="AH19" s="36">
        <v>16.913361937982792</v>
      </c>
      <c r="AI19" s="36">
        <v>30</v>
      </c>
      <c r="AJ19" s="36">
        <v>0</v>
      </c>
    </row>
    <row r="20" spans="1:36" x14ac:dyDescent="0.25">
      <c r="A20" s="34" t="s">
        <v>207</v>
      </c>
      <c r="B20" s="77">
        <v>43091</v>
      </c>
      <c r="C20" s="77">
        <v>43371</v>
      </c>
      <c r="D20" s="34" t="s">
        <v>1694</v>
      </c>
      <c r="E20" s="34" t="s">
        <v>135</v>
      </c>
      <c r="F20" s="34" t="s">
        <v>22</v>
      </c>
      <c r="G20" s="36"/>
      <c r="H20" s="36"/>
      <c r="I20" s="36">
        <v>98.606683517279691</v>
      </c>
      <c r="J20" s="36"/>
      <c r="K20" s="36"/>
      <c r="L20" s="36"/>
      <c r="M20" s="36"/>
      <c r="N20" s="36"/>
      <c r="O20" s="36"/>
      <c r="P20" s="36"/>
      <c r="Q20" s="36"/>
      <c r="R20" s="36">
        <v>100</v>
      </c>
      <c r="S20" s="36"/>
      <c r="T20" s="36"/>
      <c r="U20" s="36"/>
      <c r="V20" s="36"/>
      <c r="W20" s="36"/>
      <c r="X20" s="36"/>
      <c r="Y20" s="36"/>
      <c r="Z20" s="36"/>
      <c r="AA20" s="36">
        <v>0</v>
      </c>
      <c r="AB20" s="36"/>
      <c r="AC20" s="36"/>
      <c r="AD20" s="36"/>
      <c r="AE20" s="36"/>
      <c r="AF20" s="36"/>
      <c r="AG20" s="36"/>
      <c r="AH20" s="36">
        <v>98.606683517279691</v>
      </c>
      <c r="AI20" s="36">
        <v>100</v>
      </c>
      <c r="AJ20" s="36">
        <v>0</v>
      </c>
    </row>
    <row r="21" spans="1:36" x14ac:dyDescent="0.25">
      <c r="A21" s="34" t="s">
        <v>207</v>
      </c>
      <c r="B21" s="77">
        <v>43097</v>
      </c>
      <c r="C21" s="77">
        <v>43334</v>
      </c>
      <c r="D21" s="34" t="s">
        <v>1672</v>
      </c>
      <c r="E21" s="34" t="s">
        <v>114</v>
      </c>
      <c r="F21" s="34" t="s">
        <v>115</v>
      </c>
      <c r="G21" s="36">
        <v>101.98244060733327</v>
      </c>
      <c r="H21" s="36"/>
      <c r="I21" s="36"/>
      <c r="J21" s="36"/>
      <c r="K21" s="36"/>
      <c r="L21" s="36"/>
      <c r="M21" s="36"/>
      <c r="N21" s="36"/>
      <c r="O21" s="36"/>
      <c r="P21" s="36">
        <v>100</v>
      </c>
      <c r="Q21" s="36"/>
      <c r="R21" s="36"/>
      <c r="S21" s="36"/>
      <c r="T21" s="36"/>
      <c r="U21" s="36"/>
      <c r="V21" s="36"/>
      <c r="W21" s="36"/>
      <c r="X21" s="36"/>
      <c r="Y21" s="36">
        <v>25</v>
      </c>
      <c r="Z21" s="36"/>
      <c r="AA21" s="36"/>
      <c r="AB21" s="36"/>
      <c r="AC21" s="36"/>
      <c r="AD21" s="36"/>
      <c r="AE21" s="36"/>
      <c r="AF21" s="36"/>
      <c r="AG21" s="36"/>
      <c r="AH21" s="36">
        <v>101.98244060733327</v>
      </c>
      <c r="AI21" s="36">
        <v>100</v>
      </c>
      <c r="AJ21" s="36">
        <v>25</v>
      </c>
    </row>
    <row r="22" spans="1:36" x14ac:dyDescent="0.25">
      <c r="A22" s="34" t="s">
        <v>207</v>
      </c>
      <c r="B22" s="77">
        <v>43102</v>
      </c>
      <c r="C22" s="77">
        <v>43280</v>
      </c>
      <c r="D22" s="34" t="s">
        <v>1682</v>
      </c>
      <c r="E22" s="34" t="s">
        <v>92</v>
      </c>
      <c r="F22" s="34" t="s">
        <v>93</v>
      </c>
      <c r="G22" s="36">
        <v>0</v>
      </c>
      <c r="H22" s="36"/>
      <c r="I22" s="36"/>
      <c r="J22" s="36"/>
      <c r="K22" s="36"/>
      <c r="L22" s="36"/>
      <c r="M22" s="36"/>
      <c r="N22" s="36"/>
      <c r="O22" s="36"/>
      <c r="P22" s="36">
        <v>43</v>
      </c>
      <c r="Q22" s="36"/>
      <c r="R22" s="36"/>
      <c r="S22" s="36"/>
      <c r="T22" s="36"/>
      <c r="U22" s="36"/>
      <c r="V22" s="36"/>
      <c r="W22" s="36"/>
      <c r="X22" s="36"/>
      <c r="Y22" s="36">
        <v>31</v>
      </c>
      <c r="Z22" s="36"/>
      <c r="AA22" s="36"/>
      <c r="AB22" s="36"/>
      <c r="AC22" s="36"/>
      <c r="AD22" s="36"/>
      <c r="AE22" s="36"/>
      <c r="AF22" s="36"/>
      <c r="AG22" s="36"/>
      <c r="AH22" s="36">
        <v>0</v>
      </c>
      <c r="AI22" s="36">
        <v>43</v>
      </c>
      <c r="AJ22" s="36">
        <v>31</v>
      </c>
    </row>
    <row r="23" spans="1:36" x14ac:dyDescent="0.25">
      <c r="A23" s="34" t="s">
        <v>207</v>
      </c>
      <c r="B23" s="77">
        <v>43104</v>
      </c>
      <c r="C23" s="77">
        <v>43371</v>
      </c>
      <c r="D23" s="34" t="s">
        <v>1625</v>
      </c>
      <c r="E23" s="34" t="s">
        <v>136</v>
      </c>
      <c r="F23" s="34" t="s">
        <v>21</v>
      </c>
      <c r="G23" s="36">
        <v>505.1806836651628</v>
      </c>
      <c r="H23" s="36"/>
      <c r="I23" s="36">
        <v>252.5903418325814</v>
      </c>
      <c r="J23" s="36"/>
      <c r="K23" s="36"/>
      <c r="L23" s="36"/>
      <c r="M23" s="36"/>
      <c r="N23" s="36"/>
      <c r="O23" s="36"/>
      <c r="P23" s="36">
        <v>800</v>
      </c>
      <c r="Q23" s="36"/>
      <c r="R23" s="36">
        <v>400</v>
      </c>
      <c r="S23" s="36"/>
      <c r="T23" s="36"/>
      <c r="U23" s="36"/>
      <c r="V23" s="36"/>
      <c r="W23" s="36"/>
      <c r="X23" s="36"/>
      <c r="Y23" s="36">
        <v>28</v>
      </c>
      <c r="Z23" s="36"/>
      <c r="AA23" s="36">
        <v>0</v>
      </c>
      <c r="AB23" s="36"/>
      <c r="AC23" s="36"/>
      <c r="AD23" s="36"/>
      <c r="AE23" s="36"/>
      <c r="AF23" s="36"/>
      <c r="AG23" s="36"/>
      <c r="AH23" s="36">
        <v>757.77102549774418</v>
      </c>
      <c r="AI23" s="36">
        <v>1200</v>
      </c>
      <c r="AJ23" s="36">
        <v>28</v>
      </c>
    </row>
    <row r="24" spans="1:36" x14ac:dyDescent="0.25">
      <c r="A24" s="34" t="s">
        <v>207</v>
      </c>
      <c r="B24" s="77">
        <v>43124</v>
      </c>
      <c r="C24" s="77">
        <v>43496</v>
      </c>
      <c r="D24" s="34" t="s">
        <v>1658</v>
      </c>
      <c r="E24" s="34" t="s">
        <v>44</v>
      </c>
      <c r="F24" s="34" t="s">
        <v>42</v>
      </c>
      <c r="G24" s="36">
        <v>0</v>
      </c>
      <c r="H24" s="36"/>
      <c r="I24" s="36"/>
      <c r="J24" s="36"/>
      <c r="K24" s="36"/>
      <c r="L24" s="36"/>
      <c r="M24" s="36"/>
      <c r="N24" s="36"/>
      <c r="O24" s="36"/>
      <c r="P24" s="36">
        <v>18</v>
      </c>
      <c r="Q24" s="36"/>
      <c r="R24" s="36"/>
      <c r="S24" s="36"/>
      <c r="T24" s="36"/>
      <c r="U24" s="36"/>
      <c r="V24" s="36"/>
      <c r="W24" s="36"/>
      <c r="X24" s="36"/>
      <c r="Y24" s="36">
        <v>28</v>
      </c>
      <c r="Z24" s="36"/>
      <c r="AA24" s="36"/>
      <c r="AB24" s="36"/>
      <c r="AC24" s="36"/>
      <c r="AD24" s="36"/>
      <c r="AE24" s="36"/>
      <c r="AF24" s="36"/>
      <c r="AG24" s="36"/>
      <c r="AH24" s="36">
        <v>0</v>
      </c>
      <c r="AI24" s="36">
        <v>18</v>
      </c>
      <c r="AJ24" s="36">
        <v>28</v>
      </c>
    </row>
    <row r="25" spans="1:36" x14ac:dyDescent="0.25">
      <c r="A25" s="34" t="s">
        <v>207</v>
      </c>
      <c r="B25" s="77">
        <v>43124</v>
      </c>
      <c r="C25" s="77">
        <v>43496</v>
      </c>
      <c r="D25" s="34" t="s">
        <v>1659</v>
      </c>
      <c r="E25" s="34" t="s">
        <v>44</v>
      </c>
      <c r="F25" s="34" t="s">
        <v>42</v>
      </c>
      <c r="G25" s="36">
        <v>0</v>
      </c>
      <c r="H25" s="36"/>
      <c r="I25" s="36"/>
      <c r="J25" s="36"/>
      <c r="K25" s="36"/>
      <c r="L25" s="36"/>
      <c r="M25" s="36"/>
      <c r="N25" s="36"/>
      <c r="O25" s="36"/>
      <c r="P25" s="36">
        <v>15</v>
      </c>
      <c r="Q25" s="36"/>
      <c r="R25" s="36"/>
      <c r="S25" s="36"/>
      <c r="T25" s="36"/>
      <c r="U25" s="36"/>
      <c r="V25" s="36"/>
      <c r="W25" s="36"/>
      <c r="X25" s="36"/>
      <c r="Y25" s="36">
        <v>28</v>
      </c>
      <c r="Z25" s="36"/>
      <c r="AA25" s="36"/>
      <c r="AB25" s="36"/>
      <c r="AC25" s="36"/>
      <c r="AD25" s="36"/>
      <c r="AE25" s="36"/>
      <c r="AF25" s="36"/>
      <c r="AG25" s="36"/>
      <c r="AH25" s="36">
        <v>0</v>
      </c>
      <c r="AI25" s="36">
        <v>15</v>
      </c>
      <c r="AJ25" s="36">
        <v>28</v>
      </c>
    </row>
    <row r="26" spans="1:36" x14ac:dyDescent="0.25">
      <c r="A26" s="34" t="s">
        <v>207</v>
      </c>
      <c r="B26" s="77">
        <v>43137</v>
      </c>
      <c r="C26" s="77">
        <v>43516</v>
      </c>
      <c r="D26" s="34" t="s">
        <v>1681</v>
      </c>
      <c r="E26" s="34" t="s">
        <v>180</v>
      </c>
      <c r="F26" s="34" t="s">
        <v>181</v>
      </c>
      <c r="G26" s="36">
        <v>83.848892616045418</v>
      </c>
      <c r="H26" s="36"/>
      <c r="I26" s="36"/>
      <c r="J26" s="36">
        <v>67.079114092836335</v>
      </c>
      <c r="K26" s="36"/>
      <c r="L26" s="36"/>
      <c r="M26" s="36"/>
      <c r="N26" s="36">
        <v>301.85601341776351</v>
      </c>
      <c r="O26" s="36">
        <v>175.15102013129487</v>
      </c>
      <c r="P26" s="36">
        <v>90</v>
      </c>
      <c r="Q26" s="36"/>
      <c r="R26" s="36"/>
      <c r="S26" s="36">
        <v>72</v>
      </c>
      <c r="T26" s="36"/>
      <c r="U26" s="36"/>
      <c r="V26" s="36"/>
      <c r="W26" s="36">
        <v>324</v>
      </c>
      <c r="X26" s="36">
        <v>188</v>
      </c>
      <c r="Y26" s="36">
        <v>25</v>
      </c>
      <c r="Z26" s="36"/>
      <c r="AA26" s="36"/>
      <c r="AB26" s="36">
        <v>0</v>
      </c>
      <c r="AC26" s="36"/>
      <c r="AD26" s="36"/>
      <c r="AE26" s="36"/>
      <c r="AF26" s="36">
        <v>0</v>
      </c>
      <c r="AG26" s="36">
        <v>0</v>
      </c>
      <c r="AH26" s="36">
        <v>627.93504025794016</v>
      </c>
      <c r="AI26" s="36">
        <v>674</v>
      </c>
      <c r="AJ26" s="36">
        <v>25</v>
      </c>
    </row>
    <row r="27" spans="1:36" x14ac:dyDescent="0.25">
      <c r="A27" s="34" t="s">
        <v>207</v>
      </c>
      <c r="B27" s="77">
        <v>43138</v>
      </c>
      <c r="C27" s="77">
        <v>43578</v>
      </c>
      <c r="D27" s="34" t="s">
        <v>1672</v>
      </c>
      <c r="E27" s="34" t="s">
        <v>187</v>
      </c>
      <c r="F27" s="34" t="s">
        <v>33</v>
      </c>
      <c r="G27" s="36"/>
      <c r="H27" s="36"/>
      <c r="I27" s="36">
        <v>88.443015944261205</v>
      </c>
      <c r="J27" s="36"/>
      <c r="K27" s="36"/>
      <c r="L27" s="36"/>
      <c r="M27" s="36"/>
      <c r="N27" s="36">
        <v>97.287317538687319</v>
      </c>
      <c r="O27" s="36"/>
      <c r="P27" s="36"/>
      <c r="Q27" s="36"/>
      <c r="R27" s="36">
        <v>100</v>
      </c>
      <c r="S27" s="36"/>
      <c r="T27" s="36"/>
      <c r="U27" s="36"/>
      <c r="V27" s="36"/>
      <c r="W27" s="36">
        <v>110</v>
      </c>
      <c r="X27" s="36"/>
      <c r="Y27" s="36"/>
      <c r="Z27" s="36"/>
      <c r="AA27" s="36">
        <v>0</v>
      </c>
      <c r="AB27" s="36"/>
      <c r="AC27" s="36"/>
      <c r="AD27" s="36"/>
      <c r="AE27" s="36"/>
      <c r="AF27" s="36">
        <v>0</v>
      </c>
      <c r="AG27" s="36"/>
      <c r="AH27" s="36">
        <v>185.73033348294854</v>
      </c>
      <c r="AI27" s="36">
        <v>210</v>
      </c>
      <c r="AJ27" s="36">
        <v>0</v>
      </c>
    </row>
    <row r="28" spans="1:36" x14ac:dyDescent="0.25">
      <c r="A28" s="34" t="s">
        <v>207</v>
      </c>
      <c r="B28" s="77">
        <v>43139</v>
      </c>
      <c r="C28" s="77">
        <v>43329</v>
      </c>
      <c r="D28" s="34" t="s">
        <v>1678</v>
      </c>
      <c r="E28" s="34" t="s">
        <v>112</v>
      </c>
      <c r="F28" s="34" t="s">
        <v>54</v>
      </c>
      <c r="G28" s="36"/>
      <c r="H28" s="36"/>
      <c r="I28" s="36">
        <v>189.71572864586892</v>
      </c>
      <c r="J28" s="36"/>
      <c r="K28" s="36"/>
      <c r="L28" s="36"/>
      <c r="M28" s="36"/>
      <c r="N28" s="36"/>
      <c r="O28" s="36"/>
      <c r="P28" s="36"/>
      <c r="Q28" s="36"/>
      <c r="R28" s="36">
        <v>200</v>
      </c>
      <c r="S28" s="36"/>
      <c r="T28" s="36"/>
      <c r="U28" s="36"/>
      <c r="V28" s="36"/>
      <c r="W28" s="36"/>
      <c r="X28" s="36"/>
      <c r="Y28" s="36"/>
      <c r="Z28" s="36"/>
      <c r="AA28" s="36">
        <v>0</v>
      </c>
      <c r="AB28" s="36"/>
      <c r="AC28" s="36"/>
      <c r="AD28" s="36"/>
      <c r="AE28" s="36"/>
      <c r="AF28" s="36"/>
      <c r="AG28" s="36"/>
      <c r="AH28" s="36">
        <v>189.71572864586892</v>
      </c>
      <c r="AI28" s="36">
        <v>200</v>
      </c>
      <c r="AJ28" s="36">
        <v>0</v>
      </c>
    </row>
    <row r="29" spans="1:36" x14ac:dyDescent="0.25">
      <c r="A29" s="34" t="s">
        <v>207</v>
      </c>
      <c r="B29" s="77">
        <v>43144</v>
      </c>
      <c r="C29" s="77">
        <v>43377</v>
      </c>
      <c r="D29" s="34" t="s">
        <v>1715</v>
      </c>
      <c r="E29" s="34" t="s">
        <v>138</v>
      </c>
      <c r="F29" s="34" t="s">
        <v>139</v>
      </c>
      <c r="G29" s="36"/>
      <c r="H29" s="36"/>
      <c r="I29" s="36"/>
      <c r="J29" s="36">
        <v>95.876960802950649</v>
      </c>
      <c r="K29" s="36"/>
      <c r="L29" s="36"/>
      <c r="M29" s="36"/>
      <c r="N29" s="36"/>
      <c r="O29" s="36"/>
      <c r="P29" s="36"/>
      <c r="Q29" s="36"/>
      <c r="R29" s="36"/>
      <c r="S29" s="36">
        <v>100</v>
      </c>
      <c r="T29" s="36"/>
      <c r="U29" s="36"/>
      <c r="V29" s="36"/>
      <c r="W29" s="36"/>
      <c r="X29" s="36"/>
      <c r="Y29" s="36"/>
      <c r="Z29" s="36"/>
      <c r="AA29" s="36"/>
      <c r="AB29" s="36">
        <v>0</v>
      </c>
      <c r="AC29" s="36"/>
      <c r="AD29" s="36"/>
      <c r="AE29" s="36"/>
      <c r="AF29" s="36"/>
      <c r="AG29" s="36"/>
      <c r="AH29" s="36">
        <v>95.876960802950649</v>
      </c>
      <c r="AI29" s="36">
        <v>100</v>
      </c>
      <c r="AJ29" s="36">
        <v>0</v>
      </c>
    </row>
    <row r="30" spans="1:36" x14ac:dyDescent="0.25">
      <c r="A30" s="34" t="s">
        <v>207</v>
      </c>
      <c r="B30" s="77">
        <v>43145</v>
      </c>
      <c r="C30" s="77">
        <v>43370</v>
      </c>
      <c r="D30" s="34" t="s">
        <v>1615</v>
      </c>
      <c r="E30" s="34" t="s">
        <v>133</v>
      </c>
      <c r="F30" s="34" t="s">
        <v>134</v>
      </c>
      <c r="G30" s="36"/>
      <c r="H30" s="36"/>
      <c r="I30" s="36">
        <v>14.287368686798246</v>
      </c>
      <c r="J30" s="36"/>
      <c r="K30" s="36"/>
      <c r="L30" s="36"/>
      <c r="M30" s="36"/>
      <c r="N30" s="36"/>
      <c r="O30" s="36"/>
      <c r="P30" s="36"/>
      <c r="Q30" s="36"/>
      <c r="R30" s="36">
        <v>20</v>
      </c>
      <c r="S30" s="36"/>
      <c r="T30" s="36"/>
      <c r="U30" s="36"/>
      <c r="V30" s="36"/>
      <c r="W30" s="36"/>
      <c r="X30" s="36"/>
      <c r="Y30" s="36"/>
      <c r="Z30" s="36"/>
      <c r="AA30" s="36">
        <v>0</v>
      </c>
      <c r="AB30" s="36"/>
      <c r="AC30" s="36"/>
      <c r="AD30" s="36"/>
      <c r="AE30" s="36"/>
      <c r="AF30" s="36"/>
      <c r="AG30" s="36"/>
      <c r="AH30" s="36">
        <v>14.287368686798246</v>
      </c>
      <c r="AI30" s="36">
        <v>20</v>
      </c>
      <c r="AJ30" s="36">
        <v>0</v>
      </c>
    </row>
    <row r="31" spans="1:36" x14ac:dyDescent="0.25">
      <c r="A31" s="34" t="s">
        <v>207</v>
      </c>
      <c r="B31" s="77">
        <v>43152</v>
      </c>
      <c r="C31" s="77">
        <v>43539</v>
      </c>
      <c r="D31" s="34" t="s">
        <v>1747</v>
      </c>
      <c r="E31" s="34" t="s">
        <v>182</v>
      </c>
      <c r="F31" s="34" t="s">
        <v>183</v>
      </c>
      <c r="G31" s="36">
        <v>63.758861364640765</v>
      </c>
      <c r="H31" s="36"/>
      <c r="I31" s="36"/>
      <c r="J31" s="36"/>
      <c r="K31" s="36">
        <v>63.758861364640765</v>
      </c>
      <c r="L31" s="36"/>
      <c r="M31" s="36"/>
      <c r="N31" s="36"/>
      <c r="O31" s="36">
        <v>63.758861364640765</v>
      </c>
      <c r="P31" s="36">
        <v>46</v>
      </c>
      <c r="Q31" s="36"/>
      <c r="R31" s="36"/>
      <c r="S31" s="36"/>
      <c r="T31" s="36">
        <v>46</v>
      </c>
      <c r="U31" s="36"/>
      <c r="V31" s="36"/>
      <c r="W31" s="36"/>
      <c r="X31" s="36">
        <v>46</v>
      </c>
      <c r="Y31" s="36">
        <v>12</v>
      </c>
      <c r="Z31" s="36"/>
      <c r="AA31" s="36"/>
      <c r="AB31" s="36"/>
      <c r="AC31" s="36">
        <v>0</v>
      </c>
      <c r="AD31" s="36"/>
      <c r="AE31" s="36"/>
      <c r="AF31" s="36"/>
      <c r="AG31" s="36">
        <v>0</v>
      </c>
      <c r="AH31" s="36">
        <v>191.27658409392228</v>
      </c>
      <c r="AI31" s="36">
        <v>138</v>
      </c>
      <c r="AJ31" s="36">
        <v>12</v>
      </c>
    </row>
    <row r="32" spans="1:36" x14ac:dyDescent="0.25">
      <c r="A32" s="34" t="s">
        <v>207</v>
      </c>
      <c r="B32" s="77">
        <v>43157</v>
      </c>
      <c r="C32" s="77">
        <v>43375</v>
      </c>
      <c r="D32" s="34" t="s">
        <v>1608</v>
      </c>
      <c r="E32" s="34" t="s">
        <v>137</v>
      </c>
      <c r="F32" s="34" t="s">
        <v>32</v>
      </c>
      <c r="G32" s="36">
        <v>324.65502149086825</v>
      </c>
      <c r="H32" s="36"/>
      <c r="I32" s="36">
        <v>162.32751074543413</v>
      </c>
      <c r="J32" s="36"/>
      <c r="K32" s="36"/>
      <c r="L32" s="36"/>
      <c r="M32" s="36"/>
      <c r="N32" s="36"/>
      <c r="O32" s="36"/>
      <c r="P32" s="36">
        <v>500</v>
      </c>
      <c r="Q32" s="36"/>
      <c r="R32" s="36">
        <v>250</v>
      </c>
      <c r="S32" s="36"/>
      <c r="T32" s="36"/>
      <c r="U32" s="36"/>
      <c r="V32" s="36"/>
      <c r="W32" s="36"/>
      <c r="X32" s="36"/>
      <c r="Y32" s="36">
        <v>18</v>
      </c>
      <c r="Z32" s="36"/>
      <c r="AA32" s="36">
        <v>0</v>
      </c>
      <c r="AB32" s="36"/>
      <c r="AC32" s="36"/>
      <c r="AD32" s="36"/>
      <c r="AE32" s="36"/>
      <c r="AF32" s="36"/>
      <c r="AG32" s="36"/>
      <c r="AH32" s="36">
        <v>486.9825322363024</v>
      </c>
      <c r="AI32" s="36">
        <v>750</v>
      </c>
      <c r="AJ32" s="36">
        <v>18</v>
      </c>
    </row>
    <row r="33" spans="1:36" x14ac:dyDescent="0.25">
      <c r="A33" s="34" t="s">
        <v>207</v>
      </c>
      <c r="B33" s="77">
        <v>43157</v>
      </c>
      <c r="C33" s="77">
        <v>43461</v>
      </c>
      <c r="D33" s="34" t="s">
        <v>1625</v>
      </c>
      <c r="E33" s="34" t="s">
        <v>174</v>
      </c>
      <c r="F33" s="34" t="s">
        <v>21</v>
      </c>
      <c r="G33" s="36"/>
      <c r="H33" s="36"/>
      <c r="I33" s="36"/>
      <c r="J33" s="36"/>
      <c r="K33" s="36"/>
      <c r="L33" s="36">
        <v>252.5903418325814</v>
      </c>
      <c r="M33" s="36"/>
      <c r="N33" s="36"/>
      <c r="O33" s="36">
        <v>252.5903418325814</v>
      </c>
      <c r="P33" s="36"/>
      <c r="Q33" s="36"/>
      <c r="R33" s="36"/>
      <c r="S33" s="36"/>
      <c r="T33" s="36"/>
      <c r="U33" s="36">
        <v>400</v>
      </c>
      <c r="V33" s="36"/>
      <c r="W33" s="36"/>
      <c r="X33" s="36">
        <v>400</v>
      </c>
      <c r="Y33" s="36"/>
      <c r="Z33" s="36"/>
      <c r="AA33" s="36"/>
      <c r="AB33" s="36"/>
      <c r="AC33" s="36"/>
      <c r="AD33" s="36">
        <v>0</v>
      </c>
      <c r="AE33" s="36"/>
      <c r="AF33" s="36"/>
      <c r="AG33" s="36">
        <v>0</v>
      </c>
      <c r="AH33" s="36">
        <v>505.1806836651628</v>
      </c>
      <c r="AI33" s="36">
        <v>800</v>
      </c>
      <c r="AJ33" s="36">
        <v>0</v>
      </c>
    </row>
    <row r="34" spans="1:36" x14ac:dyDescent="0.25">
      <c r="A34" s="34" t="s">
        <v>207</v>
      </c>
      <c r="B34" s="77">
        <v>43159</v>
      </c>
      <c r="C34" s="77">
        <v>43431</v>
      </c>
      <c r="D34" s="34" t="s">
        <v>1730</v>
      </c>
      <c r="E34" s="34" t="s">
        <v>159</v>
      </c>
      <c r="F34" s="34" t="s">
        <v>85</v>
      </c>
      <c r="G34" s="36"/>
      <c r="H34" s="36"/>
      <c r="I34" s="36"/>
      <c r="J34" s="36">
        <v>46.994906249888913</v>
      </c>
      <c r="K34" s="36"/>
      <c r="L34" s="36"/>
      <c r="M34" s="36"/>
      <c r="N34" s="36"/>
      <c r="O34" s="36">
        <v>46.994906249888913</v>
      </c>
      <c r="P34" s="36"/>
      <c r="Q34" s="36"/>
      <c r="R34" s="36"/>
      <c r="S34" s="36">
        <v>48</v>
      </c>
      <c r="T34" s="36"/>
      <c r="U34" s="36"/>
      <c r="V34" s="36"/>
      <c r="W34" s="36"/>
      <c r="X34" s="36">
        <v>48</v>
      </c>
      <c r="Y34" s="36"/>
      <c r="Z34" s="36"/>
      <c r="AA34" s="36"/>
      <c r="AB34" s="36">
        <v>0</v>
      </c>
      <c r="AC34" s="36"/>
      <c r="AD34" s="36"/>
      <c r="AE34" s="36"/>
      <c r="AF34" s="36"/>
      <c r="AG34" s="36">
        <v>0</v>
      </c>
      <c r="AH34" s="36">
        <v>93.989812499777827</v>
      </c>
      <c r="AI34" s="36">
        <v>96</v>
      </c>
      <c r="AJ34" s="36">
        <v>0</v>
      </c>
    </row>
    <row r="35" spans="1:36" x14ac:dyDescent="0.25">
      <c r="A35" s="34" t="s">
        <v>207</v>
      </c>
      <c r="B35" s="77">
        <v>43171</v>
      </c>
      <c r="C35" s="77">
        <v>43290</v>
      </c>
      <c r="D35" s="34" t="s">
        <v>1720</v>
      </c>
      <c r="E35" s="34" t="s">
        <v>97</v>
      </c>
      <c r="F35" s="34" t="s">
        <v>20</v>
      </c>
      <c r="G35" s="36"/>
      <c r="H35" s="36"/>
      <c r="I35" s="36"/>
      <c r="J35" s="36"/>
      <c r="K35" s="36">
        <v>213.6586725177919</v>
      </c>
      <c r="L35" s="36"/>
      <c r="M35" s="36"/>
      <c r="N35" s="36">
        <v>213.6586725177919</v>
      </c>
      <c r="O35" s="36"/>
      <c r="P35" s="36"/>
      <c r="Q35" s="36"/>
      <c r="R35" s="36"/>
      <c r="S35" s="36"/>
      <c r="T35" s="36">
        <v>252</v>
      </c>
      <c r="U35" s="36"/>
      <c r="V35" s="36"/>
      <c r="W35" s="36">
        <v>252</v>
      </c>
      <c r="X35" s="36"/>
      <c r="Y35" s="36"/>
      <c r="Z35" s="36"/>
      <c r="AA35" s="36"/>
      <c r="AB35" s="36"/>
      <c r="AC35" s="36">
        <v>0</v>
      </c>
      <c r="AD35" s="36"/>
      <c r="AE35" s="36"/>
      <c r="AF35" s="36">
        <v>0</v>
      </c>
      <c r="AG35" s="36"/>
      <c r="AH35" s="36">
        <v>427.3173450355838</v>
      </c>
      <c r="AI35" s="36">
        <v>504</v>
      </c>
      <c r="AJ35" s="36">
        <v>0</v>
      </c>
    </row>
    <row r="36" spans="1:36" x14ac:dyDescent="0.25">
      <c r="A36" s="34" t="s">
        <v>207</v>
      </c>
      <c r="B36" s="77">
        <v>43178</v>
      </c>
      <c r="C36" s="77">
        <v>43452</v>
      </c>
      <c r="D36" s="34" t="s">
        <v>1626</v>
      </c>
      <c r="E36" s="34" t="s">
        <v>170</v>
      </c>
      <c r="F36" s="34" t="s">
        <v>171</v>
      </c>
      <c r="G36" s="36">
        <v>47.024933199746528</v>
      </c>
      <c r="H36" s="36"/>
      <c r="I36" s="36"/>
      <c r="J36" s="36"/>
      <c r="K36" s="36">
        <v>47.024933199746528</v>
      </c>
      <c r="L36" s="36"/>
      <c r="M36" s="36"/>
      <c r="N36" s="36"/>
      <c r="O36" s="36"/>
      <c r="P36" s="36">
        <v>70</v>
      </c>
      <c r="Q36" s="36"/>
      <c r="R36" s="36"/>
      <c r="S36" s="36"/>
      <c r="T36" s="36">
        <v>70</v>
      </c>
      <c r="U36" s="36"/>
      <c r="V36" s="36"/>
      <c r="W36" s="36"/>
      <c r="X36" s="36"/>
      <c r="Y36" s="36">
        <v>10</v>
      </c>
      <c r="Z36" s="36"/>
      <c r="AA36" s="36"/>
      <c r="AB36" s="36"/>
      <c r="AC36" s="36">
        <v>0</v>
      </c>
      <c r="AD36" s="36"/>
      <c r="AE36" s="36"/>
      <c r="AF36" s="36"/>
      <c r="AG36" s="36"/>
      <c r="AH36" s="36">
        <v>94.049866399493055</v>
      </c>
      <c r="AI36" s="36">
        <v>140</v>
      </c>
      <c r="AJ36" s="36">
        <v>10</v>
      </c>
    </row>
    <row r="37" spans="1:36" x14ac:dyDescent="0.25">
      <c r="A37" s="34" t="s">
        <v>207</v>
      </c>
      <c r="B37" s="77">
        <v>43181</v>
      </c>
      <c r="C37" s="77">
        <v>43398</v>
      </c>
      <c r="D37" s="34" t="s">
        <v>1679</v>
      </c>
      <c r="E37" s="34" t="s">
        <v>148</v>
      </c>
      <c r="F37" s="34" t="s">
        <v>51</v>
      </c>
      <c r="G37" s="36"/>
      <c r="H37" s="36"/>
      <c r="I37" s="36">
        <v>142.04112144011208</v>
      </c>
      <c r="J37" s="36"/>
      <c r="K37" s="36"/>
      <c r="L37" s="36"/>
      <c r="M37" s="36"/>
      <c r="N37" s="36">
        <v>142.04112144011208</v>
      </c>
      <c r="O37" s="36"/>
      <c r="P37" s="36"/>
      <c r="Q37" s="36"/>
      <c r="R37" s="36">
        <v>150</v>
      </c>
      <c r="S37" s="36"/>
      <c r="T37" s="36"/>
      <c r="U37" s="36"/>
      <c r="V37" s="36"/>
      <c r="W37" s="36">
        <v>150</v>
      </c>
      <c r="X37" s="36"/>
      <c r="Y37" s="36"/>
      <c r="Z37" s="36"/>
      <c r="AA37" s="36">
        <v>0</v>
      </c>
      <c r="AB37" s="36"/>
      <c r="AC37" s="36"/>
      <c r="AD37" s="36"/>
      <c r="AE37" s="36"/>
      <c r="AF37" s="36">
        <v>0</v>
      </c>
      <c r="AG37" s="36"/>
      <c r="AH37" s="36">
        <v>284.08224288022416</v>
      </c>
      <c r="AI37" s="36">
        <v>300</v>
      </c>
      <c r="AJ37" s="36">
        <v>0</v>
      </c>
    </row>
    <row r="38" spans="1:36" x14ac:dyDescent="0.25">
      <c r="A38" s="34" t="s">
        <v>207</v>
      </c>
      <c r="B38" s="77">
        <v>43181</v>
      </c>
      <c r="C38" s="77">
        <v>43420</v>
      </c>
      <c r="D38" s="34" t="s">
        <v>1696</v>
      </c>
      <c r="E38" s="34" t="s">
        <v>156</v>
      </c>
      <c r="F38" s="34" t="s">
        <v>51</v>
      </c>
      <c r="G38" s="36">
        <v>10.79878305788572</v>
      </c>
      <c r="H38" s="36"/>
      <c r="I38" s="36"/>
      <c r="J38" s="36"/>
      <c r="K38" s="36">
        <v>10.79878305788572</v>
      </c>
      <c r="L38" s="36"/>
      <c r="M38" s="36"/>
      <c r="N38" s="36"/>
      <c r="O38" s="36">
        <v>10.79878305788572</v>
      </c>
      <c r="P38" s="36">
        <v>12</v>
      </c>
      <c r="Q38" s="36"/>
      <c r="R38" s="36"/>
      <c r="S38" s="36"/>
      <c r="T38" s="36">
        <v>12</v>
      </c>
      <c r="U38" s="36"/>
      <c r="V38" s="36"/>
      <c r="W38" s="36"/>
      <c r="X38" s="36">
        <v>12</v>
      </c>
      <c r="Y38" s="36">
        <v>8</v>
      </c>
      <c r="Z38" s="36"/>
      <c r="AA38" s="36"/>
      <c r="AB38" s="36"/>
      <c r="AC38" s="36">
        <v>0</v>
      </c>
      <c r="AD38" s="36"/>
      <c r="AE38" s="36"/>
      <c r="AF38" s="36"/>
      <c r="AG38" s="36">
        <v>0</v>
      </c>
      <c r="AH38" s="36">
        <v>32.396349173657157</v>
      </c>
      <c r="AI38" s="36">
        <v>36</v>
      </c>
      <c r="AJ38" s="36">
        <v>8</v>
      </c>
    </row>
    <row r="39" spans="1:36" x14ac:dyDescent="0.25">
      <c r="A39" s="34" t="s">
        <v>207</v>
      </c>
      <c r="B39" s="77">
        <v>43182</v>
      </c>
      <c r="C39" s="77">
        <v>43340</v>
      </c>
      <c r="D39" s="34" t="s">
        <v>1759</v>
      </c>
      <c r="E39" s="34" t="s">
        <v>116</v>
      </c>
      <c r="F39" s="34" t="s">
        <v>29</v>
      </c>
      <c r="G39" s="36">
        <v>560.32253834672383</v>
      </c>
      <c r="H39" s="36"/>
      <c r="I39" s="36"/>
      <c r="J39" s="36"/>
      <c r="K39" s="36"/>
      <c r="L39" s="36"/>
      <c r="M39" s="36"/>
      <c r="N39" s="36"/>
      <c r="O39" s="36"/>
      <c r="P39" s="36">
        <v>576</v>
      </c>
      <c r="Q39" s="36"/>
      <c r="R39" s="36"/>
      <c r="S39" s="36"/>
      <c r="T39" s="36"/>
      <c r="U39" s="36"/>
      <c r="V39" s="36"/>
      <c r="W39" s="36"/>
      <c r="X39" s="36"/>
      <c r="Y39" s="36">
        <v>18</v>
      </c>
      <c r="Z39" s="36"/>
      <c r="AA39" s="36"/>
      <c r="AB39" s="36"/>
      <c r="AC39" s="36"/>
      <c r="AD39" s="36"/>
      <c r="AE39" s="36"/>
      <c r="AF39" s="36"/>
      <c r="AG39" s="36"/>
      <c r="AH39" s="36">
        <v>560.32253834672383</v>
      </c>
      <c r="AI39" s="36">
        <v>576</v>
      </c>
      <c r="AJ39" s="36">
        <v>18</v>
      </c>
    </row>
    <row r="40" spans="1:36" x14ac:dyDescent="0.25">
      <c r="A40" s="34" t="s">
        <v>207</v>
      </c>
      <c r="B40" s="77">
        <v>43185</v>
      </c>
      <c r="C40" s="77">
        <v>43447</v>
      </c>
      <c r="D40" s="34" t="s">
        <v>1595</v>
      </c>
      <c r="E40" s="34" t="s">
        <v>168</v>
      </c>
      <c r="F40" s="34" t="s">
        <v>169</v>
      </c>
      <c r="G40" s="36"/>
      <c r="H40" s="36"/>
      <c r="I40" s="36"/>
      <c r="J40" s="36"/>
      <c r="K40" s="36"/>
      <c r="L40" s="36">
        <v>155.51412285046882</v>
      </c>
      <c r="M40" s="36"/>
      <c r="N40" s="36"/>
      <c r="O40" s="36"/>
      <c r="P40" s="36"/>
      <c r="Q40" s="36"/>
      <c r="R40" s="36"/>
      <c r="S40" s="36"/>
      <c r="T40" s="36"/>
      <c r="U40" s="36">
        <v>280</v>
      </c>
      <c r="V40" s="36"/>
      <c r="W40" s="36"/>
      <c r="X40" s="36"/>
      <c r="Y40" s="36"/>
      <c r="Z40" s="36"/>
      <c r="AA40" s="36"/>
      <c r="AB40" s="36"/>
      <c r="AC40" s="36"/>
      <c r="AD40" s="36">
        <v>0</v>
      </c>
      <c r="AE40" s="36"/>
      <c r="AF40" s="36"/>
      <c r="AG40" s="36"/>
      <c r="AH40" s="36">
        <v>155.51412285046882</v>
      </c>
      <c r="AI40" s="36">
        <v>280</v>
      </c>
      <c r="AJ40" s="36">
        <v>0</v>
      </c>
    </row>
    <row r="41" spans="1:36" x14ac:dyDescent="0.25">
      <c r="A41" s="34" t="s">
        <v>207</v>
      </c>
      <c r="B41" s="77">
        <v>43186</v>
      </c>
      <c r="C41" s="77">
        <v>43307</v>
      </c>
      <c r="D41" s="34" t="s">
        <v>1575</v>
      </c>
      <c r="E41" s="34" t="s">
        <v>104</v>
      </c>
      <c r="F41" s="34" t="s">
        <v>14</v>
      </c>
      <c r="G41" s="36">
        <v>609.51614525224772</v>
      </c>
      <c r="H41" s="36"/>
      <c r="I41" s="36"/>
      <c r="J41" s="36"/>
      <c r="K41" s="36"/>
      <c r="L41" s="36"/>
      <c r="M41" s="36"/>
      <c r="N41" s="36"/>
      <c r="O41" s="36"/>
      <c r="P41" s="36">
        <v>670</v>
      </c>
      <c r="Q41" s="36"/>
      <c r="R41" s="36"/>
      <c r="S41" s="36"/>
      <c r="T41" s="36"/>
      <c r="U41" s="36"/>
      <c r="V41" s="36"/>
      <c r="W41" s="36"/>
      <c r="X41" s="36"/>
      <c r="Y41" s="36">
        <v>21</v>
      </c>
      <c r="Z41" s="36"/>
      <c r="AA41" s="36"/>
      <c r="AB41" s="36"/>
      <c r="AC41" s="36"/>
      <c r="AD41" s="36"/>
      <c r="AE41" s="36"/>
      <c r="AF41" s="36"/>
      <c r="AG41" s="36"/>
      <c r="AH41" s="36">
        <v>609.51614525224772</v>
      </c>
      <c r="AI41" s="36">
        <v>670</v>
      </c>
      <c r="AJ41" s="36">
        <v>21</v>
      </c>
    </row>
    <row r="42" spans="1:36" x14ac:dyDescent="0.25">
      <c r="A42" s="34" t="s">
        <v>207</v>
      </c>
      <c r="B42" s="77">
        <v>43186</v>
      </c>
      <c r="C42" s="77">
        <v>43368</v>
      </c>
      <c r="D42" s="34" t="s">
        <v>1594</v>
      </c>
      <c r="E42" s="34" t="s">
        <v>128</v>
      </c>
      <c r="F42" s="34" t="s">
        <v>83</v>
      </c>
      <c r="G42" s="36">
        <v>21.371909038053573</v>
      </c>
      <c r="H42" s="36"/>
      <c r="I42" s="36">
        <v>21.371909038053573</v>
      </c>
      <c r="J42" s="36"/>
      <c r="K42" s="36"/>
      <c r="L42" s="36"/>
      <c r="M42" s="36"/>
      <c r="N42" s="36"/>
      <c r="O42" s="36"/>
      <c r="P42" s="36">
        <v>40</v>
      </c>
      <c r="Q42" s="36"/>
      <c r="R42" s="36">
        <v>40</v>
      </c>
      <c r="S42" s="36"/>
      <c r="T42" s="36"/>
      <c r="U42" s="36"/>
      <c r="V42" s="36"/>
      <c r="W42" s="36"/>
      <c r="X42" s="36"/>
      <c r="Y42" s="36">
        <v>24</v>
      </c>
      <c r="Z42" s="36"/>
      <c r="AA42" s="36">
        <v>0</v>
      </c>
      <c r="AB42" s="36"/>
      <c r="AC42" s="36"/>
      <c r="AD42" s="36"/>
      <c r="AE42" s="36"/>
      <c r="AF42" s="36"/>
      <c r="AG42" s="36"/>
      <c r="AH42" s="36">
        <v>42.743818076107146</v>
      </c>
      <c r="AI42" s="36">
        <v>80</v>
      </c>
      <c r="AJ42" s="36">
        <v>24</v>
      </c>
    </row>
    <row r="43" spans="1:36" x14ac:dyDescent="0.25">
      <c r="A43" s="34" t="s">
        <v>207</v>
      </c>
      <c r="B43" s="77">
        <v>43192</v>
      </c>
      <c r="C43" s="77">
        <v>43403</v>
      </c>
      <c r="D43" s="34" t="s">
        <v>1571</v>
      </c>
      <c r="E43" s="34" t="s">
        <v>149</v>
      </c>
      <c r="F43" s="34" t="s">
        <v>76</v>
      </c>
      <c r="G43" s="36"/>
      <c r="H43" s="36"/>
      <c r="I43" s="36"/>
      <c r="J43" s="36"/>
      <c r="K43" s="36">
        <v>181.2535882314489</v>
      </c>
      <c r="L43" s="36"/>
      <c r="M43" s="36">
        <v>422.92503920671408</v>
      </c>
      <c r="N43" s="36"/>
      <c r="O43" s="36"/>
      <c r="P43" s="36"/>
      <c r="Q43" s="36"/>
      <c r="R43" s="36"/>
      <c r="S43" s="36"/>
      <c r="T43" s="36">
        <v>300</v>
      </c>
      <c r="U43" s="36"/>
      <c r="V43" s="36">
        <v>700</v>
      </c>
      <c r="W43" s="36"/>
      <c r="X43" s="36"/>
      <c r="Y43" s="36"/>
      <c r="Z43" s="36"/>
      <c r="AA43" s="36"/>
      <c r="AB43" s="36"/>
      <c r="AC43" s="36">
        <v>0</v>
      </c>
      <c r="AD43" s="36"/>
      <c r="AE43" s="36">
        <v>0</v>
      </c>
      <c r="AF43" s="36"/>
      <c r="AG43" s="36"/>
      <c r="AH43" s="36">
        <v>604.17862743816295</v>
      </c>
      <c r="AI43" s="36">
        <v>1000</v>
      </c>
      <c r="AJ43" s="36">
        <v>0</v>
      </c>
    </row>
    <row r="44" spans="1:36" x14ac:dyDescent="0.25">
      <c r="A44" s="34" t="s">
        <v>207</v>
      </c>
      <c r="B44" s="77">
        <v>43199</v>
      </c>
      <c r="C44" s="77">
        <v>43343</v>
      </c>
      <c r="D44" s="34" t="s">
        <v>1638</v>
      </c>
      <c r="E44" s="34" t="s">
        <v>117</v>
      </c>
      <c r="F44" s="34" t="s">
        <v>70</v>
      </c>
      <c r="G44" s="36">
        <v>134.28051976327461</v>
      </c>
      <c r="H44" s="36"/>
      <c r="I44" s="36"/>
      <c r="J44" s="36"/>
      <c r="K44" s="36"/>
      <c r="L44" s="36"/>
      <c r="M44" s="36"/>
      <c r="N44" s="36"/>
      <c r="O44" s="36"/>
      <c r="P44" s="36">
        <v>240</v>
      </c>
      <c r="Q44" s="36"/>
      <c r="R44" s="36"/>
      <c r="S44" s="36"/>
      <c r="T44" s="36"/>
      <c r="U44" s="36"/>
      <c r="V44" s="36"/>
      <c r="W44" s="36"/>
      <c r="X44" s="36"/>
      <c r="Y44" s="36">
        <v>14</v>
      </c>
      <c r="Z44" s="36"/>
      <c r="AA44" s="36"/>
      <c r="AB44" s="36"/>
      <c r="AC44" s="36"/>
      <c r="AD44" s="36"/>
      <c r="AE44" s="36"/>
      <c r="AF44" s="36"/>
      <c r="AG44" s="36"/>
      <c r="AH44" s="36">
        <v>134.28051976327461</v>
      </c>
      <c r="AI44" s="36">
        <v>240</v>
      </c>
      <c r="AJ44" s="36">
        <v>14</v>
      </c>
    </row>
    <row r="45" spans="1:36" x14ac:dyDescent="0.25">
      <c r="A45" s="34" t="s">
        <v>207</v>
      </c>
      <c r="B45" s="77">
        <v>43200</v>
      </c>
      <c r="C45" s="77">
        <v>43389</v>
      </c>
      <c r="D45" s="34" t="s">
        <v>1726</v>
      </c>
      <c r="E45" s="34" t="s">
        <v>142</v>
      </c>
      <c r="F45" s="34" t="s">
        <v>143</v>
      </c>
      <c r="G45" s="36"/>
      <c r="H45" s="36"/>
      <c r="I45" s="36"/>
      <c r="J45" s="36"/>
      <c r="K45" s="36"/>
      <c r="L45" s="36">
        <v>26.744458293638861</v>
      </c>
      <c r="M45" s="36"/>
      <c r="N45" s="36"/>
      <c r="O45" s="36"/>
      <c r="P45" s="36"/>
      <c r="Q45" s="36"/>
      <c r="R45" s="36"/>
      <c r="S45" s="36"/>
      <c r="T45" s="36"/>
      <c r="U45" s="36">
        <v>25</v>
      </c>
      <c r="V45" s="36"/>
      <c r="W45" s="36"/>
      <c r="X45" s="36"/>
      <c r="Y45" s="36"/>
      <c r="Z45" s="36"/>
      <c r="AA45" s="36"/>
      <c r="AB45" s="36"/>
      <c r="AC45" s="36"/>
      <c r="AD45" s="36">
        <v>0</v>
      </c>
      <c r="AE45" s="36"/>
      <c r="AF45" s="36"/>
      <c r="AG45" s="36"/>
      <c r="AH45" s="36">
        <v>26.744458293638861</v>
      </c>
      <c r="AI45" s="36">
        <v>25</v>
      </c>
      <c r="AJ45" s="36">
        <v>0</v>
      </c>
    </row>
    <row r="46" spans="1:36" x14ac:dyDescent="0.25">
      <c r="A46" s="34" t="s">
        <v>207</v>
      </c>
      <c r="B46" s="77">
        <v>43200</v>
      </c>
      <c r="C46" s="77">
        <v>43410</v>
      </c>
      <c r="D46" s="34" t="s">
        <v>1614</v>
      </c>
      <c r="E46" s="34" t="s">
        <v>153</v>
      </c>
      <c r="F46" s="34" t="s">
        <v>45</v>
      </c>
      <c r="G46" s="36">
        <v>17.54984228420718</v>
      </c>
      <c r="H46" s="36"/>
      <c r="I46" s="36"/>
      <c r="J46" s="36"/>
      <c r="K46" s="36"/>
      <c r="L46" s="36"/>
      <c r="M46" s="36"/>
      <c r="N46" s="36"/>
      <c r="O46" s="36">
        <v>17.54984228420718</v>
      </c>
      <c r="P46" s="36">
        <v>25</v>
      </c>
      <c r="Q46" s="36"/>
      <c r="R46" s="36"/>
      <c r="S46" s="36"/>
      <c r="T46" s="36"/>
      <c r="U46" s="36"/>
      <c r="V46" s="36"/>
      <c r="W46" s="36"/>
      <c r="X46" s="36">
        <v>25</v>
      </c>
      <c r="Y46" s="36">
        <v>18</v>
      </c>
      <c r="Z46" s="36"/>
      <c r="AA46" s="36"/>
      <c r="AB46" s="36"/>
      <c r="AC46" s="36"/>
      <c r="AD46" s="36"/>
      <c r="AE46" s="36"/>
      <c r="AF46" s="36"/>
      <c r="AG46" s="36">
        <v>0</v>
      </c>
      <c r="AH46" s="36">
        <v>35.099684568414361</v>
      </c>
      <c r="AI46" s="36">
        <v>50</v>
      </c>
      <c r="AJ46" s="36">
        <v>18</v>
      </c>
    </row>
    <row r="47" spans="1:36" x14ac:dyDescent="0.25">
      <c r="A47" s="34" t="s">
        <v>207</v>
      </c>
      <c r="B47" s="77">
        <v>43200</v>
      </c>
      <c r="C47" s="77">
        <v>43495</v>
      </c>
      <c r="D47" s="34" t="s">
        <v>1604</v>
      </c>
      <c r="E47" s="34" t="s">
        <v>177</v>
      </c>
      <c r="F47" s="34" t="s">
        <v>28</v>
      </c>
      <c r="G47" s="36">
        <v>114.66655215324893</v>
      </c>
      <c r="H47" s="36">
        <v>114.66655215324893</v>
      </c>
      <c r="I47" s="36"/>
      <c r="J47" s="36"/>
      <c r="K47" s="36"/>
      <c r="L47" s="36">
        <v>114.66655215324893</v>
      </c>
      <c r="M47" s="36"/>
      <c r="N47" s="36"/>
      <c r="O47" s="36"/>
      <c r="P47" s="36">
        <v>200</v>
      </c>
      <c r="Q47" s="36">
        <v>200</v>
      </c>
      <c r="R47" s="36"/>
      <c r="S47" s="36"/>
      <c r="T47" s="36"/>
      <c r="U47" s="36">
        <v>200</v>
      </c>
      <c r="V47" s="36"/>
      <c r="W47" s="36"/>
      <c r="X47" s="36"/>
      <c r="Y47" s="36">
        <v>35</v>
      </c>
      <c r="Z47" s="36">
        <v>0</v>
      </c>
      <c r="AA47" s="36"/>
      <c r="AB47" s="36"/>
      <c r="AC47" s="36"/>
      <c r="AD47" s="36">
        <v>0</v>
      </c>
      <c r="AE47" s="36"/>
      <c r="AF47" s="36"/>
      <c r="AG47" s="36"/>
      <c r="AH47" s="36">
        <v>343.9996564597468</v>
      </c>
      <c r="AI47" s="36">
        <v>600</v>
      </c>
      <c r="AJ47" s="36">
        <v>35</v>
      </c>
    </row>
    <row r="48" spans="1:36" x14ac:dyDescent="0.25">
      <c r="A48" s="34" t="s">
        <v>207</v>
      </c>
      <c r="B48" s="77">
        <v>43203</v>
      </c>
      <c r="C48" s="77">
        <v>43300</v>
      </c>
      <c r="D48" s="34" t="s">
        <v>1719</v>
      </c>
      <c r="E48" s="34" t="s">
        <v>102</v>
      </c>
      <c r="F48" s="34" t="s">
        <v>72</v>
      </c>
      <c r="G48" s="36"/>
      <c r="H48" s="36"/>
      <c r="I48" s="36"/>
      <c r="J48" s="36">
        <v>183.48104196634139</v>
      </c>
      <c r="K48" s="36"/>
      <c r="L48" s="36"/>
      <c r="M48" s="36"/>
      <c r="N48" s="36"/>
      <c r="O48" s="36"/>
      <c r="P48" s="36"/>
      <c r="Q48" s="36"/>
      <c r="R48" s="36"/>
      <c r="S48" s="36">
        <v>160</v>
      </c>
      <c r="T48" s="36"/>
      <c r="U48" s="36"/>
      <c r="V48" s="36"/>
      <c r="W48" s="36"/>
      <c r="X48" s="36"/>
      <c r="Y48" s="36"/>
      <c r="Z48" s="36"/>
      <c r="AA48" s="36"/>
      <c r="AB48" s="36">
        <v>0</v>
      </c>
      <c r="AC48" s="36"/>
      <c r="AD48" s="36"/>
      <c r="AE48" s="36"/>
      <c r="AF48" s="36"/>
      <c r="AG48" s="36"/>
      <c r="AH48" s="36">
        <v>183.48104196634139</v>
      </c>
      <c r="AI48" s="36">
        <v>160</v>
      </c>
      <c r="AJ48" s="36">
        <v>0</v>
      </c>
    </row>
    <row r="49" spans="1:36" x14ac:dyDescent="0.25">
      <c r="A49" s="34" t="s">
        <v>207</v>
      </c>
      <c r="B49" s="77">
        <v>43203</v>
      </c>
      <c r="C49" s="77">
        <v>43368</v>
      </c>
      <c r="D49" s="34" t="s">
        <v>1592</v>
      </c>
      <c r="E49" s="34" t="s">
        <v>123</v>
      </c>
      <c r="F49" s="34" t="s">
        <v>124</v>
      </c>
      <c r="G49" s="36"/>
      <c r="H49" s="36"/>
      <c r="I49" s="36">
        <v>238.16830682520956</v>
      </c>
      <c r="J49" s="36"/>
      <c r="K49" s="36"/>
      <c r="L49" s="36"/>
      <c r="M49" s="36"/>
      <c r="N49" s="36"/>
      <c r="O49" s="36"/>
      <c r="P49" s="36"/>
      <c r="Q49" s="36"/>
      <c r="R49" s="36">
        <v>500</v>
      </c>
      <c r="S49" s="36"/>
      <c r="T49" s="36"/>
      <c r="U49" s="36"/>
      <c r="V49" s="36"/>
      <c r="W49" s="36"/>
      <c r="X49" s="36"/>
      <c r="Y49" s="36"/>
      <c r="Z49" s="36"/>
      <c r="AA49" s="36">
        <v>0</v>
      </c>
      <c r="AB49" s="36"/>
      <c r="AC49" s="36"/>
      <c r="AD49" s="36"/>
      <c r="AE49" s="36"/>
      <c r="AF49" s="36"/>
      <c r="AG49" s="36"/>
      <c r="AH49" s="36">
        <v>238.16830682520956</v>
      </c>
      <c r="AI49" s="36">
        <v>500</v>
      </c>
      <c r="AJ49" s="36">
        <v>0</v>
      </c>
    </row>
    <row r="50" spans="1:36" x14ac:dyDescent="0.25">
      <c r="A50" s="34" t="s">
        <v>207</v>
      </c>
      <c r="B50" s="77">
        <v>43206</v>
      </c>
      <c r="C50" s="77">
        <v>43434</v>
      </c>
      <c r="D50" s="34" t="s">
        <v>1760</v>
      </c>
      <c r="E50" s="34" t="s">
        <v>163</v>
      </c>
      <c r="F50" s="34" t="s">
        <v>101</v>
      </c>
      <c r="G50" s="36">
        <v>238.79614304950525</v>
      </c>
      <c r="H50" s="36"/>
      <c r="I50" s="36"/>
      <c r="J50" s="36"/>
      <c r="K50" s="36">
        <v>122.05136200308047</v>
      </c>
      <c r="L50" s="36"/>
      <c r="M50" s="36"/>
      <c r="N50" s="36"/>
      <c r="O50" s="36"/>
      <c r="P50" s="36">
        <v>270</v>
      </c>
      <c r="Q50" s="36"/>
      <c r="R50" s="36"/>
      <c r="S50" s="36"/>
      <c r="T50" s="36">
        <v>138</v>
      </c>
      <c r="U50" s="36"/>
      <c r="V50" s="36"/>
      <c r="W50" s="36"/>
      <c r="X50" s="36"/>
      <c r="Y50" s="36">
        <v>17</v>
      </c>
      <c r="Z50" s="36"/>
      <c r="AA50" s="36"/>
      <c r="AB50" s="36"/>
      <c r="AC50" s="36">
        <v>0</v>
      </c>
      <c r="AD50" s="36"/>
      <c r="AE50" s="36"/>
      <c r="AF50" s="36"/>
      <c r="AG50" s="36"/>
      <c r="AH50" s="36">
        <v>360.84750505258569</v>
      </c>
      <c r="AI50" s="36">
        <v>408</v>
      </c>
      <c r="AJ50" s="36">
        <v>17</v>
      </c>
    </row>
    <row r="51" spans="1:36" x14ac:dyDescent="0.25">
      <c r="A51" s="34" t="s">
        <v>207</v>
      </c>
      <c r="B51" s="77">
        <v>43206</v>
      </c>
      <c r="C51" s="77">
        <v>43434</v>
      </c>
      <c r="D51" s="34" t="s">
        <v>1761</v>
      </c>
      <c r="E51" s="34" t="s">
        <v>163</v>
      </c>
      <c r="F51" s="34" t="s">
        <v>101</v>
      </c>
      <c r="G51" s="36"/>
      <c r="H51" s="36"/>
      <c r="I51" s="36"/>
      <c r="J51" s="36"/>
      <c r="K51" s="36">
        <v>90.211876263146422</v>
      </c>
      <c r="L51" s="36"/>
      <c r="M51" s="36">
        <v>256.4847462383575</v>
      </c>
      <c r="N51" s="36"/>
      <c r="O51" s="36"/>
      <c r="P51" s="36"/>
      <c r="Q51" s="36"/>
      <c r="R51" s="36"/>
      <c r="S51" s="36"/>
      <c r="T51" s="36">
        <v>102</v>
      </c>
      <c r="U51" s="36"/>
      <c r="V51" s="36">
        <v>290</v>
      </c>
      <c r="W51" s="36"/>
      <c r="X51" s="36"/>
      <c r="Y51" s="36"/>
      <c r="Z51" s="36"/>
      <c r="AA51" s="36"/>
      <c r="AB51" s="36"/>
      <c r="AC51" s="36">
        <v>0</v>
      </c>
      <c r="AD51" s="36"/>
      <c r="AE51" s="36">
        <v>0</v>
      </c>
      <c r="AF51" s="36"/>
      <c r="AG51" s="36"/>
      <c r="AH51" s="36">
        <v>346.69662250150395</v>
      </c>
      <c r="AI51" s="36">
        <v>392</v>
      </c>
      <c r="AJ51" s="36">
        <v>0</v>
      </c>
    </row>
    <row r="52" spans="1:36" x14ac:dyDescent="0.25">
      <c r="A52" s="34" t="s">
        <v>207</v>
      </c>
      <c r="B52" s="77">
        <v>43216</v>
      </c>
      <c r="C52" s="77">
        <v>43360</v>
      </c>
      <c r="D52" s="34" t="s">
        <v>1589</v>
      </c>
      <c r="E52" s="34" t="s">
        <v>122</v>
      </c>
      <c r="F52" s="34" t="s">
        <v>30</v>
      </c>
      <c r="G52" s="36">
        <v>92.851518127902622</v>
      </c>
      <c r="H52" s="36"/>
      <c r="I52" s="36"/>
      <c r="J52" s="36"/>
      <c r="K52" s="36"/>
      <c r="L52" s="36"/>
      <c r="M52" s="36"/>
      <c r="N52" s="36"/>
      <c r="O52" s="36"/>
      <c r="P52" s="36">
        <v>150</v>
      </c>
      <c r="Q52" s="36"/>
      <c r="R52" s="36"/>
      <c r="S52" s="36"/>
      <c r="T52" s="36"/>
      <c r="U52" s="36"/>
      <c r="V52" s="36"/>
      <c r="W52" s="36"/>
      <c r="X52" s="36"/>
      <c r="Y52" s="36">
        <v>11</v>
      </c>
      <c r="Z52" s="36"/>
      <c r="AA52" s="36"/>
      <c r="AB52" s="36"/>
      <c r="AC52" s="36"/>
      <c r="AD52" s="36"/>
      <c r="AE52" s="36"/>
      <c r="AF52" s="36"/>
      <c r="AG52" s="36"/>
      <c r="AH52" s="36">
        <v>92.851518127902622</v>
      </c>
      <c r="AI52" s="36">
        <v>150</v>
      </c>
      <c r="AJ52" s="36">
        <v>11</v>
      </c>
    </row>
    <row r="53" spans="1:36" x14ac:dyDescent="0.25">
      <c r="A53" s="34" t="s">
        <v>207</v>
      </c>
      <c r="B53" s="77">
        <v>43217</v>
      </c>
      <c r="C53" s="77">
        <v>43308</v>
      </c>
      <c r="D53" s="34" t="s">
        <v>1719</v>
      </c>
      <c r="E53" s="34" t="s">
        <v>107</v>
      </c>
      <c r="F53" s="34" t="s">
        <v>72</v>
      </c>
      <c r="G53" s="36"/>
      <c r="H53" s="36"/>
      <c r="I53" s="36"/>
      <c r="J53" s="36"/>
      <c r="K53" s="36"/>
      <c r="L53" s="36"/>
      <c r="M53" s="36">
        <v>183.48104196634139</v>
      </c>
      <c r="N53" s="36"/>
      <c r="O53" s="36"/>
      <c r="P53" s="36"/>
      <c r="Q53" s="36"/>
      <c r="R53" s="36"/>
      <c r="S53" s="36"/>
      <c r="T53" s="36"/>
      <c r="U53" s="36"/>
      <c r="V53" s="36">
        <v>160</v>
      </c>
      <c r="W53" s="36"/>
      <c r="X53" s="36"/>
      <c r="Y53" s="36"/>
      <c r="Z53" s="36"/>
      <c r="AA53" s="36"/>
      <c r="AB53" s="36"/>
      <c r="AC53" s="36"/>
      <c r="AD53" s="36"/>
      <c r="AE53" s="36">
        <v>0</v>
      </c>
      <c r="AF53" s="36"/>
      <c r="AG53" s="36"/>
      <c r="AH53" s="36">
        <v>183.48104196634139</v>
      </c>
      <c r="AI53" s="36">
        <v>160</v>
      </c>
      <c r="AJ53" s="36">
        <v>0</v>
      </c>
    </row>
    <row r="54" spans="1:36" x14ac:dyDescent="0.25">
      <c r="A54" s="34" t="s">
        <v>207</v>
      </c>
      <c r="B54" s="77">
        <v>43220</v>
      </c>
      <c r="C54" s="77">
        <v>43334</v>
      </c>
      <c r="D54" s="34" t="s">
        <v>1733</v>
      </c>
      <c r="E54" s="34" t="s">
        <v>113</v>
      </c>
      <c r="F54" s="34" t="s">
        <v>71</v>
      </c>
      <c r="G54" s="36">
        <v>314.90081232499915</v>
      </c>
      <c r="H54" s="36"/>
      <c r="I54" s="36"/>
      <c r="J54" s="36"/>
      <c r="K54" s="36"/>
      <c r="L54" s="36"/>
      <c r="M54" s="36"/>
      <c r="N54" s="36"/>
      <c r="O54" s="36"/>
      <c r="P54" s="36">
        <v>300</v>
      </c>
      <c r="Q54" s="36"/>
      <c r="R54" s="36"/>
      <c r="S54" s="36"/>
      <c r="T54" s="36"/>
      <c r="U54" s="36"/>
      <c r="V54" s="36"/>
      <c r="W54" s="36"/>
      <c r="X54" s="36"/>
      <c r="Y54" s="36">
        <v>17</v>
      </c>
      <c r="Z54" s="36"/>
      <c r="AA54" s="36"/>
      <c r="AB54" s="36"/>
      <c r="AC54" s="36"/>
      <c r="AD54" s="36"/>
      <c r="AE54" s="36"/>
      <c r="AF54" s="36"/>
      <c r="AG54" s="36"/>
      <c r="AH54" s="36">
        <v>314.90081232499915</v>
      </c>
      <c r="AI54" s="36">
        <v>300</v>
      </c>
      <c r="AJ54" s="36">
        <v>17</v>
      </c>
    </row>
    <row r="55" spans="1:36" x14ac:dyDescent="0.25">
      <c r="A55" s="34" t="s">
        <v>207</v>
      </c>
      <c r="B55" s="77">
        <v>43220</v>
      </c>
      <c r="C55" s="77">
        <v>43354</v>
      </c>
      <c r="D55" s="34" t="s">
        <v>1623</v>
      </c>
      <c r="E55" s="34" t="s">
        <v>118</v>
      </c>
      <c r="F55" s="34" t="s">
        <v>119</v>
      </c>
      <c r="G55" s="36">
        <v>15.453870193388193</v>
      </c>
      <c r="H55" s="36"/>
      <c r="I55" s="36"/>
      <c r="J55" s="36"/>
      <c r="K55" s="36"/>
      <c r="L55" s="36"/>
      <c r="M55" s="36"/>
      <c r="N55" s="36"/>
      <c r="O55" s="36"/>
      <c r="P55" s="36">
        <v>22</v>
      </c>
      <c r="Q55" s="36"/>
      <c r="R55" s="36"/>
      <c r="S55" s="36"/>
      <c r="T55" s="36"/>
      <c r="U55" s="36"/>
      <c r="V55" s="36"/>
      <c r="W55" s="36"/>
      <c r="X55" s="36"/>
      <c r="Y55" s="36">
        <v>35</v>
      </c>
      <c r="Z55" s="36"/>
      <c r="AA55" s="36"/>
      <c r="AB55" s="36"/>
      <c r="AC55" s="36"/>
      <c r="AD55" s="36"/>
      <c r="AE55" s="36"/>
      <c r="AF55" s="36"/>
      <c r="AG55" s="36"/>
      <c r="AH55" s="36">
        <v>15.453870193388193</v>
      </c>
      <c r="AI55" s="36">
        <v>22</v>
      </c>
      <c r="AJ55" s="36">
        <v>35</v>
      </c>
    </row>
    <row r="56" spans="1:36" x14ac:dyDescent="0.25">
      <c r="A56" s="34" t="s">
        <v>207</v>
      </c>
      <c r="B56" s="77">
        <v>43220</v>
      </c>
      <c r="C56" s="77">
        <v>43363</v>
      </c>
      <c r="D56" s="34" t="s">
        <v>1733</v>
      </c>
      <c r="E56" s="34" t="s">
        <v>126</v>
      </c>
      <c r="F56" s="34" t="s">
        <v>71</v>
      </c>
      <c r="G56" s="36">
        <v>314.90081232499915</v>
      </c>
      <c r="H56" s="36"/>
      <c r="I56" s="36"/>
      <c r="J56" s="36">
        <v>314.90081232499915</v>
      </c>
      <c r="K56" s="36"/>
      <c r="L56" s="36"/>
      <c r="M56" s="36"/>
      <c r="N56" s="36"/>
      <c r="O56" s="36"/>
      <c r="P56" s="36">
        <v>300</v>
      </c>
      <c r="Q56" s="36"/>
      <c r="R56" s="36"/>
      <c r="S56" s="36">
        <v>300</v>
      </c>
      <c r="T56" s="36"/>
      <c r="U56" s="36"/>
      <c r="V56" s="36"/>
      <c r="W56" s="36"/>
      <c r="X56" s="36"/>
      <c r="Y56" s="36">
        <v>31</v>
      </c>
      <c r="Z56" s="36"/>
      <c r="AA56" s="36"/>
      <c r="AB56" s="36">
        <v>0</v>
      </c>
      <c r="AC56" s="36"/>
      <c r="AD56" s="36"/>
      <c r="AE56" s="36"/>
      <c r="AF56" s="36"/>
      <c r="AG56" s="36"/>
      <c r="AH56" s="36">
        <v>629.8016246499983</v>
      </c>
      <c r="AI56" s="36">
        <v>600</v>
      </c>
      <c r="AJ56" s="36">
        <v>31</v>
      </c>
    </row>
    <row r="57" spans="1:36" x14ac:dyDescent="0.25">
      <c r="A57" s="34" t="s">
        <v>207</v>
      </c>
      <c r="B57" s="77">
        <v>43220</v>
      </c>
      <c r="C57" s="77">
        <v>43612</v>
      </c>
      <c r="D57" s="34" t="s">
        <v>1746</v>
      </c>
      <c r="E57" s="34" t="s">
        <v>191</v>
      </c>
      <c r="F57" s="34" t="s">
        <v>192</v>
      </c>
      <c r="G57" s="36">
        <v>13.288290173353811</v>
      </c>
      <c r="H57" s="36"/>
      <c r="I57" s="36"/>
      <c r="J57" s="36"/>
      <c r="K57" s="36"/>
      <c r="L57" s="36"/>
      <c r="M57" s="36"/>
      <c r="N57" s="36"/>
      <c r="O57" s="36">
        <v>13.288290173353811</v>
      </c>
      <c r="P57" s="36">
        <v>12</v>
      </c>
      <c r="Q57" s="36"/>
      <c r="R57" s="36"/>
      <c r="S57" s="36"/>
      <c r="T57" s="36"/>
      <c r="U57" s="36"/>
      <c r="V57" s="36"/>
      <c r="W57" s="36"/>
      <c r="X57" s="36">
        <v>12</v>
      </c>
      <c r="Y57" s="36">
        <v>11</v>
      </c>
      <c r="Z57" s="36"/>
      <c r="AA57" s="36"/>
      <c r="AB57" s="36"/>
      <c r="AC57" s="36"/>
      <c r="AD57" s="36"/>
      <c r="AE57" s="36"/>
      <c r="AF57" s="36"/>
      <c r="AG57" s="36">
        <v>0</v>
      </c>
      <c r="AH57" s="36">
        <v>26.576580346707622</v>
      </c>
      <c r="AI57" s="36">
        <v>24</v>
      </c>
      <c r="AJ57" s="36">
        <v>11</v>
      </c>
    </row>
    <row r="58" spans="1:36" x14ac:dyDescent="0.25">
      <c r="A58" s="34" t="s">
        <v>207</v>
      </c>
      <c r="B58" s="77">
        <v>43221</v>
      </c>
      <c r="C58" s="77">
        <v>43404</v>
      </c>
      <c r="D58" s="34" t="s">
        <v>1763</v>
      </c>
      <c r="E58" s="34" t="s">
        <v>151</v>
      </c>
      <c r="F58" s="34" t="s">
        <v>18</v>
      </c>
      <c r="G58" s="36">
        <v>9.7505695355833648</v>
      </c>
      <c r="H58" s="36"/>
      <c r="I58" s="36"/>
      <c r="J58" s="36"/>
      <c r="K58" s="36"/>
      <c r="L58" s="36"/>
      <c r="M58" s="36"/>
      <c r="N58" s="36"/>
      <c r="O58" s="36"/>
      <c r="P58" s="36">
        <v>10</v>
      </c>
      <c r="Q58" s="36"/>
      <c r="R58" s="36"/>
      <c r="S58" s="36"/>
      <c r="T58" s="36"/>
      <c r="U58" s="36"/>
      <c r="V58" s="36"/>
      <c r="W58" s="36"/>
      <c r="X58" s="36"/>
      <c r="Y58" s="36">
        <v>39</v>
      </c>
      <c r="Z58" s="36"/>
      <c r="AA58" s="36"/>
      <c r="AB58" s="36"/>
      <c r="AC58" s="36"/>
      <c r="AD58" s="36"/>
      <c r="AE58" s="36"/>
      <c r="AF58" s="36"/>
      <c r="AG58" s="36"/>
      <c r="AH58" s="36">
        <v>9.7505695355833648</v>
      </c>
      <c r="AI58" s="36">
        <v>10</v>
      </c>
      <c r="AJ58" s="36">
        <v>39</v>
      </c>
    </row>
    <row r="59" spans="1:36" x14ac:dyDescent="0.25">
      <c r="A59" s="34" t="s">
        <v>207</v>
      </c>
      <c r="B59" s="77">
        <v>43221</v>
      </c>
      <c r="C59" s="77">
        <v>43404</v>
      </c>
      <c r="D59" s="34" t="s">
        <v>1764</v>
      </c>
      <c r="E59" s="34" t="s">
        <v>151</v>
      </c>
      <c r="F59" s="34" t="s">
        <v>18</v>
      </c>
      <c r="G59" s="36">
        <v>380.27221188775121</v>
      </c>
      <c r="H59" s="36">
        <v>195.01139071166727</v>
      </c>
      <c r="I59" s="36"/>
      <c r="J59" s="36"/>
      <c r="K59" s="36"/>
      <c r="L59" s="36">
        <v>97.505695355833637</v>
      </c>
      <c r="M59" s="36"/>
      <c r="N59" s="36"/>
      <c r="O59" s="36">
        <v>195.01139071166727</v>
      </c>
      <c r="P59" s="36">
        <v>390</v>
      </c>
      <c r="Q59" s="36">
        <v>200</v>
      </c>
      <c r="R59" s="36"/>
      <c r="S59" s="36"/>
      <c r="T59" s="36"/>
      <c r="U59" s="36">
        <v>100</v>
      </c>
      <c r="V59" s="36"/>
      <c r="W59" s="36"/>
      <c r="X59" s="36">
        <v>200</v>
      </c>
      <c r="Y59" s="36">
        <v>39</v>
      </c>
      <c r="Z59" s="36">
        <v>0</v>
      </c>
      <c r="AA59" s="36"/>
      <c r="AB59" s="36"/>
      <c r="AC59" s="36"/>
      <c r="AD59" s="36">
        <v>0</v>
      </c>
      <c r="AE59" s="36"/>
      <c r="AF59" s="36"/>
      <c r="AG59" s="36">
        <v>0</v>
      </c>
      <c r="AH59" s="36">
        <v>867.80068866691931</v>
      </c>
      <c r="AI59" s="36">
        <v>890</v>
      </c>
      <c r="AJ59" s="36">
        <v>39</v>
      </c>
    </row>
    <row r="60" spans="1:36" x14ac:dyDescent="0.25">
      <c r="A60" s="34" t="s">
        <v>207</v>
      </c>
      <c r="B60" s="77">
        <v>43221</v>
      </c>
      <c r="C60" s="77">
        <v>43542</v>
      </c>
      <c r="D60" s="34" t="s">
        <v>1757</v>
      </c>
      <c r="E60" s="34" t="s">
        <v>184</v>
      </c>
      <c r="F60" s="34" t="s">
        <v>144</v>
      </c>
      <c r="G60" s="36"/>
      <c r="H60" s="36"/>
      <c r="I60" s="36">
        <v>92.264627744321871</v>
      </c>
      <c r="J60" s="36"/>
      <c r="K60" s="36"/>
      <c r="L60" s="36">
        <v>92.264627744321871</v>
      </c>
      <c r="M60" s="36"/>
      <c r="N60" s="36"/>
      <c r="O60" s="36">
        <v>92.264627744321871</v>
      </c>
      <c r="P60" s="36"/>
      <c r="Q60" s="36"/>
      <c r="R60" s="36">
        <v>100</v>
      </c>
      <c r="S60" s="36"/>
      <c r="T60" s="36"/>
      <c r="U60" s="36">
        <v>100</v>
      </c>
      <c r="V60" s="36"/>
      <c r="W60" s="36"/>
      <c r="X60" s="36">
        <v>100</v>
      </c>
      <c r="Y60" s="36"/>
      <c r="Z60" s="36"/>
      <c r="AA60" s="36">
        <v>0</v>
      </c>
      <c r="AB60" s="36"/>
      <c r="AC60" s="36"/>
      <c r="AD60" s="36">
        <v>0</v>
      </c>
      <c r="AE60" s="36"/>
      <c r="AF60" s="36"/>
      <c r="AG60" s="36">
        <v>0</v>
      </c>
      <c r="AH60" s="36">
        <v>276.79388323296564</v>
      </c>
      <c r="AI60" s="36">
        <v>300</v>
      </c>
      <c r="AJ60" s="36">
        <v>0</v>
      </c>
    </row>
    <row r="61" spans="1:36" x14ac:dyDescent="0.25">
      <c r="A61" s="34" t="s">
        <v>207</v>
      </c>
      <c r="B61" s="77">
        <v>43222</v>
      </c>
      <c r="C61" s="77">
        <v>43403</v>
      </c>
      <c r="D61" s="34" t="s">
        <v>1645</v>
      </c>
      <c r="E61" s="34" t="s">
        <v>150</v>
      </c>
      <c r="F61" s="34" t="s">
        <v>143</v>
      </c>
      <c r="G61" s="36">
        <v>44.691020278995197</v>
      </c>
      <c r="H61" s="36"/>
      <c r="I61" s="36"/>
      <c r="J61" s="36"/>
      <c r="K61" s="36"/>
      <c r="L61" s="36"/>
      <c r="M61" s="36"/>
      <c r="N61" s="36"/>
      <c r="O61" s="36">
        <v>44.691020278995197</v>
      </c>
      <c r="P61" s="36">
        <v>60</v>
      </c>
      <c r="Q61" s="36"/>
      <c r="R61" s="36"/>
      <c r="S61" s="36"/>
      <c r="T61" s="36"/>
      <c r="U61" s="36"/>
      <c r="V61" s="36"/>
      <c r="W61" s="36"/>
      <c r="X61" s="36">
        <v>60</v>
      </c>
      <c r="Y61" s="36">
        <v>24</v>
      </c>
      <c r="Z61" s="36"/>
      <c r="AA61" s="36"/>
      <c r="AB61" s="36"/>
      <c r="AC61" s="36"/>
      <c r="AD61" s="36"/>
      <c r="AE61" s="36"/>
      <c r="AF61" s="36"/>
      <c r="AG61" s="36">
        <v>0</v>
      </c>
      <c r="AH61" s="36">
        <v>89.382040557990393</v>
      </c>
      <c r="AI61" s="36">
        <v>120</v>
      </c>
      <c r="AJ61" s="36">
        <v>24</v>
      </c>
    </row>
    <row r="62" spans="1:36" x14ac:dyDescent="0.25">
      <c r="A62" s="34" t="s">
        <v>207</v>
      </c>
      <c r="B62" s="77">
        <v>43223</v>
      </c>
      <c r="C62" s="77">
        <v>43419</v>
      </c>
      <c r="D62" s="34" t="s">
        <v>1578</v>
      </c>
      <c r="E62" s="34" t="s">
        <v>147</v>
      </c>
      <c r="F62" s="34" t="s">
        <v>14</v>
      </c>
      <c r="G62" s="36"/>
      <c r="H62" s="36">
        <v>680.28511652879979</v>
      </c>
      <c r="I62" s="36">
        <v>809.86323396285684</v>
      </c>
      <c r="J62" s="36">
        <v>809.86323396285684</v>
      </c>
      <c r="K62" s="36">
        <v>809.86323396285684</v>
      </c>
      <c r="L62" s="36">
        <v>453.52341101919978</v>
      </c>
      <c r="M62" s="36"/>
      <c r="N62" s="36"/>
      <c r="O62" s="36"/>
      <c r="P62" s="36"/>
      <c r="Q62" s="36">
        <v>420</v>
      </c>
      <c r="R62" s="36">
        <v>500</v>
      </c>
      <c r="S62" s="36">
        <v>500</v>
      </c>
      <c r="T62" s="36">
        <v>500</v>
      </c>
      <c r="U62" s="36">
        <v>280</v>
      </c>
      <c r="V62" s="36"/>
      <c r="W62" s="36"/>
      <c r="X62" s="36"/>
      <c r="Y62" s="36"/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/>
      <c r="AF62" s="36"/>
      <c r="AG62" s="36"/>
      <c r="AH62" s="36">
        <v>3563.3982294365705</v>
      </c>
      <c r="AI62" s="36">
        <v>2200</v>
      </c>
      <c r="AJ62" s="36">
        <v>0</v>
      </c>
    </row>
    <row r="63" spans="1:36" x14ac:dyDescent="0.25">
      <c r="A63" s="34" t="s">
        <v>207</v>
      </c>
      <c r="B63" s="77">
        <v>43223</v>
      </c>
      <c r="C63" s="77">
        <v>43482</v>
      </c>
      <c r="D63" s="34" t="s">
        <v>1577</v>
      </c>
      <c r="E63" s="34" t="s">
        <v>167</v>
      </c>
      <c r="F63" s="34" t="s">
        <v>14</v>
      </c>
      <c r="G63" s="36"/>
      <c r="H63" s="36"/>
      <c r="I63" s="36"/>
      <c r="J63" s="36"/>
      <c r="K63" s="36"/>
      <c r="L63" s="36">
        <v>178.1699114718285</v>
      </c>
      <c r="M63" s="36">
        <v>809.86323396285684</v>
      </c>
      <c r="N63" s="36">
        <v>809.86323396285684</v>
      </c>
      <c r="O63" s="36">
        <v>809.86323396285684</v>
      </c>
      <c r="P63" s="36"/>
      <c r="Q63" s="36"/>
      <c r="R63" s="36"/>
      <c r="S63" s="36"/>
      <c r="T63" s="36"/>
      <c r="U63" s="36">
        <v>110</v>
      </c>
      <c r="V63" s="36">
        <v>500</v>
      </c>
      <c r="W63" s="36">
        <v>500</v>
      </c>
      <c r="X63" s="36">
        <v>500</v>
      </c>
      <c r="Y63" s="36"/>
      <c r="Z63" s="36"/>
      <c r="AA63" s="36"/>
      <c r="AB63" s="36"/>
      <c r="AC63" s="36"/>
      <c r="AD63" s="36">
        <v>0</v>
      </c>
      <c r="AE63" s="36">
        <v>0</v>
      </c>
      <c r="AF63" s="36">
        <v>0</v>
      </c>
      <c r="AG63" s="36">
        <v>0</v>
      </c>
      <c r="AH63" s="36">
        <v>2607.7596133603993</v>
      </c>
      <c r="AI63" s="36">
        <v>1610</v>
      </c>
      <c r="AJ63" s="36">
        <v>0</v>
      </c>
    </row>
    <row r="64" spans="1:36" x14ac:dyDescent="0.25">
      <c r="A64" s="34" t="s">
        <v>207</v>
      </c>
      <c r="B64" s="77">
        <v>43224</v>
      </c>
      <c r="C64" s="77">
        <v>43502</v>
      </c>
      <c r="D64" s="34" t="s">
        <v>1575</v>
      </c>
      <c r="E64" s="34" t="s">
        <v>175</v>
      </c>
      <c r="F64" s="34" t="s">
        <v>14</v>
      </c>
      <c r="G64" s="36">
        <v>1546.5335028788375</v>
      </c>
      <c r="H64" s="36">
        <v>1310.0048494973682</v>
      </c>
      <c r="I64" s="36">
        <v>1310.0048494973682</v>
      </c>
      <c r="J64" s="36">
        <v>1310.0048494973682</v>
      </c>
      <c r="K64" s="36">
        <v>1310.0048494973682</v>
      </c>
      <c r="L64" s="36">
        <v>1310.0048494973682</v>
      </c>
      <c r="M64" s="36">
        <v>1310.0048494973682</v>
      </c>
      <c r="N64" s="36">
        <v>1310.0048494973682</v>
      </c>
      <c r="O64" s="36">
        <v>1310.0048494973682</v>
      </c>
      <c r="P64" s="36">
        <v>1700</v>
      </c>
      <c r="Q64" s="36">
        <v>1440</v>
      </c>
      <c r="R64" s="36">
        <v>1440</v>
      </c>
      <c r="S64" s="36">
        <v>1440</v>
      </c>
      <c r="T64" s="36">
        <v>1440</v>
      </c>
      <c r="U64" s="36">
        <v>1440</v>
      </c>
      <c r="V64" s="36">
        <v>1440</v>
      </c>
      <c r="W64" s="36">
        <v>1440</v>
      </c>
      <c r="X64" s="36">
        <v>1440</v>
      </c>
      <c r="Y64" s="36">
        <v>7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6">
        <v>12026.572298857784</v>
      </c>
      <c r="AI64" s="36">
        <v>13220</v>
      </c>
      <c r="AJ64" s="36">
        <v>7</v>
      </c>
    </row>
    <row r="65" spans="1:36" x14ac:dyDescent="0.25">
      <c r="A65" s="34" t="s">
        <v>207</v>
      </c>
      <c r="B65" s="77">
        <v>43227</v>
      </c>
      <c r="C65" s="77">
        <v>43369</v>
      </c>
      <c r="D65" s="34" t="s">
        <v>1636</v>
      </c>
      <c r="E65" s="34" t="s">
        <v>131</v>
      </c>
      <c r="F65" s="34" t="s">
        <v>132</v>
      </c>
      <c r="G65" s="36"/>
      <c r="H65" s="36">
        <v>185.29357784865584</v>
      </c>
      <c r="I65" s="36"/>
      <c r="J65" s="36"/>
      <c r="K65" s="36">
        <v>185.29357784865584</v>
      </c>
      <c r="L65" s="36"/>
      <c r="M65" s="36"/>
      <c r="N65" s="36"/>
      <c r="O65" s="36"/>
      <c r="P65" s="36"/>
      <c r="Q65" s="36">
        <v>300</v>
      </c>
      <c r="R65" s="36"/>
      <c r="S65" s="36"/>
      <c r="T65" s="36">
        <v>300</v>
      </c>
      <c r="U65" s="36"/>
      <c r="V65" s="36"/>
      <c r="W65" s="36"/>
      <c r="X65" s="36"/>
      <c r="Y65" s="36"/>
      <c r="Z65" s="36">
        <v>0</v>
      </c>
      <c r="AA65" s="36"/>
      <c r="AB65" s="36"/>
      <c r="AC65" s="36">
        <v>0</v>
      </c>
      <c r="AD65" s="36"/>
      <c r="AE65" s="36"/>
      <c r="AF65" s="36"/>
      <c r="AG65" s="36"/>
      <c r="AH65" s="36">
        <v>370.58715569731169</v>
      </c>
      <c r="AI65" s="36">
        <v>600</v>
      </c>
      <c r="AJ65" s="36">
        <v>0</v>
      </c>
    </row>
    <row r="66" spans="1:36" x14ac:dyDescent="0.25">
      <c r="A66" s="34" t="s">
        <v>207</v>
      </c>
      <c r="B66" s="77">
        <v>43228</v>
      </c>
      <c r="C66" s="77">
        <v>43237</v>
      </c>
      <c r="D66" s="34" t="s">
        <v>1606</v>
      </c>
      <c r="E66" s="34" t="s">
        <v>53</v>
      </c>
      <c r="F66" s="34" t="s">
        <v>36</v>
      </c>
      <c r="G66" s="36">
        <v>23.819742386749574</v>
      </c>
      <c r="H66" s="36"/>
      <c r="I66" s="36"/>
      <c r="J66" s="36"/>
      <c r="K66" s="36"/>
      <c r="L66" s="36"/>
      <c r="M66" s="36"/>
      <c r="N66" s="36"/>
      <c r="O66" s="36"/>
      <c r="P66" s="36">
        <v>38</v>
      </c>
      <c r="Q66" s="36"/>
      <c r="R66" s="36"/>
      <c r="S66" s="36"/>
      <c r="T66" s="36"/>
      <c r="U66" s="36"/>
      <c r="V66" s="36"/>
      <c r="W66" s="36"/>
      <c r="X66" s="36"/>
      <c r="Y66" s="36">
        <v>43</v>
      </c>
      <c r="Z66" s="36"/>
      <c r="AA66" s="36"/>
      <c r="AB66" s="36"/>
      <c r="AC66" s="36"/>
      <c r="AD66" s="36"/>
      <c r="AE66" s="36"/>
      <c r="AF66" s="36"/>
      <c r="AG66" s="36"/>
      <c r="AH66" s="36">
        <v>23.819742386749574</v>
      </c>
      <c r="AI66" s="36">
        <v>38</v>
      </c>
      <c r="AJ66" s="36">
        <v>43</v>
      </c>
    </row>
    <row r="67" spans="1:36" x14ac:dyDescent="0.25">
      <c r="A67" s="34" t="s">
        <v>207</v>
      </c>
      <c r="B67" s="77">
        <v>43228</v>
      </c>
      <c r="C67" s="77">
        <v>43608</v>
      </c>
      <c r="D67" s="34" t="s">
        <v>1628</v>
      </c>
      <c r="E67" s="34" t="s">
        <v>190</v>
      </c>
      <c r="F67" s="34" t="s">
        <v>24</v>
      </c>
      <c r="G67" s="36"/>
      <c r="H67" s="36"/>
      <c r="I67" s="36"/>
      <c r="J67" s="36"/>
      <c r="K67" s="36"/>
      <c r="L67" s="36"/>
      <c r="M67" s="36"/>
      <c r="N67" s="36">
        <v>13.051714204778628</v>
      </c>
      <c r="O67" s="36"/>
      <c r="P67" s="36"/>
      <c r="Q67" s="36"/>
      <c r="R67" s="36"/>
      <c r="S67" s="36"/>
      <c r="T67" s="36"/>
      <c r="U67" s="36"/>
      <c r="V67" s="36"/>
      <c r="W67" s="36">
        <v>20</v>
      </c>
      <c r="X67" s="36"/>
      <c r="Y67" s="36"/>
      <c r="Z67" s="36"/>
      <c r="AA67" s="36"/>
      <c r="AB67" s="36"/>
      <c r="AC67" s="36"/>
      <c r="AD67" s="36"/>
      <c r="AE67" s="36"/>
      <c r="AF67" s="36">
        <v>0</v>
      </c>
      <c r="AG67" s="36"/>
      <c r="AH67" s="36">
        <v>13.051714204778628</v>
      </c>
      <c r="AI67" s="36">
        <v>20</v>
      </c>
      <c r="AJ67" s="36">
        <v>0</v>
      </c>
    </row>
    <row r="68" spans="1:36" x14ac:dyDescent="0.25">
      <c r="A68" s="34" t="s">
        <v>207</v>
      </c>
      <c r="B68" s="77">
        <v>43229</v>
      </c>
      <c r="C68" s="77">
        <v>43368</v>
      </c>
      <c r="D68" s="34" t="s">
        <v>1653</v>
      </c>
      <c r="E68" s="34" t="s">
        <v>129</v>
      </c>
      <c r="F68" s="34" t="s">
        <v>41</v>
      </c>
      <c r="G68" s="36">
        <v>3.0583813291342667</v>
      </c>
      <c r="H68" s="36"/>
      <c r="I68" s="36"/>
      <c r="J68" s="36"/>
      <c r="K68" s="36"/>
      <c r="L68" s="36"/>
      <c r="M68" s="36"/>
      <c r="N68" s="36"/>
      <c r="O68" s="36"/>
      <c r="P68" s="36">
        <v>4</v>
      </c>
      <c r="Q68" s="36"/>
      <c r="R68" s="36"/>
      <c r="S68" s="36"/>
      <c r="T68" s="36"/>
      <c r="U68" s="36"/>
      <c r="V68" s="36"/>
      <c r="W68" s="36"/>
      <c r="X68" s="36"/>
      <c r="Y68" s="36">
        <v>24</v>
      </c>
      <c r="Z68" s="36"/>
      <c r="AA68" s="36"/>
      <c r="AB68" s="36"/>
      <c r="AC68" s="36"/>
      <c r="AD68" s="36"/>
      <c r="AE68" s="36"/>
      <c r="AF68" s="36"/>
      <c r="AG68" s="36"/>
      <c r="AH68" s="36">
        <v>3.0583813291342667</v>
      </c>
      <c r="AI68" s="36">
        <v>4</v>
      </c>
      <c r="AJ68" s="36">
        <v>24</v>
      </c>
    </row>
    <row r="69" spans="1:36" x14ac:dyDescent="0.25">
      <c r="A69" s="34" t="s">
        <v>207</v>
      </c>
      <c r="B69" s="77">
        <v>43229</v>
      </c>
      <c r="C69" s="77">
        <v>43368</v>
      </c>
      <c r="D69" s="34" t="s">
        <v>1654</v>
      </c>
      <c r="E69" s="34" t="s">
        <v>129</v>
      </c>
      <c r="F69" s="34" t="s">
        <v>41</v>
      </c>
      <c r="G69" s="36">
        <v>70.342770570088135</v>
      </c>
      <c r="H69" s="36"/>
      <c r="I69" s="36">
        <v>73.401151899222398</v>
      </c>
      <c r="J69" s="36"/>
      <c r="K69" s="36"/>
      <c r="L69" s="36"/>
      <c r="M69" s="36"/>
      <c r="N69" s="36"/>
      <c r="O69" s="36"/>
      <c r="P69" s="36">
        <v>92</v>
      </c>
      <c r="Q69" s="36"/>
      <c r="R69" s="36">
        <v>96</v>
      </c>
      <c r="S69" s="36"/>
      <c r="T69" s="36"/>
      <c r="U69" s="36"/>
      <c r="V69" s="36"/>
      <c r="W69" s="36"/>
      <c r="X69" s="36"/>
      <c r="Y69" s="36">
        <v>24</v>
      </c>
      <c r="Z69" s="36"/>
      <c r="AA69" s="36">
        <v>0</v>
      </c>
      <c r="AB69" s="36"/>
      <c r="AC69" s="36"/>
      <c r="AD69" s="36"/>
      <c r="AE69" s="36"/>
      <c r="AF69" s="36"/>
      <c r="AG69" s="36"/>
      <c r="AH69" s="36">
        <v>143.74392246931052</v>
      </c>
      <c r="AI69" s="36">
        <v>188</v>
      </c>
      <c r="AJ69" s="36">
        <v>24</v>
      </c>
    </row>
    <row r="70" spans="1:36" x14ac:dyDescent="0.25">
      <c r="A70" s="34" t="s">
        <v>207</v>
      </c>
      <c r="B70" s="77">
        <v>43231</v>
      </c>
      <c r="C70" s="77">
        <v>43349</v>
      </c>
      <c r="D70" s="34" t="s">
        <v>1736</v>
      </c>
      <c r="E70" s="34" t="s">
        <v>141</v>
      </c>
      <c r="F70" s="34" t="s">
        <v>61</v>
      </c>
      <c r="G70" s="36">
        <v>1.0934359286030728</v>
      </c>
      <c r="H70" s="36"/>
      <c r="I70" s="36"/>
      <c r="J70" s="36"/>
      <c r="K70" s="36"/>
      <c r="L70" s="36"/>
      <c r="M70" s="36"/>
      <c r="N70" s="36"/>
      <c r="O70" s="36"/>
      <c r="P70" s="36">
        <v>1</v>
      </c>
      <c r="Q70" s="36"/>
      <c r="R70" s="36"/>
      <c r="S70" s="36"/>
      <c r="T70" s="36"/>
      <c r="U70" s="36"/>
      <c r="V70" s="36"/>
      <c r="W70" s="36"/>
      <c r="X70" s="36"/>
      <c r="Y70" s="36">
        <v>17</v>
      </c>
      <c r="Z70" s="36"/>
      <c r="AA70" s="36"/>
      <c r="AB70" s="36"/>
      <c r="AC70" s="36"/>
      <c r="AD70" s="36"/>
      <c r="AE70" s="36"/>
      <c r="AF70" s="36"/>
      <c r="AG70" s="36"/>
      <c r="AH70" s="36">
        <v>1.0934359286030728</v>
      </c>
      <c r="AI70" s="36">
        <v>1</v>
      </c>
      <c r="AJ70" s="36">
        <v>17</v>
      </c>
    </row>
    <row r="71" spans="1:36" x14ac:dyDescent="0.25">
      <c r="A71" s="34" t="s">
        <v>207</v>
      </c>
      <c r="B71" s="77">
        <v>43231</v>
      </c>
      <c r="C71" s="77">
        <v>43349</v>
      </c>
      <c r="D71" s="34" t="s">
        <v>1737</v>
      </c>
      <c r="E71" s="34" t="s">
        <v>141</v>
      </c>
      <c r="F71" s="34" t="s">
        <v>61</v>
      </c>
      <c r="G71" s="36">
        <v>108.25015693170421</v>
      </c>
      <c r="H71" s="36"/>
      <c r="I71" s="36"/>
      <c r="J71" s="36"/>
      <c r="K71" s="36"/>
      <c r="L71" s="36"/>
      <c r="M71" s="36"/>
      <c r="N71" s="36"/>
      <c r="O71" s="36"/>
      <c r="P71" s="36">
        <v>99</v>
      </c>
      <c r="Q71" s="36"/>
      <c r="R71" s="36"/>
      <c r="S71" s="36"/>
      <c r="T71" s="36"/>
      <c r="U71" s="36"/>
      <c r="V71" s="36"/>
      <c r="W71" s="36"/>
      <c r="X71" s="36"/>
      <c r="Y71" s="36">
        <v>17</v>
      </c>
      <c r="Z71" s="36"/>
      <c r="AA71" s="36"/>
      <c r="AB71" s="36"/>
      <c r="AC71" s="36"/>
      <c r="AD71" s="36"/>
      <c r="AE71" s="36"/>
      <c r="AF71" s="36"/>
      <c r="AG71" s="36"/>
      <c r="AH71" s="36">
        <v>108.25015693170421</v>
      </c>
      <c r="AI71" s="36">
        <v>99</v>
      </c>
      <c r="AJ71" s="36">
        <v>17</v>
      </c>
    </row>
    <row r="72" spans="1:36" x14ac:dyDescent="0.25">
      <c r="A72" s="34" t="s">
        <v>207</v>
      </c>
      <c r="B72" s="77">
        <v>43231</v>
      </c>
      <c r="C72" s="77">
        <v>43382</v>
      </c>
      <c r="D72" s="34" t="s">
        <v>1663</v>
      </c>
      <c r="E72" s="34" t="s">
        <v>140</v>
      </c>
      <c r="F72" s="34" t="s">
        <v>101</v>
      </c>
      <c r="G72" s="36"/>
      <c r="H72" s="36"/>
      <c r="I72" s="36"/>
      <c r="J72" s="36"/>
      <c r="K72" s="36">
        <v>101.98244060733327</v>
      </c>
      <c r="L72" s="36"/>
      <c r="M72" s="36"/>
      <c r="N72" s="36"/>
      <c r="O72" s="36"/>
      <c r="P72" s="36"/>
      <c r="Q72" s="36"/>
      <c r="R72" s="36"/>
      <c r="S72" s="36"/>
      <c r="T72" s="36">
        <v>100</v>
      </c>
      <c r="U72" s="36"/>
      <c r="V72" s="36"/>
      <c r="W72" s="36"/>
      <c r="X72" s="36"/>
      <c r="Y72" s="36"/>
      <c r="Z72" s="36"/>
      <c r="AA72" s="36"/>
      <c r="AB72" s="36"/>
      <c r="AC72" s="36">
        <v>0</v>
      </c>
      <c r="AD72" s="36"/>
      <c r="AE72" s="36"/>
      <c r="AF72" s="36"/>
      <c r="AG72" s="36"/>
      <c r="AH72" s="36">
        <v>101.98244060733327</v>
      </c>
      <c r="AI72" s="36">
        <v>100</v>
      </c>
      <c r="AJ72" s="36">
        <v>0</v>
      </c>
    </row>
    <row r="73" spans="1:36" x14ac:dyDescent="0.25">
      <c r="A73" s="34" t="s">
        <v>207</v>
      </c>
      <c r="B73" s="77">
        <v>43234</v>
      </c>
      <c r="C73" s="77">
        <v>43440</v>
      </c>
      <c r="D73" s="34" t="s">
        <v>1693</v>
      </c>
      <c r="E73" s="34" t="s">
        <v>165</v>
      </c>
      <c r="F73" s="34" t="s">
        <v>47</v>
      </c>
      <c r="G73" s="36"/>
      <c r="H73" s="36">
        <v>117.26888780757596</v>
      </c>
      <c r="I73" s="36"/>
      <c r="J73" s="36"/>
      <c r="K73" s="36"/>
      <c r="L73" s="36"/>
      <c r="M73" s="36"/>
      <c r="N73" s="36"/>
      <c r="O73" s="36"/>
      <c r="P73" s="36"/>
      <c r="Q73" s="36">
        <v>100</v>
      </c>
      <c r="R73" s="36"/>
      <c r="S73" s="36"/>
      <c r="T73" s="36"/>
      <c r="U73" s="36"/>
      <c r="V73" s="36"/>
      <c r="W73" s="36"/>
      <c r="X73" s="36"/>
      <c r="Y73" s="36"/>
      <c r="Z73" s="36">
        <v>0</v>
      </c>
      <c r="AA73" s="36"/>
      <c r="AB73" s="36"/>
      <c r="AC73" s="36"/>
      <c r="AD73" s="36"/>
      <c r="AE73" s="36"/>
      <c r="AF73" s="36"/>
      <c r="AG73" s="36"/>
      <c r="AH73" s="36">
        <v>117.26888780757596</v>
      </c>
      <c r="AI73" s="36">
        <v>100</v>
      </c>
      <c r="AJ73" s="36">
        <v>0</v>
      </c>
    </row>
    <row r="74" spans="1:36" x14ac:dyDescent="0.25">
      <c r="A74" s="34" t="s">
        <v>207</v>
      </c>
      <c r="B74" s="77">
        <v>43234</v>
      </c>
      <c r="C74" s="77">
        <v>43440</v>
      </c>
      <c r="D74" s="34" t="s">
        <v>1694</v>
      </c>
      <c r="E74" s="34" t="s">
        <v>165</v>
      </c>
      <c r="F74" s="34" t="s">
        <v>47</v>
      </c>
      <c r="G74" s="36"/>
      <c r="H74" s="36"/>
      <c r="I74" s="36"/>
      <c r="J74" s="36"/>
      <c r="K74" s="36"/>
      <c r="L74" s="36">
        <v>117.26888780757596</v>
      </c>
      <c r="M74" s="36"/>
      <c r="N74" s="36"/>
      <c r="O74" s="36"/>
      <c r="P74" s="36"/>
      <c r="Q74" s="36"/>
      <c r="R74" s="36"/>
      <c r="S74" s="36"/>
      <c r="T74" s="36"/>
      <c r="U74" s="36">
        <v>100</v>
      </c>
      <c r="V74" s="36"/>
      <c r="W74" s="36"/>
      <c r="X74" s="36"/>
      <c r="Y74" s="36"/>
      <c r="Z74" s="36"/>
      <c r="AA74" s="36"/>
      <c r="AB74" s="36"/>
      <c r="AC74" s="36"/>
      <c r="AD74" s="36">
        <v>0</v>
      </c>
      <c r="AE74" s="36"/>
      <c r="AF74" s="36"/>
      <c r="AG74" s="36"/>
      <c r="AH74" s="36">
        <v>117.26888780757596</v>
      </c>
      <c r="AI74" s="36">
        <v>100</v>
      </c>
      <c r="AJ74" s="36">
        <v>0</v>
      </c>
    </row>
    <row r="75" spans="1:36" x14ac:dyDescent="0.25">
      <c r="A75" s="34" t="s">
        <v>207</v>
      </c>
      <c r="B75" s="77">
        <v>43235</v>
      </c>
      <c r="C75" s="77">
        <v>43357</v>
      </c>
      <c r="D75" s="34" t="s">
        <v>1672</v>
      </c>
      <c r="E75" s="34" t="s">
        <v>121</v>
      </c>
      <c r="F75" s="34" t="s">
        <v>95</v>
      </c>
      <c r="G75" s="36"/>
      <c r="H75" s="36"/>
      <c r="I75" s="36">
        <v>188.53284880299299</v>
      </c>
      <c r="J75" s="36">
        <v>188.53284880299299</v>
      </c>
      <c r="K75" s="36"/>
      <c r="L75" s="36"/>
      <c r="M75" s="36"/>
      <c r="N75" s="36"/>
      <c r="O75" s="36"/>
      <c r="P75" s="36"/>
      <c r="Q75" s="36"/>
      <c r="R75" s="36">
        <v>200</v>
      </c>
      <c r="S75" s="36">
        <v>200</v>
      </c>
      <c r="T75" s="36"/>
      <c r="U75" s="36"/>
      <c r="V75" s="36"/>
      <c r="W75" s="36"/>
      <c r="X75" s="36"/>
      <c r="Y75" s="36"/>
      <c r="Z75" s="36"/>
      <c r="AA75" s="36">
        <v>0</v>
      </c>
      <c r="AB75" s="36">
        <v>0</v>
      </c>
      <c r="AC75" s="36"/>
      <c r="AD75" s="36"/>
      <c r="AE75" s="36"/>
      <c r="AF75" s="36"/>
      <c r="AG75" s="36"/>
      <c r="AH75" s="36">
        <v>377.06569760598597</v>
      </c>
      <c r="AI75" s="36">
        <v>400</v>
      </c>
      <c r="AJ75" s="36">
        <v>0</v>
      </c>
    </row>
    <row r="76" spans="1:36" x14ac:dyDescent="0.25">
      <c r="A76" s="34" t="s">
        <v>207</v>
      </c>
      <c r="B76" s="77">
        <v>43235</v>
      </c>
      <c r="C76" s="77">
        <v>43417</v>
      </c>
      <c r="D76" s="34" t="s">
        <v>1673</v>
      </c>
      <c r="E76" s="34" t="s">
        <v>155</v>
      </c>
      <c r="F76" s="34" t="s">
        <v>71</v>
      </c>
      <c r="G76" s="36">
        <v>322.06633445011289</v>
      </c>
      <c r="H76" s="36"/>
      <c r="I76" s="36"/>
      <c r="J76" s="36"/>
      <c r="K76" s="36"/>
      <c r="L76" s="36"/>
      <c r="M76" s="36"/>
      <c r="N76" s="36"/>
      <c r="O76" s="36"/>
      <c r="P76" s="36">
        <v>350</v>
      </c>
      <c r="Q76" s="36"/>
      <c r="R76" s="36"/>
      <c r="S76" s="36"/>
      <c r="T76" s="36"/>
      <c r="U76" s="36"/>
      <c r="V76" s="36"/>
      <c r="W76" s="36"/>
      <c r="X76" s="36"/>
      <c r="Y76" s="36">
        <v>7</v>
      </c>
      <c r="Z76" s="36"/>
      <c r="AA76" s="36"/>
      <c r="AB76" s="36"/>
      <c r="AC76" s="36"/>
      <c r="AD76" s="36"/>
      <c r="AE76" s="36"/>
      <c r="AF76" s="36"/>
      <c r="AG76" s="36"/>
      <c r="AH76" s="36">
        <v>322.06633445011289</v>
      </c>
      <c r="AI76" s="36">
        <v>350</v>
      </c>
      <c r="AJ76" s="36">
        <v>7</v>
      </c>
    </row>
    <row r="77" spans="1:36" x14ac:dyDescent="0.25">
      <c r="A77" s="34" t="s">
        <v>207</v>
      </c>
      <c r="B77" s="77">
        <v>43235</v>
      </c>
      <c r="C77" s="77">
        <v>43417</v>
      </c>
      <c r="D77" s="34" t="s">
        <v>1674</v>
      </c>
      <c r="E77" s="34" t="s">
        <v>155</v>
      </c>
      <c r="F77" s="34" t="s">
        <v>71</v>
      </c>
      <c r="G77" s="36"/>
      <c r="H77" s="36"/>
      <c r="I77" s="36"/>
      <c r="J77" s="36"/>
      <c r="K77" s="36"/>
      <c r="L77" s="36">
        <v>322.06633445011289</v>
      </c>
      <c r="M77" s="36"/>
      <c r="N77" s="36"/>
      <c r="O77" s="36"/>
      <c r="P77" s="36"/>
      <c r="Q77" s="36"/>
      <c r="R77" s="36"/>
      <c r="S77" s="36"/>
      <c r="T77" s="36"/>
      <c r="U77" s="36">
        <v>350</v>
      </c>
      <c r="V77" s="36"/>
      <c r="W77" s="36"/>
      <c r="X77" s="36"/>
      <c r="Y77" s="36"/>
      <c r="Z77" s="36"/>
      <c r="AA77" s="36"/>
      <c r="AB77" s="36"/>
      <c r="AC77" s="36"/>
      <c r="AD77" s="36">
        <v>0</v>
      </c>
      <c r="AE77" s="36"/>
      <c r="AF77" s="36"/>
      <c r="AG77" s="36"/>
      <c r="AH77" s="36">
        <v>322.06633445011289</v>
      </c>
      <c r="AI77" s="36">
        <v>350</v>
      </c>
      <c r="AJ77" s="36">
        <v>0</v>
      </c>
    </row>
    <row r="78" spans="1:36" x14ac:dyDescent="0.25">
      <c r="A78" s="34" t="s">
        <v>207</v>
      </c>
      <c r="B78" s="77">
        <v>43235</v>
      </c>
      <c r="C78" s="77">
        <v>43430</v>
      </c>
      <c r="D78" s="34" t="s">
        <v>1712</v>
      </c>
      <c r="E78" s="34" t="s">
        <v>158</v>
      </c>
      <c r="F78" s="34" t="s">
        <v>30</v>
      </c>
      <c r="G78" s="36">
        <v>185.20258709151156</v>
      </c>
      <c r="H78" s="36"/>
      <c r="I78" s="36"/>
      <c r="J78" s="36">
        <v>185.20258709151156</v>
      </c>
      <c r="K78" s="36"/>
      <c r="L78" s="36"/>
      <c r="M78" s="36">
        <v>185.20258709151156</v>
      </c>
      <c r="N78" s="36"/>
      <c r="O78" s="36"/>
      <c r="P78" s="36">
        <v>200</v>
      </c>
      <c r="Q78" s="36"/>
      <c r="R78" s="36"/>
      <c r="S78" s="36">
        <v>200</v>
      </c>
      <c r="T78" s="36"/>
      <c r="U78" s="36"/>
      <c r="V78" s="36">
        <v>200</v>
      </c>
      <c r="W78" s="36"/>
      <c r="X78" s="36"/>
      <c r="Y78" s="36">
        <v>11</v>
      </c>
      <c r="Z78" s="36"/>
      <c r="AA78" s="36"/>
      <c r="AB78" s="36">
        <v>0</v>
      </c>
      <c r="AC78" s="36"/>
      <c r="AD78" s="36"/>
      <c r="AE78" s="36">
        <v>0</v>
      </c>
      <c r="AF78" s="36"/>
      <c r="AG78" s="36"/>
      <c r="AH78" s="36">
        <v>555.60776127453471</v>
      </c>
      <c r="AI78" s="36">
        <v>600</v>
      </c>
      <c r="AJ78" s="36">
        <v>11</v>
      </c>
    </row>
    <row r="79" spans="1:36" x14ac:dyDescent="0.25">
      <c r="A79" s="34" t="s">
        <v>207</v>
      </c>
      <c r="B79" s="77">
        <v>43235</v>
      </c>
      <c r="C79" s="77">
        <v>43455</v>
      </c>
      <c r="D79" s="34" t="s">
        <v>1673</v>
      </c>
      <c r="E79" s="34" t="s">
        <v>173</v>
      </c>
      <c r="F79" s="34" t="s">
        <v>71</v>
      </c>
      <c r="G79" s="36">
        <v>1472.3032432005161</v>
      </c>
      <c r="H79" s="36">
        <v>690.14214525024192</v>
      </c>
      <c r="I79" s="36">
        <v>690.14214525024192</v>
      </c>
      <c r="J79" s="36"/>
      <c r="K79" s="36"/>
      <c r="L79" s="36"/>
      <c r="M79" s="36"/>
      <c r="N79" s="36"/>
      <c r="O79" s="36"/>
      <c r="P79" s="36">
        <v>1600</v>
      </c>
      <c r="Q79" s="36">
        <v>750</v>
      </c>
      <c r="R79" s="36">
        <v>750</v>
      </c>
      <c r="S79" s="36"/>
      <c r="T79" s="36"/>
      <c r="U79" s="36"/>
      <c r="V79" s="36"/>
      <c r="W79" s="36"/>
      <c r="X79" s="36"/>
      <c r="Y79" s="36">
        <v>30</v>
      </c>
      <c r="Z79" s="36">
        <v>0</v>
      </c>
      <c r="AA79" s="36">
        <v>0</v>
      </c>
      <c r="AB79" s="36"/>
      <c r="AC79" s="36"/>
      <c r="AD79" s="36"/>
      <c r="AE79" s="36"/>
      <c r="AF79" s="36"/>
      <c r="AG79" s="36"/>
      <c r="AH79" s="36">
        <v>2852.5875337009998</v>
      </c>
      <c r="AI79" s="36">
        <v>3100</v>
      </c>
      <c r="AJ79" s="36">
        <v>30</v>
      </c>
    </row>
    <row r="80" spans="1:36" x14ac:dyDescent="0.25">
      <c r="A80" s="34" t="s">
        <v>207</v>
      </c>
      <c r="B80" s="77">
        <v>43235</v>
      </c>
      <c r="C80" s="77">
        <v>43455</v>
      </c>
      <c r="D80" s="34" t="s">
        <v>1674</v>
      </c>
      <c r="E80" s="34" t="s">
        <v>173</v>
      </c>
      <c r="F80" s="34" t="s">
        <v>71</v>
      </c>
      <c r="G80" s="36"/>
      <c r="H80" s="36"/>
      <c r="I80" s="36"/>
      <c r="J80" s="36">
        <v>690.14214525024192</v>
      </c>
      <c r="K80" s="36"/>
      <c r="L80" s="36">
        <v>690.14214525024192</v>
      </c>
      <c r="M80" s="36"/>
      <c r="N80" s="36">
        <v>690.14214525024192</v>
      </c>
      <c r="O80" s="36">
        <v>690.14214525024192</v>
      </c>
      <c r="P80" s="36"/>
      <c r="Q80" s="36"/>
      <c r="R80" s="36"/>
      <c r="S80" s="36">
        <v>750</v>
      </c>
      <c r="T80" s="36"/>
      <c r="U80" s="36">
        <v>750</v>
      </c>
      <c r="V80" s="36"/>
      <c r="W80" s="36">
        <v>750</v>
      </c>
      <c r="X80" s="36">
        <v>750</v>
      </c>
      <c r="Y80" s="36"/>
      <c r="Z80" s="36"/>
      <c r="AA80" s="36"/>
      <c r="AB80" s="36">
        <v>0</v>
      </c>
      <c r="AC80" s="36"/>
      <c r="AD80" s="36">
        <v>0</v>
      </c>
      <c r="AE80" s="36"/>
      <c r="AF80" s="36">
        <v>0</v>
      </c>
      <c r="AG80" s="36">
        <v>0</v>
      </c>
      <c r="AH80" s="36">
        <v>2760.5685810009677</v>
      </c>
      <c r="AI80" s="36">
        <v>3000</v>
      </c>
      <c r="AJ80" s="36">
        <v>0</v>
      </c>
    </row>
    <row r="81" spans="1:36" x14ac:dyDescent="0.25">
      <c r="A81" s="34" t="s">
        <v>207</v>
      </c>
      <c r="B81" s="77">
        <v>43237</v>
      </c>
      <c r="C81" s="77">
        <v>43357</v>
      </c>
      <c r="D81" s="34" t="s">
        <v>1694</v>
      </c>
      <c r="E81" s="34" t="s">
        <v>244</v>
      </c>
      <c r="F81" s="34" t="s">
        <v>25</v>
      </c>
      <c r="G81" s="36"/>
      <c r="H81" s="36">
        <v>246.26466439590951</v>
      </c>
      <c r="I81" s="36"/>
      <c r="J81" s="36"/>
      <c r="K81" s="36"/>
      <c r="L81" s="36"/>
      <c r="M81" s="36"/>
      <c r="N81" s="36"/>
      <c r="O81" s="36"/>
      <c r="P81" s="36"/>
      <c r="Q81" s="36">
        <v>210</v>
      </c>
      <c r="R81" s="36"/>
      <c r="S81" s="36"/>
      <c r="T81" s="36"/>
      <c r="U81" s="36"/>
      <c r="V81" s="36"/>
      <c r="W81" s="36"/>
      <c r="X81" s="36"/>
      <c r="Y81" s="36"/>
      <c r="Z81" s="36">
        <v>0</v>
      </c>
      <c r="AA81" s="36"/>
      <c r="AB81" s="36"/>
      <c r="AC81" s="36"/>
      <c r="AD81" s="36"/>
      <c r="AE81" s="36"/>
      <c r="AF81" s="36"/>
      <c r="AG81" s="36"/>
      <c r="AH81" s="36">
        <v>246.26466439590951</v>
      </c>
      <c r="AI81" s="36">
        <v>210</v>
      </c>
      <c r="AJ81" s="36">
        <v>0</v>
      </c>
    </row>
    <row r="82" spans="1:36" x14ac:dyDescent="0.25">
      <c r="A82" s="34" t="s">
        <v>207</v>
      </c>
      <c r="B82" s="77">
        <v>43243</v>
      </c>
      <c r="C82" s="77">
        <v>43327</v>
      </c>
      <c r="D82" s="34" t="s">
        <v>1607</v>
      </c>
      <c r="E82" s="34" t="s">
        <v>255</v>
      </c>
      <c r="F82" s="34" t="s">
        <v>256</v>
      </c>
      <c r="G82" s="36">
        <v>16.858767483696209</v>
      </c>
      <c r="H82" s="36"/>
      <c r="I82" s="36"/>
      <c r="J82" s="36"/>
      <c r="K82" s="36"/>
      <c r="L82" s="36"/>
      <c r="M82" s="36"/>
      <c r="N82" s="36"/>
      <c r="O82" s="36"/>
      <c r="P82" s="36">
        <v>24</v>
      </c>
      <c r="Q82" s="36"/>
      <c r="R82" s="36"/>
      <c r="S82" s="36"/>
      <c r="T82" s="36"/>
      <c r="U82" s="36"/>
      <c r="V82" s="36"/>
      <c r="W82" s="36"/>
      <c r="X82" s="36"/>
      <c r="Y82" s="36">
        <v>32</v>
      </c>
      <c r="Z82" s="36"/>
      <c r="AA82" s="36"/>
      <c r="AB82" s="36"/>
      <c r="AC82" s="36"/>
      <c r="AD82" s="36"/>
      <c r="AE82" s="36"/>
      <c r="AF82" s="36"/>
      <c r="AG82" s="36"/>
      <c r="AH82" s="36">
        <v>16.858767483696209</v>
      </c>
      <c r="AI82" s="36">
        <v>24</v>
      </c>
      <c r="AJ82" s="36">
        <v>32</v>
      </c>
    </row>
    <row r="83" spans="1:36" x14ac:dyDescent="0.25">
      <c r="A83" s="34" t="s">
        <v>207</v>
      </c>
      <c r="B83" s="77">
        <v>43244</v>
      </c>
      <c r="C83" s="77">
        <v>43389</v>
      </c>
      <c r="D83" s="34" t="s">
        <v>1721</v>
      </c>
      <c r="E83" s="34" t="s">
        <v>261</v>
      </c>
      <c r="F83" s="34" t="s">
        <v>51</v>
      </c>
      <c r="G83" s="36"/>
      <c r="H83" s="36"/>
      <c r="I83" s="36"/>
      <c r="J83" s="36">
        <v>37.768443475456728</v>
      </c>
      <c r="K83" s="36"/>
      <c r="L83" s="36">
        <v>20.982468597475957</v>
      </c>
      <c r="M83" s="36"/>
      <c r="N83" s="36"/>
      <c r="O83" s="36"/>
      <c r="P83" s="36"/>
      <c r="Q83" s="36"/>
      <c r="R83" s="36"/>
      <c r="S83" s="36">
        <v>36</v>
      </c>
      <c r="T83" s="36"/>
      <c r="U83" s="36">
        <v>20</v>
      </c>
      <c r="V83" s="36"/>
      <c r="W83" s="36"/>
      <c r="X83" s="36"/>
      <c r="Y83" s="36"/>
      <c r="Z83" s="36"/>
      <c r="AA83" s="36"/>
      <c r="AB83" s="36">
        <v>0</v>
      </c>
      <c r="AC83" s="36"/>
      <c r="AD83" s="36">
        <v>0</v>
      </c>
      <c r="AE83" s="36"/>
      <c r="AF83" s="36"/>
      <c r="AG83" s="36"/>
      <c r="AH83" s="36">
        <v>58.750912072932685</v>
      </c>
      <c r="AI83" s="36">
        <v>56</v>
      </c>
      <c r="AJ83" s="36">
        <v>0</v>
      </c>
    </row>
    <row r="84" spans="1:36" x14ac:dyDescent="0.25">
      <c r="A84" s="34" t="s">
        <v>207</v>
      </c>
      <c r="B84" s="77">
        <v>43245</v>
      </c>
      <c r="C84" s="77">
        <v>43342</v>
      </c>
      <c r="D84" s="34" t="s">
        <v>1665</v>
      </c>
      <c r="E84" s="34" t="s">
        <v>257</v>
      </c>
      <c r="F84" s="34" t="s">
        <v>60</v>
      </c>
      <c r="G84" s="36">
        <v>99.371005877291822</v>
      </c>
      <c r="H84" s="36"/>
      <c r="I84" s="36"/>
      <c r="J84" s="36"/>
      <c r="K84" s="36"/>
      <c r="L84" s="36"/>
      <c r="M84" s="36"/>
      <c r="N84" s="36"/>
      <c r="O84" s="36"/>
      <c r="P84" s="36">
        <v>100</v>
      </c>
      <c r="Q84" s="36"/>
      <c r="R84" s="36"/>
      <c r="S84" s="36"/>
      <c r="T84" s="36"/>
      <c r="U84" s="36"/>
      <c r="V84" s="36"/>
      <c r="W84" s="36"/>
      <c r="X84" s="36"/>
      <c r="Y84" s="36">
        <v>10</v>
      </c>
      <c r="Z84" s="36"/>
      <c r="AA84" s="36"/>
      <c r="AB84" s="36"/>
      <c r="AC84" s="36"/>
      <c r="AD84" s="36"/>
      <c r="AE84" s="36"/>
      <c r="AF84" s="36"/>
      <c r="AG84" s="36"/>
      <c r="AH84" s="36">
        <v>99.371005877291822</v>
      </c>
      <c r="AI84" s="36">
        <v>100</v>
      </c>
      <c r="AJ84" s="36">
        <v>10</v>
      </c>
    </row>
    <row r="85" spans="1:36" x14ac:dyDescent="0.25">
      <c r="A85" s="34" t="s">
        <v>207</v>
      </c>
      <c r="B85" s="77">
        <v>43250</v>
      </c>
      <c r="C85" s="77">
        <v>43342</v>
      </c>
      <c r="D85" s="34" t="s">
        <v>1607</v>
      </c>
      <c r="E85" s="34" t="s">
        <v>258</v>
      </c>
      <c r="F85" s="34" t="s">
        <v>243</v>
      </c>
      <c r="G85" s="36">
        <v>72.545110856008804</v>
      </c>
      <c r="H85" s="36"/>
      <c r="I85" s="36"/>
      <c r="J85" s="36"/>
      <c r="K85" s="36"/>
      <c r="L85" s="36"/>
      <c r="M85" s="36"/>
      <c r="N85" s="36"/>
      <c r="O85" s="36"/>
      <c r="P85" s="36">
        <v>120</v>
      </c>
      <c r="Q85" s="36"/>
      <c r="R85" s="36"/>
      <c r="S85" s="36"/>
      <c r="T85" s="36"/>
      <c r="U85" s="36"/>
      <c r="V85" s="36"/>
      <c r="W85" s="36"/>
      <c r="X85" s="36"/>
      <c r="Y85" s="36">
        <v>23</v>
      </c>
      <c r="Z85" s="36"/>
      <c r="AA85" s="36"/>
      <c r="AB85" s="36"/>
      <c r="AC85" s="36"/>
      <c r="AD85" s="36"/>
      <c r="AE85" s="36"/>
      <c r="AF85" s="36"/>
      <c r="AG85" s="36"/>
      <c r="AH85" s="36">
        <v>72.545110856008804</v>
      </c>
      <c r="AI85" s="36">
        <v>120</v>
      </c>
      <c r="AJ85" s="36">
        <v>23</v>
      </c>
    </row>
    <row r="86" spans="1:36" x14ac:dyDescent="0.25">
      <c r="A86" s="34" t="s">
        <v>207</v>
      </c>
      <c r="B86" s="77">
        <v>43250</v>
      </c>
      <c r="C86" s="77">
        <v>43439</v>
      </c>
      <c r="D86" s="34" t="s">
        <v>1712</v>
      </c>
      <c r="E86" s="34" t="s">
        <v>262</v>
      </c>
      <c r="F86" s="34" t="s">
        <v>111</v>
      </c>
      <c r="G86" s="36"/>
      <c r="H86" s="36"/>
      <c r="I86" s="36"/>
      <c r="J86" s="36"/>
      <c r="K86" s="36"/>
      <c r="L86" s="36">
        <v>69.024678462095778</v>
      </c>
      <c r="M86" s="36"/>
      <c r="N86" s="36"/>
      <c r="O86" s="36"/>
      <c r="P86" s="36"/>
      <c r="Q86" s="36"/>
      <c r="R86" s="36"/>
      <c r="S86" s="36"/>
      <c r="T86" s="36"/>
      <c r="U86" s="36">
        <v>70</v>
      </c>
      <c r="V86" s="36"/>
      <c r="W86" s="36"/>
      <c r="X86" s="36"/>
      <c r="Y86" s="36"/>
      <c r="Z86" s="36"/>
      <c r="AA86" s="36"/>
      <c r="AB86" s="36"/>
      <c r="AC86" s="36"/>
      <c r="AD86" s="36">
        <v>0</v>
      </c>
      <c r="AE86" s="36"/>
      <c r="AF86" s="36"/>
      <c r="AG86" s="36"/>
      <c r="AH86" s="36">
        <v>69.024678462095778</v>
      </c>
      <c r="AI86" s="36">
        <v>70</v>
      </c>
      <c r="AJ86" s="36">
        <v>0</v>
      </c>
    </row>
    <row r="87" spans="1:36" x14ac:dyDescent="0.25">
      <c r="A87" s="34" t="s">
        <v>207</v>
      </c>
      <c r="B87" s="77">
        <v>43251</v>
      </c>
      <c r="C87" s="77">
        <v>43363</v>
      </c>
      <c r="D87" s="34" t="s">
        <v>1664</v>
      </c>
      <c r="E87" s="34" t="s">
        <v>259</v>
      </c>
      <c r="F87" s="34" t="s">
        <v>37</v>
      </c>
      <c r="G87" s="36"/>
      <c r="H87" s="36">
        <v>78.255690774385187</v>
      </c>
      <c r="I87" s="36"/>
      <c r="J87" s="36"/>
      <c r="K87" s="36"/>
      <c r="L87" s="36"/>
      <c r="M87" s="36"/>
      <c r="N87" s="36"/>
      <c r="O87" s="36"/>
      <c r="P87" s="36"/>
      <c r="Q87" s="36">
        <v>72</v>
      </c>
      <c r="R87" s="36"/>
      <c r="S87" s="36"/>
      <c r="T87" s="36"/>
      <c r="U87" s="36"/>
      <c r="V87" s="36"/>
      <c r="W87" s="36"/>
      <c r="X87" s="36"/>
      <c r="Y87" s="36"/>
      <c r="Z87" s="36">
        <v>0</v>
      </c>
      <c r="AA87" s="36"/>
      <c r="AB87" s="36"/>
      <c r="AC87" s="36"/>
      <c r="AD87" s="36"/>
      <c r="AE87" s="36"/>
      <c r="AF87" s="36"/>
      <c r="AG87" s="36"/>
      <c r="AH87" s="36">
        <v>78.255690774385187</v>
      </c>
      <c r="AI87" s="36">
        <v>72</v>
      </c>
      <c r="AJ87" s="36">
        <v>0</v>
      </c>
    </row>
    <row r="88" spans="1:36" x14ac:dyDescent="0.25">
      <c r="A88" s="34" t="s">
        <v>207</v>
      </c>
      <c r="B88" s="77">
        <v>43252</v>
      </c>
      <c r="C88" s="77">
        <v>43339</v>
      </c>
      <c r="D88" s="34" t="s">
        <v>1751</v>
      </c>
      <c r="E88" s="34" t="s">
        <v>271</v>
      </c>
      <c r="F88" s="34" t="s">
        <v>78</v>
      </c>
      <c r="G88" s="36">
        <v>163.83795731402952</v>
      </c>
      <c r="H88" s="36"/>
      <c r="I88" s="36"/>
      <c r="J88" s="36"/>
      <c r="K88" s="36"/>
      <c r="L88" s="36"/>
      <c r="M88" s="36"/>
      <c r="N88" s="36"/>
      <c r="O88" s="36"/>
      <c r="P88" s="36">
        <v>150</v>
      </c>
      <c r="Q88" s="36"/>
      <c r="R88" s="36"/>
      <c r="S88" s="36"/>
      <c r="T88" s="36"/>
      <c r="U88" s="36"/>
      <c r="V88" s="36"/>
      <c r="W88" s="36"/>
      <c r="X88" s="36"/>
      <c r="Y88" s="36">
        <v>24</v>
      </c>
      <c r="Z88" s="36"/>
      <c r="AA88" s="36"/>
      <c r="AB88" s="36"/>
      <c r="AC88" s="36"/>
      <c r="AD88" s="36"/>
      <c r="AE88" s="36"/>
      <c r="AF88" s="36"/>
      <c r="AG88" s="36"/>
      <c r="AH88" s="36">
        <v>163.83795731402952</v>
      </c>
      <c r="AI88" s="36">
        <v>150</v>
      </c>
      <c r="AJ88" s="36">
        <v>24</v>
      </c>
    </row>
    <row r="89" spans="1:36" x14ac:dyDescent="0.25">
      <c r="A89" s="34" t="s">
        <v>207</v>
      </c>
      <c r="B89" s="77">
        <v>43252</v>
      </c>
      <c r="C89" s="77">
        <v>43340</v>
      </c>
      <c r="D89" s="34" t="s">
        <v>1696</v>
      </c>
      <c r="E89" s="34" t="s">
        <v>272</v>
      </c>
      <c r="F89" s="34" t="s">
        <v>90</v>
      </c>
      <c r="G89" s="36">
        <v>100.07764009727447</v>
      </c>
      <c r="H89" s="36"/>
      <c r="I89" s="36"/>
      <c r="J89" s="36"/>
      <c r="K89" s="36"/>
      <c r="L89" s="36"/>
      <c r="M89" s="36"/>
      <c r="N89" s="36"/>
      <c r="O89" s="36"/>
      <c r="P89" s="36">
        <v>123</v>
      </c>
      <c r="Q89" s="36"/>
      <c r="R89" s="36"/>
      <c r="S89" s="36"/>
      <c r="T89" s="36"/>
      <c r="U89" s="36"/>
      <c r="V89" s="36"/>
      <c r="W89" s="36"/>
      <c r="X89" s="36"/>
      <c r="Y89" s="36">
        <v>24</v>
      </c>
      <c r="Z89" s="36"/>
      <c r="AA89" s="36"/>
      <c r="AB89" s="36"/>
      <c r="AC89" s="36"/>
      <c r="AD89" s="36"/>
      <c r="AE89" s="36"/>
      <c r="AF89" s="36"/>
      <c r="AG89" s="36"/>
      <c r="AH89" s="36">
        <v>100.07764009727447</v>
      </c>
      <c r="AI89" s="36">
        <v>123</v>
      </c>
      <c r="AJ89" s="36">
        <v>24</v>
      </c>
    </row>
    <row r="90" spans="1:36" x14ac:dyDescent="0.25">
      <c r="A90" s="34" t="s">
        <v>207</v>
      </c>
      <c r="B90" s="77">
        <v>43255</v>
      </c>
      <c r="C90" s="77">
        <v>43335</v>
      </c>
      <c r="D90" s="34" t="s">
        <v>1594</v>
      </c>
      <c r="E90" s="34" t="s">
        <v>269</v>
      </c>
      <c r="F90" s="34" t="s">
        <v>26</v>
      </c>
      <c r="G90" s="36">
        <v>43.470834225690112</v>
      </c>
      <c r="H90" s="36"/>
      <c r="I90" s="36"/>
      <c r="J90" s="36"/>
      <c r="K90" s="36"/>
      <c r="L90" s="36"/>
      <c r="M90" s="36"/>
      <c r="N90" s="36"/>
      <c r="O90" s="36"/>
      <c r="P90" s="36">
        <v>75</v>
      </c>
      <c r="Q90" s="36"/>
      <c r="R90" s="36"/>
      <c r="S90" s="36"/>
      <c r="T90" s="36"/>
      <c r="U90" s="36"/>
      <c r="V90" s="36"/>
      <c r="W90" s="36"/>
      <c r="X90" s="36"/>
      <c r="Y90" s="36">
        <v>24</v>
      </c>
      <c r="Z90" s="36"/>
      <c r="AA90" s="36"/>
      <c r="AB90" s="36"/>
      <c r="AC90" s="36"/>
      <c r="AD90" s="36"/>
      <c r="AE90" s="36"/>
      <c r="AF90" s="36"/>
      <c r="AG90" s="36"/>
      <c r="AH90" s="36">
        <v>43.470834225690112</v>
      </c>
      <c r="AI90" s="36">
        <v>75</v>
      </c>
      <c r="AJ90" s="36">
        <v>24</v>
      </c>
    </row>
    <row r="91" spans="1:36" x14ac:dyDescent="0.25">
      <c r="A91" s="34" t="s">
        <v>207</v>
      </c>
      <c r="B91" s="77">
        <v>43255</v>
      </c>
      <c r="C91" s="77">
        <v>43388</v>
      </c>
      <c r="D91" s="34" t="s">
        <v>1706</v>
      </c>
      <c r="E91" s="34" t="s">
        <v>275</v>
      </c>
      <c r="F91" s="34" t="s">
        <v>32</v>
      </c>
      <c r="G91" s="36">
        <v>3.7226138562876687</v>
      </c>
      <c r="H91" s="36"/>
      <c r="I91" s="36"/>
      <c r="J91" s="36"/>
      <c r="K91" s="36"/>
      <c r="L91" s="36"/>
      <c r="M91" s="36"/>
      <c r="N91" s="36"/>
      <c r="O91" s="36"/>
      <c r="P91" s="36">
        <v>4</v>
      </c>
      <c r="Q91" s="36"/>
      <c r="R91" s="36"/>
      <c r="S91" s="36"/>
      <c r="T91" s="36"/>
      <c r="U91" s="36"/>
      <c r="V91" s="36"/>
      <c r="W91" s="36"/>
      <c r="X91" s="36"/>
      <c r="Y91" s="36">
        <v>24</v>
      </c>
      <c r="Z91" s="36"/>
      <c r="AA91" s="36"/>
      <c r="AB91" s="36"/>
      <c r="AC91" s="36"/>
      <c r="AD91" s="36"/>
      <c r="AE91" s="36"/>
      <c r="AF91" s="36"/>
      <c r="AG91" s="36"/>
      <c r="AH91" s="36">
        <v>3.7226138562876687</v>
      </c>
      <c r="AI91" s="36">
        <v>4</v>
      </c>
      <c r="AJ91" s="36">
        <v>24</v>
      </c>
    </row>
    <row r="92" spans="1:36" x14ac:dyDescent="0.25">
      <c r="A92" s="34" t="s">
        <v>207</v>
      </c>
      <c r="B92" s="77">
        <v>43255</v>
      </c>
      <c r="C92" s="77">
        <v>43388</v>
      </c>
      <c r="D92" s="34" t="s">
        <v>1707</v>
      </c>
      <c r="E92" s="34" t="s">
        <v>275</v>
      </c>
      <c r="F92" s="34" t="s">
        <v>32</v>
      </c>
      <c r="G92" s="36">
        <v>63.284435556890365</v>
      </c>
      <c r="H92" s="36"/>
      <c r="I92" s="36"/>
      <c r="J92" s="36"/>
      <c r="K92" s="36"/>
      <c r="L92" s="36">
        <v>67.007049413178038</v>
      </c>
      <c r="M92" s="36"/>
      <c r="N92" s="36"/>
      <c r="O92" s="36"/>
      <c r="P92" s="36">
        <v>68</v>
      </c>
      <c r="Q92" s="36"/>
      <c r="R92" s="36"/>
      <c r="S92" s="36"/>
      <c r="T92" s="36"/>
      <c r="U92" s="36">
        <v>72</v>
      </c>
      <c r="V92" s="36"/>
      <c r="W92" s="36"/>
      <c r="X92" s="36"/>
      <c r="Y92" s="36">
        <v>24</v>
      </c>
      <c r="Z92" s="36"/>
      <c r="AA92" s="36"/>
      <c r="AB92" s="36"/>
      <c r="AC92" s="36"/>
      <c r="AD92" s="36">
        <v>0</v>
      </c>
      <c r="AE92" s="36"/>
      <c r="AF92" s="36"/>
      <c r="AG92" s="36"/>
      <c r="AH92" s="36">
        <v>130.29148497006841</v>
      </c>
      <c r="AI92" s="36">
        <v>140</v>
      </c>
      <c r="AJ92" s="36">
        <v>24</v>
      </c>
    </row>
    <row r="93" spans="1:36" x14ac:dyDescent="0.25">
      <c r="A93" s="34" t="s">
        <v>207</v>
      </c>
      <c r="B93" s="77">
        <v>43256</v>
      </c>
      <c r="C93" s="77">
        <v>43328</v>
      </c>
      <c r="D93" s="34" t="s">
        <v>1725</v>
      </c>
      <c r="E93" s="34" t="s">
        <v>270</v>
      </c>
      <c r="F93" s="34" t="s">
        <v>32</v>
      </c>
      <c r="G93" s="36">
        <v>42.588041899876096</v>
      </c>
      <c r="H93" s="36"/>
      <c r="I93" s="36"/>
      <c r="J93" s="36"/>
      <c r="K93" s="36"/>
      <c r="L93" s="36"/>
      <c r="M93" s="36"/>
      <c r="N93" s="36"/>
      <c r="O93" s="36"/>
      <c r="P93" s="36">
        <v>48</v>
      </c>
      <c r="Q93" s="36"/>
      <c r="R93" s="36"/>
      <c r="S93" s="36"/>
      <c r="T93" s="36"/>
      <c r="U93" s="36"/>
      <c r="V93" s="36"/>
      <c r="W93" s="36"/>
      <c r="X93" s="36"/>
      <c r="Y93" s="36">
        <v>36</v>
      </c>
      <c r="Z93" s="36"/>
      <c r="AA93" s="36"/>
      <c r="AB93" s="36"/>
      <c r="AC93" s="36"/>
      <c r="AD93" s="36"/>
      <c r="AE93" s="36"/>
      <c r="AF93" s="36"/>
      <c r="AG93" s="36"/>
      <c r="AH93" s="36">
        <v>42.588041899876096</v>
      </c>
      <c r="AI93" s="36">
        <v>48</v>
      </c>
      <c r="AJ93" s="36">
        <v>36</v>
      </c>
    </row>
    <row r="94" spans="1:36" x14ac:dyDescent="0.25">
      <c r="A94" s="34" t="s">
        <v>207</v>
      </c>
      <c r="B94" s="77">
        <v>43256</v>
      </c>
      <c r="C94" s="77">
        <v>43343</v>
      </c>
      <c r="D94" s="34" t="s">
        <v>1613</v>
      </c>
      <c r="E94" s="34" t="s">
        <v>273</v>
      </c>
      <c r="F94" s="34" t="s">
        <v>274</v>
      </c>
      <c r="G94" s="36"/>
      <c r="H94" s="36">
        <v>239.97101570575245</v>
      </c>
      <c r="I94" s="36"/>
      <c r="J94" s="36"/>
      <c r="K94" s="36"/>
      <c r="L94" s="36"/>
      <c r="M94" s="36"/>
      <c r="N94" s="36"/>
      <c r="O94" s="36"/>
      <c r="P94" s="36"/>
      <c r="Q94" s="36">
        <v>408</v>
      </c>
      <c r="R94" s="36"/>
      <c r="S94" s="36"/>
      <c r="T94" s="36"/>
      <c r="U94" s="36"/>
      <c r="V94" s="36"/>
      <c r="W94" s="36"/>
      <c r="X94" s="36"/>
      <c r="Y94" s="36"/>
      <c r="Z94" s="36">
        <v>0</v>
      </c>
      <c r="AA94" s="36"/>
      <c r="AB94" s="36"/>
      <c r="AC94" s="36"/>
      <c r="AD94" s="36"/>
      <c r="AE94" s="36"/>
      <c r="AF94" s="36"/>
      <c r="AG94" s="36"/>
      <c r="AH94" s="36">
        <v>239.97101570575245</v>
      </c>
      <c r="AI94" s="36">
        <v>408</v>
      </c>
      <c r="AJ94" s="36">
        <v>0</v>
      </c>
    </row>
    <row r="95" spans="1:36" x14ac:dyDescent="0.25">
      <c r="A95" s="34" t="s">
        <v>207</v>
      </c>
      <c r="B95" s="77">
        <v>43258</v>
      </c>
      <c r="C95" s="77">
        <v>43350</v>
      </c>
      <c r="D95" s="34" t="s">
        <v>1675</v>
      </c>
      <c r="E95" s="34" t="s">
        <v>277</v>
      </c>
      <c r="F95" s="34" t="s">
        <v>39</v>
      </c>
      <c r="G95" s="36">
        <v>28.300400240806418</v>
      </c>
      <c r="H95" s="36"/>
      <c r="I95" s="36"/>
      <c r="J95" s="36"/>
      <c r="K95" s="36"/>
      <c r="L95" s="36"/>
      <c r="M95" s="36"/>
      <c r="N95" s="36"/>
      <c r="O95" s="36"/>
      <c r="P95" s="36">
        <v>25</v>
      </c>
      <c r="Q95" s="36"/>
      <c r="R95" s="36"/>
      <c r="S95" s="36"/>
      <c r="T95" s="36"/>
      <c r="U95" s="36"/>
      <c r="V95" s="36"/>
      <c r="W95" s="36"/>
      <c r="X95" s="36"/>
      <c r="Y95" s="36">
        <v>10</v>
      </c>
      <c r="Z95" s="36"/>
      <c r="AA95" s="36"/>
      <c r="AB95" s="36"/>
      <c r="AC95" s="36"/>
      <c r="AD95" s="36"/>
      <c r="AE95" s="36"/>
      <c r="AF95" s="36"/>
      <c r="AG95" s="36"/>
      <c r="AH95" s="36">
        <v>28.300400240806418</v>
      </c>
      <c r="AI95" s="36">
        <v>25</v>
      </c>
      <c r="AJ95" s="36">
        <v>10</v>
      </c>
    </row>
    <row r="96" spans="1:36" x14ac:dyDescent="0.25">
      <c r="A96" s="34" t="s">
        <v>207</v>
      </c>
      <c r="B96" s="77">
        <v>43262</v>
      </c>
      <c r="C96" s="77">
        <v>43362</v>
      </c>
      <c r="D96" s="34" t="s">
        <v>1652</v>
      </c>
      <c r="E96" s="34" t="s">
        <v>278</v>
      </c>
      <c r="F96" s="34" t="s">
        <v>35</v>
      </c>
      <c r="G96" s="36">
        <v>177.56846256710466</v>
      </c>
      <c r="H96" s="36">
        <v>177.56846256710466</v>
      </c>
      <c r="I96" s="36"/>
      <c r="J96" s="36"/>
      <c r="K96" s="36"/>
      <c r="L96" s="36"/>
      <c r="M96" s="36"/>
      <c r="N96" s="36"/>
      <c r="O96" s="36"/>
      <c r="P96" s="36">
        <v>250</v>
      </c>
      <c r="Q96" s="36">
        <v>250</v>
      </c>
      <c r="R96" s="36"/>
      <c r="S96" s="36"/>
      <c r="T96" s="36"/>
      <c r="U96" s="36"/>
      <c r="V96" s="36"/>
      <c r="W96" s="36"/>
      <c r="X96" s="36"/>
      <c r="Y96" s="36">
        <v>8</v>
      </c>
      <c r="Z96" s="36">
        <v>0</v>
      </c>
      <c r="AA96" s="36"/>
      <c r="AB96" s="36"/>
      <c r="AC96" s="36"/>
      <c r="AD96" s="36"/>
      <c r="AE96" s="36"/>
      <c r="AF96" s="36"/>
      <c r="AG96" s="36"/>
      <c r="AH96" s="36">
        <v>355.13692513420932</v>
      </c>
      <c r="AI96" s="36">
        <v>500</v>
      </c>
      <c r="AJ96" s="36">
        <v>8</v>
      </c>
    </row>
    <row r="97" spans="1:36" x14ac:dyDescent="0.25">
      <c r="A97" s="34" t="s">
        <v>207</v>
      </c>
      <c r="B97" s="77">
        <v>43262</v>
      </c>
      <c r="C97" s="77">
        <v>43367</v>
      </c>
      <c r="D97" s="34" t="s">
        <v>1696</v>
      </c>
      <c r="E97" s="34" t="s">
        <v>279</v>
      </c>
      <c r="F97" s="34" t="s">
        <v>34</v>
      </c>
      <c r="G97" s="36"/>
      <c r="H97" s="36"/>
      <c r="I97" s="36"/>
      <c r="J97" s="36">
        <v>71.036120139527725</v>
      </c>
      <c r="K97" s="36"/>
      <c r="L97" s="36"/>
      <c r="M97" s="36"/>
      <c r="N97" s="36"/>
      <c r="O97" s="36"/>
      <c r="P97" s="36"/>
      <c r="Q97" s="36"/>
      <c r="R97" s="36"/>
      <c r="S97" s="36">
        <v>72</v>
      </c>
      <c r="T97" s="36"/>
      <c r="U97" s="36"/>
      <c r="V97" s="36"/>
      <c r="W97" s="36"/>
      <c r="X97" s="36"/>
      <c r="Y97" s="36"/>
      <c r="Z97" s="36"/>
      <c r="AA97" s="36"/>
      <c r="AB97" s="36">
        <v>0</v>
      </c>
      <c r="AC97" s="36"/>
      <c r="AD97" s="36"/>
      <c r="AE97" s="36"/>
      <c r="AF97" s="36"/>
      <c r="AG97" s="36"/>
      <c r="AH97" s="36">
        <v>71.036120139527725</v>
      </c>
      <c r="AI97" s="36">
        <v>72</v>
      </c>
      <c r="AJ97" s="36">
        <v>0</v>
      </c>
    </row>
    <row r="98" spans="1:36" x14ac:dyDescent="0.25">
      <c r="A98" s="34" t="s">
        <v>207</v>
      </c>
      <c r="B98" s="77">
        <v>43262</v>
      </c>
      <c r="C98" s="77">
        <v>43369</v>
      </c>
      <c r="D98" s="34" t="s">
        <v>1597</v>
      </c>
      <c r="E98" s="34" t="s">
        <v>280</v>
      </c>
      <c r="F98" s="34" t="s">
        <v>35</v>
      </c>
      <c r="G98" s="36"/>
      <c r="H98" s="36">
        <v>245.3256397821803</v>
      </c>
      <c r="I98" s="36"/>
      <c r="J98" s="36">
        <v>122.66281989109015</v>
      </c>
      <c r="K98" s="36"/>
      <c r="L98" s="36"/>
      <c r="M98" s="36"/>
      <c r="N98" s="36"/>
      <c r="O98" s="36"/>
      <c r="P98" s="36"/>
      <c r="Q98" s="36">
        <v>480</v>
      </c>
      <c r="R98" s="36"/>
      <c r="S98" s="36">
        <v>240</v>
      </c>
      <c r="T98" s="36"/>
      <c r="U98" s="36"/>
      <c r="V98" s="36"/>
      <c r="W98" s="36"/>
      <c r="X98" s="36"/>
      <c r="Y98" s="36"/>
      <c r="Z98" s="36">
        <v>0</v>
      </c>
      <c r="AA98" s="36"/>
      <c r="AB98" s="36">
        <v>0</v>
      </c>
      <c r="AC98" s="36"/>
      <c r="AD98" s="36"/>
      <c r="AE98" s="36"/>
      <c r="AF98" s="36"/>
      <c r="AG98" s="36"/>
      <c r="AH98" s="36">
        <v>367.98845967327043</v>
      </c>
      <c r="AI98" s="36">
        <v>720</v>
      </c>
      <c r="AJ98" s="36">
        <v>0</v>
      </c>
    </row>
    <row r="99" spans="1:36" x14ac:dyDescent="0.25">
      <c r="A99" s="34" t="s">
        <v>207</v>
      </c>
      <c r="B99" s="77">
        <v>43262</v>
      </c>
      <c r="C99" s="77">
        <v>43369</v>
      </c>
      <c r="D99" s="34" t="s">
        <v>1652</v>
      </c>
      <c r="E99" s="34" t="s">
        <v>280</v>
      </c>
      <c r="F99" s="34" t="s">
        <v>35</v>
      </c>
      <c r="G99" s="36"/>
      <c r="H99" s="36"/>
      <c r="I99" s="36"/>
      <c r="J99" s="36"/>
      <c r="K99" s="36">
        <v>177.56846256710466</v>
      </c>
      <c r="L99" s="36">
        <v>177.56846256710466</v>
      </c>
      <c r="M99" s="36"/>
      <c r="N99" s="36"/>
      <c r="O99" s="36"/>
      <c r="P99" s="36"/>
      <c r="Q99" s="36"/>
      <c r="R99" s="36"/>
      <c r="S99" s="36"/>
      <c r="T99" s="36">
        <v>250</v>
      </c>
      <c r="U99" s="36">
        <v>250</v>
      </c>
      <c r="V99" s="36"/>
      <c r="W99" s="36"/>
      <c r="X99" s="36"/>
      <c r="Y99" s="36"/>
      <c r="Z99" s="36"/>
      <c r="AA99" s="36"/>
      <c r="AB99" s="36"/>
      <c r="AC99" s="36">
        <v>0</v>
      </c>
      <c r="AD99" s="36">
        <v>0</v>
      </c>
      <c r="AE99" s="36"/>
      <c r="AF99" s="36"/>
      <c r="AG99" s="36"/>
      <c r="AH99" s="36">
        <v>355.13692513420932</v>
      </c>
      <c r="AI99" s="36">
        <v>500</v>
      </c>
      <c r="AJ99" s="36">
        <v>0</v>
      </c>
    </row>
    <row r="100" spans="1:36" x14ac:dyDescent="0.25">
      <c r="A100" s="34" t="s">
        <v>207</v>
      </c>
      <c r="B100" s="77">
        <v>43262</v>
      </c>
      <c r="C100" s="77">
        <v>43376</v>
      </c>
      <c r="D100" s="34" t="s">
        <v>1672</v>
      </c>
      <c r="E100" s="34" t="s">
        <v>285</v>
      </c>
      <c r="F100" s="34" t="s">
        <v>100</v>
      </c>
      <c r="G100" s="36"/>
      <c r="H100" s="36"/>
      <c r="I100" s="36"/>
      <c r="J100" s="36">
        <v>226.23941856359158</v>
      </c>
      <c r="K100" s="36"/>
      <c r="L100" s="36"/>
      <c r="M100" s="36"/>
      <c r="N100" s="36"/>
      <c r="O100" s="36"/>
      <c r="P100" s="36"/>
      <c r="Q100" s="36"/>
      <c r="R100" s="36"/>
      <c r="S100" s="36">
        <v>240</v>
      </c>
      <c r="T100" s="36"/>
      <c r="U100" s="36"/>
      <c r="V100" s="36"/>
      <c r="W100" s="36"/>
      <c r="X100" s="36"/>
      <c r="Y100" s="36"/>
      <c r="Z100" s="36"/>
      <c r="AA100" s="36"/>
      <c r="AB100" s="36">
        <v>0</v>
      </c>
      <c r="AC100" s="36"/>
      <c r="AD100" s="36"/>
      <c r="AE100" s="36"/>
      <c r="AF100" s="36"/>
      <c r="AG100" s="36"/>
      <c r="AH100" s="36">
        <v>226.23941856359158</v>
      </c>
      <c r="AI100" s="36">
        <v>240</v>
      </c>
      <c r="AJ100" s="36">
        <v>0</v>
      </c>
    </row>
    <row r="101" spans="1:36" x14ac:dyDescent="0.25">
      <c r="A101" s="34" t="s">
        <v>207</v>
      </c>
      <c r="B101" s="77">
        <v>43262</v>
      </c>
      <c r="C101" s="77">
        <v>43430</v>
      </c>
      <c r="D101" s="34" t="s">
        <v>1624</v>
      </c>
      <c r="E101" s="34" t="s">
        <v>291</v>
      </c>
      <c r="F101" s="34" t="s">
        <v>62</v>
      </c>
      <c r="G101" s="36"/>
      <c r="H101" s="36"/>
      <c r="I101" s="36">
        <v>48.363407237339203</v>
      </c>
      <c r="J101" s="36"/>
      <c r="K101" s="36">
        <v>48.363407237339203</v>
      </c>
      <c r="L101" s="36"/>
      <c r="M101" s="36"/>
      <c r="N101" s="36"/>
      <c r="O101" s="36">
        <v>48.363407237339203</v>
      </c>
      <c r="P101" s="36"/>
      <c r="Q101" s="36"/>
      <c r="R101" s="36">
        <v>80</v>
      </c>
      <c r="S101" s="36"/>
      <c r="T101" s="36">
        <v>80</v>
      </c>
      <c r="U101" s="36"/>
      <c r="V101" s="36"/>
      <c r="W101" s="36"/>
      <c r="X101" s="36">
        <v>80</v>
      </c>
      <c r="Y101" s="36"/>
      <c r="Z101" s="36"/>
      <c r="AA101" s="36">
        <v>0</v>
      </c>
      <c r="AB101" s="36"/>
      <c r="AC101" s="36">
        <v>0</v>
      </c>
      <c r="AD101" s="36"/>
      <c r="AE101" s="36"/>
      <c r="AF101" s="36"/>
      <c r="AG101" s="36">
        <v>0</v>
      </c>
      <c r="AH101" s="36">
        <v>145.09022171201761</v>
      </c>
      <c r="AI101" s="36">
        <v>240</v>
      </c>
      <c r="AJ101" s="36">
        <v>0</v>
      </c>
    </row>
    <row r="102" spans="1:36" x14ac:dyDescent="0.25">
      <c r="A102" s="34" t="s">
        <v>207</v>
      </c>
      <c r="B102" s="77">
        <v>43262</v>
      </c>
      <c r="C102" s="77">
        <v>43430</v>
      </c>
      <c r="D102" s="34" t="s">
        <v>1624</v>
      </c>
      <c r="E102" s="34" t="s">
        <v>292</v>
      </c>
      <c r="F102" s="34" t="s">
        <v>62</v>
      </c>
      <c r="G102" s="36"/>
      <c r="H102" s="36"/>
      <c r="I102" s="36">
        <v>72.545110856008804</v>
      </c>
      <c r="J102" s="36"/>
      <c r="K102" s="36">
        <v>72.545110856008804</v>
      </c>
      <c r="L102" s="36"/>
      <c r="M102" s="36"/>
      <c r="N102" s="36"/>
      <c r="O102" s="36">
        <v>72.545110856008804</v>
      </c>
      <c r="P102" s="36"/>
      <c r="Q102" s="36"/>
      <c r="R102" s="36">
        <v>120</v>
      </c>
      <c r="S102" s="36"/>
      <c r="T102" s="36">
        <v>120</v>
      </c>
      <c r="U102" s="36"/>
      <c r="V102" s="36"/>
      <c r="W102" s="36"/>
      <c r="X102" s="36">
        <v>120</v>
      </c>
      <c r="Y102" s="36"/>
      <c r="Z102" s="36"/>
      <c r="AA102" s="36">
        <v>0</v>
      </c>
      <c r="AB102" s="36"/>
      <c r="AC102" s="36">
        <v>0</v>
      </c>
      <c r="AD102" s="36"/>
      <c r="AE102" s="36"/>
      <c r="AF102" s="36"/>
      <c r="AG102" s="36">
        <v>0</v>
      </c>
      <c r="AH102" s="36">
        <v>217.6353325680264</v>
      </c>
      <c r="AI102" s="36">
        <v>360</v>
      </c>
      <c r="AJ102" s="36">
        <v>0</v>
      </c>
    </row>
    <row r="103" spans="1:36" x14ac:dyDescent="0.25">
      <c r="A103" s="34" t="s">
        <v>207</v>
      </c>
      <c r="B103" s="77">
        <v>43263</v>
      </c>
      <c r="C103" s="77">
        <v>43371</v>
      </c>
      <c r="D103" s="34" t="s">
        <v>1694</v>
      </c>
      <c r="E103" s="34" t="s">
        <v>281</v>
      </c>
      <c r="F103" s="34" t="s">
        <v>56</v>
      </c>
      <c r="G103" s="36"/>
      <c r="H103" s="36"/>
      <c r="I103" s="36"/>
      <c r="J103" s="36">
        <v>117.26888780757596</v>
      </c>
      <c r="K103" s="36"/>
      <c r="L103" s="36"/>
      <c r="M103" s="36"/>
      <c r="N103" s="36"/>
      <c r="O103" s="36"/>
      <c r="P103" s="36"/>
      <c r="Q103" s="36"/>
      <c r="R103" s="36"/>
      <c r="S103" s="36">
        <v>100</v>
      </c>
      <c r="T103" s="36"/>
      <c r="U103" s="36"/>
      <c r="V103" s="36"/>
      <c r="W103" s="36"/>
      <c r="X103" s="36"/>
      <c r="Y103" s="36"/>
      <c r="Z103" s="36"/>
      <c r="AA103" s="36"/>
      <c r="AB103" s="36">
        <v>0</v>
      </c>
      <c r="AC103" s="36"/>
      <c r="AD103" s="36"/>
      <c r="AE103" s="36"/>
      <c r="AF103" s="36"/>
      <c r="AG103" s="36"/>
      <c r="AH103" s="36">
        <v>117.26888780757596</v>
      </c>
      <c r="AI103" s="36">
        <v>100</v>
      </c>
      <c r="AJ103" s="36">
        <v>0</v>
      </c>
    </row>
    <row r="104" spans="1:36" x14ac:dyDescent="0.25">
      <c r="A104" s="34" t="s">
        <v>207</v>
      </c>
      <c r="B104" s="77">
        <v>43263</v>
      </c>
      <c r="C104" s="77">
        <v>43371</v>
      </c>
      <c r="D104" s="34" t="s">
        <v>1723</v>
      </c>
      <c r="E104" s="34" t="s">
        <v>281</v>
      </c>
      <c r="F104" s="34" t="s">
        <v>56</v>
      </c>
      <c r="G104" s="36">
        <v>52.96208010341222</v>
      </c>
      <c r="H104" s="36"/>
      <c r="I104" s="36"/>
      <c r="J104" s="36"/>
      <c r="K104" s="36"/>
      <c r="L104" s="36"/>
      <c r="M104" s="36"/>
      <c r="N104" s="36"/>
      <c r="O104" s="36"/>
      <c r="P104" s="36">
        <v>60</v>
      </c>
      <c r="Q104" s="36"/>
      <c r="R104" s="36"/>
      <c r="S104" s="36"/>
      <c r="T104" s="36"/>
      <c r="U104" s="36"/>
      <c r="V104" s="36"/>
      <c r="W104" s="36"/>
      <c r="X104" s="36"/>
      <c r="Y104" s="36">
        <v>23</v>
      </c>
      <c r="Z104" s="36"/>
      <c r="AA104" s="36"/>
      <c r="AB104" s="36"/>
      <c r="AC104" s="36"/>
      <c r="AD104" s="36"/>
      <c r="AE104" s="36"/>
      <c r="AF104" s="36"/>
      <c r="AG104" s="36"/>
      <c r="AH104" s="36">
        <v>52.96208010341222</v>
      </c>
      <c r="AI104" s="36">
        <v>60</v>
      </c>
      <c r="AJ104" s="36">
        <v>23</v>
      </c>
    </row>
    <row r="105" spans="1:36" x14ac:dyDescent="0.25">
      <c r="A105" s="34" t="s">
        <v>207</v>
      </c>
      <c r="B105" s="77">
        <v>43263</v>
      </c>
      <c r="C105" s="77">
        <v>43406</v>
      </c>
      <c r="D105" s="34" t="s">
        <v>1622</v>
      </c>
      <c r="E105" s="34" t="s">
        <v>288</v>
      </c>
      <c r="F105" s="34" t="s">
        <v>289</v>
      </c>
      <c r="G105" s="36"/>
      <c r="H105" s="36"/>
      <c r="I105" s="36"/>
      <c r="J105" s="36"/>
      <c r="K105" s="36"/>
      <c r="L105" s="36"/>
      <c r="M105" s="36"/>
      <c r="N105" s="36"/>
      <c r="O105" s="36">
        <v>34.202879666000122</v>
      </c>
      <c r="P105" s="36"/>
      <c r="Q105" s="36"/>
      <c r="R105" s="36"/>
      <c r="S105" s="36"/>
      <c r="T105" s="36"/>
      <c r="U105" s="36"/>
      <c r="V105" s="36"/>
      <c r="W105" s="36"/>
      <c r="X105" s="36">
        <v>54</v>
      </c>
      <c r="Y105" s="36"/>
      <c r="Z105" s="36"/>
      <c r="AA105" s="36"/>
      <c r="AB105" s="36"/>
      <c r="AC105" s="36"/>
      <c r="AD105" s="36"/>
      <c r="AE105" s="36"/>
      <c r="AF105" s="36"/>
      <c r="AG105" s="36">
        <v>0</v>
      </c>
      <c r="AH105" s="36">
        <v>34.202879666000122</v>
      </c>
      <c r="AI105" s="36">
        <v>54</v>
      </c>
      <c r="AJ105" s="36">
        <v>0</v>
      </c>
    </row>
    <row r="106" spans="1:36" x14ac:dyDescent="0.25">
      <c r="A106" s="34" t="s">
        <v>207</v>
      </c>
      <c r="B106" s="77">
        <v>43264</v>
      </c>
      <c r="C106" s="77">
        <v>43371</v>
      </c>
      <c r="D106" s="34" t="s">
        <v>1671</v>
      </c>
      <c r="E106" s="34" t="s">
        <v>282</v>
      </c>
      <c r="F106" s="34" t="s">
        <v>276</v>
      </c>
      <c r="G106" s="36"/>
      <c r="H106" s="36"/>
      <c r="I106" s="36"/>
      <c r="J106" s="36">
        <v>24.057956188953355</v>
      </c>
      <c r="K106" s="36"/>
      <c r="L106" s="36"/>
      <c r="M106" s="36"/>
      <c r="N106" s="36"/>
      <c r="O106" s="36"/>
      <c r="P106" s="36"/>
      <c r="Q106" s="36"/>
      <c r="R106" s="36"/>
      <c r="S106" s="36">
        <v>20</v>
      </c>
      <c r="T106" s="36"/>
      <c r="U106" s="36"/>
      <c r="V106" s="36"/>
      <c r="W106" s="36"/>
      <c r="X106" s="36"/>
      <c r="Y106" s="36"/>
      <c r="Z106" s="36"/>
      <c r="AA106" s="36"/>
      <c r="AB106" s="36">
        <v>0</v>
      </c>
      <c r="AC106" s="36"/>
      <c r="AD106" s="36"/>
      <c r="AE106" s="36"/>
      <c r="AF106" s="36"/>
      <c r="AG106" s="36"/>
      <c r="AH106" s="36">
        <v>24.057956188953355</v>
      </c>
      <c r="AI106" s="36">
        <v>20</v>
      </c>
      <c r="AJ106" s="36">
        <v>0</v>
      </c>
    </row>
    <row r="107" spans="1:36" x14ac:dyDescent="0.25">
      <c r="A107" s="34" t="s">
        <v>207</v>
      </c>
      <c r="B107" s="77">
        <v>43264</v>
      </c>
      <c r="C107" s="77">
        <v>43375</v>
      </c>
      <c r="D107" s="34" t="s">
        <v>1672</v>
      </c>
      <c r="E107" s="34" t="s">
        <v>283</v>
      </c>
      <c r="F107" s="34" t="s">
        <v>284</v>
      </c>
      <c r="G107" s="36"/>
      <c r="H107" s="36"/>
      <c r="I107" s="36"/>
      <c r="J107" s="36">
        <v>282.79927320448951</v>
      </c>
      <c r="K107" s="36"/>
      <c r="L107" s="36"/>
      <c r="M107" s="36"/>
      <c r="N107" s="36"/>
      <c r="O107" s="36"/>
      <c r="P107" s="36"/>
      <c r="Q107" s="36"/>
      <c r="R107" s="36"/>
      <c r="S107" s="36">
        <v>300</v>
      </c>
      <c r="T107" s="36"/>
      <c r="U107" s="36"/>
      <c r="V107" s="36"/>
      <c r="W107" s="36"/>
      <c r="X107" s="36"/>
      <c r="Y107" s="36"/>
      <c r="Z107" s="36"/>
      <c r="AA107" s="36"/>
      <c r="AB107" s="36">
        <v>0</v>
      </c>
      <c r="AC107" s="36"/>
      <c r="AD107" s="36"/>
      <c r="AE107" s="36"/>
      <c r="AF107" s="36"/>
      <c r="AG107" s="36"/>
      <c r="AH107" s="36">
        <v>282.79927320448951</v>
      </c>
      <c r="AI107" s="36">
        <v>300</v>
      </c>
      <c r="AJ107" s="36">
        <v>0</v>
      </c>
    </row>
    <row r="108" spans="1:36" x14ac:dyDescent="0.25">
      <c r="A108" s="34" t="s">
        <v>207</v>
      </c>
      <c r="B108" s="77">
        <v>43264</v>
      </c>
      <c r="C108" s="77">
        <v>43377</v>
      </c>
      <c r="D108" s="34" t="s">
        <v>1692</v>
      </c>
      <c r="E108" s="34" t="s">
        <v>286</v>
      </c>
      <c r="F108" s="34" t="s">
        <v>287</v>
      </c>
      <c r="G108" s="36"/>
      <c r="H108" s="36"/>
      <c r="I108" s="36"/>
      <c r="J108" s="36">
        <v>65.571579228469531</v>
      </c>
      <c r="K108" s="36"/>
      <c r="L108" s="36"/>
      <c r="M108" s="36"/>
      <c r="N108" s="36"/>
      <c r="O108" s="36"/>
      <c r="P108" s="36"/>
      <c r="Q108" s="36"/>
      <c r="R108" s="36"/>
      <c r="S108" s="36">
        <v>80</v>
      </c>
      <c r="T108" s="36"/>
      <c r="U108" s="36"/>
      <c r="V108" s="36"/>
      <c r="W108" s="36"/>
      <c r="X108" s="36"/>
      <c r="Y108" s="36"/>
      <c r="Z108" s="36"/>
      <c r="AA108" s="36"/>
      <c r="AB108" s="36">
        <v>0</v>
      </c>
      <c r="AC108" s="36"/>
      <c r="AD108" s="36"/>
      <c r="AE108" s="36"/>
      <c r="AF108" s="36"/>
      <c r="AG108" s="36"/>
      <c r="AH108" s="36">
        <v>65.571579228469531</v>
      </c>
      <c r="AI108" s="36">
        <v>80</v>
      </c>
      <c r="AJ108" s="36">
        <v>0</v>
      </c>
    </row>
    <row r="109" spans="1:36" x14ac:dyDescent="0.25">
      <c r="A109" s="34" t="s">
        <v>207</v>
      </c>
      <c r="B109" s="77">
        <v>43264</v>
      </c>
      <c r="C109" s="77">
        <v>43378</v>
      </c>
      <c r="D109" s="34" t="s">
        <v>1671</v>
      </c>
      <c r="E109" s="34" t="s">
        <v>296</v>
      </c>
      <c r="F109" s="34" t="s">
        <v>59</v>
      </c>
      <c r="G109" s="36"/>
      <c r="H109" s="36"/>
      <c r="I109" s="36"/>
      <c r="J109" s="36">
        <v>20.72842240352907</v>
      </c>
      <c r="K109" s="36">
        <v>74.030080012603833</v>
      </c>
      <c r="L109" s="36"/>
      <c r="M109" s="36"/>
      <c r="N109" s="36"/>
      <c r="O109" s="36"/>
      <c r="P109" s="36"/>
      <c r="Q109" s="36"/>
      <c r="R109" s="36"/>
      <c r="S109" s="36">
        <v>21</v>
      </c>
      <c r="T109" s="36">
        <v>75</v>
      </c>
      <c r="U109" s="36"/>
      <c r="V109" s="36"/>
      <c r="W109" s="36"/>
      <c r="X109" s="36"/>
      <c r="Y109" s="36"/>
      <c r="Z109" s="36"/>
      <c r="AA109" s="36"/>
      <c r="AB109" s="36">
        <v>0</v>
      </c>
      <c r="AC109" s="36">
        <v>0</v>
      </c>
      <c r="AD109" s="36"/>
      <c r="AE109" s="36"/>
      <c r="AF109" s="36"/>
      <c r="AG109" s="36"/>
      <c r="AH109" s="36">
        <v>94.758502416132899</v>
      </c>
      <c r="AI109" s="36">
        <v>96</v>
      </c>
      <c r="AJ109" s="36">
        <v>0</v>
      </c>
    </row>
    <row r="110" spans="1:36" x14ac:dyDescent="0.25">
      <c r="A110" s="34" t="s">
        <v>207</v>
      </c>
      <c r="B110" s="77">
        <v>43264</v>
      </c>
      <c r="C110" s="77">
        <v>43431</v>
      </c>
      <c r="D110" s="34" t="s">
        <v>1613</v>
      </c>
      <c r="E110" s="34" t="s">
        <v>293</v>
      </c>
      <c r="F110" s="34" t="s">
        <v>69</v>
      </c>
      <c r="G110" s="36"/>
      <c r="H110" s="36"/>
      <c r="I110" s="36"/>
      <c r="J110" s="36">
        <v>38.964425987361423</v>
      </c>
      <c r="K110" s="36"/>
      <c r="L110" s="36"/>
      <c r="M110" s="36">
        <v>38.964425987361423</v>
      </c>
      <c r="N110" s="36"/>
      <c r="O110" s="36"/>
      <c r="P110" s="36"/>
      <c r="Q110" s="36"/>
      <c r="R110" s="36"/>
      <c r="S110" s="36">
        <v>64</v>
      </c>
      <c r="T110" s="36"/>
      <c r="U110" s="36"/>
      <c r="V110" s="36">
        <v>64</v>
      </c>
      <c r="W110" s="36"/>
      <c r="X110" s="36"/>
      <c r="Y110" s="36"/>
      <c r="Z110" s="36"/>
      <c r="AA110" s="36"/>
      <c r="AB110" s="36">
        <v>0</v>
      </c>
      <c r="AC110" s="36"/>
      <c r="AD110" s="36"/>
      <c r="AE110" s="36">
        <v>0</v>
      </c>
      <c r="AF110" s="36"/>
      <c r="AG110" s="36"/>
      <c r="AH110" s="36">
        <v>77.928851974722846</v>
      </c>
      <c r="AI110" s="36">
        <v>128</v>
      </c>
      <c r="AJ110" s="36">
        <v>0</v>
      </c>
    </row>
    <row r="111" spans="1:36" x14ac:dyDescent="0.25">
      <c r="A111" s="34" t="s">
        <v>207</v>
      </c>
      <c r="B111" s="77">
        <v>43264</v>
      </c>
      <c r="C111" s="77">
        <v>43439</v>
      </c>
      <c r="D111" s="34" t="s">
        <v>1606</v>
      </c>
      <c r="E111" s="34" t="s">
        <v>297</v>
      </c>
      <c r="F111" s="34" t="s">
        <v>36</v>
      </c>
      <c r="G111" s="36">
        <v>61.429861944775212</v>
      </c>
      <c r="H111" s="36"/>
      <c r="I111" s="36"/>
      <c r="J111" s="36"/>
      <c r="K111" s="36">
        <v>26.327083690617947</v>
      </c>
      <c r="L111" s="36"/>
      <c r="M111" s="36"/>
      <c r="N111" s="36"/>
      <c r="O111" s="36">
        <v>22.566071734815385</v>
      </c>
      <c r="P111" s="36">
        <v>98</v>
      </c>
      <c r="Q111" s="36"/>
      <c r="R111" s="36"/>
      <c r="S111" s="36"/>
      <c r="T111" s="36">
        <v>42</v>
      </c>
      <c r="U111" s="36"/>
      <c r="V111" s="36"/>
      <c r="W111" s="36"/>
      <c r="X111" s="36">
        <v>36</v>
      </c>
      <c r="Y111" s="36">
        <v>38</v>
      </c>
      <c r="Z111" s="36"/>
      <c r="AA111" s="36"/>
      <c r="AB111" s="36"/>
      <c r="AC111" s="36">
        <v>0</v>
      </c>
      <c r="AD111" s="36"/>
      <c r="AE111" s="36"/>
      <c r="AF111" s="36"/>
      <c r="AG111" s="36">
        <v>0</v>
      </c>
      <c r="AH111" s="36">
        <v>110.32301737020853</v>
      </c>
      <c r="AI111" s="36">
        <v>176</v>
      </c>
      <c r="AJ111" s="36">
        <v>38</v>
      </c>
    </row>
    <row r="112" spans="1:36" x14ac:dyDescent="0.25">
      <c r="A112" s="34" t="s">
        <v>207</v>
      </c>
      <c r="B112" s="77">
        <v>43264</v>
      </c>
      <c r="C112" s="77">
        <v>43453</v>
      </c>
      <c r="D112" s="34" t="s">
        <v>1665</v>
      </c>
      <c r="E112" s="34" t="s">
        <v>299</v>
      </c>
      <c r="F112" s="34" t="s">
        <v>60</v>
      </c>
      <c r="G112" s="36"/>
      <c r="H112" s="36"/>
      <c r="I112" s="36"/>
      <c r="J112" s="36">
        <v>124.21375734661477</v>
      </c>
      <c r="K112" s="36"/>
      <c r="L112" s="36"/>
      <c r="M112" s="36"/>
      <c r="N112" s="36">
        <v>99.371005877291822</v>
      </c>
      <c r="O112" s="36">
        <v>99.371005877291822</v>
      </c>
      <c r="P112" s="36"/>
      <c r="Q112" s="36"/>
      <c r="R112" s="36"/>
      <c r="S112" s="36">
        <v>125</v>
      </c>
      <c r="T112" s="36"/>
      <c r="U112" s="36"/>
      <c r="V112" s="36"/>
      <c r="W112" s="36">
        <v>100</v>
      </c>
      <c r="X112" s="36">
        <v>100</v>
      </c>
      <c r="Y112" s="36"/>
      <c r="Z112" s="36"/>
      <c r="AA112" s="36"/>
      <c r="AB112" s="36">
        <v>0</v>
      </c>
      <c r="AC112" s="36"/>
      <c r="AD112" s="36"/>
      <c r="AE112" s="36"/>
      <c r="AF112" s="36">
        <v>0</v>
      </c>
      <c r="AG112" s="36">
        <v>0</v>
      </c>
      <c r="AH112" s="36">
        <v>322.95576910119837</v>
      </c>
      <c r="AI112" s="36">
        <v>325</v>
      </c>
      <c r="AJ112" s="36">
        <v>0</v>
      </c>
    </row>
    <row r="113" spans="1:36" x14ac:dyDescent="0.25">
      <c r="A113" s="34" t="s">
        <v>207</v>
      </c>
      <c r="B113" s="77">
        <v>43265</v>
      </c>
      <c r="C113" s="77">
        <v>43313</v>
      </c>
      <c r="D113" s="34" t="s">
        <v>1713</v>
      </c>
      <c r="E113" s="34" t="s">
        <v>300</v>
      </c>
      <c r="F113" s="34" t="s">
        <v>51</v>
      </c>
      <c r="G113" s="36"/>
      <c r="H113" s="36"/>
      <c r="I113" s="36"/>
      <c r="J113" s="36">
        <v>9.8661277971566275</v>
      </c>
      <c r="K113" s="36"/>
      <c r="L113" s="36"/>
      <c r="M113" s="36"/>
      <c r="N113" s="36"/>
      <c r="O113" s="36"/>
      <c r="P113" s="36"/>
      <c r="Q113" s="36"/>
      <c r="R113" s="36"/>
      <c r="S113" s="36">
        <v>10</v>
      </c>
      <c r="T113" s="36"/>
      <c r="U113" s="36"/>
      <c r="V113" s="36"/>
      <c r="W113" s="36"/>
      <c r="X113" s="36"/>
      <c r="Y113" s="36"/>
      <c r="Z113" s="36"/>
      <c r="AA113" s="36"/>
      <c r="AB113" s="36">
        <v>0</v>
      </c>
      <c r="AC113" s="36"/>
      <c r="AD113" s="36"/>
      <c r="AE113" s="36"/>
      <c r="AF113" s="36"/>
      <c r="AG113" s="36"/>
      <c r="AH113" s="36">
        <v>9.8661277971566275</v>
      </c>
      <c r="AI113" s="36">
        <v>10</v>
      </c>
      <c r="AJ113" s="36">
        <v>0</v>
      </c>
    </row>
    <row r="114" spans="1:36" x14ac:dyDescent="0.25">
      <c r="A114" s="34" t="s">
        <v>207</v>
      </c>
      <c r="B114" s="77">
        <v>43265</v>
      </c>
      <c r="C114" s="77">
        <v>43377</v>
      </c>
      <c r="D114" s="34" t="s">
        <v>1687</v>
      </c>
      <c r="E114" s="34" t="s">
        <v>307</v>
      </c>
      <c r="F114" s="34" t="s">
        <v>55</v>
      </c>
      <c r="G114" s="36"/>
      <c r="H114" s="36"/>
      <c r="I114" s="36"/>
      <c r="J114" s="36">
        <v>101.98244060733327</v>
      </c>
      <c r="K114" s="36"/>
      <c r="L114" s="36"/>
      <c r="M114" s="36"/>
      <c r="N114" s="36"/>
      <c r="O114" s="36"/>
      <c r="P114" s="36"/>
      <c r="Q114" s="36"/>
      <c r="R114" s="36"/>
      <c r="S114" s="36">
        <v>100</v>
      </c>
      <c r="T114" s="36"/>
      <c r="U114" s="36"/>
      <c r="V114" s="36"/>
      <c r="W114" s="36"/>
      <c r="X114" s="36"/>
      <c r="Y114" s="36"/>
      <c r="Z114" s="36"/>
      <c r="AA114" s="36"/>
      <c r="AB114" s="36">
        <v>0</v>
      </c>
      <c r="AC114" s="36"/>
      <c r="AD114" s="36"/>
      <c r="AE114" s="36"/>
      <c r="AF114" s="36"/>
      <c r="AG114" s="36"/>
      <c r="AH114" s="36">
        <v>101.98244060733327</v>
      </c>
      <c r="AI114" s="36">
        <v>100</v>
      </c>
      <c r="AJ114" s="36">
        <v>0</v>
      </c>
    </row>
    <row r="115" spans="1:36" x14ac:dyDescent="0.25">
      <c r="A115" s="34" t="s">
        <v>207</v>
      </c>
      <c r="B115" s="77">
        <v>43265</v>
      </c>
      <c r="C115" s="77">
        <v>43378</v>
      </c>
      <c r="D115" s="34" t="s">
        <v>1601</v>
      </c>
      <c r="E115" s="34" t="s">
        <v>303</v>
      </c>
      <c r="F115" s="34" t="s">
        <v>304</v>
      </c>
      <c r="G115" s="36"/>
      <c r="H115" s="36"/>
      <c r="I115" s="36"/>
      <c r="J115" s="36"/>
      <c r="K115" s="36">
        <v>16.037484909711743</v>
      </c>
      <c r="L115" s="36"/>
      <c r="M115" s="36"/>
      <c r="N115" s="36"/>
      <c r="O115" s="36"/>
      <c r="P115" s="36"/>
      <c r="Q115" s="36"/>
      <c r="R115" s="36"/>
      <c r="S115" s="36"/>
      <c r="T115" s="36">
        <v>26</v>
      </c>
      <c r="U115" s="36"/>
      <c r="V115" s="36"/>
      <c r="W115" s="36"/>
      <c r="X115" s="36"/>
      <c r="Y115" s="36"/>
      <c r="Z115" s="36"/>
      <c r="AA115" s="36"/>
      <c r="AB115" s="36"/>
      <c r="AC115" s="36">
        <v>0</v>
      </c>
      <c r="AD115" s="36"/>
      <c r="AE115" s="36"/>
      <c r="AF115" s="36"/>
      <c r="AG115" s="36"/>
      <c r="AH115" s="36">
        <v>16.037484909711743</v>
      </c>
      <c r="AI115" s="36">
        <v>26</v>
      </c>
      <c r="AJ115" s="36">
        <v>0</v>
      </c>
    </row>
    <row r="116" spans="1:36" x14ac:dyDescent="0.25">
      <c r="A116" s="34" t="s">
        <v>207</v>
      </c>
      <c r="B116" s="77">
        <v>43265</v>
      </c>
      <c r="C116" s="77">
        <v>43378</v>
      </c>
      <c r="D116" s="34" t="s">
        <v>1746</v>
      </c>
      <c r="E116" s="34" t="s">
        <v>305</v>
      </c>
      <c r="F116" s="34" t="s">
        <v>306</v>
      </c>
      <c r="G116" s="36"/>
      <c r="H116" s="36"/>
      <c r="I116" s="36"/>
      <c r="J116" s="36"/>
      <c r="K116" s="36">
        <v>46.871158820172667</v>
      </c>
      <c r="L116" s="36"/>
      <c r="M116" s="36"/>
      <c r="N116" s="36"/>
      <c r="O116" s="36"/>
      <c r="P116" s="36"/>
      <c r="Q116" s="36"/>
      <c r="R116" s="36"/>
      <c r="S116" s="36"/>
      <c r="T116" s="36">
        <v>40</v>
      </c>
      <c r="U116" s="36"/>
      <c r="V116" s="36"/>
      <c r="W116" s="36"/>
      <c r="X116" s="36"/>
      <c r="Y116" s="36"/>
      <c r="Z116" s="36"/>
      <c r="AA116" s="36"/>
      <c r="AB116" s="36"/>
      <c r="AC116" s="36">
        <v>0</v>
      </c>
      <c r="AD116" s="36"/>
      <c r="AE116" s="36"/>
      <c r="AF116" s="36"/>
      <c r="AG116" s="36"/>
      <c r="AH116" s="36">
        <v>46.871158820172667</v>
      </c>
      <c r="AI116" s="36">
        <v>40</v>
      </c>
      <c r="AJ116" s="36">
        <v>0</v>
      </c>
    </row>
    <row r="117" spans="1:36" x14ac:dyDescent="0.25">
      <c r="A117" s="34" t="s">
        <v>207</v>
      </c>
      <c r="B117" s="77">
        <v>43265</v>
      </c>
      <c r="C117" s="77">
        <v>43388</v>
      </c>
      <c r="D117" s="34" t="s">
        <v>1624</v>
      </c>
      <c r="E117" s="34" t="s">
        <v>308</v>
      </c>
      <c r="F117" s="34" t="s">
        <v>253</v>
      </c>
      <c r="G117" s="36"/>
      <c r="H117" s="36"/>
      <c r="I117" s="36"/>
      <c r="J117" s="36"/>
      <c r="K117" s="36"/>
      <c r="L117" s="36">
        <v>16.244124919186451</v>
      </c>
      <c r="M117" s="36"/>
      <c r="N117" s="36"/>
      <c r="O117" s="36"/>
      <c r="P117" s="36"/>
      <c r="Q117" s="36"/>
      <c r="R117" s="36"/>
      <c r="S117" s="36"/>
      <c r="T117" s="36"/>
      <c r="U117" s="36">
        <v>25</v>
      </c>
      <c r="V117" s="36"/>
      <c r="W117" s="36"/>
      <c r="X117" s="36"/>
      <c r="Y117" s="36"/>
      <c r="Z117" s="36"/>
      <c r="AA117" s="36"/>
      <c r="AB117" s="36"/>
      <c r="AC117" s="36"/>
      <c r="AD117" s="36">
        <v>0</v>
      </c>
      <c r="AE117" s="36"/>
      <c r="AF117" s="36"/>
      <c r="AG117" s="36"/>
      <c r="AH117" s="36">
        <v>16.244124919186451</v>
      </c>
      <c r="AI117" s="36">
        <v>25</v>
      </c>
      <c r="AJ117" s="36">
        <v>0</v>
      </c>
    </row>
    <row r="118" spans="1:36" x14ac:dyDescent="0.25">
      <c r="A118" s="34" t="s">
        <v>207</v>
      </c>
      <c r="B118" s="77">
        <v>43266</v>
      </c>
      <c r="C118" s="77">
        <v>43350</v>
      </c>
      <c r="D118" s="34" t="s">
        <v>1683</v>
      </c>
      <c r="E118" s="34" t="s">
        <v>302</v>
      </c>
      <c r="F118" s="34" t="s">
        <v>55</v>
      </c>
      <c r="G118" s="36"/>
      <c r="H118" s="36">
        <v>60.281376608099833</v>
      </c>
      <c r="I118" s="36"/>
      <c r="J118" s="36"/>
      <c r="K118" s="36"/>
      <c r="L118" s="36"/>
      <c r="M118" s="36"/>
      <c r="N118" s="36"/>
      <c r="O118" s="36"/>
      <c r="P118" s="36"/>
      <c r="Q118" s="36">
        <v>50</v>
      </c>
      <c r="R118" s="36"/>
      <c r="S118" s="36"/>
      <c r="T118" s="36"/>
      <c r="U118" s="36"/>
      <c r="V118" s="36"/>
      <c r="W118" s="36"/>
      <c r="X118" s="36"/>
      <c r="Y118" s="36"/>
      <c r="Z118" s="36">
        <v>0</v>
      </c>
      <c r="AA118" s="36"/>
      <c r="AB118" s="36"/>
      <c r="AC118" s="36"/>
      <c r="AD118" s="36"/>
      <c r="AE118" s="36"/>
      <c r="AF118" s="36"/>
      <c r="AG118" s="36"/>
      <c r="AH118" s="36">
        <v>60.281376608099833</v>
      </c>
      <c r="AI118" s="36">
        <v>50</v>
      </c>
      <c r="AJ118" s="36">
        <v>0</v>
      </c>
    </row>
    <row r="119" spans="1:36" x14ac:dyDescent="0.25">
      <c r="A119" s="34" t="s">
        <v>207</v>
      </c>
      <c r="B119" s="77">
        <v>43266</v>
      </c>
      <c r="C119" s="77">
        <v>43579</v>
      </c>
      <c r="D119" s="34" t="s">
        <v>1599</v>
      </c>
      <c r="E119" s="34" t="s">
        <v>309</v>
      </c>
      <c r="F119" s="34" t="s">
        <v>74</v>
      </c>
      <c r="G119" s="36"/>
      <c r="H119" s="36"/>
      <c r="I119" s="36"/>
      <c r="J119" s="36"/>
      <c r="K119" s="36"/>
      <c r="L119" s="36"/>
      <c r="M119" s="36"/>
      <c r="N119" s="36">
        <v>28.052450427588195</v>
      </c>
      <c r="O119" s="36"/>
      <c r="P119" s="36"/>
      <c r="Q119" s="36"/>
      <c r="R119" s="36"/>
      <c r="S119" s="36"/>
      <c r="T119" s="36"/>
      <c r="U119" s="36"/>
      <c r="V119" s="36"/>
      <c r="W119" s="36">
        <v>50</v>
      </c>
      <c r="X119" s="36"/>
      <c r="Y119" s="36"/>
      <c r="Z119" s="36"/>
      <c r="AA119" s="36"/>
      <c r="AB119" s="36"/>
      <c r="AC119" s="36"/>
      <c r="AD119" s="36"/>
      <c r="AE119" s="36"/>
      <c r="AF119" s="36">
        <v>0</v>
      </c>
      <c r="AG119" s="36"/>
      <c r="AH119" s="36">
        <v>28.052450427588195</v>
      </c>
      <c r="AI119" s="36">
        <v>50</v>
      </c>
      <c r="AJ119" s="36">
        <v>0</v>
      </c>
    </row>
    <row r="120" spans="1:36" x14ac:dyDescent="0.25">
      <c r="A120" s="34" t="s">
        <v>207</v>
      </c>
      <c r="B120" s="77">
        <v>43270</v>
      </c>
      <c r="C120" s="77">
        <v>43392</v>
      </c>
      <c r="D120" s="34" t="s">
        <v>1672</v>
      </c>
      <c r="E120" s="34" t="s">
        <v>316</v>
      </c>
      <c r="F120" s="34" t="s">
        <v>162</v>
      </c>
      <c r="G120" s="36"/>
      <c r="H120" s="36"/>
      <c r="I120" s="36"/>
      <c r="J120" s="36">
        <v>94.266424401496494</v>
      </c>
      <c r="K120" s="36">
        <v>141.39963660224475</v>
      </c>
      <c r="L120" s="36"/>
      <c r="M120" s="36"/>
      <c r="N120" s="36">
        <v>141.39963660224475</v>
      </c>
      <c r="O120" s="36"/>
      <c r="P120" s="36"/>
      <c r="Q120" s="36"/>
      <c r="R120" s="36"/>
      <c r="S120" s="36">
        <v>100</v>
      </c>
      <c r="T120" s="36">
        <v>150</v>
      </c>
      <c r="U120" s="36"/>
      <c r="V120" s="36"/>
      <c r="W120" s="36">
        <v>150</v>
      </c>
      <c r="X120" s="36"/>
      <c r="Y120" s="36"/>
      <c r="Z120" s="36"/>
      <c r="AA120" s="36"/>
      <c r="AB120" s="36">
        <v>0</v>
      </c>
      <c r="AC120" s="36">
        <v>0</v>
      </c>
      <c r="AD120" s="36"/>
      <c r="AE120" s="36"/>
      <c r="AF120" s="36">
        <v>0</v>
      </c>
      <c r="AG120" s="36"/>
      <c r="AH120" s="36">
        <v>377.06569760598597</v>
      </c>
      <c r="AI120" s="36">
        <v>400</v>
      </c>
      <c r="AJ120" s="36">
        <v>0</v>
      </c>
    </row>
    <row r="121" spans="1:36" x14ac:dyDescent="0.25">
      <c r="A121" s="34" t="s">
        <v>207</v>
      </c>
      <c r="B121" s="77">
        <v>43271</v>
      </c>
      <c r="C121" s="77">
        <v>43340</v>
      </c>
      <c r="D121" s="34" t="s">
        <v>1618</v>
      </c>
      <c r="E121" s="34" t="s">
        <v>320</v>
      </c>
      <c r="F121" s="34" t="s">
        <v>37</v>
      </c>
      <c r="G121" s="36">
        <v>50.805599159092267</v>
      </c>
      <c r="H121" s="36"/>
      <c r="I121" s="36"/>
      <c r="J121" s="36"/>
      <c r="K121" s="36"/>
      <c r="L121" s="36"/>
      <c r="M121" s="36"/>
      <c r="N121" s="36"/>
      <c r="O121" s="36"/>
      <c r="P121" s="36">
        <v>72</v>
      </c>
      <c r="Q121" s="36"/>
      <c r="R121" s="36"/>
      <c r="S121" s="36"/>
      <c r="T121" s="36"/>
      <c r="U121" s="36"/>
      <c r="V121" s="36"/>
      <c r="W121" s="36"/>
      <c r="X121" s="36"/>
      <c r="Y121" s="36">
        <v>18</v>
      </c>
      <c r="Z121" s="36"/>
      <c r="AA121" s="36"/>
      <c r="AB121" s="36"/>
      <c r="AC121" s="36"/>
      <c r="AD121" s="36"/>
      <c r="AE121" s="36"/>
      <c r="AF121" s="36"/>
      <c r="AG121" s="36"/>
      <c r="AH121" s="36">
        <v>50.805599159092267</v>
      </c>
      <c r="AI121" s="36">
        <v>72</v>
      </c>
      <c r="AJ121" s="36">
        <v>18</v>
      </c>
    </row>
    <row r="122" spans="1:36" x14ac:dyDescent="0.25">
      <c r="A122" s="34" t="s">
        <v>207</v>
      </c>
      <c r="B122" s="77">
        <v>43271</v>
      </c>
      <c r="C122" s="77">
        <v>43350</v>
      </c>
      <c r="D122" s="34" t="s">
        <v>1583</v>
      </c>
      <c r="E122" s="34" t="s">
        <v>322</v>
      </c>
      <c r="F122" s="34" t="s">
        <v>65</v>
      </c>
      <c r="G122" s="36">
        <v>14.246786809111885</v>
      </c>
      <c r="H122" s="36"/>
      <c r="I122" s="36"/>
      <c r="J122" s="36"/>
      <c r="K122" s="36"/>
      <c r="L122" s="36"/>
      <c r="M122" s="36"/>
      <c r="N122" s="36"/>
      <c r="O122" s="36"/>
      <c r="P122" s="36">
        <v>22</v>
      </c>
      <c r="Q122" s="36"/>
      <c r="R122" s="36"/>
      <c r="S122" s="36"/>
      <c r="T122" s="36"/>
      <c r="U122" s="36"/>
      <c r="V122" s="36"/>
      <c r="W122" s="36"/>
      <c r="X122" s="36"/>
      <c r="Y122" s="36">
        <v>9</v>
      </c>
      <c r="Z122" s="36"/>
      <c r="AA122" s="36"/>
      <c r="AB122" s="36"/>
      <c r="AC122" s="36"/>
      <c r="AD122" s="36"/>
      <c r="AE122" s="36"/>
      <c r="AF122" s="36"/>
      <c r="AG122" s="36"/>
      <c r="AH122" s="36">
        <v>14.246786809111885</v>
      </c>
      <c r="AI122" s="36">
        <v>22</v>
      </c>
      <c r="AJ122" s="36">
        <v>9</v>
      </c>
    </row>
    <row r="123" spans="1:36" x14ac:dyDescent="0.25">
      <c r="A123" s="34" t="s">
        <v>207</v>
      </c>
      <c r="B123" s="77">
        <v>43271</v>
      </c>
      <c r="C123" s="77">
        <v>43368</v>
      </c>
      <c r="D123" s="34" t="s">
        <v>1624</v>
      </c>
      <c r="E123" s="34" t="s">
        <v>324</v>
      </c>
      <c r="F123" s="34" t="s">
        <v>100</v>
      </c>
      <c r="G123" s="36"/>
      <c r="H123" s="36"/>
      <c r="I123" s="36"/>
      <c r="J123" s="36">
        <v>17.561216128850219</v>
      </c>
      <c r="K123" s="36"/>
      <c r="L123" s="36"/>
      <c r="M123" s="36"/>
      <c r="N123" s="36"/>
      <c r="O123" s="36"/>
      <c r="P123" s="36"/>
      <c r="Q123" s="36"/>
      <c r="R123" s="36"/>
      <c r="S123" s="36">
        <v>25</v>
      </c>
      <c r="T123" s="36"/>
      <c r="U123" s="36"/>
      <c r="V123" s="36"/>
      <c r="W123" s="36"/>
      <c r="X123" s="36"/>
      <c r="Y123" s="36"/>
      <c r="Z123" s="36"/>
      <c r="AA123" s="36"/>
      <c r="AB123" s="36">
        <v>0</v>
      </c>
      <c r="AC123" s="36"/>
      <c r="AD123" s="36"/>
      <c r="AE123" s="36"/>
      <c r="AF123" s="36"/>
      <c r="AG123" s="36"/>
      <c r="AH123" s="36">
        <v>17.561216128850219</v>
      </c>
      <c r="AI123" s="36">
        <v>25</v>
      </c>
      <c r="AJ123" s="36">
        <v>0</v>
      </c>
    </row>
    <row r="124" spans="1:36" x14ac:dyDescent="0.25">
      <c r="A124" s="34" t="s">
        <v>207</v>
      </c>
      <c r="B124" s="77">
        <v>43271</v>
      </c>
      <c r="C124" s="77">
        <v>43368</v>
      </c>
      <c r="D124" s="34" t="s">
        <v>1631</v>
      </c>
      <c r="E124" s="34" t="s">
        <v>323</v>
      </c>
      <c r="F124" s="34" t="s">
        <v>50</v>
      </c>
      <c r="G124" s="36"/>
      <c r="H124" s="36"/>
      <c r="I124" s="36"/>
      <c r="J124" s="36">
        <v>54.008018856785959</v>
      </c>
      <c r="K124" s="36"/>
      <c r="L124" s="36"/>
      <c r="M124" s="36"/>
      <c r="N124" s="36"/>
      <c r="O124" s="36"/>
      <c r="P124" s="36"/>
      <c r="Q124" s="36"/>
      <c r="R124" s="36"/>
      <c r="S124" s="36">
        <v>85</v>
      </c>
      <c r="T124" s="36"/>
      <c r="U124" s="36"/>
      <c r="V124" s="36"/>
      <c r="W124" s="36"/>
      <c r="X124" s="36"/>
      <c r="Y124" s="36"/>
      <c r="Z124" s="36"/>
      <c r="AA124" s="36"/>
      <c r="AB124" s="36">
        <v>0</v>
      </c>
      <c r="AC124" s="36"/>
      <c r="AD124" s="36"/>
      <c r="AE124" s="36"/>
      <c r="AF124" s="36"/>
      <c r="AG124" s="36"/>
      <c r="AH124" s="36">
        <v>54.008018856785959</v>
      </c>
      <c r="AI124" s="36">
        <v>85</v>
      </c>
      <c r="AJ124" s="36">
        <v>0</v>
      </c>
    </row>
    <row r="125" spans="1:36" x14ac:dyDescent="0.25">
      <c r="A125" s="34" t="s">
        <v>207</v>
      </c>
      <c r="B125" s="77">
        <v>43271</v>
      </c>
      <c r="C125" s="77">
        <v>43376</v>
      </c>
      <c r="D125" s="34" t="s">
        <v>1616</v>
      </c>
      <c r="E125" s="34" t="s">
        <v>325</v>
      </c>
      <c r="F125" s="34" t="s">
        <v>81</v>
      </c>
      <c r="G125" s="36"/>
      <c r="H125" s="36"/>
      <c r="I125" s="36"/>
      <c r="J125" s="36">
        <v>3.1795810176504768</v>
      </c>
      <c r="K125" s="36">
        <v>19.07748610590286</v>
      </c>
      <c r="L125" s="36"/>
      <c r="M125" s="36"/>
      <c r="N125" s="36"/>
      <c r="O125" s="36"/>
      <c r="P125" s="36"/>
      <c r="Q125" s="36"/>
      <c r="R125" s="36"/>
      <c r="S125" s="36">
        <v>4</v>
      </c>
      <c r="T125" s="36">
        <v>24</v>
      </c>
      <c r="U125" s="36"/>
      <c r="V125" s="36"/>
      <c r="W125" s="36"/>
      <c r="X125" s="36"/>
      <c r="Y125" s="36"/>
      <c r="Z125" s="36"/>
      <c r="AA125" s="36"/>
      <c r="AB125" s="36">
        <v>0</v>
      </c>
      <c r="AC125" s="36">
        <v>0</v>
      </c>
      <c r="AD125" s="36"/>
      <c r="AE125" s="36"/>
      <c r="AF125" s="36"/>
      <c r="AG125" s="36"/>
      <c r="AH125" s="36">
        <v>22.257067123553337</v>
      </c>
      <c r="AI125" s="36">
        <v>28</v>
      </c>
      <c r="AJ125" s="36">
        <v>0</v>
      </c>
    </row>
    <row r="126" spans="1:36" x14ac:dyDescent="0.25">
      <c r="A126" s="34" t="s">
        <v>207</v>
      </c>
      <c r="B126" s="77">
        <v>43271</v>
      </c>
      <c r="C126" s="77">
        <v>43378</v>
      </c>
      <c r="D126" s="34" t="s">
        <v>1694</v>
      </c>
      <c r="E126" s="34" t="s">
        <v>328</v>
      </c>
      <c r="F126" s="34" t="s">
        <v>329</v>
      </c>
      <c r="G126" s="36"/>
      <c r="H126" s="36"/>
      <c r="I126" s="36"/>
      <c r="J126" s="36"/>
      <c r="K126" s="36">
        <v>25.845014659267438</v>
      </c>
      <c r="L126" s="36"/>
      <c r="M126" s="36"/>
      <c r="N126" s="36"/>
      <c r="O126" s="36"/>
      <c r="P126" s="36"/>
      <c r="Q126" s="36"/>
      <c r="R126" s="36"/>
      <c r="S126" s="36"/>
      <c r="T126" s="36">
        <v>24</v>
      </c>
      <c r="U126" s="36"/>
      <c r="V126" s="36"/>
      <c r="W126" s="36"/>
      <c r="X126" s="36"/>
      <c r="Y126" s="36"/>
      <c r="Z126" s="36"/>
      <c r="AA126" s="36"/>
      <c r="AB126" s="36"/>
      <c r="AC126" s="36">
        <v>0</v>
      </c>
      <c r="AD126" s="36"/>
      <c r="AE126" s="36"/>
      <c r="AF126" s="36"/>
      <c r="AG126" s="36"/>
      <c r="AH126" s="36">
        <v>25.845014659267438</v>
      </c>
      <c r="AI126" s="36">
        <v>24</v>
      </c>
      <c r="AJ126" s="36">
        <v>0</v>
      </c>
    </row>
    <row r="127" spans="1:36" x14ac:dyDescent="0.25">
      <c r="A127" s="34" t="s">
        <v>207</v>
      </c>
      <c r="B127" s="77">
        <v>43271</v>
      </c>
      <c r="C127" s="77">
        <v>43378</v>
      </c>
      <c r="D127" s="34" t="s">
        <v>1731</v>
      </c>
      <c r="E127" s="34" t="s">
        <v>326</v>
      </c>
      <c r="F127" s="34" t="s">
        <v>58</v>
      </c>
      <c r="G127" s="36"/>
      <c r="H127" s="36"/>
      <c r="I127" s="36"/>
      <c r="J127" s="36"/>
      <c r="K127" s="36">
        <v>42.1840429381554</v>
      </c>
      <c r="L127" s="36"/>
      <c r="M127" s="36"/>
      <c r="N127" s="36"/>
      <c r="O127" s="36"/>
      <c r="P127" s="36"/>
      <c r="Q127" s="36"/>
      <c r="R127" s="36"/>
      <c r="S127" s="36"/>
      <c r="T127" s="36">
        <v>36</v>
      </c>
      <c r="U127" s="36"/>
      <c r="V127" s="36"/>
      <c r="W127" s="36"/>
      <c r="X127" s="36"/>
      <c r="Y127" s="36"/>
      <c r="Z127" s="36"/>
      <c r="AA127" s="36"/>
      <c r="AB127" s="36"/>
      <c r="AC127" s="36">
        <v>0</v>
      </c>
      <c r="AD127" s="36"/>
      <c r="AE127" s="36"/>
      <c r="AF127" s="36"/>
      <c r="AG127" s="36"/>
      <c r="AH127" s="36">
        <v>42.1840429381554</v>
      </c>
      <c r="AI127" s="36">
        <v>36</v>
      </c>
      <c r="AJ127" s="36">
        <v>0</v>
      </c>
    </row>
    <row r="128" spans="1:36" x14ac:dyDescent="0.25">
      <c r="A128" s="34" t="s">
        <v>207</v>
      </c>
      <c r="B128" s="77">
        <v>43271</v>
      </c>
      <c r="C128" s="77">
        <v>43382</v>
      </c>
      <c r="D128" s="34" t="s">
        <v>1631</v>
      </c>
      <c r="E128" s="34" t="s">
        <v>327</v>
      </c>
      <c r="F128" s="34" t="s">
        <v>50</v>
      </c>
      <c r="G128" s="36"/>
      <c r="H128" s="36"/>
      <c r="I128" s="36"/>
      <c r="J128" s="36"/>
      <c r="K128" s="36"/>
      <c r="L128" s="36">
        <v>54.008018856785959</v>
      </c>
      <c r="M128" s="36"/>
      <c r="N128" s="36"/>
      <c r="O128" s="36"/>
      <c r="P128" s="36"/>
      <c r="Q128" s="36"/>
      <c r="R128" s="36"/>
      <c r="S128" s="36"/>
      <c r="T128" s="36"/>
      <c r="U128" s="36">
        <v>85</v>
      </c>
      <c r="V128" s="36"/>
      <c r="W128" s="36"/>
      <c r="X128" s="36"/>
      <c r="Y128" s="36"/>
      <c r="Z128" s="36"/>
      <c r="AA128" s="36"/>
      <c r="AB128" s="36"/>
      <c r="AC128" s="36"/>
      <c r="AD128" s="36">
        <v>0</v>
      </c>
      <c r="AE128" s="36"/>
      <c r="AF128" s="36"/>
      <c r="AG128" s="36"/>
      <c r="AH128" s="36">
        <v>54.008018856785959</v>
      </c>
      <c r="AI128" s="36">
        <v>85</v>
      </c>
      <c r="AJ128" s="36">
        <v>0</v>
      </c>
    </row>
    <row r="129" spans="1:36" x14ac:dyDescent="0.25">
      <c r="A129" s="34" t="s">
        <v>207</v>
      </c>
      <c r="B129" s="77">
        <v>43271</v>
      </c>
      <c r="C129" s="77">
        <v>43396</v>
      </c>
      <c r="D129" s="34" t="s">
        <v>1735</v>
      </c>
      <c r="E129" s="34" t="s">
        <v>330</v>
      </c>
      <c r="F129" s="34" t="s">
        <v>19</v>
      </c>
      <c r="G129" s="36"/>
      <c r="H129" s="36"/>
      <c r="I129" s="36"/>
      <c r="J129" s="36"/>
      <c r="K129" s="36">
        <v>668.09963433203484</v>
      </c>
      <c r="L129" s="36"/>
      <c r="M129" s="36"/>
      <c r="N129" s="36"/>
      <c r="O129" s="36"/>
      <c r="P129" s="36"/>
      <c r="Q129" s="36"/>
      <c r="R129" s="36"/>
      <c r="S129" s="36"/>
      <c r="T129" s="36">
        <v>500</v>
      </c>
      <c r="U129" s="36"/>
      <c r="V129" s="36"/>
      <c r="W129" s="36"/>
      <c r="X129" s="36"/>
      <c r="Y129" s="36"/>
      <c r="Z129" s="36"/>
      <c r="AA129" s="36"/>
      <c r="AB129" s="36"/>
      <c r="AC129" s="36">
        <v>0</v>
      </c>
      <c r="AD129" s="36"/>
      <c r="AE129" s="36"/>
      <c r="AF129" s="36"/>
      <c r="AG129" s="36"/>
      <c r="AH129" s="36">
        <v>668.09963433203484</v>
      </c>
      <c r="AI129" s="36">
        <v>500</v>
      </c>
      <c r="AJ129" s="36">
        <v>0</v>
      </c>
    </row>
    <row r="130" spans="1:36" x14ac:dyDescent="0.25">
      <c r="A130" s="34" t="s">
        <v>207</v>
      </c>
      <c r="B130" s="77">
        <v>43271</v>
      </c>
      <c r="C130" s="77">
        <v>43398</v>
      </c>
      <c r="D130" s="34" t="s">
        <v>1631</v>
      </c>
      <c r="E130" s="34" t="s">
        <v>331</v>
      </c>
      <c r="F130" s="34" t="s">
        <v>50</v>
      </c>
      <c r="G130" s="36"/>
      <c r="H130" s="36"/>
      <c r="I130" s="36"/>
      <c r="J130" s="36"/>
      <c r="K130" s="36"/>
      <c r="L130" s="36"/>
      <c r="M130" s="36"/>
      <c r="N130" s="36">
        <v>57.184961142479253</v>
      </c>
      <c r="O130" s="36"/>
      <c r="P130" s="36"/>
      <c r="Q130" s="36"/>
      <c r="R130" s="36"/>
      <c r="S130" s="36"/>
      <c r="T130" s="36"/>
      <c r="U130" s="36"/>
      <c r="V130" s="36"/>
      <c r="W130" s="36">
        <v>90</v>
      </c>
      <c r="X130" s="36"/>
      <c r="Y130" s="36"/>
      <c r="Z130" s="36"/>
      <c r="AA130" s="36"/>
      <c r="AB130" s="36"/>
      <c r="AC130" s="36"/>
      <c r="AD130" s="36"/>
      <c r="AE130" s="36"/>
      <c r="AF130" s="36">
        <v>0</v>
      </c>
      <c r="AG130" s="36"/>
      <c r="AH130" s="36">
        <v>57.184961142479253</v>
      </c>
      <c r="AI130" s="36">
        <v>90</v>
      </c>
      <c r="AJ130" s="36">
        <v>0</v>
      </c>
    </row>
    <row r="131" spans="1:36" x14ac:dyDescent="0.25">
      <c r="A131" s="34" t="s">
        <v>207</v>
      </c>
      <c r="B131" s="77">
        <v>43271</v>
      </c>
      <c r="C131" s="77">
        <v>43635</v>
      </c>
      <c r="D131" s="34" t="s">
        <v>1676</v>
      </c>
      <c r="E131" s="34" t="s">
        <v>332</v>
      </c>
      <c r="F131" s="34" t="s">
        <v>24</v>
      </c>
      <c r="G131" s="36"/>
      <c r="H131" s="36"/>
      <c r="I131" s="36"/>
      <c r="J131" s="36">
        <v>79.680606031264944</v>
      </c>
      <c r="K131" s="36">
        <v>159.36121206252989</v>
      </c>
      <c r="L131" s="36"/>
      <c r="M131" s="36"/>
      <c r="N131" s="36"/>
      <c r="O131" s="36"/>
      <c r="P131" s="36"/>
      <c r="Q131" s="36"/>
      <c r="R131" s="36"/>
      <c r="S131" s="36">
        <v>84</v>
      </c>
      <c r="T131" s="36">
        <v>168</v>
      </c>
      <c r="U131" s="36"/>
      <c r="V131" s="36"/>
      <c r="W131" s="36"/>
      <c r="X131" s="36"/>
      <c r="Y131" s="36"/>
      <c r="Z131" s="36"/>
      <c r="AA131" s="36"/>
      <c r="AB131" s="36">
        <v>0</v>
      </c>
      <c r="AC131" s="36">
        <v>0</v>
      </c>
      <c r="AD131" s="36"/>
      <c r="AE131" s="36"/>
      <c r="AF131" s="36"/>
      <c r="AG131" s="36"/>
      <c r="AH131" s="36">
        <v>239.04181809379483</v>
      </c>
      <c r="AI131" s="36">
        <v>252</v>
      </c>
      <c r="AJ131" s="36">
        <v>0</v>
      </c>
    </row>
    <row r="132" spans="1:36" x14ac:dyDescent="0.25">
      <c r="A132" s="34" t="s">
        <v>207</v>
      </c>
      <c r="B132" s="77">
        <v>43272</v>
      </c>
      <c r="C132" s="77">
        <v>43494</v>
      </c>
      <c r="D132" s="34" t="s">
        <v>1612</v>
      </c>
      <c r="E132" s="34" t="s">
        <v>333</v>
      </c>
      <c r="F132" s="34" t="s">
        <v>96</v>
      </c>
      <c r="G132" s="36"/>
      <c r="H132" s="36"/>
      <c r="I132" s="36"/>
      <c r="J132" s="36"/>
      <c r="K132" s="36"/>
      <c r="L132" s="36"/>
      <c r="M132" s="36"/>
      <c r="N132" s="36">
        <v>18.805059779012822</v>
      </c>
      <c r="O132" s="36"/>
      <c r="P132" s="36"/>
      <c r="Q132" s="36"/>
      <c r="R132" s="36"/>
      <c r="S132" s="36"/>
      <c r="T132" s="36"/>
      <c r="U132" s="36"/>
      <c r="V132" s="36"/>
      <c r="W132" s="36">
        <v>30</v>
      </c>
      <c r="X132" s="36"/>
      <c r="Y132" s="36"/>
      <c r="Z132" s="36"/>
      <c r="AA132" s="36"/>
      <c r="AB132" s="36"/>
      <c r="AC132" s="36"/>
      <c r="AD132" s="36"/>
      <c r="AE132" s="36"/>
      <c r="AF132" s="36">
        <v>0</v>
      </c>
      <c r="AG132" s="36"/>
      <c r="AH132" s="36">
        <v>18.805059779012822</v>
      </c>
      <c r="AI132" s="36">
        <v>30</v>
      </c>
      <c r="AJ132" s="36">
        <v>0</v>
      </c>
    </row>
    <row r="133" spans="1:36" x14ac:dyDescent="0.25">
      <c r="A133" s="34" t="s">
        <v>207</v>
      </c>
      <c r="B133" s="77">
        <v>43276</v>
      </c>
      <c r="C133" s="77">
        <v>43396</v>
      </c>
      <c r="D133" s="34" t="s">
        <v>1668</v>
      </c>
      <c r="E133" s="34" t="s">
        <v>351</v>
      </c>
      <c r="F133" s="34" t="s">
        <v>352</v>
      </c>
      <c r="G133" s="36"/>
      <c r="H133" s="36"/>
      <c r="I133" s="36"/>
      <c r="J133" s="36"/>
      <c r="K133" s="36"/>
      <c r="L133" s="36"/>
      <c r="M133" s="36"/>
      <c r="N133" s="36">
        <v>57.847373854489767</v>
      </c>
      <c r="O133" s="36"/>
      <c r="P133" s="36"/>
      <c r="Q133" s="36"/>
      <c r="R133" s="36"/>
      <c r="S133" s="36"/>
      <c r="T133" s="36"/>
      <c r="U133" s="36"/>
      <c r="V133" s="36"/>
      <c r="W133" s="36">
        <v>50</v>
      </c>
      <c r="X133" s="36"/>
      <c r="Y133" s="36"/>
      <c r="Z133" s="36"/>
      <c r="AA133" s="36"/>
      <c r="AB133" s="36"/>
      <c r="AC133" s="36"/>
      <c r="AD133" s="36"/>
      <c r="AE133" s="36"/>
      <c r="AF133" s="36">
        <v>0</v>
      </c>
      <c r="AG133" s="36"/>
      <c r="AH133" s="36">
        <v>57.847373854489767</v>
      </c>
      <c r="AI133" s="36">
        <v>50</v>
      </c>
      <c r="AJ133" s="36">
        <v>0</v>
      </c>
    </row>
    <row r="134" spans="1:36" x14ac:dyDescent="0.25">
      <c r="A134" s="34" t="s">
        <v>207</v>
      </c>
      <c r="B134" s="77">
        <v>43276</v>
      </c>
      <c r="C134" s="77">
        <v>43396</v>
      </c>
      <c r="D134" s="34" t="s">
        <v>1694</v>
      </c>
      <c r="E134" s="34" t="s">
        <v>353</v>
      </c>
      <c r="F134" s="34" t="s">
        <v>84</v>
      </c>
      <c r="G134" s="36"/>
      <c r="H134" s="36"/>
      <c r="I134" s="36"/>
      <c r="J134" s="36"/>
      <c r="K134" s="36"/>
      <c r="L134" s="36"/>
      <c r="M134" s="36">
        <v>28.144533073818231</v>
      </c>
      <c r="N134" s="36"/>
      <c r="O134" s="36"/>
      <c r="P134" s="36"/>
      <c r="Q134" s="36"/>
      <c r="R134" s="36"/>
      <c r="S134" s="36"/>
      <c r="T134" s="36"/>
      <c r="U134" s="36"/>
      <c r="V134" s="36">
        <v>24</v>
      </c>
      <c r="W134" s="36"/>
      <c r="X134" s="36"/>
      <c r="Y134" s="36"/>
      <c r="Z134" s="36"/>
      <c r="AA134" s="36"/>
      <c r="AB134" s="36"/>
      <c r="AC134" s="36"/>
      <c r="AD134" s="36"/>
      <c r="AE134" s="36">
        <v>0</v>
      </c>
      <c r="AF134" s="36"/>
      <c r="AG134" s="36"/>
      <c r="AH134" s="36">
        <v>28.144533073818231</v>
      </c>
      <c r="AI134" s="36">
        <v>24</v>
      </c>
      <c r="AJ134" s="36">
        <v>0</v>
      </c>
    </row>
    <row r="135" spans="1:36" x14ac:dyDescent="0.25">
      <c r="A135" s="34" t="s">
        <v>207</v>
      </c>
      <c r="B135" s="77">
        <v>43276</v>
      </c>
      <c r="C135" s="77">
        <v>43396</v>
      </c>
      <c r="D135" s="34" t="s">
        <v>1694</v>
      </c>
      <c r="E135" s="34" t="s">
        <v>354</v>
      </c>
      <c r="F135" s="34" t="s">
        <v>40</v>
      </c>
      <c r="G135" s="36"/>
      <c r="H135" s="36"/>
      <c r="I135" s="36"/>
      <c r="J135" s="36"/>
      <c r="K135" s="36"/>
      <c r="L135" s="36"/>
      <c r="M135" s="36"/>
      <c r="N135" s="36">
        <v>84.433599221454699</v>
      </c>
      <c r="O135" s="36"/>
      <c r="P135" s="36"/>
      <c r="Q135" s="36"/>
      <c r="R135" s="36"/>
      <c r="S135" s="36"/>
      <c r="T135" s="36"/>
      <c r="U135" s="36"/>
      <c r="V135" s="36"/>
      <c r="W135" s="36">
        <v>72</v>
      </c>
      <c r="X135" s="36"/>
      <c r="Y135" s="36"/>
      <c r="Z135" s="36"/>
      <c r="AA135" s="36"/>
      <c r="AB135" s="36"/>
      <c r="AC135" s="36"/>
      <c r="AD135" s="36"/>
      <c r="AE135" s="36"/>
      <c r="AF135" s="36">
        <v>0</v>
      </c>
      <c r="AG135" s="36"/>
      <c r="AH135" s="36">
        <v>84.433599221454699</v>
      </c>
      <c r="AI135" s="36">
        <v>72</v>
      </c>
      <c r="AJ135" s="36">
        <v>0</v>
      </c>
    </row>
    <row r="136" spans="1:36" x14ac:dyDescent="0.25">
      <c r="A136" s="34" t="s">
        <v>207</v>
      </c>
      <c r="B136" s="77">
        <v>43276</v>
      </c>
      <c r="C136" s="77">
        <v>43398</v>
      </c>
      <c r="D136" s="34" t="s">
        <v>1591</v>
      </c>
      <c r="E136" s="34" t="s">
        <v>349</v>
      </c>
      <c r="F136" s="34" t="s">
        <v>350</v>
      </c>
      <c r="G136" s="36"/>
      <c r="H136" s="36"/>
      <c r="I136" s="36"/>
      <c r="J136" s="36"/>
      <c r="K136" s="36"/>
      <c r="L136" s="36"/>
      <c r="M136" s="36"/>
      <c r="N136" s="36">
        <v>14.771075551777351</v>
      </c>
      <c r="O136" s="36"/>
      <c r="P136" s="36"/>
      <c r="Q136" s="36"/>
      <c r="R136" s="36"/>
      <c r="S136" s="36"/>
      <c r="T136" s="36"/>
      <c r="U136" s="36"/>
      <c r="V136" s="36"/>
      <c r="W136" s="36">
        <v>24</v>
      </c>
      <c r="X136" s="36"/>
      <c r="Y136" s="36"/>
      <c r="Z136" s="36"/>
      <c r="AA136" s="36"/>
      <c r="AB136" s="36"/>
      <c r="AC136" s="36"/>
      <c r="AD136" s="36"/>
      <c r="AE136" s="36"/>
      <c r="AF136" s="36">
        <v>0</v>
      </c>
      <c r="AG136" s="36"/>
      <c r="AH136" s="36">
        <v>14.771075551777351</v>
      </c>
      <c r="AI136" s="36">
        <v>24</v>
      </c>
      <c r="AJ136" s="36">
        <v>0</v>
      </c>
    </row>
    <row r="137" spans="1:36" x14ac:dyDescent="0.25">
      <c r="A137" s="34" t="s">
        <v>207</v>
      </c>
      <c r="B137" s="77">
        <v>43276</v>
      </c>
      <c r="C137" s="77">
        <v>43403</v>
      </c>
      <c r="D137" s="34" t="s">
        <v>1694</v>
      </c>
      <c r="E137" s="34" t="s">
        <v>359</v>
      </c>
      <c r="F137" s="34" t="s">
        <v>25</v>
      </c>
      <c r="G137" s="36"/>
      <c r="H137" s="36"/>
      <c r="I137" s="36"/>
      <c r="J137" s="36"/>
      <c r="K137" s="36"/>
      <c r="L137" s="36"/>
      <c r="M137" s="36"/>
      <c r="N137" s="36"/>
      <c r="O137" s="36">
        <v>234.53777561515193</v>
      </c>
      <c r="P137" s="36"/>
      <c r="Q137" s="36"/>
      <c r="R137" s="36"/>
      <c r="S137" s="36"/>
      <c r="T137" s="36"/>
      <c r="U137" s="36"/>
      <c r="V137" s="36"/>
      <c r="W137" s="36"/>
      <c r="X137" s="36">
        <v>200</v>
      </c>
      <c r="Y137" s="36"/>
      <c r="Z137" s="36"/>
      <c r="AA137" s="36"/>
      <c r="AB137" s="36"/>
      <c r="AC137" s="36"/>
      <c r="AD137" s="36"/>
      <c r="AE137" s="36"/>
      <c r="AF137" s="36"/>
      <c r="AG137" s="36">
        <v>0</v>
      </c>
      <c r="AH137" s="36">
        <v>234.53777561515193</v>
      </c>
      <c r="AI137" s="36">
        <v>200</v>
      </c>
      <c r="AJ137" s="36">
        <v>0</v>
      </c>
    </row>
    <row r="138" spans="1:36" x14ac:dyDescent="0.25">
      <c r="A138" s="34" t="s">
        <v>207</v>
      </c>
      <c r="B138" s="77">
        <v>43276</v>
      </c>
      <c r="C138" s="77">
        <v>43413</v>
      </c>
      <c r="D138" s="34" t="s">
        <v>1672</v>
      </c>
      <c r="E138" s="34" t="s">
        <v>363</v>
      </c>
      <c r="F138" s="34" t="s">
        <v>95</v>
      </c>
      <c r="G138" s="36"/>
      <c r="H138" s="36"/>
      <c r="I138" s="36"/>
      <c r="J138" s="36"/>
      <c r="K138" s="36"/>
      <c r="L138" s="36"/>
      <c r="M138" s="36"/>
      <c r="N138" s="36">
        <v>355.38441999364181</v>
      </c>
      <c r="O138" s="36"/>
      <c r="P138" s="36"/>
      <c r="Q138" s="36"/>
      <c r="R138" s="36"/>
      <c r="S138" s="36"/>
      <c r="T138" s="36"/>
      <c r="U138" s="36"/>
      <c r="V138" s="36"/>
      <c r="W138" s="36">
        <v>377</v>
      </c>
      <c r="X138" s="36"/>
      <c r="Y138" s="36"/>
      <c r="Z138" s="36"/>
      <c r="AA138" s="36"/>
      <c r="AB138" s="36"/>
      <c r="AC138" s="36"/>
      <c r="AD138" s="36"/>
      <c r="AE138" s="36"/>
      <c r="AF138" s="36">
        <v>0</v>
      </c>
      <c r="AG138" s="36"/>
      <c r="AH138" s="36">
        <v>355.38441999364181</v>
      </c>
      <c r="AI138" s="36">
        <v>377</v>
      </c>
      <c r="AJ138" s="36">
        <v>0</v>
      </c>
    </row>
    <row r="139" spans="1:36" x14ac:dyDescent="0.25">
      <c r="A139" s="34" t="s">
        <v>207</v>
      </c>
      <c r="B139" s="77">
        <v>43277</v>
      </c>
      <c r="C139" s="77">
        <v>43378</v>
      </c>
      <c r="D139" s="34" t="s">
        <v>1623</v>
      </c>
      <c r="E139" s="34" t="s">
        <v>342</v>
      </c>
      <c r="F139" s="34" t="s">
        <v>343</v>
      </c>
      <c r="G139" s="36"/>
      <c r="H139" s="36"/>
      <c r="I139" s="36"/>
      <c r="J139" s="36"/>
      <c r="K139" s="36">
        <v>8.4293837418481043</v>
      </c>
      <c r="L139" s="36"/>
      <c r="M139" s="36"/>
      <c r="N139" s="36"/>
      <c r="O139" s="36"/>
      <c r="P139" s="36"/>
      <c r="Q139" s="36"/>
      <c r="R139" s="36"/>
      <c r="S139" s="36"/>
      <c r="T139" s="36">
        <v>12</v>
      </c>
      <c r="U139" s="36"/>
      <c r="V139" s="36"/>
      <c r="W139" s="36"/>
      <c r="X139" s="36"/>
      <c r="Y139" s="36"/>
      <c r="Z139" s="36"/>
      <c r="AA139" s="36"/>
      <c r="AB139" s="36"/>
      <c r="AC139" s="36">
        <v>0</v>
      </c>
      <c r="AD139" s="36"/>
      <c r="AE139" s="36"/>
      <c r="AF139" s="36"/>
      <c r="AG139" s="36"/>
      <c r="AH139" s="36">
        <v>8.4293837418481043</v>
      </c>
      <c r="AI139" s="36">
        <v>12</v>
      </c>
      <c r="AJ139" s="36">
        <v>0</v>
      </c>
    </row>
    <row r="140" spans="1:36" x14ac:dyDescent="0.25">
      <c r="A140" s="34" t="s">
        <v>207</v>
      </c>
      <c r="B140" s="77">
        <v>43277</v>
      </c>
      <c r="C140" s="77">
        <v>43378</v>
      </c>
      <c r="D140" s="34" t="s">
        <v>1672</v>
      </c>
      <c r="E140" s="34" t="s">
        <v>342</v>
      </c>
      <c r="F140" s="34" t="s">
        <v>343</v>
      </c>
      <c r="G140" s="36"/>
      <c r="H140" s="36"/>
      <c r="I140" s="36"/>
      <c r="J140" s="36"/>
      <c r="K140" s="36">
        <v>13.293749618782471</v>
      </c>
      <c r="L140" s="36"/>
      <c r="M140" s="36"/>
      <c r="N140" s="36"/>
      <c r="O140" s="36"/>
      <c r="P140" s="36"/>
      <c r="Q140" s="36"/>
      <c r="R140" s="36"/>
      <c r="S140" s="36"/>
      <c r="T140" s="36">
        <v>12</v>
      </c>
      <c r="U140" s="36"/>
      <c r="V140" s="36"/>
      <c r="W140" s="36"/>
      <c r="X140" s="36"/>
      <c r="Y140" s="36"/>
      <c r="Z140" s="36"/>
      <c r="AA140" s="36"/>
      <c r="AB140" s="36"/>
      <c r="AC140" s="36">
        <v>0</v>
      </c>
      <c r="AD140" s="36"/>
      <c r="AE140" s="36"/>
      <c r="AF140" s="36"/>
      <c r="AG140" s="36"/>
      <c r="AH140" s="36">
        <v>13.293749618782471</v>
      </c>
      <c r="AI140" s="36">
        <v>12</v>
      </c>
      <c r="AJ140" s="36">
        <v>0</v>
      </c>
    </row>
    <row r="141" spans="1:36" x14ac:dyDescent="0.25">
      <c r="A141" s="34" t="s">
        <v>207</v>
      </c>
      <c r="B141" s="77">
        <v>43277</v>
      </c>
      <c r="C141" s="77">
        <v>43378</v>
      </c>
      <c r="D141" s="34" t="s">
        <v>1672</v>
      </c>
      <c r="E141" s="34" t="s">
        <v>341</v>
      </c>
      <c r="F141" s="34" t="s">
        <v>101</v>
      </c>
      <c r="G141" s="36"/>
      <c r="H141" s="36"/>
      <c r="I141" s="36"/>
      <c r="J141" s="36"/>
      <c r="K141" s="36">
        <v>14.827853784235398</v>
      </c>
      <c r="L141" s="36"/>
      <c r="M141" s="36"/>
      <c r="N141" s="36"/>
      <c r="O141" s="36"/>
      <c r="P141" s="36"/>
      <c r="Q141" s="36"/>
      <c r="R141" s="36"/>
      <c r="S141" s="36"/>
      <c r="T141" s="36">
        <v>12</v>
      </c>
      <c r="U141" s="36"/>
      <c r="V141" s="36"/>
      <c r="W141" s="36"/>
      <c r="X141" s="36"/>
      <c r="Y141" s="36"/>
      <c r="Z141" s="36"/>
      <c r="AA141" s="36"/>
      <c r="AB141" s="36"/>
      <c r="AC141" s="36">
        <v>0</v>
      </c>
      <c r="AD141" s="36"/>
      <c r="AE141" s="36"/>
      <c r="AF141" s="36"/>
      <c r="AG141" s="36"/>
      <c r="AH141" s="36">
        <v>14.827853784235398</v>
      </c>
      <c r="AI141" s="36">
        <v>12</v>
      </c>
      <c r="AJ141" s="36">
        <v>0</v>
      </c>
    </row>
    <row r="142" spans="1:36" x14ac:dyDescent="0.25">
      <c r="A142" s="34" t="s">
        <v>207</v>
      </c>
      <c r="B142" s="77">
        <v>43277</v>
      </c>
      <c r="C142" s="77">
        <v>43378</v>
      </c>
      <c r="D142" s="34" t="s">
        <v>1718</v>
      </c>
      <c r="E142" s="34" t="s">
        <v>344</v>
      </c>
      <c r="F142" s="34" t="s">
        <v>345</v>
      </c>
      <c r="G142" s="36"/>
      <c r="H142" s="36"/>
      <c r="I142" s="36"/>
      <c r="J142" s="36"/>
      <c r="K142" s="36">
        <v>18.005251023714408</v>
      </c>
      <c r="L142" s="36"/>
      <c r="M142" s="36"/>
      <c r="N142" s="36"/>
      <c r="O142" s="36"/>
      <c r="P142" s="36"/>
      <c r="Q142" s="36"/>
      <c r="R142" s="36"/>
      <c r="S142" s="36"/>
      <c r="T142" s="36">
        <v>15</v>
      </c>
      <c r="U142" s="36"/>
      <c r="V142" s="36"/>
      <c r="W142" s="36"/>
      <c r="X142" s="36"/>
      <c r="Y142" s="36"/>
      <c r="Z142" s="36"/>
      <c r="AA142" s="36"/>
      <c r="AB142" s="36"/>
      <c r="AC142" s="36">
        <v>0</v>
      </c>
      <c r="AD142" s="36"/>
      <c r="AE142" s="36"/>
      <c r="AF142" s="36"/>
      <c r="AG142" s="36"/>
      <c r="AH142" s="36">
        <v>18.005251023714408</v>
      </c>
      <c r="AI142" s="36">
        <v>15</v>
      </c>
      <c r="AJ142" s="36">
        <v>0</v>
      </c>
    </row>
    <row r="143" spans="1:36" x14ac:dyDescent="0.25">
      <c r="A143" s="34" t="s">
        <v>207</v>
      </c>
      <c r="B143" s="77">
        <v>43277</v>
      </c>
      <c r="C143" s="77">
        <v>43378</v>
      </c>
      <c r="D143" s="34" t="s">
        <v>1730</v>
      </c>
      <c r="E143" s="34" t="s">
        <v>339</v>
      </c>
      <c r="F143" s="34" t="s">
        <v>340</v>
      </c>
      <c r="G143" s="36"/>
      <c r="H143" s="36"/>
      <c r="I143" s="36"/>
      <c r="J143" s="36"/>
      <c r="K143" s="36">
        <v>16.071515452883709</v>
      </c>
      <c r="L143" s="36"/>
      <c r="M143" s="36"/>
      <c r="N143" s="36"/>
      <c r="O143" s="36"/>
      <c r="P143" s="36"/>
      <c r="Q143" s="36"/>
      <c r="R143" s="36"/>
      <c r="S143" s="36"/>
      <c r="T143" s="36">
        <v>12</v>
      </c>
      <c r="U143" s="36"/>
      <c r="V143" s="36"/>
      <c r="W143" s="36"/>
      <c r="X143" s="36"/>
      <c r="Y143" s="36"/>
      <c r="Z143" s="36"/>
      <c r="AA143" s="36"/>
      <c r="AB143" s="36"/>
      <c r="AC143" s="36">
        <v>0</v>
      </c>
      <c r="AD143" s="36"/>
      <c r="AE143" s="36"/>
      <c r="AF143" s="36"/>
      <c r="AG143" s="36"/>
      <c r="AH143" s="36">
        <v>16.071515452883709</v>
      </c>
      <c r="AI143" s="36">
        <v>12</v>
      </c>
      <c r="AJ143" s="36">
        <v>0</v>
      </c>
    </row>
    <row r="144" spans="1:36" x14ac:dyDescent="0.25">
      <c r="A144" s="34" t="s">
        <v>207</v>
      </c>
      <c r="B144" s="77">
        <v>43277</v>
      </c>
      <c r="C144" s="77">
        <v>43403</v>
      </c>
      <c r="D144" s="34" t="s">
        <v>1709</v>
      </c>
      <c r="E144" s="34" t="s">
        <v>360</v>
      </c>
      <c r="F144" s="34" t="s">
        <v>79</v>
      </c>
      <c r="G144" s="36"/>
      <c r="H144" s="36"/>
      <c r="I144" s="36"/>
      <c r="J144" s="36"/>
      <c r="K144" s="36"/>
      <c r="L144" s="36"/>
      <c r="M144" s="36"/>
      <c r="N144" s="36"/>
      <c r="O144" s="36">
        <v>116.23159317613091</v>
      </c>
      <c r="P144" s="36"/>
      <c r="Q144" s="36"/>
      <c r="R144" s="36"/>
      <c r="S144" s="36"/>
      <c r="T144" s="36"/>
      <c r="U144" s="36"/>
      <c r="V144" s="36"/>
      <c r="W144" s="36"/>
      <c r="X144" s="36">
        <v>100</v>
      </c>
      <c r="Y144" s="36"/>
      <c r="Z144" s="36"/>
      <c r="AA144" s="36"/>
      <c r="AB144" s="36"/>
      <c r="AC144" s="36"/>
      <c r="AD144" s="36"/>
      <c r="AE144" s="36"/>
      <c r="AF144" s="36"/>
      <c r="AG144" s="36">
        <v>0</v>
      </c>
      <c r="AH144" s="36">
        <v>116.23159317613091</v>
      </c>
      <c r="AI144" s="36">
        <v>100</v>
      </c>
      <c r="AJ144" s="36">
        <v>0</v>
      </c>
    </row>
    <row r="145" spans="1:36" x14ac:dyDescent="0.25">
      <c r="A145" s="34" t="s">
        <v>207</v>
      </c>
      <c r="B145" s="77">
        <v>43278</v>
      </c>
      <c r="C145" s="77">
        <v>43342</v>
      </c>
      <c r="D145" s="34" t="s">
        <v>1621</v>
      </c>
      <c r="E145" s="34" t="s">
        <v>336</v>
      </c>
      <c r="F145" s="34" t="s">
        <v>337</v>
      </c>
      <c r="G145" s="36">
        <v>9.1587656511168269</v>
      </c>
      <c r="H145" s="36"/>
      <c r="I145" s="36"/>
      <c r="J145" s="36"/>
      <c r="K145" s="36"/>
      <c r="L145" s="36"/>
      <c r="M145" s="36"/>
      <c r="N145" s="36"/>
      <c r="O145" s="36"/>
      <c r="P145" s="36">
        <v>12</v>
      </c>
      <c r="Q145" s="36"/>
      <c r="R145" s="36"/>
      <c r="S145" s="36"/>
      <c r="T145" s="36"/>
      <c r="U145" s="36"/>
      <c r="V145" s="36"/>
      <c r="W145" s="36"/>
      <c r="X145" s="36"/>
      <c r="Y145" s="36">
        <v>15</v>
      </c>
      <c r="Z145" s="36"/>
      <c r="AA145" s="36"/>
      <c r="AB145" s="36"/>
      <c r="AC145" s="36"/>
      <c r="AD145" s="36"/>
      <c r="AE145" s="36"/>
      <c r="AF145" s="36"/>
      <c r="AG145" s="36"/>
      <c r="AH145" s="36">
        <v>9.1587656511168269</v>
      </c>
      <c r="AI145" s="36">
        <v>12</v>
      </c>
      <c r="AJ145" s="36">
        <v>15</v>
      </c>
    </row>
    <row r="146" spans="1:36" x14ac:dyDescent="0.25">
      <c r="A146" s="34" t="s">
        <v>207</v>
      </c>
      <c r="B146" s="77">
        <v>43278</v>
      </c>
      <c r="C146" s="77">
        <v>43371</v>
      </c>
      <c r="D146" s="34" t="s">
        <v>1584</v>
      </c>
      <c r="E146" s="34" t="s">
        <v>362</v>
      </c>
      <c r="F146" s="34" t="s">
        <v>254</v>
      </c>
      <c r="G146" s="36"/>
      <c r="H146" s="36">
        <v>27.897766140442886</v>
      </c>
      <c r="I146" s="36"/>
      <c r="J146" s="36">
        <v>32.361408722913751</v>
      </c>
      <c r="K146" s="36"/>
      <c r="L146" s="36"/>
      <c r="M146" s="36"/>
      <c r="N146" s="36"/>
      <c r="O146" s="36"/>
      <c r="P146" s="36"/>
      <c r="Q146" s="36">
        <v>50</v>
      </c>
      <c r="R146" s="36"/>
      <c r="S146" s="36">
        <v>58</v>
      </c>
      <c r="T146" s="36"/>
      <c r="U146" s="36"/>
      <c r="V146" s="36"/>
      <c r="W146" s="36"/>
      <c r="X146" s="36"/>
      <c r="Y146" s="36"/>
      <c r="Z146" s="36">
        <v>0</v>
      </c>
      <c r="AA146" s="36"/>
      <c r="AB146" s="36">
        <v>0</v>
      </c>
      <c r="AC146" s="36"/>
      <c r="AD146" s="36"/>
      <c r="AE146" s="36"/>
      <c r="AF146" s="36"/>
      <c r="AG146" s="36"/>
      <c r="AH146" s="36">
        <v>60.259174863356634</v>
      </c>
      <c r="AI146" s="36">
        <v>108</v>
      </c>
      <c r="AJ146" s="36">
        <v>0</v>
      </c>
    </row>
    <row r="147" spans="1:36" x14ac:dyDescent="0.25">
      <c r="A147" s="34" t="s">
        <v>207</v>
      </c>
      <c r="B147" s="77">
        <v>43278</v>
      </c>
      <c r="C147" s="77">
        <v>43381</v>
      </c>
      <c r="D147" s="34" t="s">
        <v>1648</v>
      </c>
      <c r="E147" s="34" t="s">
        <v>346</v>
      </c>
      <c r="F147" s="34" t="s">
        <v>347</v>
      </c>
      <c r="G147" s="36"/>
      <c r="H147" s="36"/>
      <c r="I147" s="36"/>
      <c r="J147" s="36"/>
      <c r="K147" s="36"/>
      <c r="L147" s="36">
        <v>18.958834158586694</v>
      </c>
      <c r="M147" s="36"/>
      <c r="N147" s="36"/>
      <c r="O147" s="36"/>
      <c r="P147" s="36"/>
      <c r="Q147" s="36"/>
      <c r="R147" s="36"/>
      <c r="S147" s="36"/>
      <c r="T147" s="36"/>
      <c r="U147" s="36">
        <v>20</v>
      </c>
      <c r="V147" s="36"/>
      <c r="W147" s="36"/>
      <c r="X147" s="36"/>
      <c r="Y147" s="36"/>
      <c r="Z147" s="36"/>
      <c r="AA147" s="36"/>
      <c r="AB147" s="36"/>
      <c r="AC147" s="36"/>
      <c r="AD147" s="36">
        <v>0</v>
      </c>
      <c r="AE147" s="36"/>
      <c r="AF147" s="36"/>
      <c r="AG147" s="36"/>
      <c r="AH147" s="36">
        <v>18.958834158586694</v>
      </c>
      <c r="AI147" s="36">
        <v>20</v>
      </c>
      <c r="AJ147" s="36">
        <v>0</v>
      </c>
    </row>
    <row r="148" spans="1:36" x14ac:dyDescent="0.25">
      <c r="A148" s="34" t="s">
        <v>207</v>
      </c>
      <c r="B148" s="77">
        <v>43278</v>
      </c>
      <c r="C148" s="77">
        <v>43381</v>
      </c>
      <c r="D148" s="34" t="s">
        <v>1702</v>
      </c>
      <c r="E148" s="34" t="s">
        <v>346</v>
      </c>
      <c r="F148" s="34" t="s">
        <v>347</v>
      </c>
      <c r="G148" s="36"/>
      <c r="H148" s="36"/>
      <c r="I148" s="36"/>
      <c r="J148" s="36"/>
      <c r="K148" s="36"/>
      <c r="L148" s="36">
        <v>16.976145560412355</v>
      </c>
      <c r="M148" s="36"/>
      <c r="N148" s="36"/>
      <c r="O148" s="36"/>
      <c r="P148" s="36"/>
      <c r="Q148" s="36"/>
      <c r="R148" s="36"/>
      <c r="S148" s="36"/>
      <c r="T148" s="36"/>
      <c r="U148" s="36">
        <v>15</v>
      </c>
      <c r="V148" s="36"/>
      <c r="W148" s="36"/>
      <c r="X148" s="36"/>
      <c r="Y148" s="36"/>
      <c r="Z148" s="36"/>
      <c r="AA148" s="36"/>
      <c r="AB148" s="36"/>
      <c r="AC148" s="36"/>
      <c r="AD148" s="36">
        <v>0</v>
      </c>
      <c r="AE148" s="36"/>
      <c r="AF148" s="36"/>
      <c r="AG148" s="36"/>
      <c r="AH148" s="36">
        <v>16.976145560412355</v>
      </c>
      <c r="AI148" s="36">
        <v>15</v>
      </c>
      <c r="AJ148" s="36">
        <v>0</v>
      </c>
    </row>
    <row r="149" spans="1:36" x14ac:dyDescent="0.25">
      <c r="A149" s="34" t="s">
        <v>207</v>
      </c>
      <c r="B149" s="77">
        <v>43278</v>
      </c>
      <c r="C149" s="77">
        <v>43392</v>
      </c>
      <c r="D149" s="34" t="s">
        <v>1582</v>
      </c>
      <c r="E149" s="34" t="s">
        <v>355</v>
      </c>
      <c r="F149" s="34" t="s">
        <v>94</v>
      </c>
      <c r="G149" s="36"/>
      <c r="H149" s="36"/>
      <c r="I149" s="36"/>
      <c r="J149" s="36"/>
      <c r="K149" s="36"/>
      <c r="L149" s="36"/>
      <c r="M149" s="36">
        <v>49.872033990791728</v>
      </c>
      <c r="N149" s="36"/>
      <c r="O149" s="36"/>
      <c r="P149" s="36"/>
      <c r="Q149" s="36"/>
      <c r="R149" s="36"/>
      <c r="S149" s="36"/>
      <c r="T149" s="36"/>
      <c r="U149" s="36"/>
      <c r="V149" s="36">
        <v>100</v>
      </c>
      <c r="W149" s="36"/>
      <c r="X149" s="36"/>
      <c r="Y149" s="36"/>
      <c r="Z149" s="36"/>
      <c r="AA149" s="36"/>
      <c r="AB149" s="36"/>
      <c r="AC149" s="36"/>
      <c r="AD149" s="36"/>
      <c r="AE149" s="36">
        <v>0</v>
      </c>
      <c r="AF149" s="36"/>
      <c r="AG149" s="36"/>
      <c r="AH149" s="36">
        <v>49.872033990791728</v>
      </c>
      <c r="AI149" s="36">
        <v>100</v>
      </c>
      <c r="AJ149" s="36">
        <v>0</v>
      </c>
    </row>
    <row r="150" spans="1:36" x14ac:dyDescent="0.25">
      <c r="A150" s="34" t="s">
        <v>207</v>
      </c>
      <c r="B150" s="77">
        <v>43278</v>
      </c>
      <c r="C150" s="77">
        <v>43406</v>
      </c>
      <c r="D150" s="34" t="s">
        <v>1656</v>
      </c>
      <c r="E150" s="34" t="s">
        <v>364</v>
      </c>
      <c r="F150" s="34" t="s">
        <v>365</v>
      </c>
      <c r="G150" s="36"/>
      <c r="H150" s="36"/>
      <c r="I150" s="36"/>
      <c r="J150" s="36"/>
      <c r="K150" s="36"/>
      <c r="L150" s="36"/>
      <c r="M150" s="36"/>
      <c r="N150" s="36">
        <v>2.8951439108173895</v>
      </c>
      <c r="O150" s="36"/>
      <c r="P150" s="36"/>
      <c r="Q150" s="36"/>
      <c r="R150" s="36"/>
      <c r="S150" s="36"/>
      <c r="T150" s="36"/>
      <c r="U150" s="36"/>
      <c r="V150" s="36"/>
      <c r="W150" s="36">
        <v>3</v>
      </c>
      <c r="X150" s="36"/>
      <c r="Y150" s="36"/>
      <c r="Z150" s="36"/>
      <c r="AA150" s="36"/>
      <c r="AB150" s="36"/>
      <c r="AC150" s="36"/>
      <c r="AD150" s="36"/>
      <c r="AE150" s="36"/>
      <c r="AF150" s="36">
        <v>0</v>
      </c>
      <c r="AG150" s="36"/>
      <c r="AH150" s="36">
        <v>2.8951439108173895</v>
      </c>
      <c r="AI150" s="36">
        <v>3</v>
      </c>
      <c r="AJ150" s="36">
        <v>0</v>
      </c>
    </row>
    <row r="151" spans="1:36" x14ac:dyDescent="0.25">
      <c r="A151" s="34" t="s">
        <v>207</v>
      </c>
      <c r="B151" s="77">
        <v>43278</v>
      </c>
      <c r="C151" s="77">
        <v>43406</v>
      </c>
      <c r="D151" s="34" t="s">
        <v>1657</v>
      </c>
      <c r="E151" s="34" t="s">
        <v>364</v>
      </c>
      <c r="F151" s="34" t="s">
        <v>365</v>
      </c>
      <c r="G151" s="36"/>
      <c r="H151" s="36"/>
      <c r="I151" s="36"/>
      <c r="J151" s="36"/>
      <c r="K151" s="36"/>
      <c r="L151" s="36"/>
      <c r="M151" s="36"/>
      <c r="N151" s="36">
        <v>21.231055345994193</v>
      </c>
      <c r="O151" s="36">
        <v>24.126199256811582</v>
      </c>
      <c r="P151" s="36"/>
      <c r="Q151" s="36"/>
      <c r="R151" s="36"/>
      <c r="S151" s="36"/>
      <c r="T151" s="36"/>
      <c r="U151" s="36"/>
      <c r="V151" s="36"/>
      <c r="W151" s="36">
        <v>22</v>
      </c>
      <c r="X151" s="36">
        <v>25</v>
      </c>
      <c r="Y151" s="36"/>
      <c r="Z151" s="36"/>
      <c r="AA151" s="36"/>
      <c r="AB151" s="36"/>
      <c r="AC151" s="36"/>
      <c r="AD151" s="36"/>
      <c r="AE151" s="36"/>
      <c r="AF151" s="36">
        <v>0</v>
      </c>
      <c r="AG151" s="36">
        <v>0</v>
      </c>
      <c r="AH151" s="36">
        <v>45.357254602805774</v>
      </c>
      <c r="AI151" s="36">
        <v>47</v>
      </c>
      <c r="AJ151" s="36">
        <v>0</v>
      </c>
    </row>
    <row r="152" spans="1:36" x14ac:dyDescent="0.25">
      <c r="A152" s="34" t="s">
        <v>207</v>
      </c>
      <c r="B152" s="77">
        <v>43278</v>
      </c>
      <c r="C152" s="77">
        <v>43437</v>
      </c>
      <c r="D152" s="34" t="s">
        <v>1666</v>
      </c>
      <c r="E152" s="34" t="s">
        <v>368</v>
      </c>
      <c r="F152" s="34" t="s">
        <v>87</v>
      </c>
      <c r="G152" s="36"/>
      <c r="H152" s="36"/>
      <c r="I152" s="36">
        <v>27.226709306503661</v>
      </c>
      <c r="J152" s="36"/>
      <c r="K152" s="36">
        <v>27.226709306503661</v>
      </c>
      <c r="L152" s="36"/>
      <c r="M152" s="36"/>
      <c r="N152" s="36"/>
      <c r="O152" s="36">
        <v>54.453418613007322</v>
      </c>
      <c r="P152" s="36"/>
      <c r="Q152" s="36"/>
      <c r="R152" s="36">
        <v>25</v>
      </c>
      <c r="S152" s="36"/>
      <c r="T152" s="36">
        <v>25</v>
      </c>
      <c r="U152" s="36"/>
      <c r="V152" s="36"/>
      <c r="W152" s="36"/>
      <c r="X152" s="36">
        <v>50</v>
      </c>
      <c r="Y152" s="36"/>
      <c r="Z152" s="36"/>
      <c r="AA152" s="36">
        <v>0</v>
      </c>
      <c r="AB152" s="36"/>
      <c r="AC152" s="36">
        <v>0</v>
      </c>
      <c r="AD152" s="36"/>
      <c r="AE152" s="36"/>
      <c r="AF152" s="36"/>
      <c r="AG152" s="36">
        <v>0</v>
      </c>
      <c r="AH152" s="36">
        <v>108.90683722601464</v>
      </c>
      <c r="AI152" s="36">
        <v>100</v>
      </c>
      <c r="AJ152" s="36">
        <v>0</v>
      </c>
    </row>
    <row r="153" spans="1:36" x14ac:dyDescent="0.25">
      <c r="A153" s="34" t="s">
        <v>207</v>
      </c>
      <c r="B153" s="77">
        <v>43278</v>
      </c>
      <c r="C153" s="77">
        <v>43448</v>
      </c>
      <c r="D153" s="34" t="s">
        <v>1672</v>
      </c>
      <c r="E153" s="34" t="s">
        <v>369</v>
      </c>
      <c r="F153" s="34" t="s">
        <v>370</v>
      </c>
      <c r="G153" s="36"/>
      <c r="H153" s="36"/>
      <c r="I153" s="36"/>
      <c r="J153" s="36"/>
      <c r="K153" s="36"/>
      <c r="L153" s="36"/>
      <c r="M153" s="36">
        <v>56.559854640897896</v>
      </c>
      <c r="N153" s="36"/>
      <c r="O153" s="36"/>
      <c r="P153" s="36"/>
      <c r="Q153" s="36"/>
      <c r="R153" s="36"/>
      <c r="S153" s="36"/>
      <c r="T153" s="36"/>
      <c r="U153" s="36"/>
      <c r="V153" s="36">
        <v>60</v>
      </c>
      <c r="W153" s="36"/>
      <c r="X153" s="36"/>
      <c r="Y153" s="36"/>
      <c r="Z153" s="36"/>
      <c r="AA153" s="36"/>
      <c r="AB153" s="36"/>
      <c r="AC153" s="36"/>
      <c r="AD153" s="36"/>
      <c r="AE153" s="36">
        <v>0</v>
      </c>
      <c r="AF153" s="36"/>
      <c r="AG153" s="36"/>
      <c r="AH153" s="36">
        <v>56.559854640897896</v>
      </c>
      <c r="AI153" s="36">
        <v>60</v>
      </c>
      <c r="AJ153" s="36">
        <v>0</v>
      </c>
    </row>
    <row r="154" spans="1:36" x14ac:dyDescent="0.25">
      <c r="A154" s="34" t="s">
        <v>207</v>
      </c>
      <c r="B154" s="77">
        <v>43279</v>
      </c>
      <c r="C154" s="77">
        <v>43397</v>
      </c>
      <c r="D154" s="34" t="s">
        <v>1717</v>
      </c>
      <c r="E154" s="34" t="s">
        <v>356</v>
      </c>
      <c r="F154" s="34" t="s">
        <v>48</v>
      </c>
      <c r="G154" s="36"/>
      <c r="H154" s="36"/>
      <c r="I154" s="36"/>
      <c r="J154" s="36"/>
      <c r="K154" s="36"/>
      <c r="L154" s="36"/>
      <c r="M154" s="36"/>
      <c r="N154" s="36">
        <v>246.85428450220459</v>
      </c>
      <c r="O154" s="36"/>
      <c r="P154" s="36"/>
      <c r="Q154" s="36"/>
      <c r="R154" s="36"/>
      <c r="S154" s="36"/>
      <c r="T154" s="36"/>
      <c r="U154" s="36"/>
      <c r="V154" s="36"/>
      <c r="W154" s="36">
        <v>240</v>
      </c>
      <c r="X154" s="36"/>
      <c r="Y154" s="36"/>
      <c r="Z154" s="36"/>
      <c r="AA154" s="36"/>
      <c r="AB154" s="36"/>
      <c r="AC154" s="36"/>
      <c r="AD154" s="36"/>
      <c r="AE154" s="36"/>
      <c r="AF154" s="36">
        <v>0</v>
      </c>
      <c r="AG154" s="36"/>
      <c r="AH154" s="36">
        <v>246.85428450220459</v>
      </c>
      <c r="AI154" s="36">
        <v>240</v>
      </c>
      <c r="AJ154" s="36">
        <v>0</v>
      </c>
    </row>
    <row r="155" spans="1:36" x14ac:dyDescent="0.25">
      <c r="A155" s="34" t="s">
        <v>207</v>
      </c>
      <c r="B155" s="77">
        <v>43279</v>
      </c>
      <c r="C155" s="77">
        <v>43399</v>
      </c>
      <c r="D155" s="34" t="s">
        <v>1648</v>
      </c>
      <c r="E155" s="34" t="s">
        <v>357</v>
      </c>
      <c r="F155" s="34" t="s">
        <v>347</v>
      </c>
      <c r="G155" s="36"/>
      <c r="H155" s="36"/>
      <c r="I155" s="36"/>
      <c r="J155" s="36"/>
      <c r="K155" s="36"/>
      <c r="L155" s="36"/>
      <c r="M155" s="36"/>
      <c r="N155" s="36">
        <v>18.958834158586694</v>
      </c>
      <c r="O155" s="36"/>
      <c r="P155" s="36"/>
      <c r="Q155" s="36"/>
      <c r="R155" s="36"/>
      <c r="S155" s="36"/>
      <c r="T155" s="36"/>
      <c r="U155" s="36"/>
      <c r="V155" s="36"/>
      <c r="W155" s="36">
        <v>20</v>
      </c>
      <c r="X155" s="36"/>
      <c r="Y155" s="36"/>
      <c r="Z155" s="36"/>
      <c r="AA155" s="36"/>
      <c r="AB155" s="36"/>
      <c r="AC155" s="36"/>
      <c r="AD155" s="36"/>
      <c r="AE155" s="36"/>
      <c r="AF155" s="36">
        <v>0</v>
      </c>
      <c r="AG155" s="36"/>
      <c r="AH155" s="36">
        <v>18.958834158586694</v>
      </c>
      <c r="AI155" s="36">
        <v>20</v>
      </c>
      <c r="AJ155" s="36">
        <v>0</v>
      </c>
    </row>
    <row r="156" spans="1:36" x14ac:dyDescent="0.25">
      <c r="A156" s="34" t="s">
        <v>207</v>
      </c>
      <c r="B156" s="77">
        <v>43279</v>
      </c>
      <c r="C156" s="77">
        <v>43399</v>
      </c>
      <c r="D156" s="34" t="s">
        <v>1715</v>
      </c>
      <c r="E156" s="34" t="s">
        <v>357</v>
      </c>
      <c r="F156" s="34" t="s">
        <v>347</v>
      </c>
      <c r="G156" s="36"/>
      <c r="H156" s="36"/>
      <c r="I156" s="36"/>
      <c r="J156" s="36"/>
      <c r="K156" s="36"/>
      <c r="L156" s="36"/>
      <c r="M156" s="36"/>
      <c r="N156" s="36">
        <v>16.976145560412355</v>
      </c>
      <c r="O156" s="36"/>
      <c r="P156" s="36"/>
      <c r="Q156" s="36"/>
      <c r="R156" s="36"/>
      <c r="S156" s="36"/>
      <c r="T156" s="36"/>
      <c r="U156" s="36"/>
      <c r="V156" s="36"/>
      <c r="W156" s="36">
        <v>15</v>
      </c>
      <c r="X156" s="36"/>
      <c r="Y156" s="36"/>
      <c r="Z156" s="36"/>
      <c r="AA156" s="36"/>
      <c r="AB156" s="36"/>
      <c r="AC156" s="36"/>
      <c r="AD156" s="36"/>
      <c r="AE156" s="36"/>
      <c r="AF156" s="36">
        <v>0</v>
      </c>
      <c r="AG156" s="36"/>
      <c r="AH156" s="36">
        <v>16.976145560412355</v>
      </c>
      <c r="AI156" s="36">
        <v>15</v>
      </c>
      <c r="AJ156" s="36">
        <v>0</v>
      </c>
    </row>
    <row r="157" spans="1:36" x14ac:dyDescent="0.25">
      <c r="A157" s="34" t="s">
        <v>207</v>
      </c>
      <c r="B157" s="77">
        <v>43280</v>
      </c>
      <c r="C157" s="77">
        <v>43378</v>
      </c>
      <c r="D157" s="34" t="s">
        <v>1672</v>
      </c>
      <c r="E157" s="34" t="s">
        <v>338</v>
      </c>
      <c r="F157" s="34" t="s">
        <v>39</v>
      </c>
      <c r="G157" s="36"/>
      <c r="H157" s="36"/>
      <c r="I157" s="36"/>
      <c r="J157" s="36">
        <v>26.587499237564941</v>
      </c>
      <c r="K157" s="36"/>
      <c r="L157" s="36"/>
      <c r="M157" s="36"/>
      <c r="N157" s="36"/>
      <c r="O157" s="36"/>
      <c r="P157" s="36"/>
      <c r="Q157" s="36"/>
      <c r="R157" s="36"/>
      <c r="S157" s="36">
        <v>24</v>
      </c>
      <c r="T157" s="36"/>
      <c r="U157" s="36"/>
      <c r="V157" s="36"/>
      <c r="W157" s="36"/>
      <c r="X157" s="36"/>
      <c r="Y157" s="36"/>
      <c r="Z157" s="36"/>
      <c r="AA157" s="36"/>
      <c r="AB157" s="36">
        <v>0</v>
      </c>
      <c r="AC157" s="36"/>
      <c r="AD157" s="36"/>
      <c r="AE157" s="36"/>
      <c r="AF157" s="36"/>
      <c r="AG157" s="36"/>
      <c r="AH157" s="36">
        <v>26.587499237564941</v>
      </c>
      <c r="AI157" s="36">
        <v>24</v>
      </c>
      <c r="AJ157" s="36">
        <v>0</v>
      </c>
    </row>
    <row r="158" spans="1:36" x14ac:dyDescent="0.25">
      <c r="A158" s="34" t="s">
        <v>207</v>
      </c>
      <c r="B158" s="77">
        <v>43280</v>
      </c>
      <c r="C158" s="77">
        <v>43392</v>
      </c>
      <c r="D158" s="34" t="s">
        <v>1701</v>
      </c>
      <c r="E158" s="34" t="s">
        <v>348</v>
      </c>
      <c r="F158" s="34" t="s">
        <v>105</v>
      </c>
      <c r="G158" s="36"/>
      <c r="H158" s="36"/>
      <c r="I158" s="36"/>
      <c r="J158" s="36"/>
      <c r="K158" s="36">
        <v>1.0450288458023043</v>
      </c>
      <c r="L158" s="36"/>
      <c r="M158" s="36"/>
      <c r="N158" s="36"/>
      <c r="O158" s="36"/>
      <c r="P158" s="36"/>
      <c r="Q158" s="36"/>
      <c r="R158" s="36"/>
      <c r="S158" s="36"/>
      <c r="T158" s="36">
        <v>1</v>
      </c>
      <c r="U158" s="36"/>
      <c r="V158" s="36"/>
      <c r="W158" s="36"/>
      <c r="X158" s="36"/>
      <c r="Y158" s="36"/>
      <c r="Z158" s="36"/>
      <c r="AA158" s="36"/>
      <c r="AB158" s="36"/>
      <c r="AC158" s="36">
        <v>0</v>
      </c>
      <c r="AD158" s="36"/>
      <c r="AE158" s="36"/>
      <c r="AF158" s="36"/>
      <c r="AG158" s="36"/>
      <c r="AH158" s="36">
        <v>1.0450288458023043</v>
      </c>
      <c r="AI158" s="36">
        <v>1</v>
      </c>
      <c r="AJ158" s="36">
        <v>0</v>
      </c>
    </row>
    <row r="159" spans="1:36" x14ac:dyDescent="0.25">
      <c r="A159" s="34" t="s">
        <v>207</v>
      </c>
      <c r="B159" s="77">
        <v>43280</v>
      </c>
      <c r="C159" s="77">
        <v>43392</v>
      </c>
      <c r="D159" s="34" t="s">
        <v>1702</v>
      </c>
      <c r="E159" s="34" t="s">
        <v>348</v>
      </c>
      <c r="F159" s="34" t="s">
        <v>105</v>
      </c>
      <c r="G159" s="36"/>
      <c r="H159" s="36"/>
      <c r="I159" s="36"/>
      <c r="J159" s="36"/>
      <c r="K159" s="36">
        <v>51.206413444312908</v>
      </c>
      <c r="L159" s="36"/>
      <c r="M159" s="36">
        <v>104.50288458023043</v>
      </c>
      <c r="N159" s="36"/>
      <c r="O159" s="36"/>
      <c r="P159" s="36"/>
      <c r="Q159" s="36"/>
      <c r="R159" s="36"/>
      <c r="S159" s="36"/>
      <c r="T159" s="36">
        <v>49</v>
      </c>
      <c r="U159" s="36"/>
      <c r="V159" s="36">
        <v>100</v>
      </c>
      <c r="W159" s="36"/>
      <c r="X159" s="36"/>
      <c r="Y159" s="36"/>
      <c r="Z159" s="36"/>
      <c r="AA159" s="36"/>
      <c r="AB159" s="36"/>
      <c r="AC159" s="36">
        <v>0</v>
      </c>
      <c r="AD159" s="36"/>
      <c r="AE159" s="36">
        <v>0</v>
      </c>
      <c r="AF159" s="36"/>
      <c r="AG159" s="36"/>
      <c r="AH159" s="36">
        <v>155.70929802454333</v>
      </c>
      <c r="AI159" s="36">
        <v>149</v>
      </c>
      <c r="AJ159" s="36">
        <v>0</v>
      </c>
    </row>
    <row r="160" spans="1:36" x14ac:dyDescent="0.25">
      <c r="A160" s="34" t="s">
        <v>207</v>
      </c>
      <c r="B160" s="77">
        <v>43280</v>
      </c>
      <c r="C160" s="77">
        <v>43404</v>
      </c>
      <c r="D160" s="34" t="s">
        <v>1694</v>
      </c>
      <c r="E160" s="34" t="s">
        <v>358</v>
      </c>
      <c r="F160" s="34" t="s">
        <v>25</v>
      </c>
      <c r="G160" s="36"/>
      <c r="H160" s="36"/>
      <c r="I160" s="36"/>
      <c r="J160" s="36"/>
      <c r="K160" s="36">
        <v>117.26888780757596</v>
      </c>
      <c r="L160" s="36"/>
      <c r="M160" s="36"/>
      <c r="N160" s="36"/>
      <c r="O160" s="36"/>
      <c r="P160" s="36"/>
      <c r="Q160" s="36"/>
      <c r="R160" s="36"/>
      <c r="S160" s="36"/>
      <c r="T160" s="36">
        <v>100</v>
      </c>
      <c r="U160" s="36"/>
      <c r="V160" s="36"/>
      <c r="W160" s="36"/>
      <c r="X160" s="36"/>
      <c r="Y160" s="36"/>
      <c r="Z160" s="36"/>
      <c r="AA160" s="36"/>
      <c r="AB160" s="36"/>
      <c r="AC160" s="36">
        <v>0</v>
      </c>
      <c r="AD160" s="36"/>
      <c r="AE160" s="36"/>
      <c r="AF160" s="36"/>
      <c r="AG160" s="36"/>
      <c r="AH160" s="36">
        <v>117.26888780757596</v>
      </c>
      <c r="AI160" s="36">
        <v>100</v>
      </c>
      <c r="AJ160" s="36">
        <v>0</v>
      </c>
    </row>
    <row r="161" spans="1:36" x14ac:dyDescent="0.25">
      <c r="A161" s="34" t="s">
        <v>207</v>
      </c>
      <c r="B161" s="77">
        <v>43280</v>
      </c>
      <c r="C161" s="77">
        <v>43404</v>
      </c>
      <c r="D161" s="34" t="s">
        <v>1731</v>
      </c>
      <c r="E161" s="34" t="s">
        <v>361</v>
      </c>
      <c r="F161" s="34" t="s">
        <v>46</v>
      </c>
      <c r="G161" s="36"/>
      <c r="H161" s="36"/>
      <c r="I161" s="36"/>
      <c r="J161" s="36"/>
      <c r="K161" s="36"/>
      <c r="L161" s="36"/>
      <c r="M161" s="36"/>
      <c r="N161" s="36"/>
      <c r="O161" s="36">
        <v>46.871158820172667</v>
      </c>
      <c r="P161" s="36"/>
      <c r="Q161" s="36"/>
      <c r="R161" s="36"/>
      <c r="S161" s="36"/>
      <c r="T161" s="36"/>
      <c r="U161" s="36"/>
      <c r="V161" s="36"/>
      <c r="W161" s="36"/>
      <c r="X161" s="36">
        <v>40</v>
      </c>
      <c r="Y161" s="36"/>
      <c r="Z161" s="36"/>
      <c r="AA161" s="36"/>
      <c r="AB161" s="36"/>
      <c r="AC161" s="36"/>
      <c r="AD161" s="36"/>
      <c r="AE161" s="36"/>
      <c r="AF161" s="36"/>
      <c r="AG161" s="36">
        <v>0</v>
      </c>
      <c r="AH161" s="36">
        <v>46.871158820172667</v>
      </c>
      <c r="AI161" s="36">
        <v>40</v>
      </c>
      <c r="AJ161" s="36">
        <v>0</v>
      </c>
    </row>
    <row r="162" spans="1:36" x14ac:dyDescent="0.25">
      <c r="A162" s="34" t="s">
        <v>207</v>
      </c>
      <c r="B162" s="77">
        <v>43280</v>
      </c>
      <c r="C162" s="77">
        <v>43406</v>
      </c>
      <c r="D162" s="34" t="s">
        <v>1616</v>
      </c>
      <c r="E162" s="34" t="s">
        <v>366</v>
      </c>
      <c r="F162" s="34" t="s">
        <v>81</v>
      </c>
      <c r="G162" s="36"/>
      <c r="H162" s="36"/>
      <c r="I162" s="36"/>
      <c r="J162" s="36"/>
      <c r="K162" s="36"/>
      <c r="L162" s="36"/>
      <c r="M162" s="36"/>
      <c r="N162" s="36"/>
      <c r="O162" s="36">
        <v>19.07748610590286</v>
      </c>
      <c r="P162" s="36"/>
      <c r="Q162" s="36"/>
      <c r="R162" s="36"/>
      <c r="S162" s="36"/>
      <c r="T162" s="36"/>
      <c r="U162" s="36"/>
      <c r="V162" s="36"/>
      <c r="W162" s="36"/>
      <c r="X162" s="36">
        <v>24</v>
      </c>
      <c r="Y162" s="36"/>
      <c r="Z162" s="36"/>
      <c r="AA162" s="36"/>
      <c r="AB162" s="36"/>
      <c r="AC162" s="36"/>
      <c r="AD162" s="36"/>
      <c r="AE162" s="36"/>
      <c r="AF162" s="36"/>
      <c r="AG162" s="36">
        <v>0</v>
      </c>
      <c r="AH162" s="36">
        <v>19.07748610590286</v>
      </c>
      <c r="AI162" s="36">
        <v>24</v>
      </c>
      <c r="AJ162" s="36">
        <v>0</v>
      </c>
    </row>
    <row r="163" spans="1:36" x14ac:dyDescent="0.25">
      <c r="A163" s="34" t="s">
        <v>207</v>
      </c>
      <c r="B163" s="77">
        <v>43280</v>
      </c>
      <c r="C163" s="77">
        <v>43425</v>
      </c>
      <c r="D163" s="34" t="s">
        <v>1671</v>
      </c>
      <c r="E163" s="34" t="s">
        <v>367</v>
      </c>
      <c r="F163" s="34" t="s">
        <v>16</v>
      </c>
      <c r="G163" s="36"/>
      <c r="H163" s="36"/>
      <c r="I163" s="36"/>
      <c r="J163" s="36"/>
      <c r="K163" s="36">
        <v>35.534438406049837</v>
      </c>
      <c r="L163" s="36"/>
      <c r="M163" s="36"/>
      <c r="N163" s="36"/>
      <c r="O163" s="36"/>
      <c r="P163" s="36"/>
      <c r="Q163" s="36"/>
      <c r="R163" s="36"/>
      <c r="S163" s="36"/>
      <c r="T163" s="36">
        <v>36</v>
      </c>
      <c r="U163" s="36"/>
      <c r="V163" s="36"/>
      <c r="W163" s="36"/>
      <c r="X163" s="36"/>
      <c r="Y163" s="36"/>
      <c r="Z163" s="36"/>
      <c r="AA163" s="36"/>
      <c r="AB163" s="36"/>
      <c r="AC163" s="36">
        <v>0</v>
      </c>
      <c r="AD163" s="36"/>
      <c r="AE163" s="36"/>
      <c r="AF163" s="36"/>
      <c r="AG163" s="36"/>
      <c r="AH163" s="36">
        <v>35.534438406049837</v>
      </c>
      <c r="AI163" s="36">
        <v>36</v>
      </c>
      <c r="AJ163" s="36">
        <v>0</v>
      </c>
    </row>
    <row r="164" spans="1:36" x14ac:dyDescent="0.25">
      <c r="A164" s="34" t="s">
        <v>207</v>
      </c>
      <c r="B164" s="77">
        <v>43280</v>
      </c>
      <c r="C164" s="77">
        <v>43556</v>
      </c>
      <c r="D164" s="34" t="s">
        <v>1605</v>
      </c>
      <c r="E164" s="34" t="s">
        <v>372</v>
      </c>
      <c r="F164" s="34" t="s">
        <v>31</v>
      </c>
      <c r="G164" s="36">
        <v>44.112319063557436</v>
      </c>
      <c r="H164" s="36"/>
      <c r="I164" s="36"/>
      <c r="J164" s="36"/>
      <c r="K164" s="36">
        <v>29.408212709038288</v>
      </c>
      <c r="L164" s="36"/>
      <c r="M164" s="36"/>
      <c r="N164" s="36"/>
      <c r="O164" s="36">
        <v>29.408212709038288</v>
      </c>
      <c r="P164" s="36">
        <v>75</v>
      </c>
      <c r="Q164" s="36"/>
      <c r="R164" s="36"/>
      <c r="S164" s="36"/>
      <c r="T164" s="36">
        <v>50</v>
      </c>
      <c r="U164" s="36"/>
      <c r="V164" s="36"/>
      <c r="W164" s="36"/>
      <c r="X164" s="36">
        <v>50</v>
      </c>
      <c r="Y164" s="36">
        <v>25</v>
      </c>
      <c r="Z164" s="36"/>
      <c r="AA164" s="36"/>
      <c r="AB164" s="36"/>
      <c r="AC164" s="36">
        <v>0</v>
      </c>
      <c r="AD164" s="36"/>
      <c r="AE164" s="36"/>
      <c r="AF164" s="36"/>
      <c r="AG164" s="36">
        <v>0</v>
      </c>
      <c r="AH164" s="36">
        <v>102.928744481634</v>
      </c>
      <c r="AI164" s="36">
        <v>175</v>
      </c>
      <c r="AJ164" s="36">
        <v>25</v>
      </c>
    </row>
    <row r="165" spans="1:36" x14ac:dyDescent="0.25">
      <c r="A165" s="34" t="s">
        <v>207</v>
      </c>
      <c r="B165" s="77">
        <v>43283</v>
      </c>
      <c r="C165" s="77">
        <v>43381</v>
      </c>
      <c r="D165" s="34" t="s">
        <v>1730</v>
      </c>
      <c r="E165" s="34" t="s">
        <v>377</v>
      </c>
      <c r="F165" s="34" t="s">
        <v>378</v>
      </c>
      <c r="G165" s="36"/>
      <c r="H165" s="36"/>
      <c r="I165" s="36"/>
      <c r="J165" s="36"/>
      <c r="K165" s="36"/>
      <c r="L165" s="36">
        <v>28.1226952921036</v>
      </c>
      <c r="M165" s="36"/>
      <c r="N165" s="36"/>
      <c r="O165" s="36"/>
      <c r="P165" s="36"/>
      <c r="Q165" s="36"/>
      <c r="R165" s="36"/>
      <c r="S165" s="36"/>
      <c r="T165" s="36"/>
      <c r="U165" s="36">
        <v>24</v>
      </c>
      <c r="V165" s="36"/>
      <c r="W165" s="36"/>
      <c r="X165" s="36"/>
      <c r="Y165" s="36"/>
      <c r="Z165" s="36"/>
      <c r="AA165" s="36"/>
      <c r="AB165" s="36"/>
      <c r="AC165" s="36"/>
      <c r="AD165" s="36">
        <v>0</v>
      </c>
      <c r="AE165" s="36"/>
      <c r="AF165" s="36"/>
      <c r="AG165" s="36"/>
      <c r="AH165" s="36">
        <v>28.1226952921036</v>
      </c>
      <c r="AI165" s="36">
        <v>24</v>
      </c>
      <c r="AJ165" s="36">
        <v>0</v>
      </c>
    </row>
    <row r="166" spans="1:36" x14ac:dyDescent="0.25">
      <c r="A166" s="34" t="s">
        <v>207</v>
      </c>
      <c r="B166" s="77">
        <v>43283</v>
      </c>
      <c r="C166" s="77">
        <v>43403</v>
      </c>
      <c r="D166" s="34" t="s">
        <v>1694</v>
      </c>
      <c r="E166" s="34" t="s">
        <v>379</v>
      </c>
      <c r="F166" s="34" t="s">
        <v>89</v>
      </c>
      <c r="G166" s="36"/>
      <c r="H166" s="36"/>
      <c r="I166" s="36"/>
      <c r="J166" s="36"/>
      <c r="K166" s="36"/>
      <c r="L166" s="36"/>
      <c r="M166" s="36"/>
      <c r="N166" s="36"/>
      <c r="O166" s="36">
        <v>193.83760994450577</v>
      </c>
      <c r="P166" s="36"/>
      <c r="Q166" s="36"/>
      <c r="R166" s="36"/>
      <c r="S166" s="36"/>
      <c r="T166" s="36"/>
      <c r="U166" s="36"/>
      <c r="V166" s="36"/>
      <c r="W166" s="36"/>
      <c r="X166" s="36">
        <v>180</v>
      </c>
      <c r="Y166" s="36"/>
      <c r="Z166" s="36"/>
      <c r="AA166" s="36"/>
      <c r="AB166" s="36"/>
      <c r="AC166" s="36"/>
      <c r="AD166" s="36"/>
      <c r="AE166" s="36"/>
      <c r="AF166" s="36"/>
      <c r="AG166" s="36">
        <v>0</v>
      </c>
      <c r="AH166" s="36">
        <v>193.83760994450577</v>
      </c>
      <c r="AI166" s="36">
        <v>180</v>
      </c>
      <c r="AJ166" s="36">
        <v>0</v>
      </c>
    </row>
    <row r="167" spans="1:36" x14ac:dyDescent="0.25">
      <c r="A167" s="34" t="s">
        <v>207</v>
      </c>
      <c r="B167" s="77">
        <v>43284</v>
      </c>
      <c r="C167" s="77">
        <v>43385</v>
      </c>
      <c r="D167" s="34" t="s">
        <v>1663</v>
      </c>
      <c r="E167" s="34" t="s">
        <v>382</v>
      </c>
      <c r="F167" s="34" t="s">
        <v>383</v>
      </c>
      <c r="G167" s="36">
        <v>29.910936642260562</v>
      </c>
      <c r="H167" s="36"/>
      <c r="I167" s="36"/>
      <c r="J167" s="36"/>
      <c r="K167" s="36"/>
      <c r="L167" s="36"/>
      <c r="M167" s="36"/>
      <c r="N167" s="36"/>
      <c r="O167" s="36"/>
      <c r="P167" s="36">
        <v>27</v>
      </c>
      <c r="Q167" s="36"/>
      <c r="R167" s="36"/>
      <c r="S167" s="36"/>
      <c r="T167" s="36"/>
      <c r="U167" s="36"/>
      <c r="V167" s="36"/>
      <c r="W167" s="36"/>
      <c r="X167" s="36"/>
      <c r="Y167" s="36">
        <v>9</v>
      </c>
      <c r="Z167" s="36"/>
      <c r="AA167" s="36"/>
      <c r="AB167" s="36"/>
      <c r="AC167" s="36"/>
      <c r="AD167" s="36"/>
      <c r="AE167" s="36"/>
      <c r="AF167" s="36"/>
      <c r="AG167" s="36"/>
      <c r="AH167" s="36">
        <v>29.910936642260562</v>
      </c>
      <c r="AI167" s="36">
        <v>27</v>
      </c>
      <c r="AJ167" s="36">
        <v>9</v>
      </c>
    </row>
    <row r="168" spans="1:36" x14ac:dyDescent="0.25">
      <c r="A168" s="34" t="s">
        <v>207</v>
      </c>
      <c r="B168" s="77">
        <v>43284</v>
      </c>
      <c r="C168" s="77">
        <v>43385</v>
      </c>
      <c r="D168" s="34" t="s">
        <v>1699</v>
      </c>
      <c r="E168" s="34" t="s">
        <v>381</v>
      </c>
      <c r="F168" s="34" t="s">
        <v>77</v>
      </c>
      <c r="G168" s="36"/>
      <c r="H168" s="36"/>
      <c r="I168" s="36"/>
      <c r="J168" s="36"/>
      <c r="K168" s="36"/>
      <c r="L168" s="36"/>
      <c r="M168" s="36">
        <v>1.5484807050817255</v>
      </c>
      <c r="N168" s="36"/>
      <c r="O168" s="36"/>
      <c r="P168" s="36"/>
      <c r="Q168" s="36"/>
      <c r="R168" s="36"/>
      <c r="S168" s="36"/>
      <c r="T168" s="36"/>
      <c r="U168" s="36"/>
      <c r="V168" s="36">
        <v>1</v>
      </c>
      <c r="W168" s="36"/>
      <c r="X168" s="36"/>
      <c r="Y168" s="36"/>
      <c r="Z168" s="36"/>
      <c r="AA168" s="36"/>
      <c r="AB168" s="36"/>
      <c r="AC168" s="36"/>
      <c r="AD168" s="36"/>
      <c r="AE168" s="36">
        <v>0</v>
      </c>
      <c r="AF168" s="36"/>
      <c r="AG168" s="36"/>
      <c r="AH168" s="36">
        <v>1.5484807050817255</v>
      </c>
      <c r="AI168" s="36">
        <v>1</v>
      </c>
      <c r="AJ168" s="36">
        <v>0</v>
      </c>
    </row>
    <row r="169" spans="1:36" x14ac:dyDescent="0.25">
      <c r="A169" s="34" t="s">
        <v>207</v>
      </c>
      <c r="B169" s="77">
        <v>43284</v>
      </c>
      <c r="C169" s="77">
        <v>43385</v>
      </c>
      <c r="D169" s="34" t="s">
        <v>1702</v>
      </c>
      <c r="E169" s="34" t="s">
        <v>381</v>
      </c>
      <c r="F169" s="34" t="s">
        <v>77</v>
      </c>
      <c r="G169" s="36"/>
      <c r="H169" s="36"/>
      <c r="I169" s="36"/>
      <c r="J169" s="36"/>
      <c r="K169" s="36"/>
      <c r="L169" s="36"/>
      <c r="M169" s="36">
        <v>6.1939228203269021</v>
      </c>
      <c r="N169" s="36"/>
      <c r="O169" s="36"/>
      <c r="P169" s="36"/>
      <c r="Q169" s="36"/>
      <c r="R169" s="36"/>
      <c r="S169" s="36"/>
      <c r="T169" s="36"/>
      <c r="U169" s="36"/>
      <c r="V169" s="36">
        <v>4</v>
      </c>
      <c r="W169" s="36"/>
      <c r="X169" s="36"/>
      <c r="Y169" s="36"/>
      <c r="Z169" s="36"/>
      <c r="AA169" s="36"/>
      <c r="AB169" s="36"/>
      <c r="AC169" s="36"/>
      <c r="AD169" s="36"/>
      <c r="AE169" s="36">
        <v>0</v>
      </c>
      <c r="AF169" s="36"/>
      <c r="AG169" s="36"/>
      <c r="AH169" s="36">
        <v>6.1939228203269021</v>
      </c>
      <c r="AI169" s="36">
        <v>4</v>
      </c>
      <c r="AJ169" s="36">
        <v>0</v>
      </c>
    </row>
    <row r="170" spans="1:36" x14ac:dyDescent="0.25">
      <c r="A170" s="34" t="s">
        <v>207</v>
      </c>
      <c r="B170" s="77">
        <v>43284</v>
      </c>
      <c r="C170" s="77">
        <v>43404</v>
      </c>
      <c r="D170" s="34" t="s">
        <v>1611</v>
      </c>
      <c r="E170" s="34" t="s">
        <v>384</v>
      </c>
      <c r="F170" s="34" t="s">
        <v>385</v>
      </c>
      <c r="G170" s="36"/>
      <c r="H170" s="36">
        <v>154.41131487387989</v>
      </c>
      <c r="I170" s="36"/>
      <c r="J170" s="36"/>
      <c r="K170" s="36">
        <v>154.41131487387989</v>
      </c>
      <c r="L170" s="36"/>
      <c r="M170" s="36"/>
      <c r="N170" s="36"/>
      <c r="O170" s="36">
        <v>308.82262974775978</v>
      </c>
      <c r="P170" s="36"/>
      <c r="Q170" s="36">
        <v>250</v>
      </c>
      <c r="R170" s="36"/>
      <c r="S170" s="36"/>
      <c r="T170" s="36">
        <v>250</v>
      </c>
      <c r="U170" s="36"/>
      <c r="V170" s="36"/>
      <c r="W170" s="36"/>
      <c r="X170" s="36">
        <v>500</v>
      </c>
      <c r="Y170" s="36"/>
      <c r="Z170" s="36">
        <v>0</v>
      </c>
      <c r="AA170" s="36"/>
      <c r="AB170" s="36"/>
      <c r="AC170" s="36">
        <v>0</v>
      </c>
      <c r="AD170" s="36"/>
      <c r="AE170" s="36"/>
      <c r="AF170" s="36"/>
      <c r="AG170" s="36">
        <v>0</v>
      </c>
      <c r="AH170" s="36">
        <v>617.64525949551955</v>
      </c>
      <c r="AI170" s="36">
        <v>1000</v>
      </c>
      <c r="AJ170" s="36">
        <v>0</v>
      </c>
    </row>
    <row r="171" spans="1:36" x14ac:dyDescent="0.25">
      <c r="A171" s="34" t="s">
        <v>207</v>
      </c>
      <c r="B171" s="77">
        <v>43284</v>
      </c>
      <c r="C171" s="77">
        <v>43480</v>
      </c>
      <c r="D171" s="34" t="s">
        <v>1596</v>
      </c>
      <c r="E171" s="34" t="s">
        <v>387</v>
      </c>
      <c r="F171" s="34" t="s">
        <v>80</v>
      </c>
      <c r="G171" s="36"/>
      <c r="H171" s="36"/>
      <c r="I171" s="36"/>
      <c r="J171" s="36"/>
      <c r="K171" s="36"/>
      <c r="L171" s="36"/>
      <c r="M171" s="36">
        <v>134.78278874271112</v>
      </c>
      <c r="N171" s="36"/>
      <c r="O171" s="36"/>
      <c r="P171" s="36"/>
      <c r="Q171" s="36"/>
      <c r="R171" s="36"/>
      <c r="S171" s="36"/>
      <c r="T171" s="36"/>
      <c r="U171" s="36"/>
      <c r="V171" s="36">
        <v>240</v>
      </c>
      <c r="W171" s="36"/>
      <c r="X171" s="36"/>
      <c r="Y171" s="36"/>
      <c r="Z171" s="36"/>
      <c r="AA171" s="36"/>
      <c r="AB171" s="36"/>
      <c r="AC171" s="36"/>
      <c r="AD171" s="36"/>
      <c r="AE171" s="36">
        <v>0</v>
      </c>
      <c r="AF171" s="36"/>
      <c r="AG171" s="36"/>
      <c r="AH171" s="36">
        <v>134.78278874271112</v>
      </c>
      <c r="AI171" s="36">
        <v>240</v>
      </c>
      <c r="AJ171" s="36">
        <v>0</v>
      </c>
    </row>
    <row r="172" spans="1:36" x14ac:dyDescent="0.25">
      <c r="A172" s="34" t="s">
        <v>207</v>
      </c>
      <c r="B172" s="77">
        <v>43286</v>
      </c>
      <c r="C172" s="77">
        <v>43336</v>
      </c>
      <c r="D172" s="34" t="s">
        <v>1600</v>
      </c>
      <c r="E172" s="34" t="s">
        <v>389</v>
      </c>
      <c r="F172" s="34" t="s">
        <v>304</v>
      </c>
      <c r="G172" s="36">
        <v>2.1035243236619654</v>
      </c>
      <c r="H172" s="36"/>
      <c r="I172" s="36"/>
      <c r="J172" s="36"/>
      <c r="K172" s="36"/>
      <c r="L172" s="36"/>
      <c r="M172" s="36"/>
      <c r="N172" s="36"/>
      <c r="O172" s="36"/>
      <c r="P172" s="36">
        <v>3</v>
      </c>
      <c r="Q172" s="36"/>
      <c r="R172" s="36"/>
      <c r="S172" s="36"/>
      <c r="T172" s="36"/>
      <c r="U172" s="36"/>
      <c r="V172" s="36"/>
      <c r="W172" s="36"/>
      <c r="X172" s="36"/>
      <c r="Y172" s="36">
        <v>21</v>
      </c>
      <c r="Z172" s="36"/>
      <c r="AA172" s="36"/>
      <c r="AB172" s="36"/>
      <c r="AC172" s="36"/>
      <c r="AD172" s="36"/>
      <c r="AE172" s="36"/>
      <c r="AF172" s="36"/>
      <c r="AG172" s="36"/>
      <c r="AH172" s="36">
        <v>2.1035243236619654</v>
      </c>
      <c r="AI172" s="36">
        <v>3</v>
      </c>
      <c r="AJ172" s="36">
        <v>21</v>
      </c>
    </row>
    <row r="173" spans="1:36" x14ac:dyDescent="0.25">
      <c r="A173" s="34" t="s">
        <v>207</v>
      </c>
      <c r="B173" s="77">
        <v>43286</v>
      </c>
      <c r="C173" s="77">
        <v>43336</v>
      </c>
      <c r="D173" s="34" t="s">
        <v>1601</v>
      </c>
      <c r="E173" s="34" t="s">
        <v>389</v>
      </c>
      <c r="F173" s="34" t="s">
        <v>304</v>
      </c>
      <c r="G173" s="36">
        <v>11.919971167417804</v>
      </c>
      <c r="H173" s="36"/>
      <c r="I173" s="36"/>
      <c r="J173" s="36"/>
      <c r="K173" s="36"/>
      <c r="L173" s="36"/>
      <c r="M173" s="36"/>
      <c r="N173" s="36"/>
      <c r="O173" s="36"/>
      <c r="P173" s="36">
        <v>17</v>
      </c>
      <c r="Q173" s="36"/>
      <c r="R173" s="36"/>
      <c r="S173" s="36"/>
      <c r="T173" s="36"/>
      <c r="U173" s="36"/>
      <c r="V173" s="36"/>
      <c r="W173" s="36"/>
      <c r="X173" s="36"/>
      <c r="Y173" s="36">
        <v>21</v>
      </c>
      <c r="Z173" s="36"/>
      <c r="AA173" s="36"/>
      <c r="AB173" s="36"/>
      <c r="AC173" s="36"/>
      <c r="AD173" s="36"/>
      <c r="AE173" s="36"/>
      <c r="AF173" s="36"/>
      <c r="AG173" s="36"/>
      <c r="AH173" s="36">
        <v>11.919971167417804</v>
      </c>
      <c r="AI173" s="36">
        <v>17</v>
      </c>
      <c r="AJ173" s="36">
        <v>21</v>
      </c>
    </row>
    <row r="174" spans="1:36" x14ac:dyDescent="0.25">
      <c r="A174" s="34" t="s">
        <v>207</v>
      </c>
      <c r="B174" s="77">
        <v>43286</v>
      </c>
      <c r="C174" s="77">
        <v>43655</v>
      </c>
      <c r="D174" s="34" t="s">
        <v>1657</v>
      </c>
      <c r="E174" s="34" t="s">
        <v>390</v>
      </c>
      <c r="F174" s="34" t="s">
        <v>365</v>
      </c>
      <c r="G174" s="36"/>
      <c r="H174" s="36"/>
      <c r="I174" s="36"/>
      <c r="J174" s="36"/>
      <c r="K174" s="36"/>
      <c r="L174" s="36"/>
      <c r="M174" s="36">
        <v>20.177200396748891</v>
      </c>
      <c r="N174" s="36"/>
      <c r="O174" s="36"/>
      <c r="P174" s="36"/>
      <c r="Q174" s="36"/>
      <c r="R174" s="36"/>
      <c r="S174" s="36"/>
      <c r="T174" s="36"/>
      <c r="U174" s="36"/>
      <c r="V174" s="36">
        <v>25</v>
      </c>
      <c r="W174" s="36"/>
      <c r="X174" s="36"/>
      <c r="Y174" s="36"/>
      <c r="Z174" s="36"/>
      <c r="AA174" s="36"/>
      <c r="AB174" s="36"/>
      <c r="AC174" s="36"/>
      <c r="AD174" s="36"/>
      <c r="AE174" s="36">
        <v>0</v>
      </c>
      <c r="AF174" s="36"/>
      <c r="AG174" s="36"/>
      <c r="AH174" s="36">
        <v>20.177200396748891</v>
      </c>
      <c r="AI174" s="36">
        <v>25</v>
      </c>
      <c r="AJ174" s="36">
        <v>0</v>
      </c>
    </row>
    <row r="175" spans="1:36" x14ac:dyDescent="0.25">
      <c r="A175" s="34" t="s">
        <v>207</v>
      </c>
      <c r="B175" s="77">
        <v>43287</v>
      </c>
      <c r="C175" s="77">
        <v>43336</v>
      </c>
      <c r="D175" s="34" t="s">
        <v>1728</v>
      </c>
      <c r="E175" s="34" t="s">
        <v>391</v>
      </c>
      <c r="F175" s="34" t="s">
        <v>249</v>
      </c>
      <c r="G175" s="36">
        <v>16.865318818210596</v>
      </c>
      <c r="H175" s="36"/>
      <c r="I175" s="36"/>
      <c r="J175" s="36"/>
      <c r="K175" s="36"/>
      <c r="L175" s="36"/>
      <c r="M175" s="36"/>
      <c r="N175" s="36"/>
      <c r="O175" s="36"/>
      <c r="P175" s="36">
        <v>12</v>
      </c>
      <c r="Q175" s="36"/>
      <c r="R175" s="36"/>
      <c r="S175" s="36"/>
      <c r="T175" s="36"/>
      <c r="U175" s="36"/>
      <c r="V175" s="36"/>
      <c r="W175" s="36"/>
      <c r="X175" s="36"/>
      <c r="Y175" s="36">
        <v>21</v>
      </c>
      <c r="Z175" s="36"/>
      <c r="AA175" s="36"/>
      <c r="AB175" s="36"/>
      <c r="AC175" s="36"/>
      <c r="AD175" s="36"/>
      <c r="AE175" s="36"/>
      <c r="AF175" s="36"/>
      <c r="AG175" s="36"/>
      <c r="AH175" s="36">
        <v>16.865318818210596</v>
      </c>
      <c r="AI175" s="36">
        <v>12</v>
      </c>
      <c r="AJ175" s="36">
        <v>21</v>
      </c>
    </row>
    <row r="176" spans="1:36" x14ac:dyDescent="0.25">
      <c r="A176" s="34" t="s">
        <v>207</v>
      </c>
      <c r="B176" s="77">
        <v>43287</v>
      </c>
      <c r="C176" s="77">
        <v>43385</v>
      </c>
      <c r="D176" s="34" t="s">
        <v>1672</v>
      </c>
      <c r="E176" s="34" t="s">
        <v>392</v>
      </c>
      <c r="F176" s="34" t="s">
        <v>388</v>
      </c>
      <c r="G176" s="36"/>
      <c r="H176" s="36"/>
      <c r="I176" s="36"/>
      <c r="J176" s="36"/>
      <c r="K176" s="36"/>
      <c r="L176" s="36">
        <v>44.312498729274907</v>
      </c>
      <c r="M176" s="36"/>
      <c r="N176" s="36"/>
      <c r="O176" s="36"/>
      <c r="P176" s="36"/>
      <c r="Q176" s="36"/>
      <c r="R176" s="36"/>
      <c r="S176" s="36"/>
      <c r="T176" s="36"/>
      <c r="U176" s="36">
        <v>40</v>
      </c>
      <c r="V176" s="36"/>
      <c r="W176" s="36"/>
      <c r="X176" s="36"/>
      <c r="Y176" s="36"/>
      <c r="Z176" s="36"/>
      <c r="AA176" s="36"/>
      <c r="AB176" s="36"/>
      <c r="AC176" s="36"/>
      <c r="AD176" s="36">
        <v>0</v>
      </c>
      <c r="AE176" s="36"/>
      <c r="AF176" s="36"/>
      <c r="AG176" s="36"/>
      <c r="AH176" s="36">
        <v>44.312498729274907</v>
      </c>
      <c r="AI176" s="36">
        <v>40</v>
      </c>
      <c r="AJ176" s="36">
        <v>0</v>
      </c>
    </row>
    <row r="177" spans="1:36" x14ac:dyDescent="0.25">
      <c r="A177" s="34" t="s">
        <v>207</v>
      </c>
      <c r="B177" s="77">
        <v>43287</v>
      </c>
      <c r="C177" s="77">
        <v>43403</v>
      </c>
      <c r="D177" s="34" t="s">
        <v>1684</v>
      </c>
      <c r="E177" s="34" t="s">
        <v>393</v>
      </c>
      <c r="F177" s="34" t="s">
        <v>394</v>
      </c>
      <c r="G177" s="36"/>
      <c r="H177" s="36"/>
      <c r="I177" s="36"/>
      <c r="J177" s="36"/>
      <c r="K177" s="36"/>
      <c r="L177" s="36"/>
      <c r="M177" s="36"/>
      <c r="N177" s="36"/>
      <c r="O177" s="36">
        <v>103.00153708734948</v>
      </c>
      <c r="P177" s="36"/>
      <c r="Q177" s="36"/>
      <c r="R177" s="36"/>
      <c r="S177" s="36"/>
      <c r="T177" s="36"/>
      <c r="U177" s="36"/>
      <c r="V177" s="36"/>
      <c r="W177" s="36"/>
      <c r="X177" s="36">
        <v>100</v>
      </c>
      <c r="Y177" s="36"/>
      <c r="Z177" s="36"/>
      <c r="AA177" s="36"/>
      <c r="AB177" s="36"/>
      <c r="AC177" s="36"/>
      <c r="AD177" s="36"/>
      <c r="AE177" s="36"/>
      <c r="AF177" s="36"/>
      <c r="AG177" s="36">
        <v>0</v>
      </c>
      <c r="AH177" s="36">
        <v>103.00153708734948</v>
      </c>
      <c r="AI177" s="36">
        <v>100</v>
      </c>
      <c r="AJ177" s="36">
        <v>0</v>
      </c>
    </row>
    <row r="178" spans="1:36" x14ac:dyDescent="0.25">
      <c r="A178" s="34" t="s">
        <v>207</v>
      </c>
      <c r="B178" s="77">
        <v>43287</v>
      </c>
      <c r="C178" s="77">
        <v>43413</v>
      </c>
      <c r="D178" s="34" t="s">
        <v>1754</v>
      </c>
      <c r="E178" s="34" t="s">
        <v>395</v>
      </c>
      <c r="F178" s="34" t="s">
        <v>29</v>
      </c>
      <c r="G178" s="36"/>
      <c r="H178" s="36"/>
      <c r="I178" s="36"/>
      <c r="J178" s="36"/>
      <c r="K178" s="36"/>
      <c r="L178" s="36">
        <v>105.86774593739496</v>
      </c>
      <c r="M178" s="36"/>
      <c r="N178" s="36">
        <v>105.86774593739496</v>
      </c>
      <c r="O178" s="36"/>
      <c r="P178" s="36"/>
      <c r="Q178" s="36"/>
      <c r="R178" s="36"/>
      <c r="S178" s="36"/>
      <c r="T178" s="36"/>
      <c r="U178" s="36">
        <v>100</v>
      </c>
      <c r="V178" s="36"/>
      <c r="W178" s="36">
        <v>100</v>
      </c>
      <c r="X178" s="36"/>
      <c r="Y178" s="36"/>
      <c r="Z178" s="36"/>
      <c r="AA178" s="36"/>
      <c r="AB178" s="36"/>
      <c r="AC178" s="36"/>
      <c r="AD178" s="36">
        <v>0</v>
      </c>
      <c r="AE178" s="36"/>
      <c r="AF178" s="36">
        <v>0</v>
      </c>
      <c r="AG178" s="36"/>
      <c r="AH178" s="36">
        <v>211.73549187478991</v>
      </c>
      <c r="AI178" s="36">
        <v>200</v>
      </c>
      <c r="AJ178" s="36">
        <v>0</v>
      </c>
    </row>
    <row r="179" spans="1:36" x14ac:dyDescent="0.25">
      <c r="A179" s="34" t="s">
        <v>207</v>
      </c>
      <c r="B179" s="77">
        <v>43287</v>
      </c>
      <c r="C179" s="77">
        <v>43490</v>
      </c>
      <c r="D179" s="34" t="s">
        <v>1760</v>
      </c>
      <c r="E179" s="34" t="s">
        <v>397</v>
      </c>
      <c r="F179" s="34" t="s">
        <v>16</v>
      </c>
      <c r="G179" s="36"/>
      <c r="H179" s="36"/>
      <c r="I179" s="36">
        <v>36.713678618639982</v>
      </c>
      <c r="J179" s="36"/>
      <c r="K179" s="36"/>
      <c r="L179" s="36"/>
      <c r="M179" s="36"/>
      <c r="N179" s="36"/>
      <c r="O179" s="36"/>
      <c r="P179" s="36"/>
      <c r="Q179" s="36"/>
      <c r="R179" s="36">
        <v>36</v>
      </c>
      <c r="S179" s="36"/>
      <c r="T179" s="36"/>
      <c r="U179" s="36"/>
      <c r="V179" s="36"/>
      <c r="W179" s="36"/>
      <c r="X179" s="36"/>
      <c r="Y179" s="36"/>
      <c r="Z179" s="36"/>
      <c r="AA179" s="36">
        <v>0</v>
      </c>
      <c r="AB179" s="36"/>
      <c r="AC179" s="36"/>
      <c r="AD179" s="36"/>
      <c r="AE179" s="36"/>
      <c r="AF179" s="36"/>
      <c r="AG179" s="36"/>
      <c r="AH179" s="36">
        <v>36.713678618639982</v>
      </c>
      <c r="AI179" s="36">
        <v>36</v>
      </c>
      <c r="AJ179" s="36">
        <v>0</v>
      </c>
    </row>
    <row r="180" spans="1:36" x14ac:dyDescent="0.25">
      <c r="A180" s="34" t="s">
        <v>207</v>
      </c>
      <c r="B180" s="77">
        <v>43291</v>
      </c>
      <c r="C180" s="77">
        <v>43413</v>
      </c>
      <c r="D180" s="34" t="s">
        <v>1607</v>
      </c>
      <c r="E180" s="34" t="s">
        <v>406</v>
      </c>
      <c r="F180" s="34" t="s">
        <v>407</v>
      </c>
      <c r="G180" s="36"/>
      <c r="H180" s="36"/>
      <c r="I180" s="36"/>
      <c r="J180" s="36"/>
      <c r="K180" s="36"/>
      <c r="L180" s="36"/>
      <c r="M180" s="36">
        <v>60.454259046674011</v>
      </c>
      <c r="N180" s="36"/>
      <c r="O180" s="36"/>
      <c r="P180" s="36"/>
      <c r="Q180" s="36"/>
      <c r="R180" s="36"/>
      <c r="S180" s="36"/>
      <c r="T180" s="36"/>
      <c r="U180" s="36"/>
      <c r="V180" s="36">
        <v>100</v>
      </c>
      <c r="W180" s="36"/>
      <c r="X180" s="36"/>
      <c r="Y180" s="36"/>
      <c r="Z180" s="36"/>
      <c r="AA180" s="36"/>
      <c r="AB180" s="36"/>
      <c r="AC180" s="36"/>
      <c r="AD180" s="36"/>
      <c r="AE180" s="36">
        <v>0</v>
      </c>
      <c r="AF180" s="36"/>
      <c r="AG180" s="36"/>
      <c r="AH180" s="36">
        <v>60.454259046674011</v>
      </c>
      <c r="AI180" s="36">
        <v>100</v>
      </c>
      <c r="AJ180" s="36">
        <v>0</v>
      </c>
    </row>
    <row r="181" spans="1:36" x14ac:dyDescent="0.25">
      <c r="A181" s="34" t="s">
        <v>207</v>
      </c>
      <c r="B181" s="77">
        <v>43291</v>
      </c>
      <c r="C181" s="77">
        <v>43416</v>
      </c>
      <c r="D181" s="34" t="s">
        <v>1584</v>
      </c>
      <c r="E181" s="34" t="s">
        <v>410</v>
      </c>
      <c r="F181" s="34" t="s">
        <v>411</v>
      </c>
      <c r="G181" s="36"/>
      <c r="H181" s="36"/>
      <c r="I181" s="36">
        <v>25.591150446834838</v>
      </c>
      <c r="J181" s="36"/>
      <c r="K181" s="36">
        <v>25.591150446834838</v>
      </c>
      <c r="L181" s="36"/>
      <c r="M181" s="36">
        <v>25.591150446834838</v>
      </c>
      <c r="N181" s="36"/>
      <c r="O181" s="36">
        <v>25.591150446834838</v>
      </c>
      <c r="P181" s="36"/>
      <c r="Q181" s="36"/>
      <c r="R181" s="36">
        <v>50</v>
      </c>
      <c r="S181" s="36"/>
      <c r="T181" s="36">
        <v>50</v>
      </c>
      <c r="U181" s="36"/>
      <c r="V181" s="36">
        <v>50</v>
      </c>
      <c r="W181" s="36"/>
      <c r="X181" s="36">
        <v>50</v>
      </c>
      <c r="Y181" s="36"/>
      <c r="Z181" s="36"/>
      <c r="AA181" s="36">
        <v>0</v>
      </c>
      <c r="AB181" s="36"/>
      <c r="AC181" s="36">
        <v>0</v>
      </c>
      <c r="AD181" s="36"/>
      <c r="AE181" s="36">
        <v>0</v>
      </c>
      <c r="AF181" s="36"/>
      <c r="AG181" s="36">
        <v>0</v>
      </c>
      <c r="AH181" s="36">
        <v>102.36460178733935</v>
      </c>
      <c r="AI181" s="36">
        <v>200</v>
      </c>
      <c r="AJ181" s="36">
        <v>0</v>
      </c>
    </row>
    <row r="182" spans="1:36" x14ac:dyDescent="0.25">
      <c r="A182" s="34" t="s">
        <v>207</v>
      </c>
      <c r="B182" s="77">
        <v>43292</v>
      </c>
      <c r="C182" s="77">
        <v>43333</v>
      </c>
      <c r="D182" s="34" t="s">
        <v>1728</v>
      </c>
      <c r="E182" s="34" t="s">
        <v>416</v>
      </c>
      <c r="F182" s="34" t="s">
        <v>417</v>
      </c>
      <c r="G182" s="36">
        <v>6.7136620251351529</v>
      </c>
      <c r="H182" s="36"/>
      <c r="I182" s="36"/>
      <c r="J182" s="36"/>
      <c r="K182" s="36"/>
      <c r="L182" s="36"/>
      <c r="M182" s="36"/>
      <c r="N182" s="36"/>
      <c r="O182" s="36"/>
      <c r="P182" s="36">
        <v>4</v>
      </c>
      <c r="Q182" s="36"/>
      <c r="R182" s="36"/>
      <c r="S182" s="36"/>
      <c r="T182" s="36"/>
      <c r="U182" s="36"/>
      <c r="V182" s="36"/>
      <c r="W182" s="36"/>
      <c r="X182" s="36"/>
      <c r="Y182" s="36">
        <v>24</v>
      </c>
      <c r="Z182" s="36"/>
      <c r="AA182" s="36"/>
      <c r="AB182" s="36"/>
      <c r="AC182" s="36"/>
      <c r="AD182" s="36"/>
      <c r="AE182" s="36"/>
      <c r="AF182" s="36"/>
      <c r="AG182" s="36"/>
      <c r="AH182" s="36">
        <v>6.7136620251351529</v>
      </c>
      <c r="AI182" s="36">
        <v>4</v>
      </c>
      <c r="AJ182" s="36">
        <v>24</v>
      </c>
    </row>
    <row r="183" spans="1:36" x14ac:dyDescent="0.25">
      <c r="A183" s="34" t="s">
        <v>207</v>
      </c>
      <c r="B183" s="77">
        <v>43292</v>
      </c>
      <c r="C183" s="77">
        <v>43361</v>
      </c>
      <c r="D183" s="34" t="s">
        <v>1624</v>
      </c>
      <c r="E183" s="34" t="s">
        <v>420</v>
      </c>
      <c r="F183" s="34" t="s">
        <v>421</v>
      </c>
      <c r="G183" s="36"/>
      <c r="H183" s="36"/>
      <c r="I183" s="36">
        <v>9.4339217007211964</v>
      </c>
      <c r="J183" s="36"/>
      <c r="K183" s="36"/>
      <c r="L183" s="36"/>
      <c r="M183" s="36"/>
      <c r="N183" s="36"/>
      <c r="O183" s="36"/>
      <c r="P183" s="36"/>
      <c r="Q183" s="36"/>
      <c r="R183" s="36">
        <v>12</v>
      </c>
      <c r="S183" s="36"/>
      <c r="T183" s="36"/>
      <c r="U183" s="36"/>
      <c r="V183" s="36"/>
      <c r="W183" s="36"/>
      <c r="X183" s="36"/>
      <c r="Y183" s="36"/>
      <c r="Z183" s="36"/>
      <c r="AA183" s="36">
        <v>0</v>
      </c>
      <c r="AB183" s="36"/>
      <c r="AC183" s="36"/>
      <c r="AD183" s="36"/>
      <c r="AE183" s="36"/>
      <c r="AF183" s="36"/>
      <c r="AG183" s="36"/>
      <c r="AH183" s="36">
        <v>9.4339217007211964</v>
      </c>
      <c r="AI183" s="36">
        <v>12</v>
      </c>
      <c r="AJ183" s="36">
        <v>0</v>
      </c>
    </row>
    <row r="184" spans="1:36" x14ac:dyDescent="0.25">
      <c r="A184" s="34" t="s">
        <v>207</v>
      </c>
      <c r="B184" s="77">
        <v>43292</v>
      </c>
      <c r="C184" s="77">
        <v>43361</v>
      </c>
      <c r="D184" s="34" t="s">
        <v>1729</v>
      </c>
      <c r="E184" s="34" t="s">
        <v>418</v>
      </c>
      <c r="F184" s="34" t="s">
        <v>419</v>
      </c>
      <c r="G184" s="36"/>
      <c r="H184" s="36"/>
      <c r="I184" s="36">
        <v>16.784155062837883</v>
      </c>
      <c r="J184" s="36"/>
      <c r="K184" s="36"/>
      <c r="L184" s="36"/>
      <c r="M184" s="36"/>
      <c r="N184" s="36"/>
      <c r="O184" s="36"/>
      <c r="P184" s="36"/>
      <c r="Q184" s="36"/>
      <c r="R184" s="36">
        <v>10</v>
      </c>
      <c r="S184" s="36"/>
      <c r="T184" s="36"/>
      <c r="U184" s="36"/>
      <c r="V184" s="36"/>
      <c r="W184" s="36"/>
      <c r="X184" s="36"/>
      <c r="Y184" s="36"/>
      <c r="Z184" s="36"/>
      <c r="AA184" s="36">
        <v>0</v>
      </c>
      <c r="AB184" s="36"/>
      <c r="AC184" s="36"/>
      <c r="AD184" s="36"/>
      <c r="AE184" s="36"/>
      <c r="AF184" s="36"/>
      <c r="AG184" s="36"/>
      <c r="AH184" s="36">
        <v>16.784155062837883</v>
      </c>
      <c r="AI184" s="36">
        <v>10</v>
      </c>
      <c r="AJ184" s="36">
        <v>0</v>
      </c>
    </row>
    <row r="185" spans="1:36" x14ac:dyDescent="0.25">
      <c r="A185" s="34" t="s">
        <v>207</v>
      </c>
      <c r="B185" s="77">
        <v>43292</v>
      </c>
      <c r="C185" s="77">
        <v>43385</v>
      </c>
      <c r="D185" s="34" t="s">
        <v>1643</v>
      </c>
      <c r="E185" s="34" t="s">
        <v>422</v>
      </c>
      <c r="F185" s="34" t="s">
        <v>38</v>
      </c>
      <c r="G185" s="36"/>
      <c r="H185" s="36"/>
      <c r="I185" s="36"/>
      <c r="J185" s="36"/>
      <c r="K185" s="36"/>
      <c r="L185" s="36">
        <v>4.1069588144651989</v>
      </c>
      <c r="M185" s="36"/>
      <c r="N185" s="36"/>
      <c r="O185" s="36"/>
      <c r="P185" s="36"/>
      <c r="Q185" s="36"/>
      <c r="R185" s="36"/>
      <c r="S185" s="36"/>
      <c r="T185" s="36"/>
      <c r="U185" s="36">
        <v>4</v>
      </c>
      <c r="V185" s="36"/>
      <c r="W185" s="36"/>
      <c r="X185" s="36"/>
      <c r="Y185" s="36"/>
      <c r="Z185" s="36"/>
      <c r="AA185" s="36"/>
      <c r="AB185" s="36"/>
      <c r="AC185" s="36"/>
      <c r="AD185" s="36">
        <v>0</v>
      </c>
      <c r="AE185" s="36"/>
      <c r="AF185" s="36"/>
      <c r="AG185" s="36"/>
      <c r="AH185" s="36">
        <v>4.1069588144651989</v>
      </c>
      <c r="AI185" s="36">
        <v>4</v>
      </c>
      <c r="AJ185" s="36">
        <v>0</v>
      </c>
    </row>
    <row r="186" spans="1:36" x14ac:dyDescent="0.25">
      <c r="A186" s="34" t="s">
        <v>207</v>
      </c>
      <c r="B186" s="77">
        <v>43292</v>
      </c>
      <c r="C186" s="77">
        <v>43385</v>
      </c>
      <c r="D186" s="34" t="s">
        <v>1739</v>
      </c>
      <c r="E186" s="34" t="s">
        <v>422</v>
      </c>
      <c r="F186" s="34" t="s">
        <v>38</v>
      </c>
      <c r="G186" s="36"/>
      <c r="H186" s="36"/>
      <c r="I186" s="36"/>
      <c r="J186" s="36"/>
      <c r="K186" s="36"/>
      <c r="L186" s="36">
        <v>35.907864473370047</v>
      </c>
      <c r="M186" s="36"/>
      <c r="N186" s="36"/>
      <c r="O186" s="36"/>
      <c r="P186" s="36"/>
      <c r="Q186" s="36"/>
      <c r="R186" s="36"/>
      <c r="S186" s="36"/>
      <c r="T186" s="36"/>
      <c r="U186" s="36">
        <v>28</v>
      </c>
      <c r="V186" s="36"/>
      <c r="W186" s="36"/>
      <c r="X186" s="36"/>
      <c r="Y186" s="36"/>
      <c r="Z186" s="36"/>
      <c r="AA186" s="36"/>
      <c r="AB186" s="36"/>
      <c r="AC186" s="36"/>
      <c r="AD186" s="36">
        <v>0</v>
      </c>
      <c r="AE186" s="36"/>
      <c r="AF186" s="36"/>
      <c r="AG186" s="36"/>
      <c r="AH186" s="36">
        <v>35.907864473370047</v>
      </c>
      <c r="AI186" s="36">
        <v>28</v>
      </c>
      <c r="AJ186" s="36">
        <v>0</v>
      </c>
    </row>
    <row r="187" spans="1:36" x14ac:dyDescent="0.25">
      <c r="A187" s="34" t="s">
        <v>207</v>
      </c>
      <c r="B187" s="77">
        <v>43292</v>
      </c>
      <c r="C187" s="77">
        <v>43388</v>
      </c>
      <c r="D187" s="34" t="s">
        <v>1672</v>
      </c>
      <c r="E187" s="34" t="s">
        <v>405</v>
      </c>
      <c r="F187" s="34" t="s">
        <v>103</v>
      </c>
      <c r="G187" s="36"/>
      <c r="H187" s="36"/>
      <c r="I187" s="36"/>
      <c r="J187" s="36"/>
      <c r="K187" s="36"/>
      <c r="L187" s="36">
        <v>53.174998475129883</v>
      </c>
      <c r="M187" s="36"/>
      <c r="N187" s="36"/>
      <c r="O187" s="36"/>
      <c r="P187" s="36"/>
      <c r="Q187" s="36"/>
      <c r="R187" s="36"/>
      <c r="S187" s="36"/>
      <c r="T187" s="36"/>
      <c r="U187" s="36">
        <v>48</v>
      </c>
      <c r="V187" s="36"/>
      <c r="W187" s="36"/>
      <c r="X187" s="36"/>
      <c r="Y187" s="36"/>
      <c r="Z187" s="36"/>
      <c r="AA187" s="36"/>
      <c r="AB187" s="36"/>
      <c r="AC187" s="36"/>
      <c r="AD187" s="36">
        <v>0</v>
      </c>
      <c r="AE187" s="36"/>
      <c r="AF187" s="36"/>
      <c r="AG187" s="36"/>
      <c r="AH187" s="36">
        <v>53.174998475129883</v>
      </c>
      <c r="AI187" s="36">
        <v>48</v>
      </c>
      <c r="AJ187" s="36">
        <v>0</v>
      </c>
    </row>
    <row r="188" spans="1:36" x14ac:dyDescent="0.25">
      <c r="A188" s="34" t="s">
        <v>207</v>
      </c>
      <c r="B188" s="77">
        <v>43292</v>
      </c>
      <c r="C188" s="77">
        <v>43389</v>
      </c>
      <c r="D188" s="34" t="s">
        <v>1598</v>
      </c>
      <c r="E188" s="34" t="s">
        <v>423</v>
      </c>
      <c r="F188" s="34" t="s">
        <v>268</v>
      </c>
      <c r="G188" s="36"/>
      <c r="H188" s="36"/>
      <c r="I188" s="36"/>
      <c r="J188" s="36"/>
      <c r="K188" s="36"/>
      <c r="L188" s="36"/>
      <c r="M188" s="36">
        <v>40.312545045211401</v>
      </c>
      <c r="N188" s="36"/>
      <c r="O188" s="36"/>
      <c r="P188" s="36"/>
      <c r="Q188" s="36"/>
      <c r="R188" s="36"/>
      <c r="S188" s="36"/>
      <c r="T188" s="36"/>
      <c r="U188" s="36"/>
      <c r="V188" s="36">
        <v>60</v>
      </c>
      <c r="W188" s="36"/>
      <c r="X188" s="36"/>
      <c r="Y188" s="36"/>
      <c r="Z188" s="36"/>
      <c r="AA188" s="36"/>
      <c r="AB188" s="36"/>
      <c r="AC188" s="36"/>
      <c r="AD188" s="36"/>
      <c r="AE188" s="36">
        <v>0</v>
      </c>
      <c r="AF188" s="36"/>
      <c r="AG188" s="36"/>
      <c r="AH188" s="36">
        <v>40.312545045211401</v>
      </c>
      <c r="AI188" s="36">
        <v>60</v>
      </c>
      <c r="AJ188" s="36">
        <v>0</v>
      </c>
    </row>
    <row r="189" spans="1:36" x14ac:dyDescent="0.25">
      <c r="A189" s="34" t="s">
        <v>207</v>
      </c>
      <c r="B189" s="77">
        <v>43292</v>
      </c>
      <c r="C189" s="77">
        <v>43390</v>
      </c>
      <c r="D189" s="34" t="s">
        <v>1630</v>
      </c>
      <c r="E189" s="34" t="s">
        <v>426</v>
      </c>
      <c r="F189" s="34" t="s">
        <v>371</v>
      </c>
      <c r="G189" s="36"/>
      <c r="H189" s="36"/>
      <c r="I189" s="36"/>
      <c r="J189" s="36"/>
      <c r="K189" s="36"/>
      <c r="L189" s="36"/>
      <c r="M189" s="36">
        <v>18.61234135538119</v>
      </c>
      <c r="N189" s="36"/>
      <c r="O189" s="36"/>
      <c r="P189" s="36"/>
      <c r="Q189" s="36"/>
      <c r="R189" s="36"/>
      <c r="S189" s="36"/>
      <c r="T189" s="36"/>
      <c r="U189" s="36"/>
      <c r="V189" s="36">
        <v>24</v>
      </c>
      <c r="W189" s="36"/>
      <c r="X189" s="36"/>
      <c r="Y189" s="36"/>
      <c r="Z189" s="36"/>
      <c r="AA189" s="36"/>
      <c r="AB189" s="36"/>
      <c r="AC189" s="36"/>
      <c r="AD189" s="36"/>
      <c r="AE189" s="36">
        <v>0</v>
      </c>
      <c r="AF189" s="36"/>
      <c r="AG189" s="36"/>
      <c r="AH189" s="36">
        <v>18.61234135538119</v>
      </c>
      <c r="AI189" s="36">
        <v>24</v>
      </c>
      <c r="AJ189" s="36">
        <v>0</v>
      </c>
    </row>
    <row r="190" spans="1:36" x14ac:dyDescent="0.25">
      <c r="A190" s="34" t="s">
        <v>207</v>
      </c>
      <c r="B190" s="77">
        <v>43292</v>
      </c>
      <c r="C190" s="77">
        <v>43390</v>
      </c>
      <c r="D190" s="34" t="s">
        <v>1730</v>
      </c>
      <c r="E190" s="34" t="s">
        <v>427</v>
      </c>
      <c r="F190" s="34" t="s">
        <v>46</v>
      </c>
      <c r="G190" s="36"/>
      <c r="H190" s="36"/>
      <c r="I190" s="36"/>
      <c r="J190" s="36"/>
      <c r="K190" s="36"/>
      <c r="L190" s="36"/>
      <c r="M190" s="36">
        <v>46.871158820172667</v>
      </c>
      <c r="N190" s="36"/>
      <c r="O190" s="36"/>
      <c r="P190" s="36"/>
      <c r="Q190" s="36"/>
      <c r="R190" s="36"/>
      <c r="S190" s="36"/>
      <c r="T190" s="36"/>
      <c r="U190" s="36"/>
      <c r="V190" s="36">
        <v>40</v>
      </c>
      <c r="W190" s="36"/>
      <c r="X190" s="36"/>
      <c r="Y190" s="36"/>
      <c r="Z190" s="36"/>
      <c r="AA190" s="36"/>
      <c r="AB190" s="36"/>
      <c r="AC190" s="36"/>
      <c r="AD190" s="36"/>
      <c r="AE190" s="36">
        <v>0</v>
      </c>
      <c r="AF190" s="36"/>
      <c r="AG190" s="36"/>
      <c r="AH190" s="36">
        <v>46.871158820172667</v>
      </c>
      <c r="AI190" s="36">
        <v>40</v>
      </c>
      <c r="AJ190" s="36">
        <v>0</v>
      </c>
    </row>
    <row r="191" spans="1:36" x14ac:dyDescent="0.25">
      <c r="A191" s="34" t="s">
        <v>207</v>
      </c>
      <c r="B191" s="77">
        <v>43292</v>
      </c>
      <c r="C191" s="77">
        <v>43390</v>
      </c>
      <c r="D191" s="34" t="s">
        <v>1741</v>
      </c>
      <c r="E191" s="34" t="s">
        <v>427</v>
      </c>
      <c r="F191" s="34" t="s">
        <v>46</v>
      </c>
      <c r="G191" s="36"/>
      <c r="H191" s="36"/>
      <c r="I191" s="36"/>
      <c r="J191" s="36"/>
      <c r="K191" s="36"/>
      <c r="L191" s="36"/>
      <c r="M191" s="36">
        <v>23.435579410086333</v>
      </c>
      <c r="N191" s="36"/>
      <c r="O191" s="36"/>
      <c r="P191" s="36"/>
      <c r="Q191" s="36"/>
      <c r="R191" s="36"/>
      <c r="S191" s="36"/>
      <c r="T191" s="36"/>
      <c r="U191" s="36"/>
      <c r="V191" s="36">
        <v>20</v>
      </c>
      <c r="W191" s="36"/>
      <c r="X191" s="36"/>
      <c r="Y191" s="36"/>
      <c r="Z191" s="36"/>
      <c r="AA191" s="36"/>
      <c r="AB191" s="36"/>
      <c r="AC191" s="36"/>
      <c r="AD191" s="36"/>
      <c r="AE191" s="36">
        <v>0</v>
      </c>
      <c r="AF191" s="36"/>
      <c r="AG191" s="36"/>
      <c r="AH191" s="36">
        <v>23.435579410086333</v>
      </c>
      <c r="AI191" s="36">
        <v>20</v>
      </c>
      <c r="AJ191" s="36">
        <v>0</v>
      </c>
    </row>
    <row r="192" spans="1:36" x14ac:dyDescent="0.25">
      <c r="A192" s="34" t="s">
        <v>207</v>
      </c>
      <c r="B192" s="77">
        <v>43292</v>
      </c>
      <c r="C192" s="77">
        <v>43395</v>
      </c>
      <c r="D192" s="34" t="s">
        <v>1635</v>
      </c>
      <c r="E192" s="34" t="s">
        <v>428</v>
      </c>
      <c r="F192" s="34" t="s">
        <v>319</v>
      </c>
      <c r="G192" s="36"/>
      <c r="H192" s="36"/>
      <c r="I192" s="36"/>
      <c r="J192" s="36"/>
      <c r="K192" s="36"/>
      <c r="L192" s="36"/>
      <c r="M192" s="36"/>
      <c r="N192" s="36">
        <v>9.7724073172979971</v>
      </c>
      <c r="O192" s="36"/>
      <c r="P192" s="36"/>
      <c r="Q192" s="36"/>
      <c r="R192" s="36"/>
      <c r="S192" s="36"/>
      <c r="T192" s="36"/>
      <c r="U192" s="36"/>
      <c r="V192" s="36"/>
      <c r="W192" s="36">
        <v>10</v>
      </c>
      <c r="X192" s="36"/>
      <c r="Y192" s="36"/>
      <c r="Z192" s="36"/>
      <c r="AA192" s="36"/>
      <c r="AB192" s="36"/>
      <c r="AC192" s="36"/>
      <c r="AD192" s="36"/>
      <c r="AE192" s="36"/>
      <c r="AF192" s="36">
        <v>0</v>
      </c>
      <c r="AG192" s="36"/>
      <c r="AH192" s="36">
        <v>9.7724073172979971</v>
      </c>
      <c r="AI192" s="36">
        <v>10</v>
      </c>
      <c r="AJ192" s="36">
        <v>0</v>
      </c>
    </row>
    <row r="193" spans="1:36" x14ac:dyDescent="0.25">
      <c r="A193" s="34" t="s">
        <v>207</v>
      </c>
      <c r="B193" s="77">
        <v>43292</v>
      </c>
      <c r="C193" s="77">
        <v>43395</v>
      </c>
      <c r="D193" s="34" t="s">
        <v>1646</v>
      </c>
      <c r="E193" s="34" t="s">
        <v>424</v>
      </c>
      <c r="F193" s="34" t="s">
        <v>425</v>
      </c>
      <c r="G193" s="36"/>
      <c r="H193" s="36"/>
      <c r="I193" s="36"/>
      <c r="J193" s="36"/>
      <c r="K193" s="36"/>
      <c r="L193" s="36"/>
      <c r="M193" s="36"/>
      <c r="N193" s="36">
        <v>24.504720806531875</v>
      </c>
      <c r="O193" s="36"/>
      <c r="P193" s="36"/>
      <c r="Q193" s="36"/>
      <c r="R193" s="36"/>
      <c r="S193" s="36"/>
      <c r="T193" s="36"/>
      <c r="U193" s="36"/>
      <c r="V193" s="36"/>
      <c r="W193" s="36">
        <v>30</v>
      </c>
      <c r="X193" s="36"/>
      <c r="Y193" s="36"/>
      <c r="Z193" s="36"/>
      <c r="AA193" s="36"/>
      <c r="AB193" s="36"/>
      <c r="AC193" s="36"/>
      <c r="AD193" s="36"/>
      <c r="AE193" s="36"/>
      <c r="AF193" s="36">
        <v>0</v>
      </c>
      <c r="AG193" s="36"/>
      <c r="AH193" s="36">
        <v>24.504720806531875</v>
      </c>
      <c r="AI193" s="36">
        <v>30</v>
      </c>
      <c r="AJ193" s="36">
        <v>0</v>
      </c>
    </row>
    <row r="194" spans="1:36" x14ac:dyDescent="0.25">
      <c r="A194" s="34" t="s">
        <v>207</v>
      </c>
      <c r="B194" s="77">
        <v>43292</v>
      </c>
      <c r="C194" s="77">
        <v>43449</v>
      </c>
      <c r="D194" s="34" t="s">
        <v>1610</v>
      </c>
      <c r="E194" s="34" t="s">
        <v>430</v>
      </c>
      <c r="F194" s="34" t="s">
        <v>86</v>
      </c>
      <c r="G194" s="36"/>
      <c r="H194" s="36"/>
      <c r="I194" s="36"/>
      <c r="J194" s="36"/>
      <c r="K194" s="36"/>
      <c r="L194" s="36"/>
      <c r="M194" s="36"/>
      <c r="N194" s="36">
        <v>247.05810379820781</v>
      </c>
      <c r="O194" s="36"/>
      <c r="P194" s="36"/>
      <c r="Q194" s="36"/>
      <c r="R194" s="36"/>
      <c r="S194" s="36"/>
      <c r="T194" s="36"/>
      <c r="U194" s="36"/>
      <c r="V194" s="36"/>
      <c r="W194" s="36">
        <v>400</v>
      </c>
      <c r="X194" s="36"/>
      <c r="Y194" s="36"/>
      <c r="Z194" s="36"/>
      <c r="AA194" s="36"/>
      <c r="AB194" s="36"/>
      <c r="AC194" s="36"/>
      <c r="AD194" s="36"/>
      <c r="AE194" s="36"/>
      <c r="AF194" s="36">
        <v>0</v>
      </c>
      <c r="AG194" s="36"/>
      <c r="AH194" s="36">
        <v>247.05810379820781</v>
      </c>
      <c r="AI194" s="36">
        <v>400</v>
      </c>
      <c r="AJ194" s="36">
        <v>0</v>
      </c>
    </row>
    <row r="195" spans="1:36" x14ac:dyDescent="0.25">
      <c r="A195" s="34" t="s">
        <v>207</v>
      </c>
      <c r="B195" s="77">
        <v>43293</v>
      </c>
      <c r="C195" s="77">
        <v>43423</v>
      </c>
      <c r="D195" s="34" t="s">
        <v>1672</v>
      </c>
      <c r="E195" s="34" t="s">
        <v>429</v>
      </c>
      <c r="F195" s="34" t="s">
        <v>414</v>
      </c>
      <c r="G195" s="36"/>
      <c r="H195" s="36"/>
      <c r="I195" s="36"/>
      <c r="J195" s="36"/>
      <c r="K195" s="36"/>
      <c r="L195" s="36">
        <v>25.495610151833318</v>
      </c>
      <c r="M195" s="36"/>
      <c r="N195" s="36"/>
      <c r="O195" s="36"/>
      <c r="P195" s="36"/>
      <c r="Q195" s="36"/>
      <c r="R195" s="36"/>
      <c r="S195" s="36"/>
      <c r="T195" s="36"/>
      <c r="U195" s="36">
        <v>25</v>
      </c>
      <c r="V195" s="36"/>
      <c r="W195" s="36"/>
      <c r="X195" s="36"/>
      <c r="Y195" s="36"/>
      <c r="Z195" s="36"/>
      <c r="AA195" s="36"/>
      <c r="AB195" s="36"/>
      <c r="AC195" s="36"/>
      <c r="AD195" s="36">
        <v>0</v>
      </c>
      <c r="AE195" s="36"/>
      <c r="AF195" s="36"/>
      <c r="AG195" s="36"/>
      <c r="AH195" s="36">
        <v>25.495610151833318</v>
      </c>
      <c r="AI195" s="36">
        <v>25</v>
      </c>
      <c r="AJ195" s="36">
        <v>0</v>
      </c>
    </row>
    <row r="196" spans="1:36" x14ac:dyDescent="0.25">
      <c r="A196" s="34" t="s">
        <v>207</v>
      </c>
      <c r="B196" s="77">
        <v>43297</v>
      </c>
      <c r="C196" s="77">
        <v>43364</v>
      </c>
      <c r="D196" s="34" t="s">
        <v>1642</v>
      </c>
      <c r="E196" s="34" t="s">
        <v>434</v>
      </c>
      <c r="F196" s="34" t="s">
        <v>51</v>
      </c>
      <c r="G196" s="36"/>
      <c r="H196" s="36"/>
      <c r="I196" s="36">
        <v>10.294330300277711</v>
      </c>
      <c r="J196" s="36"/>
      <c r="K196" s="36"/>
      <c r="L196" s="36"/>
      <c r="M196" s="36"/>
      <c r="N196" s="36"/>
      <c r="O196" s="36"/>
      <c r="P196" s="36"/>
      <c r="Q196" s="36"/>
      <c r="R196" s="36">
        <v>12</v>
      </c>
      <c r="S196" s="36"/>
      <c r="T196" s="36"/>
      <c r="U196" s="36"/>
      <c r="V196" s="36"/>
      <c r="W196" s="36"/>
      <c r="X196" s="36"/>
      <c r="Y196" s="36"/>
      <c r="Z196" s="36"/>
      <c r="AA196" s="36">
        <v>0</v>
      </c>
      <c r="AB196" s="36"/>
      <c r="AC196" s="36"/>
      <c r="AD196" s="36"/>
      <c r="AE196" s="36"/>
      <c r="AF196" s="36"/>
      <c r="AG196" s="36"/>
      <c r="AH196" s="36">
        <v>10.294330300277711</v>
      </c>
      <c r="AI196" s="36">
        <v>12</v>
      </c>
      <c r="AJ196" s="36">
        <v>0</v>
      </c>
    </row>
    <row r="197" spans="1:36" x14ac:dyDescent="0.25">
      <c r="A197" s="34" t="s">
        <v>207</v>
      </c>
      <c r="B197" s="77">
        <v>43297</v>
      </c>
      <c r="C197" s="77">
        <v>43364</v>
      </c>
      <c r="D197" s="34" t="s">
        <v>1645</v>
      </c>
      <c r="E197" s="34" t="s">
        <v>434</v>
      </c>
      <c r="F197" s="34" t="s">
        <v>51</v>
      </c>
      <c r="G197" s="36"/>
      <c r="H197" s="36"/>
      <c r="I197" s="36">
        <v>21.103031350692159</v>
      </c>
      <c r="J197" s="36"/>
      <c r="K197" s="36"/>
      <c r="L197" s="36"/>
      <c r="M197" s="36"/>
      <c r="N197" s="36"/>
      <c r="O197" s="36"/>
      <c r="P197" s="36"/>
      <c r="Q197" s="36"/>
      <c r="R197" s="36">
        <v>25</v>
      </c>
      <c r="S197" s="36"/>
      <c r="T197" s="36"/>
      <c r="U197" s="36"/>
      <c r="V197" s="36"/>
      <c r="W197" s="36"/>
      <c r="X197" s="36"/>
      <c r="Y197" s="36"/>
      <c r="Z197" s="36"/>
      <c r="AA197" s="36">
        <v>0</v>
      </c>
      <c r="AB197" s="36"/>
      <c r="AC197" s="36"/>
      <c r="AD197" s="36"/>
      <c r="AE197" s="36"/>
      <c r="AF197" s="36"/>
      <c r="AG197" s="36"/>
      <c r="AH197" s="36">
        <v>21.103031350692159</v>
      </c>
      <c r="AI197" s="36">
        <v>25</v>
      </c>
      <c r="AJ197" s="36">
        <v>0</v>
      </c>
    </row>
    <row r="198" spans="1:36" x14ac:dyDescent="0.25">
      <c r="A198" s="34" t="s">
        <v>207</v>
      </c>
      <c r="B198" s="77">
        <v>43297</v>
      </c>
      <c r="C198" s="77">
        <v>43364</v>
      </c>
      <c r="D198" s="34" t="s">
        <v>1646</v>
      </c>
      <c r="E198" s="34" t="s">
        <v>434</v>
      </c>
      <c r="F198" s="34" t="s">
        <v>51</v>
      </c>
      <c r="G198" s="36"/>
      <c r="H198" s="36"/>
      <c r="I198" s="36">
        <v>3.6332609327719645</v>
      </c>
      <c r="J198" s="36"/>
      <c r="K198" s="36"/>
      <c r="L198" s="36"/>
      <c r="M198" s="36"/>
      <c r="N198" s="36"/>
      <c r="O198" s="36"/>
      <c r="P198" s="36"/>
      <c r="Q198" s="36"/>
      <c r="R198" s="36">
        <v>5</v>
      </c>
      <c r="S198" s="36"/>
      <c r="T198" s="36"/>
      <c r="U198" s="36"/>
      <c r="V198" s="36"/>
      <c r="W198" s="36"/>
      <c r="X198" s="36"/>
      <c r="Y198" s="36"/>
      <c r="Z198" s="36"/>
      <c r="AA198" s="36">
        <v>0</v>
      </c>
      <c r="AB198" s="36"/>
      <c r="AC198" s="36"/>
      <c r="AD198" s="36"/>
      <c r="AE198" s="36"/>
      <c r="AF198" s="36"/>
      <c r="AG198" s="36"/>
      <c r="AH198" s="36">
        <v>3.6332609327719645</v>
      </c>
      <c r="AI198" s="36">
        <v>5</v>
      </c>
      <c r="AJ198" s="36">
        <v>0</v>
      </c>
    </row>
    <row r="199" spans="1:36" x14ac:dyDescent="0.25">
      <c r="A199" s="34" t="s">
        <v>207</v>
      </c>
      <c r="B199" s="77">
        <v>43297</v>
      </c>
      <c r="C199" s="77">
        <v>43364</v>
      </c>
      <c r="D199" s="34" t="s">
        <v>1692</v>
      </c>
      <c r="E199" s="34" t="s">
        <v>434</v>
      </c>
      <c r="F199" s="34" t="s">
        <v>51</v>
      </c>
      <c r="G199" s="36"/>
      <c r="H199" s="36"/>
      <c r="I199" s="36">
        <v>7.7524125086945004</v>
      </c>
      <c r="J199" s="36"/>
      <c r="K199" s="36"/>
      <c r="L199" s="36"/>
      <c r="M199" s="36"/>
      <c r="N199" s="36"/>
      <c r="O199" s="36"/>
      <c r="P199" s="36"/>
      <c r="Q199" s="36"/>
      <c r="R199" s="36">
        <v>6</v>
      </c>
      <c r="S199" s="36"/>
      <c r="T199" s="36"/>
      <c r="U199" s="36"/>
      <c r="V199" s="36"/>
      <c r="W199" s="36"/>
      <c r="X199" s="36"/>
      <c r="Y199" s="36"/>
      <c r="Z199" s="36"/>
      <c r="AA199" s="36">
        <v>0</v>
      </c>
      <c r="AB199" s="36"/>
      <c r="AC199" s="36"/>
      <c r="AD199" s="36"/>
      <c r="AE199" s="36"/>
      <c r="AF199" s="36"/>
      <c r="AG199" s="36"/>
      <c r="AH199" s="36">
        <v>7.7524125086945004</v>
      </c>
      <c r="AI199" s="36">
        <v>6</v>
      </c>
      <c r="AJ199" s="36">
        <v>0</v>
      </c>
    </row>
    <row r="200" spans="1:36" x14ac:dyDescent="0.25">
      <c r="A200" s="34" t="s">
        <v>207</v>
      </c>
      <c r="B200" s="77">
        <v>43297</v>
      </c>
      <c r="C200" s="77">
        <v>43364</v>
      </c>
      <c r="D200" s="34" t="s">
        <v>1730</v>
      </c>
      <c r="E200" s="34" t="s">
        <v>434</v>
      </c>
      <c r="F200" s="34" t="s">
        <v>51</v>
      </c>
      <c r="G200" s="36"/>
      <c r="H200" s="36"/>
      <c r="I200" s="36">
        <v>12.837339980946654</v>
      </c>
      <c r="J200" s="36"/>
      <c r="K200" s="36"/>
      <c r="L200" s="36"/>
      <c r="M200" s="36"/>
      <c r="N200" s="36"/>
      <c r="O200" s="36"/>
      <c r="P200" s="36"/>
      <c r="Q200" s="36"/>
      <c r="R200" s="36">
        <v>12</v>
      </c>
      <c r="S200" s="36"/>
      <c r="T200" s="36"/>
      <c r="U200" s="36"/>
      <c r="V200" s="36"/>
      <c r="W200" s="36"/>
      <c r="X200" s="36"/>
      <c r="Y200" s="36"/>
      <c r="Z200" s="36"/>
      <c r="AA200" s="36">
        <v>0</v>
      </c>
      <c r="AB200" s="36"/>
      <c r="AC200" s="36"/>
      <c r="AD200" s="36"/>
      <c r="AE200" s="36"/>
      <c r="AF200" s="36"/>
      <c r="AG200" s="36"/>
      <c r="AH200" s="36">
        <v>12.837339980946654</v>
      </c>
      <c r="AI200" s="36">
        <v>12</v>
      </c>
      <c r="AJ200" s="36">
        <v>0</v>
      </c>
    </row>
    <row r="201" spans="1:36" x14ac:dyDescent="0.25">
      <c r="A201" s="34" t="s">
        <v>207</v>
      </c>
      <c r="B201" s="77">
        <v>43297</v>
      </c>
      <c r="C201" s="77">
        <v>43364</v>
      </c>
      <c r="D201" s="34" t="s">
        <v>1761</v>
      </c>
      <c r="E201" s="34" t="s">
        <v>434</v>
      </c>
      <c r="F201" s="34" t="s">
        <v>51</v>
      </c>
      <c r="G201" s="36"/>
      <c r="H201" s="36">
        <v>2.0396488121466656</v>
      </c>
      <c r="I201" s="36"/>
      <c r="J201" s="36"/>
      <c r="K201" s="36"/>
      <c r="L201" s="36"/>
      <c r="M201" s="36"/>
      <c r="N201" s="36"/>
      <c r="O201" s="36"/>
      <c r="P201" s="36"/>
      <c r="Q201" s="36">
        <v>2</v>
      </c>
      <c r="R201" s="36"/>
      <c r="S201" s="36"/>
      <c r="T201" s="36"/>
      <c r="U201" s="36"/>
      <c r="V201" s="36"/>
      <c r="W201" s="36"/>
      <c r="X201" s="36"/>
      <c r="Y201" s="36"/>
      <c r="Z201" s="36">
        <v>0</v>
      </c>
      <c r="AA201" s="36"/>
      <c r="AB201" s="36"/>
      <c r="AC201" s="36"/>
      <c r="AD201" s="36"/>
      <c r="AE201" s="36"/>
      <c r="AF201" s="36"/>
      <c r="AG201" s="36"/>
      <c r="AH201" s="36">
        <v>2.0396488121466656</v>
      </c>
      <c r="AI201" s="36">
        <v>2</v>
      </c>
      <c r="AJ201" s="36">
        <v>0</v>
      </c>
    </row>
    <row r="202" spans="1:36" x14ac:dyDescent="0.25">
      <c r="A202" s="34" t="s">
        <v>207</v>
      </c>
      <c r="B202" s="77">
        <v>43297</v>
      </c>
      <c r="C202" s="77">
        <v>43381</v>
      </c>
      <c r="D202" s="34" t="s">
        <v>1671</v>
      </c>
      <c r="E202" s="34" t="s">
        <v>435</v>
      </c>
      <c r="F202" s="34" t="s">
        <v>436</v>
      </c>
      <c r="G202" s="36"/>
      <c r="H202" s="36"/>
      <c r="I202" s="36"/>
      <c r="J202" s="36"/>
      <c r="K202" s="36"/>
      <c r="L202" s="36">
        <v>32.25167386979772</v>
      </c>
      <c r="M202" s="36"/>
      <c r="N202" s="36"/>
      <c r="O202" s="36"/>
      <c r="P202" s="36"/>
      <c r="Q202" s="36"/>
      <c r="R202" s="36"/>
      <c r="S202" s="36"/>
      <c r="T202" s="36"/>
      <c r="U202" s="36">
        <v>30</v>
      </c>
      <c r="V202" s="36"/>
      <c r="W202" s="36"/>
      <c r="X202" s="36"/>
      <c r="Y202" s="36"/>
      <c r="Z202" s="36"/>
      <c r="AA202" s="36"/>
      <c r="AB202" s="36"/>
      <c r="AC202" s="36"/>
      <c r="AD202" s="36">
        <v>0</v>
      </c>
      <c r="AE202" s="36"/>
      <c r="AF202" s="36"/>
      <c r="AG202" s="36"/>
      <c r="AH202" s="36">
        <v>32.25167386979772</v>
      </c>
      <c r="AI202" s="36">
        <v>30</v>
      </c>
      <c r="AJ202" s="36">
        <v>0</v>
      </c>
    </row>
    <row r="203" spans="1:36" x14ac:dyDescent="0.25">
      <c r="A203" s="34" t="s">
        <v>207</v>
      </c>
      <c r="B203" s="77">
        <v>43297</v>
      </c>
      <c r="C203" s="77">
        <v>43383</v>
      </c>
      <c r="D203" s="34" t="s">
        <v>1639</v>
      </c>
      <c r="E203" s="34" t="s">
        <v>437</v>
      </c>
      <c r="F203" s="34" t="s">
        <v>438</v>
      </c>
      <c r="G203" s="36"/>
      <c r="H203" s="36"/>
      <c r="I203" s="36"/>
      <c r="J203" s="36"/>
      <c r="K203" s="36"/>
      <c r="L203" s="36">
        <v>20.440163684895921</v>
      </c>
      <c r="M203" s="36"/>
      <c r="N203" s="36"/>
      <c r="O203" s="36"/>
      <c r="P203" s="36"/>
      <c r="Q203" s="36"/>
      <c r="R203" s="36"/>
      <c r="S203" s="36"/>
      <c r="T203" s="36"/>
      <c r="U203" s="36">
        <v>30</v>
      </c>
      <c r="V203" s="36"/>
      <c r="W203" s="36"/>
      <c r="X203" s="36"/>
      <c r="Y203" s="36"/>
      <c r="Z203" s="36"/>
      <c r="AA203" s="36"/>
      <c r="AB203" s="36"/>
      <c r="AC203" s="36"/>
      <c r="AD203" s="36">
        <v>0</v>
      </c>
      <c r="AE203" s="36"/>
      <c r="AF203" s="36"/>
      <c r="AG203" s="36"/>
      <c r="AH203" s="36">
        <v>20.440163684895921</v>
      </c>
      <c r="AI203" s="36">
        <v>30</v>
      </c>
      <c r="AJ203" s="36">
        <v>0</v>
      </c>
    </row>
    <row r="204" spans="1:36" x14ac:dyDescent="0.25">
      <c r="A204" s="34" t="s">
        <v>207</v>
      </c>
      <c r="B204" s="77">
        <v>43298</v>
      </c>
      <c r="C204" s="77">
        <v>43312</v>
      </c>
      <c r="D204" s="34" t="s">
        <v>1585</v>
      </c>
      <c r="E204" s="34" t="s">
        <v>431</v>
      </c>
      <c r="F204" s="34" t="s">
        <v>42</v>
      </c>
      <c r="G204" s="36">
        <v>0</v>
      </c>
      <c r="H204" s="36"/>
      <c r="I204" s="36"/>
      <c r="J204" s="36"/>
      <c r="K204" s="36"/>
      <c r="L204" s="36"/>
      <c r="M204" s="36"/>
      <c r="N204" s="36"/>
      <c r="O204" s="36"/>
      <c r="P204" s="36">
        <v>8</v>
      </c>
      <c r="Q204" s="36"/>
      <c r="R204" s="36"/>
      <c r="S204" s="36"/>
      <c r="T204" s="36"/>
      <c r="U204" s="36"/>
      <c r="V204" s="36"/>
      <c r="W204" s="36"/>
      <c r="X204" s="36"/>
      <c r="Y204" s="36">
        <v>45</v>
      </c>
      <c r="Z204" s="36"/>
      <c r="AA204" s="36"/>
      <c r="AB204" s="36"/>
      <c r="AC204" s="36"/>
      <c r="AD204" s="36"/>
      <c r="AE204" s="36"/>
      <c r="AF204" s="36"/>
      <c r="AG204" s="36"/>
      <c r="AH204" s="36">
        <v>0</v>
      </c>
      <c r="AI204" s="36">
        <v>8</v>
      </c>
      <c r="AJ204" s="36">
        <v>45</v>
      </c>
    </row>
    <row r="205" spans="1:36" x14ac:dyDescent="0.25">
      <c r="A205" s="34" t="s">
        <v>207</v>
      </c>
      <c r="B205" s="77">
        <v>43298</v>
      </c>
      <c r="C205" s="77">
        <v>43312</v>
      </c>
      <c r="D205" s="34" t="s">
        <v>1637</v>
      </c>
      <c r="E205" s="34" t="s">
        <v>431</v>
      </c>
      <c r="F205" s="34" t="s">
        <v>42</v>
      </c>
      <c r="G205" s="36">
        <v>0</v>
      </c>
      <c r="H205" s="36"/>
      <c r="I205" s="36"/>
      <c r="J205" s="36"/>
      <c r="K205" s="36"/>
      <c r="L205" s="36"/>
      <c r="M205" s="36"/>
      <c r="N205" s="36"/>
      <c r="O205" s="36"/>
      <c r="P205" s="36">
        <v>8</v>
      </c>
      <c r="Q205" s="36"/>
      <c r="R205" s="36"/>
      <c r="S205" s="36"/>
      <c r="T205" s="36"/>
      <c r="U205" s="36"/>
      <c r="V205" s="36"/>
      <c r="W205" s="36"/>
      <c r="X205" s="36"/>
      <c r="Y205" s="36">
        <v>45</v>
      </c>
      <c r="Z205" s="36"/>
      <c r="AA205" s="36"/>
      <c r="AB205" s="36"/>
      <c r="AC205" s="36"/>
      <c r="AD205" s="36"/>
      <c r="AE205" s="36"/>
      <c r="AF205" s="36"/>
      <c r="AG205" s="36"/>
      <c r="AH205" s="36">
        <v>0</v>
      </c>
      <c r="AI205" s="36">
        <v>8</v>
      </c>
      <c r="AJ205" s="36">
        <v>45</v>
      </c>
    </row>
    <row r="206" spans="1:36" x14ac:dyDescent="0.25">
      <c r="A206" s="34" t="s">
        <v>207</v>
      </c>
      <c r="B206" s="77">
        <v>43298</v>
      </c>
      <c r="C206" s="77">
        <v>43312</v>
      </c>
      <c r="D206" s="34" t="s">
        <v>1650</v>
      </c>
      <c r="E206" s="34" t="s">
        <v>431</v>
      </c>
      <c r="F206" s="34" t="s">
        <v>42</v>
      </c>
      <c r="G206" s="36">
        <v>0</v>
      </c>
      <c r="H206" s="36"/>
      <c r="I206" s="36"/>
      <c r="J206" s="36"/>
      <c r="K206" s="36"/>
      <c r="L206" s="36"/>
      <c r="M206" s="36"/>
      <c r="N206" s="36"/>
      <c r="O206" s="36"/>
      <c r="P206" s="36">
        <v>8</v>
      </c>
      <c r="Q206" s="36"/>
      <c r="R206" s="36"/>
      <c r="S206" s="36"/>
      <c r="T206" s="36"/>
      <c r="U206" s="36"/>
      <c r="V206" s="36"/>
      <c r="W206" s="36"/>
      <c r="X206" s="36"/>
      <c r="Y206" s="36">
        <v>45</v>
      </c>
      <c r="Z206" s="36"/>
      <c r="AA206" s="36"/>
      <c r="AB206" s="36"/>
      <c r="AC206" s="36"/>
      <c r="AD206" s="36"/>
      <c r="AE206" s="36"/>
      <c r="AF206" s="36"/>
      <c r="AG206" s="36"/>
      <c r="AH206" s="36">
        <v>0</v>
      </c>
      <c r="AI206" s="36">
        <v>8</v>
      </c>
      <c r="AJ206" s="36">
        <v>45</v>
      </c>
    </row>
    <row r="207" spans="1:36" x14ac:dyDescent="0.25">
      <c r="A207" s="34" t="s">
        <v>207</v>
      </c>
      <c r="B207" s="77">
        <v>43298</v>
      </c>
      <c r="C207" s="77">
        <v>43312</v>
      </c>
      <c r="D207" s="34" t="s">
        <v>1659</v>
      </c>
      <c r="E207" s="34" t="s">
        <v>431</v>
      </c>
      <c r="F207" s="34" t="s">
        <v>42</v>
      </c>
      <c r="G207" s="36">
        <v>0</v>
      </c>
      <c r="H207" s="36"/>
      <c r="I207" s="36"/>
      <c r="J207" s="36"/>
      <c r="K207" s="36"/>
      <c r="L207" s="36"/>
      <c r="M207" s="36"/>
      <c r="N207" s="36"/>
      <c r="O207" s="36"/>
      <c r="P207" s="36">
        <v>8</v>
      </c>
      <c r="Q207" s="36"/>
      <c r="R207" s="36"/>
      <c r="S207" s="36"/>
      <c r="T207" s="36"/>
      <c r="U207" s="36"/>
      <c r="V207" s="36"/>
      <c r="W207" s="36"/>
      <c r="X207" s="36"/>
      <c r="Y207" s="36">
        <v>45</v>
      </c>
      <c r="Z207" s="36"/>
      <c r="AA207" s="36"/>
      <c r="AB207" s="36"/>
      <c r="AC207" s="36"/>
      <c r="AD207" s="36"/>
      <c r="AE207" s="36"/>
      <c r="AF207" s="36"/>
      <c r="AG207" s="36"/>
      <c r="AH207" s="36">
        <v>0</v>
      </c>
      <c r="AI207" s="36">
        <v>8</v>
      </c>
      <c r="AJ207" s="36">
        <v>45</v>
      </c>
    </row>
    <row r="208" spans="1:36" x14ac:dyDescent="0.25">
      <c r="A208" s="34" t="s">
        <v>207</v>
      </c>
      <c r="B208" s="77">
        <v>43298</v>
      </c>
      <c r="C208" s="77">
        <v>43368</v>
      </c>
      <c r="D208" s="34" t="s">
        <v>1662</v>
      </c>
      <c r="E208" s="34" t="s">
        <v>440</v>
      </c>
      <c r="F208" s="34" t="s">
        <v>250</v>
      </c>
      <c r="G208" s="36"/>
      <c r="H208" s="36"/>
      <c r="I208" s="36"/>
      <c r="J208" s="36">
        <v>25.801339095838177</v>
      </c>
      <c r="K208" s="36"/>
      <c r="L208" s="36"/>
      <c r="M208" s="36"/>
      <c r="N208" s="36"/>
      <c r="O208" s="36"/>
      <c r="P208" s="36"/>
      <c r="Q208" s="36"/>
      <c r="R208" s="36"/>
      <c r="S208" s="36">
        <v>24</v>
      </c>
      <c r="T208" s="36"/>
      <c r="U208" s="36"/>
      <c r="V208" s="36"/>
      <c r="W208" s="36"/>
      <c r="X208" s="36"/>
      <c r="Y208" s="36"/>
      <c r="Z208" s="36"/>
      <c r="AA208" s="36"/>
      <c r="AB208" s="36">
        <v>0</v>
      </c>
      <c r="AC208" s="36"/>
      <c r="AD208" s="36"/>
      <c r="AE208" s="36"/>
      <c r="AF208" s="36"/>
      <c r="AG208" s="36"/>
      <c r="AH208" s="36">
        <v>25.801339095838177</v>
      </c>
      <c r="AI208" s="36">
        <v>24</v>
      </c>
      <c r="AJ208" s="36">
        <v>0</v>
      </c>
    </row>
    <row r="209" spans="1:36" x14ac:dyDescent="0.25">
      <c r="A209" s="34" t="s">
        <v>207</v>
      </c>
      <c r="B209" s="77">
        <v>43298</v>
      </c>
      <c r="C209" s="77">
        <v>43370</v>
      </c>
      <c r="D209" s="34" t="s">
        <v>1685</v>
      </c>
      <c r="E209" s="34" t="s">
        <v>441</v>
      </c>
      <c r="F209" s="34" t="s">
        <v>27</v>
      </c>
      <c r="G209" s="36"/>
      <c r="H209" s="36"/>
      <c r="I209" s="36"/>
      <c r="J209" s="36">
        <v>28.207862640790658</v>
      </c>
      <c r="K209" s="36"/>
      <c r="L209" s="36"/>
      <c r="M209" s="36"/>
      <c r="N209" s="36"/>
      <c r="O209" s="36"/>
      <c r="P209" s="36"/>
      <c r="Q209" s="36"/>
      <c r="R209" s="36"/>
      <c r="S209" s="36">
        <v>24</v>
      </c>
      <c r="T209" s="36"/>
      <c r="U209" s="36"/>
      <c r="V209" s="36"/>
      <c r="W209" s="36"/>
      <c r="X209" s="36"/>
      <c r="Y209" s="36"/>
      <c r="Z209" s="36"/>
      <c r="AA209" s="36"/>
      <c r="AB209" s="36">
        <v>0</v>
      </c>
      <c r="AC209" s="36"/>
      <c r="AD209" s="36"/>
      <c r="AE209" s="36"/>
      <c r="AF209" s="36"/>
      <c r="AG209" s="36"/>
      <c r="AH209" s="36">
        <v>28.207862640790658</v>
      </c>
      <c r="AI209" s="36">
        <v>24</v>
      </c>
      <c r="AJ209" s="36">
        <v>0</v>
      </c>
    </row>
    <row r="210" spans="1:36" x14ac:dyDescent="0.25">
      <c r="A210" s="34" t="s">
        <v>207</v>
      </c>
      <c r="B210" s="77">
        <v>43298</v>
      </c>
      <c r="C210" s="77">
        <v>43382</v>
      </c>
      <c r="D210" s="34" t="s">
        <v>1680</v>
      </c>
      <c r="E210" s="34" t="s">
        <v>433</v>
      </c>
      <c r="F210" s="34" t="s">
        <v>20</v>
      </c>
      <c r="G210" s="36"/>
      <c r="H210" s="36"/>
      <c r="I210" s="36"/>
      <c r="J210" s="36"/>
      <c r="K210" s="36"/>
      <c r="L210" s="36">
        <v>249.60584499824824</v>
      </c>
      <c r="M210" s="36"/>
      <c r="N210" s="36"/>
      <c r="O210" s="36"/>
      <c r="P210" s="36"/>
      <c r="Q210" s="36"/>
      <c r="R210" s="36"/>
      <c r="S210" s="36"/>
      <c r="T210" s="36"/>
      <c r="U210" s="36">
        <v>240</v>
      </c>
      <c r="V210" s="36"/>
      <c r="W210" s="36"/>
      <c r="X210" s="36"/>
      <c r="Y210" s="36"/>
      <c r="Z210" s="36"/>
      <c r="AA210" s="36"/>
      <c r="AB210" s="36"/>
      <c r="AC210" s="36"/>
      <c r="AD210" s="36">
        <v>0</v>
      </c>
      <c r="AE210" s="36"/>
      <c r="AF210" s="36"/>
      <c r="AG210" s="36"/>
      <c r="AH210" s="36">
        <v>249.60584499824824</v>
      </c>
      <c r="AI210" s="36">
        <v>240</v>
      </c>
      <c r="AJ210" s="36">
        <v>0</v>
      </c>
    </row>
    <row r="211" spans="1:36" x14ac:dyDescent="0.25">
      <c r="A211" s="34" t="s">
        <v>207</v>
      </c>
      <c r="B211" s="77">
        <v>43298</v>
      </c>
      <c r="C211" s="77">
        <v>43388</v>
      </c>
      <c r="D211" s="34" t="s">
        <v>1685</v>
      </c>
      <c r="E211" s="34" t="s">
        <v>439</v>
      </c>
      <c r="F211" s="34" t="s">
        <v>27</v>
      </c>
      <c r="G211" s="36"/>
      <c r="H211" s="36"/>
      <c r="I211" s="36"/>
      <c r="J211" s="36"/>
      <c r="K211" s="36"/>
      <c r="L211" s="36"/>
      <c r="M211" s="36">
        <v>56.415725281581317</v>
      </c>
      <c r="N211" s="36"/>
      <c r="O211" s="36"/>
      <c r="P211" s="36"/>
      <c r="Q211" s="36"/>
      <c r="R211" s="36"/>
      <c r="S211" s="36"/>
      <c r="T211" s="36"/>
      <c r="U211" s="36"/>
      <c r="V211" s="36">
        <v>48</v>
      </c>
      <c r="W211" s="36"/>
      <c r="X211" s="36"/>
      <c r="Y211" s="36"/>
      <c r="Z211" s="36"/>
      <c r="AA211" s="36"/>
      <c r="AB211" s="36"/>
      <c r="AC211" s="36"/>
      <c r="AD211" s="36"/>
      <c r="AE211" s="36">
        <v>0</v>
      </c>
      <c r="AF211" s="36"/>
      <c r="AG211" s="36"/>
      <c r="AH211" s="36">
        <v>56.415725281581317</v>
      </c>
      <c r="AI211" s="36">
        <v>48</v>
      </c>
      <c r="AJ211" s="36">
        <v>0</v>
      </c>
    </row>
    <row r="212" spans="1:36" x14ac:dyDescent="0.25">
      <c r="A212" s="34" t="s">
        <v>207</v>
      </c>
      <c r="B212" s="77">
        <v>43298</v>
      </c>
      <c r="C212" s="77">
        <v>43427</v>
      </c>
      <c r="D212" s="34" t="s">
        <v>1754</v>
      </c>
      <c r="E212" s="34" t="s">
        <v>442</v>
      </c>
      <c r="F212" s="34" t="s">
        <v>29</v>
      </c>
      <c r="G212" s="36"/>
      <c r="H212" s="36"/>
      <c r="I212" s="36"/>
      <c r="J212" s="36"/>
      <c r="K212" s="36">
        <v>211.73549187478991</v>
      </c>
      <c r="L212" s="36"/>
      <c r="M212" s="36"/>
      <c r="N212" s="36"/>
      <c r="O212" s="36">
        <v>211.73549187478991</v>
      </c>
      <c r="P212" s="36"/>
      <c r="Q212" s="36"/>
      <c r="R212" s="36"/>
      <c r="S212" s="36"/>
      <c r="T212" s="36">
        <v>200</v>
      </c>
      <c r="U212" s="36"/>
      <c r="V212" s="36"/>
      <c r="W212" s="36"/>
      <c r="X212" s="36">
        <v>200</v>
      </c>
      <c r="Y212" s="36"/>
      <c r="Z212" s="36"/>
      <c r="AA212" s="36"/>
      <c r="AB212" s="36"/>
      <c r="AC212" s="36">
        <v>0</v>
      </c>
      <c r="AD212" s="36"/>
      <c r="AE212" s="36"/>
      <c r="AF212" s="36"/>
      <c r="AG212" s="36">
        <v>0</v>
      </c>
      <c r="AH212" s="36">
        <v>423.47098374957983</v>
      </c>
      <c r="AI212" s="36">
        <v>400</v>
      </c>
      <c r="AJ212" s="36">
        <v>0</v>
      </c>
    </row>
    <row r="213" spans="1:36" x14ac:dyDescent="0.25">
      <c r="A213" s="34" t="s">
        <v>207</v>
      </c>
      <c r="B213" s="77">
        <v>43299</v>
      </c>
      <c r="C213" s="77">
        <v>43369</v>
      </c>
      <c r="D213" s="34" t="s">
        <v>1742</v>
      </c>
      <c r="E213" s="34" t="s">
        <v>443</v>
      </c>
      <c r="F213" s="34" t="s">
        <v>68</v>
      </c>
      <c r="G213" s="36"/>
      <c r="H213" s="36"/>
      <c r="I213" s="36"/>
      <c r="J213" s="36">
        <v>3.51533691151295</v>
      </c>
      <c r="K213" s="36"/>
      <c r="L213" s="36"/>
      <c r="M213" s="36"/>
      <c r="N213" s="36"/>
      <c r="O213" s="36"/>
      <c r="P213" s="36"/>
      <c r="Q213" s="36"/>
      <c r="R213" s="36"/>
      <c r="S213" s="36">
        <v>3</v>
      </c>
      <c r="T213" s="36"/>
      <c r="U213" s="36"/>
      <c r="V213" s="36"/>
      <c r="W213" s="36"/>
      <c r="X213" s="36"/>
      <c r="Y213" s="36"/>
      <c r="Z213" s="36"/>
      <c r="AA213" s="36"/>
      <c r="AB213" s="36">
        <v>0</v>
      </c>
      <c r="AC213" s="36"/>
      <c r="AD213" s="36"/>
      <c r="AE213" s="36"/>
      <c r="AF213" s="36"/>
      <c r="AG213" s="36"/>
      <c r="AH213" s="36">
        <v>3.51533691151295</v>
      </c>
      <c r="AI213" s="36">
        <v>3</v>
      </c>
      <c r="AJ213" s="36">
        <v>0</v>
      </c>
    </row>
    <row r="214" spans="1:36" x14ac:dyDescent="0.25">
      <c r="A214" s="34" t="s">
        <v>207</v>
      </c>
      <c r="B214" s="77">
        <v>43299</v>
      </c>
      <c r="C214" s="77">
        <v>43369</v>
      </c>
      <c r="D214" s="34" t="s">
        <v>1744</v>
      </c>
      <c r="E214" s="34" t="s">
        <v>443</v>
      </c>
      <c r="F214" s="34" t="s">
        <v>68</v>
      </c>
      <c r="G214" s="36"/>
      <c r="H214" s="36"/>
      <c r="I214" s="36"/>
      <c r="J214" s="36">
        <v>24.60735838059065</v>
      </c>
      <c r="K214" s="36"/>
      <c r="L214" s="36"/>
      <c r="M214" s="36"/>
      <c r="N214" s="36"/>
      <c r="O214" s="36"/>
      <c r="P214" s="36"/>
      <c r="Q214" s="36"/>
      <c r="R214" s="36"/>
      <c r="S214" s="36">
        <v>21</v>
      </c>
      <c r="T214" s="36"/>
      <c r="U214" s="36"/>
      <c r="V214" s="36"/>
      <c r="W214" s="36"/>
      <c r="X214" s="36"/>
      <c r="Y214" s="36"/>
      <c r="Z214" s="36"/>
      <c r="AA214" s="36"/>
      <c r="AB214" s="36">
        <v>0</v>
      </c>
      <c r="AC214" s="36"/>
      <c r="AD214" s="36"/>
      <c r="AE214" s="36"/>
      <c r="AF214" s="36"/>
      <c r="AG214" s="36"/>
      <c r="AH214" s="36">
        <v>24.60735838059065</v>
      </c>
      <c r="AI214" s="36">
        <v>21</v>
      </c>
      <c r="AJ214" s="36">
        <v>0</v>
      </c>
    </row>
    <row r="215" spans="1:36" x14ac:dyDescent="0.25">
      <c r="A215" s="34" t="s">
        <v>207</v>
      </c>
      <c r="B215" s="77">
        <v>43299</v>
      </c>
      <c r="C215" s="77">
        <v>43418</v>
      </c>
      <c r="D215" s="34" t="s">
        <v>1580</v>
      </c>
      <c r="E215" s="34" t="s">
        <v>444</v>
      </c>
      <c r="F215" s="34" t="s">
        <v>106</v>
      </c>
      <c r="G215" s="36"/>
      <c r="H215" s="36"/>
      <c r="I215" s="36"/>
      <c r="J215" s="36"/>
      <c r="K215" s="36"/>
      <c r="L215" s="36">
        <v>172.85696116217272</v>
      </c>
      <c r="M215" s="36"/>
      <c r="N215" s="36"/>
      <c r="O215" s="36"/>
      <c r="P215" s="36"/>
      <c r="Q215" s="36"/>
      <c r="R215" s="36"/>
      <c r="S215" s="36"/>
      <c r="T215" s="36"/>
      <c r="U215" s="36">
        <v>360</v>
      </c>
      <c r="V215" s="36"/>
      <c r="W215" s="36"/>
      <c r="X215" s="36"/>
      <c r="Y215" s="36"/>
      <c r="Z215" s="36"/>
      <c r="AA215" s="36"/>
      <c r="AB215" s="36"/>
      <c r="AC215" s="36"/>
      <c r="AD215" s="36">
        <v>0</v>
      </c>
      <c r="AE215" s="36"/>
      <c r="AF215" s="36"/>
      <c r="AG215" s="36"/>
      <c r="AH215" s="36">
        <v>172.85696116217272</v>
      </c>
      <c r="AI215" s="36">
        <v>360</v>
      </c>
      <c r="AJ215" s="36">
        <v>0</v>
      </c>
    </row>
    <row r="216" spans="1:36" x14ac:dyDescent="0.25">
      <c r="A216" s="34" t="s">
        <v>207</v>
      </c>
      <c r="B216" s="77">
        <v>43300</v>
      </c>
      <c r="C216" s="77">
        <v>43356</v>
      </c>
      <c r="D216" s="34" t="s">
        <v>1731</v>
      </c>
      <c r="E216" s="34" t="s">
        <v>450</v>
      </c>
      <c r="F216" s="34" t="s">
        <v>451</v>
      </c>
      <c r="G216" s="36">
        <v>17.734917484238689</v>
      </c>
      <c r="H216" s="36"/>
      <c r="I216" s="36"/>
      <c r="J216" s="36"/>
      <c r="K216" s="36"/>
      <c r="L216" s="36"/>
      <c r="M216" s="36"/>
      <c r="N216" s="36"/>
      <c r="O216" s="36"/>
      <c r="P216" s="36">
        <v>11</v>
      </c>
      <c r="Q216" s="36"/>
      <c r="R216" s="36"/>
      <c r="S216" s="36"/>
      <c r="T216" s="36"/>
      <c r="U216" s="36"/>
      <c r="V216" s="36"/>
      <c r="W216" s="36"/>
      <c r="X216" s="36"/>
      <c r="Y216" s="36">
        <v>7</v>
      </c>
      <c r="Z216" s="36"/>
      <c r="AA216" s="36"/>
      <c r="AB216" s="36"/>
      <c r="AC216" s="36"/>
      <c r="AD216" s="36"/>
      <c r="AE216" s="36"/>
      <c r="AF216" s="36"/>
      <c r="AG216" s="36"/>
      <c r="AH216" s="36">
        <v>17.734917484238689</v>
      </c>
      <c r="AI216" s="36">
        <v>11</v>
      </c>
      <c r="AJ216" s="36">
        <v>7</v>
      </c>
    </row>
    <row r="217" spans="1:36" x14ac:dyDescent="0.25">
      <c r="A217" s="34" t="s">
        <v>207</v>
      </c>
      <c r="B217" s="77">
        <v>43300</v>
      </c>
      <c r="C217" s="77">
        <v>43385</v>
      </c>
      <c r="D217" s="34" t="s">
        <v>1617</v>
      </c>
      <c r="E217" s="34" t="s">
        <v>449</v>
      </c>
      <c r="F217" s="34" t="s">
        <v>321</v>
      </c>
      <c r="G217" s="36"/>
      <c r="H217" s="36"/>
      <c r="I217" s="36"/>
      <c r="J217" s="36"/>
      <c r="K217" s="36"/>
      <c r="L217" s="36">
        <v>38.275261992750487</v>
      </c>
      <c r="M217" s="36"/>
      <c r="N217" s="36"/>
      <c r="O217" s="36"/>
      <c r="P217" s="36"/>
      <c r="Q217" s="36"/>
      <c r="R217" s="36"/>
      <c r="S217" s="36"/>
      <c r="T217" s="36"/>
      <c r="U217" s="36">
        <v>50</v>
      </c>
      <c r="V217" s="36"/>
      <c r="W217" s="36"/>
      <c r="X217" s="36"/>
      <c r="Y217" s="36"/>
      <c r="Z217" s="36"/>
      <c r="AA217" s="36"/>
      <c r="AB217" s="36"/>
      <c r="AC217" s="36"/>
      <c r="AD217" s="36">
        <v>0</v>
      </c>
      <c r="AE217" s="36"/>
      <c r="AF217" s="36"/>
      <c r="AG217" s="36"/>
      <c r="AH217" s="36">
        <v>38.275261992750487</v>
      </c>
      <c r="AI217" s="36">
        <v>50</v>
      </c>
      <c r="AJ217" s="36">
        <v>0</v>
      </c>
    </row>
    <row r="218" spans="1:36" x14ac:dyDescent="0.25">
      <c r="A218" s="34" t="s">
        <v>207</v>
      </c>
      <c r="B218" s="77">
        <v>43300</v>
      </c>
      <c r="C218" s="77">
        <v>43406</v>
      </c>
      <c r="D218" s="34" t="s">
        <v>1648</v>
      </c>
      <c r="E218" s="34" t="s">
        <v>462</v>
      </c>
      <c r="F218" s="34" t="s">
        <v>51</v>
      </c>
      <c r="G218" s="36"/>
      <c r="H218" s="36"/>
      <c r="I218" s="36"/>
      <c r="J218" s="36"/>
      <c r="K218" s="36"/>
      <c r="L218" s="36"/>
      <c r="M218" s="36"/>
      <c r="N218" s="36"/>
      <c r="O218" s="36">
        <v>14.38181709271403</v>
      </c>
      <c r="P218" s="36"/>
      <c r="Q218" s="36"/>
      <c r="R218" s="36"/>
      <c r="S218" s="36"/>
      <c r="T218" s="36"/>
      <c r="U218" s="36"/>
      <c r="V218" s="36"/>
      <c r="W218" s="36"/>
      <c r="X218" s="36">
        <v>18</v>
      </c>
      <c r="Y218" s="36"/>
      <c r="Z218" s="36"/>
      <c r="AA218" s="36"/>
      <c r="AB218" s="36"/>
      <c r="AC218" s="36"/>
      <c r="AD218" s="36"/>
      <c r="AE218" s="36"/>
      <c r="AF218" s="36"/>
      <c r="AG218" s="36">
        <v>0</v>
      </c>
      <c r="AH218" s="36">
        <v>14.38181709271403</v>
      </c>
      <c r="AI218" s="36">
        <v>18</v>
      </c>
      <c r="AJ218" s="36">
        <v>0</v>
      </c>
    </row>
    <row r="219" spans="1:36" x14ac:dyDescent="0.25">
      <c r="A219" s="34" t="s">
        <v>207</v>
      </c>
      <c r="B219" s="77">
        <v>43300</v>
      </c>
      <c r="C219" s="77">
        <v>43406</v>
      </c>
      <c r="D219" s="34" t="s">
        <v>1663</v>
      </c>
      <c r="E219" s="34" t="s">
        <v>462</v>
      </c>
      <c r="F219" s="34" t="s">
        <v>51</v>
      </c>
      <c r="G219" s="36"/>
      <c r="H219" s="36"/>
      <c r="I219" s="36"/>
      <c r="J219" s="36"/>
      <c r="K219" s="36"/>
      <c r="L219" s="36"/>
      <c r="M219" s="36"/>
      <c r="N219" s="36"/>
      <c r="O219" s="36">
        <v>18.853284880299299</v>
      </c>
      <c r="P219" s="36"/>
      <c r="Q219" s="36"/>
      <c r="R219" s="36"/>
      <c r="S219" s="36"/>
      <c r="T219" s="36"/>
      <c r="U219" s="36"/>
      <c r="V219" s="36"/>
      <c r="W219" s="36"/>
      <c r="X219" s="36">
        <v>20</v>
      </c>
      <c r="Y219" s="36"/>
      <c r="Z219" s="36"/>
      <c r="AA219" s="36"/>
      <c r="AB219" s="36"/>
      <c r="AC219" s="36"/>
      <c r="AD219" s="36"/>
      <c r="AE219" s="36"/>
      <c r="AF219" s="36"/>
      <c r="AG219" s="36">
        <v>0</v>
      </c>
      <c r="AH219" s="36">
        <v>18.853284880299299</v>
      </c>
      <c r="AI219" s="36">
        <v>20</v>
      </c>
      <c r="AJ219" s="36">
        <v>0</v>
      </c>
    </row>
    <row r="220" spans="1:36" x14ac:dyDescent="0.25">
      <c r="A220" s="34" t="s">
        <v>207</v>
      </c>
      <c r="B220" s="77">
        <v>43300</v>
      </c>
      <c r="C220" s="77">
        <v>43406</v>
      </c>
      <c r="D220" s="34" t="s">
        <v>1702</v>
      </c>
      <c r="E220" s="34" t="s">
        <v>462</v>
      </c>
      <c r="F220" s="34" t="s">
        <v>51</v>
      </c>
      <c r="G220" s="36"/>
      <c r="H220" s="36"/>
      <c r="I220" s="36"/>
      <c r="J220" s="36"/>
      <c r="K220" s="36"/>
      <c r="L220" s="36"/>
      <c r="M220" s="36"/>
      <c r="N220" s="36"/>
      <c r="O220" s="36">
        <v>21.092931376649144</v>
      </c>
      <c r="P220" s="36"/>
      <c r="Q220" s="36"/>
      <c r="R220" s="36"/>
      <c r="S220" s="36"/>
      <c r="T220" s="36"/>
      <c r="U220" s="36"/>
      <c r="V220" s="36"/>
      <c r="W220" s="36"/>
      <c r="X220" s="36">
        <v>22</v>
      </c>
      <c r="Y220" s="36"/>
      <c r="Z220" s="36"/>
      <c r="AA220" s="36"/>
      <c r="AB220" s="36"/>
      <c r="AC220" s="36"/>
      <c r="AD220" s="36"/>
      <c r="AE220" s="36"/>
      <c r="AF220" s="36"/>
      <c r="AG220" s="36">
        <v>0</v>
      </c>
      <c r="AH220" s="36">
        <v>21.092931376649144</v>
      </c>
      <c r="AI220" s="36">
        <v>22</v>
      </c>
      <c r="AJ220" s="36">
        <v>0</v>
      </c>
    </row>
    <row r="221" spans="1:36" x14ac:dyDescent="0.25">
      <c r="A221" s="34" t="s">
        <v>207</v>
      </c>
      <c r="B221" s="77">
        <v>43300</v>
      </c>
      <c r="C221" s="77">
        <v>43406</v>
      </c>
      <c r="D221" s="34" t="s">
        <v>1715</v>
      </c>
      <c r="E221" s="34" t="s">
        <v>462</v>
      </c>
      <c r="F221" s="34" t="s">
        <v>51</v>
      </c>
      <c r="G221" s="36"/>
      <c r="H221" s="36"/>
      <c r="I221" s="36"/>
      <c r="J221" s="36"/>
      <c r="K221" s="36"/>
      <c r="L221" s="36"/>
      <c r="M221" s="36"/>
      <c r="N221" s="36"/>
      <c r="O221" s="36">
        <v>172.57852944531118</v>
      </c>
      <c r="P221" s="36"/>
      <c r="Q221" s="36"/>
      <c r="R221" s="36"/>
      <c r="S221" s="36"/>
      <c r="T221" s="36"/>
      <c r="U221" s="36"/>
      <c r="V221" s="36"/>
      <c r="W221" s="36"/>
      <c r="X221" s="36">
        <v>180</v>
      </c>
      <c r="Y221" s="36"/>
      <c r="Z221" s="36"/>
      <c r="AA221" s="36"/>
      <c r="AB221" s="36"/>
      <c r="AC221" s="36"/>
      <c r="AD221" s="36"/>
      <c r="AE221" s="36"/>
      <c r="AF221" s="36"/>
      <c r="AG221" s="36">
        <v>0</v>
      </c>
      <c r="AH221" s="36">
        <v>172.57852944531118</v>
      </c>
      <c r="AI221" s="36">
        <v>180</v>
      </c>
      <c r="AJ221" s="36">
        <v>0</v>
      </c>
    </row>
    <row r="222" spans="1:36" x14ac:dyDescent="0.25">
      <c r="A222" s="34" t="s">
        <v>207</v>
      </c>
      <c r="B222" s="77">
        <v>43301</v>
      </c>
      <c r="C222" s="77">
        <v>43340</v>
      </c>
      <c r="D222" s="34" t="s">
        <v>1619</v>
      </c>
      <c r="E222" s="34" t="s">
        <v>445</v>
      </c>
      <c r="F222" s="34" t="s">
        <v>446</v>
      </c>
      <c r="G222" s="36">
        <v>10.10434159936041</v>
      </c>
      <c r="H222" s="36"/>
      <c r="I222" s="36"/>
      <c r="J222" s="36"/>
      <c r="K222" s="36"/>
      <c r="L222" s="36"/>
      <c r="M222" s="36"/>
      <c r="N222" s="36"/>
      <c r="O222" s="36"/>
      <c r="P222" s="36">
        <v>12</v>
      </c>
      <c r="Q222" s="36"/>
      <c r="R222" s="36"/>
      <c r="S222" s="36"/>
      <c r="T222" s="36"/>
      <c r="U222" s="36"/>
      <c r="V222" s="36"/>
      <c r="W222" s="36"/>
      <c r="X222" s="36"/>
      <c r="Y222" s="36">
        <v>17</v>
      </c>
      <c r="Z222" s="36"/>
      <c r="AA222" s="36"/>
      <c r="AB222" s="36"/>
      <c r="AC222" s="36"/>
      <c r="AD222" s="36"/>
      <c r="AE222" s="36"/>
      <c r="AF222" s="36"/>
      <c r="AG222" s="36"/>
      <c r="AH222" s="36">
        <v>10.10434159936041</v>
      </c>
      <c r="AI222" s="36">
        <v>12</v>
      </c>
      <c r="AJ222" s="36">
        <v>17</v>
      </c>
    </row>
    <row r="223" spans="1:36" x14ac:dyDescent="0.25">
      <c r="A223" s="34" t="s">
        <v>207</v>
      </c>
      <c r="B223" s="77">
        <v>43301</v>
      </c>
      <c r="C223" s="77">
        <v>43340</v>
      </c>
      <c r="D223" s="34" t="s">
        <v>1730</v>
      </c>
      <c r="E223" s="34" t="s">
        <v>447</v>
      </c>
      <c r="F223" s="34" t="s">
        <v>448</v>
      </c>
      <c r="G223" s="36">
        <v>3.2245304516797617</v>
      </c>
      <c r="H223" s="36"/>
      <c r="I223" s="36"/>
      <c r="J223" s="36"/>
      <c r="K223" s="36"/>
      <c r="L223" s="36"/>
      <c r="M223" s="36"/>
      <c r="N223" s="36"/>
      <c r="O223" s="36"/>
      <c r="P223" s="36">
        <v>2</v>
      </c>
      <c r="Q223" s="36"/>
      <c r="R223" s="36"/>
      <c r="S223" s="36"/>
      <c r="T223" s="36"/>
      <c r="U223" s="36"/>
      <c r="V223" s="36"/>
      <c r="W223" s="36"/>
      <c r="X223" s="36"/>
      <c r="Y223" s="36">
        <v>17</v>
      </c>
      <c r="Z223" s="36"/>
      <c r="AA223" s="36"/>
      <c r="AB223" s="36"/>
      <c r="AC223" s="36"/>
      <c r="AD223" s="36"/>
      <c r="AE223" s="36"/>
      <c r="AF223" s="36"/>
      <c r="AG223" s="36"/>
      <c r="AH223" s="36">
        <v>3.2245304516797617</v>
      </c>
      <c r="AI223" s="36">
        <v>2</v>
      </c>
      <c r="AJ223" s="36">
        <v>17</v>
      </c>
    </row>
    <row r="224" spans="1:36" x14ac:dyDescent="0.25">
      <c r="A224" s="34" t="s">
        <v>207</v>
      </c>
      <c r="B224" s="77">
        <v>43301</v>
      </c>
      <c r="C224" s="77">
        <v>43381</v>
      </c>
      <c r="D224" s="34" t="s">
        <v>1708</v>
      </c>
      <c r="E224" s="34" t="s">
        <v>458</v>
      </c>
      <c r="F224" s="34" t="s">
        <v>459</v>
      </c>
      <c r="G224" s="36"/>
      <c r="H224" s="36"/>
      <c r="I224" s="36"/>
      <c r="J224" s="36"/>
      <c r="K224" s="36"/>
      <c r="L224" s="36">
        <v>3.1664783486216974</v>
      </c>
      <c r="M224" s="36"/>
      <c r="N224" s="36"/>
      <c r="O224" s="36"/>
      <c r="P224" s="36"/>
      <c r="Q224" s="36"/>
      <c r="R224" s="36"/>
      <c r="S224" s="36"/>
      <c r="T224" s="36"/>
      <c r="U224" s="36">
        <v>2</v>
      </c>
      <c r="V224" s="36"/>
      <c r="W224" s="36"/>
      <c r="X224" s="36"/>
      <c r="Y224" s="36"/>
      <c r="Z224" s="36"/>
      <c r="AA224" s="36"/>
      <c r="AB224" s="36"/>
      <c r="AC224" s="36"/>
      <c r="AD224" s="36">
        <v>0</v>
      </c>
      <c r="AE224" s="36"/>
      <c r="AF224" s="36"/>
      <c r="AG224" s="36"/>
      <c r="AH224" s="36">
        <v>3.1664783486216974</v>
      </c>
      <c r="AI224" s="36">
        <v>2</v>
      </c>
      <c r="AJ224" s="36">
        <v>0</v>
      </c>
    </row>
    <row r="225" spans="1:36" x14ac:dyDescent="0.25">
      <c r="A225" s="34" t="s">
        <v>207</v>
      </c>
      <c r="B225" s="77">
        <v>43301</v>
      </c>
      <c r="C225" s="77">
        <v>43388</v>
      </c>
      <c r="D225" s="34" t="s">
        <v>1686</v>
      </c>
      <c r="E225" s="34" t="s">
        <v>452</v>
      </c>
      <c r="F225" s="34" t="s">
        <v>453</v>
      </c>
      <c r="G225" s="36"/>
      <c r="H225" s="36"/>
      <c r="I225" s="36"/>
      <c r="J225" s="36"/>
      <c r="K225" s="36"/>
      <c r="L225" s="36"/>
      <c r="M225" s="36">
        <v>21.416312527539986</v>
      </c>
      <c r="N225" s="36"/>
      <c r="O225" s="36"/>
      <c r="P225" s="36"/>
      <c r="Q225" s="36"/>
      <c r="R225" s="36"/>
      <c r="S225" s="36"/>
      <c r="T225" s="36"/>
      <c r="U225" s="36"/>
      <c r="V225" s="36">
        <v>18</v>
      </c>
      <c r="W225" s="36"/>
      <c r="X225" s="36"/>
      <c r="Y225" s="36"/>
      <c r="Z225" s="36"/>
      <c r="AA225" s="36"/>
      <c r="AB225" s="36"/>
      <c r="AC225" s="36"/>
      <c r="AD225" s="36"/>
      <c r="AE225" s="36">
        <v>0</v>
      </c>
      <c r="AF225" s="36"/>
      <c r="AG225" s="36"/>
      <c r="AH225" s="36">
        <v>21.416312527539986</v>
      </c>
      <c r="AI225" s="36">
        <v>18</v>
      </c>
      <c r="AJ225" s="36">
        <v>0</v>
      </c>
    </row>
    <row r="226" spans="1:36" x14ac:dyDescent="0.25">
      <c r="A226" s="34" t="s">
        <v>207</v>
      </c>
      <c r="B226" s="77">
        <v>43304</v>
      </c>
      <c r="C226" s="77">
        <v>43427</v>
      </c>
      <c r="D226" s="34" t="s">
        <v>1609</v>
      </c>
      <c r="E226" s="34" t="s">
        <v>463</v>
      </c>
      <c r="F226" s="34" t="s">
        <v>45</v>
      </c>
      <c r="G226" s="36">
        <v>13.515767066214565</v>
      </c>
      <c r="H226" s="36"/>
      <c r="I226" s="36"/>
      <c r="J226" s="36">
        <v>13.515767066214565</v>
      </c>
      <c r="K226" s="36"/>
      <c r="L226" s="36"/>
      <c r="M226" s="36">
        <v>27.03153413242913</v>
      </c>
      <c r="N226" s="36"/>
      <c r="O226" s="36"/>
      <c r="P226" s="36">
        <v>20</v>
      </c>
      <c r="Q226" s="36"/>
      <c r="R226" s="36"/>
      <c r="S226" s="36">
        <v>20</v>
      </c>
      <c r="T226" s="36"/>
      <c r="U226" s="36"/>
      <c r="V226" s="36">
        <v>40</v>
      </c>
      <c r="W226" s="36"/>
      <c r="X226" s="36"/>
      <c r="Y226" s="36">
        <v>17</v>
      </c>
      <c r="Z226" s="36"/>
      <c r="AA226" s="36"/>
      <c r="AB226" s="36">
        <v>0</v>
      </c>
      <c r="AC226" s="36"/>
      <c r="AD226" s="36"/>
      <c r="AE226" s="36">
        <v>0</v>
      </c>
      <c r="AF226" s="36"/>
      <c r="AG226" s="36"/>
      <c r="AH226" s="36">
        <v>54.063068264858259</v>
      </c>
      <c r="AI226" s="36">
        <v>80</v>
      </c>
      <c r="AJ226" s="36">
        <v>17</v>
      </c>
    </row>
    <row r="227" spans="1:36" x14ac:dyDescent="0.25">
      <c r="A227" s="34" t="s">
        <v>207</v>
      </c>
      <c r="B227" s="77">
        <v>43305</v>
      </c>
      <c r="C227" s="77">
        <v>43381</v>
      </c>
      <c r="D227" s="34" t="s">
        <v>1757</v>
      </c>
      <c r="E227" s="34" t="s">
        <v>464</v>
      </c>
      <c r="F227" s="34" t="s">
        <v>95</v>
      </c>
      <c r="G227" s="36"/>
      <c r="H227" s="36"/>
      <c r="I227" s="36"/>
      <c r="J227" s="36"/>
      <c r="K227" s="36">
        <v>14.784178220806131</v>
      </c>
      <c r="L227" s="36"/>
      <c r="M227" s="36"/>
      <c r="N227" s="36"/>
      <c r="O227" s="36"/>
      <c r="P227" s="36"/>
      <c r="Q227" s="36"/>
      <c r="R227" s="36"/>
      <c r="S227" s="36"/>
      <c r="T227" s="36">
        <v>12</v>
      </c>
      <c r="U227" s="36"/>
      <c r="V227" s="36"/>
      <c r="W227" s="36"/>
      <c r="X227" s="36"/>
      <c r="Y227" s="36"/>
      <c r="Z227" s="36"/>
      <c r="AA227" s="36"/>
      <c r="AB227" s="36"/>
      <c r="AC227" s="36">
        <v>0</v>
      </c>
      <c r="AD227" s="36"/>
      <c r="AE227" s="36"/>
      <c r="AF227" s="36"/>
      <c r="AG227" s="36"/>
      <c r="AH227" s="36">
        <v>14.784178220806131</v>
      </c>
      <c r="AI227" s="36">
        <v>12</v>
      </c>
      <c r="AJ227" s="36">
        <v>0</v>
      </c>
    </row>
    <row r="228" spans="1:36" x14ac:dyDescent="0.25">
      <c r="A228" s="34" t="s">
        <v>207</v>
      </c>
      <c r="B228" s="77">
        <v>43305</v>
      </c>
      <c r="C228" s="77">
        <v>43389</v>
      </c>
      <c r="D228" s="34" t="s">
        <v>1723</v>
      </c>
      <c r="E228" s="34" t="s">
        <v>465</v>
      </c>
      <c r="F228" s="34" t="s">
        <v>334</v>
      </c>
      <c r="G228" s="36"/>
      <c r="H228" s="36"/>
      <c r="I228" s="36"/>
      <c r="J228" s="36"/>
      <c r="K228" s="36"/>
      <c r="L228" s="36"/>
      <c r="M228" s="36">
        <v>22.067533376421757</v>
      </c>
      <c r="N228" s="36"/>
      <c r="O228" s="36"/>
      <c r="P228" s="36"/>
      <c r="Q228" s="36"/>
      <c r="R228" s="36"/>
      <c r="S228" s="36"/>
      <c r="T228" s="36"/>
      <c r="U228" s="36"/>
      <c r="V228" s="36">
        <v>25</v>
      </c>
      <c r="W228" s="36"/>
      <c r="X228" s="36"/>
      <c r="Y228" s="36"/>
      <c r="Z228" s="36"/>
      <c r="AA228" s="36"/>
      <c r="AB228" s="36"/>
      <c r="AC228" s="36"/>
      <c r="AD228" s="36"/>
      <c r="AE228" s="36">
        <v>0</v>
      </c>
      <c r="AF228" s="36"/>
      <c r="AG228" s="36"/>
      <c r="AH228" s="36">
        <v>22.067533376421757</v>
      </c>
      <c r="AI228" s="36">
        <v>25</v>
      </c>
      <c r="AJ228" s="36">
        <v>0</v>
      </c>
    </row>
    <row r="229" spans="1:36" x14ac:dyDescent="0.25">
      <c r="A229" s="34" t="s">
        <v>207</v>
      </c>
      <c r="B229" s="77">
        <v>43306</v>
      </c>
      <c r="C229" s="77">
        <v>43383</v>
      </c>
      <c r="D229" s="34" t="s">
        <v>1648</v>
      </c>
      <c r="E229" s="34" t="s">
        <v>470</v>
      </c>
      <c r="F229" s="34" t="s">
        <v>25</v>
      </c>
      <c r="G229" s="36"/>
      <c r="H229" s="36"/>
      <c r="I229" s="36"/>
      <c r="J229" s="36"/>
      <c r="K229" s="36"/>
      <c r="L229" s="36">
        <v>3.756098454916772</v>
      </c>
      <c r="M229" s="36"/>
      <c r="N229" s="36"/>
      <c r="O229" s="36"/>
      <c r="P229" s="36"/>
      <c r="Q229" s="36"/>
      <c r="R229" s="36"/>
      <c r="S229" s="36"/>
      <c r="T229" s="36"/>
      <c r="U229" s="36">
        <v>3</v>
      </c>
      <c r="V229" s="36"/>
      <c r="W229" s="36"/>
      <c r="X229" s="36"/>
      <c r="Y229" s="36"/>
      <c r="Z229" s="36"/>
      <c r="AA229" s="36"/>
      <c r="AB229" s="36"/>
      <c r="AC229" s="36"/>
      <c r="AD229" s="36">
        <v>0</v>
      </c>
      <c r="AE229" s="36"/>
      <c r="AF229" s="36"/>
      <c r="AG229" s="36"/>
      <c r="AH229" s="36">
        <v>3.756098454916772</v>
      </c>
      <c r="AI229" s="36">
        <v>3</v>
      </c>
      <c r="AJ229" s="36">
        <v>0</v>
      </c>
    </row>
    <row r="230" spans="1:36" x14ac:dyDescent="0.25">
      <c r="A230" s="34" t="s">
        <v>207</v>
      </c>
      <c r="B230" s="77">
        <v>43306</v>
      </c>
      <c r="C230" s="77">
        <v>43384</v>
      </c>
      <c r="D230" s="34" t="s">
        <v>1743</v>
      </c>
      <c r="E230" s="34" t="s">
        <v>471</v>
      </c>
      <c r="F230" s="34" t="s">
        <v>49</v>
      </c>
      <c r="G230" s="36"/>
      <c r="H230" s="36"/>
      <c r="I230" s="36"/>
      <c r="J230" s="36"/>
      <c r="K230" s="36"/>
      <c r="L230" s="36">
        <v>28.1226952921036</v>
      </c>
      <c r="M230" s="36"/>
      <c r="N230" s="36"/>
      <c r="O230" s="36"/>
      <c r="P230" s="36"/>
      <c r="Q230" s="36"/>
      <c r="R230" s="36"/>
      <c r="S230" s="36"/>
      <c r="T230" s="36"/>
      <c r="U230" s="36">
        <v>24</v>
      </c>
      <c r="V230" s="36"/>
      <c r="W230" s="36"/>
      <c r="X230" s="36"/>
      <c r="Y230" s="36"/>
      <c r="Z230" s="36"/>
      <c r="AA230" s="36"/>
      <c r="AB230" s="36"/>
      <c r="AC230" s="36"/>
      <c r="AD230" s="36">
        <v>0</v>
      </c>
      <c r="AE230" s="36"/>
      <c r="AF230" s="36"/>
      <c r="AG230" s="36"/>
      <c r="AH230" s="36">
        <v>28.1226952921036</v>
      </c>
      <c r="AI230" s="36">
        <v>24</v>
      </c>
      <c r="AJ230" s="36">
        <v>0</v>
      </c>
    </row>
    <row r="231" spans="1:36" x14ac:dyDescent="0.25">
      <c r="A231" s="34" t="s">
        <v>207</v>
      </c>
      <c r="B231" s="77">
        <v>43308</v>
      </c>
      <c r="C231" s="77">
        <v>43340</v>
      </c>
      <c r="D231" s="34" t="s">
        <v>1602</v>
      </c>
      <c r="E231" s="34" t="s">
        <v>485</v>
      </c>
      <c r="F231" s="34" t="s">
        <v>486</v>
      </c>
      <c r="G231" s="36">
        <v>0.91791475807171496</v>
      </c>
      <c r="H231" s="36"/>
      <c r="I231" s="36"/>
      <c r="J231" s="36"/>
      <c r="K231" s="36"/>
      <c r="L231" s="36"/>
      <c r="M231" s="36"/>
      <c r="N231" s="36"/>
      <c r="O231" s="36"/>
      <c r="P231" s="36">
        <v>1</v>
      </c>
      <c r="Q231" s="36"/>
      <c r="R231" s="36"/>
      <c r="S231" s="36"/>
      <c r="T231" s="36"/>
      <c r="U231" s="36"/>
      <c r="V231" s="36"/>
      <c r="W231" s="36"/>
      <c r="X231" s="36"/>
      <c r="Y231" s="36">
        <v>17</v>
      </c>
      <c r="Z231" s="36"/>
      <c r="AA231" s="36"/>
      <c r="AB231" s="36"/>
      <c r="AC231" s="36"/>
      <c r="AD231" s="36"/>
      <c r="AE231" s="36"/>
      <c r="AF231" s="36"/>
      <c r="AG231" s="36"/>
      <c r="AH231" s="36">
        <v>0.91791475807171496</v>
      </c>
      <c r="AI231" s="36">
        <v>1</v>
      </c>
      <c r="AJ231" s="36">
        <v>17</v>
      </c>
    </row>
    <row r="232" spans="1:36" x14ac:dyDescent="0.25">
      <c r="A232" s="34" t="s">
        <v>207</v>
      </c>
      <c r="B232" s="77">
        <v>43308</v>
      </c>
      <c r="C232" s="77">
        <v>43340</v>
      </c>
      <c r="D232" s="34" t="s">
        <v>1692</v>
      </c>
      <c r="E232" s="34" t="s">
        <v>483</v>
      </c>
      <c r="F232" s="34" t="s">
        <v>484</v>
      </c>
      <c r="G232" s="36">
        <v>2.5841375028981668</v>
      </c>
      <c r="H232" s="36"/>
      <c r="I232" s="36"/>
      <c r="J232" s="36"/>
      <c r="K232" s="36"/>
      <c r="L232" s="36"/>
      <c r="M232" s="36"/>
      <c r="N232" s="36"/>
      <c r="O232" s="36"/>
      <c r="P232" s="36">
        <v>2</v>
      </c>
      <c r="Q232" s="36"/>
      <c r="R232" s="36"/>
      <c r="S232" s="36"/>
      <c r="T232" s="36"/>
      <c r="U232" s="36"/>
      <c r="V232" s="36"/>
      <c r="W232" s="36"/>
      <c r="X232" s="36"/>
      <c r="Y232" s="36">
        <v>17</v>
      </c>
      <c r="Z232" s="36"/>
      <c r="AA232" s="36"/>
      <c r="AB232" s="36"/>
      <c r="AC232" s="36"/>
      <c r="AD232" s="36"/>
      <c r="AE232" s="36"/>
      <c r="AF232" s="36"/>
      <c r="AG232" s="36"/>
      <c r="AH232" s="36">
        <v>2.5841375028981668</v>
      </c>
      <c r="AI232" s="36">
        <v>2</v>
      </c>
      <c r="AJ232" s="36">
        <v>17</v>
      </c>
    </row>
    <row r="233" spans="1:36" x14ac:dyDescent="0.25">
      <c r="A233" s="34" t="s">
        <v>207</v>
      </c>
      <c r="B233" s="77">
        <v>43308</v>
      </c>
      <c r="C233" s="77">
        <v>43355</v>
      </c>
      <c r="D233" s="34" t="s">
        <v>1730</v>
      </c>
      <c r="E233" s="34" t="s">
        <v>487</v>
      </c>
      <c r="F233" s="34" t="s">
        <v>488</v>
      </c>
      <c r="G233" s="36"/>
      <c r="H233" s="36">
        <v>3.2245304516797617</v>
      </c>
      <c r="I233" s="36"/>
      <c r="J233" s="36"/>
      <c r="K233" s="36"/>
      <c r="L233" s="36"/>
      <c r="M233" s="36"/>
      <c r="N233" s="36"/>
      <c r="O233" s="36"/>
      <c r="P233" s="36"/>
      <c r="Q233" s="36">
        <v>2</v>
      </c>
      <c r="R233" s="36"/>
      <c r="S233" s="36"/>
      <c r="T233" s="36"/>
      <c r="U233" s="36"/>
      <c r="V233" s="36"/>
      <c r="W233" s="36"/>
      <c r="X233" s="36"/>
      <c r="Y233" s="36"/>
      <c r="Z233" s="36">
        <v>0</v>
      </c>
      <c r="AA233" s="36"/>
      <c r="AB233" s="36"/>
      <c r="AC233" s="36"/>
      <c r="AD233" s="36"/>
      <c r="AE233" s="36"/>
      <c r="AF233" s="36"/>
      <c r="AG233" s="36"/>
      <c r="AH233" s="36">
        <v>3.2245304516797617</v>
      </c>
      <c r="AI233" s="36">
        <v>2</v>
      </c>
      <c r="AJ233" s="36">
        <v>0</v>
      </c>
    </row>
    <row r="234" spans="1:36" x14ac:dyDescent="0.25">
      <c r="A234" s="34" t="s">
        <v>207</v>
      </c>
      <c r="B234" s="77">
        <v>43308</v>
      </c>
      <c r="C234" s="77">
        <v>43367</v>
      </c>
      <c r="D234" s="34" t="s">
        <v>1603</v>
      </c>
      <c r="E234" s="34" t="s">
        <v>493</v>
      </c>
      <c r="F234" s="34" t="s">
        <v>25</v>
      </c>
      <c r="G234" s="36"/>
      <c r="H234" s="36"/>
      <c r="I234" s="36"/>
      <c r="J234" s="36">
        <v>1.8358295161434299</v>
      </c>
      <c r="K234" s="36"/>
      <c r="L234" s="36"/>
      <c r="M234" s="36"/>
      <c r="N234" s="36"/>
      <c r="O234" s="36"/>
      <c r="P234" s="36"/>
      <c r="Q234" s="36"/>
      <c r="R234" s="36"/>
      <c r="S234" s="36">
        <v>2</v>
      </c>
      <c r="T234" s="36"/>
      <c r="U234" s="36"/>
      <c r="V234" s="36"/>
      <c r="W234" s="36"/>
      <c r="X234" s="36"/>
      <c r="Y234" s="36"/>
      <c r="Z234" s="36"/>
      <c r="AA234" s="36"/>
      <c r="AB234" s="36">
        <v>0</v>
      </c>
      <c r="AC234" s="36"/>
      <c r="AD234" s="36"/>
      <c r="AE234" s="36"/>
      <c r="AF234" s="36"/>
      <c r="AG234" s="36"/>
      <c r="AH234" s="36">
        <v>1.8358295161434299</v>
      </c>
      <c r="AI234" s="36">
        <v>2</v>
      </c>
      <c r="AJ234" s="36">
        <v>0</v>
      </c>
    </row>
    <row r="235" spans="1:36" x14ac:dyDescent="0.25">
      <c r="A235" s="34" t="s">
        <v>207</v>
      </c>
      <c r="B235" s="77">
        <v>43308</v>
      </c>
      <c r="C235" s="77">
        <v>43367</v>
      </c>
      <c r="D235" s="34" t="s">
        <v>1689</v>
      </c>
      <c r="E235" s="34" t="s">
        <v>491</v>
      </c>
      <c r="F235" s="34" t="s">
        <v>119</v>
      </c>
      <c r="G235" s="36"/>
      <c r="H235" s="36"/>
      <c r="I235" s="36"/>
      <c r="J235" s="36">
        <v>1.5077168458810781</v>
      </c>
      <c r="K235" s="36"/>
      <c r="L235" s="36"/>
      <c r="M235" s="36"/>
      <c r="N235" s="36"/>
      <c r="O235" s="36"/>
      <c r="P235" s="36"/>
      <c r="Q235" s="36"/>
      <c r="R235" s="36"/>
      <c r="S235" s="36">
        <v>1</v>
      </c>
      <c r="T235" s="36"/>
      <c r="U235" s="36"/>
      <c r="V235" s="36"/>
      <c r="W235" s="36"/>
      <c r="X235" s="36"/>
      <c r="Y235" s="36"/>
      <c r="Z235" s="36"/>
      <c r="AA235" s="36"/>
      <c r="AB235" s="36">
        <v>0</v>
      </c>
      <c r="AC235" s="36"/>
      <c r="AD235" s="36"/>
      <c r="AE235" s="36"/>
      <c r="AF235" s="36"/>
      <c r="AG235" s="36"/>
      <c r="AH235" s="36">
        <v>1.5077168458810781</v>
      </c>
      <c r="AI235" s="36">
        <v>1</v>
      </c>
      <c r="AJ235" s="36">
        <v>0</v>
      </c>
    </row>
    <row r="236" spans="1:36" x14ac:dyDescent="0.25">
      <c r="A236" s="34" t="s">
        <v>207</v>
      </c>
      <c r="B236" s="77">
        <v>43308</v>
      </c>
      <c r="C236" s="77">
        <v>43367</v>
      </c>
      <c r="D236" s="34" t="s">
        <v>1690</v>
      </c>
      <c r="E236" s="34" t="s">
        <v>491</v>
      </c>
      <c r="F236" s="34" t="s">
        <v>119</v>
      </c>
      <c r="G236" s="36"/>
      <c r="H236" s="36"/>
      <c r="I236" s="36"/>
      <c r="J236" s="36">
        <v>1.5077168458810781</v>
      </c>
      <c r="K236" s="36"/>
      <c r="L236" s="36"/>
      <c r="M236" s="36"/>
      <c r="N236" s="36"/>
      <c r="O236" s="36"/>
      <c r="P236" s="36"/>
      <c r="Q236" s="36"/>
      <c r="R236" s="36"/>
      <c r="S236" s="36">
        <v>1</v>
      </c>
      <c r="T236" s="36"/>
      <c r="U236" s="36"/>
      <c r="V236" s="36"/>
      <c r="W236" s="36"/>
      <c r="X236" s="36"/>
      <c r="Y236" s="36"/>
      <c r="Z236" s="36"/>
      <c r="AA236" s="36"/>
      <c r="AB236" s="36">
        <v>0</v>
      </c>
      <c r="AC236" s="36"/>
      <c r="AD236" s="36"/>
      <c r="AE236" s="36"/>
      <c r="AF236" s="36"/>
      <c r="AG236" s="36"/>
      <c r="AH236" s="36">
        <v>1.5077168458810781</v>
      </c>
      <c r="AI236" s="36">
        <v>1</v>
      </c>
      <c r="AJ236" s="36">
        <v>0</v>
      </c>
    </row>
    <row r="237" spans="1:36" x14ac:dyDescent="0.25">
      <c r="A237" s="34" t="s">
        <v>207</v>
      </c>
      <c r="B237" s="77">
        <v>43308</v>
      </c>
      <c r="C237" s="77">
        <v>43367</v>
      </c>
      <c r="D237" s="34" t="s">
        <v>1728</v>
      </c>
      <c r="E237" s="34" t="s">
        <v>474</v>
      </c>
      <c r="F237" s="34" t="s">
        <v>432</v>
      </c>
      <c r="G237" s="36"/>
      <c r="H237" s="36"/>
      <c r="I237" s="36"/>
      <c r="J237" s="36">
        <v>3.3568310125675764</v>
      </c>
      <c r="K237" s="36"/>
      <c r="L237" s="36"/>
      <c r="M237" s="36"/>
      <c r="N237" s="36"/>
      <c r="O237" s="36"/>
      <c r="P237" s="36"/>
      <c r="Q237" s="36"/>
      <c r="R237" s="36"/>
      <c r="S237" s="36">
        <v>2</v>
      </c>
      <c r="T237" s="36"/>
      <c r="U237" s="36"/>
      <c r="V237" s="36"/>
      <c r="W237" s="36"/>
      <c r="X237" s="36"/>
      <c r="Y237" s="36"/>
      <c r="Z237" s="36"/>
      <c r="AA237" s="36"/>
      <c r="AB237" s="36">
        <v>0</v>
      </c>
      <c r="AC237" s="36"/>
      <c r="AD237" s="36"/>
      <c r="AE237" s="36"/>
      <c r="AF237" s="36"/>
      <c r="AG237" s="36"/>
      <c r="AH237" s="36">
        <v>3.3568310125675764</v>
      </c>
      <c r="AI237" s="36">
        <v>2</v>
      </c>
      <c r="AJ237" s="36">
        <v>0</v>
      </c>
    </row>
    <row r="238" spans="1:36" x14ac:dyDescent="0.25">
      <c r="A238" s="34" t="s">
        <v>207</v>
      </c>
      <c r="B238" s="77">
        <v>43308</v>
      </c>
      <c r="C238" s="77">
        <v>43368</v>
      </c>
      <c r="D238" s="34" t="s">
        <v>1594</v>
      </c>
      <c r="E238" s="34" t="s">
        <v>494</v>
      </c>
      <c r="F238" s="34" t="s">
        <v>495</v>
      </c>
      <c r="G238" s="36"/>
      <c r="H238" s="36"/>
      <c r="I238" s="36"/>
      <c r="J238" s="36">
        <v>0.90808775630013039</v>
      </c>
      <c r="K238" s="36"/>
      <c r="L238" s="36"/>
      <c r="M238" s="36"/>
      <c r="N238" s="36"/>
      <c r="O238" s="36"/>
      <c r="P238" s="36"/>
      <c r="Q238" s="36"/>
      <c r="R238" s="36"/>
      <c r="S238" s="36">
        <v>1</v>
      </c>
      <c r="T238" s="36"/>
      <c r="U238" s="36"/>
      <c r="V238" s="36"/>
      <c r="W238" s="36"/>
      <c r="X238" s="36"/>
      <c r="Y238" s="36"/>
      <c r="Z238" s="36"/>
      <c r="AA238" s="36"/>
      <c r="AB238" s="36">
        <v>0</v>
      </c>
      <c r="AC238" s="36"/>
      <c r="AD238" s="36"/>
      <c r="AE238" s="36"/>
      <c r="AF238" s="36"/>
      <c r="AG238" s="36"/>
      <c r="AH238" s="36">
        <v>0.90808775630013039</v>
      </c>
      <c r="AI238" s="36">
        <v>1</v>
      </c>
      <c r="AJ238" s="36">
        <v>0</v>
      </c>
    </row>
    <row r="239" spans="1:36" x14ac:dyDescent="0.25">
      <c r="A239" s="34" t="s">
        <v>207</v>
      </c>
      <c r="B239" s="77">
        <v>43308</v>
      </c>
      <c r="C239" s="77">
        <v>43369</v>
      </c>
      <c r="D239" s="34" t="s">
        <v>1731</v>
      </c>
      <c r="E239" s="34" t="s">
        <v>489</v>
      </c>
      <c r="F239" s="34" t="s">
        <v>490</v>
      </c>
      <c r="G239" s="36"/>
      <c r="H239" s="36"/>
      <c r="I239" s="36"/>
      <c r="J239" s="36">
        <v>6.4490609033595234</v>
      </c>
      <c r="K239" s="36"/>
      <c r="L239" s="36"/>
      <c r="M239" s="36"/>
      <c r="N239" s="36"/>
      <c r="O239" s="36"/>
      <c r="P239" s="36"/>
      <c r="Q239" s="36"/>
      <c r="R239" s="36"/>
      <c r="S239" s="36">
        <v>4</v>
      </c>
      <c r="T239" s="36"/>
      <c r="U239" s="36"/>
      <c r="V239" s="36"/>
      <c r="W239" s="36"/>
      <c r="X239" s="36"/>
      <c r="Y239" s="36"/>
      <c r="Z239" s="36"/>
      <c r="AA239" s="36"/>
      <c r="AB239" s="36">
        <v>0</v>
      </c>
      <c r="AC239" s="36"/>
      <c r="AD239" s="36"/>
      <c r="AE239" s="36"/>
      <c r="AF239" s="36"/>
      <c r="AG239" s="36"/>
      <c r="AH239" s="36">
        <v>6.4490609033595234</v>
      </c>
      <c r="AI239" s="36">
        <v>4</v>
      </c>
      <c r="AJ239" s="36">
        <v>0</v>
      </c>
    </row>
    <row r="240" spans="1:36" x14ac:dyDescent="0.25">
      <c r="A240" s="34" t="s">
        <v>207</v>
      </c>
      <c r="B240" s="77">
        <v>43308</v>
      </c>
      <c r="C240" s="77">
        <v>43371</v>
      </c>
      <c r="D240" s="34" t="s">
        <v>1730</v>
      </c>
      <c r="E240" s="34" t="s">
        <v>496</v>
      </c>
      <c r="F240" s="34" t="s">
        <v>497</v>
      </c>
      <c r="G240" s="36"/>
      <c r="H240" s="36"/>
      <c r="I240" s="36"/>
      <c r="J240" s="36">
        <v>8.0613261291994043</v>
      </c>
      <c r="K240" s="36"/>
      <c r="L240" s="36"/>
      <c r="M240" s="36"/>
      <c r="N240" s="36"/>
      <c r="O240" s="36"/>
      <c r="P240" s="36"/>
      <c r="Q240" s="36"/>
      <c r="R240" s="36"/>
      <c r="S240" s="36">
        <v>5</v>
      </c>
      <c r="T240" s="36"/>
      <c r="U240" s="36"/>
      <c r="V240" s="36"/>
      <c r="W240" s="36"/>
      <c r="X240" s="36"/>
      <c r="Y240" s="36"/>
      <c r="Z240" s="36"/>
      <c r="AA240" s="36"/>
      <c r="AB240" s="36">
        <v>0</v>
      </c>
      <c r="AC240" s="36"/>
      <c r="AD240" s="36"/>
      <c r="AE240" s="36"/>
      <c r="AF240" s="36"/>
      <c r="AG240" s="36"/>
      <c r="AH240" s="36">
        <v>8.0613261291994043</v>
      </c>
      <c r="AI240" s="36">
        <v>5</v>
      </c>
      <c r="AJ240" s="36">
        <v>0</v>
      </c>
    </row>
    <row r="241" spans="1:36" x14ac:dyDescent="0.25">
      <c r="A241" s="34" t="s">
        <v>207</v>
      </c>
      <c r="B241" s="77">
        <v>43308</v>
      </c>
      <c r="C241" s="77">
        <v>43382</v>
      </c>
      <c r="D241" s="34" t="s">
        <v>1695</v>
      </c>
      <c r="E241" s="34" t="s">
        <v>498</v>
      </c>
      <c r="F241" s="34" t="s">
        <v>499</v>
      </c>
      <c r="G241" s="36"/>
      <c r="H241" s="36"/>
      <c r="I241" s="36"/>
      <c r="J241" s="36"/>
      <c r="K241" s="36"/>
      <c r="L241" s="36">
        <v>3.2292619710512653</v>
      </c>
      <c r="M241" s="36"/>
      <c r="N241" s="36"/>
      <c r="O241" s="36"/>
      <c r="P241" s="36"/>
      <c r="Q241" s="36"/>
      <c r="R241" s="36"/>
      <c r="S241" s="36"/>
      <c r="T241" s="36"/>
      <c r="U241" s="36">
        <v>2</v>
      </c>
      <c r="V241" s="36"/>
      <c r="W241" s="36"/>
      <c r="X241" s="36"/>
      <c r="Y241" s="36"/>
      <c r="Z241" s="36"/>
      <c r="AA241" s="36"/>
      <c r="AB241" s="36"/>
      <c r="AC241" s="36"/>
      <c r="AD241" s="36">
        <v>0</v>
      </c>
      <c r="AE241" s="36"/>
      <c r="AF241" s="36"/>
      <c r="AG241" s="36"/>
      <c r="AH241" s="36">
        <v>3.2292619710512653</v>
      </c>
      <c r="AI241" s="36">
        <v>2</v>
      </c>
      <c r="AJ241" s="36">
        <v>0</v>
      </c>
    </row>
    <row r="242" spans="1:36" x14ac:dyDescent="0.25">
      <c r="A242" s="34" t="s">
        <v>207</v>
      </c>
      <c r="B242" s="77">
        <v>43308</v>
      </c>
      <c r="C242" s="77">
        <v>43382</v>
      </c>
      <c r="D242" s="34" t="s">
        <v>1695</v>
      </c>
      <c r="E242" s="34" t="s">
        <v>500</v>
      </c>
      <c r="F242" s="34" t="s">
        <v>413</v>
      </c>
      <c r="G242" s="36"/>
      <c r="H242" s="36"/>
      <c r="I242" s="36"/>
      <c r="J242" s="36"/>
      <c r="K242" s="36"/>
      <c r="L242" s="36">
        <v>12.917047884205061</v>
      </c>
      <c r="M242" s="36"/>
      <c r="N242" s="36"/>
      <c r="O242" s="36"/>
      <c r="P242" s="36"/>
      <c r="Q242" s="36"/>
      <c r="R242" s="36"/>
      <c r="S242" s="36"/>
      <c r="T242" s="36"/>
      <c r="U242" s="36">
        <v>8</v>
      </c>
      <c r="V242" s="36"/>
      <c r="W242" s="36"/>
      <c r="X242" s="36"/>
      <c r="Y242" s="36"/>
      <c r="Z242" s="36"/>
      <c r="AA242" s="36"/>
      <c r="AB242" s="36"/>
      <c r="AC242" s="36"/>
      <c r="AD242" s="36">
        <v>0</v>
      </c>
      <c r="AE242" s="36"/>
      <c r="AF242" s="36"/>
      <c r="AG242" s="36"/>
      <c r="AH242" s="36">
        <v>12.917047884205061</v>
      </c>
      <c r="AI242" s="36">
        <v>8</v>
      </c>
      <c r="AJ242" s="36">
        <v>0</v>
      </c>
    </row>
    <row r="243" spans="1:36" x14ac:dyDescent="0.25">
      <c r="A243" s="34" t="s">
        <v>207</v>
      </c>
      <c r="B243" s="77">
        <v>43308</v>
      </c>
      <c r="C243" s="77">
        <v>43384</v>
      </c>
      <c r="D243" s="34" t="s">
        <v>1627</v>
      </c>
      <c r="E243" s="34" t="s">
        <v>501</v>
      </c>
      <c r="F243" s="34" t="s">
        <v>502</v>
      </c>
      <c r="G243" s="36"/>
      <c r="H243" s="36"/>
      <c r="I243" s="36"/>
      <c r="J243" s="36"/>
      <c r="K243" s="36"/>
      <c r="L243" s="36">
        <v>5.3825582388711632</v>
      </c>
      <c r="M243" s="36"/>
      <c r="N243" s="36"/>
      <c r="O243" s="36"/>
      <c r="P243" s="36"/>
      <c r="Q243" s="36"/>
      <c r="R243" s="36"/>
      <c r="S243" s="36"/>
      <c r="T243" s="36"/>
      <c r="U243" s="36">
        <v>5</v>
      </c>
      <c r="V243" s="36"/>
      <c r="W243" s="36"/>
      <c r="X243" s="36"/>
      <c r="Y243" s="36"/>
      <c r="Z243" s="36"/>
      <c r="AA243" s="36"/>
      <c r="AB243" s="36"/>
      <c r="AC243" s="36"/>
      <c r="AD243" s="36">
        <v>0</v>
      </c>
      <c r="AE243" s="36"/>
      <c r="AF243" s="36"/>
      <c r="AG243" s="36"/>
      <c r="AH243" s="36">
        <v>5.3825582388711632</v>
      </c>
      <c r="AI243" s="36">
        <v>5</v>
      </c>
      <c r="AJ243" s="36">
        <v>0</v>
      </c>
    </row>
    <row r="244" spans="1:36" x14ac:dyDescent="0.25">
      <c r="A244" s="34" t="s">
        <v>207</v>
      </c>
      <c r="B244" s="77">
        <v>43311</v>
      </c>
      <c r="C244" s="77">
        <v>43382</v>
      </c>
      <c r="D244" s="34" t="s">
        <v>1607</v>
      </c>
      <c r="E244" s="34" t="s">
        <v>526</v>
      </c>
      <c r="F244" s="34" t="s">
        <v>375</v>
      </c>
      <c r="G244" s="36"/>
      <c r="H244" s="36"/>
      <c r="I244" s="36"/>
      <c r="J244" s="36"/>
      <c r="K244" s="36"/>
      <c r="L244" s="36">
        <v>6.8406851221085985</v>
      </c>
      <c r="M244" s="36"/>
      <c r="N244" s="36"/>
      <c r="O244" s="36"/>
      <c r="P244" s="36"/>
      <c r="Q244" s="36"/>
      <c r="R244" s="36"/>
      <c r="S244" s="36"/>
      <c r="T244" s="36"/>
      <c r="U244" s="36">
        <v>7</v>
      </c>
      <c r="V244" s="36"/>
      <c r="W244" s="36"/>
      <c r="X244" s="36"/>
      <c r="Y244" s="36"/>
      <c r="Z244" s="36"/>
      <c r="AA244" s="36"/>
      <c r="AB244" s="36"/>
      <c r="AC244" s="36"/>
      <c r="AD244" s="36">
        <v>0</v>
      </c>
      <c r="AE244" s="36"/>
      <c r="AF244" s="36"/>
      <c r="AG244" s="36"/>
      <c r="AH244" s="36">
        <v>6.8406851221085985</v>
      </c>
      <c r="AI244" s="36">
        <v>7</v>
      </c>
      <c r="AJ244" s="36">
        <v>0</v>
      </c>
    </row>
    <row r="245" spans="1:36" x14ac:dyDescent="0.25">
      <c r="A245" s="34" t="s">
        <v>207</v>
      </c>
      <c r="B245" s="77">
        <v>43312</v>
      </c>
      <c r="C245" s="77">
        <v>43332</v>
      </c>
      <c r="D245" s="34" t="s">
        <v>1573</v>
      </c>
      <c r="E245" s="34" t="s">
        <v>528</v>
      </c>
      <c r="F245" s="34" t="s">
        <v>42</v>
      </c>
      <c r="G245" s="36">
        <v>0</v>
      </c>
      <c r="H245" s="36"/>
      <c r="I245" s="36"/>
      <c r="J245" s="36"/>
      <c r="K245" s="36"/>
      <c r="L245" s="36"/>
      <c r="M245" s="36"/>
      <c r="N245" s="36"/>
      <c r="O245" s="36"/>
      <c r="P245" s="36">
        <v>53</v>
      </c>
      <c r="Q245" s="36"/>
      <c r="R245" s="36"/>
      <c r="S245" s="36"/>
      <c r="T245" s="36"/>
      <c r="U245" s="36"/>
      <c r="V245" s="36"/>
      <c r="W245" s="36"/>
      <c r="X245" s="36"/>
      <c r="Y245" s="36">
        <v>25</v>
      </c>
      <c r="Z245" s="36"/>
      <c r="AA245" s="36"/>
      <c r="AB245" s="36"/>
      <c r="AC245" s="36"/>
      <c r="AD245" s="36"/>
      <c r="AE245" s="36"/>
      <c r="AF245" s="36"/>
      <c r="AG245" s="36"/>
      <c r="AH245" s="36">
        <v>0</v>
      </c>
      <c r="AI245" s="36">
        <v>53</v>
      </c>
      <c r="AJ245" s="36">
        <v>25</v>
      </c>
    </row>
    <row r="246" spans="1:36" x14ac:dyDescent="0.25">
      <c r="A246" s="34" t="s">
        <v>207</v>
      </c>
      <c r="B246" s="77">
        <v>43313</v>
      </c>
      <c r="C246" s="77">
        <v>43339</v>
      </c>
      <c r="D246" s="34" t="s">
        <v>1692</v>
      </c>
      <c r="E246" s="34" t="s">
        <v>530</v>
      </c>
      <c r="F246" s="34" t="s">
        <v>531</v>
      </c>
      <c r="G246" s="36">
        <v>3.8762062543472502</v>
      </c>
      <c r="H246" s="36"/>
      <c r="I246" s="36"/>
      <c r="J246" s="36"/>
      <c r="K246" s="36"/>
      <c r="L246" s="36"/>
      <c r="M246" s="36"/>
      <c r="N246" s="36"/>
      <c r="O246" s="36"/>
      <c r="P246" s="36">
        <v>3</v>
      </c>
      <c r="Q246" s="36"/>
      <c r="R246" s="36"/>
      <c r="S246" s="36"/>
      <c r="T246" s="36"/>
      <c r="U246" s="36"/>
      <c r="V246" s="36"/>
      <c r="W246" s="36"/>
      <c r="X246" s="36"/>
      <c r="Y246" s="36">
        <v>18</v>
      </c>
      <c r="Z246" s="36"/>
      <c r="AA246" s="36"/>
      <c r="AB246" s="36"/>
      <c r="AC246" s="36"/>
      <c r="AD246" s="36"/>
      <c r="AE246" s="36"/>
      <c r="AF246" s="36"/>
      <c r="AG246" s="36"/>
      <c r="AH246" s="36">
        <v>3.8762062543472502</v>
      </c>
      <c r="AI246" s="36">
        <v>3</v>
      </c>
      <c r="AJ246" s="36">
        <v>18</v>
      </c>
    </row>
    <row r="247" spans="1:36" x14ac:dyDescent="0.25">
      <c r="A247" s="34" t="s">
        <v>207</v>
      </c>
      <c r="B247" s="77">
        <v>43313</v>
      </c>
      <c r="C247" s="77">
        <v>43360</v>
      </c>
      <c r="D247" s="34" t="s">
        <v>1648</v>
      </c>
      <c r="E247" s="34" t="s">
        <v>532</v>
      </c>
      <c r="F247" s="34" t="s">
        <v>533</v>
      </c>
      <c r="G247" s="36"/>
      <c r="H247" s="36"/>
      <c r="I247" s="36">
        <v>10.427540768736968</v>
      </c>
      <c r="J247" s="36"/>
      <c r="K247" s="36"/>
      <c r="L247" s="36"/>
      <c r="M247" s="36"/>
      <c r="N247" s="36"/>
      <c r="O247" s="36"/>
      <c r="P247" s="36"/>
      <c r="Q247" s="36"/>
      <c r="R247" s="36">
        <v>10</v>
      </c>
      <c r="S247" s="36"/>
      <c r="T247" s="36"/>
      <c r="U247" s="36"/>
      <c r="V247" s="36"/>
      <c r="W247" s="36"/>
      <c r="X247" s="36"/>
      <c r="Y247" s="36"/>
      <c r="Z247" s="36"/>
      <c r="AA247" s="36">
        <v>0</v>
      </c>
      <c r="AB247" s="36"/>
      <c r="AC247" s="36"/>
      <c r="AD247" s="36"/>
      <c r="AE247" s="36"/>
      <c r="AF247" s="36"/>
      <c r="AG247" s="36"/>
      <c r="AH247" s="36">
        <v>10.427540768736968</v>
      </c>
      <c r="AI247" s="36">
        <v>10</v>
      </c>
      <c r="AJ247" s="36">
        <v>0</v>
      </c>
    </row>
    <row r="248" spans="1:36" x14ac:dyDescent="0.25">
      <c r="A248" s="34" t="s">
        <v>207</v>
      </c>
      <c r="B248" s="77">
        <v>43313</v>
      </c>
      <c r="C248" s="77">
        <v>43360</v>
      </c>
      <c r="D248" s="34" t="s">
        <v>1655</v>
      </c>
      <c r="E248" s="34" t="s">
        <v>532</v>
      </c>
      <c r="F248" s="34" t="s">
        <v>533</v>
      </c>
      <c r="G248" s="36"/>
      <c r="H248" s="36"/>
      <c r="I248" s="36">
        <v>9.3847866918632707</v>
      </c>
      <c r="J248" s="36"/>
      <c r="K248" s="36"/>
      <c r="L248" s="36"/>
      <c r="M248" s="36"/>
      <c r="N248" s="36"/>
      <c r="O248" s="36"/>
      <c r="P248" s="36"/>
      <c r="Q248" s="36"/>
      <c r="R248" s="36">
        <v>9</v>
      </c>
      <c r="S248" s="36"/>
      <c r="T248" s="36"/>
      <c r="U248" s="36"/>
      <c r="V248" s="36"/>
      <c r="W248" s="36"/>
      <c r="X248" s="36"/>
      <c r="Y248" s="36"/>
      <c r="Z248" s="36"/>
      <c r="AA248" s="36">
        <v>0</v>
      </c>
      <c r="AB248" s="36"/>
      <c r="AC248" s="36"/>
      <c r="AD248" s="36"/>
      <c r="AE248" s="36"/>
      <c r="AF248" s="36"/>
      <c r="AG248" s="36"/>
      <c r="AH248" s="36">
        <v>9.3847866918632707</v>
      </c>
      <c r="AI248" s="36">
        <v>9</v>
      </c>
      <c r="AJ248" s="36">
        <v>0</v>
      </c>
    </row>
    <row r="249" spans="1:36" x14ac:dyDescent="0.25">
      <c r="A249" s="34" t="s">
        <v>207</v>
      </c>
      <c r="B249" s="77">
        <v>43313</v>
      </c>
      <c r="C249" s="77">
        <v>43381</v>
      </c>
      <c r="D249" s="34" t="s">
        <v>1632</v>
      </c>
      <c r="E249" s="34" t="s">
        <v>534</v>
      </c>
      <c r="F249" s="34" t="s">
        <v>535</v>
      </c>
      <c r="G249" s="36"/>
      <c r="H249" s="36"/>
      <c r="I249" s="36"/>
      <c r="J249" s="36"/>
      <c r="K249" s="36"/>
      <c r="L249" s="36">
        <v>1.0396603911307907</v>
      </c>
      <c r="M249" s="36"/>
      <c r="N249" s="36"/>
      <c r="O249" s="36"/>
      <c r="P249" s="36"/>
      <c r="Q249" s="36"/>
      <c r="R249" s="36"/>
      <c r="S249" s="36"/>
      <c r="T249" s="36"/>
      <c r="U249" s="36">
        <v>1</v>
      </c>
      <c r="V249" s="36"/>
      <c r="W249" s="36"/>
      <c r="X249" s="36"/>
      <c r="Y249" s="36"/>
      <c r="Z249" s="36"/>
      <c r="AA249" s="36"/>
      <c r="AB249" s="36"/>
      <c r="AC249" s="36"/>
      <c r="AD249" s="36">
        <v>0</v>
      </c>
      <c r="AE249" s="36"/>
      <c r="AF249" s="36"/>
      <c r="AG249" s="36"/>
      <c r="AH249" s="36">
        <v>1.0396603911307907</v>
      </c>
      <c r="AI249" s="36">
        <v>1</v>
      </c>
      <c r="AJ249" s="36">
        <v>0</v>
      </c>
    </row>
    <row r="250" spans="1:36" x14ac:dyDescent="0.25">
      <c r="A250" s="34" t="s">
        <v>207</v>
      </c>
      <c r="B250" s="77">
        <v>43313</v>
      </c>
      <c r="C250" s="77">
        <v>43383</v>
      </c>
      <c r="D250" s="34" t="s">
        <v>1702</v>
      </c>
      <c r="E250" s="34" t="s">
        <v>536</v>
      </c>
      <c r="F250" s="34" t="s">
        <v>537</v>
      </c>
      <c r="G250" s="36"/>
      <c r="H250" s="36"/>
      <c r="I250" s="36"/>
      <c r="J250" s="36"/>
      <c r="K250" s="36"/>
      <c r="L250" s="36">
        <v>3.0969614101634511</v>
      </c>
      <c r="M250" s="36"/>
      <c r="N250" s="36"/>
      <c r="O250" s="36"/>
      <c r="P250" s="36"/>
      <c r="Q250" s="36"/>
      <c r="R250" s="36"/>
      <c r="S250" s="36"/>
      <c r="T250" s="36"/>
      <c r="U250" s="36">
        <v>2</v>
      </c>
      <c r="V250" s="36"/>
      <c r="W250" s="36"/>
      <c r="X250" s="36"/>
      <c r="Y250" s="36"/>
      <c r="Z250" s="36"/>
      <c r="AA250" s="36"/>
      <c r="AB250" s="36"/>
      <c r="AC250" s="36"/>
      <c r="AD250" s="36">
        <v>0</v>
      </c>
      <c r="AE250" s="36"/>
      <c r="AF250" s="36"/>
      <c r="AG250" s="36"/>
      <c r="AH250" s="36">
        <v>3.0969614101634511</v>
      </c>
      <c r="AI250" s="36">
        <v>2</v>
      </c>
      <c r="AJ250" s="36">
        <v>0</v>
      </c>
    </row>
    <row r="251" spans="1:36" x14ac:dyDescent="0.25">
      <c r="A251" s="34" t="s">
        <v>207</v>
      </c>
      <c r="B251" s="77">
        <v>43314</v>
      </c>
      <c r="C251" s="77">
        <v>43396</v>
      </c>
      <c r="D251" s="34" t="s">
        <v>1753</v>
      </c>
      <c r="E251" s="34" t="s">
        <v>558</v>
      </c>
      <c r="F251" s="34" t="s">
        <v>559</v>
      </c>
      <c r="G251" s="36"/>
      <c r="H251" s="36"/>
      <c r="I251" s="36"/>
      <c r="J251" s="36"/>
      <c r="K251" s="36"/>
      <c r="L251" s="36"/>
      <c r="M251" s="36"/>
      <c r="N251" s="36">
        <v>26.696688146138101</v>
      </c>
      <c r="O251" s="36"/>
      <c r="P251" s="36"/>
      <c r="Q251" s="36"/>
      <c r="R251" s="36"/>
      <c r="S251" s="36"/>
      <c r="T251" s="36"/>
      <c r="U251" s="36"/>
      <c r="V251" s="36"/>
      <c r="W251" s="36">
        <v>20</v>
      </c>
      <c r="X251" s="36"/>
      <c r="Y251" s="36"/>
      <c r="Z251" s="36"/>
      <c r="AA251" s="36"/>
      <c r="AB251" s="36"/>
      <c r="AC251" s="36"/>
      <c r="AD251" s="36"/>
      <c r="AE251" s="36"/>
      <c r="AF251" s="36">
        <v>0</v>
      </c>
      <c r="AG251" s="36"/>
      <c r="AH251" s="36">
        <v>26.696688146138101</v>
      </c>
      <c r="AI251" s="36">
        <v>20</v>
      </c>
      <c r="AJ251" s="36">
        <v>0</v>
      </c>
    </row>
    <row r="252" spans="1:36" x14ac:dyDescent="0.25">
      <c r="A252" s="34" t="s">
        <v>207</v>
      </c>
      <c r="B252" s="77">
        <v>43314</v>
      </c>
      <c r="C252" s="77">
        <v>43398</v>
      </c>
      <c r="D252" s="34" t="s">
        <v>1672</v>
      </c>
      <c r="E252" s="34" t="s">
        <v>562</v>
      </c>
      <c r="F252" s="34" t="s">
        <v>563</v>
      </c>
      <c r="G252" s="36"/>
      <c r="H252" s="36"/>
      <c r="I252" s="36"/>
      <c r="J252" s="36"/>
      <c r="K252" s="36"/>
      <c r="L252" s="36"/>
      <c r="M252" s="36"/>
      <c r="N252" s="36">
        <v>2.974851814075798</v>
      </c>
      <c r="O252" s="36"/>
      <c r="P252" s="36"/>
      <c r="Q252" s="36"/>
      <c r="R252" s="36"/>
      <c r="S252" s="36"/>
      <c r="T252" s="36"/>
      <c r="U252" s="36"/>
      <c r="V252" s="36"/>
      <c r="W252" s="36">
        <v>2</v>
      </c>
      <c r="X252" s="36"/>
      <c r="Y252" s="36"/>
      <c r="Z252" s="36"/>
      <c r="AA252" s="36"/>
      <c r="AB252" s="36"/>
      <c r="AC252" s="36"/>
      <c r="AD252" s="36"/>
      <c r="AE252" s="36"/>
      <c r="AF252" s="36">
        <v>0</v>
      </c>
      <c r="AG252" s="36"/>
      <c r="AH252" s="36">
        <v>2.974851814075798</v>
      </c>
      <c r="AI252" s="36">
        <v>2</v>
      </c>
      <c r="AJ252" s="36">
        <v>0</v>
      </c>
    </row>
    <row r="253" spans="1:36" x14ac:dyDescent="0.25">
      <c r="A253" s="34" t="s">
        <v>207</v>
      </c>
      <c r="B253" s="77">
        <v>43314</v>
      </c>
      <c r="C253" s="77">
        <v>43398</v>
      </c>
      <c r="D253" s="34" t="s">
        <v>1732</v>
      </c>
      <c r="E253" s="34" t="s">
        <v>564</v>
      </c>
      <c r="F253" s="34" t="s">
        <v>565</v>
      </c>
      <c r="G253" s="36"/>
      <c r="H253" s="36"/>
      <c r="I253" s="36"/>
      <c r="J253" s="36"/>
      <c r="K253" s="36"/>
      <c r="L253" s="36"/>
      <c r="M253" s="36"/>
      <c r="N253" s="36">
        <v>3.3457301401959714</v>
      </c>
      <c r="O253" s="36"/>
      <c r="P253" s="36"/>
      <c r="Q253" s="36"/>
      <c r="R253" s="36"/>
      <c r="S253" s="36"/>
      <c r="T253" s="36"/>
      <c r="U253" s="36"/>
      <c r="V253" s="36"/>
      <c r="W253" s="36">
        <v>2</v>
      </c>
      <c r="X253" s="36"/>
      <c r="Y253" s="36"/>
      <c r="Z253" s="36"/>
      <c r="AA253" s="36"/>
      <c r="AB253" s="36"/>
      <c r="AC253" s="36"/>
      <c r="AD253" s="36"/>
      <c r="AE253" s="36"/>
      <c r="AF253" s="36">
        <v>0</v>
      </c>
      <c r="AG253" s="36"/>
      <c r="AH253" s="36">
        <v>3.3457301401959714</v>
      </c>
      <c r="AI253" s="36">
        <v>2</v>
      </c>
      <c r="AJ253" s="36">
        <v>0</v>
      </c>
    </row>
    <row r="254" spans="1:36" x14ac:dyDescent="0.25">
      <c r="A254" s="34" t="s">
        <v>207</v>
      </c>
      <c r="B254" s="77">
        <v>43315</v>
      </c>
      <c r="C254" s="77">
        <v>43397</v>
      </c>
      <c r="D254" s="34" t="s">
        <v>1698</v>
      </c>
      <c r="E254" s="34" t="s">
        <v>560</v>
      </c>
      <c r="F254" s="34" t="s">
        <v>561</v>
      </c>
      <c r="G254" s="36"/>
      <c r="H254" s="36"/>
      <c r="I254" s="36"/>
      <c r="J254" s="36"/>
      <c r="K254" s="36"/>
      <c r="L254" s="36"/>
      <c r="M254" s="36"/>
      <c r="N254" s="36">
        <v>3.0969614101634511</v>
      </c>
      <c r="O254" s="36"/>
      <c r="P254" s="36"/>
      <c r="Q254" s="36"/>
      <c r="R254" s="36"/>
      <c r="S254" s="36"/>
      <c r="T254" s="36"/>
      <c r="U254" s="36"/>
      <c r="V254" s="36"/>
      <c r="W254" s="36">
        <v>2</v>
      </c>
      <c r="X254" s="36"/>
      <c r="Y254" s="36"/>
      <c r="Z254" s="36"/>
      <c r="AA254" s="36"/>
      <c r="AB254" s="36"/>
      <c r="AC254" s="36"/>
      <c r="AD254" s="36"/>
      <c r="AE254" s="36"/>
      <c r="AF254" s="36">
        <v>0</v>
      </c>
      <c r="AG254" s="36"/>
      <c r="AH254" s="36">
        <v>3.0969614101634511</v>
      </c>
      <c r="AI254" s="36">
        <v>2</v>
      </c>
      <c r="AJ254" s="36">
        <v>0</v>
      </c>
    </row>
    <row r="255" spans="1:36" x14ac:dyDescent="0.25">
      <c r="A255" s="34" t="s">
        <v>207</v>
      </c>
      <c r="B255" s="77">
        <v>43315</v>
      </c>
      <c r="C255" s="77">
        <v>43398</v>
      </c>
      <c r="D255" s="34" t="s">
        <v>1672</v>
      </c>
      <c r="E255" s="34" t="s">
        <v>568</v>
      </c>
      <c r="F255" s="34" t="s">
        <v>569</v>
      </c>
      <c r="G255" s="36"/>
      <c r="H255" s="36"/>
      <c r="I255" s="36"/>
      <c r="J255" s="36"/>
      <c r="K255" s="36"/>
      <c r="L255" s="36"/>
      <c r="M255" s="36"/>
      <c r="N255" s="36">
        <v>5.949703628151596</v>
      </c>
      <c r="O255" s="36"/>
      <c r="P255" s="36"/>
      <c r="Q255" s="36"/>
      <c r="R255" s="36"/>
      <c r="S255" s="36"/>
      <c r="T255" s="36"/>
      <c r="U255" s="36"/>
      <c r="V255" s="36"/>
      <c r="W255" s="36">
        <v>4</v>
      </c>
      <c r="X255" s="36"/>
      <c r="Y255" s="36"/>
      <c r="Z255" s="36"/>
      <c r="AA255" s="36"/>
      <c r="AB255" s="36"/>
      <c r="AC255" s="36"/>
      <c r="AD255" s="36"/>
      <c r="AE255" s="36"/>
      <c r="AF255" s="36">
        <v>0</v>
      </c>
      <c r="AG255" s="36"/>
      <c r="AH255" s="36">
        <v>5.949703628151596</v>
      </c>
      <c r="AI255" s="36">
        <v>4</v>
      </c>
      <c r="AJ255" s="36">
        <v>0</v>
      </c>
    </row>
    <row r="256" spans="1:36" x14ac:dyDescent="0.25">
      <c r="A256" s="34" t="s">
        <v>207</v>
      </c>
      <c r="B256" s="77">
        <v>43315</v>
      </c>
      <c r="C256" s="77">
        <v>43398</v>
      </c>
      <c r="D256" s="34" t="s">
        <v>1694</v>
      </c>
      <c r="E256" s="34" t="s">
        <v>566</v>
      </c>
      <c r="F256" s="34" t="s">
        <v>567</v>
      </c>
      <c r="G256" s="36"/>
      <c r="H256" s="36"/>
      <c r="I256" s="36"/>
      <c r="J256" s="36"/>
      <c r="K256" s="36"/>
      <c r="L256" s="36"/>
      <c r="M256" s="36"/>
      <c r="N256" s="36">
        <v>3.2292619710512653</v>
      </c>
      <c r="O256" s="36"/>
      <c r="P256" s="36"/>
      <c r="Q256" s="36"/>
      <c r="R256" s="36"/>
      <c r="S256" s="36"/>
      <c r="T256" s="36"/>
      <c r="U256" s="36"/>
      <c r="V256" s="36"/>
      <c r="W256" s="36">
        <v>2</v>
      </c>
      <c r="X256" s="36"/>
      <c r="Y256" s="36"/>
      <c r="Z256" s="36"/>
      <c r="AA256" s="36"/>
      <c r="AB256" s="36"/>
      <c r="AC256" s="36"/>
      <c r="AD256" s="36"/>
      <c r="AE256" s="36"/>
      <c r="AF256" s="36">
        <v>0</v>
      </c>
      <c r="AG256" s="36"/>
      <c r="AH256" s="36">
        <v>3.2292619710512653</v>
      </c>
      <c r="AI256" s="36">
        <v>2</v>
      </c>
      <c r="AJ256" s="36">
        <v>0</v>
      </c>
    </row>
    <row r="257" spans="1:36" x14ac:dyDescent="0.25">
      <c r="A257" s="34" t="s">
        <v>207</v>
      </c>
      <c r="B257" s="77">
        <v>43315</v>
      </c>
      <c r="C257" s="77">
        <v>43398</v>
      </c>
      <c r="D257" s="34" t="s">
        <v>1761</v>
      </c>
      <c r="E257" s="34" t="s">
        <v>568</v>
      </c>
      <c r="F257" s="34" t="s">
        <v>569</v>
      </c>
      <c r="G257" s="36"/>
      <c r="H257" s="36"/>
      <c r="I257" s="36"/>
      <c r="J257" s="36"/>
      <c r="K257" s="36"/>
      <c r="L257" s="36"/>
      <c r="M257" s="36"/>
      <c r="N257" s="36">
        <v>2.974851814075798</v>
      </c>
      <c r="O257" s="36"/>
      <c r="P257" s="36"/>
      <c r="Q257" s="36"/>
      <c r="R257" s="36"/>
      <c r="S257" s="36"/>
      <c r="T257" s="36"/>
      <c r="U257" s="36"/>
      <c r="V257" s="36"/>
      <c r="W257" s="36">
        <v>2</v>
      </c>
      <c r="X257" s="36"/>
      <c r="Y257" s="36"/>
      <c r="Z257" s="36"/>
      <c r="AA257" s="36"/>
      <c r="AB257" s="36"/>
      <c r="AC257" s="36"/>
      <c r="AD257" s="36"/>
      <c r="AE257" s="36"/>
      <c r="AF257" s="36">
        <v>0</v>
      </c>
      <c r="AG257" s="36"/>
      <c r="AH257" s="36">
        <v>2.974851814075798</v>
      </c>
      <c r="AI257" s="36">
        <v>2</v>
      </c>
      <c r="AJ257" s="36">
        <v>0</v>
      </c>
    </row>
    <row r="258" spans="1:36" x14ac:dyDescent="0.25">
      <c r="A258" s="34" t="s">
        <v>207</v>
      </c>
      <c r="B258" s="77">
        <v>43318</v>
      </c>
      <c r="C258" s="77">
        <v>43396</v>
      </c>
      <c r="D258" s="34" t="s">
        <v>1731</v>
      </c>
      <c r="E258" s="34" t="s">
        <v>708</v>
      </c>
      <c r="F258" s="34" t="s">
        <v>709</v>
      </c>
      <c r="G258" s="36"/>
      <c r="H258" s="36"/>
      <c r="I258" s="36"/>
      <c r="J258" s="36"/>
      <c r="K258" s="36"/>
      <c r="L258" s="36"/>
      <c r="M258" s="36"/>
      <c r="N258" s="36">
        <v>6.4490609033595234</v>
      </c>
      <c r="O258" s="36"/>
      <c r="P258" s="36"/>
      <c r="Q258" s="36"/>
      <c r="R258" s="36"/>
      <c r="S258" s="36"/>
      <c r="T258" s="36"/>
      <c r="U258" s="36"/>
      <c r="V258" s="36"/>
      <c r="W258" s="36">
        <v>4</v>
      </c>
      <c r="X258" s="36"/>
      <c r="Y258" s="36"/>
      <c r="Z258" s="36"/>
      <c r="AA258" s="36"/>
      <c r="AB258" s="36"/>
      <c r="AC258" s="36"/>
      <c r="AD258" s="36"/>
      <c r="AE258" s="36"/>
      <c r="AF258" s="36">
        <v>0</v>
      </c>
      <c r="AG258" s="36"/>
      <c r="AH258" s="36">
        <v>6.4490609033595234</v>
      </c>
      <c r="AI258" s="36">
        <v>4</v>
      </c>
      <c r="AJ258" s="36">
        <v>0</v>
      </c>
    </row>
    <row r="259" spans="1:36" x14ac:dyDescent="0.25">
      <c r="A259" s="34" t="s">
        <v>207</v>
      </c>
      <c r="B259" s="77">
        <v>43318</v>
      </c>
      <c r="C259" s="77">
        <v>43398</v>
      </c>
      <c r="D259" s="34" t="s">
        <v>1624</v>
      </c>
      <c r="E259" s="34" t="s">
        <v>710</v>
      </c>
      <c r="F259" s="34" t="s">
        <v>711</v>
      </c>
      <c r="G259" s="36"/>
      <c r="H259" s="36"/>
      <c r="I259" s="36"/>
      <c r="J259" s="36"/>
      <c r="K259" s="36"/>
      <c r="L259" s="36"/>
      <c r="M259" s="36"/>
      <c r="N259" s="36">
        <v>3.908962926919199</v>
      </c>
      <c r="O259" s="36"/>
      <c r="P259" s="36"/>
      <c r="Q259" s="36"/>
      <c r="R259" s="36"/>
      <c r="S259" s="36"/>
      <c r="T259" s="36"/>
      <c r="U259" s="36"/>
      <c r="V259" s="36"/>
      <c r="W259" s="36">
        <v>4</v>
      </c>
      <c r="X259" s="36"/>
      <c r="Y259" s="36"/>
      <c r="Z259" s="36"/>
      <c r="AA259" s="36"/>
      <c r="AB259" s="36"/>
      <c r="AC259" s="36"/>
      <c r="AD259" s="36"/>
      <c r="AE259" s="36"/>
      <c r="AF259" s="36">
        <v>0</v>
      </c>
      <c r="AG259" s="36"/>
      <c r="AH259" s="36">
        <v>3.908962926919199</v>
      </c>
      <c r="AI259" s="36">
        <v>4</v>
      </c>
      <c r="AJ259" s="36">
        <v>0</v>
      </c>
    </row>
    <row r="260" spans="1:36" x14ac:dyDescent="0.25">
      <c r="A260" s="34" t="s">
        <v>207</v>
      </c>
      <c r="B260" s="77">
        <v>43318</v>
      </c>
      <c r="C260" s="77">
        <v>43399</v>
      </c>
      <c r="D260" s="34" t="s">
        <v>1603</v>
      </c>
      <c r="E260" s="34" t="s">
        <v>712</v>
      </c>
      <c r="F260" s="34" t="s">
        <v>40</v>
      </c>
      <c r="G260" s="36"/>
      <c r="H260" s="36"/>
      <c r="I260" s="36"/>
      <c r="J260" s="36"/>
      <c r="K260" s="36"/>
      <c r="L260" s="36"/>
      <c r="M260" s="36"/>
      <c r="N260" s="36">
        <v>3.6716590322868599</v>
      </c>
      <c r="O260" s="36"/>
      <c r="P260" s="36"/>
      <c r="Q260" s="36"/>
      <c r="R260" s="36"/>
      <c r="S260" s="36"/>
      <c r="T260" s="36"/>
      <c r="U260" s="36"/>
      <c r="V260" s="36"/>
      <c r="W260" s="36">
        <v>4</v>
      </c>
      <c r="X260" s="36"/>
      <c r="Y260" s="36"/>
      <c r="Z260" s="36"/>
      <c r="AA260" s="36"/>
      <c r="AB260" s="36"/>
      <c r="AC260" s="36"/>
      <c r="AD260" s="36"/>
      <c r="AE260" s="36"/>
      <c r="AF260" s="36">
        <v>0</v>
      </c>
      <c r="AG260" s="36"/>
      <c r="AH260" s="36">
        <v>3.6716590322868599</v>
      </c>
      <c r="AI260" s="36">
        <v>4</v>
      </c>
      <c r="AJ260" s="36">
        <v>0</v>
      </c>
    </row>
    <row r="261" spans="1:36" x14ac:dyDescent="0.25">
      <c r="A261" s="34" t="s">
        <v>207</v>
      </c>
      <c r="B261" s="77">
        <v>43318</v>
      </c>
      <c r="C261" s="77">
        <v>43399</v>
      </c>
      <c r="D261" s="34" t="s">
        <v>1645</v>
      </c>
      <c r="E261" s="34" t="s">
        <v>712</v>
      </c>
      <c r="F261" s="34" t="s">
        <v>40</v>
      </c>
      <c r="G261" s="36"/>
      <c r="H261" s="36"/>
      <c r="I261" s="36"/>
      <c r="J261" s="36"/>
      <c r="K261" s="36"/>
      <c r="L261" s="36"/>
      <c r="M261" s="36"/>
      <c r="N261" s="36">
        <v>4.7020383661889316</v>
      </c>
      <c r="O261" s="36"/>
      <c r="P261" s="36"/>
      <c r="Q261" s="36"/>
      <c r="R261" s="36"/>
      <c r="S261" s="36"/>
      <c r="T261" s="36"/>
      <c r="U261" s="36"/>
      <c r="V261" s="36"/>
      <c r="W261" s="36">
        <v>4</v>
      </c>
      <c r="X261" s="36"/>
      <c r="Y261" s="36"/>
      <c r="Z261" s="36"/>
      <c r="AA261" s="36"/>
      <c r="AB261" s="36"/>
      <c r="AC261" s="36"/>
      <c r="AD261" s="36"/>
      <c r="AE261" s="36"/>
      <c r="AF261" s="36">
        <v>0</v>
      </c>
      <c r="AG261" s="36"/>
      <c r="AH261" s="36">
        <v>4.7020383661889316</v>
      </c>
      <c r="AI261" s="36">
        <v>4</v>
      </c>
      <c r="AJ261" s="36">
        <v>0</v>
      </c>
    </row>
    <row r="262" spans="1:36" x14ac:dyDescent="0.25">
      <c r="A262" s="34" t="s">
        <v>207</v>
      </c>
      <c r="B262" s="77">
        <v>43319</v>
      </c>
      <c r="C262" s="77">
        <v>43395</v>
      </c>
      <c r="D262" s="34" t="s">
        <v>1741</v>
      </c>
      <c r="E262" s="34" t="s">
        <v>717</v>
      </c>
      <c r="F262" s="34" t="s">
        <v>718</v>
      </c>
      <c r="G262" s="36"/>
      <c r="H262" s="36"/>
      <c r="I262" s="36"/>
      <c r="J262" s="36"/>
      <c r="K262" s="36"/>
      <c r="L262" s="36"/>
      <c r="M262" s="36"/>
      <c r="N262" s="36">
        <v>3.2245304516797617</v>
      </c>
      <c r="O262" s="36"/>
      <c r="P262" s="36"/>
      <c r="Q262" s="36"/>
      <c r="R262" s="36"/>
      <c r="S262" s="36"/>
      <c r="T262" s="36"/>
      <c r="U262" s="36"/>
      <c r="V262" s="36"/>
      <c r="W262" s="36">
        <v>2</v>
      </c>
      <c r="X262" s="36"/>
      <c r="Y262" s="36"/>
      <c r="Z262" s="36"/>
      <c r="AA262" s="36"/>
      <c r="AB262" s="36"/>
      <c r="AC262" s="36"/>
      <c r="AD262" s="36"/>
      <c r="AE262" s="36"/>
      <c r="AF262" s="36">
        <v>0</v>
      </c>
      <c r="AG262" s="36"/>
      <c r="AH262" s="36">
        <v>3.2245304516797617</v>
      </c>
      <c r="AI262" s="36">
        <v>2</v>
      </c>
      <c r="AJ262" s="36">
        <v>0</v>
      </c>
    </row>
    <row r="263" spans="1:36" x14ac:dyDescent="0.25">
      <c r="A263" s="34" t="s">
        <v>207</v>
      </c>
      <c r="B263" s="77">
        <v>43319</v>
      </c>
      <c r="C263" s="77">
        <v>43396</v>
      </c>
      <c r="D263" s="34" t="s">
        <v>1717</v>
      </c>
      <c r="E263" s="34" t="s">
        <v>719</v>
      </c>
      <c r="F263" s="34" t="s">
        <v>720</v>
      </c>
      <c r="G263" s="36"/>
      <c r="H263" s="36"/>
      <c r="I263" s="36"/>
      <c r="J263" s="36"/>
      <c r="K263" s="36"/>
      <c r="L263" s="36"/>
      <c r="M263" s="36"/>
      <c r="N263" s="36">
        <v>5.0802869436377938</v>
      </c>
      <c r="O263" s="36"/>
      <c r="P263" s="36"/>
      <c r="Q263" s="36"/>
      <c r="R263" s="36"/>
      <c r="S263" s="36"/>
      <c r="T263" s="36"/>
      <c r="U263" s="36"/>
      <c r="V263" s="36"/>
      <c r="W263" s="36">
        <v>3</v>
      </c>
      <c r="X263" s="36"/>
      <c r="Y263" s="36"/>
      <c r="Z263" s="36"/>
      <c r="AA263" s="36"/>
      <c r="AB263" s="36"/>
      <c r="AC263" s="36"/>
      <c r="AD263" s="36"/>
      <c r="AE263" s="36"/>
      <c r="AF263" s="36">
        <v>0</v>
      </c>
      <c r="AG263" s="36"/>
      <c r="AH263" s="36">
        <v>5.0802869436377938</v>
      </c>
      <c r="AI263" s="36">
        <v>3</v>
      </c>
      <c r="AJ263" s="36">
        <v>0</v>
      </c>
    </row>
    <row r="264" spans="1:36" x14ac:dyDescent="0.25">
      <c r="A264" s="34" t="s">
        <v>207</v>
      </c>
      <c r="B264" s="77">
        <v>43319</v>
      </c>
      <c r="C264" s="77">
        <v>43397</v>
      </c>
      <c r="D264" s="34" t="s">
        <v>1594</v>
      </c>
      <c r="E264" s="34" t="s">
        <v>723</v>
      </c>
      <c r="F264" s="34" t="s">
        <v>724</v>
      </c>
      <c r="G264" s="36"/>
      <c r="H264" s="36"/>
      <c r="I264" s="36"/>
      <c r="J264" s="36"/>
      <c r="K264" s="36"/>
      <c r="L264" s="36"/>
      <c r="M264" s="36"/>
      <c r="N264" s="36">
        <v>1.8161755126002608</v>
      </c>
      <c r="O264" s="36"/>
      <c r="P264" s="36"/>
      <c r="Q264" s="36"/>
      <c r="R264" s="36"/>
      <c r="S264" s="36"/>
      <c r="T264" s="36"/>
      <c r="U264" s="36"/>
      <c r="V264" s="36"/>
      <c r="W264" s="36">
        <v>2</v>
      </c>
      <c r="X264" s="36"/>
      <c r="Y264" s="36"/>
      <c r="Z264" s="36"/>
      <c r="AA264" s="36"/>
      <c r="AB264" s="36"/>
      <c r="AC264" s="36"/>
      <c r="AD264" s="36"/>
      <c r="AE264" s="36"/>
      <c r="AF264" s="36">
        <v>0</v>
      </c>
      <c r="AG264" s="36"/>
      <c r="AH264" s="36">
        <v>1.8161755126002608</v>
      </c>
      <c r="AI264" s="36">
        <v>2</v>
      </c>
      <c r="AJ264" s="36">
        <v>0</v>
      </c>
    </row>
    <row r="265" spans="1:36" x14ac:dyDescent="0.25">
      <c r="A265" s="34" t="s">
        <v>207</v>
      </c>
      <c r="B265" s="77">
        <v>43319</v>
      </c>
      <c r="C265" s="77">
        <v>43399</v>
      </c>
      <c r="D265" s="34" t="s">
        <v>1741</v>
      </c>
      <c r="E265" s="34" t="s">
        <v>727</v>
      </c>
      <c r="F265" s="34" t="s">
        <v>56</v>
      </c>
      <c r="G265" s="36"/>
      <c r="H265" s="36"/>
      <c r="I265" s="36"/>
      <c r="J265" s="36"/>
      <c r="K265" s="36"/>
      <c r="L265" s="36"/>
      <c r="M265" s="36"/>
      <c r="N265" s="36">
        <v>16.122652258398809</v>
      </c>
      <c r="O265" s="36"/>
      <c r="P265" s="36"/>
      <c r="Q265" s="36"/>
      <c r="R265" s="36"/>
      <c r="S265" s="36"/>
      <c r="T265" s="36"/>
      <c r="U265" s="36"/>
      <c r="V265" s="36"/>
      <c r="W265" s="36">
        <v>10</v>
      </c>
      <c r="X265" s="36"/>
      <c r="Y265" s="36"/>
      <c r="Z265" s="36"/>
      <c r="AA265" s="36"/>
      <c r="AB265" s="36"/>
      <c r="AC265" s="36"/>
      <c r="AD265" s="36"/>
      <c r="AE265" s="36"/>
      <c r="AF265" s="36">
        <v>0</v>
      </c>
      <c r="AG265" s="36"/>
      <c r="AH265" s="36">
        <v>16.122652258398809</v>
      </c>
      <c r="AI265" s="36">
        <v>10</v>
      </c>
      <c r="AJ265" s="36">
        <v>0</v>
      </c>
    </row>
    <row r="266" spans="1:36" x14ac:dyDescent="0.25">
      <c r="A266" s="34" t="s">
        <v>207</v>
      </c>
      <c r="B266" s="77">
        <v>43320</v>
      </c>
      <c r="C266" s="77">
        <v>43395</v>
      </c>
      <c r="D266" s="34" t="s">
        <v>1672</v>
      </c>
      <c r="E266" s="34" t="s">
        <v>735</v>
      </c>
      <c r="F266" s="34" t="s">
        <v>736</v>
      </c>
      <c r="G266" s="36"/>
      <c r="H266" s="36"/>
      <c r="I266" s="36"/>
      <c r="J266" s="36"/>
      <c r="K266" s="36"/>
      <c r="L266" s="36"/>
      <c r="M266" s="36"/>
      <c r="N266" s="36">
        <v>24.713089640392329</v>
      </c>
      <c r="O266" s="36"/>
      <c r="P266" s="36"/>
      <c r="Q266" s="36"/>
      <c r="R266" s="36"/>
      <c r="S266" s="36"/>
      <c r="T266" s="36"/>
      <c r="U266" s="36"/>
      <c r="V266" s="36"/>
      <c r="W266" s="36">
        <v>20</v>
      </c>
      <c r="X266" s="36"/>
      <c r="Y266" s="36"/>
      <c r="Z266" s="36"/>
      <c r="AA266" s="36"/>
      <c r="AB266" s="36"/>
      <c r="AC266" s="36"/>
      <c r="AD266" s="36"/>
      <c r="AE266" s="36"/>
      <c r="AF266" s="36">
        <v>0</v>
      </c>
      <c r="AG266" s="36"/>
      <c r="AH266" s="36">
        <v>24.713089640392329</v>
      </c>
      <c r="AI266" s="36">
        <v>20</v>
      </c>
      <c r="AJ266" s="36">
        <v>0</v>
      </c>
    </row>
    <row r="267" spans="1:36" x14ac:dyDescent="0.25">
      <c r="A267" s="34" t="s">
        <v>207</v>
      </c>
      <c r="B267" s="77">
        <v>43320</v>
      </c>
      <c r="C267" s="77">
        <v>43396</v>
      </c>
      <c r="D267" s="34" t="s">
        <v>1692</v>
      </c>
      <c r="E267" s="34" t="s">
        <v>721</v>
      </c>
      <c r="F267" s="34" t="s">
        <v>722</v>
      </c>
      <c r="G267" s="36"/>
      <c r="H267" s="36"/>
      <c r="I267" s="36"/>
      <c r="J267" s="36"/>
      <c r="K267" s="36"/>
      <c r="L267" s="36"/>
      <c r="M267" s="36"/>
      <c r="N267" s="36">
        <v>1.2920687514490834</v>
      </c>
      <c r="O267" s="36"/>
      <c r="P267" s="36"/>
      <c r="Q267" s="36"/>
      <c r="R267" s="36"/>
      <c r="S267" s="36"/>
      <c r="T267" s="36"/>
      <c r="U267" s="36"/>
      <c r="V267" s="36"/>
      <c r="W267" s="36">
        <v>1</v>
      </c>
      <c r="X267" s="36"/>
      <c r="Y267" s="36"/>
      <c r="Z267" s="36"/>
      <c r="AA267" s="36"/>
      <c r="AB267" s="36"/>
      <c r="AC267" s="36"/>
      <c r="AD267" s="36"/>
      <c r="AE267" s="36"/>
      <c r="AF267" s="36">
        <v>0</v>
      </c>
      <c r="AG267" s="36"/>
      <c r="AH267" s="36">
        <v>1.2920687514490834</v>
      </c>
      <c r="AI267" s="36">
        <v>1</v>
      </c>
      <c r="AJ267" s="36">
        <v>0</v>
      </c>
    </row>
    <row r="268" spans="1:36" x14ac:dyDescent="0.25">
      <c r="A268" s="34" t="s">
        <v>207</v>
      </c>
      <c r="B268" s="77">
        <v>43320</v>
      </c>
      <c r="C268" s="77">
        <v>43397</v>
      </c>
      <c r="D268" s="34" t="s">
        <v>1672</v>
      </c>
      <c r="E268" s="34" t="s">
        <v>725</v>
      </c>
      <c r="F268" s="34" t="s">
        <v>726</v>
      </c>
      <c r="G268" s="36"/>
      <c r="H268" s="36"/>
      <c r="I268" s="36"/>
      <c r="J268" s="36"/>
      <c r="K268" s="36"/>
      <c r="L268" s="36"/>
      <c r="M268" s="36"/>
      <c r="N268" s="36">
        <v>2.2156249364637453</v>
      </c>
      <c r="O268" s="36"/>
      <c r="P268" s="36"/>
      <c r="Q268" s="36"/>
      <c r="R268" s="36"/>
      <c r="S268" s="36"/>
      <c r="T268" s="36"/>
      <c r="U268" s="36"/>
      <c r="V268" s="36"/>
      <c r="W268" s="36">
        <v>2</v>
      </c>
      <c r="X268" s="36"/>
      <c r="Y268" s="36"/>
      <c r="Z268" s="36"/>
      <c r="AA268" s="36"/>
      <c r="AB268" s="36"/>
      <c r="AC268" s="36"/>
      <c r="AD268" s="36"/>
      <c r="AE268" s="36"/>
      <c r="AF268" s="36">
        <v>0</v>
      </c>
      <c r="AG268" s="36"/>
      <c r="AH268" s="36">
        <v>2.2156249364637453</v>
      </c>
      <c r="AI268" s="36">
        <v>2</v>
      </c>
      <c r="AJ268" s="36">
        <v>0</v>
      </c>
    </row>
    <row r="269" spans="1:36" x14ac:dyDescent="0.25">
      <c r="A269" s="34" t="s">
        <v>207</v>
      </c>
      <c r="B269" s="77">
        <v>43321</v>
      </c>
      <c r="C269" s="77">
        <v>43396</v>
      </c>
      <c r="D269" s="34" t="s">
        <v>1671</v>
      </c>
      <c r="E269" s="34" t="s">
        <v>744</v>
      </c>
      <c r="F269" s="34" t="s">
        <v>436</v>
      </c>
      <c r="G269" s="36"/>
      <c r="H269" s="36"/>
      <c r="I269" s="36"/>
      <c r="J269" s="36"/>
      <c r="K269" s="36"/>
      <c r="L269" s="36"/>
      <c r="M269" s="36"/>
      <c r="N269" s="36">
        <v>1.4546692344659504</v>
      </c>
      <c r="O269" s="36"/>
      <c r="P269" s="36"/>
      <c r="Q269" s="36"/>
      <c r="R269" s="36"/>
      <c r="S269" s="36"/>
      <c r="T269" s="36"/>
      <c r="U269" s="36"/>
      <c r="V269" s="36"/>
      <c r="W269" s="36">
        <v>1</v>
      </c>
      <c r="X269" s="36"/>
      <c r="Y269" s="36"/>
      <c r="Z269" s="36"/>
      <c r="AA269" s="36"/>
      <c r="AB269" s="36"/>
      <c r="AC269" s="36"/>
      <c r="AD269" s="36"/>
      <c r="AE269" s="36"/>
      <c r="AF269" s="36">
        <v>0</v>
      </c>
      <c r="AG269" s="36"/>
      <c r="AH269" s="36">
        <v>1.4546692344659504</v>
      </c>
      <c r="AI269" s="36">
        <v>1</v>
      </c>
      <c r="AJ269" s="36">
        <v>0</v>
      </c>
    </row>
    <row r="270" spans="1:36" x14ac:dyDescent="0.25">
      <c r="A270" s="34" t="s">
        <v>207</v>
      </c>
      <c r="B270" s="77">
        <v>43321</v>
      </c>
      <c r="C270" s="77">
        <v>43398</v>
      </c>
      <c r="D270" s="34" t="s">
        <v>1731</v>
      </c>
      <c r="E270" s="34" t="s">
        <v>745</v>
      </c>
      <c r="F270" s="34" t="s">
        <v>64</v>
      </c>
      <c r="G270" s="36"/>
      <c r="H270" s="36"/>
      <c r="I270" s="36"/>
      <c r="J270" s="36"/>
      <c r="K270" s="36"/>
      <c r="L270" s="36"/>
      <c r="M270" s="36"/>
      <c r="N270" s="36">
        <v>8.0613261291994043</v>
      </c>
      <c r="O270" s="36"/>
      <c r="P270" s="36"/>
      <c r="Q270" s="36"/>
      <c r="R270" s="36"/>
      <c r="S270" s="36"/>
      <c r="T270" s="36"/>
      <c r="U270" s="36"/>
      <c r="V270" s="36"/>
      <c r="W270" s="36">
        <v>5</v>
      </c>
      <c r="X270" s="36"/>
      <c r="Y270" s="36"/>
      <c r="Z270" s="36"/>
      <c r="AA270" s="36"/>
      <c r="AB270" s="36"/>
      <c r="AC270" s="36"/>
      <c r="AD270" s="36"/>
      <c r="AE270" s="36"/>
      <c r="AF270" s="36">
        <v>0</v>
      </c>
      <c r="AG270" s="36"/>
      <c r="AH270" s="36">
        <v>8.0613261291994043</v>
      </c>
      <c r="AI270" s="36">
        <v>5</v>
      </c>
      <c r="AJ270" s="36">
        <v>0</v>
      </c>
    </row>
    <row r="271" spans="1:36" x14ac:dyDescent="0.25">
      <c r="A271" s="34" t="s">
        <v>207</v>
      </c>
      <c r="B271" s="77">
        <v>43322</v>
      </c>
      <c r="C271" s="77">
        <v>43396</v>
      </c>
      <c r="D271" s="34" t="s">
        <v>1757</v>
      </c>
      <c r="E271" s="34" t="s">
        <v>752</v>
      </c>
      <c r="F271" s="34" t="s">
        <v>753</v>
      </c>
      <c r="G271" s="36"/>
      <c r="H271" s="36"/>
      <c r="I271" s="36"/>
      <c r="J271" s="36"/>
      <c r="K271" s="36"/>
      <c r="L271" s="36"/>
      <c r="M271" s="36"/>
      <c r="N271" s="36">
        <v>7.4339448586894443</v>
      </c>
      <c r="O271" s="36"/>
      <c r="P271" s="36"/>
      <c r="Q271" s="36"/>
      <c r="R271" s="36"/>
      <c r="S271" s="36"/>
      <c r="T271" s="36"/>
      <c r="U271" s="36"/>
      <c r="V271" s="36"/>
      <c r="W271" s="36">
        <v>5</v>
      </c>
      <c r="X271" s="36"/>
      <c r="Y271" s="36"/>
      <c r="Z271" s="36"/>
      <c r="AA271" s="36"/>
      <c r="AB271" s="36"/>
      <c r="AC271" s="36"/>
      <c r="AD271" s="36"/>
      <c r="AE271" s="36"/>
      <c r="AF271" s="36">
        <v>0</v>
      </c>
      <c r="AG271" s="36"/>
      <c r="AH271" s="36">
        <v>7.4339448586894443</v>
      </c>
      <c r="AI271" s="36">
        <v>5</v>
      </c>
      <c r="AJ271" s="36">
        <v>0</v>
      </c>
    </row>
    <row r="272" spans="1:36" x14ac:dyDescent="0.25">
      <c r="A272" s="34" t="s">
        <v>207</v>
      </c>
      <c r="B272" s="77">
        <v>43322</v>
      </c>
      <c r="C272" s="77">
        <v>43397</v>
      </c>
      <c r="D272" s="34" t="s">
        <v>1652</v>
      </c>
      <c r="E272" s="34" t="s">
        <v>754</v>
      </c>
      <c r="F272" s="34" t="s">
        <v>25</v>
      </c>
      <c r="G272" s="36"/>
      <c r="H272" s="36"/>
      <c r="I272" s="36"/>
      <c r="J272" s="36"/>
      <c r="K272" s="36"/>
      <c r="L272" s="36"/>
      <c r="M272" s="36"/>
      <c r="N272" s="36">
        <v>4.7988525317904687</v>
      </c>
      <c r="O272" s="36"/>
      <c r="P272" s="36"/>
      <c r="Q272" s="36"/>
      <c r="R272" s="36"/>
      <c r="S272" s="36"/>
      <c r="T272" s="36"/>
      <c r="U272" s="36"/>
      <c r="V272" s="36"/>
      <c r="W272" s="36">
        <v>4</v>
      </c>
      <c r="X272" s="36"/>
      <c r="Y272" s="36"/>
      <c r="Z272" s="36"/>
      <c r="AA272" s="36"/>
      <c r="AB272" s="36"/>
      <c r="AC272" s="36"/>
      <c r="AD272" s="36"/>
      <c r="AE272" s="36"/>
      <c r="AF272" s="36">
        <v>0</v>
      </c>
      <c r="AG272" s="36"/>
      <c r="AH272" s="36">
        <v>4.7988525317904687</v>
      </c>
      <c r="AI272" s="36">
        <v>4</v>
      </c>
      <c r="AJ272" s="36">
        <v>0</v>
      </c>
    </row>
    <row r="273" spans="1:36" x14ac:dyDescent="0.25">
      <c r="A273" s="34" t="s">
        <v>207</v>
      </c>
      <c r="B273" s="77">
        <v>43325</v>
      </c>
      <c r="C273" s="77">
        <v>43353</v>
      </c>
      <c r="D273" s="34" t="s">
        <v>1682</v>
      </c>
      <c r="E273" s="34" t="s">
        <v>760</v>
      </c>
      <c r="F273" s="34" t="s">
        <v>93</v>
      </c>
      <c r="G273" s="36"/>
      <c r="H273" s="36">
        <v>12.746713186830927</v>
      </c>
      <c r="I273" s="36"/>
      <c r="J273" s="36"/>
      <c r="K273" s="36"/>
      <c r="L273" s="36"/>
      <c r="M273" s="36"/>
      <c r="N273" s="36"/>
      <c r="O273" s="36"/>
      <c r="P273" s="36"/>
      <c r="Q273" s="36">
        <v>12</v>
      </c>
      <c r="R273" s="36"/>
      <c r="S273" s="36"/>
      <c r="T273" s="36"/>
      <c r="U273" s="36"/>
      <c r="V273" s="36"/>
      <c r="W273" s="36"/>
      <c r="X273" s="36"/>
      <c r="Y273" s="36"/>
      <c r="Z273" s="36">
        <v>0</v>
      </c>
      <c r="AA273" s="36"/>
      <c r="AB273" s="36"/>
      <c r="AC273" s="36"/>
      <c r="AD273" s="36"/>
      <c r="AE273" s="36"/>
      <c r="AF273" s="36"/>
      <c r="AG273" s="36"/>
      <c r="AH273" s="36">
        <v>12.746713186830927</v>
      </c>
      <c r="AI273" s="36">
        <v>12</v>
      </c>
      <c r="AJ273" s="36">
        <v>0</v>
      </c>
    </row>
    <row r="274" spans="1:36" x14ac:dyDescent="0.25">
      <c r="A274" s="34" t="s">
        <v>207</v>
      </c>
      <c r="B274" s="77">
        <v>43325</v>
      </c>
      <c r="C274" s="77">
        <v>43360</v>
      </c>
      <c r="D274" s="34" t="s">
        <v>1603</v>
      </c>
      <c r="E274" s="34" t="s">
        <v>763</v>
      </c>
      <c r="F274" s="34" t="s">
        <v>764</v>
      </c>
      <c r="G274" s="36"/>
      <c r="H274" s="36"/>
      <c r="I274" s="36">
        <v>0.91791475807171496</v>
      </c>
      <c r="J274" s="36"/>
      <c r="K274" s="36"/>
      <c r="L274" s="36"/>
      <c r="M274" s="36"/>
      <c r="N274" s="36"/>
      <c r="O274" s="36"/>
      <c r="P274" s="36"/>
      <c r="Q274" s="36"/>
      <c r="R274" s="36">
        <v>1</v>
      </c>
      <c r="S274" s="36"/>
      <c r="T274" s="36"/>
      <c r="U274" s="36"/>
      <c r="V274" s="36"/>
      <c r="W274" s="36"/>
      <c r="X274" s="36"/>
      <c r="Y274" s="36"/>
      <c r="Z274" s="36"/>
      <c r="AA274" s="36">
        <v>0</v>
      </c>
      <c r="AB274" s="36"/>
      <c r="AC274" s="36"/>
      <c r="AD274" s="36"/>
      <c r="AE274" s="36"/>
      <c r="AF274" s="36"/>
      <c r="AG274" s="36"/>
      <c r="AH274" s="36">
        <v>0.91791475807171496</v>
      </c>
      <c r="AI274" s="36">
        <v>1</v>
      </c>
      <c r="AJ274" s="36">
        <v>0</v>
      </c>
    </row>
    <row r="275" spans="1:36" x14ac:dyDescent="0.25">
      <c r="A275" s="34" t="s">
        <v>207</v>
      </c>
      <c r="B275" s="77">
        <v>43325</v>
      </c>
      <c r="C275" s="77">
        <v>43360</v>
      </c>
      <c r="D275" s="34" t="s">
        <v>1757</v>
      </c>
      <c r="E275" s="34" t="s">
        <v>761</v>
      </c>
      <c r="F275" s="34" t="s">
        <v>762</v>
      </c>
      <c r="G275" s="36"/>
      <c r="H275" s="36"/>
      <c r="I275" s="36">
        <v>1.4867889717378888</v>
      </c>
      <c r="J275" s="36"/>
      <c r="K275" s="36"/>
      <c r="L275" s="36"/>
      <c r="M275" s="36"/>
      <c r="N275" s="36"/>
      <c r="O275" s="36"/>
      <c r="P275" s="36"/>
      <c r="Q275" s="36"/>
      <c r="R275" s="36">
        <v>1</v>
      </c>
      <c r="S275" s="36"/>
      <c r="T275" s="36"/>
      <c r="U275" s="36"/>
      <c r="V275" s="36"/>
      <c r="W275" s="36"/>
      <c r="X275" s="36"/>
      <c r="Y275" s="36"/>
      <c r="Z275" s="36"/>
      <c r="AA275" s="36">
        <v>0</v>
      </c>
      <c r="AB275" s="36"/>
      <c r="AC275" s="36"/>
      <c r="AD275" s="36"/>
      <c r="AE275" s="36"/>
      <c r="AF275" s="36"/>
      <c r="AG275" s="36"/>
      <c r="AH275" s="36">
        <v>1.4867889717378888</v>
      </c>
      <c r="AI275" s="36">
        <v>1</v>
      </c>
      <c r="AJ275" s="36">
        <v>0</v>
      </c>
    </row>
    <row r="276" spans="1:36" x14ac:dyDescent="0.25">
      <c r="A276" s="34" t="s">
        <v>207</v>
      </c>
      <c r="B276" s="77">
        <v>43325</v>
      </c>
      <c r="C276" s="77">
        <v>43378</v>
      </c>
      <c r="D276" s="34" t="s">
        <v>1593</v>
      </c>
      <c r="E276" s="34" t="s">
        <v>765</v>
      </c>
      <c r="F276" s="34" t="s">
        <v>766</v>
      </c>
      <c r="G276" s="36"/>
      <c r="H276" s="36"/>
      <c r="I276" s="36"/>
      <c r="J276" s="36"/>
      <c r="K276" s="36">
        <v>8.6040859955651641</v>
      </c>
      <c r="L276" s="36"/>
      <c r="M276" s="36"/>
      <c r="N276" s="36"/>
      <c r="O276" s="36"/>
      <c r="P276" s="36"/>
      <c r="Q276" s="36"/>
      <c r="R276" s="36"/>
      <c r="S276" s="36"/>
      <c r="T276" s="36">
        <v>12</v>
      </c>
      <c r="U276" s="36"/>
      <c r="V276" s="36"/>
      <c r="W276" s="36"/>
      <c r="X276" s="36"/>
      <c r="Y276" s="36"/>
      <c r="Z276" s="36"/>
      <c r="AA276" s="36"/>
      <c r="AB276" s="36"/>
      <c r="AC276" s="36">
        <v>0</v>
      </c>
      <c r="AD276" s="36"/>
      <c r="AE276" s="36"/>
      <c r="AF276" s="36"/>
      <c r="AG276" s="36"/>
      <c r="AH276" s="36">
        <v>8.6040859955651641</v>
      </c>
      <c r="AI276" s="36">
        <v>12</v>
      </c>
      <c r="AJ276" s="36">
        <v>0</v>
      </c>
    </row>
    <row r="277" spans="1:36" x14ac:dyDescent="0.25">
      <c r="A277" s="34" t="s">
        <v>207</v>
      </c>
      <c r="B277" s="77">
        <v>43325</v>
      </c>
      <c r="C277" s="77">
        <v>43378</v>
      </c>
      <c r="D277" s="34" t="s">
        <v>1694</v>
      </c>
      <c r="E277" s="34" t="s">
        <v>768</v>
      </c>
      <c r="F277" s="34" t="s">
        <v>335</v>
      </c>
      <c r="G277" s="36"/>
      <c r="H277" s="36"/>
      <c r="I277" s="36"/>
      <c r="J277" s="36"/>
      <c r="K277" s="36">
        <v>9.687785913153796</v>
      </c>
      <c r="L277" s="36"/>
      <c r="M277" s="36"/>
      <c r="N277" s="36"/>
      <c r="O277" s="36"/>
      <c r="P277" s="36"/>
      <c r="Q277" s="36"/>
      <c r="R277" s="36"/>
      <c r="S277" s="36"/>
      <c r="T277" s="36">
        <v>6</v>
      </c>
      <c r="U277" s="36"/>
      <c r="V277" s="36"/>
      <c r="W277" s="36"/>
      <c r="X277" s="36"/>
      <c r="Y277" s="36"/>
      <c r="Z277" s="36"/>
      <c r="AA277" s="36"/>
      <c r="AB277" s="36"/>
      <c r="AC277" s="36">
        <v>0</v>
      </c>
      <c r="AD277" s="36"/>
      <c r="AE277" s="36"/>
      <c r="AF277" s="36"/>
      <c r="AG277" s="36"/>
      <c r="AH277" s="36">
        <v>9.687785913153796</v>
      </c>
      <c r="AI277" s="36">
        <v>6</v>
      </c>
      <c r="AJ277" s="36">
        <v>0</v>
      </c>
    </row>
    <row r="278" spans="1:36" x14ac:dyDescent="0.25">
      <c r="A278" s="34" t="s">
        <v>207</v>
      </c>
      <c r="B278" s="77">
        <v>43325</v>
      </c>
      <c r="C278" s="77">
        <v>43378</v>
      </c>
      <c r="D278" s="34" t="s">
        <v>1741</v>
      </c>
      <c r="E278" s="34" t="s">
        <v>767</v>
      </c>
      <c r="F278" s="34" t="s">
        <v>492</v>
      </c>
      <c r="G278" s="36"/>
      <c r="H278" s="36"/>
      <c r="I278" s="36"/>
      <c r="J278" s="36"/>
      <c r="K278" s="36">
        <v>2.132641365948142</v>
      </c>
      <c r="L278" s="36"/>
      <c r="M278" s="36"/>
      <c r="N278" s="36"/>
      <c r="O278" s="36"/>
      <c r="P278" s="36"/>
      <c r="Q278" s="36"/>
      <c r="R278" s="36"/>
      <c r="S278" s="36"/>
      <c r="T278" s="36">
        <v>2</v>
      </c>
      <c r="U278" s="36"/>
      <c r="V278" s="36"/>
      <c r="W278" s="36"/>
      <c r="X278" s="36"/>
      <c r="Y278" s="36"/>
      <c r="Z278" s="36"/>
      <c r="AA278" s="36"/>
      <c r="AB278" s="36"/>
      <c r="AC278" s="36">
        <v>0</v>
      </c>
      <c r="AD278" s="36"/>
      <c r="AE278" s="36"/>
      <c r="AF278" s="36"/>
      <c r="AG278" s="36"/>
      <c r="AH278" s="36">
        <v>2.132641365948142</v>
      </c>
      <c r="AI278" s="36">
        <v>2</v>
      </c>
      <c r="AJ278" s="36">
        <v>0</v>
      </c>
    </row>
    <row r="279" spans="1:36" x14ac:dyDescent="0.25">
      <c r="A279" s="34" t="s">
        <v>207</v>
      </c>
      <c r="B279" s="77">
        <v>43325</v>
      </c>
      <c r="C279" s="77">
        <v>43395</v>
      </c>
      <c r="D279" s="34" t="s">
        <v>1672</v>
      </c>
      <c r="E279" s="34" t="s">
        <v>769</v>
      </c>
      <c r="F279" s="34" t="s">
        <v>770</v>
      </c>
      <c r="G279" s="36"/>
      <c r="H279" s="36"/>
      <c r="I279" s="36"/>
      <c r="J279" s="36"/>
      <c r="K279" s="36"/>
      <c r="L279" s="36"/>
      <c r="M279" s="36"/>
      <c r="N279" s="36">
        <v>14.87425907037899</v>
      </c>
      <c r="O279" s="36"/>
      <c r="P279" s="36"/>
      <c r="Q279" s="36"/>
      <c r="R279" s="36"/>
      <c r="S279" s="36"/>
      <c r="T279" s="36"/>
      <c r="U279" s="36"/>
      <c r="V279" s="36"/>
      <c r="W279" s="36">
        <v>10</v>
      </c>
      <c r="X279" s="36"/>
      <c r="Y279" s="36"/>
      <c r="Z279" s="36"/>
      <c r="AA279" s="36"/>
      <c r="AB279" s="36"/>
      <c r="AC279" s="36"/>
      <c r="AD279" s="36"/>
      <c r="AE279" s="36"/>
      <c r="AF279" s="36">
        <v>0</v>
      </c>
      <c r="AG279" s="36"/>
      <c r="AH279" s="36">
        <v>14.87425907037899</v>
      </c>
      <c r="AI279" s="36">
        <v>10</v>
      </c>
      <c r="AJ279" s="36">
        <v>0</v>
      </c>
    </row>
    <row r="280" spans="1:36" x14ac:dyDescent="0.25">
      <c r="A280" s="34" t="s">
        <v>207</v>
      </c>
      <c r="B280" s="77">
        <v>43325</v>
      </c>
      <c r="C280" s="77">
        <v>43404</v>
      </c>
      <c r="D280" s="34" t="s">
        <v>1584</v>
      </c>
      <c r="E280" s="34" t="s">
        <v>772</v>
      </c>
      <c r="F280" s="34" t="s">
        <v>254</v>
      </c>
      <c r="G280" s="36"/>
      <c r="H280" s="36"/>
      <c r="I280" s="36"/>
      <c r="J280" s="36"/>
      <c r="K280" s="36"/>
      <c r="L280" s="36">
        <v>32.361408722913751</v>
      </c>
      <c r="M280" s="36"/>
      <c r="N280" s="36"/>
      <c r="O280" s="36">
        <v>27.897766140442886</v>
      </c>
      <c r="P280" s="36"/>
      <c r="Q280" s="36"/>
      <c r="R280" s="36"/>
      <c r="S280" s="36"/>
      <c r="T280" s="36"/>
      <c r="U280" s="36">
        <v>58</v>
      </c>
      <c r="V280" s="36"/>
      <c r="W280" s="36"/>
      <c r="X280" s="36">
        <v>50</v>
      </c>
      <c r="Y280" s="36"/>
      <c r="Z280" s="36"/>
      <c r="AA280" s="36"/>
      <c r="AB280" s="36"/>
      <c r="AC280" s="36"/>
      <c r="AD280" s="36">
        <v>0</v>
      </c>
      <c r="AE280" s="36"/>
      <c r="AF280" s="36"/>
      <c r="AG280" s="36">
        <v>0</v>
      </c>
      <c r="AH280" s="36">
        <v>60.259174863356634</v>
      </c>
      <c r="AI280" s="36">
        <v>108</v>
      </c>
      <c r="AJ280" s="36">
        <v>0</v>
      </c>
    </row>
    <row r="281" spans="1:36" x14ac:dyDescent="0.25">
      <c r="A281" s="34" t="s">
        <v>207</v>
      </c>
      <c r="B281" s="77">
        <v>43325</v>
      </c>
      <c r="C281" s="77">
        <v>43448</v>
      </c>
      <c r="D281" s="34" t="s">
        <v>1685</v>
      </c>
      <c r="E281" s="34" t="s">
        <v>773</v>
      </c>
      <c r="F281" s="34" t="s">
        <v>27</v>
      </c>
      <c r="G281" s="36"/>
      <c r="H281" s="36"/>
      <c r="I281" s="36"/>
      <c r="J281" s="36"/>
      <c r="K281" s="36"/>
      <c r="L281" s="36"/>
      <c r="M281" s="36"/>
      <c r="N281" s="36">
        <v>14.103931320395329</v>
      </c>
      <c r="O281" s="36"/>
      <c r="P281" s="36"/>
      <c r="Q281" s="36"/>
      <c r="R281" s="36"/>
      <c r="S281" s="36"/>
      <c r="T281" s="36"/>
      <c r="U281" s="36"/>
      <c r="V281" s="36"/>
      <c r="W281" s="36">
        <v>12</v>
      </c>
      <c r="X281" s="36"/>
      <c r="Y281" s="36"/>
      <c r="Z281" s="36"/>
      <c r="AA281" s="36"/>
      <c r="AB281" s="36"/>
      <c r="AC281" s="36"/>
      <c r="AD281" s="36"/>
      <c r="AE281" s="36"/>
      <c r="AF281" s="36">
        <v>0</v>
      </c>
      <c r="AG281" s="36"/>
      <c r="AH281" s="36">
        <v>14.103931320395329</v>
      </c>
      <c r="AI281" s="36">
        <v>12</v>
      </c>
      <c r="AJ281" s="36">
        <v>0</v>
      </c>
    </row>
    <row r="282" spans="1:36" x14ac:dyDescent="0.25">
      <c r="A282" s="34" t="s">
        <v>207</v>
      </c>
      <c r="B282" s="77">
        <v>43327</v>
      </c>
      <c r="C282" s="77">
        <v>43374</v>
      </c>
      <c r="D282" s="34" t="s">
        <v>1634</v>
      </c>
      <c r="E282" s="34" t="s">
        <v>782</v>
      </c>
      <c r="F282" s="34" t="s">
        <v>783</v>
      </c>
      <c r="G282" s="36"/>
      <c r="H282" s="36"/>
      <c r="I282" s="36"/>
      <c r="J282" s="36"/>
      <c r="K282" s="36">
        <v>1.9544814634595995</v>
      </c>
      <c r="L282" s="36"/>
      <c r="M282" s="36"/>
      <c r="N282" s="36"/>
      <c r="O282" s="36"/>
      <c r="P282" s="36"/>
      <c r="Q282" s="36"/>
      <c r="R282" s="36"/>
      <c r="S282" s="36"/>
      <c r="T282" s="36">
        <v>2</v>
      </c>
      <c r="U282" s="36"/>
      <c r="V282" s="36"/>
      <c r="W282" s="36"/>
      <c r="X282" s="36"/>
      <c r="Y282" s="36"/>
      <c r="Z282" s="36"/>
      <c r="AA282" s="36"/>
      <c r="AB282" s="36"/>
      <c r="AC282" s="36">
        <v>0</v>
      </c>
      <c r="AD282" s="36"/>
      <c r="AE282" s="36"/>
      <c r="AF282" s="36"/>
      <c r="AG282" s="36"/>
      <c r="AH282" s="36">
        <v>1.9544814634595995</v>
      </c>
      <c r="AI282" s="36">
        <v>2</v>
      </c>
      <c r="AJ282" s="36">
        <v>0</v>
      </c>
    </row>
    <row r="283" spans="1:36" x14ac:dyDescent="0.25">
      <c r="A283" s="34" t="s">
        <v>207</v>
      </c>
      <c r="B283" s="77">
        <v>43327</v>
      </c>
      <c r="C283" s="77">
        <v>43374</v>
      </c>
      <c r="D283" s="34" t="s">
        <v>1741</v>
      </c>
      <c r="E283" s="34" t="s">
        <v>780</v>
      </c>
      <c r="F283" s="34" t="s">
        <v>781</v>
      </c>
      <c r="G283" s="36"/>
      <c r="H283" s="36"/>
      <c r="I283" s="36"/>
      <c r="J283" s="36"/>
      <c r="K283" s="36">
        <v>1.6122652258398809</v>
      </c>
      <c r="L283" s="36"/>
      <c r="M283" s="36"/>
      <c r="N283" s="36"/>
      <c r="O283" s="36"/>
      <c r="P283" s="36"/>
      <c r="Q283" s="36"/>
      <c r="R283" s="36"/>
      <c r="S283" s="36"/>
      <c r="T283" s="36">
        <v>1</v>
      </c>
      <c r="U283" s="36"/>
      <c r="V283" s="36"/>
      <c r="W283" s="36"/>
      <c r="X283" s="36"/>
      <c r="Y283" s="36"/>
      <c r="Z283" s="36"/>
      <c r="AA283" s="36"/>
      <c r="AB283" s="36"/>
      <c r="AC283" s="36">
        <v>0</v>
      </c>
      <c r="AD283" s="36"/>
      <c r="AE283" s="36"/>
      <c r="AF283" s="36"/>
      <c r="AG283" s="36"/>
      <c r="AH283" s="36">
        <v>1.6122652258398809</v>
      </c>
      <c r="AI283" s="36">
        <v>1</v>
      </c>
      <c r="AJ283" s="36">
        <v>0</v>
      </c>
    </row>
    <row r="284" spans="1:36" x14ac:dyDescent="0.25">
      <c r="A284" s="34" t="s">
        <v>207</v>
      </c>
      <c r="B284" s="77">
        <v>43327</v>
      </c>
      <c r="C284" s="77">
        <v>43395</v>
      </c>
      <c r="D284" s="34" t="s">
        <v>1647</v>
      </c>
      <c r="E284" s="34" t="s">
        <v>775</v>
      </c>
      <c r="F284" s="34" t="s">
        <v>776</v>
      </c>
      <c r="G284" s="36"/>
      <c r="H284" s="36"/>
      <c r="I284" s="36"/>
      <c r="J284" s="36"/>
      <c r="K284" s="36"/>
      <c r="L284" s="36"/>
      <c r="M284" s="36"/>
      <c r="N284" s="36">
        <v>6.2601640915279528</v>
      </c>
      <c r="O284" s="36"/>
      <c r="P284" s="36"/>
      <c r="Q284" s="36"/>
      <c r="R284" s="36"/>
      <c r="S284" s="36"/>
      <c r="T284" s="36"/>
      <c r="U284" s="36"/>
      <c r="V284" s="36"/>
      <c r="W284" s="36">
        <v>5</v>
      </c>
      <c r="X284" s="36"/>
      <c r="Y284" s="36"/>
      <c r="Z284" s="36"/>
      <c r="AA284" s="36"/>
      <c r="AB284" s="36"/>
      <c r="AC284" s="36"/>
      <c r="AD284" s="36"/>
      <c r="AE284" s="36"/>
      <c r="AF284" s="36">
        <v>0</v>
      </c>
      <c r="AG284" s="36"/>
      <c r="AH284" s="36">
        <v>6.2601640915279528</v>
      </c>
      <c r="AI284" s="36">
        <v>5</v>
      </c>
      <c r="AJ284" s="36">
        <v>0</v>
      </c>
    </row>
    <row r="285" spans="1:36" x14ac:dyDescent="0.25">
      <c r="A285" s="34" t="s">
        <v>207</v>
      </c>
      <c r="B285" s="77">
        <v>43327</v>
      </c>
      <c r="C285" s="77">
        <v>43395</v>
      </c>
      <c r="D285" s="34" t="s">
        <v>1694</v>
      </c>
      <c r="E285" s="34" t="s">
        <v>775</v>
      </c>
      <c r="F285" s="34" t="s">
        <v>776</v>
      </c>
      <c r="G285" s="36"/>
      <c r="H285" s="36"/>
      <c r="I285" s="36"/>
      <c r="J285" s="36"/>
      <c r="K285" s="36"/>
      <c r="L285" s="36"/>
      <c r="M285" s="36"/>
      <c r="N285" s="36">
        <v>6.4585239421025307</v>
      </c>
      <c r="O285" s="36"/>
      <c r="P285" s="36"/>
      <c r="Q285" s="36"/>
      <c r="R285" s="36"/>
      <c r="S285" s="36"/>
      <c r="T285" s="36"/>
      <c r="U285" s="36"/>
      <c r="V285" s="36"/>
      <c r="W285" s="36">
        <v>4</v>
      </c>
      <c r="X285" s="36"/>
      <c r="Y285" s="36"/>
      <c r="Z285" s="36"/>
      <c r="AA285" s="36"/>
      <c r="AB285" s="36"/>
      <c r="AC285" s="36"/>
      <c r="AD285" s="36"/>
      <c r="AE285" s="36"/>
      <c r="AF285" s="36">
        <v>0</v>
      </c>
      <c r="AG285" s="36"/>
      <c r="AH285" s="36">
        <v>6.4585239421025307</v>
      </c>
      <c r="AI285" s="36">
        <v>4</v>
      </c>
      <c r="AJ285" s="36">
        <v>0</v>
      </c>
    </row>
    <row r="286" spans="1:36" x14ac:dyDescent="0.25">
      <c r="A286" s="34" t="s">
        <v>207</v>
      </c>
      <c r="B286" s="77">
        <v>43327</v>
      </c>
      <c r="C286" s="77">
        <v>43399</v>
      </c>
      <c r="D286" s="34" t="s">
        <v>1757</v>
      </c>
      <c r="E286" s="34" t="s">
        <v>777</v>
      </c>
      <c r="F286" s="34" t="s">
        <v>95</v>
      </c>
      <c r="G286" s="36"/>
      <c r="H286" s="36"/>
      <c r="I286" s="36"/>
      <c r="J286" s="36"/>
      <c r="K286" s="36"/>
      <c r="L286" s="36"/>
      <c r="M286" s="36"/>
      <c r="N286" s="36">
        <v>14.784178220806131</v>
      </c>
      <c r="O286" s="36"/>
      <c r="P286" s="36"/>
      <c r="Q286" s="36"/>
      <c r="R286" s="36"/>
      <c r="S286" s="36"/>
      <c r="T286" s="36"/>
      <c r="U286" s="36"/>
      <c r="V286" s="36"/>
      <c r="W286" s="36">
        <v>12</v>
      </c>
      <c r="X286" s="36"/>
      <c r="Y286" s="36"/>
      <c r="Z286" s="36"/>
      <c r="AA286" s="36"/>
      <c r="AB286" s="36"/>
      <c r="AC286" s="36"/>
      <c r="AD286" s="36"/>
      <c r="AE286" s="36"/>
      <c r="AF286" s="36">
        <v>0</v>
      </c>
      <c r="AG286" s="36"/>
      <c r="AH286" s="36">
        <v>14.784178220806131</v>
      </c>
      <c r="AI286" s="36">
        <v>12</v>
      </c>
      <c r="AJ286" s="36">
        <v>0</v>
      </c>
    </row>
    <row r="287" spans="1:36" x14ac:dyDescent="0.25">
      <c r="A287" s="34" t="s">
        <v>207</v>
      </c>
      <c r="B287" s="77">
        <v>43328</v>
      </c>
      <c r="C287" s="77">
        <v>43395</v>
      </c>
      <c r="D287" s="34" t="s">
        <v>1586</v>
      </c>
      <c r="E287" s="34" t="s">
        <v>789</v>
      </c>
      <c r="F287" s="34" t="s">
        <v>790</v>
      </c>
      <c r="G287" s="36"/>
      <c r="H287" s="36"/>
      <c r="I287" s="36"/>
      <c r="J287" s="36"/>
      <c r="K287" s="36"/>
      <c r="L287" s="36"/>
      <c r="M287" s="36"/>
      <c r="N287" s="36">
        <v>124.20238350197174</v>
      </c>
      <c r="O287" s="36"/>
      <c r="P287" s="36"/>
      <c r="Q287" s="36"/>
      <c r="R287" s="36"/>
      <c r="S287" s="36"/>
      <c r="T287" s="36"/>
      <c r="U287" s="36"/>
      <c r="V287" s="36"/>
      <c r="W287" s="36">
        <v>250</v>
      </c>
      <c r="X287" s="36"/>
      <c r="Y287" s="36"/>
      <c r="Z287" s="36"/>
      <c r="AA287" s="36"/>
      <c r="AB287" s="36"/>
      <c r="AC287" s="36"/>
      <c r="AD287" s="36"/>
      <c r="AE287" s="36"/>
      <c r="AF287" s="36">
        <v>0</v>
      </c>
      <c r="AG287" s="36"/>
      <c r="AH287" s="36">
        <v>124.20238350197174</v>
      </c>
      <c r="AI287" s="36">
        <v>250</v>
      </c>
      <c r="AJ287" s="36">
        <v>0</v>
      </c>
    </row>
    <row r="288" spans="1:36" x14ac:dyDescent="0.25">
      <c r="A288" s="34" t="s">
        <v>207</v>
      </c>
      <c r="B288" s="77">
        <v>43328</v>
      </c>
      <c r="C288" s="77">
        <v>43395</v>
      </c>
      <c r="D288" s="34" t="s">
        <v>1597</v>
      </c>
      <c r="E288" s="34" t="s">
        <v>791</v>
      </c>
      <c r="F288" s="34" t="s">
        <v>792</v>
      </c>
      <c r="G288" s="36"/>
      <c r="H288" s="36"/>
      <c r="I288" s="36"/>
      <c r="J288" s="36"/>
      <c r="K288" s="36"/>
      <c r="L288" s="36"/>
      <c r="M288" s="36"/>
      <c r="N288" s="36">
        <v>2.7638442482581627</v>
      </c>
      <c r="O288" s="36"/>
      <c r="P288" s="36"/>
      <c r="Q288" s="36"/>
      <c r="R288" s="36"/>
      <c r="S288" s="36"/>
      <c r="T288" s="36"/>
      <c r="U288" s="36"/>
      <c r="V288" s="36"/>
      <c r="W288" s="36">
        <v>3</v>
      </c>
      <c r="X288" s="36"/>
      <c r="Y288" s="36"/>
      <c r="Z288" s="36"/>
      <c r="AA288" s="36"/>
      <c r="AB288" s="36"/>
      <c r="AC288" s="36"/>
      <c r="AD288" s="36"/>
      <c r="AE288" s="36"/>
      <c r="AF288" s="36">
        <v>0</v>
      </c>
      <c r="AG288" s="36"/>
      <c r="AH288" s="36">
        <v>2.7638442482581627</v>
      </c>
      <c r="AI288" s="36">
        <v>3</v>
      </c>
      <c r="AJ288" s="36">
        <v>0</v>
      </c>
    </row>
    <row r="289" spans="1:36" x14ac:dyDescent="0.25">
      <c r="A289" s="34" t="s">
        <v>207</v>
      </c>
      <c r="B289" s="77">
        <v>43328</v>
      </c>
      <c r="C289" s="77">
        <v>43553</v>
      </c>
      <c r="D289" s="34" t="s">
        <v>1575</v>
      </c>
      <c r="E289" s="34" t="s">
        <v>795</v>
      </c>
      <c r="F289" s="34" t="s">
        <v>1223</v>
      </c>
      <c r="G289" s="36"/>
      <c r="H289" s="36">
        <v>246.6304472396296</v>
      </c>
      <c r="I289" s="36">
        <v>246.6304472396296</v>
      </c>
      <c r="J289" s="36">
        <v>246.6304472396296</v>
      </c>
      <c r="K289" s="36">
        <v>246.6304472396296</v>
      </c>
      <c r="L289" s="36">
        <v>246.6304472396296</v>
      </c>
      <c r="M289" s="36">
        <v>246.6304472396296</v>
      </c>
      <c r="N289" s="36">
        <v>246.6304472396296</v>
      </c>
      <c r="O289" s="36">
        <v>246.6304472396296</v>
      </c>
      <c r="P289" s="36"/>
      <c r="Q289" s="36">
        <v>260</v>
      </c>
      <c r="R289" s="36">
        <v>260</v>
      </c>
      <c r="S289" s="36">
        <v>260</v>
      </c>
      <c r="T289" s="36">
        <v>260</v>
      </c>
      <c r="U289" s="36">
        <v>260</v>
      </c>
      <c r="V289" s="36">
        <v>260</v>
      </c>
      <c r="W289" s="36">
        <v>260</v>
      </c>
      <c r="X289" s="36">
        <v>260</v>
      </c>
      <c r="Y289" s="36"/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1973.0435779170368</v>
      </c>
      <c r="AI289" s="36">
        <v>2080</v>
      </c>
      <c r="AJ289" s="36">
        <v>0</v>
      </c>
    </row>
    <row r="290" spans="1:36" x14ac:dyDescent="0.25">
      <c r="A290" s="34" t="s">
        <v>207</v>
      </c>
      <c r="B290" s="77">
        <v>43328</v>
      </c>
      <c r="C290" s="77">
        <v>43553</v>
      </c>
      <c r="D290" s="34" t="s">
        <v>1577</v>
      </c>
      <c r="E290" s="34" t="s">
        <v>796</v>
      </c>
      <c r="F290" s="34" t="s">
        <v>1223</v>
      </c>
      <c r="G290" s="36"/>
      <c r="H290" s="36">
        <v>64.789058717028539</v>
      </c>
      <c r="I290" s="36">
        <v>64.789058717028539</v>
      </c>
      <c r="J290" s="36">
        <v>64.789058717028539</v>
      </c>
      <c r="K290" s="36">
        <v>64.789058717028539</v>
      </c>
      <c r="L290" s="36">
        <v>64.789058717028539</v>
      </c>
      <c r="M290" s="36">
        <v>64.789058717028539</v>
      </c>
      <c r="N290" s="36">
        <v>64.789058717028539</v>
      </c>
      <c r="O290" s="36">
        <v>64.789058717028539</v>
      </c>
      <c r="P290" s="36"/>
      <c r="Q290" s="36">
        <v>40</v>
      </c>
      <c r="R290" s="36">
        <v>40</v>
      </c>
      <c r="S290" s="36">
        <v>40</v>
      </c>
      <c r="T290" s="36">
        <v>40</v>
      </c>
      <c r="U290" s="36">
        <v>40</v>
      </c>
      <c r="V290" s="36">
        <v>40</v>
      </c>
      <c r="W290" s="36">
        <v>40</v>
      </c>
      <c r="X290" s="36">
        <v>40</v>
      </c>
      <c r="Y290" s="36"/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518.31246973622831</v>
      </c>
      <c r="AI290" s="36">
        <v>320</v>
      </c>
      <c r="AJ290" s="36">
        <v>0</v>
      </c>
    </row>
    <row r="291" spans="1:36" x14ac:dyDescent="0.25">
      <c r="A291" s="34" t="s">
        <v>207</v>
      </c>
      <c r="B291" s="77">
        <v>43329</v>
      </c>
      <c r="C291" s="77">
        <v>43350</v>
      </c>
      <c r="D291" s="34" t="s">
        <v>1603</v>
      </c>
      <c r="E291" s="34" t="s">
        <v>801</v>
      </c>
      <c r="F291" s="34" t="s">
        <v>802</v>
      </c>
      <c r="G291" s="36">
        <v>1.8358295161434299</v>
      </c>
      <c r="H291" s="36"/>
      <c r="I291" s="36"/>
      <c r="J291" s="36"/>
      <c r="K291" s="36"/>
      <c r="L291" s="36"/>
      <c r="M291" s="36"/>
      <c r="N291" s="36"/>
      <c r="O291" s="36"/>
      <c r="P291" s="36">
        <v>2</v>
      </c>
      <c r="Q291" s="36"/>
      <c r="R291" s="36"/>
      <c r="S291" s="36"/>
      <c r="T291" s="36"/>
      <c r="U291" s="36"/>
      <c r="V291" s="36"/>
      <c r="W291" s="36"/>
      <c r="X291" s="36"/>
      <c r="Y291" s="36">
        <v>7</v>
      </c>
      <c r="Z291" s="36"/>
      <c r="AA291" s="36"/>
      <c r="AB291" s="36"/>
      <c r="AC291" s="36"/>
      <c r="AD291" s="36"/>
      <c r="AE291" s="36"/>
      <c r="AF291" s="36"/>
      <c r="AG291" s="36"/>
      <c r="AH291" s="36">
        <v>1.8358295161434299</v>
      </c>
      <c r="AI291" s="36">
        <v>2</v>
      </c>
      <c r="AJ291" s="36">
        <v>7</v>
      </c>
    </row>
    <row r="292" spans="1:36" x14ac:dyDescent="0.25">
      <c r="A292" s="34" t="s">
        <v>207</v>
      </c>
      <c r="B292" s="77">
        <v>43329</v>
      </c>
      <c r="C292" s="77">
        <v>43350</v>
      </c>
      <c r="D292" s="34" t="s">
        <v>1603</v>
      </c>
      <c r="E292" s="34" t="s">
        <v>806</v>
      </c>
      <c r="F292" s="34" t="s">
        <v>807</v>
      </c>
      <c r="G292" s="36">
        <v>0.91791475807171496</v>
      </c>
      <c r="H292" s="36"/>
      <c r="I292" s="36"/>
      <c r="J292" s="36"/>
      <c r="K292" s="36"/>
      <c r="L292" s="36"/>
      <c r="M292" s="36"/>
      <c r="N292" s="36"/>
      <c r="O292" s="36"/>
      <c r="P292" s="36">
        <v>1</v>
      </c>
      <c r="Q292" s="36"/>
      <c r="R292" s="36"/>
      <c r="S292" s="36"/>
      <c r="T292" s="36"/>
      <c r="U292" s="36"/>
      <c r="V292" s="36"/>
      <c r="W292" s="36"/>
      <c r="X292" s="36"/>
      <c r="Y292" s="36">
        <v>7</v>
      </c>
      <c r="Z292" s="36"/>
      <c r="AA292" s="36"/>
      <c r="AB292" s="36"/>
      <c r="AC292" s="36"/>
      <c r="AD292" s="36"/>
      <c r="AE292" s="36"/>
      <c r="AF292" s="36"/>
      <c r="AG292" s="36"/>
      <c r="AH292" s="36">
        <v>0.91791475807171496</v>
      </c>
      <c r="AI292" s="36">
        <v>1</v>
      </c>
      <c r="AJ292" s="36">
        <v>7</v>
      </c>
    </row>
    <row r="293" spans="1:36" x14ac:dyDescent="0.25">
      <c r="A293" s="34" t="s">
        <v>207</v>
      </c>
      <c r="B293" s="77">
        <v>43329</v>
      </c>
      <c r="C293" s="77">
        <v>43367</v>
      </c>
      <c r="D293" s="34" t="s">
        <v>1573</v>
      </c>
      <c r="E293" s="34" t="s">
        <v>803</v>
      </c>
      <c r="F293" s="34" t="s">
        <v>110</v>
      </c>
      <c r="G293" s="36"/>
      <c r="H293" s="36"/>
      <c r="I293" s="36"/>
      <c r="J293" s="36">
        <v>30.93685742906256</v>
      </c>
      <c r="K293" s="36"/>
      <c r="L293" s="36"/>
      <c r="M293" s="36"/>
      <c r="N293" s="36"/>
      <c r="O293" s="36"/>
      <c r="P293" s="36"/>
      <c r="Q293" s="36"/>
      <c r="R293" s="36"/>
      <c r="S293" s="36">
        <v>20</v>
      </c>
      <c r="T293" s="36"/>
      <c r="U293" s="36"/>
      <c r="V293" s="36"/>
      <c r="W293" s="36"/>
      <c r="X293" s="36"/>
      <c r="Y293" s="36"/>
      <c r="Z293" s="36"/>
      <c r="AA293" s="36"/>
      <c r="AB293" s="36">
        <v>0</v>
      </c>
      <c r="AC293" s="36"/>
      <c r="AD293" s="36"/>
      <c r="AE293" s="36"/>
      <c r="AF293" s="36"/>
      <c r="AG293" s="36"/>
      <c r="AH293" s="36">
        <v>30.93685742906256</v>
      </c>
      <c r="AI293" s="36">
        <v>20</v>
      </c>
      <c r="AJ293" s="36">
        <v>0</v>
      </c>
    </row>
    <row r="294" spans="1:36" x14ac:dyDescent="0.25">
      <c r="A294" s="34" t="s">
        <v>207</v>
      </c>
      <c r="B294" s="77">
        <v>43329</v>
      </c>
      <c r="C294" s="77">
        <v>43395</v>
      </c>
      <c r="D294" s="34" t="s">
        <v>1731</v>
      </c>
      <c r="E294" s="34" t="s">
        <v>812</v>
      </c>
      <c r="F294" s="34" t="s">
        <v>813</v>
      </c>
      <c r="G294" s="36"/>
      <c r="H294" s="36"/>
      <c r="I294" s="36"/>
      <c r="J294" s="36"/>
      <c r="K294" s="36"/>
      <c r="L294" s="36"/>
      <c r="M294" s="36"/>
      <c r="N294" s="36">
        <v>3.2245304516797617</v>
      </c>
      <c r="O294" s="36"/>
      <c r="P294" s="36"/>
      <c r="Q294" s="36"/>
      <c r="R294" s="36"/>
      <c r="S294" s="36"/>
      <c r="T294" s="36"/>
      <c r="U294" s="36"/>
      <c r="V294" s="36"/>
      <c r="W294" s="36">
        <v>2</v>
      </c>
      <c r="X294" s="36"/>
      <c r="Y294" s="36"/>
      <c r="Z294" s="36"/>
      <c r="AA294" s="36"/>
      <c r="AB294" s="36"/>
      <c r="AC294" s="36"/>
      <c r="AD294" s="36"/>
      <c r="AE294" s="36"/>
      <c r="AF294" s="36">
        <v>0</v>
      </c>
      <c r="AG294" s="36"/>
      <c r="AH294" s="36">
        <v>3.2245304516797617</v>
      </c>
      <c r="AI294" s="36">
        <v>2</v>
      </c>
      <c r="AJ294" s="36">
        <v>0</v>
      </c>
    </row>
    <row r="295" spans="1:36" x14ac:dyDescent="0.25">
      <c r="A295" s="34" t="s">
        <v>207</v>
      </c>
      <c r="B295" s="77">
        <v>43332</v>
      </c>
      <c r="C295" s="77">
        <v>43357</v>
      </c>
      <c r="D295" s="34" t="s">
        <v>1621</v>
      </c>
      <c r="E295" s="34" t="s">
        <v>818</v>
      </c>
      <c r="F295" s="34" t="s">
        <v>819</v>
      </c>
      <c r="G295" s="36"/>
      <c r="H295" s="36">
        <v>0.95431106092943563</v>
      </c>
      <c r="I295" s="36"/>
      <c r="J295" s="36"/>
      <c r="K295" s="36"/>
      <c r="L295" s="36"/>
      <c r="M295" s="36"/>
      <c r="N295" s="36"/>
      <c r="O295" s="36"/>
      <c r="P295" s="36"/>
      <c r="Q295" s="36">
        <v>1</v>
      </c>
      <c r="R295" s="36"/>
      <c r="S295" s="36"/>
      <c r="T295" s="36"/>
      <c r="U295" s="36"/>
      <c r="V295" s="36"/>
      <c r="W295" s="36"/>
      <c r="X295" s="36"/>
      <c r="Y295" s="36"/>
      <c r="Z295" s="36">
        <v>0</v>
      </c>
      <c r="AA295" s="36"/>
      <c r="AB295" s="36"/>
      <c r="AC295" s="36"/>
      <c r="AD295" s="36"/>
      <c r="AE295" s="36"/>
      <c r="AF295" s="36"/>
      <c r="AG295" s="36"/>
      <c r="AH295" s="36">
        <v>0.95431106092943563</v>
      </c>
      <c r="AI295" s="36">
        <v>1</v>
      </c>
      <c r="AJ295" s="36">
        <v>0</v>
      </c>
    </row>
    <row r="296" spans="1:36" x14ac:dyDescent="0.25">
      <c r="A296" s="34" t="s">
        <v>207</v>
      </c>
      <c r="B296" s="77">
        <v>43332</v>
      </c>
      <c r="C296" s="77">
        <v>43357</v>
      </c>
      <c r="D296" s="34" t="s">
        <v>1641</v>
      </c>
      <c r="E296" s="34" t="s">
        <v>818</v>
      </c>
      <c r="F296" s="34" t="s">
        <v>819</v>
      </c>
      <c r="G296" s="36"/>
      <c r="H296" s="36">
        <v>0.95613087607232161</v>
      </c>
      <c r="I296" s="36"/>
      <c r="J296" s="36"/>
      <c r="K296" s="36"/>
      <c r="L296" s="36"/>
      <c r="M296" s="36"/>
      <c r="N296" s="36"/>
      <c r="O296" s="36"/>
      <c r="P296" s="36"/>
      <c r="Q296" s="36">
        <v>1</v>
      </c>
      <c r="R296" s="36"/>
      <c r="S296" s="36"/>
      <c r="T296" s="36"/>
      <c r="U296" s="36"/>
      <c r="V296" s="36"/>
      <c r="W296" s="36"/>
      <c r="X296" s="36"/>
      <c r="Y296" s="36"/>
      <c r="Z296" s="36">
        <v>0</v>
      </c>
      <c r="AA296" s="36"/>
      <c r="AB296" s="36"/>
      <c r="AC296" s="36"/>
      <c r="AD296" s="36"/>
      <c r="AE296" s="36"/>
      <c r="AF296" s="36"/>
      <c r="AG296" s="36"/>
      <c r="AH296" s="36">
        <v>0.95613087607232161</v>
      </c>
      <c r="AI296" s="36">
        <v>1</v>
      </c>
      <c r="AJ296" s="36">
        <v>0</v>
      </c>
    </row>
    <row r="297" spans="1:36" x14ac:dyDescent="0.25">
      <c r="A297" s="34" t="s">
        <v>207</v>
      </c>
      <c r="B297" s="77">
        <v>43332</v>
      </c>
      <c r="C297" s="77">
        <v>43374</v>
      </c>
      <c r="D297" s="34" t="s">
        <v>1697</v>
      </c>
      <c r="E297" s="34" t="s">
        <v>808</v>
      </c>
      <c r="F297" s="34" t="s">
        <v>809</v>
      </c>
      <c r="G297" s="36"/>
      <c r="H297" s="36">
        <v>1.2757814059202535</v>
      </c>
      <c r="I297" s="36"/>
      <c r="J297" s="36"/>
      <c r="K297" s="36"/>
      <c r="L297" s="36"/>
      <c r="M297" s="36"/>
      <c r="N297" s="36"/>
      <c r="O297" s="36"/>
      <c r="P297" s="36"/>
      <c r="Q297" s="36">
        <v>1</v>
      </c>
      <c r="R297" s="36"/>
      <c r="S297" s="36"/>
      <c r="T297" s="36"/>
      <c r="U297" s="36"/>
      <c r="V297" s="36"/>
      <c r="W297" s="36"/>
      <c r="X297" s="36"/>
      <c r="Y297" s="36"/>
      <c r="Z297" s="36">
        <v>0</v>
      </c>
      <c r="AA297" s="36"/>
      <c r="AB297" s="36"/>
      <c r="AC297" s="36"/>
      <c r="AD297" s="36"/>
      <c r="AE297" s="36"/>
      <c r="AF297" s="36"/>
      <c r="AG297" s="36"/>
      <c r="AH297" s="36">
        <v>1.2757814059202535</v>
      </c>
      <c r="AI297" s="36">
        <v>1</v>
      </c>
      <c r="AJ297" s="36">
        <v>0</v>
      </c>
    </row>
    <row r="298" spans="1:36" x14ac:dyDescent="0.25">
      <c r="A298" s="34" t="s">
        <v>207</v>
      </c>
      <c r="B298" s="77">
        <v>43332</v>
      </c>
      <c r="C298" s="77">
        <v>43374</v>
      </c>
      <c r="D298" s="34" t="s">
        <v>1702</v>
      </c>
      <c r="E298" s="34" t="s">
        <v>808</v>
      </c>
      <c r="F298" s="34" t="s">
        <v>809</v>
      </c>
      <c r="G298" s="36"/>
      <c r="H298" s="36">
        <v>1.2757814059202535</v>
      </c>
      <c r="I298" s="36"/>
      <c r="J298" s="36"/>
      <c r="K298" s="36">
        <v>12.757814059202534</v>
      </c>
      <c r="L298" s="36"/>
      <c r="M298" s="36"/>
      <c r="N298" s="36"/>
      <c r="O298" s="36"/>
      <c r="P298" s="36"/>
      <c r="Q298" s="36">
        <v>1</v>
      </c>
      <c r="R298" s="36"/>
      <c r="S298" s="36"/>
      <c r="T298" s="36">
        <v>10</v>
      </c>
      <c r="U298" s="36"/>
      <c r="V298" s="36"/>
      <c r="W298" s="36"/>
      <c r="X298" s="36"/>
      <c r="Y298" s="36"/>
      <c r="Z298" s="36">
        <v>0</v>
      </c>
      <c r="AA298" s="36"/>
      <c r="AB298" s="36"/>
      <c r="AC298" s="36">
        <v>0</v>
      </c>
      <c r="AD298" s="36"/>
      <c r="AE298" s="36"/>
      <c r="AF298" s="36"/>
      <c r="AG298" s="36"/>
      <c r="AH298" s="36">
        <v>14.033595465122788</v>
      </c>
      <c r="AI298" s="36">
        <v>11</v>
      </c>
      <c r="AJ298" s="36">
        <v>0</v>
      </c>
    </row>
    <row r="299" spans="1:36" x14ac:dyDescent="0.25">
      <c r="A299" s="34" t="s">
        <v>207</v>
      </c>
      <c r="B299" s="77">
        <v>43332</v>
      </c>
      <c r="C299" s="77">
        <v>43378</v>
      </c>
      <c r="D299" s="34" t="s">
        <v>1760</v>
      </c>
      <c r="E299" s="34" t="s">
        <v>810</v>
      </c>
      <c r="F299" s="34" t="s">
        <v>811</v>
      </c>
      <c r="G299" s="36"/>
      <c r="H299" s="36"/>
      <c r="I299" s="36"/>
      <c r="J299" s="36"/>
      <c r="K299" s="36">
        <v>12.356544820196165</v>
      </c>
      <c r="L299" s="36"/>
      <c r="M299" s="36"/>
      <c r="N299" s="36"/>
      <c r="O299" s="36"/>
      <c r="P299" s="36"/>
      <c r="Q299" s="36"/>
      <c r="R299" s="36"/>
      <c r="S299" s="36"/>
      <c r="T299" s="36">
        <v>10</v>
      </c>
      <c r="U299" s="36"/>
      <c r="V299" s="36"/>
      <c r="W299" s="36"/>
      <c r="X299" s="36"/>
      <c r="Y299" s="36"/>
      <c r="Z299" s="36"/>
      <c r="AA299" s="36"/>
      <c r="AB299" s="36"/>
      <c r="AC299" s="36">
        <v>0</v>
      </c>
      <c r="AD299" s="36"/>
      <c r="AE299" s="36"/>
      <c r="AF299" s="36"/>
      <c r="AG299" s="36"/>
      <c r="AH299" s="36">
        <v>12.356544820196165</v>
      </c>
      <c r="AI299" s="36">
        <v>10</v>
      </c>
      <c r="AJ299" s="36">
        <v>0</v>
      </c>
    </row>
    <row r="300" spans="1:36" x14ac:dyDescent="0.25">
      <c r="A300" s="34" t="s">
        <v>207</v>
      </c>
      <c r="B300" s="77">
        <v>43332</v>
      </c>
      <c r="C300" s="77">
        <v>43430</v>
      </c>
      <c r="D300" s="34" t="s">
        <v>1643</v>
      </c>
      <c r="E300" s="34" t="s">
        <v>814</v>
      </c>
      <c r="F300" s="34" t="s">
        <v>38</v>
      </c>
      <c r="G300" s="36"/>
      <c r="H300" s="36"/>
      <c r="I300" s="36"/>
      <c r="J300" s="36"/>
      <c r="K300" s="36">
        <v>16.427835257860796</v>
      </c>
      <c r="L300" s="36"/>
      <c r="M300" s="36"/>
      <c r="N300" s="36"/>
      <c r="O300" s="36"/>
      <c r="P300" s="36"/>
      <c r="Q300" s="36"/>
      <c r="R300" s="36"/>
      <c r="S300" s="36"/>
      <c r="T300" s="36">
        <v>16</v>
      </c>
      <c r="U300" s="36"/>
      <c r="V300" s="36"/>
      <c r="W300" s="36"/>
      <c r="X300" s="36"/>
      <c r="Y300" s="36"/>
      <c r="Z300" s="36"/>
      <c r="AA300" s="36"/>
      <c r="AB300" s="36"/>
      <c r="AC300" s="36">
        <v>0</v>
      </c>
      <c r="AD300" s="36"/>
      <c r="AE300" s="36"/>
      <c r="AF300" s="36"/>
      <c r="AG300" s="36"/>
      <c r="AH300" s="36">
        <v>16.427835257860796</v>
      </c>
      <c r="AI300" s="36">
        <v>16</v>
      </c>
      <c r="AJ300" s="36">
        <v>0</v>
      </c>
    </row>
    <row r="301" spans="1:36" x14ac:dyDescent="0.25">
      <c r="A301" s="34" t="s">
        <v>207</v>
      </c>
      <c r="B301" s="77">
        <v>43332</v>
      </c>
      <c r="C301" s="77">
        <v>43430</v>
      </c>
      <c r="D301" s="34" t="s">
        <v>1739</v>
      </c>
      <c r="E301" s="34" t="s">
        <v>814</v>
      </c>
      <c r="F301" s="34" t="s">
        <v>38</v>
      </c>
      <c r="G301" s="36"/>
      <c r="H301" s="36"/>
      <c r="I301" s="36"/>
      <c r="J301" s="36"/>
      <c r="K301" s="36"/>
      <c r="L301" s="36"/>
      <c r="M301" s="36"/>
      <c r="N301" s="36">
        <v>23.083627161452174</v>
      </c>
      <c r="O301" s="36"/>
      <c r="P301" s="36"/>
      <c r="Q301" s="36"/>
      <c r="R301" s="36"/>
      <c r="S301" s="36"/>
      <c r="T301" s="36"/>
      <c r="U301" s="36"/>
      <c r="V301" s="36"/>
      <c r="W301" s="36">
        <v>18</v>
      </c>
      <c r="X301" s="36"/>
      <c r="Y301" s="36"/>
      <c r="Z301" s="36"/>
      <c r="AA301" s="36"/>
      <c r="AB301" s="36"/>
      <c r="AC301" s="36"/>
      <c r="AD301" s="36"/>
      <c r="AE301" s="36"/>
      <c r="AF301" s="36">
        <v>0</v>
      </c>
      <c r="AG301" s="36"/>
      <c r="AH301" s="36">
        <v>23.083627161452174</v>
      </c>
      <c r="AI301" s="36">
        <v>18</v>
      </c>
      <c r="AJ301" s="36">
        <v>0</v>
      </c>
    </row>
    <row r="302" spans="1:36" x14ac:dyDescent="0.25">
      <c r="A302" s="34" t="s">
        <v>207</v>
      </c>
      <c r="B302" s="77">
        <v>43333</v>
      </c>
      <c r="C302" s="77">
        <v>43354</v>
      </c>
      <c r="D302" s="34" t="s">
        <v>1694</v>
      </c>
      <c r="E302" s="34" t="s">
        <v>817</v>
      </c>
      <c r="F302" s="34" t="s">
        <v>499</v>
      </c>
      <c r="G302" s="36"/>
      <c r="H302" s="36">
        <v>1.6146309855256327</v>
      </c>
      <c r="I302" s="36"/>
      <c r="J302" s="36"/>
      <c r="K302" s="36"/>
      <c r="L302" s="36"/>
      <c r="M302" s="36"/>
      <c r="N302" s="36"/>
      <c r="O302" s="36"/>
      <c r="P302" s="36"/>
      <c r="Q302" s="36">
        <v>1</v>
      </c>
      <c r="R302" s="36"/>
      <c r="S302" s="36"/>
      <c r="T302" s="36"/>
      <c r="U302" s="36"/>
      <c r="V302" s="36"/>
      <c r="W302" s="36"/>
      <c r="X302" s="36"/>
      <c r="Y302" s="36"/>
      <c r="Z302" s="36">
        <v>0</v>
      </c>
      <c r="AA302" s="36"/>
      <c r="AB302" s="36"/>
      <c r="AC302" s="36"/>
      <c r="AD302" s="36"/>
      <c r="AE302" s="36"/>
      <c r="AF302" s="36"/>
      <c r="AG302" s="36"/>
      <c r="AH302" s="36">
        <v>1.6146309855256327</v>
      </c>
      <c r="AI302" s="36">
        <v>1</v>
      </c>
      <c r="AJ302" s="36">
        <v>0</v>
      </c>
    </row>
    <row r="303" spans="1:36" x14ac:dyDescent="0.25">
      <c r="A303" s="34" t="s">
        <v>207</v>
      </c>
      <c r="B303" s="77">
        <v>43334</v>
      </c>
      <c r="C303" s="77">
        <v>43364</v>
      </c>
      <c r="D303" s="34" t="s">
        <v>1741</v>
      </c>
      <c r="E303" s="34" t="s">
        <v>1096</v>
      </c>
      <c r="F303" s="34" t="s">
        <v>1097</v>
      </c>
      <c r="G303" s="36"/>
      <c r="H303" s="36"/>
      <c r="I303" s="36">
        <v>3.2245304516797617</v>
      </c>
      <c r="J303" s="36"/>
      <c r="K303" s="36"/>
      <c r="L303" s="36"/>
      <c r="M303" s="36"/>
      <c r="N303" s="36"/>
      <c r="O303" s="36"/>
      <c r="P303" s="36"/>
      <c r="Q303" s="36"/>
      <c r="R303" s="36">
        <v>2</v>
      </c>
      <c r="S303" s="36"/>
      <c r="T303" s="36"/>
      <c r="U303" s="36"/>
      <c r="V303" s="36"/>
      <c r="W303" s="36"/>
      <c r="X303" s="36"/>
      <c r="Y303" s="36"/>
      <c r="Z303" s="36"/>
      <c r="AA303" s="36">
        <v>0</v>
      </c>
      <c r="AB303" s="36"/>
      <c r="AC303" s="36"/>
      <c r="AD303" s="36"/>
      <c r="AE303" s="36"/>
      <c r="AF303" s="36"/>
      <c r="AG303" s="36"/>
      <c r="AH303" s="36">
        <v>3.2245304516797617</v>
      </c>
      <c r="AI303" s="36">
        <v>2</v>
      </c>
      <c r="AJ303" s="36">
        <v>0</v>
      </c>
    </row>
    <row r="304" spans="1:36" x14ac:dyDescent="0.25">
      <c r="A304" s="34" t="s">
        <v>207</v>
      </c>
      <c r="B304" s="77">
        <v>43334</v>
      </c>
      <c r="C304" s="77">
        <v>43388</v>
      </c>
      <c r="D304" s="34" t="s">
        <v>1717</v>
      </c>
      <c r="E304" s="34" t="s">
        <v>1104</v>
      </c>
      <c r="F304" s="34" t="s">
        <v>1105</v>
      </c>
      <c r="G304" s="36"/>
      <c r="H304" s="36"/>
      <c r="I304" s="36"/>
      <c r="J304" s="36"/>
      <c r="K304" s="36"/>
      <c r="L304" s="36"/>
      <c r="M304" s="36">
        <v>28.414593641022513</v>
      </c>
      <c r="N304" s="36"/>
      <c r="O304" s="36"/>
      <c r="P304" s="36"/>
      <c r="Q304" s="36"/>
      <c r="R304" s="36"/>
      <c r="S304" s="36"/>
      <c r="T304" s="36"/>
      <c r="U304" s="36"/>
      <c r="V304" s="36">
        <v>20</v>
      </c>
      <c r="W304" s="36"/>
      <c r="X304" s="36"/>
      <c r="Y304" s="36"/>
      <c r="Z304" s="36"/>
      <c r="AA304" s="36"/>
      <c r="AB304" s="36"/>
      <c r="AC304" s="36"/>
      <c r="AD304" s="36"/>
      <c r="AE304" s="36">
        <v>0</v>
      </c>
      <c r="AF304" s="36"/>
      <c r="AG304" s="36"/>
      <c r="AH304" s="36">
        <v>28.414593641022513</v>
      </c>
      <c r="AI304" s="36">
        <v>20</v>
      </c>
      <c r="AJ304" s="36">
        <v>0</v>
      </c>
    </row>
    <row r="305" spans="1:36" x14ac:dyDescent="0.25">
      <c r="A305" s="34" t="s">
        <v>207</v>
      </c>
      <c r="B305" s="77">
        <v>43335</v>
      </c>
      <c r="C305" s="77">
        <v>43364</v>
      </c>
      <c r="D305" s="34" t="s">
        <v>1702</v>
      </c>
      <c r="E305" s="34" t="s">
        <v>1098</v>
      </c>
      <c r="F305" s="34" t="s">
        <v>1099</v>
      </c>
      <c r="G305" s="36"/>
      <c r="H305" s="36"/>
      <c r="I305" s="36">
        <v>1.5484807050817255</v>
      </c>
      <c r="J305" s="36"/>
      <c r="K305" s="36"/>
      <c r="L305" s="36"/>
      <c r="M305" s="36"/>
      <c r="N305" s="36"/>
      <c r="O305" s="36"/>
      <c r="P305" s="36"/>
      <c r="Q305" s="36"/>
      <c r="R305" s="36">
        <v>1</v>
      </c>
      <c r="S305" s="36"/>
      <c r="T305" s="36"/>
      <c r="U305" s="36"/>
      <c r="V305" s="36"/>
      <c r="W305" s="36"/>
      <c r="X305" s="36"/>
      <c r="Y305" s="36"/>
      <c r="Z305" s="36"/>
      <c r="AA305" s="36">
        <v>0</v>
      </c>
      <c r="AB305" s="36"/>
      <c r="AC305" s="36"/>
      <c r="AD305" s="36"/>
      <c r="AE305" s="36"/>
      <c r="AF305" s="36"/>
      <c r="AG305" s="36"/>
      <c r="AH305" s="36">
        <v>1.5484807050817255</v>
      </c>
      <c r="AI305" s="36">
        <v>1</v>
      </c>
      <c r="AJ305" s="36">
        <v>0</v>
      </c>
    </row>
    <row r="306" spans="1:36" x14ac:dyDescent="0.25">
      <c r="A306" s="34" t="s">
        <v>207</v>
      </c>
      <c r="B306" s="77">
        <v>43335</v>
      </c>
      <c r="C306" s="77">
        <v>43367</v>
      </c>
      <c r="D306" s="34" t="s">
        <v>1671</v>
      </c>
      <c r="E306" s="34" t="s">
        <v>1101</v>
      </c>
      <c r="F306" s="34" t="s">
        <v>256</v>
      </c>
      <c r="G306" s="36"/>
      <c r="H306" s="36"/>
      <c r="I306" s="36"/>
      <c r="J306" s="36">
        <v>25.801339095838177</v>
      </c>
      <c r="K306" s="36"/>
      <c r="L306" s="36"/>
      <c r="M306" s="36"/>
      <c r="N306" s="36"/>
      <c r="O306" s="36"/>
      <c r="P306" s="36"/>
      <c r="Q306" s="36"/>
      <c r="R306" s="36"/>
      <c r="S306" s="36">
        <v>24</v>
      </c>
      <c r="T306" s="36"/>
      <c r="U306" s="36"/>
      <c r="V306" s="36"/>
      <c r="W306" s="36"/>
      <c r="X306" s="36"/>
      <c r="Y306" s="36"/>
      <c r="Z306" s="36"/>
      <c r="AA306" s="36"/>
      <c r="AB306" s="36">
        <v>0</v>
      </c>
      <c r="AC306" s="36"/>
      <c r="AD306" s="36"/>
      <c r="AE306" s="36"/>
      <c r="AF306" s="36"/>
      <c r="AG306" s="36"/>
      <c r="AH306" s="36">
        <v>25.801339095838177</v>
      </c>
      <c r="AI306" s="36">
        <v>24</v>
      </c>
      <c r="AJ306" s="36">
        <v>0</v>
      </c>
    </row>
    <row r="307" spans="1:36" x14ac:dyDescent="0.25">
      <c r="A307" s="34" t="s">
        <v>207</v>
      </c>
      <c r="B307" s="77">
        <v>43335</v>
      </c>
      <c r="C307" s="77">
        <v>43368</v>
      </c>
      <c r="D307" s="34" t="s">
        <v>1583</v>
      </c>
      <c r="E307" s="34" t="s">
        <v>1102</v>
      </c>
      <c r="F307" s="34" t="s">
        <v>1118</v>
      </c>
      <c r="G307" s="36"/>
      <c r="H307" s="36"/>
      <c r="I307" s="36"/>
      <c r="J307" s="36">
        <v>1.6773236171980566</v>
      </c>
      <c r="K307" s="36"/>
      <c r="L307" s="36"/>
      <c r="M307" s="36"/>
      <c r="N307" s="36"/>
      <c r="O307" s="36"/>
      <c r="P307" s="36"/>
      <c r="Q307" s="36"/>
      <c r="R307" s="36"/>
      <c r="S307" s="36">
        <v>2</v>
      </c>
      <c r="T307" s="36"/>
      <c r="U307" s="36"/>
      <c r="V307" s="36"/>
      <c r="W307" s="36"/>
      <c r="X307" s="36"/>
      <c r="Y307" s="36"/>
      <c r="Z307" s="36"/>
      <c r="AA307" s="36"/>
      <c r="AB307" s="36">
        <v>0</v>
      </c>
      <c r="AC307" s="36"/>
      <c r="AD307" s="36"/>
      <c r="AE307" s="36"/>
      <c r="AF307" s="36"/>
      <c r="AG307" s="36"/>
      <c r="AH307" s="36">
        <v>1.6773236171980566</v>
      </c>
      <c r="AI307" s="36">
        <v>2</v>
      </c>
      <c r="AJ307" s="36">
        <v>0</v>
      </c>
    </row>
    <row r="308" spans="1:36" x14ac:dyDescent="0.25">
      <c r="A308" s="34" t="s">
        <v>207</v>
      </c>
      <c r="B308" s="77">
        <v>43335</v>
      </c>
      <c r="C308" s="77">
        <v>43388</v>
      </c>
      <c r="D308" s="34" t="s">
        <v>1675</v>
      </c>
      <c r="E308" s="34" t="s">
        <v>1106</v>
      </c>
      <c r="F308" s="34" t="s">
        <v>39</v>
      </c>
      <c r="G308" s="36"/>
      <c r="H308" s="36"/>
      <c r="I308" s="36"/>
      <c r="J308" s="36"/>
      <c r="K308" s="36"/>
      <c r="L308" s="36"/>
      <c r="M308" s="36">
        <v>28.300400240806418</v>
      </c>
      <c r="N308" s="36"/>
      <c r="O308" s="36"/>
      <c r="P308" s="36"/>
      <c r="Q308" s="36"/>
      <c r="R308" s="36"/>
      <c r="S308" s="36"/>
      <c r="T308" s="36"/>
      <c r="U308" s="36"/>
      <c r="V308" s="36">
        <v>25</v>
      </c>
      <c r="W308" s="36"/>
      <c r="X308" s="36"/>
      <c r="Y308" s="36"/>
      <c r="Z308" s="36"/>
      <c r="AA308" s="36"/>
      <c r="AB308" s="36"/>
      <c r="AC308" s="36"/>
      <c r="AD308" s="36"/>
      <c r="AE308" s="36">
        <v>0</v>
      </c>
      <c r="AF308" s="36"/>
      <c r="AG308" s="36"/>
      <c r="AH308" s="36">
        <v>28.300400240806418</v>
      </c>
      <c r="AI308" s="36">
        <v>25</v>
      </c>
      <c r="AJ308" s="36">
        <v>0</v>
      </c>
    </row>
    <row r="309" spans="1:36" x14ac:dyDescent="0.25">
      <c r="A309" s="34" t="s">
        <v>207</v>
      </c>
      <c r="B309" s="77">
        <v>43335</v>
      </c>
      <c r="C309" s="77">
        <v>43389</v>
      </c>
      <c r="D309" s="34" t="s">
        <v>1620</v>
      </c>
      <c r="E309" s="34" t="s">
        <v>1107</v>
      </c>
      <c r="F309" s="34" t="s">
        <v>1100</v>
      </c>
      <c r="G309" s="36"/>
      <c r="H309" s="36"/>
      <c r="I309" s="36"/>
      <c r="J309" s="36"/>
      <c r="K309" s="36"/>
      <c r="L309" s="36"/>
      <c r="M309" s="36">
        <v>17.361764389189908</v>
      </c>
      <c r="N309" s="36"/>
      <c r="O309" s="36"/>
      <c r="P309" s="36"/>
      <c r="Q309" s="36"/>
      <c r="R309" s="36"/>
      <c r="S309" s="36"/>
      <c r="T309" s="36"/>
      <c r="U309" s="36"/>
      <c r="V309" s="36">
        <v>23</v>
      </c>
      <c r="W309" s="36"/>
      <c r="X309" s="36"/>
      <c r="Y309" s="36"/>
      <c r="Z309" s="36"/>
      <c r="AA309" s="36"/>
      <c r="AB309" s="36"/>
      <c r="AC309" s="36"/>
      <c r="AD309" s="36"/>
      <c r="AE309" s="36">
        <v>0</v>
      </c>
      <c r="AF309" s="36"/>
      <c r="AG309" s="36"/>
      <c r="AH309" s="36">
        <v>17.361764389189908</v>
      </c>
      <c r="AI309" s="36">
        <v>23</v>
      </c>
      <c r="AJ309" s="36">
        <v>0</v>
      </c>
    </row>
    <row r="310" spans="1:36" x14ac:dyDescent="0.25">
      <c r="A310" s="34" t="s">
        <v>207</v>
      </c>
      <c r="B310" s="77">
        <v>43335</v>
      </c>
      <c r="C310" s="77">
        <v>43448</v>
      </c>
      <c r="D310" s="34" t="s">
        <v>1641</v>
      </c>
      <c r="E310" s="34" t="s">
        <v>1111</v>
      </c>
      <c r="F310" s="34" t="s">
        <v>1112</v>
      </c>
      <c r="G310" s="36"/>
      <c r="H310" s="36">
        <v>1.1668654696185243</v>
      </c>
      <c r="I310" s="36"/>
      <c r="J310" s="36"/>
      <c r="K310" s="36"/>
      <c r="L310" s="36"/>
      <c r="M310" s="36"/>
      <c r="N310" s="36"/>
      <c r="O310" s="36"/>
      <c r="P310" s="36"/>
      <c r="Q310" s="36">
        <v>2</v>
      </c>
      <c r="R310" s="36"/>
      <c r="S310" s="36"/>
      <c r="T310" s="36"/>
      <c r="U310" s="36"/>
      <c r="V310" s="36"/>
      <c r="W310" s="36"/>
      <c r="X310" s="36"/>
      <c r="Y310" s="36"/>
      <c r="Z310" s="36">
        <v>0</v>
      </c>
      <c r="AA310" s="36"/>
      <c r="AB310" s="36"/>
      <c r="AC310" s="36"/>
      <c r="AD310" s="36"/>
      <c r="AE310" s="36"/>
      <c r="AF310" s="36"/>
      <c r="AG310" s="36"/>
      <c r="AH310" s="36">
        <v>1.1668654696185243</v>
      </c>
      <c r="AI310" s="36">
        <v>2</v>
      </c>
      <c r="AJ310" s="36">
        <v>0</v>
      </c>
    </row>
    <row r="311" spans="1:36" x14ac:dyDescent="0.25">
      <c r="A311" s="34" t="s">
        <v>207</v>
      </c>
      <c r="B311" s="77">
        <v>43336</v>
      </c>
      <c r="C311" s="77">
        <v>43357</v>
      </c>
      <c r="D311" s="34" t="s">
        <v>1633</v>
      </c>
      <c r="E311" s="34" t="s">
        <v>1116</v>
      </c>
      <c r="F311" s="34" t="s">
        <v>1103</v>
      </c>
      <c r="G311" s="36"/>
      <c r="H311" s="36">
        <v>2.882587186331476</v>
      </c>
      <c r="I311" s="36"/>
      <c r="J311" s="36"/>
      <c r="K311" s="36"/>
      <c r="L311" s="36"/>
      <c r="M311" s="36"/>
      <c r="N311" s="36"/>
      <c r="O311" s="36"/>
      <c r="P311" s="36"/>
      <c r="Q311" s="36">
        <v>3</v>
      </c>
      <c r="R311" s="36"/>
      <c r="S311" s="36"/>
      <c r="T311" s="36"/>
      <c r="U311" s="36"/>
      <c r="V311" s="36"/>
      <c r="W311" s="36"/>
      <c r="X311" s="36"/>
      <c r="Y311" s="36"/>
      <c r="Z311" s="36">
        <v>0</v>
      </c>
      <c r="AA311" s="36"/>
      <c r="AB311" s="36"/>
      <c r="AC311" s="36"/>
      <c r="AD311" s="36"/>
      <c r="AE311" s="36"/>
      <c r="AF311" s="36"/>
      <c r="AG311" s="36"/>
      <c r="AH311" s="36">
        <v>2.882587186331476</v>
      </c>
      <c r="AI311" s="36">
        <v>3</v>
      </c>
      <c r="AJ311" s="36">
        <v>0</v>
      </c>
    </row>
    <row r="312" spans="1:36" x14ac:dyDescent="0.25">
      <c r="A312" s="34" t="s">
        <v>207</v>
      </c>
      <c r="B312" s="77">
        <v>43336</v>
      </c>
      <c r="C312" s="77">
        <v>43364</v>
      </c>
      <c r="D312" s="34" t="s">
        <v>1730</v>
      </c>
      <c r="E312" s="34" t="s">
        <v>1117</v>
      </c>
      <c r="F312" s="34" t="s">
        <v>84</v>
      </c>
      <c r="G312" s="36"/>
      <c r="H312" s="36"/>
      <c r="I312" s="36">
        <v>4.8367956775196426</v>
      </c>
      <c r="J312" s="36"/>
      <c r="K312" s="36"/>
      <c r="L312" s="36"/>
      <c r="M312" s="36"/>
      <c r="N312" s="36"/>
      <c r="O312" s="36"/>
      <c r="P312" s="36"/>
      <c r="Q312" s="36"/>
      <c r="R312" s="36">
        <v>3</v>
      </c>
      <c r="S312" s="36"/>
      <c r="T312" s="36"/>
      <c r="U312" s="36"/>
      <c r="V312" s="36"/>
      <c r="W312" s="36"/>
      <c r="X312" s="36"/>
      <c r="Y312" s="36"/>
      <c r="Z312" s="36"/>
      <c r="AA312" s="36">
        <v>0</v>
      </c>
      <c r="AB312" s="36"/>
      <c r="AC312" s="36"/>
      <c r="AD312" s="36"/>
      <c r="AE312" s="36"/>
      <c r="AF312" s="36"/>
      <c r="AG312" s="36"/>
      <c r="AH312" s="36">
        <v>4.8367956775196426</v>
      </c>
      <c r="AI312" s="36">
        <v>3</v>
      </c>
      <c r="AJ312" s="36">
        <v>0</v>
      </c>
    </row>
    <row r="313" spans="1:36" x14ac:dyDescent="0.25">
      <c r="A313" s="34" t="s">
        <v>207</v>
      </c>
      <c r="B313" s="77">
        <v>43336</v>
      </c>
      <c r="C313" s="77">
        <v>43364</v>
      </c>
      <c r="D313" s="34" t="s">
        <v>1731</v>
      </c>
      <c r="E313" s="34" t="s">
        <v>1125</v>
      </c>
      <c r="F313" s="34" t="s">
        <v>1126</v>
      </c>
      <c r="G313" s="36"/>
      <c r="H313" s="36"/>
      <c r="I313" s="36">
        <v>9.6735913550392851</v>
      </c>
      <c r="J313" s="36"/>
      <c r="K313" s="36"/>
      <c r="L313" s="36"/>
      <c r="M313" s="36"/>
      <c r="N313" s="36"/>
      <c r="O313" s="36"/>
      <c r="P313" s="36"/>
      <c r="Q313" s="36"/>
      <c r="R313" s="36">
        <v>6</v>
      </c>
      <c r="S313" s="36"/>
      <c r="T313" s="36"/>
      <c r="U313" s="36"/>
      <c r="V313" s="36"/>
      <c r="W313" s="36"/>
      <c r="X313" s="36"/>
      <c r="Y313" s="36"/>
      <c r="Z313" s="36"/>
      <c r="AA313" s="36">
        <v>0</v>
      </c>
      <c r="AB313" s="36"/>
      <c r="AC313" s="36"/>
      <c r="AD313" s="36"/>
      <c r="AE313" s="36"/>
      <c r="AF313" s="36"/>
      <c r="AG313" s="36"/>
      <c r="AH313" s="36">
        <v>9.6735913550392851</v>
      </c>
      <c r="AI313" s="36">
        <v>6</v>
      </c>
      <c r="AJ313" s="36">
        <v>0</v>
      </c>
    </row>
    <row r="314" spans="1:36" x14ac:dyDescent="0.25">
      <c r="A314" s="34" t="s">
        <v>207</v>
      </c>
      <c r="B314" s="77">
        <v>43336</v>
      </c>
      <c r="C314" s="77">
        <v>43364</v>
      </c>
      <c r="D314" s="34" t="s">
        <v>1755</v>
      </c>
      <c r="E314" s="34" t="s">
        <v>1124</v>
      </c>
      <c r="F314" s="34" t="s">
        <v>93</v>
      </c>
      <c r="G314" s="36"/>
      <c r="H314" s="36"/>
      <c r="I314" s="36">
        <v>2.9735779434757776</v>
      </c>
      <c r="J314" s="36"/>
      <c r="K314" s="36"/>
      <c r="L314" s="36"/>
      <c r="M314" s="36"/>
      <c r="N314" s="36"/>
      <c r="O314" s="36"/>
      <c r="P314" s="36"/>
      <c r="Q314" s="36"/>
      <c r="R314" s="36">
        <v>2</v>
      </c>
      <c r="S314" s="36"/>
      <c r="T314" s="36"/>
      <c r="U314" s="36"/>
      <c r="V314" s="36"/>
      <c r="W314" s="36"/>
      <c r="X314" s="36"/>
      <c r="Y314" s="36"/>
      <c r="Z314" s="36"/>
      <c r="AA314" s="36">
        <v>0</v>
      </c>
      <c r="AB314" s="36"/>
      <c r="AC314" s="36"/>
      <c r="AD314" s="36"/>
      <c r="AE314" s="36"/>
      <c r="AF314" s="36"/>
      <c r="AG314" s="36"/>
      <c r="AH314" s="36">
        <v>2.9735779434757776</v>
      </c>
      <c r="AI314" s="36">
        <v>2</v>
      </c>
      <c r="AJ314" s="36">
        <v>0</v>
      </c>
    </row>
    <row r="315" spans="1:36" x14ac:dyDescent="0.25">
      <c r="A315" s="34" t="s">
        <v>207</v>
      </c>
      <c r="B315" s="77">
        <v>43339</v>
      </c>
      <c r="C315" s="77">
        <v>43367</v>
      </c>
      <c r="D315" s="34" t="s">
        <v>1669</v>
      </c>
      <c r="E315" s="34" t="s">
        <v>1130</v>
      </c>
      <c r="F315" s="34" t="s">
        <v>751</v>
      </c>
      <c r="G315" s="36"/>
      <c r="H315" s="36"/>
      <c r="I315" s="36"/>
      <c r="J315" s="36">
        <v>13.125416718065512</v>
      </c>
      <c r="K315" s="36"/>
      <c r="L315" s="36"/>
      <c r="M315" s="36"/>
      <c r="N315" s="36"/>
      <c r="O315" s="36"/>
      <c r="P315" s="36"/>
      <c r="Q315" s="36"/>
      <c r="R315" s="36"/>
      <c r="S315" s="36">
        <v>10</v>
      </c>
      <c r="T315" s="36"/>
      <c r="U315" s="36"/>
      <c r="V315" s="36"/>
      <c r="W315" s="36"/>
      <c r="X315" s="36"/>
      <c r="Y315" s="36"/>
      <c r="Z315" s="36"/>
      <c r="AA315" s="36"/>
      <c r="AB315" s="36">
        <v>0</v>
      </c>
      <c r="AC315" s="36"/>
      <c r="AD315" s="36"/>
      <c r="AE315" s="36"/>
      <c r="AF315" s="36"/>
      <c r="AG315" s="36"/>
      <c r="AH315" s="36">
        <v>13.125416718065512</v>
      </c>
      <c r="AI315" s="36">
        <v>10</v>
      </c>
      <c r="AJ315" s="36">
        <v>0</v>
      </c>
    </row>
    <row r="316" spans="1:36" x14ac:dyDescent="0.25">
      <c r="A316" s="34" t="s">
        <v>207</v>
      </c>
      <c r="B316" s="77">
        <v>43340</v>
      </c>
      <c r="C316" s="77">
        <v>43360</v>
      </c>
      <c r="D316" s="34" t="s">
        <v>1762</v>
      </c>
      <c r="E316" s="34" t="s">
        <v>1209</v>
      </c>
      <c r="F316" s="34" t="s">
        <v>32</v>
      </c>
      <c r="G316" s="36"/>
      <c r="H316" s="36"/>
      <c r="I316" s="36">
        <v>56.048850548775505</v>
      </c>
      <c r="J316" s="36"/>
      <c r="K316" s="36"/>
      <c r="L316" s="36"/>
      <c r="M316" s="36"/>
      <c r="N316" s="36"/>
      <c r="O316" s="36"/>
      <c r="P316" s="36"/>
      <c r="Q316" s="36"/>
      <c r="R316" s="36">
        <v>48</v>
      </c>
      <c r="S316" s="36"/>
      <c r="T316" s="36"/>
      <c r="U316" s="36"/>
      <c r="V316" s="36"/>
      <c r="W316" s="36"/>
      <c r="X316" s="36"/>
      <c r="Y316" s="36"/>
      <c r="Z316" s="36"/>
      <c r="AA316" s="36">
        <v>0</v>
      </c>
      <c r="AB316" s="36"/>
      <c r="AC316" s="36"/>
      <c r="AD316" s="36"/>
      <c r="AE316" s="36"/>
      <c r="AF316" s="36"/>
      <c r="AG316" s="36"/>
      <c r="AH316" s="36">
        <v>56.048850548775505</v>
      </c>
      <c r="AI316" s="36">
        <v>48</v>
      </c>
      <c r="AJ316" s="36">
        <v>0</v>
      </c>
    </row>
    <row r="317" spans="1:36" x14ac:dyDescent="0.25">
      <c r="A317" s="34" t="s">
        <v>207</v>
      </c>
      <c r="B317" s="77">
        <v>43340</v>
      </c>
      <c r="C317" s="77">
        <v>43375</v>
      </c>
      <c r="D317" s="34" t="s">
        <v>1672</v>
      </c>
      <c r="E317" s="34" t="s">
        <v>1135</v>
      </c>
      <c r="F317" s="34" t="s">
        <v>119</v>
      </c>
      <c r="G317" s="36"/>
      <c r="H317" s="36"/>
      <c r="I317" s="36"/>
      <c r="J317" s="36"/>
      <c r="K317" s="36">
        <v>5.949703628151596</v>
      </c>
      <c r="L317" s="36"/>
      <c r="M317" s="36"/>
      <c r="N317" s="36"/>
      <c r="O317" s="36"/>
      <c r="P317" s="36"/>
      <c r="Q317" s="36"/>
      <c r="R317" s="36"/>
      <c r="S317" s="36"/>
      <c r="T317" s="36">
        <v>4</v>
      </c>
      <c r="U317" s="36"/>
      <c r="V317" s="36"/>
      <c r="W317" s="36"/>
      <c r="X317" s="36"/>
      <c r="Y317" s="36"/>
      <c r="Z317" s="36"/>
      <c r="AA317" s="36"/>
      <c r="AB317" s="36"/>
      <c r="AC317" s="36">
        <v>0</v>
      </c>
      <c r="AD317" s="36"/>
      <c r="AE317" s="36"/>
      <c r="AF317" s="36"/>
      <c r="AG317" s="36"/>
      <c r="AH317" s="36">
        <v>5.949703628151596</v>
      </c>
      <c r="AI317" s="36">
        <v>4</v>
      </c>
      <c r="AJ317" s="36">
        <v>0</v>
      </c>
    </row>
    <row r="318" spans="1:36" x14ac:dyDescent="0.25">
      <c r="A318" s="34" t="s">
        <v>207</v>
      </c>
      <c r="B318" s="77">
        <v>43341</v>
      </c>
      <c r="C318" s="77">
        <v>43370</v>
      </c>
      <c r="D318" s="34" t="s">
        <v>1741</v>
      </c>
      <c r="E318" s="34" t="s">
        <v>1213</v>
      </c>
      <c r="F318" s="34" t="s">
        <v>1214</v>
      </c>
      <c r="G318" s="36"/>
      <c r="H318" s="36"/>
      <c r="I318" s="36"/>
      <c r="J318" s="36">
        <v>3.2245304516797617</v>
      </c>
      <c r="K318" s="36"/>
      <c r="L318" s="36"/>
      <c r="M318" s="36"/>
      <c r="N318" s="36"/>
      <c r="O318" s="36"/>
      <c r="P318" s="36"/>
      <c r="Q318" s="36"/>
      <c r="R318" s="36"/>
      <c r="S318" s="36">
        <v>2</v>
      </c>
      <c r="T318" s="36"/>
      <c r="U318" s="36"/>
      <c r="V318" s="36"/>
      <c r="W318" s="36"/>
      <c r="X318" s="36"/>
      <c r="Y318" s="36"/>
      <c r="Z318" s="36"/>
      <c r="AA318" s="36"/>
      <c r="AB318" s="36">
        <v>0</v>
      </c>
      <c r="AC318" s="36"/>
      <c r="AD318" s="36"/>
      <c r="AE318" s="36"/>
      <c r="AF318" s="36"/>
      <c r="AG318" s="36"/>
      <c r="AH318" s="36">
        <v>3.2245304516797617</v>
      </c>
      <c r="AI318" s="36">
        <v>2</v>
      </c>
      <c r="AJ318" s="36">
        <v>0</v>
      </c>
    </row>
    <row r="319" spans="1:36" x14ac:dyDescent="0.25">
      <c r="A319" s="34" t="s">
        <v>207</v>
      </c>
      <c r="B319" s="77">
        <v>43341</v>
      </c>
      <c r="C319" s="77">
        <v>43371</v>
      </c>
      <c r="D319" s="34" t="s">
        <v>1711</v>
      </c>
      <c r="E319" s="34" t="s">
        <v>1215</v>
      </c>
      <c r="F319" s="34" t="s">
        <v>20</v>
      </c>
      <c r="G319" s="36"/>
      <c r="H319" s="36"/>
      <c r="I319" s="36"/>
      <c r="J319" s="36">
        <v>6.5910064845046339</v>
      </c>
      <c r="K319" s="36"/>
      <c r="L319" s="36"/>
      <c r="M319" s="36"/>
      <c r="N319" s="36"/>
      <c r="O319" s="36"/>
      <c r="P319" s="36"/>
      <c r="Q319" s="36"/>
      <c r="R319" s="36"/>
      <c r="S319" s="36">
        <v>4</v>
      </c>
      <c r="T319" s="36"/>
      <c r="U319" s="36"/>
      <c r="V319" s="36"/>
      <c r="W319" s="36"/>
      <c r="X319" s="36"/>
      <c r="Y319" s="36"/>
      <c r="Z319" s="36"/>
      <c r="AA319" s="36"/>
      <c r="AB319" s="36">
        <v>0</v>
      </c>
      <c r="AC319" s="36"/>
      <c r="AD319" s="36"/>
      <c r="AE319" s="36"/>
      <c r="AF319" s="36"/>
      <c r="AG319" s="36"/>
      <c r="AH319" s="36">
        <v>6.5910064845046339</v>
      </c>
      <c r="AI319" s="36">
        <v>4</v>
      </c>
      <c r="AJ319" s="36">
        <v>0</v>
      </c>
    </row>
    <row r="320" spans="1:36" x14ac:dyDescent="0.25">
      <c r="A320" s="34" t="s">
        <v>207</v>
      </c>
      <c r="B320" s="77">
        <v>43342</v>
      </c>
      <c r="C320" s="77">
        <v>43378</v>
      </c>
      <c r="D320" s="34" t="s">
        <v>1750</v>
      </c>
      <c r="E320" s="34" t="s">
        <v>1216</v>
      </c>
      <c r="F320" s="34" t="s">
        <v>1217</v>
      </c>
      <c r="G320" s="36"/>
      <c r="H320" s="36"/>
      <c r="I320" s="36"/>
      <c r="J320" s="36"/>
      <c r="K320" s="36">
        <v>11.832438059044986</v>
      </c>
      <c r="L320" s="36"/>
      <c r="M320" s="36"/>
      <c r="N320" s="36"/>
      <c r="O320" s="36"/>
      <c r="P320" s="36"/>
      <c r="Q320" s="36"/>
      <c r="R320" s="36"/>
      <c r="S320" s="36"/>
      <c r="T320" s="36">
        <v>10</v>
      </c>
      <c r="U320" s="36"/>
      <c r="V320" s="36"/>
      <c r="W320" s="36"/>
      <c r="X320" s="36"/>
      <c r="Y320" s="36"/>
      <c r="Z320" s="36"/>
      <c r="AA320" s="36"/>
      <c r="AB320" s="36"/>
      <c r="AC320" s="36">
        <v>0</v>
      </c>
      <c r="AD320" s="36"/>
      <c r="AE320" s="36"/>
      <c r="AF320" s="36"/>
      <c r="AG320" s="36"/>
      <c r="AH320" s="36">
        <v>11.832438059044986</v>
      </c>
      <c r="AI320" s="36">
        <v>10</v>
      </c>
      <c r="AJ320" s="36">
        <v>0</v>
      </c>
    </row>
    <row r="321" spans="1:36" x14ac:dyDescent="0.25">
      <c r="A321" s="34" t="s">
        <v>207</v>
      </c>
      <c r="B321" s="77">
        <v>43342</v>
      </c>
      <c r="C321" s="77">
        <v>43378</v>
      </c>
      <c r="D321" s="34" t="s">
        <v>1751</v>
      </c>
      <c r="E321" s="34" t="s">
        <v>1216</v>
      </c>
      <c r="F321" s="34" t="s">
        <v>1217</v>
      </c>
      <c r="G321" s="36"/>
      <c r="H321" s="36"/>
      <c r="I321" s="36"/>
      <c r="J321" s="36"/>
      <c r="K321" s="36">
        <v>47.329752236179942</v>
      </c>
      <c r="L321" s="36"/>
      <c r="M321" s="36"/>
      <c r="N321" s="36"/>
      <c r="O321" s="36"/>
      <c r="P321" s="36"/>
      <c r="Q321" s="36"/>
      <c r="R321" s="36"/>
      <c r="S321" s="36"/>
      <c r="T321" s="36">
        <v>40</v>
      </c>
      <c r="U321" s="36"/>
      <c r="V321" s="36"/>
      <c r="W321" s="36"/>
      <c r="X321" s="36"/>
      <c r="Y321" s="36"/>
      <c r="Z321" s="36"/>
      <c r="AA321" s="36"/>
      <c r="AB321" s="36"/>
      <c r="AC321" s="36">
        <v>0</v>
      </c>
      <c r="AD321" s="36"/>
      <c r="AE321" s="36"/>
      <c r="AF321" s="36"/>
      <c r="AG321" s="36"/>
      <c r="AH321" s="36">
        <v>47.329752236179942</v>
      </c>
      <c r="AI321" s="36">
        <v>40</v>
      </c>
      <c r="AJ321" s="36">
        <v>0</v>
      </c>
    </row>
    <row r="322" spans="1:36" x14ac:dyDescent="0.25">
      <c r="A322" s="34" t="s">
        <v>207</v>
      </c>
      <c r="B322" s="77">
        <v>43343</v>
      </c>
      <c r="C322" s="77">
        <v>43360</v>
      </c>
      <c r="D322" s="34" t="s">
        <v>1702</v>
      </c>
      <c r="E322" s="34" t="s">
        <v>1218</v>
      </c>
      <c r="F322" s="34" t="s">
        <v>340</v>
      </c>
      <c r="G322" s="36"/>
      <c r="H322" s="36"/>
      <c r="I322" s="36">
        <v>3.0969614101634511</v>
      </c>
      <c r="J322" s="36"/>
      <c r="K322" s="36"/>
      <c r="L322" s="36"/>
      <c r="M322" s="36"/>
      <c r="N322" s="36"/>
      <c r="O322" s="36"/>
      <c r="P322" s="36"/>
      <c r="Q322" s="36"/>
      <c r="R322" s="36">
        <v>2</v>
      </c>
      <c r="S322" s="36"/>
      <c r="T322" s="36"/>
      <c r="U322" s="36"/>
      <c r="V322" s="36"/>
      <c r="W322" s="36"/>
      <c r="X322" s="36"/>
      <c r="Y322" s="36"/>
      <c r="Z322" s="36"/>
      <c r="AA322" s="36">
        <v>0</v>
      </c>
      <c r="AB322" s="36"/>
      <c r="AC322" s="36"/>
      <c r="AD322" s="36"/>
      <c r="AE322" s="36"/>
      <c r="AF322" s="36"/>
      <c r="AG322" s="36"/>
      <c r="AH322" s="36">
        <v>3.0969614101634511</v>
      </c>
      <c r="AI322" s="36">
        <v>2</v>
      </c>
      <c r="AJ322" s="36">
        <v>0</v>
      </c>
    </row>
    <row r="323" spans="1:36" x14ac:dyDescent="0.25">
      <c r="A323" s="34" t="s">
        <v>207</v>
      </c>
      <c r="B323" s="77">
        <v>43343</v>
      </c>
      <c r="C323" s="77">
        <v>43364</v>
      </c>
      <c r="D323" s="34" t="s">
        <v>1694</v>
      </c>
      <c r="E323" s="34" t="s">
        <v>1221</v>
      </c>
      <c r="F323" s="34" t="s">
        <v>499</v>
      </c>
      <c r="G323" s="36"/>
      <c r="H323" s="36"/>
      <c r="I323" s="36">
        <v>3.2292619710512653</v>
      </c>
      <c r="J323" s="36"/>
      <c r="K323" s="36"/>
      <c r="L323" s="36"/>
      <c r="M323" s="36"/>
      <c r="N323" s="36"/>
      <c r="O323" s="36"/>
      <c r="P323" s="36"/>
      <c r="Q323" s="36"/>
      <c r="R323" s="36">
        <v>2</v>
      </c>
      <c r="S323" s="36"/>
      <c r="T323" s="36"/>
      <c r="U323" s="36"/>
      <c r="V323" s="36"/>
      <c r="W323" s="36"/>
      <c r="X323" s="36"/>
      <c r="Y323" s="36"/>
      <c r="Z323" s="36"/>
      <c r="AA323" s="36">
        <v>0</v>
      </c>
      <c r="AB323" s="36"/>
      <c r="AC323" s="36"/>
      <c r="AD323" s="36"/>
      <c r="AE323" s="36"/>
      <c r="AF323" s="36"/>
      <c r="AG323" s="36"/>
      <c r="AH323" s="36">
        <v>3.2292619710512653</v>
      </c>
      <c r="AI323" s="36">
        <v>2</v>
      </c>
      <c r="AJ323" s="36">
        <v>0</v>
      </c>
    </row>
    <row r="324" spans="1:36" x14ac:dyDescent="0.25">
      <c r="A324" s="34" t="s">
        <v>207</v>
      </c>
      <c r="B324" s="77">
        <v>43343</v>
      </c>
      <c r="C324" s="77">
        <v>43364</v>
      </c>
      <c r="D324" s="34" t="s">
        <v>1741</v>
      </c>
      <c r="E324" s="34" t="s">
        <v>1219</v>
      </c>
      <c r="F324" s="34" t="s">
        <v>1220</v>
      </c>
      <c r="G324" s="36"/>
      <c r="H324" s="36"/>
      <c r="I324" s="36">
        <v>3.2245304516797617</v>
      </c>
      <c r="J324" s="36"/>
      <c r="K324" s="36"/>
      <c r="L324" s="36"/>
      <c r="M324" s="36"/>
      <c r="N324" s="36"/>
      <c r="O324" s="36"/>
      <c r="P324" s="36"/>
      <c r="Q324" s="36"/>
      <c r="R324" s="36">
        <v>2</v>
      </c>
      <c r="S324" s="36"/>
      <c r="T324" s="36"/>
      <c r="U324" s="36"/>
      <c r="V324" s="36"/>
      <c r="W324" s="36"/>
      <c r="X324" s="36"/>
      <c r="Y324" s="36"/>
      <c r="Z324" s="36"/>
      <c r="AA324" s="36">
        <v>0</v>
      </c>
      <c r="AB324" s="36"/>
      <c r="AC324" s="36"/>
      <c r="AD324" s="36"/>
      <c r="AE324" s="36"/>
      <c r="AF324" s="36"/>
      <c r="AG324" s="36"/>
      <c r="AH324" s="36">
        <v>3.2245304516797617</v>
      </c>
      <c r="AI324" s="36">
        <v>2</v>
      </c>
      <c r="AJ324" s="36">
        <v>0</v>
      </c>
    </row>
    <row r="325" spans="1:36" x14ac:dyDescent="0.25">
      <c r="A325" s="34" t="s">
        <v>207</v>
      </c>
      <c r="B325" s="77">
        <v>43343</v>
      </c>
      <c r="C325" s="77">
        <v>43409</v>
      </c>
      <c r="D325" s="34" t="s">
        <v>1581</v>
      </c>
      <c r="E325" s="34" t="s">
        <v>1222</v>
      </c>
      <c r="F325" s="34" t="s">
        <v>436</v>
      </c>
      <c r="G325" s="36"/>
      <c r="H325" s="36"/>
      <c r="I325" s="36"/>
      <c r="J325" s="36">
        <v>16.331930999830703</v>
      </c>
      <c r="K325" s="36"/>
      <c r="L325" s="36"/>
      <c r="M325" s="36"/>
      <c r="N325" s="36">
        <v>24.497896499746052</v>
      </c>
      <c r="O325" s="36"/>
      <c r="P325" s="36"/>
      <c r="Q325" s="36"/>
      <c r="R325" s="36"/>
      <c r="S325" s="36">
        <v>30</v>
      </c>
      <c r="T325" s="36"/>
      <c r="U325" s="36"/>
      <c r="V325" s="36"/>
      <c r="W325" s="36">
        <v>45</v>
      </c>
      <c r="X325" s="36"/>
      <c r="Y325" s="36"/>
      <c r="Z325" s="36"/>
      <c r="AA325" s="36"/>
      <c r="AB325" s="36">
        <v>0</v>
      </c>
      <c r="AC325" s="36"/>
      <c r="AD325" s="36"/>
      <c r="AE325" s="36"/>
      <c r="AF325" s="36">
        <v>0</v>
      </c>
      <c r="AG325" s="36"/>
      <c r="AH325" s="36">
        <v>40.829827499576751</v>
      </c>
      <c r="AI325" s="36">
        <v>75</v>
      </c>
      <c r="AJ325" s="36">
        <v>0</v>
      </c>
    </row>
    <row r="326" spans="1:36" x14ac:dyDescent="0.25">
      <c r="A326" s="34" t="s">
        <v>207</v>
      </c>
      <c r="B326" s="77">
        <v>43348</v>
      </c>
      <c r="C326" s="77">
        <v>43355</v>
      </c>
      <c r="D326" s="34" t="s">
        <v>1576</v>
      </c>
      <c r="E326" s="34" t="s">
        <v>1225</v>
      </c>
      <c r="F326" s="34" t="s">
        <v>14</v>
      </c>
      <c r="G326" s="36"/>
      <c r="H326" s="36">
        <v>21.580095890399733</v>
      </c>
      <c r="I326" s="36"/>
      <c r="J326" s="36"/>
      <c r="K326" s="36"/>
      <c r="L326" s="36"/>
      <c r="M326" s="36"/>
      <c r="N326" s="36"/>
      <c r="O326" s="36"/>
      <c r="P326" s="36"/>
      <c r="Q326" s="36">
        <v>18</v>
      </c>
      <c r="R326" s="36"/>
      <c r="S326" s="36"/>
      <c r="T326" s="36"/>
      <c r="U326" s="36"/>
      <c r="V326" s="36"/>
      <c r="W326" s="36"/>
      <c r="X326" s="36"/>
      <c r="Y326" s="36"/>
      <c r="Z326" s="36">
        <v>0</v>
      </c>
      <c r="AA326" s="36"/>
      <c r="AB326" s="36"/>
      <c r="AC326" s="36"/>
      <c r="AD326" s="36"/>
      <c r="AE326" s="36"/>
      <c r="AF326" s="36"/>
      <c r="AG326" s="36"/>
      <c r="AH326" s="36">
        <v>21.580095890399733</v>
      </c>
      <c r="AI326" s="36">
        <v>18</v>
      </c>
      <c r="AJ326" s="36">
        <v>0</v>
      </c>
    </row>
    <row r="327" spans="1:36" x14ac:dyDescent="0.25">
      <c r="A327" s="34" t="s">
        <v>207</v>
      </c>
      <c r="B327" s="77">
        <v>43348</v>
      </c>
      <c r="C327" s="77">
        <v>43355</v>
      </c>
      <c r="D327" s="34" t="s">
        <v>1578</v>
      </c>
      <c r="E327" s="34" t="s">
        <v>1225</v>
      </c>
      <c r="F327" s="34" t="s">
        <v>14</v>
      </c>
      <c r="G327" s="36"/>
      <c r="H327" s="36">
        <v>33.534643545532369</v>
      </c>
      <c r="I327" s="36"/>
      <c r="J327" s="36"/>
      <c r="K327" s="36"/>
      <c r="L327" s="36"/>
      <c r="M327" s="36"/>
      <c r="N327" s="36"/>
      <c r="O327" s="36"/>
      <c r="P327" s="36"/>
      <c r="Q327" s="36">
        <v>18</v>
      </c>
      <c r="R327" s="36"/>
      <c r="S327" s="36"/>
      <c r="T327" s="36"/>
      <c r="U327" s="36"/>
      <c r="V327" s="36"/>
      <c r="W327" s="36"/>
      <c r="X327" s="36"/>
      <c r="Y327" s="36"/>
      <c r="Z327" s="36">
        <v>0</v>
      </c>
      <c r="AA327" s="36"/>
      <c r="AB327" s="36"/>
      <c r="AC327" s="36"/>
      <c r="AD327" s="36"/>
      <c r="AE327" s="36"/>
      <c r="AF327" s="36"/>
      <c r="AG327" s="36"/>
      <c r="AH327" s="36">
        <v>33.534643545532369</v>
      </c>
      <c r="AI327" s="36">
        <v>18</v>
      </c>
      <c r="AJ327" s="36">
        <v>0</v>
      </c>
    </row>
    <row r="328" spans="1:36" x14ac:dyDescent="0.25">
      <c r="A328" s="34" t="s">
        <v>207</v>
      </c>
      <c r="B328" s="77">
        <v>43348</v>
      </c>
      <c r="C328" s="77">
        <v>43371</v>
      </c>
      <c r="D328" s="34" t="s">
        <v>1594</v>
      </c>
      <c r="E328" s="34" t="s">
        <v>1232</v>
      </c>
      <c r="F328" s="34" t="s">
        <v>1233</v>
      </c>
      <c r="G328" s="36"/>
      <c r="H328" s="36"/>
      <c r="I328" s="36"/>
      <c r="J328" s="36">
        <v>1.8161755126002608</v>
      </c>
      <c r="K328" s="36"/>
      <c r="L328" s="36"/>
      <c r="M328" s="36"/>
      <c r="N328" s="36"/>
      <c r="O328" s="36"/>
      <c r="P328" s="36"/>
      <c r="Q328" s="36"/>
      <c r="R328" s="36"/>
      <c r="S328" s="36">
        <v>2</v>
      </c>
      <c r="T328" s="36"/>
      <c r="U328" s="36"/>
      <c r="V328" s="36"/>
      <c r="W328" s="36"/>
      <c r="X328" s="36"/>
      <c r="Y328" s="36"/>
      <c r="Z328" s="36"/>
      <c r="AA328" s="36"/>
      <c r="AB328" s="36">
        <v>0</v>
      </c>
      <c r="AC328" s="36"/>
      <c r="AD328" s="36"/>
      <c r="AE328" s="36"/>
      <c r="AF328" s="36"/>
      <c r="AG328" s="36"/>
      <c r="AH328" s="36">
        <v>1.8161755126002608</v>
      </c>
      <c r="AI328" s="36">
        <v>2</v>
      </c>
      <c r="AJ328" s="36">
        <v>0</v>
      </c>
    </row>
    <row r="329" spans="1:36" x14ac:dyDescent="0.25">
      <c r="A329" s="34" t="s">
        <v>207</v>
      </c>
      <c r="B329" s="77">
        <v>43348</v>
      </c>
      <c r="C329" s="77">
        <v>43371</v>
      </c>
      <c r="D329" s="34" t="s">
        <v>1603</v>
      </c>
      <c r="E329" s="34" t="s">
        <v>1236</v>
      </c>
      <c r="F329" s="34" t="s">
        <v>1237</v>
      </c>
      <c r="G329" s="36"/>
      <c r="H329" s="36"/>
      <c r="I329" s="36"/>
      <c r="J329" s="36">
        <v>0.91791475807171496</v>
      </c>
      <c r="K329" s="36"/>
      <c r="L329" s="36"/>
      <c r="M329" s="36"/>
      <c r="N329" s="36"/>
      <c r="O329" s="36"/>
      <c r="P329" s="36"/>
      <c r="Q329" s="36"/>
      <c r="R329" s="36"/>
      <c r="S329" s="36">
        <v>1</v>
      </c>
      <c r="T329" s="36"/>
      <c r="U329" s="36"/>
      <c r="V329" s="36"/>
      <c r="W329" s="36"/>
      <c r="X329" s="36"/>
      <c r="Y329" s="36"/>
      <c r="Z329" s="36"/>
      <c r="AA329" s="36"/>
      <c r="AB329" s="36">
        <v>0</v>
      </c>
      <c r="AC329" s="36"/>
      <c r="AD329" s="36"/>
      <c r="AE329" s="36"/>
      <c r="AF329" s="36"/>
      <c r="AG329" s="36"/>
      <c r="AH329" s="36">
        <v>0.91791475807171496</v>
      </c>
      <c r="AI329" s="36">
        <v>1</v>
      </c>
      <c r="AJ329" s="36">
        <v>0</v>
      </c>
    </row>
    <row r="330" spans="1:36" x14ac:dyDescent="0.25">
      <c r="A330" s="34" t="s">
        <v>207</v>
      </c>
      <c r="B330" s="77">
        <v>43348</v>
      </c>
      <c r="C330" s="77">
        <v>43371</v>
      </c>
      <c r="D330" s="34" t="s">
        <v>1660</v>
      </c>
      <c r="E330" s="34" t="s">
        <v>1226</v>
      </c>
      <c r="F330" s="34" t="s">
        <v>1227</v>
      </c>
      <c r="G330" s="36"/>
      <c r="H330" s="36"/>
      <c r="I330" s="36"/>
      <c r="J330" s="36">
        <v>2.4407360696387475</v>
      </c>
      <c r="K330" s="36"/>
      <c r="L330" s="36"/>
      <c r="M330" s="36"/>
      <c r="N330" s="36"/>
      <c r="O330" s="36"/>
      <c r="P330" s="36"/>
      <c r="Q330" s="36"/>
      <c r="R330" s="36"/>
      <c r="S330" s="36">
        <v>2</v>
      </c>
      <c r="T330" s="36"/>
      <c r="U330" s="36"/>
      <c r="V330" s="36"/>
      <c r="W330" s="36"/>
      <c r="X330" s="36"/>
      <c r="Y330" s="36"/>
      <c r="Z330" s="36"/>
      <c r="AA330" s="36"/>
      <c r="AB330" s="36">
        <v>0</v>
      </c>
      <c r="AC330" s="36"/>
      <c r="AD330" s="36"/>
      <c r="AE330" s="36"/>
      <c r="AF330" s="36"/>
      <c r="AG330" s="36"/>
      <c r="AH330" s="36">
        <v>2.4407360696387475</v>
      </c>
      <c r="AI330" s="36">
        <v>2</v>
      </c>
      <c r="AJ330" s="36">
        <v>0</v>
      </c>
    </row>
    <row r="331" spans="1:36" x14ac:dyDescent="0.25">
      <c r="A331" s="34" t="s">
        <v>207</v>
      </c>
      <c r="B331" s="77">
        <v>43348</v>
      </c>
      <c r="C331" s="77">
        <v>43371</v>
      </c>
      <c r="D331" s="34" t="s">
        <v>1699</v>
      </c>
      <c r="E331" s="34" t="s">
        <v>1230</v>
      </c>
      <c r="F331" s="34" t="s">
        <v>1231</v>
      </c>
      <c r="G331" s="36"/>
      <c r="H331" s="36"/>
      <c r="I331" s="36"/>
      <c r="J331" s="36">
        <v>28.293575934020591</v>
      </c>
      <c r="K331" s="36"/>
      <c r="L331" s="36"/>
      <c r="M331" s="36"/>
      <c r="N331" s="36"/>
      <c r="O331" s="36"/>
      <c r="P331" s="36"/>
      <c r="Q331" s="36"/>
      <c r="R331" s="36"/>
      <c r="S331" s="36">
        <v>25</v>
      </c>
      <c r="T331" s="36"/>
      <c r="U331" s="36"/>
      <c r="V331" s="36"/>
      <c r="W331" s="36"/>
      <c r="X331" s="36"/>
      <c r="Y331" s="36"/>
      <c r="Z331" s="36"/>
      <c r="AA331" s="36"/>
      <c r="AB331" s="36">
        <v>0</v>
      </c>
      <c r="AC331" s="36"/>
      <c r="AD331" s="36"/>
      <c r="AE331" s="36"/>
      <c r="AF331" s="36"/>
      <c r="AG331" s="36"/>
      <c r="AH331" s="36">
        <v>28.293575934020591</v>
      </c>
      <c r="AI331" s="36">
        <v>25</v>
      </c>
      <c r="AJ331" s="36">
        <v>0</v>
      </c>
    </row>
    <row r="332" spans="1:36" x14ac:dyDescent="0.25">
      <c r="A332" s="34" t="s">
        <v>207</v>
      </c>
      <c r="B332" s="77">
        <v>43348</v>
      </c>
      <c r="C332" s="77">
        <v>43371</v>
      </c>
      <c r="D332" s="34" t="s">
        <v>1728</v>
      </c>
      <c r="E332" s="34" t="s">
        <v>1228</v>
      </c>
      <c r="F332" s="34" t="s">
        <v>1229</v>
      </c>
      <c r="G332" s="36"/>
      <c r="H332" s="36"/>
      <c r="I332" s="36"/>
      <c r="J332" s="36">
        <v>13.427324050270306</v>
      </c>
      <c r="K332" s="36"/>
      <c r="L332" s="36"/>
      <c r="M332" s="36"/>
      <c r="N332" s="36"/>
      <c r="O332" s="36"/>
      <c r="P332" s="36"/>
      <c r="Q332" s="36"/>
      <c r="R332" s="36"/>
      <c r="S332" s="36">
        <v>8</v>
      </c>
      <c r="T332" s="36"/>
      <c r="U332" s="36"/>
      <c r="V332" s="36"/>
      <c r="W332" s="36"/>
      <c r="X332" s="36"/>
      <c r="Y332" s="36"/>
      <c r="Z332" s="36"/>
      <c r="AA332" s="36"/>
      <c r="AB332" s="36">
        <v>0</v>
      </c>
      <c r="AC332" s="36"/>
      <c r="AD332" s="36"/>
      <c r="AE332" s="36"/>
      <c r="AF332" s="36"/>
      <c r="AG332" s="36"/>
      <c r="AH332" s="36">
        <v>13.427324050270306</v>
      </c>
      <c r="AI332" s="36">
        <v>8</v>
      </c>
      <c r="AJ332" s="36">
        <v>0</v>
      </c>
    </row>
    <row r="333" spans="1:36" x14ac:dyDescent="0.25">
      <c r="A333" s="34" t="s">
        <v>207</v>
      </c>
      <c r="B333" s="77">
        <v>43348</v>
      </c>
      <c r="C333" s="77">
        <v>43371</v>
      </c>
      <c r="D333" s="34" t="s">
        <v>1728</v>
      </c>
      <c r="E333" s="34" t="s">
        <v>1234</v>
      </c>
      <c r="F333" s="34" t="s">
        <v>1235</v>
      </c>
      <c r="G333" s="36"/>
      <c r="H333" s="36"/>
      <c r="I333" s="36"/>
      <c r="J333" s="36">
        <v>1.6784155062837882</v>
      </c>
      <c r="K333" s="36"/>
      <c r="L333" s="36"/>
      <c r="M333" s="36"/>
      <c r="N333" s="36"/>
      <c r="O333" s="36"/>
      <c r="P333" s="36"/>
      <c r="Q333" s="36"/>
      <c r="R333" s="36"/>
      <c r="S333" s="36">
        <v>1</v>
      </c>
      <c r="T333" s="36"/>
      <c r="U333" s="36"/>
      <c r="V333" s="36"/>
      <c r="W333" s="36"/>
      <c r="X333" s="36"/>
      <c r="Y333" s="36"/>
      <c r="Z333" s="36"/>
      <c r="AA333" s="36"/>
      <c r="AB333" s="36">
        <v>0</v>
      </c>
      <c r="AC333" s="36"/>
      <c r="AD333" s="36"/>
      <c r="AE333" s="36"/>
      <c r="AF333" s="36"/>
      <c r="AG333" s="36"/>
      <c r="AH333" s="36">
        <v>1.6784155062837882</v>
      </c>
      <c r="AI333" s="36">
        <v>1</v>
      </c>
      <c r="AJ333" s="36">
        <v>0</v>
      </c>
    </row>
    <row r="334" spans="1:36" x14ac:dyDescent="0.25">
      <c r="A334" s="34" t="s">
        <v>207</v>
      </c>
      <c r="B334" s="77">
        <v>43348</v>
      </c>
      <c r="C334" s="77">
        <v>43371</v>
      </c>
      <c r="D334" s="34" t="s">
        <v>1730</v>
      </c>
      <c r="E334" s="34" t="s">
        <v>1241</v>
      </c>
      <c r="F334" s="34" t="s">
        <v>1242</v>
      </c>
      <c r="G334" s="36"/>
      <c r="H334" s="36"/>
      <c r="I334" s="36"/>
      <c r="J334" s="36">
        <v>3.2245304516797617</v>
      </c>
      <c r="K334" s="36"/>
      <c r="L334" s="36"/>
      <c r="M334" s="36"/>
      <c r="N334" s="36"/>
      <c r="O334" s="36"/>
      <c r="P334" s="36"/>
      <c r="Q334" s="36"/>
      <c r="R334" s="36"/>
      <c r="S334" s="36">
        <v>2</v>
      </c>
      <c r="T334" s="36"/>
      <c r="U334" s="36"/>
      <c r="V334" s="36"/>
      <c r="W334" s="36"/>
      <c r="X334" s="36"/>
      <c r="Y334" s="36"/>
      <c r="Z334" s="36"/>
      <c r="AA334" s="36"/>
      <c r="AB334" s="36">
        <v>0</v>
      </c>
      <c r="AC334" s="36"/>
      <c r="AD334" s="36"/>
      <c r="AE334" s="36"/>
      <c r="AF334" s="36"/>
      <c r="AG334" s="36"/>
      <c r="AH334" s="36">
        <v>3.2245304516797617</v>
      </c>
      <c r="AI334" s="36">
        <v>2</v>
      </c>
      <c r="AJ334" s="36">
        <v>0</v>
      </c>
    </row>
    <row r="335" spans="1:36" x14ac:dyDescent="0.25">
      <c r="A335" s="34" t="s">
        <v>207</v>
      </c>
      <c r="B335" s="77">
        <v>43348</v>
      </c>
      <c r="C335" s="77">
        <v>43371</v>
      </c>
      <c r="D335" s="34" t="s">
        <v>1744</v>
      </c>
      <c r="E335" s="34" t="s">
        <v>1239</v>
      </c>
      <c r="F335" s="34" t="s">
        <v>1240</v>
      </c>
      <c r="G335" s="36"/>
      <c r="H335" s="36"/>
      <c r="I335" s="36"/>
      <c r="J335" s="36">
        <v>6.4490609033595234</v>
      </c>
      <c r="K335" s="36"/>
      <c r="L335" s="36"/>
      <c r="M335" s="36"/>
      <c r="N335" s="36"/>
      <c r="O335" s="36"/>
      <c r="P335" s="36"/>
      <c r="Q335" s="36"/>
      <c r="R335" s="36"/>
      <c r="S335" s="36">
        <v>4</v>
      </c>
      <c r="T335" s="36"/>
      <c r="U335" s="36"/>
      <c r="V335" s="36"/>
      <c r="W335" s="36"/>
      <c r="X335" s="36"/>
      <c r="Y335" s="36"/>
      <c r="Z335" s="36"/>
      <c r="AA335" s="36"/>
      <c r="AB335" s="36">
        <v>0</v>
      </c>
      <c r="AC335" s="36"/>
      <c r="AD335" s="36"/>
      <c r="AE335" s="36"/>
      <c r="AF335" s="36"/>
      <c r="AG335" s="36"/>
      <c r="AH335" s="36">
        <v>6.4490609033595234</v>
      </c>
      <c r="AI335" s="36">
        <v>4</v>
      </c>
      <c r="AJ335" s="36">
        <v>0</v>
      </c>
    </row>
    <row r="336" spans="1:36" x14ac:dyDescent="0.25">
      <c r="A336" s="34" t="s">
        <v>207</v>
      </c>
      <c r="B336" s="77">
        <v>43348</v>
      </c>
      <c r="C336" s="77">
        <v>43371</v>
      </c>
      <c r="D336" s="34" t="s">
        <v>1746</v>
      </c>
      <c r="E336" s="34" t="s">
        <v>1238</v>
      </c>
      <c r="F336" s="34" t="s">
        <v>412</v>
      </c>
      <c r="G336" s="36"/>
      <c r="H336" s="36"/>
      <c r="I336" s="36"/>
      <c r="J336" s="36">
        <v>6.4490609033595234</v>
      </c>
      <c r="K336" s="36"/>
      <c r="L336" s="36"/>
      <c r="M336" s="36"/>
      <c r="N336" s="36"/>
      <c r="O336" s="36"/>
      <c r="P336" s="36"/>
      <c r="Q336" s="36"/>
      <c r="R336" s="36"/>
      <c r="S336" s="36">
        <v>4</v>
      </c>
      <c r="T336" s="36"/>
      <c r="U336" s="36"/>
      <c r="V336" s="36"/>
      <c r="W336" s="36"/>
      <c r="X336" s="36"/>
      <c r="Y336" s="36"/>
      <c r="Z336" s="36"/>
      <c r="AA336" s="36"/>
      <c r="AB336" s="36">
        <v>0</v>
      </c>
      <c r="AC336" s="36"/>
      <c r="AD336" s="36"/>
      <c r="AE336" s="36"/>
      <c r="AF336" s="36"/>
      <c r="AG336" s="36"/>
      <c r="AH336" s="36">
        <v>6.4490609033595234</v>
      </c>
      <c r="AI336" s="36">
        <v>4</v>
      </c>
      <c r="AJ336" s="36">
        <v>0</v>
      </c>
    </row>
    <row r="337" spans="1:36" x14ac:dyDescent="0.25">
      <c r="A337" s="34" t="s">
        <v>207</v>
      </c>
      <c r="B337" s="77">
        <v>43348</v>
      </c>
      <c r="C337" s="77">
        <v>43378</v>
      </c>
      <c r="D337" s="34" t="s">
        <v>1607</v>
      </c>
      <c r="E337" s="34" t="s">
        <v>1243</v>
      </c>
      <c r="F337" s="34" t="s">
        <v>51</v>
      </c>
      <c r="G337" s="36"/>
      <c r="H337" s="36"/>
      <c r="I337" s="36"/>
      <c r="J337" s="36"/>
      <c r="K337" s="36">
        <v>10.536729677310131</v>
      </c>
      <c r="L337" s="36"/>
      <c r="M337" s="36"/>
      <c r="N337" s="36"/>
      <c r="O337" s="36"/>
      <c r="P337" s="36"/>
      <c r="Q337" s="36"/>
      <c r="R337" s="36"/>
      <c r="S337" s="36"/>
      <c r="T337" s="36">
        <v>15</v>
      </c>
      <c r="U337" s="36"/>
      <c r="V337" s="36"/>
      <c r="W337" s="36"/>
      <c r="X337" s="36"/>
      <c r="Y337" s="36"/>
      <c r="Z337" s="36"/>
      <c r="AA337" s="36"/>
      <c r="AB337" s="36"/>
      <c r="AC337" s="36">
        <v>0</v>
      </c>
      <c r="AD337" s="36"/>
      <c r="AE337" s="36"/>
      <c r="AF337" s="36"/>
      <c r="AG337" s="36"/>
      <c r="AH337" s="36">
        <v>10.536729677310131</v>
      </c>
      <c r="AI337" s="36">
        <v>15</v>
      </c>
      <c r="AJ337" s="36">
        <v>0</v>
      </c>
    </row>
    <row r="338" spans="1:36" x14ac:dyDescent="0.25">
      <c r="A338" s="34" t="s">
        <v>207</v>
      </c>
      <c r="B338" s="77">
        <v>43348</v>
      </c>
      <c r="C338" s="77">
        <v>43378</v>
      </c>
      <c r="D338" s="34" t="s">
        <v>1723</v>
      </c>
      <c r="E338" s="34" t="s">
        <v>1243</v>
      </c>
      <c r="F338" s="34" t="s">
        <v>51</v>
      </c>
      <c r="G338" s="36"/>
      <c r="H338" s="36"/>
      <c r="I338" s="36"/>
      <c r="J338" s="36"/>
      <c r="K338" s="36">
        <v>9.6777769298679228</v>
      </c>
      <c r="L338" s="36"/>
      <c r="M338" s="36"/>
      <c r="N338" s="36"/>
      <c r="O338" s="36"/>
      <c r="P338" s="36"/>
      <c r="Q338" s="36"/>
      <c r="R338" s="36"/>
      <c r="S338" s="36"/>
      <c r="T338" s="36">
        <v>8</v>
      </c>
      <c r="U338" s="36"/>
      <c r="V338" s="36"/>
      <c r="W338" s="36"/>
      <c r="X338" s="36"/>
      <c r="Y338" s="36"/>
      <c r="Z338" s="36"/>
      <c r="AA338" s="36"/>
      <c r="AB338" s="36"/>
      <c r="AC338" s="36">
        <v>0</v>
      </c>
      <c r="AD338" s="36"/>
      <c r="AE338" s="36"/>
      <c r="AF338" s="36"/>
      <c r="AG338" s="36"/>
      <c r="AH338" s="36">
        <v>9.6777769298679228</v>
      </c>
      <c r="AI338" s="36">
        <v>8</v>
      </c>
      <c r="AJ338" s="36">
        <v>0</v>
      </c>
    </row>
    <row r="339" spans="1:36" x14ac:dyDescent="0.25">
      <c r="A339" s="34" t="s">
        <v>207</v>
      </c>
      <c r="B339" s="77">
        <v>43348</v>
      </c>
      <c r="C339" s="77">
        <v>43378</v>
      </c>
      <c r="D339" s="34" t="s">
        <v>1741</v>
      </c>
      <c r="E339" s="34" t="s">
        <v>1243</v>
      </c>
      <c r="F339" s="34" t="s">
        <v>51</v>
      </c>
      <c r="G339" s="36"/>
      <c r="H339" s="36"/>
      <c r="I339" s="36"/>
      <c r="J339" s="36"/>
      <c r="K339" s="36">
        <v>7.0306738230259</v>
      </c>
      <c r="L339" s="36"/>
      <c r="M339" s="36"/>
      <c r="N339" s="36"/>
      <c r="O339" s="36"/>
      <c r="P339" s="36"/>
      <c r="Q339" s="36"/>
      <c r="R339" s="36"/>
      <c r="S339" s="36"/>
      <c r="T339" s="36">
        <v>6</v>
      </c>
      <c r="U339" s="36"/>
      <c r="V339" s="36"/>
      <c r="W339" s="36"/>
      <c r="X339" s="36"/>
      <c r="Y339" s="36"/>
      <c r="Z339" s="36"/>
      <c r="AA339" s="36"/>
      <c r="AB339" s="36"/>
      <c r="AC339" s="36">
        <v>0</v>
      </c>
      <c r="AD339" s="36"/>
      <c r="AE339" s="36"/>
      <c r="AF339" s="36"/>
      <c r="AG339" s="36"/>
      <c r="AH339" s="36">
        <v>7.0306738230259</v>
      </c>
      <c r="AI339" s="36">
        <v>6</v>
      </c>
      <c r="AJ339" s="36">
        <v>0</v>
      </c>
    </row>
    <row r="340" spans="1:36" x14ac:dyDescent="0.25">
      <c r="A340" s="34" t="s">
        <v>207</v>
      </c>
      <c r="B340" s="77">
        <v>43348</v>
      </c>
      <c r="C340" s="77">
        <v>43378</v>
      </c>
      <c r="D340" s="34" t="s">
        <v>1757</v>
      </c>
      <c r="E340" s="34" t="s">
        <v>1243</v>
      </c>
      <c r="F340" s="34" t="s">
        <v>51</v>
      </c>
      <c r="G340" s="36"/>
      <c r="H340" s="36"/>
      <c r="I340" s="36"/>
      <c r="J340" s="36"/>
      <c r="K340" s="36">
        <v>3.423072283768628</v>
      </c>
      <c r="L340" s="36"/>
      <c r="M340" s="36"/>
      <c r="N340" s="36"/>
      <c r="O340" s="36"/>
      <c r="P340" s="36"/>
      <c r="Q340" s="36"/>
      <c r="R340" s="36"/>
      <c r="S340" s="36"/>
      <c r="T340" s="36">
        <v>3</v>
      </c>
      <c r="U340" s="36"/>
      <c r="V340" s="36"/>
      <c r="W340" s="36"/>
      <c r="X340" s="36"/>
      <c r="Y340" s="36"/>
      <c r="Z340" s="36"/>
      <c r="AA340" s="36"/>
      <c r="AB340" s="36"/>
      <c r="AC340" s="36">
        <v>0</v>
      </c>
      <c r="AD340" s="36"/>
      <c r="AE340" s="36"/>
      <c r="AF340" s="36"/>
      <c r="AG340" s="36"/>
      <c r="AH340" s="36">
        <v>3.423072283768628</v>
      </c>
      <c r="AI340" s="36">
        <v>3</v>
      </c>
      <c r="AJ340" s="36">
        <v>0</v>
      </c>
    </row>
    <row r="341" spans="1:36" x14ac:dyDescent="0.25">
      <c r="A341" s="34" t="s">
        <v>207</v>
      </c>
      <c r="B341" s="77">
        <v>43348</v>
      </c>
      <c r="C341" s="77">
        <v>43395</v>
      </c>
      <c r="D341" s="34" t="s">
        <v>1761</v>
      </c>
      <c r="E341" s="34" t="s">
        <v>1244</v>
      </c>
      <c r="F341" s="34" t="s">
        <v>557</v>
      </c>
      <c r="G341" s="36"/>
      <c r="H341" s="36"/>
      <c r="I341" s="36"/>
      <c r="J341" s="36"/>
      <c r="K341" s="36"/>
      <c r="L341" s="36"/>
      <c r="M341" s="36"/>
      <c r="N341" s="36">
        <v>14.827853784235398</v>
      </c>
      <c r="O341" s="36"/>
      <c r="P341" s="36"/>
      <c r="Q341" s="36"/>
      <c r="R341" s="36"/>
      <c r="S341" s="36"/>
      <c r="T341" s="36"/>
      <c r="U341" s="36"/>
      <c r="V341" s="36"/>
      <c r="W341" s="36">
        <v>12</v>
      </c>
      <c r="X341" s="36"/>
      <c r="Y341" s="36"/>
      <c r="Z341" s="36"/>
      <c r="AA341" s="36"/>
      <c r="AB341" s="36"/>
      <c r="AC341" s="36"/>
      <c r="AD341" s="36"/>
      <c r="AE341" s="36"/>
      <c r="AF341" s="36">
        <v>0</v>
      </c>
      <c r="AG341" s="36"/>
      <c r="AH341" s="36">
        <v>14.827853784235398</v>
      </c>
      <c r="AI341" s="36">
        <v>12</v>
      </c>
      <c r="AJ341" s="36">
        <v>0</v>
      </c>
    </row>
    <row r="342" spans="1:36" x14ac:dyDescent="0.25">
      <c r="A342" s="34" t="s">
        <v>207</v>
      </c>
      <c r="B342" s="77">
        <v>43348</v>
      </c>
      <c r="C342" s="77">
        <v>43396</v>
      </c>
      <c r="D342" s="34" t="s">
        <v>1738</v>
      </c>
      <c r="E342" s="34" t="s">
        <v>1245</v>
      </c>
      <c r="F342" s="34" t="s">
        <v>415</v>
      </c>
      <c r="G342" s="36"/>
      <c r="H342" s="36"/>
      <c r="I342" s="36"/>
      <c r="J342" s="36"/>
      <c r="K342" s="36"/>
      <c r="L342" s="36"/>
      <c r="M342" s="36"/>
      <c r="N342" s="36">
        <v>62.073894523842576</v>
      </c>
      <c r="O342" s="36"/>
      <c r="P342" s="36"/>
      <c r="Q342" s="36"/>
      <c r="R342" s="36"/>
      <c r="S342" s="36"/>
      <c r="T342" s="36"/>
      <c r="U342" s="36"/>
      <c r="V342" s="36"/>
      <c r="W342" s="36">
        <v>50</v>
      </c>
      <c r="X342" s="36"/>
      <c r="Y342" s="36"/>
      <c r="Z342" s="36"/>
      <c r="AA342" s="36"/>
      <c r="AB342" s="36"/>
      <c r="AC342" s="36"/>
      <c r="AD342" s="36"/>
      <c r="AE342" s="36"/>
      <c r="AF342" s="36">
        <v>0</v>
      </c>
      <c r="AG342" s="36"/>
      <c r="AH342" s="36">
        <v>62.073894523842576</v>
      </c>
      <c r="AI342" s="36">
        <v>50</v>
      </c>
      <c r="AJ342" s="36">
        <v>0</v>
      </c>
    </row>
    <row r="343" spans="1:36" x14ac:dyDescent="0.25">
      <c r="A343" s="34" t="s">
        <v>207</v>
      </c>
      <c r="B343" s="77">
        <v>43348</v>
      </c>
      <c r="C343" s="77">
        <v>43402</v>
      </c>
      <c r="D343" s="34" t="s">
        <v>1635</v>
      </c>
      <c r="E343" s="34" t="s">
        <v>1246</v>
      </c>
      <c r="F343" s="34" t="s">
        <v>1247</v>
      </c>
      <c r="G343" s="36"/>
      <c r="H343" s="36"/>
      <c r="I343" s="36"/>
      <c r="J343" s="36"/>
      <c r="K343" s="36"/>
      <c r="L343" s="36"/>
      <c r="M343" s="36"/>
      <c r="N343" s="36"/>
      <c r="O343" s="36">
        <v>1.9544814634595995</v>
      </c>
      <c r="P343" s="36"/>
      <c r="Q343" s="36"/>
      <c r="R343" s="36"/>
      <c r="S343" s="36"/>
      <c r="T343" s="36"/>
      <c r="U343" s="36"/>
      <c r="V343" s="36"/>
      <c r="W343" s="36"/>
      <c r="X343" s="36">
        <v>2</v>
      </c>
      <c r="Y343" s="36"/>
      <c r="Z343" s="36"/>
      <c r="AA343" s="36"/>
      <c r="AB343" s="36"/>
      <c r="AC343" s="36"/>
      <c r="AD343" s="36"/>
      <c r="AE343" s="36"/>
      <c r="AF343" s="36"/>
      <c r="AG343" s="36">
        <v>0</v>
      </c>
      <c r="AH343" s="36">
        <v>1.9544814634595995</v>
      </c>
      <c r="AI343" s="36">
        <v>2</v>
      </c>
      <c r="AJ343" s="36">
        <v>0</v>
      </c>
    </row>
    <row r="344" spans="1:36" x14ac:dyDescent="0.25">
      <c r="A344" s="34" t="s">
        <v>207</v>
      </c>
      <c r="B344" s="77">
        <v>43348</v>
      </c>
      <c r="C344" s="77">
        <v>43402</v>
      </c>
      <c r="D344" s="34" t="s">
        <v>1663</v>
      </c>
      <c r="E344" s="34" t="s">
        <v>1248</v>
      </c>
      <c r="F344" s="34" t="s">
        <v>67</v>
      </c>
      <c r="G344" s="36"/>
      <c r="H344" s="36"/>
      <c r="I344" s="36"/>
      <c r="J344" s="36"/>
      <c r="K344" s="36"/>
      <c r="L344" s="36"/>
      <c r="M344" s="36"/>
      <c r="N344" s="36"/>
      <c r="O344" s="36">
        <v>55.39062341159363</v>
      </c>
      <c r="P344" s="36"/>
      <c r="Q344" s="36"/>
      <c r="R344" s="36"/>
      <c r="S344" s="36"/>
      <c r="T344" s="36"/>
      <c r="U344" s="36"/>
      <c r="V344" s="36"/>
      <c r="W344" s="36"/>
      <c r="X344" s="36">
        <v>50</v>
      </c>
      <c r="Y344" s="36"/>
      <c r="Z344" s="36"/>
      <c r="AA344" s="36"/>
      <c r="AB344" s="36"/>
      <c r="AC344" s="36"/>
      <c r="AD344" s="36"/>
      <c r="AE344" s="36"/>
      <c r="AF344" s="36"/>
      <c r="AG344" s="36">
        <v>0</v>
      </c>
      <c r="AH344" s="36">
        <v>55.39062341159363</v>
      </c>
      <c r="AI344" s="36">
        <v>50</v>
      </c>
      <c r="AJ344" s="36">
        <v>0</v>
      </c>
    </row>
    <row r="345" spans="1:36" x14ac:dyDescent="0.25">
      <c r="A345" s="34" t="s">
        <v>207</v>
      </c>
      <c r="B345" s="77">
        <v>43348</v>
      </c>
      <c r="C345" s="77">
        <v>43472</v>
      </c>
      <c r="D345" s="34" t="s">
        <v>1589</v>
      </c>
      <c r="E345" s="34" t="s">
        <v>1251</v>
      </c>
      <c r="F345" s="34" t="s">
        <v>30</v>
      </c>
      <c r="G345" s="36"/>
      <c r="H345" s="36"/>
      <c r="I345" s="36"/>
      <c r="J345" s="36"/>
      <c r="K345" s="36"/>
      <c r="L345" s="36"/>
      <c r="M345" s="36"/>
      <c r="N345" s="36"/>
      <c r="O345" s="36">
        <v>77.376265106585521</v>
      </c>
      <c r="P345" s="36"/>
      <c r="Q345" s="36"/>
      <c r="R345" s="36"/>
      <c r="S345" s="36"/>
      <c r="T345" s="36"/>
      <c r="U345" s="36"/>
      <c r="V345" s="36"/>
      <c r="W345" s="36"/>
      <c r="X345" s="36">
        <v>125</v>
      </c>
      <c r="Y345" s="36"/>
      <c r="Z345" s="36"/>
      <c r="AA345" s="36"/>
      <c r="AB345" s="36"/>
      <c r="AC345" s="36"/>
      <c r="AD345" s="36"/>
      <c r="AE345" s="36"/>
      <c r="AF345" s="36"/>
      <c r="AG345" s="36">
        <v>0</v>
      </c>
      <c r="AH345" s="36">
        <v>77.376265106585521</v>
      </c>
      <c r="AI345" s="36">
        <v>125</v>
      </c>
      <c r="AJ345" s="36">
        <v>0</v>
      </c>
    </row>
    <row r="346" spans="1:36" x14ac:dyDescent="0.25">
      <c r="A346" s="34" t="s">
        <v>207</v>
      </c>
      <c r="B346" s="77">
        <v>43349</v>
      </c>
      <c r="C346" s="77">
        <v>43364</v>
      </c>
      <c r="D346" s="34" t="s">
        <v>1631</v>
      </c>
      <c r="E346" s="34" t="s">
        <v>1253</v>
      </c>
      <c r="F346" s="34" t="s">
        <v>1254</v>
      </c>
      <c r="G346" s="36"/>
      <c r="H346" s="36"/>
      <c r="I346" s="36">
        <v>1.0396603911307907</v>
      </c>
      <c r="J346" s="36"/>
      <c r="K346" s="36"/>
      <c r="L346" s="36"/>
      <c r="M346" s="36"/>
      <c r="N346" s="36"/>
      <c r="O346" s="36"/>
      <c r="P346" s="36"/>
      <c r="Q346" s="36"/>
      <c r="R346" s="36">
        <v>1</v>
      </c>
      <c r="S346" s="36"/>
      <c r="T346" s="36"/>
      <c r="U346" s="36"/>
      <c r="V346" s="36"/>
      <c r="W346" s="36"/>
      <c r="X346" s="36"/>
      <c r="Y346" s="36"/>
      <c r="Z346" s="36"/>
      <c r="AA346" s="36">
        <v>0</v>
      </c>
      <c r="AB346" s="36"/>
      <c r="AC346" s="36"/>
      <c r="AD346" s="36"/>
      <c r="AE346" s="36"/>
      <c r="AF346" s="36"/>
      <c r="AG346" s="36"/>
      <c r="AH346" s="36">
        <v>1.0396603911307907</v>
      </c>
      <c r="AI346" s="36">
        <v>1</v>
      </c>
      <c r="AJ346" s="36">
        <v>0</v>
      </c>
    </row>
    <row r="347" spans="1:36" x14ac:dyDescent="0.25">
      <c r="A347" s="34" t="s">
        <v>207</v>
      </c>
      <c r="B347" s="77">
        <v>43349</v>
      </c>
      <c r="C347" s="77">
        <v>43367</v>
      </c>
      <c r="D347" s="34" t="s">
        <v>1603</v>
      </c>
      <c r="E347" s="34" t="s">
        <v>1255</v>
      </c>
      <c r="F347" s="34" t="s">
        <v>1256</v>
      </c>
      <c r="G347" s="36"/>
      <c r="H347" s="36"/>
      <c r="I347" s="36"/>
      <c r="J347" s="36">
        <v>1.8358295161434299</v>
      </c>
      <c r="K347" s="36"/>
      <c r="L347" s="36"/>
      <c r="M347" s="36"/>
      <c r="N347" s="36"/>
      <c r="O347" s="36"/>
      <c r="P347" s="36"/>
      <c r="Q347" s="36"/>
      <c r="R347" s="36"/>
      <c r="S347" s="36">
        <v>2</v>
      </c>
      <c r="T347" s="36"/>
      <c r="U347" s="36"/>
      <c r="V347" s="36"/>
      <c r="W347" s="36"/>
      <c r="X347" s="36"/>
      <c r="Y347" s="36"/>
      <c r="Z347" s="36"/>
      <c r="AA347" s="36"/>
      <c r="AB347" s="36">
        <v>0</v>
      </c>
      <c r="AC347" s="36"/>
      <c r="AD347" s="36"/>
      <c r="AE347" s="36"/>
      <c r="AF347" s="36"/>
      <c r="AG347" s="36"/>
      <c r="AH347" s="36">
        <v>1.8358295161434299</v>
      </c>
      <c r="AI347" s="36">
        <v>2</v>
      </c>
      <c r="AJ347" s="36">
        <v>0</v>
      </c>
    </row>
    <row r="348" spans="1:36" x14ac:dyDescent="0.25">
      <c r="A348" s="34" t="s">
        <v>207</v>
      </c>
      <c r="B348" s="77">
        <v>43349</v>
      </c>
      <c r="C348" s="77">
        <v>43395</v>
      </c>
      <c r="D348" s="34" t="s">
        <v>1672</v>
      </c>
      <c r="E348" s="34" t="s">
        <v>1259</v>
      </c>
      <c r="F348" s="34" t="s">
        <v>1260</v>
      </c>
      <c r="G348" s="36"/>
      <c r="H348" s="36"/>
      <c r="I348" s="36"/>
      <c r="J348" s="36"/>
      <c r="K348" s="36"/>
      <c r="L348" s="36"/>
      <c r="M348" s="36"/>
      <c r="N348" s="36">
        <v>22.241780676353095</v>
      </c>
      <c r="O348" s="36"/>
      <c r="P348" s="36"/>
      <c r="Q348" s="36"/>
      <c r="R348" s="36"/>
      <c r="S348" s="36"/>
      <c r="T348" s="36"/>
      <c r="U348" s="36"/>
      <c r="V348" s="36"/>
      <c r="W348" s="36">
        <v>18</v>
      </c>
      <c r="X348" s="36"/>
      <c r="Y348" s="36"/>
      <c r="Z348" s="36"/>
      <c r="AA348" s="36"/>
      <c r="AB348" s="36"/>
      <c r="AC348" s="36"/>
      <c r="AD348" s="36"/>
      <c r="AE348" s="36"/>
      <c r="AF348" s="36">
        <v>0</v>
      </c>
      <c r="AG348" s="36"/>
      <c r="AH348" s="36">
        <v>22.241780676353095</v>
      </c>
      <c r="AI348" s="36">
        <v>18</v>
      </c>
      <c r="AJ348" s="36">
        <v>0</v>
      </c>
    </row>
    <row r="349" spans="1:36" x14ac:dyDescent="0.25">
      <c r="A349" s="34" t="s">
        <v>207</v>
      </c>
      <c r="B349" s="77">
        <v>43349</v>
      </c>
      <c r="C349" s="77">
        <v>43395</v>
      </c>
      <c r="D349" s="34" t="s">
        <v>1730</v>
      </c>
      <c r="E349" s="34" t="s">
        <v>1257</v>
      </c>
      <c r="F349" s="34" t="s">
        <v>1258</v>
      </c>
      <c r="G349" s="36"/>
      <c r="H349" s="36"/>
      <c r="I349" s="36"/>
      <c r="J349" s="36"/>
      <c r="K349" s="36"/>
      <c r="L349" s="36"/>
      <c r="M349" s="36"/>
      <c r="N349" s="36">
        <v>16.071515452883709</v>
      </c>
      <c r="O349" s="36"/>
      <c r="P349" s="36"/>
      <c r="Q349" s="36"/>
      <c r="R349" s="36"/>
      <c r="S349" s="36"/>
      <c r="T349" s="36"/>
      <c r="U349" s="36"/>
      <c r="V349" s="36"/>
      <c r="W349" s="36">
        <v>12</v>
      </c>
      <c r="X349" s="36"/>
      <c r="Y349" s="36"/>
      <c r="Z349" s="36"/>
      <c r="AA349" s="36"/>
      <c r="AB349" s="36"/>
      <c r="AC349" s="36"/>
      <c r="AD349" s="36"/>
      <c r="AE349" s="36"/>
      <c r="AF349" s="36">
        <v>0</v>
      </c>
      <c r="AG349" s="36"/>
      <c r="AH349" s="36">
        <v>16.071515452883709</v>
      </c>
      <c r="AI349" s="36">
        <v>12</v>
      </c>
      <c r="AJ349" s="36">
        <v>0</v>
      </c>
    </row>
    <row r="350" spans="1:36" x14ac:dyDescent="0.25">
      <c r="A350" s="34" t="s">
        <v>207</v>
      </c>
      <c r="B350" s="77">
        <v>43349</v>
      </c>
      <c r="C350" s="77">
        <v>43396</v>
      </c>
      <c r="D350" s="34" t="s">
        <v>1649</v>
      </c>
      <c r="E350" s="34" t="s">
        <v>1265</v>
      </c>
      <c r="F350" s="34" t="s">
        <v>1266</v>
      </c>
      <c r="G350" s="36"/>
      <c r="H350" s="36"/>
      <c r="I350" s="36"/>
      <c r="J350" s="36"/>
      <c r="K350" s="36"/>
      <c r="L350" s="36"/>
      <c r="M350" s="36"/>
      <c r="N350" s="36">
        <v>12.763273504631192</v>
      </c>
      <c r="O350" s="36"/>
      <c r="P350" s="36"/>
      <c r="Q350" s="36"/>
      <c r="R350" s="36"/>
      <c r="S350" s="36"/>
      <c r="T350" s="36"/>
      <c r="U350" s="36"/>
      <c r="V350" s="36"/>
      <c r="W350" s="36">
        <v>10</v>
      </c>
      <c r="X350" s="36"/>
      <c r="Y350" s="36"/>
      <c r="Z350" s="36"/>
      <c r="AA350" s="36"/>
      <c r="AB350" s="36"/>
      <c r="AC350" s="36"/>
      <c r="AD350" s="36"/>
      <c r="AE350" s="36"/>
      <c r="AF350" s="36">
        <v>0</v>
      </c>
      <c r="AG350" s="36"/>
      <c r="AH350" s="36">
        <v>12.763273504631192</v>
      </c>
      <c r="AI350" s="36">
        <v>10</v>
      </c>
      <c r="AJ350" s="36">
        <v>0</v>
      </c>
    </row>
    <row r="351" spans="1:36" x14ac:dyDescent="0.25">
      <c r="A351" s="34" t="s">
        <v>207</v>
      </c>
      <c r="B351" s="77">
        <v>43349</v>
      </c>
      <c r="C351" s="77">
        <v>43396</v>
      </c>
      <c r="D351" s="34" t="s">
        <v>1730</v>
      </c>
      <c r="E351" s="34" t="s">
        <v>1263</v>
      </c>
      <c r="F351" s="34" t="s">
        <v>1264</v>
      </c>
      <c r="G351" s="36"/>
      <c r="H351" s="36"/>
      <c r="I351" s="36"/>
      <c r="J351" s="36"/>
      <c r="K351" s="36"/>
      <c r="L351" s="36"/>
      <c r="M351" s="36"/>
      <c r="N351" s="36">
        <v>3.2245304516797617</v>
      </c>
      <c r="O351" s="36"/>
      <c r="P351" s="36"/>
      <c r="Q351" s="36"/>
      <c r="R351" s="36"/>
      <c r="S351" s="36"/>
      <c r="T351" s="36"/>
      <c r="U351" s="36"/>
      <c r="V351" s="36"/>
      <c r="W351" s="36">
        <v>2</v>
      </c>
      <c r="X351" s="36"/>
      <c r="Y351" s="36"/>
      <c r="Z351" s="36"/>
      <c r="AA351" s="36"/>
      <c r="AB351" s="36"/>
      <c r="AC351" s="36"/>
      <c r="AD351" s="36"/>
      <c r="AE351" s="36"/>
      <c r="AF351" s="36">
        <v>0</v>
      </c>
      <c r="AG351" s="36"/>
      <c r="AH351" s="36">
        <v>3.2245304516797617</v>
      </c>
      <c r="AI351" s="36">
        <v>2</v>
      </c>
      <c r="AJ351" s="36">
        <v>0</v>
      </c>
    </row>
    <row r="352" spans="1:36" x14ac:dyDescent="0.25">
      <c r="A352" s="34" t="s">
        <v>207</v>
      </c>
      <c r="B352" s="77">
        <v>43349</v>
      </c>
      <c r="C352" s="77">
        <v>43396</v>
      </c>
      <c r="D352" s="34" t="s">
        <v>1734</v>
      </c>
      <c r="E352" s="34" t="s">
        <v>1261</v>
      </c>
      <c r="F352" s="34" t="s">
        <v>1262</v>
      </c>
      <c r="G352" s="36"/>
      <c r="H352" s="36"/>
      <c r="I352" s="36"/>
      <c r="J352" s="36"/>
      <c r="K352" s="36"/>
      <c r="L352" s="36"/>
      <c r="M352" s="36"/>
      <c r="N352" s="36">
        <v>8.6855227232093135</v>
      </c>
      <c r="O352" s="36"/>
      <c r="P352" s="36"/>
      <c r="Q352" s="36"/>
      <c r="R352" s="36"/>
      <c r="S352" s="36"/>
      <c r="T352" s="36"/>
      <c r="U352" s="36"/>
      <c r="V352" s="36"/>
      <c r="W352" s="36">
        <v>5</v>
      </c>
      <c r="X352" s="36"/>
      <c r="Y352" s="36"/>
      <c r="Z352" s="36"/>
      <c r="AA352" s="36"/>
      <c r="AB352" s="36"/>
      <c r="AC352" s="36"/>
      <c r="AD352" s="36"/>
      <c r="AE352" s="36"/>
      <c r="AF352" s="36">
        <v>0</v>
      </c>
      <c r="AG352" s="36"/>
      <c r="AH352" s="36">
        <v>8.6855227232093135</v>
      </c>
      <c r="AI352" s="36">
        <v>5</v>
      </c>
      <c r="AJ352" s="36">
        <v>0</v>
      </c>
    </row>
    <row r="353" spans="1:36" x14ac:dyDescent="0.25">
      <c r="A353" s="34" t="s">
        <v>207</v>
      </c>
      <c r="B353" s="77">
        <v>43349</v>
      </c>
      <c r="C353" s="77">
        <v>43402</v>
      </c>
      <c r="D353" s="34" t="s">
        <v>1661</v>
      </c>
      <c r="E353" s="34" t="s">
        <v>1267</v>
      </c>
      <c r="F353" s="34" t="s">
        <v>1268</v>
      </c>
      <c r="G353" s="36"/>
      <c r="H353" s="36"/>
      <c r="I353" s="36"/>
      <c r="J353" s="36"/>
      <c r="K353" s="36"/>
      <c r="L353" s="36"/>
      <c r="M353" s="36"/>
      <c r="N353" s="36"/>
      <c r="O353" s="36">
        <v>1.2203680348193737</v>
      </c>
      <c r="P353" s="36"/>
      <c r="Q353" s="36"/>
      <c r="R353" s="36"/>
      <c r="S353" s="36"/>
      <c r="T353" s="36"/>
      <c r="U353" s="36"/>
      <c r="V353" s="36"/>
      <c r="W353" s="36"/>
      <c r="X353" s="36">
        <v>1</v>
      </c>
      <c r="Y353" s="36"/>
      <c r="Z353" s="36"/>
      <c r="AA353" s="36"/>
      <c r="AB353" s="36"/>
      <c r="AC353" s="36"/>
      <c r="AD353" s="36"/>
      <c r="AE353" s="36"/>
      <c r="AF353" s="36"/>
      <c r="AG353" s="36">
        <v>0</v>
      </c>
      <c r="AH353" s="36">
        <v>1.2203680348193737</v>
      </c>
      <c r="AI353" s="36">
        <v>1</v>
      </c>
      <c r="AJ353" s="36">
        <v>0</v>
      </c>
    </row>
    <row r="354" spans="1:36" x14ac:dyDescent="0.25">
      <c r="A354" s="34" t="s">
        <v>207</v>
      </c>
      <c r="B354" s="77">
        <v>43349</v>
      </c>
      <c r="C354" s="77">
        <v>43402</v>
      </c>
      <c r="D354" s="34" t="s">
        <v>1703</v>
      </c>
      <c r="E354" s="34" t="s">
        <v>1269</v>
      </c>
      <c r="F354" s="34" t="s">
        <v>1270</v>
      </c>
      <c r="G354" s="36"/>
      <c r="H354" s="36"/>
      <c r="I354" s="36"/>
      <c r="J354" s="36"/>
      <c r="K354" s="36"/>
      <c r="L354" s="36"/>
      <c r="M354" s="36"/>
      <c r="N354" s="36"/>
      <c r="O354" s="36">
        <v>3.0969614101634511</v>
      </c>
      <c r="P354" s="36"/>
      <c r="Q354" s="36"/>
      <c r="R354" s="36"/>
      <c r="S354" s="36"/>
      <c r="T354" s="36"/>
      <c r="U354" s="36"/>
      <c r="V354" s="36"/>
      <c r="W354" s="36"/>
      <c r="X354" s="36">
        <v>2</v>
      </c>
      <c r="Y354" s="36"/>
      <c r="Z354" s="36"/>
      <c r="AA354" s="36"/>
      <c r="AB354" s="36"/>
      <c r="AC354" s="36"/>
      <c r="AD354" s="36"/>
      <c r="AE354" s="36"/>
      <c r="AF354" s="36"/>
      <c r="AG354" s="36">
        <v>0</v>
      </c>
      <c r="AH354" s="36">
        <v>3.0969614101634511</v>
      </c>
      <c r="AI354" s="36">
        <v>2</v>
      </c>
      <c r="AJ354" s="36">
        <v>0</v>
      </c>
    </row>
    <row r="355" spans="1:36" x14ac:dyDescent="0.25">
      <c r="A355" s="34" t="s">
        <v>207</v>
      </c>
      <c r="B355" s="77">
        <v>43349</v>
      </c>
      <c r="C355" s="77">
        <v>43402</v>
      </c>
      <c r="D355" s="34" t="s">
        <v>1716</v>
      </c>
      <c r="E355" s="34" t="s">
        <v>1267</v>
      </c>
      <c r="F355" s="34" t="s">
        <v>1268</v>
      </c>
      <c r="G355" s="36"/>
      <c r="H355" s="36"/>
      <c r="I355" s="36"/>
      <c r="J355" s="36"/>
      <c r="K355" s="36"/>
      <c r="L355" s="36"/>
      <c r="M355" s="36"/>
      <c r="N355" s="36"/>
      <c r="O355" s="36">
        <v>3.0969614101634511</v>
      </c>
      <c r="P355" s="36"/>
      <c r="Q355" s="36"/>
      <c r="R355" s="36"/>
      <c r="S355" s="36"/>
      <c r="T355" s="36"/>
      <c r="U355" s="36"/>
      <c r="V355" s="36"/>
      <c r="W355" s="36"/>
      <c r="X355" s="36">
        <v>2</v>
      </c>
      <c r="Y355" s="36"/>
      <c r="Z355" s="36"/>
      <c r="AA355" s="36"/>
      <c r="AB355" s="36"/>
      <c r="AC355" s="36"/>
      <c r="AD355" s="36"/>
      <c r="AE355" s="36"/>
      <c r="AF355" s="36"/>
      <c r="AG355" s="36">
        <v>0</v>
      </c>
      <c r="AH355" s="36">
        <v>3.0969614101634511</v>
      </c>
      <c r="AI355" s="36">
        <v>2</v>
      </c>
      <c r="AJ355" s="36">
        <v>0</v>
      </c>
    </row>
    <row r="356" spans="1:36" x14ac:dyDescent="0.25">
      <c r="A356" s="34" t="s">
        <v>207</v>
      </c>
      <c r="B356" s="77">
        <v>43349</v>
      </c>
      <c r="C356" s="77">
        <v>43403</v>
      </c>
      <c r="D356" s="34" t="s">
        <v>1631</v>
      </c>
      <c r="E356" s="34" t="s">
        <v>1271</v>
      </c>
      <c r="F356" s="34" t="s">
        <v>1272</v>
      </c>
      <c r="G356" s="36"/>
      <c r="H356" s="36"/>
      <c r="I356" s="36"/>
      <c r="J356" s="36"/>
      <c r="K356" s="36"/>
      <c r="L356" s="36"/>
      <c r="M356" s="36"/>
      <c r="N356" s="36"/>
      <c r="O356" s="36">
        <v>2.0793207822615813</v>
      </c>
      <c r="P356" s="36"/>
      <c r="Q356" s="36"/>
      <c r="R356" s="36"/>
      <c r="S356" s="36"/>
      <c r="T356" s="36"/>
      <c r="U356" s="36"/>
      <c r="V356" s="36"/>
      <c r="W356" s="36"/>
      <c r="X356" s="36">
        <v>2</v>
      </c>
      <c r="Y356" s="36"/>
      <c r="Z356" s="36"/>
      <c r="AA356" s="36"/>
      <c r="AB356" s="36"/>
      <c r="AC356" s="36"/>
      <c r="AD356" s="36"/>
      <c r="AE356" s="36"/>
      <c r="AF356" s="36"/>
      <c r="AG356" s="36">
        <v>0</v>
      </c>
      <c r="AH356" s="36">
        <v>2.0793207822615813</v>
      </c>
      <c r="AI356" s="36">
        <v>2</v>
      </c>
      <c r="AJ356" s="36">
        <v>0</v>
      </c>
    </row>
    <row r="357" spans="1:36" x14ac:dyDescent="0.25">
      <c r="A357" s="34" t="s">
        <v>207</v>
      </c>
      <c r="B357" s="77">
        <v>43349</v>
      </c>
      <c r="C357" s="77">
        <v>43465</v>
      </c>
      <c r="D357" s="34" t="s">
        <v>1610</v>
      </c>
      <c r="E357" s="34" t="s">
        <v>1275</v>
      </c>
      <c r="F357" s="34" t="s">
        <v>86</v>
      </c>
      <c r="G357" s="36"/>
      <c r="H357" s="36"/>
      <c r="I357" s="36"/>
      <c r="J357" s="36"/>
      <c r="K357" s="36"/>
      <c r="L357" s="36"/>
      <c r="M357" s="36"/>
      <c r="N357" s="36">
        <v>33.020545767667066</v>
      </c>
      <c r="O357" s="36"/>
      <c r="P357" s="36"/>
      <c r="Q357" s="36"/>
      <c r="R357" s="36"/>
      <c r="S357" s="36"/>
      <c r="T357" s="36"/>
      <c r="U357" s="36"/>
      <c r="V357" s="36"/>
      <c r="W357" s="36">
        <v>50</v>
      </c>
      <c r="X357" s="36"/>
      <c r="Y357" s="36"/>
      <c r="Z357" s="36"/>
      <c r="AA357" s="36"/>
      <c r="AB357" s="36"/>
      <c r="AC357" s="36"/>
      <c r="AD357" s="36"/>
      <c r="AE357" s="36"/>
      <c r="AF357" s="36">
        <v>0</v>
      </c>
      <c r="AG357" s="36"/>
      <c r="AH357" s="36">
        <v>33.020545767667066</v>
      </c>
      <c r="AI357" s="36">
        <v>50</v>
      </c>
      <c r="AJ357" s="36">
        <v>0</v>
      </c>
    </row>
    <row r="358" spans="1:36" x14ac:dyDescent="0.25">
      <c r="A358" s="34" t="s">
        <v>207</v>
      </c>
      <c r="B358" s="77">
        <v>43350</v>
      </c>
      <c r="C358" s="77">
        <v>43361</v>
      </c>
      <c r="D358" s="34" t="s">
        <v>1672</v>
      </c>
      <c r="E358" s="34" t="s">
        <v>1296</v>
      </c>
      <c r="F358" s="34" t="s">
        <v>1297</v>
      </c>
      <c r="G358" s="36"/>
      <c r="H358" s="36"/>
      <c r="I358" s="36">
        <v>5.949703628151596</v>
      </c>
      <c r="J358" s="36"/>
      <c r="K358" s="36"/>
      <c r="L358" s="36"/>
      <c r="M358" s="36"/>
      <c r="N358" s="36"/>
      <c r="O358" s="36"/>
      <c r="P358" s="36"/>
      <c r="Q358" s="36"/>
      <c r="R358" s="36">
        <v>4</v>
      </c>
      <c r="S358" s="36"/>
      <c r="T358" s="36"/>
      <c r="U358" s="36"/>
      <c r="V358" s="36"/>
      <c r="W358" s="36"/>
      <c r="X358" s="36"/>
      <c r="Y358" s="36"/>
      <c r="Z358" s="36"/>
      <c r="AA358" s="36">
        <v>0</v>
      </c>
      <c r="AB358" s="36"/>
      <c r="AC358" s="36"/>
      <c r="AD358" s="36"/>
      <c r="AE358" s="36"/>
      <c r="AF358" s="36"/>
      <c r="AG358" s="36"/>
      <c r="AH358" s="36">
        <v>5.949703628151596</v>
      </c>
      <c r="AI358" s="36">
        <v>4</v>
      </c>
      <c r="AJ358" s="36">
        <v>0</v>
      </c>
    </row>
    <row r="359" spans="1:36" x14ac:dyDescent="0.25">
      <c r="A359" s="34" t="s">
        <v>207</v>
      </c>
      <c r="B359" s="77">
        <v>43350</v>
      </c>
      <c r="C359" s="77">
        <v>43364</v>
      </c>
      <c r="D359" s="34" t="s">
        <v>1757</v>
      </c>
      <c r="E359" s="34" t="s">
        <v>1298</v>
      </c>
      <c r="F359" s="34" t="s">
        <v>1299</v>
      </c>
      <c r="G359" s="36"/>
      <c r="H359" s="36"/>
      <c r="I359" s="36">
        <v>1.4867889717378888</v>
      </c>
      <c r="J359" s="36"/>
      <c r="K359" s="36"/>
      <c r="L359" s="36"/>
      <c r="M359" s="36"/>
      <c r="N359" s="36"/>
      <c r="O359" s="36"/>
      <c r="P359" s="36"/>
      <c r="Q359" s="36"/>
      <c r="R359" s="36">
        <v>1</v>
      </c>
      <c r="S359" s="36"/>
      <c r="T359" s="36"/>
      <c r="U359" s="36"/>
      <c r="V359" s="36"/>
      <c r="W359" s="36"/>
      <c r="X359" s="36"/>
      <c r="Y359" s="36"/>
      <c r="Z359" s="36"/>
      <c r="AA359" s="36">
        <v>0</v>
      </c>
      <c r="AB359" s="36"/>
      <c r="AC359" s="36"/>
      <c r="AD359" s="36"/>
      <c r="AE359" s="36"/>
      <c r="AF359" s="36"/>
      <c r="AG359" s="36"/>
      <c r="AH359" s="36">
        <v>1.4867889717378888</v>
      </c>
      <c r="AI359" s="36">
        <v>1</v>
      </c>
      <c r="AJ359" s="36">
        <v>0</v>
      </c>
    </row>
    <row r="360" spans="1:36" x14ac:dyDescent="0.25">
      <c r="A360" s="34" t="s">
        <v>207</v>
      </c>
      <c r="B360" s="77">
        <v>43350</v>
      </c>
      <c r="C360" s="77">
        <v>43368</v>
      </c>
      <c r="D360" s="34" t="s">
        <v>1718</v>
      </c>
      <c r="E360" s="34" t="s">
        <v>1558</v>
      </c>
      <c r="F360" s="34" t="s">
        <v>1559</v>
      </c>
      <c r="G360" s="36"/>
      <c r="H360" s="36"/>
      <c r="I360" s="36"/>
      <c r="J360" s="36">
        <v>1.4662250606232765</v>
      </c>
      <c r="K360" s="36"/>
      <c r="L360" s="36"/>
      <c r="M360" s="36"/>
      <c r="N360" s="36"/>
      <c r="O360" s="36"/>
      <c r="P360" s="36"/>
      <c r="Q360" s="36"/>
      <c r="R360" s="36"/>
      <c r="S360" s="36">
        <v>1</v>
      </c>
      <c r="T360" s="36"/>
      <c r="U360" s="36"/>
      <c r="V360" s="36"/>
      <c r="W360" s="36"/>
      <c r="X360" s="36"/>
      <c r="Y360" s="36"/>
      <c r="Z360" s="36"/>
      <c r="AA360" s="36"/>
      <c r="AB360" s="36">
        <v>0</v>
      </c>
      <c r="AC360" s="36"/>
      <c r="AD360" s="36"/>
      <c r="AE360" s="36"/>
      <c r="AF360" s="36"/>
      <c r="AG360" s="36"/>
      <c r="AH360" s="36">
        <v>1.4662250606232765</v>
      </c>
      <c r="AI360" s="36">
        <v>1</v>
      </c>
      <c r="AJ360" s="36">
        <v>0</v>
      </c>
    </row>
    <row r="361" spans="1:36" x14ac:dyDescent="0.25">
      <c r="A361" s="34" t="s">
        <v>207</v>
      </c>
      <c r="B361" s="77">
        <v>43350</v>
      </c>
      <c r="C361" s="77">
        <v>43371</v>
      </c>
      <c r="D361" s="34" t="s">
        <v>1730</v>
      </c>
      <c r="E361" s="34" t="s">
        <v>1302</v>
      </c>
      <c r="F361" s="34" t="s">
        <v>1303</v>
      </c>
      <c r="G361" s="36"/>
      <c r="H361" s="36"/>
      <c r="I361" s="36"/>
      <c r="J361" s="36">
        <v>3.2245304516797617</v>
      </c>
      <c r="K361" s="36"/>
      <c r="L361" s="36"/>
      <c r="M361" s="36"/>
      <c r="N361" s="36"/>
      <c r="O361" s="36"/>
      <c r="P361" s="36"/>
      <c r="Q361" s="36"/>
      <c r="R361" s="36"/>
      <c r="S361" s="36">
        <v>2</v>
      </c>
      <c r="T361" s="36"/>
      <c r="U361" s="36"/>
      <c r="V361" s="36"/>
      <c r="W361" s="36"/>
      <c r="X361" s="36"/>
      <c r="Y361" s="36"/>
      <c r="Z361" s="36"/>
      <c r="AA361" s="36"/>
      <c r="AB361" s="36">
        <v>0</v>
      </c>
      <c r="AC361" s="36"/>
      <c r="AD361" s="36"/>
      <c r="AE361" s="36"/>
      <c r="AF361" s="36"/>
      <c r="AG361" s="36"/>
      <c r="AH361" s="36">
        <v>3.2245304516797617</v>
      </c>
      <c r="AI361" s="36">
        <v>2</v>
      </c>
      <c r="AJ361" s="36">
        <v>0</v>
      </c>
    </row>
    <row r="362" spans="1:36" x14ac:dyDescent="0.25">
      <c r="A362" s="34" t="s">
        <v>207</v>
      </c>
      <c r="B362" s="77">
        <v>43350</v>
      </c>
      <c r="C362" s="77">
        <v>43371</v>
      </c>
      <c r="D362" s="34" t="s">
        <v>1731</v>
      </c>
      <c r="E362" s="34" t="s">
        <v>1304</v>
      </c>
      <c r="F362" s="34" t="s">
        <v>1305</v>
      </c>
      <c r="G362" s="36"/>
      <c r="H362" s="36"/>
      <c r="I362" s="36"/>
      <c r="J362" s="36">
        <v>1.6122652258398809</v>
      </c>
      <c r="K362" s="36"/>
      <c r="L362" s="36"/>
      <c r="M362" s="36"/>
      <c r="N362" s="36"/>
      <c r="O362" s="36"/>
      <c r="P362" s="36"/>
      <c r="Q362" s="36"/>
      <c r="R362" s="36"/>
      <c r="S362" s="36">
        <v>1</v>
      </c>
      <c r="T362" s="36"/>
      <c r="U362" s="36"/>
      <c r="V362" s="36"/>
      <c r="W362" s="36"/>
      <c r="X362" s="36"/>
      <c r="Y362" s="36"/>
      <c r="Z362" s="36"/>
      <c r="AA362" s="36"/>
      <c r="AB362" s="36">
        <v>0</v>
      </c>
      <c r="AC362" s="36"/>
      <c r="AD362" s="36"/>
      <c r="AE362" s="36"/>
      <c r="AF362" s="36"/>
      <c r="AG362" s="36"/>
      <c r="AH362" s="36">
        <v>1.6122652258398809</v>
      </c>
      <c r="AI362" s="36">
        <v>1</v>
      </c>
      <c r="AJ362" s="36">
        <v>0</v>
      </c>
    </row>
    <row r="363" spans="1:36" x14ac:dyDescent="0.25">
      <c r="A363" s="34" t="s">
        <v>207</v>
      </c>
      <c r="B363" s="77">
        <v>43350</v>
      </c>
      <c r="C363" s="77">
        <v>43371</v>
      </c>
      <c r="D363" s="34" t="s">
        <v>1741</v>
      </c>
      <c r="E363" s="34" t="s">
        <v>1300</v>
      </c>
      <c r="F363" s="34" t="s">
        <v>1301</v>
      </c>
      <c r="G363" s="36"/>
      <c r="H363" s="36"/>
      <c r="I363" s="36"/>
      <c r="J363" s="36">
        <v>3.2245304516797617</v>
      </c>
      <c r="K363" s="36"/>
      <c r="L363" s="36"/>
      <c r="M363" s="36"/>
      <c r="N363" s="36"/>
      <c r="O363" s="36"/>
      <c r="P363" s="36"/>
      <c r="Q363" s="36"/>
      <c r="R363" s="36"/>
      <c r="S363" s="36">
        <v>2</v>
      </c>
      <c r="T363" s="36"/>
      <c r="U363" s="36"/>
      <c r="V363" s="36"/>
      <c r="W363" s="36"/>
      <c r="X363" s="36"/>
      <c r="Y363" s="36"/>
      <c r="Z363" s="36"/>
      <c r="AA363" s="36"/>
      <c r="AB363" s="36">
        <v>0</v>
      </c>
      <c r="AC363" s="36"/>
      <c r="AD363" s="36"/>
      <c r="AE363" s="36"/>
      <c r="AF363" s="36"/>
      <c r="AG363" s="36"/>
      <c r="AH363" s="36">
        <v>3.2245304516797617</v>
      </c>
      <c r="AI363" s="36">
        <v>2</v>
      </c>
      <c r="AJ363" s="36">
        <v>0</v>
      </c>
    </row>
    <row r="364" spans="1:36" x14ac:dyDescent="0.25">
      <c r="A364" s="34" t="s">
        <v>207</v>
      </c>
      <c r="B364" s="77">
        <v>43350</v>
      </c>
      <c r="C364" s="77">
        <v>43381</v>
      </c>
      <c r="D364" s="34" t="s">
        <v>1651</v>
      </c>
      <c r="E364" s="34" t="s">
        <v>1307</v>
      </c>
      <c r="F364" s="34" t="s">
        <v>47</v>
      </c>
      <c r="G364" s="36"/>
      <c r="H364" s="36"/>
      <c r="I364" s="36"/>
      <c r="J364" s="36"/>
      <c r="K364" s="36"/>
      <c r="L364" s="36">
        <v>4.7988525317904687</v>
      </c>
      <c r="M364" s="36"/>
      <c r="N364" s="36"/>
      <c r="O364" s="36"/>
      <c r="P364" s="36"/>
      <c r="Q364" s="36"/>
      <c r="R364" s="36"/>
      <c r="S364" s="36"/>
      <c r="T364" s="36"/>
      <c r="U364" s="36">
        <v>4</v>
      </c>
      <c r="V364" s="36"/>
      <c r="W364" s="36"/>
      <c r="X364" s="36"/>
      <c r="Y364" s="36"/>
      <c r="Z364" s="36"/>
      <c r="AA364" s="36"/>
      <c r="AB364" s="36"/>
      <c r="AC364" s="36"/>
      <c r="AD364" s="36">
        <v>0</v>
      </c>
      <c r="AE364" s="36"/>
      <c r="AF364" s="36"/>
      <c r="AG364" s="36"/>
      <c r="AH364" s="36">
        <v>4.7988525317904687</v>
      </c>
      <c r="AI364" s="36">
        <v>4</v>
      </c>
      <c r="AJ364" s="36">
        <v>0</v>
      </c>
    </row>
    <row r="365" spans="1:36" x14ac:dyDescent="0.25">
      <c r="A365" s="34" t="s">
        <v>207</v>
      </c>
      <c r="B365" s="77">
        <v>43350</v>
      </c>
      <c r="C365" s="77">
        <v>43381</v>
      </c>
      <c r="D365" s="34" t="s">
        <v>1728</v>
      </c>
      <c r="E365" s="34" t="s">
        <v>1306</v>
      </c>
      <c r="F365" s="34" t="s">
        <v>417</v>
      </c>
      <c r="G365" s="36"/>
      <c r="H365" s="36"/>
      <c r="I365" s="36"/>
      <c r="J365" s="36"/>
      <c r="K365" s="36"/>
      <c r="L365" s="36">
        <v>11.748908543986518</v>
      </c>
      <c r="M365" s="36"/>
      <c r="N365" s="36"/>
      <c r="O365" s="36"/>
      <c r="P365" s="36"/>
      <c r="Q365" s="36"/>
      <c r="R365" s="36"/>
      <c r="S365" s="36"/>
      <c r="T365" s="36"/>
      <c r="U365" s="36">
        <v>7</v>
      </c>
      <c r="V365" s="36"/>
      <c r="W365" s="36"/>
      <c r="X365" s="36"/>
      <c r="Y365" s="36"/>
      <c r="Z365" s="36"/>
      <c r="AA365" s="36"/>
      <c r="AB365" s="36"/>
      <c r="AC365" s="36"/>
      <c r="AD365" s="36">
        <v>0</v>
      </c>
      <c r="AE365" s="36"/>
      <c r="AF365" s="36"/>
      <c r="AG365" s="36"/>
      <c r="AH365" s="36">
        <v>11.748908543986518</v>
      </c>
      <c r="AI365" s="36">
        <v>7</v>
      </c>
      <c r="AJ365" s="36">
        <v>0</v>
      </c>
    </row>
    <row r="366" spans="1:36" x14ac:dyDescent="0.25">
      <c r="A366" s="34" t="s">
        <v>207</v>
      </c>
      <c r="B366" s="77">
        <v>43350</v>
      </c>
      <c r="C366" s="77">
        <v>43403</v>
      </c>
      <c r="D366" s="34" t="s">
        <v>1583</v>
      </c>
      <c r="E366" s="34" t="s">
        <v>1308</v>
      </c>
      <c r="F366" s="34" t="s">
        <v>26</v>
      </c>
      <c r="G366" s="36"/>
      <c r="H366" s="36"/>
      <c r="I366" s="36"/>
      <c r="J366" s="36"/>
      <c r="K366" s="36"/>
      <c r="L366" s="36"/>
      <c r="M366" s="36"/>
      <c r="N366" s="36"/>
      <c r="O366" s="36">
        <v>5.0319708515941697</v>
      </c>
      <c r="P366" s="36"/>
      <c r="Q366" s="36"/>
      <c r="R366" s="36"/>
      <c r="S366" s="36"/>
      <c r="T366" s="36"/>
      <c r="U366" s="36"/>
      <c r="V366" s="36"/>
      <c r="W366" s="36"/>
      <c r="X366" s="36">
        <v>6</v>
      </c>
      <c r="Y366" s="36"/>
      <c r="Z366" s="36"/>
      <c r="AA366" s="36"/>
      <c r="AB366" s="36"/>
      <c r="AC366" s="36"/>
      <c r="AD366" s="36"/>
      <c r="AE366" s="36"/>
      <c r="AF366" s="36"/>
      <c r="AG366" s="36">
        <v>0</v>
      </c>
      <c r="AH366" s="36">
        <v>5.0319708515941697</v>
      </c>
      <c r="AI366" s="36">
        <v>6</v>
      </c>
      <c r="AJ366" s="36">
        <v>0</v>
      </c>
    </row>
    <row r="367" spans="1:36" x14ac:dyDescent="0.25">
      <c r="A367" s="34" t="s">
        <v>207</v>
      </c>
      <c r="B367" s="77">
        <v>43353</v>
      </c>
      <c r="C367" s="77">
        <v>43374</v>
      </c>
      <c r="D367" s="34" t="s">
        <v>1603</v>
      </c>
      <c r="E367" s="34" t="s">
        <v>1321</v>
      </c>
      <c r="F367" s="34" t="s">
        <v>1322</v>
      </c>
      <c r="G367" s="36"/>
      <c r="H367" s="36"/>
      <c r="I367" s="36"/>
      <c r="J367" s="36"/>
      <c r="K367" s="36">
        <v>1.8358295161434299</v>
      </c>
      <c r="L367" s="36"/>
      <c r="M367" s="36"/>
      <c r="N367" s="36"/>
      <c r="O367" s="36"/>
      <c r="P367" s="36"/>
      <c r="Q367" s="36"/>
      <c r="R367" s="36"/>
      <c r="S367" s="36"/>
      <c r="T367" s="36">
        <v>2</v>
      </c>
      <c r="U367" s="36"/>
      <c r="V367" s="36"/>
      <c r="W367" s="36"/>
      <c r="X367" s="36"/>
      <c r="Y367" s="36"/>
      <c r="Z367" s="36"/>
      <c r="AA367" s="36"/>
      <c r="AB367" s="36"/>
      <c r="AC367" s="36">
        <v>0</v>
      </c>
      <c r="AD367" s="36"/>
      <c r="AE367" s="36"/>
      <c r="AF367" s="36"/>
      <c r="AG367" s="36"/>
      <c r="AH367" s="36">
        <v>1.8358295161434299</v>
      </c>
      <c r="AI367" s="36">
        <v>2</v>
      </c>
      <c r="AJ367" s="36">
        <v>0</v>
      </c>
    </row>
    <row r="368" spans="1:36" x14ac:dyDescent="0.25">
      <c r="A368" s="34" t="s">
        <v>207</v>
      </c>
      <c r="B368" s="77">
        <v>43353</v>
      </c>
      <c r="C368" s="77">
        <v>43374</v>
      </c>
      <c r="D368" s="34" t="s">
        <v>1603</v>
      </c>
      <c r="E368" s="34" t="s">
        <v>1323</v>
      </c>
      <c r="F368" s="34" t="s">
        <v>1324</v>
      </c>
      <c r="G368" s="36"/>
      <c r="H368" s="36"/>
      <c r="I368" s="36"/>
      <c r="J368" s="36"/>
      <c r="K368" s="36">
        <v>1.8358295161434299</v>
      </c>
      <c r="L368" s="36"/>
      <c r="M368" s="36"/>
      <c r="N368" s="36"/>
      <c r="O368" s="36"/>
      <c r="P368" s="36"/>
      <c r="Q368" s="36"/>
      <c r="R368" s="36"/>
      <c r="S368" s="36"/>
      <c r="T368" s="36">
        <v>2</v>
      </c>
      <c r="U368" s="36"/>
      <c r="V368" s="36"/>
      <c r="W368" s="36"/>
      <c r="X368" s="36"/>
      <c r="Y368" s="36"/>
      <c r="Z368" s="36"/>
      <c r="AA368" s="36"/>
      <c r="AB368" s="36"/>
      <c r="AC368" s="36">
        <v>0</v>
      </c>
      <c r="AD368" s="36"/>
      <c r="AE368" s="36"/>
      <c r="AF368" s="36"/>
      <c r="AG368" s="36"/>
      <c r="AH368" s="36">
        <v>1.8358295161434299</v>
      </c>
      <c r="AI368" s="36">
        <v>2</v>
      </c>
      <c r="AJ368" s="36">
        <v>0</v>
      </c>
    </row>
    <row r="369" spans="1:36" x14ac:dyDescent="0.25">
      <c r="A369" s="34" t="s">
        <v>207</v>
      </c>
      <c r="B369" s="77">
        <v>43353</v>
      </c>
      <c r="C369" s="77">
        <v>43374</v>
      </c>
      <c r="D369" s="34" t="s">
        <v>1607</v>
      </c>
      <c r="E369" s="34" t="s">
        <v>1325</v>
      </c>
      <c r="F369" s="34" t="s">
        <v>1326</v>
      </c>
      <c r="G369" s="36"/>
      <c r="H369" s="36"/>
      <c r="I369" s="36"/>
      <c r="J369" s="36"/>
      <c r="K369" s="36">
        <v>3.908962926919199</v>
      </c>
      <c r="L369" s="36"/>
      <c r="M369" s="36"/>
      <c r="N369" s="36"/>
      <c r="O369" s="36"/>
      <c r="P369" s="36"/>
      <c r="Q369" s="36"/>
      <c r="R369" s="36"/>
      <c r="S369" s="36"/>
      <c r="T369" s="36">
        <v>4</v>
      </c>
      <c r="U369" s="36"/>
      <c r="V369" s="36"/>
      <c r="W369" s="36"/>
      <c r="X369" s="36"/>
      <c r="Y369" s="36"/>
      <c r="Z369" s="36"/>
      <c r="AA369" s="36"/>
      <c r="AB369" s="36"/>
      <c r="AC369" s="36">
        <v>0</v>
      </c>
      <c r="AD369" s="36"/>
      <c r="AE369" s="36"/>
      <c r="AF369" s="36"/>
      <c r="AG369" s="36"/>
      <c r="AH369" s="36">
        <v>3.908962926919199</v>
      </c>
      <c r="AI369" s="36">
        <v>4</v>
      </c>
      <c r="AJ369" s="36">
        <v>0</v>
      </c>
    </row>
    <row r="370" spans="1:36" x14ac:dyDescent="0.25">
      <c r="A370" s="34" t="s">
        <v>207</v>
      </c>
      <c r="B370" s="77">
        <v>43353</v>
      </c>
      <c r="C370" s="77">
        <v>43374</v>
      </c>
      <c r="D370" s="34" t="s">
        <v>1624</v>
      </c>
      <c r="E370" s="34" t="s">
        <v>1325</v>
      </c>
      <c r="F370" s="34" t="s">
        <v>1326</v>
      </c>
      <c r="G370" s="36"/>
      <c r="H370" s="36"/>
      <c r="I370" s="36"/>
      <c r="J370" s="36"/>
      <c r="K370" s="36">
        <v>3.908962926919199</v>
      </c>
      <c r="L370" s="36"/>
      <c r="M370" s="36"/>
      <c r="N370" s="36"/>
      <c r="O370" s="36"/>
      <c r="P370" s="36"/>
      <c r="Q370" s="36"/>
      <c r="R370" s="36"/>
      <c r="S370" s="36"/>
      <c r="T370" s="36">
        <v>4</v>
      </c>
      <c r="U370" s="36"/>
      <c r="V370" s="36"/>
      <c r="W370" s="36"/>
      <c r="X370" s="36"/>
      <c r="Y370" s="36"/>
      <c r="Z370" s="36"/>
      <c r="AA370" s="36"/>
      <c r="AB370" s="36"/>
      <c r="AC370" s="36">
        <v>0</v>
      </c>
      <c r="AD370" s="36"/>
      <c r="AE370" s="36"/>
      <c r="AF370" s="36"/>
      <c r="AG370" s="36"/>
      <c r="AH370" s="36">
        <v>3.908962926919199</v>
      </c>
      <c r="AI370" s="36">
        <v>4</v>
      </c>
      <c r="AJ370" s="36">
        <v>0</v>
      </c>
    </row>
    <row r="371" spans="1:36" x14ac:dyDescent="0.25">
      <c r="A371" s="34" t="s">
        <v>207</v>
      </c>
      <c r="B371" s="77">
        <v>43353</v>
      </c>
      <c r="C371" s="77">
        <v>43381</v>
      </c>
      <c r="D371" s="34" t="s">
        <v>1603</v>
      </c>
      <c r="E371" s="34" t="s">
        <v>1329</v>
      </c>
      <c r="F371" s="34" t="s">
        <v>1330</v>
      </c>
      <c r="G371" s="36"/>
      <c r="H371" s="36"/>
      <c r="I371" s="36"/>
      <c r="J371" s="36"/>
      <c r="K371" s="36"/>
      <c r="L371" s="36">
        <v>3.6716590322868599</v>
      </c>
      <c r="M371" s="36"/>
      <c r="N371" s="36"/>
      <c r="O371" s="36"/>
      <c r="P371" s="36"/>
      <c r="Q371" s="36"/>
      <c r="R371" s="36"/>
      <c r="S371" s="36"/>
      <c r="T371" s="36"/>
      <c r="U371" s="36">
        <v>4</v>
      </c>
      <c r="V371" s="36"/>
      <c r="W371" s="36"/>
      <c r="X371" s="36"/>
      <c r="Y371" s="36"/>
      <c r="Z371" s="36"/>
      <c r="AA371" s="36"/>
      <c r="AB371" s="36"/>
      <c r="AC371" s="36"/>
      <c r="AD371" s="36">
        <v>0</v>
      </c>
      <c r="AE371" s="36"/>
      <c r="AF371" s="36"/>
      <c r="AG371" s="36"/>
      <c r="AH371" s="36">
        <v>3.6716590322868599</v>
      </c>
      <c r="AI371" s="36">
        <v>4</v>
      </c>
      <c r="AJ371" s="36">
        <v>0</v>
      </c>
    </row>
    <row r="372" spans="1:36" x14ac:dyDescent="0.25">
      <c r="A372" s="34" t="s">
        <v>207</v>
      </c>
      <c r="B372" s="77">
        <v>43353</v>
      </c>
      <c r="C372" s="77">
        <v>43381</v>
      </c>
      <c r="D372" s="34" t="s">
        <v>1648</v>
      </c>
      <c r="E372" s="34" t="s">
        <v>1331</v>
      </c>
      <c r="F372" s="34" t="s">
        <v>1332</v>
      </c>
      <c r="G372" s="36"/>
      <c r="H372" s="36"/>
      <c r="I372" s="36"/>
      <c r="J372" s="36"/>
      <c r="K372" s="36"/>
      <c r="L372" s="36">
        <v>2.5040656366111813</v>
      </c>
      <c r="M372" s="36"/>
      <c r="N372" s="36"/>
      <c r="O372" s="36"/>
      <c r="P372" s="36"/>
      <c r="Q372" s="36"/>
      <c r="R372" s="36"/>
      <c r="S372" s="36"/>
      <c r="T372" s="36"/>
      <c r="U372" s="36">
        <v>2</v>
      </c>
      <c r="V372" s="36"/>
      <c r="W372" s="36"/>
      <c r="X372" s="36"/>
      <c r="Y372" s="36"/>
      <c r="Z372" s="36"/>
      <c r="AA372" s="36"/>
      <c r="AB372" s="36"/>
      <c r="AC372" s="36"/>
      <c r="AD372" s="36">
        <v>0</v>
      </c>
      <c r="AE372" s="36"/>
      <c r="AF372" s="36"/>
      <c r="AG372" s="36"/>
      <c r="AH372" s="36">
        <v>2.5040656366111813</v>
      </c>
      <c r="AI372" s="36">
        <v>2</v>
      </c>
      <c r="AJ372" s="36">
        <v>0</v>
      </c>
    </row>
    <row r="373" spans="1:36" x14ac:dyDescent="0.25">
      <c r="A373" s="34" t="s">
        <v>207</v>
      </c>
      <c r="B373" s="77">
        <v>43353</v>
      </c>
      <c r="C373" s="77">
        <v>43381</v>
      </c>
      <c r="D373" s="34" t="s">
        <v>1672</v>
      </c>
      <c r="E373" s="34" t="s">
        <v>1327</v>
      </c>
      <c r="F373" s="34" t="s">
        <v>1328</v>
      </c>
      <c r="G373" s="36"/>
      <c r="H373" s="36"/>
      <c r="I373" s="36"/>
      <c r="J373" s="36"/>
      <c r="K373" s="36"/>
      <c r="L373" s="36">
        <v>4.462277721113697</v>
      </c>
      <c r="M373" s="36"/>
      <c r="N373" s="36"/>
      <c r="O373" s="36"/>
      <c r="P373" s="36"/>
      <c r="Q373" s="36"/>
      <c r="R373" s="36"/>
      <c r="S373" s="36"/>
      <c r="T373" s="36"/>
      <c r="U373" s="36">
        <v>3</v>
      </c>
      <c r="V373" s="36"/>
      <c r="W373" s="36"/>
      <c r="X373" s="36"/>
      <c r="Y373" s="36"/>
      <c r="Z373" s="36"/>
      <c r="AA373" s="36"/>
      <c r="AB373" s="36"/>
      <c r="AC373" s="36"/>
      <c r="AD373" s="36">
        <v>0</v>
      </c>
      <c r="AE373" s="36"/>
      <c r="AF373" s="36"/>
      <c r="AG373" s="36"/>
      <c r="AH373" s="36">
        <v>4.462277721113697</v>
      </c>
      <c r="AI373" s="36">
        <v>3</v>
      </c>
      <c r="AJ373" s="36">
        <v>0</v>
      </c>
    </row>
    <row r="374" spans="1:36" x14ac:dyDescent="0.25">
      <c r="A374" s="34" t="s">
        <v>207</v>
      </c>
      <c r="B374" s="77">
        <v>43353</v>
      </c>
      <c r="C374" s="77">
        <v>43381</v>
      </c>
      <c r="D374" s="34" t="s">
        <v>1746</v>
      </c>
      <c r="E374" s="34" t="s">
        <v>1333</v>
      </c>
      <c r="F374" s="34" t="s">
        <v>412</v>
      </c>
      <c r="G374" s="36"/>
      <c r="H374" s="36"/>
      <c r="I374" s="36"/>
      <c r="J374" s="36"/>
      <c r="K374" s="36"/>
      <c r="L374" s="36">
        <v>3.2245304516797617</v>
      </c>
      <c r="M374" s="36"/>
      <c r="N374" s="36"/>
      <c r="O374" s="36"/>
      <c r="P374" s="36"/>
      <c r="Q374" s="36"/>
      <c r="R374" s="36"/>
      <c r="S374" s="36"/>
      <c r="T374" s="36"/>
      <c r="U374" s="36">
        <v>2</v>
      </c>
      <c r="V374" s="36"/>
      <c r="W374" s="36"/>
      <c r="X374" s="36"/>
      <c r="Y374" s="36"/>
      <c r="Z374" s="36"/>
      <c r="AA374" s="36"/>
      <c r="AB374" s="36"/>
      <c r="AC374" s="36"/>
      <c r="AD374" s="36">
        <v>0</v>
      </c>
      <c r="AE374" s="36"/>
      <c r="AF374" s="36"/>
      <c r="AG374" s="36"/>
      <c r="AH374" s="36">
        <v>3.2245304516797617</v>
      </c>
      <c r="AI374" s="36">
        <v>2</v>
      </c>
      <c r="AJ374" s="36">
        <v>0</v>
      </c>
    </row>
    <row r="375" spans="1:36" x14ac:dyDescent="0.25">
      <c r="A375" s="34" t="s">
        <v>207</v>
      </c>
      <c r="B375" s="77">
        <v>43353</v>
      </c>
      <c r="C375" s="77">
        <v>43385</v>
      </c>
      <c r="D375" s="34" t="s">
        <v>1645</v>
      </c>
      <c r="E375" s="34" t="s">
        <v>1334</v>
      </c>
      <c r="F375" s="34" t="s">
        <v>492</v>
      </c>
      <c r="G375" s="36"/>
      <c r="H375" s="36"/>
      <c r="I375" s="36"/>
      <c r="J375" s="36"/>
      <c r="K375" s="36"/>
      <c r="L375" s="36">
        <v>2.3510191830944658</v>
      </c>
      <c r="M375" s="36"/>
      <c r="N375" s="36"/>
      <c r="O375" s="36"/>
      <c r="P375" s="36"/>
      <c r="Q375" s="36"/>
      <c r="R375" s="36"/>
      <c r="S375" s="36"/>
      <c r="T375" s="36"/>
      <c r="U375" s="36">
        <v>2</v>
      </c>
      <c r="V375" s="36"/>
      <c r="W375" s="36"/>
      <c r="X375" s="36"/>
      <c r="Y375" s="36"/>
      <c r="Z375" s="36"/>
      <c r="AA375" s="36"/>
      <c r="AB375" s="36"/>
      <c r="AC375" s="36"/>
      <c r="AD375" s="36">
        <v>0</v>
      </c>
      <c r="AE375" s="36"/>
      <c r="AF375" s="36"/>
      <c r="AG375" s="36"/>
      <c r="AH375" s="36">
        <v>2.3510191830944658</v>
      </c>
      <c r="AI375" s="36">
        <v>2</v>
      </c>
      <c r="AJ375" s="36">
        <v>0</v>
      </c>
    </row>
    <row r="376" spans="1:36" x14ac:dyDescent="0.25">
      <c r="A376" s="34" t="s">
        <v>207</v>
      </c>
      <c r="B376" s="77">
        <v>43354</v>
      </c>
      <c r="C376" s="77">
        <v>43381</v>
      </c>
      <c r="D376" s="34" t="s">
        <v>1624</v>
      </c>
      <c r="E376" s="34" t="s">
        <v>1560</v>
      </c>
      <c r="F376" s="34" t="s">
        <v>1561</v>
      </c>
      <c r="G376" s="36"/>
      <c r="H376" s="36"/>
      <c r="I376" s="36"/>
      <c r="J376" s="36"/>
      <c r="K376" s="36"/>
      <c r="L376" s="36">
        <v>1.9544814634595995</v>
      </c>
      <c r="M376" s="36"/>
      <c r="N376" s="36"/>
      <c r="O376" s="36"/>
      <c r="P376" s="36"/>
      <c r="Q376" s="36"/>
      <c r="R376" s="36"/>
      <c r="S376" s="36"/>
      <c r="T376" s="36"/>
      <c r="U376" s="36">
        <v>2</v>
      </c>
      <c r="V376" s="36"/>
      <c r="W376" s="36"/>
      <c r="X376" s="36"/>
      <c r="Y376" s="36"/>
      <c r="Z376" s="36"/>
      <c r="AA376" s="36"/>
      <c r="AB376" s="36"/>
      <c r="AC376" s="36"/>
      <c r="AD376" s="36">
        <v>0</v>
      </c>
      <c r="AE376" s="36"/>
      <c r="AF376" s="36"/>
      <c r="AG376" s="36"/>
      <c r="AH376" s="36">
        <v>1.9544814634595995</v>
      </c>
      <c r="AI376" s="36">
        <v>2</v>
      </c>
      <c r="AJ376" s="36">
        <v>0</v>
      </c>
    </row>
    <row r="377" spans="1:36" x14ac:dyDescent="0.25">
      <c r="A377" s="34" t="s">
        <v>207</v>
      </c>
      <c r="B377" s="77">
        <v>43354</v>
      </c>
      <c r="C377" s="77">
        <v>43381</v>
      </c>
      <c r="D377" s="34" t="s">
        <v>1574</v>
      </c>
      <c r="E377" s="34" t="s">
        <v>1562</v>
      </c>
      <c r="F377" s="34" t="s">
        <v>1563</v>
      </c>
      <c r="G377" s="36"/>
      <c r="H377" s="36"/>
      <c r="I377" s="36"/>
      <c r="J377" s="36"/>
      <c r="K377" s="36"/>
      <c r="L377" s="36">
        <v>1.3443884368070569</v>
      </c>
      <c r="M377" s="36"/>
      <c r="N377" s="36"/>
      <c r="O377" s="36"/>
      <c r="P377" s="36"/>
      <c r="Q377" s="36"/>
      <c r="R377" s="36"/>
      <c r="S377" s="36"/>
      <c r="T377" s="36"/>
      <c r="U377" s="36">
        <v>1</v>
      </c>
      <c r="V377" s="36"/>
      <c r="W377" s="36"/>
      <c r="X377" s="36"/>
      <c r="Y377" s="36"/>
      <c r="Z377" s="36"/>
      <c r="AA377" s="36"/>
      <c r="AB377" s="36"/>
      <c r="AC377" s="36"/>
      <c r="AD377" s="36">
        <v>0</v>
      </c>
      <c r="AE377" s="36"/>
      <c r="AF377" s="36"/>
      <c r="AG377" s="36"/>
      <c r="AH377" s="36">
        <v>1.3443884368070569</v>
      </c>
      <c r="AI377" s="36">
        <v>1</v>
      </c>
      <c r="AJ377" s="36">
        <v>0</v>
      </c>
    </row>
    <row r="378" spans="1:36" x14ac:dyDescent="0.25">
      <c r="A378" s="34" t="s">
        <v>207</v>
      </c>
      <c r="B378" s="77">
        <v>43354</v>
      </c>
      <c r="C378" s="77">
        <v>43381</v>
      </c>
      <c r="D378" s="34" t="s">
        <v>1712</v>
      </c>
      <c r="E378" s="34" t="s">
        <v>1562</v>
      </c>
      <c r="F378" s="34" t="s">
        <v>1563</v>
      </c>
      <c r="G378" s="36"/>
      <c r="H378" s="36"/>
      <c r="I378" s="36"/>
      <c r="J378" s="36"/>
      <c r="K378" s="36"/>
      <c r="L378" s="36">
        <v>3.2292619710512653</v>
      </c>
      <c r="M378" s="36"/>
      <c r="N378" s="36"/>
      <c r="O378" s="36"/>
      <c r="P378" s="36"/>
      <c r="Q378" s="36"/>
      <c r="R378" s="36"/>
      <c r="S378" s="36"/>
      <c r="T378" s="36"/>
      <c r="U378" s="36">
        <v>2</v>
      </c>
      <c r="V378" s="36"/>
      <c r="W378" s="36"/>
      <c r="X378" s="36"/>
      <c r="Y378" s="36"/>
      <c r="Z378" s="36"/>
      <c r="AA378" s="36"/>
      <c r="AB378" s="36"/>
      <c r="AC378" s="36"/>
      <c r="AD378" s="36">
        <v>0</v>
      </c>
      <c r="AE378" s="36"/>
      <c r="AF378" s="36"/>
      <c r="AG378" s="36"/>
      <c r="AH378" s="36">
        <v>3.2292619710512653</v>
      </c>
      <c r="AI378" s="36">
        <v>2</v>
      </c>
      <c r="AJ378" s="36">
        <v>0</v>
      </c>
    </row>
    <row r="379" spans="1:36" x14ac:dyDescent="0.25">
      <c r="A379" s="34" t="s">
        <v>295</v>
      </c>
      <c r="G379" s="36">
        <v>9454.7753264065523</v>
      </c>
      <c r="H379" s="36">
        <v>4917.3196768788803</v>
      </c>
      <c r="I379" s="36">
        <v>5801.6382816532323</v>
      </c>
      <c r="J379" s="36">
        <v>6368.9384462115695</v>
      </c>
      <c r="K379" s="36">
        <v>6128.9186594599832</v>
      </c>
      <c r="L379" s="36">
        <v>5820.8891051514929</v>
      </c>
      <c r="M379" s="36">
        <v>5578.9644268990978</v>
      </c>
      <c r="N379" s="36">
        <v>6073.9021900417674</v>
      </c>
      <c r="O379" s="36">
        <v>6103.0185044018881</v>
      </c>
      <c r="P379" s="36">
        <v>11081</v>
      </c>
      <c r="Q379" s="36">
        <v>5542</v>
      </c>
      <c r="R379" s="36">
        <v>6364</v>
      </c>
      <c r="S379" s="36">
        <v>6385</v>
      </c>
      <c r="T379" s="36">
        <v>6362</v>
      </c>
      <c r="U379" s="36">
        <v>6362</v>
      </c>
      <c r="V379" s="36">
        <v>6442</v>
      </c>
      <c r="W379" s="36">
        <v>6354</v>
      </c>
      <c r="X379" s="36">
        <v>6494</v>
      </c>
      <c r="Y379" s="36">
        <v>45</v>
      </c>
      <c r="Z379" s="36">
        <v>0</v>
      </c>
      <c r="AA379" s="36">
        <v>0</v>
      </c>
      <c r="AB379" s="36">
        <v>0</v>
      </c>
      <c r="AC379" s="36">
        <v>0</v>
      </c>
      <c r="AD379" s="36">
        <v>0</v>
      </c>
      <c r="AE379" s="36">
        <v>0</v>
      </c>
      <c r="AF379" s="36">
        <v>0</v>
      </c>
      <c r="AG379" s="36">
        <v>0</v>
      </c>
      <c r="AH379" s="36">
        <v>56248.364617104431</v>
      </c>
      <c r="AI379" s="36">
        <v>61386</v>
      </c>
      <c r="AJ379" s="36">
        <v>45</v>
      </c>
    </row>
    <row r="380" spans="1:36" x14ac:dyDescent="0.25">
      <c r="A380" s="34" t="s">
        <v>239</v>
      </c>
      <c r="G380" s="36">
        <v>9454.7753264065523</v>
      </c>
      <c r="H380" s="36">
        <v>4917.3196768788803</v>
      </c>
      <c r="I380" s="36">
        <v>5801.6382816532323</v>
      </c>
      <c r="J380" s="36">
        <v>6368.9384462115695</v>
      </c>
      <c r="K380" s="36">
        <v>6128.9186594599832</v>
      </c>
      <c r="L380" s="36">
        <v>5820.8891051514929</v>
      </c>
      <c r="M380" s="36">
        <v>5578.9644268990978</v>
      </c>
      <c r="N380" s="36">
        <v>6073.9021900417674</v>
      </c>
      <c r="O380" s="36">
        <v>6103.0185044018881</v>
      </c>
      <c r="P380" s="36">
        <v>11081</v>
      </c>
      <c r="Q380" s="36">
        <v>5542</v>
      </c>
      <c r="R380" s="36">
        <v>6364</v>
      </c>
      <c r="S380" s="36">
        <v>6385</v>
      </c>
      <c r="T380" s="36">
        <v>6362</v>
      </c>
      <c r="U380" s="36">
        <v>6362</v>
      </c>
      <c r="V380" s="36">
        <v>6442</v>
      </c>
      <c r="W380" s="36">
        <v>6354</v>
      </c>
      <c r="X380" s="36">
        <v>6494</v>
      </c>
      <c r="Y380" s="36">
        <v>45</v>
      </c>
      <c r="Z380" s="36">
        <v>0</v>
      </c>
      <c r="AA380" s="36">
        <v>0</v>
      </c>
      <c r="AB380" s="36">
        <v>0</v>
      </c>
      <c r="AC380" s="36">
        <v>0</v>
      </c>
      <c r="AD380" s="36">
        <v>0</v>
      </c>
      <c r="AE380" s="36">
        <v>0</v>
      </c>
      <c r="AF380" s="36">
        <v>0</v>
      </c>
      <c r="AG380" s="36">
        <v>0</v>
      </c>
      <c r="AH380" s="36">
        <v>56248.364617104431</v>
      </c>
      <c r="AI380" s="36">
        <v>61386</v>
      </c>
      <c r="AJ380" s="36">
        <v>45</v>
      </c>
    </row>
    <row r="381" spans="1:3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</row>
    <row r="382" spans="1:3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</row>
    <row r="383" spans="1:3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</row>
    <row r="384" spans="1:3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</row>
    <row r="385" spans="1:3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</row>
    <row r="386" spans="1:3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</row>
    <row r="387" spans="1:3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</row>
    <row r="388" spans="1:3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</row>
    <row r="389" spans="1:36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</row>
    <row r="390" spans="1:36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</row>
    <row r="391" spans="1:36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</row>
    <row r="392" spans="1:36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</row>
    <row r="393" spans="1:36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</row>
    <row r="394" spans="1:36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</row>
    <row r="395" spans="1:36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</row>
    <row r="396" spans="1:36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</row>
    <row r="397" spans="1:36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</row>
    <row r="398" spans="1:36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</row>
    <row r="399" spans="1:36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</row>
    <row r="400" spans="1:36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</row>
    <row r="401" spans="1:36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</row>
    <row r="402" spans="1:36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</row>
    <row r="403" spans="1:36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</row>
    <row r="404" spans="1:36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</row>
    <row r="405" spans="1:36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</row>
    <row r="406" spans="1:36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</row>
    <row r="407" spans="1:36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</row>
    <row r="408" spans="1:36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</row>
    <row r="409" spans="1:36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</row>
    <row r="410" spans="1:36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</row>
    <row r="411" spans="1:36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</row>
    <row r="412" spans="1:36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</row>
    <row r="413" spans="1:36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</row>
    <row r="414" spans="1:36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</row>
    <row r="415" spans="1:36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</row>
    <row r="416" spans="1:36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</row>
    <row r="417" spans="1:36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</row>
    <row r="418" spans="1:36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</row>
    <row r="419" spans="1:36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</row>
    <row r="420" spans="1:36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</row>
    <row r="421" spans="1:36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</row>
    <row r="422" spans="1:36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</row>
    <row r="423" spans="1:36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</row>
    <row r="424" spans="1:36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</row>
    <row r="425" spans="1:36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</row>
    <row r="426" spans="1:36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</row>
    <row r="427" spans="1:36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</row>
    <row r="428" spans="1:36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</row>
    <row r="429" spans="1:36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</row>
    <row r="430" spans="1:36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</row>
    <row r="431" spans="1:36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</row>
    <row r="432" spans="1:36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</row>
    <row r="433" spans="1:36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</row>
    <row r="434" spans="1:36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</row>
    <row r="435" spans="1:36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</row>
    <row r="436" spans="1:36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</row>
    <row r="437" spans="1:36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</row>
    <row r="438" spans="1:36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</row>
    <row r="439" spans="1:36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</row>
    <row r="440" spans="1:36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</row>
    <row r="441" spans="1:36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</row>
    <row r="442" spans="1:36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</row>
    <row r="443" spans="1:36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</row>
    <row r="444" spans="1:36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</row>
    <row r="445" spans="1:36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</row>
    <row r="446" spans="1:36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</row>
    <row r="447" spans="1:36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</row>
    <row r="448" spans="1:36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</row>
    <row r="449" spans="1:36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</row>
    <row r="450" spans="1:36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</row>
    <row r="451" spans="1:36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</row>
    <row r="452" spans="1:36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</row>
    <row r="453" spans="1:36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</row>
    <row r="454" spans="1:36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</row>
    <row r="455" spans="1:36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</row>
    <row r="456" spans="1:36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</row>
    <row r="457" spans="1:36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</row>
    <row r="458" spans="1:3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</row>
    <row r="459" spans="1:36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</row>
    <row r="460" spans="1:36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</row>
    <row r="461" spans="1:36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</row>
    <row r="462" spans="1:36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</row>
    <row r="463" spans="1:36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</row>
    <row r="464" spans="1:36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</row>
    <row r="465" spans="1:36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</row>
    <row r="466" spans="1:36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</row>
    <row r="467" spans="1:36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</row>
    <row r="468" spans="1:36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</row>
    <row r="469" spans="1:36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</row>
    <row r="470" spans="1:36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</row>
    <row r="471" spans="1:36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</row>
    <row r="472" spans="1:36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</row>
    <row r="473" spans="1:36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</row>
    <row r="474" spans="1:36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</row>
    <row r="475" spans="1:36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</row>
    <row r="476" spans="1:36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</row>
    <row r="477" spans="1:36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</row>
    <row r="478" spans="1:36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</row>
    <row r="479" spans="1:36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</row>
    <row r="480" spans="1:36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</row>
    <row r="481" spans="1:36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</row>
    <row r="482" spans="1:36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</row>
    <row r="483" spans="1:36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</row>
    <row r="484" spans="1:36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</row>
    <row r="485" spans="1:36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</row>
    <row r="486" spans="1:36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</row>
    <row r="487" spans="1:36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</row>
    <row r="488" spans="1:36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</row>
    <row r="489" spans="1:36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</row>
    <row r="490" spans="1:36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</row>
    <row r="491" spans="1:36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</row>
    <row r="492" spans="1:3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</row>
    <row r="493" spans="1:3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</row>
    <row r="494" spans="1:3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</row>
    <row r="495" spans="1:3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</row>
    <row r="496" spans="1:3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</row>
    <row r="497" spans="1:36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</row>
    <row r="498" spans="1:36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</row>
    <row r="499" spans="1:36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</row>
    <row r="500" spans="1:36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</row>
    <row r="501" spans="1:36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</row>
    <row r="502" spans="1:36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</row>
    <row r="503" spans="1:36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</row>
    <row r="504" spans="1:36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</row>
    <row r="505" spans="1:36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</row>
    <row r="506" spans="1:36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</row>
    <row r="507" spans="1:36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</row>
    <row r="508" spans="1:36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</row>
    <row r="509" spans="1:36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</row>
    <row r="510" spans="1:36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</row>
    <row r="511" spans="1:36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</row>
    <row r="512" spans="1:36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</row>
    <row r="513" spans="1:36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</row>
    <row r="514" spans="1:36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</row>
    <row r="515" spans="1:36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</row>
    <row r="516" spans="1:36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</row>
    <row r="517" spans="1:36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</row>
    <row r="518" spans="1:36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</row>
    <row r="519" spans="1:36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</row>
    <row r="520" spans="1:36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</row>
    <row r="521" spans="1:36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</row>
    <row r="522" spans="1:36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</row>
    <row r="523" spans="1:36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</row>
    <row r="524" spans="1:36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</row>
    <row r="525" spans="1:36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</row>
    <row r="526" spans="1:36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</row>
    <row r="527" spans="1:36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</row>
    <row r="528" spans="1:36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</row>
    <row r="529" spans="1:36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</row>
    <row r="530" spans="1:36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</row>
    <row r="531" spans="1:36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</row>
    <row r="532" spans="1:36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</row>
    <row r="533" spans="1:36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</row>
    <row r="534" spans="1:36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</row>
    <row r="535" spans="1:36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</row>
    <row r="536" spans="1:36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</row>
    <row r="537" spans="1:36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</row>
    <row r="538" spans="1:36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</row>
    <row r="539" spans="1:36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</row>
    <row r="540" spans="1:36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</row>
    <row r="541" spans="1:36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</row>
    <row r="542" spans="1:36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</row>
    <row r="543" spans="1:36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</row>
    <row r="544" spans="1:36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</row>
    <row r="545" spans="1:36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</row>
    <row r="546" spans="1:36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</row>
    <row r="547" spans="1:36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</row>
    <row r="548" spans="1:36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</row>
    <row r="549" spans="1:36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</row>
    <row r="550" spans="1:36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</row>
    <row r="551" spans="1:36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</row>
    <row r="552" spans="1:36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</row>
    <row r="553" spans="1:36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</row>
    <row r="554" spans="1:36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</row>
    <row r="555" spans="1:36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</row>
    <row r="556" spans="1:36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</row>
    <row r="557" spans="1:36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</row>
    <row r="558" spans="1:36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</row>
    <row r="559" spans="1:36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</row>
    <row r="560" spans="1:36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</row>
    <row r="561" spans="1:36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</row>
    <row r="562" spans="1:36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</row>
    <row r="563" spans="1:36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</row>
    <row r="564" spans="1:36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</row>
    <row r="565" spans="1:3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</row>
    <row r="566" spans="1:36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</row>
    <row r="567" spans="1:36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</row>
    <row r="568" spans="1:36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</row>
    <row r="569" spans="1:36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</row>
    <row r="570" spans="1:36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</row>
    <row r="571" spans="1:36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</row>
    <row r="572" spans="1:36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</row>
    <row r="573" spans="1:36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</row>
    <row r="574" spans="1:36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</row>
    <row r="575" spans="1:36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</row>
    <row r="576" spans="1:36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</row>
    <row r="577" spans="1:36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</row>
    <row r="578" spans="1:36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</row>
    <row r="579" spans="1:36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</row>
    <row r="580" spans="1:36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</row>
    <row r="581" spans="1:36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</row>
    <row r="582" spans="1:36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</row>
    <row r="583" spans="1:36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</row>
    <row r="584" spans="1:36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</row>
    <row r="585" spans="1:36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</row>
    <row r="586" spans="1:36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</row>
    <row r="587" spans="1:36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</row>
    <row r="588" spans="1:36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</row>
    <row r="589" spans="1:36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</row>
    <row r="590" spans="1:3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</row>
    <row r="591" spans="1:3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</row>
    <row r="592" spans="1:3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</row>
    <row r="593" spans="1:3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</row>
    <row r="594" spans="1:3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</row>
    <row r="595" spans="1:3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</row>
    <row r="596" spans="1:3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</row>
    <row r="597" spans="1:3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</row>
    <row r="598" spans="1:3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</row>
    <row r="599" spans="1:3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</row>
    <row r="600" spans="1:3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</row>
    <row r="601" spans="1:3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</row>
    <row r="602" spans="1:3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</row>
    <row r="603" spans="1:3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</row>
    <row r="604" spans="1:3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</row>
    <row r="605" spans="1:3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</row>
    <row r="606" spans="1:3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</row>
    <row r="607" spans="1:3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</row>
    <row r="608" spans="1:3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</row>
    <row r="609" spans="1:3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</row>
    <row r="610" spans="1:3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</row>
    <row r="611" spans="1:3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</row>
    <row r="612" spans="1:3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</row>
    <row r="613" spans="1:3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</row>
    <row r="614" spans="1:3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</row>
    <row r="615" spans="1:3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</row>
    <row r="616" spans="1:3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</row>
    <row r="617" spans="1:3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</row>
    <row r="618" spans="1:3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</row>
    <row r="619" spans="1:3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</row>
    <row r="620" spans="1:3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</row>
    <row r="621" spans="1:3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</row>
    <row r="622" spans="1:3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</row>
    <row r="623" spans="1:3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</row>
    <row r="624" spans="1:3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</row>
    <row r="625" spans="1:3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</row>
    <row r="626" spans="1:3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</row>
    <row r="627" spans="1:3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</row>
    <row r="628" spans="1:3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</row>
    <row r="629" spans="1:3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</row>
    <row r="630" spans="1:3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</row>
    <row r="631" spans="1:3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</row>
    <row r="632" spans="1:3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</row>
    <row r="633" spans="1:3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</row>
    <row r="634" spans="1:3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</row>
    <row r="635" spans="1:3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</row>
    <row r="636" spans="1:3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</row>
    <row r="637" spans="1:3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</row>
    <row r="638" spans="1:3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</row>
    <row r="639" spans="1:3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</row>
    <row r="640" spans="1:3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</row>
    <row r="641" spans="1:3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BCD8-4C33-480C-9CD4-EA8761988B7A}">
  <dimension ref="A1:N4839"/>
  <sheetViews>
    <sheetView workbookViewId="0">
      <pane ySplit="1" topLeftCell="A2" activePane="bottomLeft" state="frozenSplit"/>
      <selection pane="bottomLeft" activeCell="A2" sqref="A2"/>
    </sheetView>
  </sheetViews>
  <sheetFormatPr defaultColWidth="9.140625" defaultRowHeight="16.5" x14ac:dyDescent="0.25"/>
  <cols>
    <col min="1" max="1" width="36.7109375" style="59" customWidth="1"/>
    <col min="2" max="2" width="55.7109375" style="60" customWidth="1"/>
    <col min="3" max="3" width="19.7109375" style="61" customWidth="1"/>
    <col min="4" max="4" width="25.7109375" style="59" customWidth="1"/>
    <col min="5" max="16384" width="9.140625" style="62"/>
  </cols>
  <sheetData>
    <row r="1" spans="1:14" s="58" customFormat="1" x14ac:dyDescent="0.25">
      <c r="A1" s="81" t="s">
        <v>6</v>
      </c>
      <c r="B1" s="81" t="s">
        <v>581</v>
      </c>
      <c r="C1" s="81" t="s">
        <v>582</v>
      </c>
      <c r="D1" s="82" t="s">
        <v>583</v>
      </c>
      <c r="E1" s="81" t="s">
        <v>739</v>
      </c>
      <c r="F1" s="83"/>
    </row>
    <row r="2" spans="1:14" x14ac:dyDescent="0.25">
      <c r="A2" s="84" t="s">
        <v>3621</v>
      </c>
      <c r="B2" s="85" t="s">
        <v>585</v>
      </c>
      <c r="C2" s="84" t="s">
        <v>586</v>
      </c>
      <c r="D2" s="86">
        <v>2</v>
      </c>
      <c r="E2" s="84" t="s">
        <v>740</v>
      </c>
      <c r="F2" s="87"/>
      <c r="J2" s="62" t="e">
        <f>VLOOKUP(A2,#REF!,3,FALSE)</f>
        <v>#REF!</v>
      </c>
      <c r="N2" s="84" t="s">
        <v>584</v>
      </c>
    </row>
    <row r="3" spans="1:14" x14ac:dyDescent="0.25">
      <c r="A3" s="84" t="s">
        <v>3622</v>
      </c>
      <c r="B3" s="85" t="s">
        <v>3634</v>
      </c>
      <c r="C3" s="84" t="s">
        <v>586</v>
      </c>
      <c r="D3" s="86">
        <v>2</v>
      </c>
      <c r="E3" s="84" t="s">
        <v>740</v>
      </c>
      <c r="F3" s="87"/>
      <c r="J3" s="62" t="e">
        <f>VLOOKUP(A3,#REF!,3,FALSE)</f>
        <v>#REF!</v>
      </c>
      <c r="N3" s="84" t="s">
        <v>587</v>
      </c>
    </row>
    <row r="4" spans="1:14" x14ac:dyDescent="0.25">
      <c r="A4" s="84" t="s">
        <v>1569</v>
      </c>
      <c r="B4" s="85" t="s">
        <v>3635</v>
      </c>
      <c r="C4" s="84" t="s">
        <v>586</v>
      </c>
      <c r="D4" s="86">
        <v>15</v>
      </c>
      <c r="E4" s="84" t="s">
        <v>740</v>
      </c>
      <c r="F4" s="87"/>
      <c r="J4" s="62" t="e">
        <f>VLOOKUP(A4,#REF!,3,FALSE)</f>
        <v>#REF!</v>
      </c>
      <c r="N4" s="84" t="s">
        <v>556</v>
      </c>
    </row>
    <row r="5" spans="1:14" x14ac:dyDescent="0.25">
      <c r="A5" s="84" t="s">
        <v>1570</v>
      </c>
      <c r="B5" s="85" t="s">
        <v>3636</v>
      </c>
      <c r="C5" s="84" t="s">
        <v>586</v>
      </c>
      <c r="D5" s="86">
        <v>4</v>
      </c>
      <c r="E5" s="84" t="s">
        <v>740</v>
      </c>
      <c r="F5" s="87"/>
      <c r="J5" s="62" t="e">
        <f>VLOOKUP(A5,#REF!,3,FALSE)</f>
        <v>#REF!</v>
      </c>
    </row>
    <row r="6" spans="1:14" x14ac:dyDescent="0.25">
      <c r="A6" s="84" t="s">
        <v>1571</v>
      </c>
      <c r="B6" s="85" t="s">
        <v>3637</v>
      </c>
      <c r="C6" s="84" t="s">
        <v>586</v>
      </c>
      <c r="D6" s="86">
        <v>6</v>
      </c>
      <c r="E6" s="84" t="s">
        <v>740</v>
      </c>
      <c r="F6" s="87"/>
      <c r="J6" s="62" t="e">
        <f>VLOOKUP(A6,#REF!,3,FALSE)</f>
        <v>#REF!</v>
      </c>
    </row>
    <row r="7" spans="1:14" x14ac:dyDescent="0.25">
      <c r="A7" s="84" t="s">
        <v>3623</v>
      </c>
      <c r="B7" s="85" t="s">
        <v>3638</v>
      </c>
      <c r="C7" s="84" t="s">
        <v>586</v>
      </c>
      <c r="D7" s="86"/>
      <c r="E7" s="84" t="s">
        <v>740</v>
      </c>
      <c r="F7" s="87"/>
      <c r="J7" s="62" t="e">
        <f>VLOOKUP(A7,#REF!,3,FALSE)</f>
        <v>#REF!</v>
      </c>
    </row>
    <row r="8" spans="1:14" x14ac:dyDescent="0.25">
      <c r="A8" s="84" t="s">
        <v>1572</v>
      </c>
      <c r="B8" s="85" t="s">
        <v>3638</v>
      </c>
      <c r="C8" s="84" t="s">
        <v>586</v>
      </c>
      <c r="D8" s="86">
        <v>6</v>
      </c>
      <c r="E8" s="84" t="s">
        <v>740</v>
      </c>
      <c r="F8" s="87"/>
      <c r="J8" s="62" t="e">
        <f>VLOOKUP(A8,#REF!,3,FALSE)</f>
        <v>#REF!</v>
      </c>
    </row>
    <row r="9" spans="1:14" x14ac:dyDescent="0.25">
      <c r="A9" s="84" t="s">
        <v>3624</v>
      </c>
      <c r="B9" s="85" t="s">
        <v>588</v>
      </c>
      <c r="C9" s="84" t="s">
        <v>586</v>
      </c>
      <c r="D9" s="86">
        <v>10</v>
      </c>
      <c r="E9" s="84" t="s">
        <v>740</v>
      </c>
      <c r="F9" s="87"/>
      <c r="J9" s="62" t="e">
        <f>VLOOKUP(A9,#REF!,3,FALSE)</f>
        <v>#REF!</v>
      </c>
    </row>
    <row r="10" spans="1:14" x14ac:dyDescent="0.25">
      <c r="A10" s="84" t="s">
        <v>1573</v>
      </c>
      <c r="B10" s="85" t="s">
        <v>3639</v>
      </c>
      <c r="C10" s="84" t="s">
        <v>586</v>
      </c>
      <c r="D10" s="86"/>
      <c r="E10" s="84" t="s">
        <v>740</v>
      </c>
      <c r="F10" s="87"/>
      <c r="J10" s="62" t="e">
        <f>VLOOKUP(A10,#REF!,3,FALSE)</f>
        <v>#REF!</v>
      </c>
    </row>
    <row r="11" spans="1:14" x14ac:dyDescent="0.25">
      <c r="A11" s="84" t="s">
        <v>2541</v>
      </c>
      <c r="B11" s="85" t="s">
        <v>3640</v>
      </c>
      <c r="C11" s="84" t="s">
        <v>586</v>
      </c>
      <c r="D11" s="86"/>
      <c r="E11" s="84" t="s">
        <v>740</v>
      </c>
      <c r="F11" s="87"/>
      <c r="J11" s="62" t="e">
        <f>VLOOKUP(A11,#REF!,3,FALSE)</f>
        <v>#REF!</v>
      </c>
    </row>
    <row r="12" spans="1:14" x14ac:dyDescent="0.25">
      <c r="A12" s="84" t="s">
        <v>1574</v>
      </c>
      <c r="B12" s="85" t="s">
        <v>3641</v>
      </c>
      <c r="C12" s="84" t="s">
        <v>586</v>
      </c>
      <c r="D12" s="86">
        <v>2</v>
      </c>
      <c r="E12" s="84" t="s">
        <v>740</v>
      </c>
      <c r="F12" s="87"/>
      <c r="J12" s="62" t="e">
        <f>VLOOKUP(A12,#REF!,3,FALSE)</f>
        <v>#REF!</v>
      </c>
    </row>
    <row r="13" spans="1:14" x14ac:dyDescent="0.25">
      <c r="A13" s="84" t="s">
        <v>2548</v>
      </c>
      <c r="B13" s="85" t="s">
        <v>589</v>
      </c>
      <c r="C13" s="84" t="s">
        <v>586</v>
      </c>
      <c r="D13" s="86">
        <v>1</v>
      </c>
      <c r="E13" s="84" t="s">
        <v>740</v>
      </c>
      <c r="F13" s="87"/>
      <c r="J13" s="62" t="e">
        <f>VLOOKUP(A13,#REF!,3,FALSE)</f>
        <v>#REF!</v>
      </c>
    </row>
    <row r="14" spans="1:14" x14ac:dyDescent="0.25">
      <c r="A14" s="84" t="s">
        <v>2550</v>
      </c>
      <c r="B14" s="85" t="s">
        <v>590</v>
      </c>
      <c r="C14" s="84" t="s">
        <v>586</v>
      </c>
      <c r="D14" s="86">
        <v>1</v>
      </c>
      <c r="E14" s="84" t="s">
        <v>740</v>
      </c>
      <c r="F14" s="87"/>
      <c r="J14" s="62" t="e">
        <f>VLOOKUP(A14,#REF!,3,FALSE)</f>
        <v>#REF!</v>
      </c>
    </row>
    <row r="15" spans="1:14" x14ac:dyDescent="0.25">
      <c r="A15" s="84" t="s">
        <v>1575</v>
      </c>
      <c r="B15" s="85" t="s">
        <v>3642</v>
      </c>
      <c r="C15" s="84" t="s">
        <v>586</v>
      </c>
      <c r="D15" s="86">
        <v>673</v>
      </c>
      <c r="E15" s="84" t="s">
        <v>740</v>
      </c>
      <c r="F15" s="87"/>
      <c r="J15" s="62" t="e">
        <f>VLOOKUP(A15,#REF!,3,FALSE)</f>
        <v>#REF!</v>
      </c>
    </row>
    <row r="16" spans="1:14" x14ac:dyDescent="0.25">
      <c r="A16" s="84" t="s">
        <v>1576</v>
      </c>
      <c r="B16" s="85" t="s">
        <v>3643</v>
      </c>
      <c r="C16" s="84" t="s">
        <v>586</v>
      </c>
      <c r="D16" s="86"/>
      <c r="E16" s="84" t="s">
        <v>740</v>
      </c>
      <c r="F16" s="87"/>
      <c r="J16" s="62" t="e">
        <f>VLOOKUP(A16,#REF!,3,FALSE)</f>
        <v>#REF!</v>
      </c>
    </row>
    <row r="17" spans="1:10" x14ac:dyDescent="0.25">
      <c r="A17" s="84" t="s">
        <v>1577</v>
      </c>
      <c r="B17" s="85" t="s">
        <v>3642</v>
      </c>
      <c r="C17" s="84" t="s">
        <v>586</v>
      </c>
      <c r="D17" s="86">
        <v>186</v>
      </c>
      <c r="E17" s="84" t="s">
        <v>740</v>
      </c>
      <c r="F17" s="87"/>
      <c r="J17" s="62" t="e">
        <f>VLOOKUP(A17,#REF!,3,FALSE)</f>
        <v>#REF!</v>
      </c>
    </row>
    <row r="18" spans="1:10" x14ac:dyDescent="0.25">
      <c r="A18" s="84" t="s">
        <v>1578</v>
      </c>
      <c r="B18" s="85" t="s">
        <v>3643</v>
      </c>
      <c r="C18" s="84" t="s">
        <v>586</v>
      </c>
      <c r="D18" s="86"/>
      <c r="E18" s="84" t="s">
        <v>740</v>
      </c>
      <c r="F18" s="87"/>
      <c r="J18" s="62" t="e">
        <f>VLOOKUP(A18,#REF!,3,FALSE)</f>
        <v>#REF!</v>
      </c>
    </row>
    <row r="19" spans="1:10" x14ac:dyDescent="0.25">
      <c r="A19" s="84" t="s">
        <v>2589</v>
      </c>
      <c r="B19" s="85" t="s">
        <v>591</v>
      </c>
      <c r="C19" s="84" t="s">
        <v>586</v>
      </c>
      <c r="D19" s="86">
        <v>5</v>
      </c>
      <c r="E19" s="84" t="s">
        <v>740</v>
      </c>
      <c r="F19" s="87"/>
      <c r="J19" s="101" t="e">
        <f>LEFT(A19,6)&amp;VLOOKUP(MID(A19,7,2),#REF!,2,FALSE)&amp;RIGHT(A19,LEN(A19)-8)</f>
        <v>#REF!</v>
      </c>
    </row>
    <row r="20" spans="1:10" x14ac:dyDescent="0.25">
      <c r="A20" s="84" t="s">
        <v>2590</v>
      </c>
      <c r="B20" s="85" t="s">
        <v>592</v>
      </c>
      <c r="C20" s="84" t="s">
        <v>586</v>
      </c>
      <c r="D20" s="86"/>
      <c r="E20" s="84" t="s">
        <v>740</v>
      </c>
      <c r="F20" s="87"/>
      <c r="J20" s="101" t="e">
        <f>LEFT(A20,6)&amp;VLOOKUP(MID(A20,7,2),#REF!,2,FALSE)&amp;RIGHT(A20,LEN(A20)-8)</f>
        <v>#REF!</v>
      </c>
    </row>
    <row r="21" spans="1:10" x14ac:dyDescent="0.25">
      <c r="A21" s="84" t="s">
        <v>2592</v>
      </c>
      <c r="B21" s="85" t="s">
        <v>593</v>
      </c>
      <c r="C21" s="84" t="s">
        <v>586</v>
      </c>
      <c r="D21" s="86"/>
      <c r="E21" s="84" t="s">
        <v>740</v>
      </c>
      <c r="F21" s="87"/>
      <c r="J21" s="101" t="e">
        <f>LEFT(A21,6)&amp;VLOOKUP(MID(A21,7,2),#REF!,2,FALSE)&amp;RIGHT(A21,LEN(A21)-8)</f>
        <v>#REF!</v>
      </c>
    </row>
    <row r="22" spans="1:10" x14ac:dyDescent="0.25">
      <c r="A22" s="84" t="s">
        <v>1579</v>
      </c>
      <c r="B22" s="85" t="s">
        <v>592</v>
      </c>
      <c r="C22" s="84" t="s">
        <v>586</v>
      </c>
      <c r="D22" s="86">
        <v>4</v>
      </c>
      <c r="E22" s="84" t="s">
        <v>740</v>
      </c>
      <c r="F22" s="87"/>
      <c r="J22" s="101" t="e">
        <f>LEFT(A22,6)&amp;VLOOKUP(MID(A22,7,2),#REF!,2,FALSE)&amp;RIGHT(A22,LEN(A22)-8)</f>
        <v>#REF!</v>
      </c>
    </row>
    <row r="23" spans="1:10" x14ac:dyDescent="0.25">
      <c r="A23" s="84" t="s">
        <v>1580</v>
      </c>
      <c r="B23" s="85" t="s">
        <v>595</v>
      </c>
      <c r="C23" s="84" t="s">
        <v>586</v>
      </c>
      <c r="D23" s="86">
        <v>18</v>
      </c>
      <c r="E23" s="84" t="s">
        <v>740</v>
      </c>
      <c r="F23" s="87"/>
      <c r="J23" s="101" t="e">
        <f>LEFT(A23,6)&amp;VLOOKUP(MID(A23,7,2),#REF!,2,FALSE)&amp;RIGHT(A23,LEN(A23)-8)</f>
        <v>#REF!</v>
      </c>
    </row>
    <row r="24" spans="1:10" x14ac:dyDescent="0.25">
      <c r="A24" s="84" t="s">
        <v>2603</v>
      </c>
      <c r="B24" s="85" t="s">
        <v>592</v>
      </c>
      <c r="C24" s="84" t="s">
        <v>586</v>
      </c>
      <c r="D24" s="86"/>
      <c r="E24" s="84" t="s">
        <v>740</v>
      </c>
      <c r="F24" s="87"/>
      <c r="J24" s="101" t="e">
        <f>LEFT(A24,6)&amp;VLOOKUP(MID(A24,7,2),#REF!,2,FALSE)&amp;RIGHT(A24,LEN(A24)-8)</f>
        <v>#REF!</v>
      </c>
    </row>
    <row r="25" spans="1:10" x14ac:dyDescent="0.25">
      <c r="A25" s="84" t="s">
        <v>1581</v>
      </c>
      <c r="B25" s="85" t="s">
        <v>592</v>
      </c>
      <c r="C25" s="84" t="s">
        <v>586</v>
      </c>
      <c r="D25" s="86">
        <v>6</v>
      </c>
      <c r="E25" s="84" t="s">
        <v>740</v>
      </c>
      <c r="F25" s="87"/>
      <c r="J25" s="101" t="e">
        <f>LEFT(A25,6)&amp;VLOOKUP(MID(A25,7,2),#REF!,2,FALSE)&amp;RIGHT(A25,LEN(A25)-8)</f>
        <v>#REF!</v>
      </c>
    </row>
    <row r="26" spans="1:10" x14ac:dyDescent="0.25">
      <c r="A26" s="84" t="s">
        <v>1582</v>
      </c>
      <c r="B26" s="85" t="s">
        <v>597</v>
      </c>
      <c r="C26" s="84" t="s">
        <v>586</v>
      </c>
      <c r="D26" s="86">
        <v>2</v>
      </c>
      <c r="E26" s="84" t="s">
        <v>740</v>
      </c>
      <c r="F26" s="87"/>
      <c r="J26" s="101" t="e">
        <f>LEFT(A26,6)&amp;VLOOKUP(MID(A26,7,2),#REF!,2,FALSE)&amp;RIGHT(A26,LEN(A26)-8)</f>
        <v>#REF!</v>
      </c>
    </row>
    <row r="27" spans="1:10" x14ac:dyDescent="0.25">
      <c r="A27" s="84" t="s">
        <v>2610</v>
      </c>
      <c r="B27" s="85" t="s">
        <v>592</v>
      </c>
      <c r="C27" s="84" t="s">
        <v>586</v>
      </c>
      <c r="D27" s="86">
        <v>3</v>
      </c>
      <c r="E27" s="84" t="s">
        <v>740</v>
      </c>
      <c r="F27" s="87"/>
      <c r="J27" s="101" t="e">
        <f>LEFT(A27,6)&amp;VLOOKUP(MID(A27,7,2),#REF!,2,FALSE)&amp;RIGHT(A27,LEN(A27)-8)</f>
        <v>#REF!</v>
      </c>
    </row>
    <row r="28" spans="1:10" x14ac:dyDescent="0.25">
      <c r="A28" s="84" t="s">
        <v>1583</v>
      </c>
      <c r="B28" s="85" t="s">
        <v>598</v>
      </c>
      <c r="C28" s="84" t="s">
        <v>586</v>
      </c>
      <c r="D28" s="86">
        <v>2</v>
      </c>
      <c r="E28" s="84" t="s">
        <v>740</v>
      </c>
      <c r="F28" s="87"/>
      <c r="J28" s="101" t="e">
        <f>LEFT(A28,6)&amp;VLOOKUP(MID(A28,7,2),#REF!,2,FALSE)&amp;RIGHT(A28,LEN(A28)-8)</f>
        <v>#REF!</v>
      </c>
    </row>
    <row r="29" spans="1:10" x14ac:dyDescent="0.25">
      <c r="A29" s="84" t="s">
        <v>2617</v>
      </c>
      <c r="B29" s="85" t="s">
        <v>592</v>
      </c>
      <c r="C29" s="84" t="s">
        <v>586</v>
      </c>
      <c r="D29" s="86"/>
      <c r="E29" s="84" t="s">
        <v>740</v>
      </c>
      <c r="F29" s="87"/>
      <c r="J29" s="101" t="e">
        <f>LEFT(A29,6)&amp;VLOOKUP(MID(A29,7,2),#REF!,2,FALSE)&amp;RIGHT(A29,LEN(A29)-8)</f>
        <v>#REF!</v>
      </c>
    </row>
    <row r="30" spans="1:10" x14ac:dyDescent="0.25">
      <c r="A30" s="84" t="s">
        <v>1584</v>
      </c>
      <c r="B30" s="85" t="s">
        <v>592</v>
      </c>
      <c r="C30" s="84" t="s">
        <v>586</v>
      </c>
      <c r="D30" s="86">
        <v>5</v>
      </c>
      <c r="E30" s="84" t="s">
        <v>740</v>
      </c>
      <c r="F30" s="87"/>
      <c r="J30" s="101" t="e">
        <f>LEFT(A30,6)&amp;VLOOKUP(MID(A30,7,2),#REF!,2,FALSE)&amp;RIGHT(A30,LEN(A30)-8)</f>
        <v>#REF!</v>
      </c>
    </row>
    <row r="31" spans="1:10" x14ac:dyDescent="0.25">
      <c r="A31" s="84" t="s">
        <v>2621</v>
      </c>
      <c r="B31" s="85" t="s">
        <v>592</v>
      </c>
      <c r="C31" s="84" t="s">
        <v>586</v>
      </c>
      <c r="D31" s="86"/>
      <c r="E31" s="84" t="s">
        <v>740</v>
      </c>
      <c r="F31" s="87"/>
      <c r="J31" s="101" t="e">
        <f>LEFT(A31,6)&amp;VLOOKUP(MID(A31,7,2),#REF!,2,FALSE)&amp;RIGHT(A31,LEN(A31)-8)</f>
        <v>#REF!</v>
      </c>
    </row>
    <row r="32" spans="1:10" x14ac:dyDescent="0.25">
      <c r="A32" s="84" t="s">
        <v>2624</v>
      </c>
      <c r="B32" s="85" t="s">
        <v>592</v>
      </c>
      <c r="C32" s="84" t="s">
        <v>586</v>
      </c>
      <c r="D32" s="86"/>
      <c r="E32" s="84" t="s">
        <v>740</v>
      </c>
      <c r="F32" s="87"/>
      <c r="J32" s="101" t="e">
        <f>LEFT(A32,6)&amp;VLOOKUP(MID(A32,7,2),#REF!,2,FALSE)&amp;RIGHT(A32,LEN(A32)-8)</f>
        <v>#REF!</v>
      </c>
    </row>
    <row r="33" spans="1:10" x14ac:dyDescent="0.25">
      <c r="A33" s="84" t="s">
        <v>2626</v>
      </c>
      <c r="B33" s="85" t="s">
        <v>600</v>
      </c>
      <c r="C33" s="84" t="s">
        <v>586</v>
      </c>
      <c r="D33" s="86">
        <v>8</v>
      </c>
      <c r="E33" s="84" t="s">
        <v>740</v>
      </c>
      <c r="F33" s="87"/>
      <c r="J33" s="101" t="e">
        <f>LEFT(A33,6)&amp;VLOOKUP(MID(A33,7,2),#REF!,2,FALSE)&amp;RIGHT(A33,LEN(A33)-8)</f>
        <v>#REF!</v>
      </c>
    </row>
    <row r="34" spans="1:10" x14ac:dyDescent="0.25">
      <c r="A34" s="84" t="s">
        <v>2627</v>
      </c>
      <c r="B34" s="85" t="s">
        <v>592</v>
      </c>
      <c r="C34" s="84" t="s">
        <v>586</v>
      </c>
      <c r="D34" s="86"/>
      <c r="E34" s="84" t="s">
        <v>740</v>
      </c>
      <c r="F34" s="87"/>
      <c r="J34" s="101" t="e">
        <f>LEFT(A34,6)&amp;VLOOKUP(MID(A34,7,2),#REF!,2,FALSE)&amp;RIGHT(A34,LEN(A34)-8)</f>
        <v>#REF!</v>
      </c>
    </row>
    <row r="35" spans="1:10" x14ac:dyDescent="0.25">
      <c r="A35" s="84" t="s">
        <v>2628</v>
      </c>
      <c r="B35" s="85" t="s">
        <v>601</v>
      </c>
      <c r="C35" s="84" t="s">
        <v>586</v>
      </c>
      <c r="D35" s="86"/>
      <c r="E35" s="84" t="s">
        <v>740</v>
      </c>
      <c r="F35" s="87"/>
      <c r="J35" s="101" t="e">
        <f>LEFT(A35,6)&amp;VLOOKUP(MID(A35,7,2),#REF!,2,FALSE)&amp;RIGHT(A35,LEN(A35)-8)</f>
        <v>#REF!</v>
      </c>
    </row>
    <row r="36" spans="1:10" x14ac:dyDescent="0.25">
      <c r="A36" s="84" t="s">
        <v>1585</v>
      </c>
      <c r="B36" s="85" t="s">
        <v>602</v>
      </c>
      <c r="C36" s="84" t="s">
        <v>586</v>
      </c>
      <c r="D36" s="86"/>
      <c r="E36" s="84" t="s">
        <v>740</v>
      </c>
      <c r="F36" s="87"/>
      <c r="J36" s="101" t="e">
        <f>LEFT(A36,6)&amp;VLOOKUP(MID(A36,7,2),#REF!,2,FALSE)&amp;RIGHT(A36,LEN(A36)-8)</f>
        <v>#REF!</v>
      </c>
    </row>
    <row r="37" spans="1:10" x14ac:dyDescent="0.25">
      <c r="A37" s="84" t="s">
        <v>1586</v>
      </c>
      <c r="B37" s="85" t="s">
        <v>592</v>
      </c>
      <c r="C37" s="84" t="s">
        <v>586</v>
      </c>
      <c r="D37" s="86">
        <v>5</v>
      </c>
      <c r="E37" s="84" t="s">
        <v>740</v>
      </c>
      <c r="F37" s="87"/>
      <c r="J37" s="101" t="e">
        <f>LEFT(A37,6)&amp;VLOOKUP(MID(A37,7,2),#REF!,2,FALSE)&amp;RIGHT(A37,LEN(A37)-8)</f>
        <v>#REF!</v>
      </c>
    </row>
    <row r="38" spans="1:10" x14ac:dyDescent="0.25">
      <c r="A38" s="84" t="s">
        <v>2629</v>
      </c>
      <c r="B38" s="85" t="s">
        <v>592</v>
      </c>
      <c r="C38" s="84" t="s">
        <v>586</v>
      </c>
      <c r="D38" s="86"/>
      <c r="E38" s="84" t="s">
        <v>740</v>
      </c>
      <c r="F38" s="87"/>
      <c r="J38" s="101" t="e">
        <f>LEFT(A38,6)&amp;VLOOKUP(MID(A38,7,2),#REF!,2,FALSE)&amp;RIGHT(A38,LEN(A38)-8)</f>
        <v>#REF!</v>
      </c>
    </row>
    <row r="39" spans="1:10" x14ac:dyDescent="0.25">
      <c r="A39" s="84" t="s">
        <v>2635</v>
      </c>
      <c r="B39" s="85" t="s">
        <v>603</v>
      </c>
      <c r="C39" s="84" t="s">
        <v>586</v>
      </c>
      <c r="D39" s="86">
        <v>2</v>
      </c>
      <c r="E39" s="84" t="s">
        <v>740</v>
      </c>
      <c r="F39" s="87"/>
      <c r="J39" s="101" t="e">
        <f>LEFT(A39,6)&amp;VLOOKUP(MID(A39,7,2),#REF!,2,FALSE)&amp;RIGHT(A39,LEN(A39)-8)</f>
        <v>#REF!</v>
      </c>
    </row>
    <row r="40" spans="1:10" x14ac:dyDescent="0.25">
      <c r="A40" s="84" t="s">
        <v>2639</v>
      </c>
      <c r="B40" s="85" t="s">
        <v>604</v>
      </c>
      <c r="C40" s="84" t="s">
        <v>586</v>
      </c>
      <c r="D40" s="86"/>
      <c r="E40" s="84" t="s">
        <v>740</v>
      </c>
      <c r="F40" s="87"/>
      <c r="J40" s="101" t="e">
        <f>LEFT(A40,6)&amp;VLOOKUP(MID(A40,7,2),#REF!,2,FALSE)&amp;RIGHT(A40,LEN(A40)-8)</f>
        <v>#REF!</v>
      </c>
    </row>
    <row r="41" spans="1:10" x14ac:dyDescent="0.25">
      <c r="A41" s="84" t="s">
        <v>2640</v>
      </c>
      <c r="B41" s="85" t="s">
        <v>605</v>
      </c>
      <c r="C41" s="84" t="s">
        <v>586</v>
      </c>
      <c r="D41" s="86">
        <v>6</v>
      </c>
      <c r="E41" s="84" t="s">
        <v>740</v>
      </c>
      <c r="F41" s="87"/>
      <c r="J41" s="101" t="e">
        <f>LEFT(A41,6)&amp;VLOOKUP(MID(A41,7,2),#REF!,2,FALSE)&amp;RIGHT(A41,LEN(A41)-8)</f>
        <v>#REF!</v>
      </c>
    </row>
    <row r="42" spans="1:10" x14ac:dyDescent="0.25">
      <c r="A42" s="84" t="s">
        <v>2648</v>
      </c>
      <c r="B42" s="85" t="s">
        <v>606</v>
      </c>
      <c r="C42" s="84" t="s">
        <v>586</v>
      </c>
      <c r="D42" s="86">
        <v>4</v>
      </c>
      <c r="E42" s="84" t="s">
        <v>740</v>
      </c>
      <c r="F42" s="87"/>
      <c r="J42" s="101" t="e">
        <f>LEFT(A42,6)&amp;VLOOKUP(MID(A42,7,2),#REF!,2,FALSE)&amp;RIGHT(A42,LEN(A42)-8)</f>
        <v>#REF!</v>
      </c>
    </row>
    <row r="43" spans="1:10" x14ac:dyDescent="0.25">
      <c r="A43" s="84" t="s">
        <v>1587</v>
      </c>
      <c r="B43" s="85" t="s">
        <v>603</v>
      </c>
      <c r="C43" s="84" t="s">
        <v>586</v>
      </c>
      <c r="D43" s="86">
        <v>81</v>
      </c>
      <c r="E43" s="84" t="s">
        <v>740</v>
      </c>
      <c r="F43" s="87"/>
      <c r="J43" s="101" t="e">
        <f>LEFT(A43,6)&amp;VLOOKUP(MID(A43,7,2),#REF!,2,FALSE)&amp;RIGHT(A43,LEN(A43)-8)</f>
        <v>#REF!</v>
      </c>
    </row>
    <row r="44" spans="1:10" x14ac:dyDescent="0.25">
      <c r="A44" s="84" t="s">
        <v>2652</v>
      </c>
      <c r="B44" s="85" t="s">
        <v>607</v>
      </c>
      <c r="C44" s="84" t="s">
        <v>586</v>
      </c>
      <c r="D44" s="86">
        <v>7</v>
      </c>
      <c r="E44" s="84" t="s">
        <v>740</v>
      </c>
      <c r="F44" s="87"/>
      <c r="J44" s="101" t="e">
        <f>LEFT(A44,6)&amp;VLOOKUP(MID(A44,7,2),#REF!,2,FALSE)&amp;RIGHT(A44,LEN(A44)-8)</f>
        <v>#REF!</v>
      </c>
    </row>
    <row r="45" spans="1:10" x14ac:dyDescent="0.25">
      <c r="A45" s="84" t="s">
        <v>2660</v>
      </c>
      <c r="B45" s="85" t="s">
        <v>596</v>
      </c>
      <c r="C45" s="84" t="s">
        <v>586</v>
      </c>
      <c r="D45" s="86">
        <v>1</v>
      </c>
      <c r="E45" s="84" t="s">
        <v>740</v>
      </c>
      <c r="F45" s="87"/>
      <c r="J45" s="101" t="e">
        <f>LEFT(A45,6)&amp;VLOOKUP(MID(A45,7,2),#REF!,2,FALSE)&amp;RIGHT(A45,LEN(A45)-8)</f>
        <v>#REF!</v>
      </c>
    </row>
    <row r="46" spans="1:10" x14ac:dyDescent="0.25">
      <c r="A46" s="84" t="s">
        <v>1588</v>
      </c>
      <c r="B46" s="85" t="s">
        <v>608</v>
      </c>
      <c r="C46" s="84" t="s">
        <v>586</v>
      </c>
      <c r="D46" s="86">
        <v>8</v>
      </c>
      <c r="E46" s="84" t="s">
        <v>740</v>
      </c>
      <c r="F46" s="87"/>
      <c r="J46" s="101" t="e">
        <f>LEFT(A46,6)&amp;VLOOKUP(MID(A46,7,2),#REF!,2,FALSE)&amp;RIGHT(A46,LEN(A46)-8)</f>
        <v>#REF!</v>
      </c>
    </row>
    <row r="47" spans="1:10" x14ac:dyDescent="0.25">
      <c r="A47" s="84" t="s">
        <v>1589</v>
      </c>
      <c r="B47" s="85" t="s">
        <v>593</v>
      </c>
      <c r="C47" s="84" t="s">
        <v>586</v>
      </c>
      <c r="D47" s="86">
        <v>10</v>
      </c>
      <c r="E47" s="84" t="s">
        <v>740</v>
      </c>
      <c r="F47" s="87"/>
      <c r="J47" s="101" t="e">
        <f>LEFT(A47,6)&amp;VLOOKUP(MID(A47,7,2),#REF!,2,FALSE)&amp;RIGHT(A47,LEN(A47)-8)</f>
        <v>#REF!</v>
      </c>
    </row>
    <row r="48" spans="1:10" x14ac:dyDescent="0.25">
      <c r="A48" s="84" t="s">
        <v>1590</v>
      </c>
      <c r="B48" s="85" t="s">
        <v>612</v>
      </c>
      <c r="C48" s="84" t="s">
        <v>586</v>
      </c>
      <c r="D48" s="86">
        <v>14</v>
      </c>
      <c r="E48" s="84" t="s">
        <v>740</v>
      </c>
      <c r="F48" s="87"/>
      <c r="J48" s="101" t="e">
        <f>LEFT(A48,6)&amp;VLOOKUP(MID(A48,7,2),#REF!,2,FALSE)&amp;RIGHT(A48,LEN(A48)-8)</f>
        <v>#REF!</v>
      </c>
    </row>
    <row r="49" spans="1:10" x14ac:dyDescent="0.25">
      <c r="A49" s="84" t="s">
        <v>1591</v>
      </c>
      <c r="B49" s="85" t="s">
        <v>613</v>
      </c>
      <c r="C49" s="84" t="s">
        <v>586</v>
      </c>
      <c r="D49" s="86">
        <v>16</v>
      </c>
      <c r="E49" s="84" t="s">
        <v>740</v>
      </c>
      <c r="F49" s="87"/>
      <c r="J49" s="101" t="e">
        <f>LEFT(A49,6)&amp;VLOOKUP(MID(A49,7,2),#REF!,2,FALSE)&amp;RIGHT(A49,LEN(A49)-8)</f>
        <v>#REF!</v>
      </c>
    </row>
    <row r="50" spans="1:10" x14ac:dyDescent="0.25">
      <c r="A50" s="84" t="s">
        <v>2680</v>
      </c>
      <c r="B50" s="85" t="s">
        <v>603</v>
      </c>
      <c r="C50" s="84" t="s">
        <v>586</v>
      </c>
      <c r="D50" s="86"/>
      <c r="E50" s="84" t="s">
        <v>740</v>
      </c>
      <c r="F50" s="87"/>
      <c r="J50" s="101" t="e">
        <f>LEFT(A50,6)&amp;VLOOKUP(MID(A50,7,2),#REF!,2,FALSE)&amp;RIGHT(A50,LEN(A50)-8)</f>
        <v>#REF!</v>
      </c>
    </row>
    <row r="51" spans="1:10" x14ac:dyDescent="0.25">
      <c r="A51" s="84" t="s">
        <v>1592</v>
      </c>
      <c r="B51" s="85" t="s">
        <v>614</v>
      </c>
      <c r="C51" s="84" t="s">
        <v>586</v>
      </c>
      <c r="D51" s="86">
        <v>5</v>
      </c>
      <c r="E51" s="84" t="s">
        <v>740</v>
      </c>
      <c r="F51" s="87"/>
      <c r="J51" s="101" t="e">
        <f>LEFT(A51,6)&amp;VLOOKUP(MID(A51,7,2),#REF!,2,FALSE)&amp;RIGHT(A51,LEN(A51)-8)</f>
        <v>#REF!</v>
      </c>
    </row>
    <row r="52" spans="1:10" x14ac:dyDescent="0.25">
      <c r="A52" s="84" t="s">
        <v>1593</v>
      </c>
      <c r="B52" s="85" t="s">
        <v>615</v>
      </c>
      <c r="C52" s="84" t="s">
        <v>586</v>
      </c>
      <c r="D52" s="86">
        <v>1</v>
      </c>
      <c r="E52" s="84" t="s">
        <v>740</v>
      </c>
      <c r="F52" s="87"/>
      <c r="J52" s="101" t="e">
        <f>LEFT(A52,6)&amp;VLOOKUP(MID(A52,7,2),#REF!,2,FALSE)&amp;RIGHT(A52,LEN(A52)-8)</f>
        <v>#REF!</v>
      </c>
    </row>
    <row r="53" spans="1:10" x14ac:dyDescent="0.25">
      <c r="A53" s="84" t="s">
        <v>1594</v>
      </c>
      <c r="B53" s="85" t="s">
        <v>593</v>
      </c>
      <c r="C53" s="84" t="s">
        <v>586</v>
      </c>
      <c r="D53" s="86">
        <v>7</v>
      </c>
      <c r="E53" s="84" t="s">
        <v>740</v>
      </c>
      <c r="F53" s="87"/>
      <c r="J53" s="101" t="e">
        <f>LEFT(A53,6)&amp;VLOOKUP(MID(A53,7,2),#REF!,2,FALSE)&amp;RIGHT(A53,LEN(A53)-8)</f>
        <v>#REF!</v>
      </c>
    </row>
    <row r="54" spans="1:10" x14ac:dyDescent="0.25">
      <c r="A54" s="84" t="s">
        <v>2682</v>
      </c>
      <c r="B54" s="85" t="s">
        <v>616</v>
      </c>
      <c r="C54" s="84" t="s">
        <v>586</v>
      </c>
      <c r="D54" s="86"/>
      <c r="E54" s="84" t="s">
        <v>740</v>
      </c>
      <c r="F54" s="87"/>
      <c r="J54" s="101" t="e">
        <f>LEFT(A54,6)&amp;VLOOKUP(MID(A54,7,2),#REF!,2,FALSE)&amp;RIGHT(A54,LEN(A54)-8)</f>
        <v>#REF!</v>
      </c>
    </row>
    <row r="55" spans="1:10" x14ac:dyDescent="0.25">
      <c r="A55" s="84" t="s">
        <v>1595</v>
      </c>
      <c r="B55" s="85" t="s">
        <v>617</v>
      </c>
      <c r="C55" s="84" t="s">
        <v>586</v>
      </c>
      <c r="D55" s="86">
        <v>17</v>
      </c>
      <c r="E55" s="84" t="s">
        <v>740</v>
      </c>
      <c r="F55" s="87"/>
      <c r="J55" s="101" t="e">
        <f>LEFT(A55,6)&amp;VLOOKUP(MID(A55,7,2),#REF!,2,FALSE)&amp;RIGHT(A55,LEN(A55)-8)</f>
        <v>#REF!</v>
      </c>
    </row>
    <row r="56" spans="1:10" x14ac:dyDescent="0.25">
      <c r="A56" s="84" t="s">
        <v>2691</v>
      </c>
      <c r="B56" s="85" t="s">
        <v>618</v>
      </c>
      <c r="C56" s="84" t="s">
        <v>586</v>
      </c>
      <c r="D56" s="86">
        <v>42</v>
      </c>
      <c r="E56" s="84" t="s">
        <v>740</v>
      </c>
      <c r="F56" s="87"/>
      <c r="J56" s="101" t="e">
        <f>LEFT(A56,6)&amp;VLOOKUP(MID(A56,7,2),#REF!,2,FALSE)&amp;RIGHT(A56,LEN(A56)-8)</f>
        <v>#REF!</v>
      </c>
    </row>
    <row r="57" spans="1:10" x14ac:dyDescent="0.25">
      <c r="A57" s="84" t="s">
        <v>1596</v>
      </c>
      <c r="B57" s="85" t="s">
        <v>619</v>
      </c>
      <c r="C57" s="84" t="s">
        <v>586</v>
      </c>
      <c r="D57" s="86">
        <v>20</v>
      </c>
      <c r="E57" s="84" t="s">
        <v>740</v>
      </c>
      <c r="F57" s="87"/>
      <c r="J57" s="101" t="e">
        <f>LEFT(A57,6)&amp;VLOOKUP(MID(A57,7,2),#REF!,2,FALSE)&amp;RIGHT(A57,LEN(A57)-8)</f>
        <v>#REF!</v>
      </c>
    </row>
    <row r="58" spans="1:10" x14ac:dyDescent="0.25">
      <c r="A58" s="84" t="s">
        <v>2698</v>
      </c>
      <c r="B58" s="85" t="s">
        <v>616</v>
      </c>
      <c r="C58" s="84" t="s">
        <v>586</v>
      </c>
      <c r="D58" s="86">
        <v>4</v>
      </c>
      <c r="E58" s="84" t="s">
        <v>740</v>
      </c>
      <c r="F58" s="87"/>
      <c r="J58" s="101" t="e">
        <f>LEFT(A58,6)&amp;VLOOKUP(MID(A58,7,2),#REF!,2,FALSE)&amp;RIGHT(A58,LEN(A58)-8)</f>
        <v>#REF!</v>
      </c>
    </row>
    <row r="59" spans="1:10" x14ac:dyDescent="0.25">
      <c r="A59" s="84" t="s">
        <v>2699</v>
      </c>
      <c r="B59" s="85" t="s">
        <v>593</v>
      </c>
      <c r="C59" s="84" t="s">
        <v>586</v>
      </c>
      <c r="D59" s="86">
        <v>1</v>
      </c>
      <c r="E59" s="84" t="s">
        <v>740</v>
      </c>
      <c r="F59" s="87"/>
      <c r="J59" s="101" t="e">
        <f>LEFT(A59,6)&amp;VLOOKUP(MID(A59,7,2),#REF!,2,FALSE)&amp;RIGHT(A59,LEN(A59)-8)</f>
        <v>#REF!</v>
      </c>
    </row>
    <row r="60" spans="1:10" x14ac:dyDescent="0.25">
      <c r="A60" s="84" t="s">
        <v>2700</v>
      </c>
      <c r="B60" s="85" t="s">
        <v>620</v>
      </c>
      <c r="C60" s="84" t="s">
        <v>586</v>
      </c>
      <c r="D60" s="86"/>
      <c r="E60" s="84" t="s">
        <v>740</v>
      </c>
      <c r="F60" s="87"/>
      <c r="J60" s="101" t="e">
        <f>LEFT(A60,6)&amp;VLOOKUP(MID(A60,7,2),#REF!,2,FALSE)&amp;RIGHT(A60,LEN(A60)-8)</f>
        <v>#REF!</v>
      </c>
    </row>
    <row r="61" spans="1:10" x14ac:dyDescent="0.25">
      <c r="A61" s="84" t="s">
        <v>3625</v>
      </c>
      <c r="B61" s="85" t="s">
        <v>600</v>
      </c>
      <c r="C61" s="84" t="s">
        <v>586</v>
      </c>
      <c r="D61" s="86">
        <v>1</v>
      </c>
      <c r="E61" s="84" t="s">
        <v>740</v>
      </c>
      <c r="F61" s="87"/>
      <c r="J61" s="101" t="e">
        <f>LEFT(A61,6)&amp;VLOOKUP(MID(A61,7,2),#REF!,2,FALSE)&amp;RIGHT(A61,LEN(A61)-8)</f>
        <v>#REF!</v>
      </c>
    </row>
    <row r="62" spans="1:10" x14ac:dyDescent="0.25">
      <c r="A62" s="84" t="s">
        <v>2708</v>
      </c>
      <c r="B62" s="85" t="s">
        <v>621</v>
      </c>
      <c r="C62" s="84" t="s">
        <v>586</v>
      </c>
      <c r="D62" s="86">
        <v>5</v>
      </c>
      <c r="E62" s="84" t="s">
        <v>740</v>
      </c>
      <c r="F62" s="87"/>
      <c r="J62" s="101" t="e">
        <f>LEFT(A62,6)&amp;VLOOKUP(MID(A62,7,2),#REF!,2,FALSE)&amp;RIGHT(A62,LEN(A62)-8)</f>
        <v>#REF!</v>
      </c>
    </row>
    <row r="63" spans="1:10" x14ac:dyDescent="0.25">
      <c r="A63" s="84" t="s">
        <v>2710</v>
      </c>
      <c r="B63" s="85" t="s">
        <v>623</v>
      </c>
      <c r="C63" s="84" t="s">
        <v>586</v>
      </c>
      <c r="D63" s="86">
        <v>5</v>
      </c>
      <c r="E63" s="84" t="s">
        <v>740</v>
      </c>
      <c r="F63" s="87"/>
      <c r="J63" s="101" t="e">
        <f>LEFT(A63,6)&amp;VLOOKUP(MID(A63,7,2),#REF!,2,FALSE)&amp;RIGHT(A63,LEN(A63)-8)</f>
        <v>#REF!</v>
      </c>
    </row>
    <row r="64" spans="1:10" x14ac:dyDescent="0.25">
      <c r="A64" s="84" t="s">
        <v>1597</v>
      </c>
      <c r="B64" s="85" t="s">
        <v>616</v>
      </c>
      <c r="C64" s="84" t="s">
        <v>586</v>
      </c>
      <c r="D64" s="86"/>
      <c r="E64" s="84" t="s">
        <v>740</v>
      </c>
      <c r="F64" s="87"/>
      <c r="J64" s="101" t="e">
        <f>LEFT(A64,6)&amp;VLOOKUP(MID(A64,7,2),#REF!,2,FALSE)&amp;RIGHT(A64,LEN(A64)-8)</f>
        <v>#REF!</v>
      </c>
    </row>
    <row r="65" spans="1:10" x14ac:dyDescent="0.25">
      <c r="A65" s="84" t="s">
        <v>2714</v>
      </c>
      <c r="B65" s="85" t="s">
        <v>603</v>
      </c>
      <c r="C65" s="84" t="s">
        <v>586</v>
      </c>
      <c r="D65" s="86">
        <v>2</v>
      </c>
      <c r="E65" s="84" t="s">
        <v>740</v>
      </c>
      <c r="F65" s="87"/>
      <c r="J65" s="101" t="e">
        <f>LEFT(A65,6)&amp;VLOOKUP(MID(A65,7,2),#REF!,2,FALSE)&amp;RIGHT(A65,LEN(A65)-8)</f>
        <v>#REF!</v>
      </c>
    </row>
    <row r="66" spans="1:10" x14ac:dyDescent="0.25">
      <c r="A66" s="84" t="s">
        <v>1598</v>
      </c>
      <c r="B66" s="85" t="s">
        <v>603</v>
      </c>
      <c r="C66" s="84" t="s">
        <v>586</v>
      </c>
      <c r="D66" s="86">
        <v>19</v>
      </c>
      <c r="E66" s="84" t="s">
        <v>740</v>
      </c>
      <c r="F66" s="87"/>
      <c r="J66" s="101" t="e">
        <f>LEFT(A66,6)&amp;VLOOKUP(MID(A66,7,2),#REF!,2,FALSE)&amp;RIGHT(A66,LEN(A66)-8)</f>
        <v>#REF!</v>
      </c>
    </row>
    <row r="67" spans="1:10" x14ac:dyDescent="0.25">
      <c r="A67" s="84" t="s">
        <v>2724</v>
      </c>
      <c r="B67" s="85" t="s">
        <v>593</v>
      </c>
      <c r="C67" s="84" t="s">
        <v>586</v>
      </c>
      <c r="D67" s="86"/>
      <c r="E67" s="84" t="s">
        <v>740</v>
      </c>
      <c r="F67" s="87"/>
      <c r="J67" s="101" t="e">
        <f>LEFT(A67,6)&amp;VLOOKUP(MID(A67,7,2),#REF!,2,FALSE)&amp;RIGHT(A67,LEN(A67)-8)</f>
        <v>#REF!</v>
      </c>
    </row>
    <row r="68" spans="1:10" x14ac:dyDescent="0.25">
      <c r="A68" s="84" t="s">
        <v>1599</v>
      </c>
      <c r="B68" s="85" t="s">
        <v>624</v>
      </c>
      <c r="C68" s="84" t="s">
        <v>586</v>
      </c>
      <c r="D68" s="86">
        <v>11</v>
      </c>
      <c r="E68" s="84" t="s">
        <v>740</v>
      </c>
      <c r="F68" s="87"/>
      <c r="J68" s="101" t="e">
        <f>LEFT(A68,6)&amp;VLOOKUP(MID(A68,7,2),#REF!,2,FALSE)&amp;RIGHT(A68,LEN(A68)-8)</f>
        <v>#REF!</v>
      </c>
    </row>
    <row r="69" spans="1:10" x14ac:dyDescent="0.25">
      <c r="A69" s="84" t="s">
        <v>2726</v>
      </c>
      <c r="B69" s="85" t="s">
        <v>625</v>
      </c>
      <c r="C69" s="84" t="s">
        <v>586</v>
      </c>
      <c r="D69" s="86">
        <v>2</v>
      </c>
      <c r="E69" s="84" t="s">
        <v>740</v>
      </c>
      <c r="F69" s="87"/>
      <c r="J69" s="101" t="e">
        <f>LEFT(A69,6)&amp;VLOOKUP(MID(A69,7,2),#REF!,2,FALSE)&amp;RIGHT(A69,LEN(A69)-8)</f>
        <v>#REF!</v>
      </c>
    </row>
    <row r="70" spans="1:10" x14ac:dyDescent="0.25">
      <c r="A70" s="84" t="s">
        <v>1600</v>
      </c>
      <c r="B70" s="85" t="s">
        <v>626</v>
      </c>
      <c r="C70" s="84" t="s">
        <v>586</v>
      </c>
      <c r="D70" s="86">
        <v>3</v>
      </c>
      <c r="E70" s="84" t="s">
        <v>740</v>
      </c>
      <c r="F70" s="87"/>
      <c r="J70" s="101" t="e">
        <f>LEFT(A70,6)&amp;VLOOKUP(MID(A70,7,2),#REF!,2,FALSE)&amp;RIGHT(A70,LEN(A70)-8)</f>
        <v>#REF!</v>
      </c>
    </row>
    <row r="71" spans="1:10" x14ac:dyDescent="0.25">
      <c r="A71" s="84" t="s">
        <v>1601</v>
      </c>
      <c r="B71" s="85" t="s">
        <v>591</v>
      </c>
      <c r="C71" s="84" t="s">
        <v>586</v>
      </c>
      <c r="D71" s="86">
        <v>5</v>
      </c>
      <c r="E71" s="84" t="s">
        <v>740</v>
      </c>
      <c r="F71" s="87"/>
      <c r="J71" s="101" t="e">
        <f>LEFT(A71,6)&amp;VLOOKUP(MID(A71,7,2),#REF!,2,FALSE)&amp;RIGHT(A71,LEN(A71)-8)</f>
        <v>#REF!</v>
      </c>
    </row>
    <row r="72" spans="1:10" x14ac:dyDescent="0.25">
      <c r="A72" s="84" t="s">
        <v>2728</v>
      </c>
      <c r="B72" s="85" t="s">
        <v>609</v>
      </c>
      <c r="C72" s="84" t="s">
        <v>586</v>
      </c>
      <c r="D72" s="86">
        <v>1</v>
      </c>
      <c r="E72" s="84" t="s">
        <v>740</v>
      </c>
      <c r="F72" s="87"/>
      <c r="J72" s="101" t="e">
        <f>LEFT(A72,6)&amp;VLOOKUP(MID(A72,7,2),#REF!,2,FALSE)&amp;RIGHT(A72,LEN(A72)-8)</f>
        <v>#REF!</v>
      </c>
    </row>
    <row r="73" spans="1:10" x14ac:dyDescent="0.25">
      <c r="A73" s="84" t="s">
        <v>2729</v>
      </c>
      <c r="B73" s="85" t="s">
        <v>625</v>
      </c>
      <c r="C73" s="84" t="s">
        <v>586</v>
      </c>
      <c r="D73" s="86"/>
      <c r="E73" s="84" t="s">
        <v>740</v>
      </c>
      <c r="F73" s="87"/>
      <c r="J73" s="101" t="e">
        <f>LEFT(A73,6)&amp;VLOOKUP(MID(A73,7,2),#REF!,2,FALSE)&amp;RIGHT(A73,LEN(A73)-8)</f>
        <v>#REF!</v>
      </c>
    </row>
    <row r="74" spans="1:10" x14ac:dyDescent="0.25">
      <c r="A74" s="84" t="s">
        <v>1602</v>
      </c>
      <c r="B74" s="85" t="s">
        <v>627</v>
      </c>
      <c r="C74" s="84" t="s">
        <v>586</v>
      </c>
      <c r="D74" s="86"/>
      <c r="E74" s="84" t="s">
        <v>740</v>
      </c>
      <c r="F74" s="87"/>
      <c r="J74" s="101" t="e">
        <f>LEFT(A74,6)&amp;VLOOKUP(MID(A74,7,2),#REF!,2,FALSE)&amp;RIGHT(A74,LEN(A74)-8)</f>
        <v>#REF!</v>
      </c>
    </row>
    <row r="75" spans="1:10" x14ac:dyDescent="0.25">
      <c r="A75" s="84" t="s">
        <v>1603</v>
      </c>
      <c r="B75" s="85" t="s">
        <v>613</v>
      </c>
      <c r="C75" s="84" t="s">
        <v>586</v>
      </c>
      <c r="D75" s="86">
        <v>60</v>
      </c>
      <c r="E75" s="84" t="s">
        <v>740</v>
      </c>
      <c r="F75" s="87"/>
      <c r="J75" s="101" t="e">
        <f>LEFT(A75,6)&amp;VLOOKUP(MID(A75,7,2),#REF!,2,FALSE)&amp;RIGHT(A75,LEN(A75)-8)</f>
        <v>#REF!</v>
      </c>
    </row>
    <row r="76" spans="1:10" x14ac:dyDescent="0.25">
      <c r="A76" s="84" t="s">
        <v>1604</v>
      </c>
      <c r="B76" s="85" t="s">
        <v>594</v>
      </c>
      <c r="C76" s="84" t="s">
        <v>586</v>
      </c>
      <c r="D76" s="86">
        <v>8</v>
      </c>
      <c r="E76" s="84" t="s">
        <v>740</v>
      </c>
      <c r="F76" s="87"/>
      <c r="J76" s="101" t="e">
        <f>LEFT(A76,6)&amp;VLOOKUP(MID(A76,7,2),#REF!,2,FALSE)&amp;RIGHT(A76,LEN(A76)-8)</f>
        <v>#REF!</v>
      </c>
    </row>
    <row r="77" spans="1:10" x14ac:dyDescent="0.25">
      <c r="A77" s="84" t="s">
        <v>2741</v>
      </c>
      <c r="B77" s="85" t="s">
        <v>622</v>
      </c>
      <c r="C77" s="84" t="s">
        <v>586</v>
      </c>
      <c r="D77" s="86">
        <v>8</v>
      </c>
      <c r="E77" s="84" t="s">
        <v>740</v>
      </c>
      <c r="F77" s="87"/>
      <c r="J77" s="101" t="e">
        <f>LEFT(A77,6)&amp;VLOOKUP(MID(A77,7,2),#REF!,2,FALSE)&amp;RIGHT(A77,LEN(A77)-8)</f>
        <v>#REF!</v>
      </c>
    </row>
    <row r="78" spans="1:10" x14ac:dyDescent="0.25">
      <c r="A78" s="84" t="s">
        <v>2742</v>
      </c>
      <c r="B78" s="85" t="s">
        <v>592</v>
      </c>
      <c r="C78" s="84" t="s">
        <v>586</v>
      </c>
      <c r="D78" s="86"/>
      <c r="E78" s="84" t="s">
        <v>740</v>
      </c>
      <c r="F78" s="87"/>
      <c r="J78" s="101" t="e">
        <f>LEFT(A78,6)&amp;VLOOKUP(MID(A78,7,2),#REF!,2,FALSE)&amp;RIGHT(A78,LEN(A78)-8)</f>
        <v>#REF!</v>
      </c>
    </row>
    <row r="79" spans="1:10" x14ac:dyDescent="0.25">
      <c r="A79" s="84" t="s">
        <v>1605</v>
      </c>
      <c r="B79" s="85" t="s">
        <v>603</v>
      </c>
      <c r="C79" s="84" t="s">
        <v>586</v>
      </c>
      <c r="D79" s="86">
        <v>4</v>
      </c>
      <c r="E79" s="84" t="s">
        <v>740</v>
      </c>
      <c r="F79" s="87"/>
      <c r="J79" s="101" t="e">
        <f>LEFT(A79,6)&amp;VLOOKUP(MID(A79,7,2),#REF!,2,FALSE)&amp;RIGHT(A79,LEN(A79)-8)</f>
        <v>#REF!</v>
      </c>
    </row>
    <row r="80" spans="1:10" x14ac:dyDescent="0.25">
      <c r="A80" s="84" t="s">
        <v>1606</v>
      </c>
      <c r="B80" s="85" t="s">
        <v>597</v>
      </c>
      <c r="C80" s="84" t="s">
        <v>586</v>
      </c>
      <c r="D80" s="86">
        <v>3</v>
      </c>
      <c r="E80" s="84" t="s">
        <v>740</v>
      </c>
      <c r="F80" s="87"/>
      <c r="J80" s="101" t="e">
        <f>LEFT(A80,6)&amp;VLOOKUP(MID(A80,7,2),#REF!,2,FALSE)&amp;RIGHT(A80,LEN(A80)-8)</f>
        <v>#REF!</v>
      </c>
    </row>
    <row r="81" spans="1:10" x14ac:dyDescent="0.25">
      <c r="A81" s="84" t="s">
        <v>2749</v>
      </c>
      <c r="B81" s="85" t="s">
        <v>603</v>
      </c>
      <c r="C81" s="84" t="s">
        <v>586</v>
      </c>
      <c r="D81" s="86">
        <v>4</v>
      </c>
      <c r="E81" s="84" t="s">
        <v>740</v>
      </c>
      <c r="F81" s="87"/>
      <c r="J81" s="101" t="e">
        <f>LEFT(A81,6)&amp;VLOOKUP(MID(A81,7,2),#REF!,2,FALSE)&amp;RIGHT(A81,LEN(A81)-8)</f>
        <v>#REF!</v>
      </c>
    </row>
    <row r="82" spans="1:10" x14ac:dyDescent="0.25">
      <c r="A82" s="84" t="s">
        <v>1607</v>
      </c>
      <c r="B82" s="85" t="s">
        <v>628</v>
      </c>
      <c r="C82" s="84" t="s">
        <v>586</v>
      </c>
      <c r="D82" s="86">
        <v>19</v>
      </c>
      <c r="E82" s="84" t="s">
        <v>740</v>
      </c>
      <c r="F82" s="87"/>
      <c r="J82" s="101" t="e">
        <f>LEFT(A82,6)&amp;VLOOKUP(MID(A82,7,2),#REF!,2,FALSE)&amp;RIGHT(A82,LEN(A82)-8)</f>
        <v>#REF!</v>
      </c>
    </row>
    <row r="83" spans="1:10" x14ac:dyDescent="0.25">
      <c r="A83" s="84" t="s">
        <v>1608</v>
      </c>
      <c r="B83" s="85" t="s">
        <v>600</v>
      </c>
      <c r="C83" s="84" t="s">
        <v>586</v>
      </c>
      <c r="D83" s="86">
        <v>82</v>
      </c>
      <c r="E83" s="84" t="s">
        <v>740</v>
      </c>
      <c r="F83" s="87"/>
      <c r="J83" s="101" t="e">
        <f>LEFT(A83,6)&amp;VLOOKUP(MID(A83,7,2),#REF!,2,FALSE)&amp;RIGHT(A83,LEN(A83)-8)</f>
        <v>#REF!</v>
      </c>
    </row>
    <row r="84" spans="1:10" x14ac:dyDescent="0.25">
      <c r="A84" s="84" t="s">
        <v>1609</v>
      </c>
      <c r="B84" s="85" t="s">
        <v>603</v>
      </c>
      <c r="C84" s="84" t="s">
        <v>586</v>
      </c>
      <c r="D84" s="86">
        <v>4</v>
      </c>
      <c r="E84" s="84" t="s">
        <v>740</v>
      </c>
      <c r="F84" s="87"/>
      <c r="J84" s="101" t="e">
        <f>LEFT(A84,6)&amp;VLOOKUP(MID(A84,7,2),#REF!,2,FALSE)&amp;RIGHT(A84,LEN(A84)-8)</f>
        <v>#REF!</v>
      </c>
    </row>
    <row r="85" spans="1:10" x14ac:dyDescent="0.25">
      <c r="A85" s="84" t="s">
        <v>1610</v>
      </c>
      <c r="B85" s="85" t="s">
        <v>592</v>
      </c>
      <c r="C85" s="84" t="s">
        <v>586</v>
      </c>
      <c r="D85" s="86">
        <v>11</v>
      </c>
      <c r="E85" s="84" t="s">
        <v>740</v>
      </c>
      <c r="F85" s="87"/>
      <c r="J85" s="101" t="e">
        <f>LEFT(A85,6)&amp;VLOOKUP(MID(A85,7,2),#REF!,2,FALSE)&amp;RIGHT(A85,LEN(A85)-8)</f>
        <v>#REF!</v>
      </c>
    </row>
    <row r="86" spans="1:10" x14ac:dyDescent="0.25">
      <c r="A86" s="84" t="s">
        <v>1611</v>
      </c>
      <c r="B86" s="85" t="s">
        <v>592</v>
      </c>
      <c r="C86" s="84" t="s">
        <v>586</v>
      </c>
      <c r="D86" s="86"/>
      <c r="E86" s="84" t="s">
        <v>740</v>
      </c>
      <c r="F86" s="87"/>
      <c r="J86" s="101" t="e">
        <f>LEFT(A86,6)&amp;VLOOKUP(MID(A86,7,2),#REF!,2,FALSE)&amp;RIGHT(A86,LEN(A86)-8)</f>
        <v>#REF!</v>
      </c>
    </row>
    <row r="87" spans="1:10" x14ac:dyDescent="0.25">
      <c r="A87" s="84" t="s">
        <v>1612</v>
      </c>
      <c r="B87" s="85" t="s">
        <v>630</v>
      </c>
      <c r="C87" s="84" t="s">
        <v>586</v>
      </c>
      <c r="D87" s="86">
        <v>5</v>
      </c>
      <c r="E87" s="84" t="s">
        <v>740</v>
      </c>
      <c r="F87" s="87"/>
      <c r="J87" s="101" t="e">
        <f>LEFT(A87,6)&amp;VLOOKUP(MID(A87,7,2),#REF!,2,FALSE)&amp;RIGHT(A87,LEN(A87)-8)</f>
        <v>#REF!</v>
      </c>
    </row>
    <row r="88" spans="1:10" x14ac:dyDescent="0.25">
      <c r="A88" s="84" t="s">
        <v>1613</v>
      </c>
      <c r="B88" s="85" t="s">
        <v>592</v>
      </c>
      <c r="C88" s="84" t="s">
        <v>586</v>
      </c>
      <c r="D88" s="86">
        <v>7</v>
      </c>
      <c r="E88" s="84" t="s">
        <v>740</v>
      </c>
      <c r="F88" s="87"/>
      <c r="J88" s="101" t="e">
        <f>LEFT(A88,6)&amp;VLOOKUP(MID(A88,7,2),#REF!,2,FALSE)&amp;RIGHT(A88,LEN(A88)-8)</f>
        <v>#REF!</v>
      </c>
    </row>
    <row r="89" spans="1:10" x14ac:dyDescent="0.25">
      <c r="A89" s="84" t="s">
        <v>2775</v>
      </c>
      <c r="B89" s="85" t="s">
        <v>593</v>
      </c>
      <c r="C89" s="84" t="s">
        <v>586</v>
      </c>
      <c r="D89" s="86">
        <v>14</v>
      </c>
      <c r="E89" s="84" t="s">
        <v>740</v>
      </c>
      <c r="F89" s="87"/>
      <c r="J89" s="101" t="e">
        <f>LEFT(A89,6)&amp;VLOOKUP(MID(A89,7,2),#REF!,2,FALSE)&amp;RIGHT(A89,LEN(A89)-8)</f>
        <v>#REF!</v>
      </c>
    </row>
    <row r="90" spans="1:10" x14ac:dyDescent="0.25">
      <c r="A90" s="84" t="s">
        <v>2777</v>
      </c>
      <c r="B90" s="85" t="s">
        <v>593</v>
      </c>
      <c r="C90" s="84" t="s">
        <v>586</v>
      </c>
      <c r="D90" s="86"/>
      <c r="E90" s="84" t="s">
        <v>740</v>
      </c>
      <c r="F90" s="87"/>
      <c r="J90" s="101" t="e">
        <f>LEFT(A90,6)&amp;VLOOKUP(MID(A90,7,2),#REF!,2,FALSE)&amp;RIGHT(A90,LEN(A90)-8)</f>
        <v>#REF!</v>
      </c>
    </row>
    <row r="91" spans="1:10" x14ac:dyDescent="0.25">
      <c r="A91" s="84" t="s">
        <v>1614</v>
      </c>
      <c r="B91" s="85" t="s">
        <v>592</v>
      </c>
      <c r="C91" s="84" t="s">
        <v>586</v>
      </c>
      <c r="D91" s="86">
        <v>2</v>
      </c>
      <c r="E91" s="84" t="s">
        <v>740</v>
      </c>
      <c r="F91" s="87"/>
      <c r="J91" s="101" t="e">
        <f>LEFT(A91,6)&amp;VLOOKUP(MID(A91,7,2),#REF!,2,FALSE)&amp;RIGHT(A91,LEN(A91)-8)</f>
        <v>#REF!</v>
      </c>
    </row>
    <row r="92" spans="1:10" x14ac:dyDescent="0.25">
      <c r="A92" s="84" t="s">
        <v>1615</v>
      </c>
      <c r="B92" s="85" t="s">
        <v>631</v>
      </c>
      <c r="C92" s="84" t="s">
        <v>586</v>
      </c>
      <c r="D92" s="86">
        <v>65</v>
      </c>
      <c r="E92" s="84" t="s">
        <v>740</v>
      </c>
      <c r="F92" s="87"/>
      <c r="J92" s="101" t="e">
        <f>LEFT(A92,6)&amp;VLOOKUP(MID(A92,7,2),#REF!,2,FALSE)&amp;RIGHT(A92,LEN(A92)-8)</f>
        <v>#REF!</v>
      </c>
    </row>
    <row r="93" spans="1:10" x14ac:dyDescent="0.25">
      <c r="A93" s="84" t="s">
        <v>2783</v>
      </c>
      <c r="B93" s="85" t="s">
        <v>631</v>
      </c>
      <c r="C93" s="84" t="s">
        <v>586</v>
      </c>
      <c r="D93" s="86"/>
      <c r="E93" s="84" t="s">
        <v>740</v>
      </c>
      <c r="F93" s="87"/>
      <c r="J93" s="101" t="e">
        <f>LEFT(A93,6)&amp;VLOOKUP(MID(A93,7,2),#REF!,2,FALSE)&amp;RIGHT(A93,LEN(A93)-8)</f>
        <v>#REF!</v>
      </c>
    </row>
    <row r="94" spans="1:10" x14ac:dyDescent="0.25">
      <c r="A94" s="84" t="s">
        <v>2785</v>
      </c>
      <c r="B94" s="85" t="s">
        <v>623</v>
      </c>
      <c r="C94" s="84" t="s">
        <v>586</v>
      </c>
      <c r="D94" s="86">
        <v>1</v>
      </c>
      <c r="E94" s="84" t="s">
        <v>740</v>
      </c>
      <c r="F94" s="87"/>
      <c r="J94" s="101" t="e">
        <f>LEFT(A94,6)&amp;VLOOKUP(MID(A94,7,2),#REF!,2,FALSE)&amp;RIGHT(A94,LEN(A94)-8)</f>
        <v>#REF!</v>
      </c>
    </row>
    <row r="95" spans="1:10" x14ac:dyDescent="0.25">
      <c r="A95" s="84" t="s">
        <v>1616</v>
      </c>
      <c r="B95" s="85" t="s">
        <v>631</v>
      </c>
      <c r="C95" s="84" t="s">
        <v>586</v>
      </c>
      <c r="D95" s="86">
        <v>7</v>
      </c>
      <c r="E95" s="84" t="s">
        <v>740</v>
      </c>
      <c r="F95" s="87"/>
      <c r="J95" s="101" t="e">
        <f>LEFT(A95,6)&amp;VLOOKUP(MID(A95,7,2),#REF!,2,FALSE)&amp;RIGHT(A95,LEN(A95)-8)</f>
        <v>#REF!</v>
      </c>
    </row>
    <row r="96" spans="1:10" x14ac:dyDescent="0.25">
      <c r="A96" s="84" t="s">
        <v>1617</v>
      </c>
      <c r="B96" s="85" t="s">
        <v>593</v>
      </c>
      <c r="C96" s="84" t="s">
        <v>586</v>
      </c>
      <c r="D96" s="86">
        <v>5</v>
      </c>
      <c r="E96" s="84" t="s">
        <v>740</v>
      </c>
      <c r="F96" s="87"/>
      <c r="J96" s="101" t="e">
        <f>LEFT(A96,6)&amp;VLOOKUP(MID(A96,7,2),#REF!,2,FALSE)&amp;RIGHT(A96,LEN(A96)-8)</f>
        <v>#REF!</v>
      </c>
    </row>
    <row r="97" spans="1:10" x14ac:dyDescent="0.25">
      <c r="A97" s="84" t="s">
        <v>1618</v>
      </c>
      <c r="B97" s="85" t="s">
        <v>593</v>
      </c>
      <c r="C97" s="84" t="s">
        <v>586</v>
      </c>
      <c r="D97" s="86"/>
      <c r="E97" s="84" t="s">
        <v>740</v>
      </c>
      <c r="F97" s="87"/>
      <c r="J97" s="101" t="e">
        <f>LEFT(A97,6)&amp;VLOOKUP(MID(A97,7,2),#REF!,2,FALSE)&amp;RIGHT(A97,LEN(A97)-8)</f>
        <v>#REF!</v>
      </c>
    </row>
    <row r="98" spans="1:10" x14ac:dyDescent="0.25">
      <c r="A98" s="84" t="s">
        <v>2790</v>
      </c>
      <c r="B98" s="85" t="s">
        <v>603</v>
      </c>
      <c r="C98" s="84" t="s">
        <v>586</v>
      </c>
      <c r="D98" s="86"/>
      <c r="E98" s="84" t="s">
        <v>740</v>
      </c>
      <c r="F98" s="87"/>
      <c r="J98" s="101" t="e">
        <f>LEFT(A98,6)&amp;VLOOKUP(MID(A98,7,2),#REF!,2,FALSE)&amp;RIGHT(A98,LEN(A98)-8)</f>
        <v>#REF!</v>
      </c>
    </row>
    <row r="99" spans="1:10" x14ac:dyDescent="0.25">
      <c r="A99" s="84" t="s">
        <v>2792</v>
      </c>
      <c r="B99" s="85" t="s">
        <v>592</v>
      </c>
      <c r="C99" s="84" t="s">
        <v>586</v>
      </c>
      <c r="D99" s="86"/>
      <c r="E99" s="84" t="s">
        <v>740</v>
      </c>
      <c r="F99" s="87"/>
      <c r="J99" s="101" t="e">
        <f>LEFT(A99,6)&amp;VLOOKUP(MID(A99,7,2),#REF!,2,FALSE)&amp;RIGHT(A99,LEN(A99)-8)</f>
        <v>#REF!</v>
      </c>
    </row>
    <row r="100" spans="1:10" x14ac:dyDescent="0.25">
      <c r="A100" s="84" t="s">
        <v>1619</v>
      </c>
      <c r="B100" s="85" t="s">
        <v>594</v>
      </c>
      <c r="C100" s="84" t="s">
        <v>586</v>
      </c>
      <c r="D100" s="86">
        <v>1</v>
      </c>
      <c r="E100" s="84" t="s">
        <v>740</v>
      </c>
      <c r="F100" s="87"/>
      <c r="J100" s="101" t="e">
        <f>LEFT(A100,6)&amp;VLOOKUP(MID(A100,7,2),#REF!,2,FALSE)&amp;RIGHT(A100,LEN(A100)-8)</f>
        <v>#REF!</v>
      </c>
    </row>
    <row r="101" spans="1:10" x14ac:dyDescent="0.25">
      <c r="A101" s="84" t="s">
        <v>2800</v>
      </c>
      <c r="B101" s="85" t="s">
        <v>592</v>
      </c>
      <c r="C101" s="84" t="s">
        <v>586</v>
      </c>
      <c r="D101" s="86"/>
      <c r="E101" s="84" t="s">
        <v>740</v>
      </c>
      <c r="F101" s="87"/>
      <c r="J101" s="101" t="e">
        <f>LEFT(A101,6)&amp;VLOOKUP(MID(A101,7,2),#REF!,2,FALSE)&amp;RIGHT(A101,LEN(A101)-8)</f>
        <v>#REF!</v>
      </c>
    </row>
    <row r="102" spans="1:10" x14ac:dyDescent="0.25">
      <c r="A102" s="84" t="s">
        <v>1620</v>
      </c>
      <c r="B102" s="85" t="s">
        <v>591</v>
      </c>
      <c r="C102" s="84" t="s">
        <v>586</v>
      </c>
      <c r="D102" s="86"/>
      <c r="E102" s="84" t="s">
        <v>740</v>
      </c>
      <c r="F102" s="87"/>
      <c r="J102" s="101" t="e">
        <f>LEFT(A102,6)&amp;VLOOKUP(MID(A102,7,2),#REF!,2,FALSE)&amp;RIGHT(A102,LEN(A102)-8)</f>
        <v>#REF!</v>
      </c>
    </row>
    <row r="103" spans="1:10" x14ac:dyDescent="0.25">
      <c r="A103" s="84" t="s">
        <v>2802</v>
      </c>
      <c r="B103" s="85" t="s">
        <v>592</v>
      </c>
      <c r="C103" s="84" t="s">
        <v>586</v>
      </c>
      <c r="D103" s="86">
        <v>2</v>
      </c>
      <c r="E103" s="84" t="s">
        <v>740</v>
      </c>
      <c r="F103" s="87"/>
      <c r="J103" s="101" t="e">
        <f>LEFT(A103,6)&amp;VLOOKUP(MID(A103,7,2),#REF!,2,FALSE)&amp;RIGHT(A103,LEN(A103)-8)</f>
        <v>#REF!</v>
      </c>
    </row>
    <row r="104" spans="1:10" x14ac:dyDescent="0.25">
      <c r="A104" s="84" t="s">
        <v>1621</v>
      </c>
      <c r="B104" s="85" t="s">
        <v>613</v>
      </c>
      <c r="C104" s="84" t="s">
        <v>586</v>
      </c>
      <c r="D104" s="86"/>
      <c r="E104" s="84" t="s">
        <v>740</v>
      </c>
      <c r="F104" s="87"/>
      <c r="J104" s="101" t="e">
        <f>LEFT(A104,6)&amp;VLOOKUP(MID(A104,7,2),#REF!,2,FALSE)&amp;RIGHT(A104,LEN(A104)-8)</f>
        <v>#REF!</v>
      </c>
    </row>
    <row r="105" spans="1:10" x14ac:dyDescent="0.25">
      <c r="A105" s="84" t="s">
        <v>1622</v>
      </c>
      <c r="B105" s="85" t="s">
        <v>592</v>
      </c>
      <c r="C105" s="84" t="s">
        <v>586</v>
      </c>
      <c r="D105" s="86">
        <v>6</v>
      </c>
      <c r="E105" s="84" t="s">
        <v>740</v>
      </c>
      <c r="F105" s="87"/>
      <c r="J105" s="101" t="e">
        <f>LEFT(A105,6)&amp;VLOOKUP(MID(A105,7,2),#REF!,2,FALSE)&amp;RIGHT(A105,LEN(A105)-8)</f>
        <v>#REF!</v>
      </c>
    </row>
    <row r="106" spans="1:10" x14ac:dyDescent="0.25">
      <c r="A106" s="84" t="s">
        <v>1623</v>
      </c>
      <c r="B106" s="85" t="s">
        <v>593</v>
      </c>
      <c r="C106" s="84" t="s">
        <v>586</v>
      </c>
      <c r="D106" s="86">
        <v>37</v>
      </c>
      <c r="E106" s="84" t="s">
        <v>740</v>
      </c>
      <c r="F106" s="87"/>
      <c r="J106" s="101" t="e">
        <f>LEFT(A106,6)&amp;VLOOKUP(MID(A106,7,2),#REF!,2,FALSE)&amp;RIGHT(A106,LEN(A106)-8)</f>
        <v>#REF!</v>
      </c>
    </row>
    <row r="107" spans="1:10" x14ac:dyDescent="0.25">
      <c r="A107" s="84" t="s">
        <v>1624</v>
      </c>
      <c r="B107" s="85" t="s">
        <v>593</v>
      </c>
      <c r="C107" s="84" t="s">
        <v>586</v>
      </c>
      <c r="D107" s="86">
        <v>3</v>
      </c>
      <c r="E107" s="84" t="s">
        <v>740</v>
      </c>
      <c r="F107" s="87"/>
      <c r="J107" s="101" t="e">
        <f>LEFT(A107,6)&amp;VLOOKUP(MID(A107,7,2),#REF!,2,FALSE)&amp;RIGHT(A107,LEN(A107)-8)</f>
        <v>#REF!</v>
      </c>
    </row>
    <row r="108" spans="1:10" x14ac:dyDescent="0.25">
      <c r="A108" s="84" t="s">
        <v>1625</v>
      </c>
      <c r="B108" s="85" t="s">
        <v>603</v>
      </c>
      <c r="C108" s="84" t="s">
        <v>586</v>
      </c>
      <c r="D108" s="86">
        <v>327</v>
      </c>
      <c r="E108" s="84" t="s">
        <v>740</v>
      </c>
      <c r="F108" s="87"/>
      <c r="J108" s="101" t="e">
        <f>LEFT(A108,6)&amp;VLOOKUP(MID(A108,7,2),#REF!,2,FALSE)&amp;RIGHT(A108,LEN(A108)-8)</f>
        <v>#REF!</v>
      </c>
    </row>
    <row r="109" spans="1:10" x14ac:dyDescent="0.25">
      <c r="A109" s="84" t="s">
        <v>2820</v>
      </c>
      <c r="B109" s="85" t="s">
        <v>633</v>
      </c>
      <c r="C109" s="84" t="s">
        <v>586</v>
      </c>
      <c r="D109" s="86">
        <v>2</v>
      </c>
      <c r="E109" s="84" t="s">
        <v>740</v>
      </c>
      <c r="F109" s="87"/>
      <c r="J109" s="101" t="e">
        <f>LEFT(A109,6)&amp;VLOOKUP(MID(A109,7,2),#REF!,2,FALSE)&amp;RIGHT(A109,LEN(A109)-8)</f>
        <v>#REF!</v>
      </c>
    </row>
    <row r="110" spans="1:10" x14ac:dyDescent="0.25">
      <c r="A110" s="84" t="s">
        <v>2821</v>
      </c>
      <c r="B110" s="85" t="s">
        <v>592</v>
      </c>
      <c r="C110" s="84" t="s">
        <v>586</v>
      </c>
      <c r="D110" s="86">
        <v>3</v>
      </c>
      <c r="E110" s="84" t="s">
        <v>740</v>
      </c>
      <c r="F110" s="87"/>
      <c r="J110" s="101" t="e">
        <f>LEFT(A110,6)&amp;VLOOKUP(MID(A110,7,2),#REF!,2,FALSE)&amp;RIGHT(A110,LEN(A110)-8)</f>
        <v>#REF!</v>
      </c>
    </row>
    <row r="111" spans="1:10" x14ac:dyDescent="0.25">
      <c r="A111" s="84" t="s">
        <v>1626</v>
      </c>
      <c r="B111" s="85" t="s">
        <v>603</v>
      </c>
      <c r="C111" s="84" t="s">
        <v>586</v>
      </c>
      <c r="D111" s="86">
        <v>6</v>
      </c>
      <c r="E111" s="84" t="s">
        <v>740</v>
      </c>
      <c r="F111" s="87"/>
      <c r="J111" s="101" t="e">
        <f>LEFT(A111,6)&amp;VLOOKUP(MID(A111,7,2),#REF!,2,FALSE)&amp;RIGHT(A111,LEN(A111)-8)</f>
        <v>#REF!</v>
      </c>
    </row>
    <row r="112" spans="1:10" x14ac:dyDescent="0.25">
      <c r="A112" s="84" t="s">
        <v>2824</v>
      </c>
      <c r="B112" s="85" t="s">
        <v>592</v>
      </c>
      <c r="C112" s="84" t="s">
        <v>586</v>
      </c>
      <c r="D112" s="86"/>
      <c r="E112" s="84" t="s">
        <v>740</v>
      </c>
      <c r="F112" s="87"/>
      <c r="J112" s="101" t="e">
        <f>LEFT(A112,6)&amp;VLOOKUP(MID(A112,7,2),#REF!,2,FALSE)&amp;RIGHT(A112,LEN(A112)-8)</f>
        <v>#REF!</v>
      </c>
    </row>
    <row r="113" spans="1:10" x14ac:dyDescent="0.25">
      <c r="A113" s="84" t="s">
        <v>3626</v>
      </c>
      <c r="B113" s="85" t="s">
        <v>617</v>
      </c>
      <c r="C113" s="84" t="s">
        <v>586</v>
      </c>
      <c r="D113" s="86">
        <v>6</v>
      </c>
      <c r="E113" s="84" t="s">
        <v>740</v>
      </c>
      <c r="F113" s="87"/>
      <c r="J113" s="101" t="e">
        <f>LEFT(A113,6)&amp;VLOOKUP(MID(A113,7,2),#REF!,2,FALSE)&amp;RIGHT(A113,LEN(A113)-8)</f>
        <v>#REF!</v>
      </c>
    </row>
    <row r="114" spans="1:10" x14ac:dyDescent="0.25">
      <c r="A114" s="84" t="s">
        <v>1627</v>
      </c>
      <c r="B114" s="85" t="s">
        <v>593</v>
      </c>
      <c r="C114" s="84" t="s">
        <v>586</v>
      </c>
      <c r="D114" s="86"/>
      <c r="E114" s="84" t="s">
        <v>740</v>
      </c>
      <c r="F114" s="87"/>
      <c r="J114" s="101" t="e">
        <f>LEFT(A114,6)&amp;VLOOKUP(MID(A114,7,2),#REF!,2,FALSE)&amp;RIGHT(A114,LEN(A114)-8)</f>
        <v>#REF!</v>
      </c>
    </row>
    <row r="115" spans="1:10" x14ac:dyDescent="0.25">
      <c r="A115" s="84" t="s">
        <v>2826</v>
      </c>
      <c r="B115" s="85" t="s">
        <v>634</v>
      </c>
      <c r="C115" s="84" t="s">
        <v>586</v>
      </c>
      <c r="D115" s="86">
        <v>3</v>
      </c>
      <c r="E115" s="84" t="s">
        <v>740</v>
      </c>
      <c r="F115" s="87"/>
      <c r="J115" s="101" t="e">
        <f>LEFT(A115,6)&amp;VLOOKUP(MID(A115,7,2),#REF!,2,FALSE)&amp;RIGHT(A115,LEN(A115)-8)</f>
        <v>#REF!</v>
      </c>
    </row>
    <row r="116" spans="1:10" x14ac:dyDescent="0.25">
      <c r="A116" s="84" t="s">
        <v>2827</v>
      </c>
      <c r="B116" s="85" t="s">
        <v>635</v>
      </c>
      <c r="C116" s="84" t="s">
        <v>586</v>
      </c>
      <c r="D116" s="86"/>
      <c r="E116" s="84" t="s">
        <v>740</v>
      </c>
      <c r="F116" s="87"/>
      <c r="J116" s="101" t="e">
        <f>LEFT(A116,6)&amp;VLOOKUP(MID(A116,7,2),#REF!,2,FALSE)&amp;RIGHT(A116,LEN(A116)-8)</f>
        <v>#REF!</v>
      </c>
    </row>
    <row r="117" spans="1:10" x14ac:dyDescent="0.25">
      <c r="A117" s="84" t="s">
        <v>2829</v>
      </c>
      <c r="B117" s="85" t="s">
        <v>610</v>
      </c>
      <c r="C117" s="84" t="s">
        <v>586</v>
      </c>
      <c r="D117" s="86"/>
      <c r="E117" s="84" t="s">
        <v>740</v>
      </c>
      <c r="F117" s="87"/>
      <c r="J117" s="101" t="e">
        <f>LEFT(A117,6)&amp;VLOOKUP(MID(A117,7,2),#REF!,2,FALSE)&amp;RIGHT(A117,LEN(A117)-8)</f>
        <v>#REF!</v>
      </c>
    </row>
    <row r="118" spans="1:10" x14ac:dyDescent="0.25">
      <c r="A118" s="84" t="s">
        <v>1628</v>
      </c>
      <c r="B118" s="85" t="s">
        <v>593</v>
      </c>
      <c r="C118" s="84" t="s">
        <v>586</v>
      </c>
      <c r="D118" s="86">
        <v>42</v>
      </c>
      <c r="E118" s="84" t="s">
        <v>740</v>
      </c>
      <c r="F118" s="87"/>
      <c r="J118" s="101" t="e">
        <f>LEFT(A118,6)&amp;VLOOKUP(MID(A118,7,2),#REF!,2,FALSE)&amp;RIGHT(A118,LEN(A118)-8)</f>
        <v>#REF!</v>
      </c>
    </row>
    <row r="119" spans="1:10" x14ac:dyDescent="0.25">
      <c r="A119" s="84" t="s">
        <v>2834</v>
      </c>
      <c r="B119" s="85" t="s">
        <v>636</v>
      </c>
      <c r="C119" s="84" t="s">
        <v>586</v>
      </c>
      <c r="D119" s="86">
        <v>19</v>
      </c>
      <c r="E119" s="84" t="s">
        <v>740</v>
      </c>
      <c r="F119" s="87"/>
      <c r="J119" s="101" t="e">
        <f>LEFT(A119,6)&amp;VLOOKUP(MID(A119,7,2),#REF!,2,FALSE)&amp;RIGHT(A119,LEN(A119)-8)</f>
        <v>#REF!</v>
      </c>
    </row>
    <row r="120" spans="1:10" x14ac:dyDescent="0.25">
      <c r="A120" s="84" t="s">
        <v>2839</v>
      </c>
      <c r="B120" s="85" t="s">
        <v>816</v>
      </c>
      <c r="C120" s="84" t="s">
        <v>586</v>
      </c>
      <c r="D120" s="86">
        <v>1</v>
      </c>
      <c r="E120" s="84" t="s">
        <v>740</v>
      </c>
      <c r="F120" s="87"/>
      <c r="J120" s="101" t="e">
        <f>LEFT(A120,6)&amp;VLOOKUP(MID(A120,7,2),#REF!,2,FALSE)&amp;RIGHT(A120,LEN(A120)-8)</f>
        <v>#REF!</v>
      </c>
    </row>
    <row r="121" spans="1:10" x14ac:dyDescent="0.25">
      <c r="A121" s="84" t="s">
        <v>1629</v>
      </c>
      <c r="B121" s="85" t="s">
        <v>637</v>
      </c>
      <c r="C121" s="84" t="s">
        <v>586</v>
      </c>
      <c r="D121" s="86">
        <v>1</v>
      </c>
      <c r="E121" s="84" t="s">
        <v>740</v>
      </c>
      <c r="F121" s="87"/>
      <c r="J121" s="101" t="e">
        <f>LEFT(A121,6)&amp;VLOOKUP(MID(A121,7,2),#REF!,2,FALSE)&amp;RIGHT(A121,LEN(A121)-8)</f>
        <v>#REF!</v>
      </c>
    </row>
    <row r="122" spans="1:10" x14ac:dyDescent="0.25">
      <c r="A122" s="84" t="s">
        <v>1630</v>
      </c>
      <c r="B122" s="85" t="s">
        <v>603</v>
      </c>
      <c r="C122" s="84" t="s">
        <v>586</v>
      </c>
      <c r="D122" s="86"/>
      <c r="E122" s="84" t="s">
        <v>740</v>
      </c>
      <c r="F122" s="87"/>
      <c r="J122" s="101" t="e">
        <f>LEFT(A122,6)&amp;VLOOKUP(MID(A122,7,2),#REF!,2,FALSE)&amp;RIGHT(A122,LEN(A122)-8)</f>
        <v>#REF!</v>
      </c>
    </row>
    <row r="123" spans="1:10" x14ac:dyDescent="0.25">
      <c r="A123" s="84" t="s">
        <v>2844</v>
      </c>
      <c r="B123" s="85" t="s">
        <v>603</v>
      </c>
      <c r="C123" s="84" t="s">
        <v>586</v>
      </c>
      <c r="D123" s="86"/>
      <c r="E123" s="84" t="s">
        <v>740</v>
      </c>
      <c r="F123" s="87"/>
      <c r="J123" s="101" t="e">
        <f>LEFT(A123,6)&amp;VLOOKUP(MID(A123,7,2),#REF!,2,FALSE)&amp;RIGHT(A123,LEN(A123)-8)</f>
        <v>#REF!</v>
      </c>
    </row>
    <row r="124" spans="1:10" x14ac:dyDescent="0.25">
      <c r="A124" s="84" t="s">
        <v>2847</v>
      </c>
      <c r="B124" s="85" t="s">
        <v>594</v>
      </c>
      <c r="C124" s="84" t="s">
        <v>586</v>
      </c>
      <c r="D124" s="86">
        <v>6</v>
      </c>
      <c r="E124" s="84" t="s">
        <v>740</v>
      </c>
      <c r="F124" s="87"/>
      <c r="J124" s="101" t="e">
        <f>LEFT(A124,6)&amp;VLOOKUP(MID(A124,7,2),#REF!,2,FALSE)&amp;RIGHT(A124,LEN(A124)-8)</f>
        <v>#REF!</v>
      </c>
    </row>
    <row r="125" spans="1:10" x14ac:dyDescent="0.25">
      <c r="A125" s="84" t="s">
        <v>2853</v>
      </c>
      <c r="B125" s="85" t="s">
        <v>603</v>
      </c>
      <c r="C125" s="84" t="s">
        <v>586</v>
      </c>
      <c r="D125" s="86"/>
      <c r="E125" s="84" t="s">
        <v>740</v>
      </c>
      <c r="F125" s="87"/>
      <c r="J125" s="101" t="e">
        <f>LEFT(A125,6)&amp;VLOOKUP(MID(A125,7,2),#REF!,2,FALSE)&amp;RIGHT(A125,LEN(A125)-8)</f>
        <v>#REF!</v>
      </c>
    </row>
    <row r="126" spans="1:10" x14ac:dyDescent="0.25">
      <c r="A126" s="84" t="s">
        <v>1631</v>
      </c>
      <c r="B126" s="85" t="s">
        <v>592</v>
      </c>
      <c r="C126" s="84" t="s">
        <v>586</v>
      </c>
      <c r="D126" s="86">
        <v>15</v>
      </c>
      <c r="E126" s="84" t="s">
        <v>740</v>
      </c>
      <c r="F126" s="87"/>
      <c r="J126" s="101" t="e">
        <f>LEFT(A126,6)&amp;VLOOKUP(MID(A126,7,2),#REF!,2,FALSE)&amp;RIGHT(A126,LEN(A126)-8)</f>
        <v>#REF!</v>
      </c>
    </row>
    <row r="127" spans="1:10" x14ac:dyDescent="0.25">
      <c r="A127" s="84" t="s">
        <v>2858</v>
      </c>
      <c r="B127" s="85" t="s">
        <v>623</v>
      </c>
      <c r="C127" s="84" t="s">
        <v>586</v>
      </c>
      <c r="D127" s="86">
        <v>1</v>
      </c>
      <c r="E127" s="84" t="s">
        <v>740</v>
      </c>
      <c r="F127" s="87"/>
      <c r="J127" s="101" t="e">
        <f>LEFT(A127,6)&amp;VLOOKUP(MID(A127,7,2),#REF!,2,FALSE)&amp;RIGHT(A127,LEN(A127)-8)</f>
        <v>#REF!</v>
      </c>
    </row>
    <row r="128" spans="1:10" x14ac:dyDescent="0.25">
      <c r="A128" s="84" t="s">
        <v>1632</v>
      </c>
      <c r="B128" s="85" t="s">
        <v>592</v>
      </c>
      <c r="C128" s="84" t="s">
        <v>586</v>
      </c>
      <c r="D128" s="86">
        <v>3</v>
      </c>
      <c r="E128" s="84" t="s">
        <v>740</v>
      </c>
      <c r="F128" s="87"/>
      <c r="J128" s="101" t="e">
        <f>LEFT(A128,6)&amp;VLOOKUP(MID(A128,7,2),#REF!,2,FALSE)&amp;RIGHT(A128,LEN(A128)-8)</f>
        <v>#REF!</v>
      </c>
    </row>
    <row r="129" spans="1:10" x14ac:dyDescent="0.25">
      <c r="A129" s="84" t="s">
        <v>2871</v>
      </c>
      <c r="B129" s="85" t="s">
        <v>638</v>
      </c>
      <c r="C129" s="84" t="s">
        <v>586</v>
      </c>
      <c r="D129" s="86">
        <v>3</v>
      </c>
      <c r="E129" s="84" t="s">
        <v>740</v>
      </c>
      <c r="F129" s="87"/>
      <c r="J129" s="101" t="e">
        <f>LEFT(A129,6)&amp;VLOOKUP(MID(A129,7,2),#REF!,2,FALSE)&amp;RIGHT(A129,LEN(A129)-8)</f>
        <v>#REF!</v>
      </c>
    </row>
    <row r="130" spans="1:10" x14ac:dyDescent="0.25">
      <c r="A130" s="84" t="s">
        <v>2877</v>
      </c>
      <c r="B130" s="85" t="s">
        <v>639</v>
      </c>
      <c r="C130" s="84" t="s">
        <v>586</v>
      </c>
      <c r="D130" s="86"/>
      <c r="E130" s="84" t="s">
        <v>740</v>
      </c>
      <c r="F130" s="87"/>
      <c r="J130" s="101" t="e">
        <f>LEFT(A130,6)&amp;VLOOKUP(MID(A130,7,2),#REF!,2,FALSE)&amp;RIGHT(A130,LEN(A130)-8)</f>
        <v>#REF!</v>
      </c>
    </row>
    <row r="131" spans="1:10" x14ac:dyDescent="0.25">
      <c r="A131" s="84" t="s">
        <v>1633</v>
      </c>
      <c r="B131" s="85" t="s">
        <v>592</v>
      </c>
      <c r="C131" s="84" t="s">
        <v>586</v>
      </c>
      <c r="D131" s="86"/>
      <c r="E131" s="84" t="s">
        <v>740</v>
      </c>
      <c r="F131" s="87"/>
      <c r="J131" s="101" t="e">
        <f>LEFT(A131,6)&amp;VLOOKUP(MID(A131,7,2),#REF!,2,FALSE)&amp;RIGHT(A131,LEN(A131)-8)</f>
        <v>#REF!</v>
      </c>
    </row>
    <row r="132" spans="1:10" x14ac:dyDescent="0.25">
      <c r="A132" s="84" t="s">
        <v>1634</v>
      </c>
      <c r="B132" s="85" t="s">
        <v>593</v>
      </c>
      <c r="C132" s="84" t="s">
        <v>586</v>
      </c>
      <c r="D132" s="86">
        <v>6</v>
      </c>
      <c r="E132" s="84" t="s">
        <v>740</v>
      </c>
      <c r="F132" s="87"/>
      <c r="J132" s="101" t="e">
        <f>LEFT(A132,6)&amp;VLOOKUP(MID(A132,7,2),#REF!,2,FALSE)&amp;RIGHT(A132,LEN(A132)-8)</f>
        <v>#REF!</v>
      </c>
    </row>
    <row r="133" spans="1:10" x14ac:dyDescent="0.25">
      <c r="A133" s="84" t="s">
        <v>1635</v>
      </c>
      <c r="B133" s="85" t="s">
        <v>593</v>
      </c>
      <c r="C133" s="84" t="s">
        <v>586</v>
      </c>
      <c r="D133" s="86"/>
      <c r="E133" s="84" t="s">
        <v>740</v>
      </c>
      <c r="F133" s="87"/>
      <c r="J133" s="101" t="e">
        <f>LEFT(A133,6)&amp;VLOOKUP(MID(A133,7,2),#REF!,2,FALSE)&amp;RIGHT(A133,LEN(A133)-8)</f>
        <v>#REF!</v>
      </c>
    </row>
    <row r="134" spans="1:10" x14ac:dyDescent="0.25">
      <c r="A134" s="84" t="s">
        <v>1636</v>
      </c>
      <c r="B134" s="85" t="s">
        <v>592</v>
      </c>
      <c r="C134" s="84" t="s">
        <v>586</v>
      </c>
      <c r="D134" s="86">
        <v>15</v>
      </c>
      <c r="E134" s="84" t="s">
        <v>740</v>
      </c>
      <c r="F134" s="87"/>
      <c r="J134" s="101" t="e">
        <f>LEFT(A134,6)&amp;VLOOKUP(MID(A134,7,2),#REF!,2,FALSE)&amp;RIGHT(A134,LEN(A134)-8)</f>
        <v>#REF!</v>
      </c>
    </row>
    <row r="135" spans="1:10" x14ac:dyDescent="0.25">
      <c r="A135" s="84" t="s">
        <v>2889</v>
      </c>
      <c r="B135" s="85" t="s">
        <v>593</v>
      </c>
      <c r="C135" s="84" t="s">
        <v>586</v>
      </c>
      <c r="D135" s="86">
        <v>3</v>
      </c>
      <c r="E135" s="84" t="s">
        <v>740</v>
      </c>
      <c r="F135" s="87"/>
      <c r="J135" s="101" t="e">
        <f>LEFT(A135,6)&amp;VLOOKUP(MID(A135,7,2),#REF!,2,FALSE)&amp;RIGHT(A135,LEN(A135)-8)</f>
        <v>#REF!</v>
      </c>
    </row>
    <row r="136" spans="1:10" x14ac:dyDescent="0.25">
      <c r="A136" s="84" t="s">
        <v>1637</v>
      </c>
      <c r="B136" s="85" t="s">
        <v>620</v>
      </c>
      <c r="C136" s="84" t="s">
        <v>586</v>
      </c>
      <c r="D136" s="86"/>
      <c r="E136" s="84" t="s">
        <v>740</v>
      </c>
      <c r="F136" s="87"/>
      <c r="J136" s="101" t="e">
        <f>LEFT(A136,6)&amp;VLOOKUP(MID(A136,7,2),#REF!,2,FALSE)&amp;RIGHT(A136,LEN(A136)-8)</f>
        <v>#REF!</v>
      </c>
    </row>
    <row r="137" spans="1:10" x14ac:dyDescent="0.25">
      <c r="A137" s="84" t="s">
        <v>1638</v>
      </c>
      <c r="B137" s="85" t="s">
        <v>638</v>
      </c>
      <c r="C137" s="84" t="s">
        <v>586</v>
      </c>
      <c r="D137" s="86">
        <v>12</v>
      </c>
      <c r="E137" s="84" t="s">
        <v>740</v>
      </c>
      <c r="F137" s="87"/>
      <c r="J137" s="101" t="e">
        <f>LEFT(A137,6)&amp;VLOOKUP(MID(A137,7,2),#REF!,2,FALSE)&amp;RIGHT(A137,LEN(A137)-8)</f>
        <v>#REF!</v>
      </c>
    </row>
    <row r="138" spans="1:10" x14ac:dyDescent="0.25">
      <c r="A138" s="84" t="s">
        <v>2895</v>
      </c>
      <c r="B138" s="85" t="s">
        <v>592</v>
      </c>
      <c r="C138" s="84" t="s">
        <v>586</v>
      </c>
      <c r="D138" s="86"/>
      <c r="E138" s="84" t="s">
        <v>740</v>
      </c>
      <c r="F138" s="87"/>
      <c r="J138" s="101" t="e">
        <f>LEFT(A138,6)&amp;VLOOKUP(MID(A138,7,2),#REF!,2,FALSE)&amp;RIGHT(A138,LEN(A138)-8)</f>
        <v>#REF!</v>
      </c>
    </row>
    <row r="139" spans="1:10" x14ac:dyDescent="0.25">
      <c r="A139" s="84" t="s">
        <v>2897</v>
      </c>
      <c r="B139" s="85" t="s">
        <v>592</v>
      </c>
      <c r="C139" s="84" t="s">
        <v>586</v>
      </c>
      <c r="D139" s="86"/>
      <c r="E139" s="84" t="s">
        <v>740</v>
      </c>
      <c r="F139" s="87"/>
      <c r="J139" s="101" t="e">
        <f>LEFT(A139,6)&amp;VLOOKUP(MID(A139,7,2),#REF!,2,FALSE)&amp;RIGHT(A139,LEN(A139)-8)</f>
        <v>#REF!</v>
      </c>
    </row>
    <row r="140" spans="1:10" x14ac:dyDescent="0.25">
      <c r="A140" s="84" t="s">
        <v>2898</v>
      </c>
      <c r="B140" s="85" t="s">
        <v>592</v>
      </c>
      <c r="C140" s="84" t="s">
        <v>586</v>
      </c>
      <c r="D140" s="86"/>
      <c r="E140" s="84" t="s">
        <v>740</v>
      </c>
      <c r="F140" s="87"/>
      <c r="J140" s="101" t="e">
        <f>LEFT(A140,6)&amp;VLOOKUP(MID(A140,7,2),#REF!,2,FALSE)&amp;RIGHT(A140,LEN(A140)-8)</f>
        <v>#REF!</v>
      </c>
    </row>
    <row r="141" spans="1:10" x14ac:dyDescent="0.25">
      <c r="A141" s="84" t="s">
        <v>1639</v>
      </c>
      <c r="B141" s="85" t="s">
        <v>591</v>
      </c>
      <c r="C141" s="84" t="s">
        <v>586</v>
      </c>
      <c r="D141" s="86">
        <v>4</v>
      </c>
      <c r="E141" s="84" t="s">
        <v>740</v>
      </c>
      <c r="F141" s="87"/>
      <c r="J141" s="101" t="e">
        <f>LEFT(A141,6)&amp;VLOOKUP(MID(A141,7,2),#REF!,2,FALSE)&amp;RIGHT(A141,LEN(A141)-8)</f>
        <v>#REF!</v>
      </c>
    </row>
    <row r="142" spans="1:10" x14ac:dyDescent="0.25">
      <c r="A142" s="84" t="s">
        <v>1640</v>
      </c>
      <c r="B142" s="85" t="s">
        <v>625</v>
      </c>
      <c r="C142" s="84" t="s">
        <v>586</v>
      </c>
      <c r="D142" s="86">
        <v>2</v>
      </c>
      <c r="E142" s="84" t="s">
        <v>740</v>
      </c>
      <c r="F142" s="87"/>
      <c r="J142" s="101" t="e">
        <f>LEFT(A142,6)&amp;VLOOKUP(MID(A142,7,2),#REF!,2,FALSE)&amp;RIGHT(A142,LEN(A142)-8)</f>
        <v>#REF!</v>
      </c>
    </row>
    <row r="143" spans="1:10" x14ac:dyDescent="0.25">
      <c r="A143" s="84" t="s">
        <v>1641</v>
      </c>
      <c r="B143" s="85" t="s">
        <v>591</v>
      </c>
      <c r="C143" s="84" t="s">
        <v>586</v>
      </c>
      <c r="D143" s="86">
        <v>6</v>
      </c>
      <c r="E143" s="84" t="s">
        <v>740</v>
      </c>
      <c r="F143" s="87"/>
      <c r="J143" s="101" t="e">
        <f>LEFT(A143,6)&amp;VLOOKUP(MID(A143,7,2),#REF!,2,FALSE)&amp;RIGHT(A143,LEN(A143)-8)</f>
        <v>#REF!</v>
      </c>
    </row>
    <row r="144" spans="1:10" x14ac:dyDescent="0.25">
      <c r="A144" s="84" t="s">
        <v>2900</v>
      </c>
      <c r="B144" s="85" t="s">
        <v>625</v>
      </c>
      <c r="C144" s="84" t="s">
        <v>586</v>
      </c>
      <c r="D144" s="86"/>
      <c r="E144" s="84" t="s">
        <v>740</v>
      </c>
      <c r="F144" s="87"/>
      <c r="J144" s="101" t="e">
        <f>LEFT(A144,6)&amp;VLOOKUP(MID(A144,7,2),#REF!,2,FALSE)&amp;RIGHT(A144,LEN(A144)-8)</f>
        <v>#REF!</v>
      </c>
    </row>
    <row r="145" spans="1:10" x14ac:dyDescent="0.25">
      <c r="A145" s="84" t="s">
        <v>3627</v>
      </c>
      <c r="B145" s="85" t="s">
        <v>1317</v>
      </c>
      <c r="C145" s="84" t="s">
        <v>586</v>
      </c>
      <c r="D145" s="86"/>
      <c r="E145" s="84" t="s">
        <v>740</v>
      </c>
      <c r="F145" s="87"/>
      <c r="J145" s="101" t="e">
        <f>LEFT(A145,6)&amp;VLOOKUP(MID(A145,7,2),#REF!,2,FALSE)&amp;RIGHT(A145,LEN(A145)-8)</f>
        <v>#REF!</v>
      </c>
    </row>
    <row r="146" spans="1:10" x14ac:dyDescent="0.25">
      <c r="A146" s="84" t="s">
        <v>2901</v>
      </c>
      <c r="B146" s="85" t="s">
        <v>629</v>
      </c>
      <c r="C146" s="84" t="s">
        <v>586</v>
      </c>
      <c r="D146" s="86">
        <v>2</v>
      </c>
      <c r="E146" s="84" t="s">
        <v>740</v>
      </c>
      <c r="F146" s="87"/>
      <c r="J146" s="101" t="e">
        <f>LEFT(A146,6)&amp;VLOOKUP(MID(A146,7,2),#REF!,2,FALSE)&amp;RIGHT(A146,LEN(A146)-8)</f>
        <v>#REF!</v>
      </c>
    </row>
    <row r="147" spans="1:10" x14ac:dyDescent="0.25">
      <c r="A147" s="84" t="s">
        <v>2902</v>
      </c>
      <c r="B147" s="85" t="s">
        <v>592</v>
      </c>
      <c r="C147" s="84" t="s">
        <v>586</v>
      </c>
      <c r="D147" s="86">
        <v>8</v>
      </c>
      <c r="E147" s="84" t="s">
        <v>740</v>
      </c>
      <c r="F147" s="87"/>
      <c r="J147" s="101" t="e">
        <f>LEFT(A147,6)&amp;VLOOKUP(MID(A147,7,2),#REF!,2,FALSE)&amp;RIGHT(A147,LEN(A147)-8)</f>
        <v>#REF!</v>
      </c>
    </row>
    <row r="148" spans="1:10" x14ac:dyDescent="0.25">
      <c r="A148" s="84" t="s">
        <v>2903</v>
      </c>
      <c r="B148" s="85" t="s">
        <v>641</v>
      </c>
      <c r="C148" s="84" t="s">
        <v>586</v>
      </c>
      <c r="D148" s="86">
        <v>3</v>
      </c>
      <c r="E148" s="84" t="s">
        <v>740</v>
      </c>
      <c r="F148" s="87"/>
      <c r="J148" s="101" t="e">
        <f>LEFT(A148,6)&amp;VLOOKUP(MID(A148,7,2),#REF!,2,FALSE)&amp;RIGHT(A148,LEN(A148)-8)</f>
        <v>#REF!</v>
      </c>
    </row>
    <row r="149" spans="1:10" x14ac:dyDescent="0.25">
      <c r="A149" s="84" t="s">
        <v>1642</v>
      </c>
      <c r="B149" s="85" t="s">
        <v>1087</v>
      </c>
      <c r="C149" s="84" t="s">
        <v>586</v>
      </c>
      <c r="D149" s="86"/>
      <c r="E149" s="84" t="s">
        <v>740</v>
      </c>
      <c r="F149" s="87"/>
      <c r="J149" s="101" t="e">
        <f>LEFT(A149,6)&amp;VLOOKUP(MID(A149,7,2),#REF!,2,FALSE)&amp;RIGHT(A149,LEN(A149)-8)</f>
        <v>#REF!</v>
      </c>
    </row>
    <row r="150" spans="1:10" x14ac:dyDescent="0.25">
      <c r="A150" s="84" t="s">
        <v>2904</v>
      </c>
      <c r="B150" s="85" t="s">
        <v>600</v>
      </c>
      <c r="C150" s="84" t="s">
        <v>586</v>
      </c>
      <c r="D150" s="86">
        <v>14</v>
      </c>
      <c r="E150" s="84" t="s">
        <v>740</v>
      </c>
      <c r="F150" s="87"/>
      <c r="J150" s="101" t="e">
        <f>LEFT(A150,6)&amp;VLOOKUP(MID(A150,7,2),#REF!,2,FALSE)&amp;RIGHT(A150,LEN(A150)-8)</f>
        <v>#REF!</v>
      </c>
    </row>
    <row r="151" spans="1:10" x14ac:dyDescent="0.25">
      <c r="A151" s="84" t="s">
        <v>1643</v>
      </c>
      <c r="B151" s="85" t="s">
        <v>634</v>
      </c>
      <c r="C151" s="84" t="s">
        <v>586</v>
      </c>
      <c r="D151" s="86"/>
      <c r="E151" s="84" t="s">
        <v>740</v>
      </c>
      <c r="F151" s="87"/>
      <c r="J151" s="101" t="e">
        <f>LEFT(A151,6)&amp;VLOOKUP(MID(A151,7,2),#REF!,2,FALSE)&amp;RIGHT(A151,LEN(A151)-8)</f>
        <v>#REF!</v>
      </c>
    </row>
    <row r="152" spans="1:10" x14ac:dyDescent="0.25">
      <c r="A152" s="84" t="s">
        <v>2911</v>
      </c>
      <c r="B152" s="85" t="s">
        <v>621</v>
      </c>
      <c r="C152" s="84" t="s">
        <v>586</v>
      </c>
      <c r="D152" s="86"/>
      <c r="E152" s="84" t="s">
        <v>740</v>
      </c>
      <c r="F152" s="87"/>
      <c r="J152" s="101" t="e">
        <f>LEFT(A152,6)&amp;VLOOKUP(MID(A152,7,2),#REF!,2,FALSE)&amp;RIGHT(A152,LEN(A152)-8)</f>
        <v>#REF!</v>
      </c>
    </row>
    <row r="153" spans="1:10" x14ac:dyDescent="0.25">
      <c r="A153" s="84" t="s">
        <v>2913</v>
      </c>
      <c r="B153" s="85" t="s">
        <v>603</v>
      </c>
      <c r="C153" s="84" t="s">
        <v>586</v>
      </c>
      <c r="D153" s="86">
        <v>2</v>
      </c>
      <c r="E153" s="84" t="s">
        <v>740</v>
      </c>
      <c r="F153" s="87"/>
      <c r="J153" s="101" t="e">
        <f>LEFT(A153,6)&amp;VLOOKUP(MID(A153,7,2),#REF!,2,FALSE)&amp;RIGHT(A153,LEN(A153)-8)</f>
        <v>#REF!</v>
      </c>
    </row>
    <row r="154" spans="1:10" x14ac:dyDescent="0.25">
      <c r="A154" s="84" t="s">
        <v>1644</v>
      </c>
      <c r="B154" s="85" t="s">
        <v>603</v>
      </c>
      <c r="C154" s="84" t="s">
        <v>586</v>
      </c>
      <c r="D154" s="86">
        <v>13</v>
      </c>
      <c r="E154" s="84" t="s">
        <v>740</v>
      </c>
      <c r="F154" s="87"/>
      <c r="J154" s="101" t="e">
        <f>LEFT(A154,6)&amp;VLOOKUP(MID(A154,7,2),#REF!,2,FALSE)&amp;RIGHT(A154,LEN(A154)-8)</f>
        <v>#REF!</v>
      </c>
    </row>
    <row r="155" spans="1:10" x14ac:dyDescent="0.25">
      <c r="A155" s="84" t="s">
        <v>2920</v>
      </c>
      <c r="B155" s="85" t="s">
        <v>623</v>
      </c>
      <c r="C155" s="84" t="s">
        <v>586</v>
      </c>
      <c r="D155" s="86">
        <v>1</v>
      </c>
      <c r="E155" s="84" t="s">
        <v>740</v>
      </c>
      <c r="F155" s="87"/>
      <c r="J155" s="101" t="e">
        <f>LEFT(A155,6)&amp;VLOOKUP(MID(A155,7,2),#REF!,2,FALSE)&amp;RIGHT(A155,LEN(A155)-8)</f>
        <v>#REF!</v>
      </c>
    </row>
    <row r="156" spans="1:10" x14ac:dyDescent="0.25">
      <c r="A156" s="84" t="s">
        <v>2922</v>
      </c>
      <c r="B156" s="85" t="s">
        <v>623</v>
      </c>
      <c r="C156" s="84" t="s">
        <v>586</v>
      </c>
      <c r="D156" s="86"/>
      <c r="E156" s="84" t="s">
        <v>740</v>
      </c>
      <c r="F156" s="87"/>
      <c r="J156" s="101" t="e">
        <f>LEFT(A156,6)&amp;VLOOKUP(MID(A156,7,2),#REF!,2,FALSE)&amp;RIGHT(A156,LEN(A156)-8)</f>
        <v>#REF!</v>
      </c>
    </row>
    <row r="157" spans="1:10" x14ac:dyDescent="0.25">
      <c r="A157" s="84" t="s">
        <v>2923</v>
      </c>
      <c r="B157" s="85" t="s">
        <v>642</v>
      </c>
      <c r="C157" s="84" t="s">
        <v>586</v>
      </c>
      <c r="D157" s="86">
        <v>2</v>
      </c>
      <c r="E157" s="84" t="s">
        <v>740</v>
      </c>
      <c r="F157" s="87"/>
      <c r="J157" s="101" t="e">
        <f>LEFT(A157,6)&amp;VLOOKUP(MID(A157,7,2),#REF!,2,FALSE)&amp;RIGHT(A157,LEN(A157)-8)</f>
        <v>#REF!</v>
      </c>
    </row>
    <row r="158" spans="1:10" x14ac:dyDescent="0.25">
      <c r="A158" s="84" t="s">
        <v>2927</v>
      </c>
      <c r="B158" s="85" t="s">
        <v>623</v>
      </c>
      <c r="C158" s="84" t="s">
        <v>586</v>
      </c>
      <c r="D158" s="86"/>
      <c r="E158" s="84" t="s">
        <v>740</v>
      </c>
      <c r="F158" s="87"/>
      <c r="J158" s="101" t="e">
        <f>LEFT(A158,6)&amp;VLOOKUP(MID(A158,7,2),#REF!,2,FALSE)&amp;RIGHT(A158,LEN(A158)-8)</f>
        <v>#REF!</v>
      </c>
    </row>
    <row r="159" spans="1:10" x14ac:dyDescent="0.25">
      <c r="A159" s="84" t="s">
        <v>1645</v>
      </c>
      <c r="B159" s="85" t="s">
        <v>623</v>
      </c>
      <c r="C159" s="84" t="s">
        <v>586</v>
      </c>
      <c r="D159" s="86">
        <v>4</v>
      </c>
      <c r="E159" s="84" t="s">
        <v>740</v>
      </c>
      <c r="F159" s="87"/>
      <c r="J159" s="101" t="e">
        <f>LEFT(A159,6)&amp;VLOOKUP(MID(A159,7,2),#REF!,2,FALSE)&amp;RIGHT(A159,LEN(A159)-8)</f>
        <v>#REF!</v>
      </c>
    </row>
    <row r="160" spans="1:10" x14ac:dyDescent="0.25">
      <c r="A160" s="84" t="s">
        <v>2936</v>
      </c>
      <c r="B160" s="85" t="s">
        <v>616</v>
      </c>
      <c r="C160" s="84" t="s">
        <v>586</v>
      </c>
      <c r="D160" s="86"/>
      <c r="E160" s="84" t="s">
        <v>740</v>
      </c>
      <c r="F160" s="87"/>
      <c r="J160" s="101" t="e">
        <f>LEFT(A160,6)&amp;VLOOKUP(MID(A160,7,2),#REF!,2,FALSE)&amp;RIGHT(A160,LEN(A160)-8)</f>
        <v>#REF!</v>
      </c>
    </row>
    <row r="161" spans="1:10" x14ac:dyDescent="0.25">
      <c r="A161" s="84" t="s">
        <v>1646</v>
      </c>
      <c r="B161" s="85" t="s">
        <v>604</v>
      </c>
      <c r="C161" s="84" t="s">
        <v>586</v>
      </c>
      <c r="D161" s="86"/>
      <c r="E161" s="84" t="s">
        <v>740</v>
      </c>
      <c r="F161" s="87"/>
      <c r="J161" s="101" t="e">
        <f>LEFT(A161,6)&amp;VLOOKUP(MID(A161,7,2),#REF!,2,FALSE)&amp;RIGHT(A161,LEN(A161)-8)</f>
        <v>#REF!</v>
      </c>
    </row>
    <row r="162" spans="1:10" x14ac:dyDescent="0.25">
      <c r="A162" s="84" t="s">
        <v>2952</v>
      </c>
      <c r="B162" s="85" t="s">
        <v>613</v>
      </c>
      <c r="C162" s="84" t="s">
        <v>586</v>
      </c>
      <c r="D162" s="86">
        <v>4</v>
      </c>
      <c r="E162" s="84" t="s">
        <v>740</v>
      </c>
      <c r="F162" s="87"/>
      <c r="J162" s="101" t="e">
        <f>LEFT(A162,6)&amp;VLOOKUP(MID(A162,7,2),#REF!,2,FALSE)&amp;RIGHT(A162,LEN(A162)-8)</f>
        <v>#REF!</v>
      </c>
    </row>
    <row r="163" spans="1:10" x14ac:dyDescent="0.25">
      <c r="A163" s="84" t="s">
        <v>2957</v>
      </c>
      <c r="B163" s="85" t="s">
        <v>592</v>
      </c>
      <c r="C163" s="84" t="s">
        <v>586</v>
      </c>
      <c r="D163" s="86">
        <v>15</v>
      </c>
      <c r="E163" s="84" t="s">
        <v>740</v>
      </c>
      <c r="F163" s="87"/>
      <c r="J163" s="101" t="e">
        <f>LEFT(A163,6)&amp;VLOOKUP(MID(A163,7,2),#REF!,2,FALSE)&amp;RIGHT(A163,LEN(A163)-8)</f>
        <v>#REF!</v>
      </c>
    </row>
    <row r="164" spans="1:10" x14ac:dyDescent="0.25">
      <c r="A164" s="84" t="s">
        <v>1647</v>
      </c>
      <c r="B164" s="85" t="s">
        <v>643</v>
      </c>
      <c r="C164" s="84" t="s">
        <v>586</v>
      </c>
      <c r="D164" s="86"/>
      <c r="E164" s="84" t="s">
        <v>740</v>
      </c>
      <c r="F164" s="87"/>
      <c r="J164" s="101" t="e">
        <f>LEFT(A164,6)&amp;VLOOKUP(MID(A164,7,2),#REF!,2,FALSE)&amp;RIGHT(A164,LEN(A164)-8)</f>
        <v>#REF!</v>
      </c>
    </row>
    <row r="165" spans="1:10" x14ac:dyDescent="0.25">
      <c r="A165" s="84" t="s">
        <v>2961</v>
      </c>
      <c r="B165" s="85" t="s">
        <v>593</v>
      </c>
      <c r="C165" s="84" t="s">
        <v>586</v>
      </c>
      <c r="D165" s="86">
        <v>32</v>
      </c>
      <c r="E165" s="84" t="s">
        <v>740</v>
      </c>
      <c r="F165" s="87"/>
      <c r="J165" s="101" t="e">
        <f>LEFT(A165,6)&amp;VLOOKUP(MID(A165,7,2),#REF!,2,FALSE)&amp;RIGHT(A165,LEN(A165)-8)</f>
        <v>#REF!</v>
      </c>
    </row>
    <row r="166" spans="1:10" x14ac:dyDescent="0.25">
      <c r="A166" s="84" t="s">
        <v>1648</v>
      </c>
      <c r="B166" s="85" t="s">
        <v>593</v>
      </c>
      <c r="C166" s="84" t="s">
        <v>586</v>
      </c>
      <c r="D166" s="86">
        <v>2</v>
      </c>
      <c r="E166" s="84" t="s">
        <v>740</v>
      </c>
      <c r="F166" s="87"/>
      <c r="J166" s="101" t="e">
        <f>LEFT(A166,6)&amp;VLOOKUP(MID(A166,7,2),#REF!,2,FALSE)&amp;RIGHT(A166,LEN(A166)-8)</f>
        <v>#REF!</v>
      </c>
    </row>
    <row r="167" spans="1:10" x14ac:dyDescent="0.25">
      <c r="A167" s="84" t="s">
        <v>2966</v>
      </c>
      <c r="B167" s="85" t="s">
        <v>623</v>
      </c>
      <c r="C167" s="84" t="s">
        <v>586</v>
      </c>
      <c r="D167" s="86"/>
      <c r="E167" s="84" t="s">
        <v>740</v>
      </c>
      <c r="F167" s="87"/>
      <c r="J167" s="101" t="e">
        <f>LEFT(A167,6)&amp;VLOOKUP(MID(A167,7,2),#REF!,2,FALSE)&amp;RIGHT(A167,LEN(A167)-8)</f>
        <v>#REF!</v>
      </c>
    </row>
    <row r="168" spans="1:10" x14ac:dyDescent="0.25">
      <c r="A168" s="84" t="s">
        <v>2974</v>
      </c>
      <c r="B168" s="85" t="s">
        <v>644</v>
      </c>
      <c r="C168" s="84" t="s">
        <v>586</v>
      </c>
      <c r="D168" s="86">
        <v>2</v>
      </c>
      <c r="E168" s="84" t="s">
        <v>740</v>
      </c>
      <c r="F168" s="87"/>
      <c r="J168" s="101" t="e">
        <f>LEFT(A168,6)&amp;VLOOKUP(MID(A168,7,2),#REF!,2,FALSE)&amp;RIGHT(A168,LEN(A168)-8)</f>
        <v>#REF!</v>
      </c>
    </row>
    <row r="169" spans="1:10" x14ac:dyDescent="0.25">
      <c r="A169" s="84" t="s">
        <v>1649</v>
      </c>
      <c r="B169" s="85" t="s">
        <v>593</v>
      </c>
      <c r="C169" s="84" t="s">
        <v>586</v>
      </c>
      <c r="D169" s="86">
        <v>24</v>
      </c>
      <c r="E169" s="84" t="s">
        <v>740</v>
      </c>
      <c r="F169" s="87"/>
      <c r="J169" s="101" t="e">
        <f>LEFT(A169,6)&amp;VLOOKUP(MID(A169,7,2),#REF!,2,FALSE)&amp;RIGHT(A169,LEN(A169)-8)</f>
        <v>#REF!</v>
      </c>
    </row>
    <row r="170" spans="1:10" x14ac:dyDescent="0.25">
      <c r="A170" s="84" t="s">
        <v>1650</v>
      </c>
      <c r="B170" s="85" t="s">
        <v>645</v>
      </c>
      <c r="C170" s="84" t="s">
        <v>586</v>
      </c>
      <c r="D170" s="86">
        <v>10</v>
      </c>
      <c r="E170" s="84" t="s">
        <v>740</v>
      </c>
      <c r="F170" s="87"/>
      <c r="J170" s="101" t="e">
        <f>LEFT(A170,6)&amp;VLOOKUP(MID(A170,7,2),#REF!,2,FALSE)&amp;RIGHT(A170,LEN(A170)-8)</f>
        <v>#REF!</v>
      </c>
    </row>
    <row r="171" spans="1:10" x14ac:dyDescent="0.25">
      <c r="A171" s="84" t="s">
        <v>2976</v>
      </c>
      <c r="B171" s="85" t="s">
        <v>616</v>
      </c>
      <c r="C171" s="84" t="s">
        <v>586</v>
      </c>
      <c r="D171" s="86"/>
      <c r="E171" s="84" t="s">
        <v>740</v>
      </c>
      <c r="F171" s="87"/>
      <c r="J171" s="101" t="e">
        <f>LEFT(A171,6)&amp;VLOOKUP(MID(A171,7,2),#REF!,2,FALSE)&amp;RIGHT(A171,LEN(A171)-8)</f>
        <v>#REF!</v>
      </c>
    </row>
    <row r="172" spans="1:10" x14ac:dyDescent="0.25">
      <c r="A172" s="84" t="s">
        <v>2978</v>
      </c>
      <c r="B172" s="85" t="s">
        <v>616</v>
      </c>
      <c r="C172" s="84" t="s">
        <v>586</v>
      </c>
      <c r="D172" s="86"/>
      <c r="E172" s="84" t="s">
        <v>740</v>
      </c>
      <c r="F172" s="87"/>
      <c r="J172" s="101" t="e">
        <f>LEFT(A172,6)&amp;VLOOKUP(MID(A172,7,2),#REF!,2,FALSE)&amp;RIGHT(A172,LEN(A172)-8)</f>
        <v>#REF!</v>
      </c>
    </row>
    <row r="173" spans="1:10" x14ac:dyDescent="0.25">
      <c r="A173" s="84" t="s">
        <v>2979</v>
      </c>
      <c r="B173" s="85" t="s">
        <v>593</v>
      </c>
      <c r="C173" s="84" t="s">
        <v>586</v>
      </c>
      <c r="D173" s="86"/>
      <c r="E173" s="84" t="s">
        <v>740</v>
      </c>
      <c r="F173" s="87"/>
      <c r="J173" s="101" t="e">
        <f>LEFT(A173,6)&amp;VLOOKUP(MID(A173,7,2),#REF!,2,FALSE)&amp;RIGHT(A173,LEN(A173)-8)</f>
        <v>#REF!</v>
      </c>
    </row>
    <row r="174" spans="1:10" x14ac:dyDescent="0.25">
      <c r="A174" s="84" t="s">
        <v>1651</v>
      </c>
      <c r="B174" s="85" t="s">
        <v>616</v>
      </c>
      <c r="C174" s="84" t="s">
        <v>586</v>
      </c>
      <c r="D174" s="86"/>
      <c r="E174" s="84" t="s">
        <v>740</v>
      </c>
      <c r="F174" s="87"/>
      <c r="J174" s="101" t="e">
        <f>LEFT(A174,6)&amp;VLOOKUP(MID(A174,7,2),#REF!,2,FALSE)&amp;RIGHT(A174,LEN(A174)-8)</f>
        <v>#REF!</v>
      </c>
    </row>
    <row r="175" spans="1:10" x14ac:dyDescent="0.25">
      <c r="A175" s="84" t="s">
        <v>1652</v>
      </c>
      <c r="B175" s="85" t="s">
        <v>616</v>
      </c>
      <c r="C175" s="84" t="s">
        <v>586</v>
      </c>
      <c r="D175" s="86">
        <v>68</v>
      </c>
      <c r="E175" s="84" t="s">
        <v>740</v>
      </c>
      <c r="F175" s="87"/>
      <c r="J175" s="101" t="e">
        <f>LEFT(A175,6)&amp;VLOOKUP(MID(A175,7,2),#REF!,2,FALSE)&amp;RIGHT(A175,LEN(A175)-8)</f>
        <v>#REF!</v>
      </c>
    </row>
    <row r="176" spans="1:10" x14ac:dyDescent="0.25">
      <c r="A176" s="84" t="s">
        <v>2983</v>
      </c>
      <c r="B176" s="85" t="s">
        <v>593</v>
      </c>
      <c r="C176" s="84" t="s">
        <v>586</v>
      </c>
      <c r="D176" s="86">
        <v>5</v>
      </c>
      <c r="E176" s="84" t="s">
        <v>740</v>
      </c>
      <c r="F176" s="87"/>
      <c r="J176" s="101" t="e">
        <f>LEFT(A176,6)&amp;VLOOKUP(MID(A176,7,2),#REF!,2,FALSE)&amp;RIGHT(A176,LEN(A176)-8)</f>
        <v>#REF!</v>
      </c>
    </row>
    <row r="177" spans="1:10" x14ac:dyDescent="0.25">
      <c r="A177" s="84" t="s">
        <v>2984</v>
      </c>
      <c r="B177" s="85" t="s">
        <v>593</v>
      </c>
      <c r="C177" s="84" t="s">
        <v>586</v>
      </c>
      <c r="D177" s="86"/>
      <c r="E177" s="84" t="s">
        <v>740</v>
      </c>
      <c r="F177" s="87"/>
      <c r="J177" s="101" t="e">
        <f>LEFT(A177,6)&amp;VLOOKUP(MID(A177,7,2),#REF!,2,FALSE)&amp;RIGHT(A177,LEN(A177)-8)</f>
        <v>#REF!</v>
      </c>
    </row>
    <row r="178" spans="1:10" x14ac:dyDescent="0.25">
      <c r="A178" s="84" t="s">
        <v>2990</v>
      </c>
      <c r="B178" s="85" t="s">
        <v>621</v>
      </c>
      <c r="C178" s="84" t="s">
        <v>586</v>
      </c>
      <c r="D178" s="86">
        <v>17</v>
      </c>
      <c r="E178" s="84" t="s">
        <v>740</v>
      </c>
      <c r="F178" s="87"/>
      <c r="J178" s="101" t="e">
        <f>LEFT(A178,6)&amp;VLOOKUP(MID(A178,7,2),#REF!,2,FALSE)&amp;RIGHT(A178,LEN(A178)-8)</f>
        <v>#REF!</v>
      </c>
    </row>
    <row r="179" spans="1:10" x14ac:dyDescent="0.25">
      <c r="A179" s="84" t="s">
        <v>2991</v>
      </c>
      <c r="B179" s="85" t="s">
        <v>621</v>
      </c>
      <c r="C179" s="84" t="s">
        <v>586</v>
      </c>
      <c r="D179" s="86"/>
      <c r="E179" s="84" t="s">
        <v>740</v>
      </c>
      <c r="F179" s="87"/>
      <c r="J179" s="101" t="e">
        <f>LEFT(A179,6)&amp;VLOOKUP(MID(A179,7,2),#REF!,2,FALSE)&amp;RIGHT(A179,LEN(A179)-8)</f>
        <v>#REF!</v>
      </c>
    </row>
    <row r="180" spans="1:10" x14ac:dyDescent="0.25">
      <c r="A180" s="84" t="s">
        <v>2993</v>
      </c>
      <c r="B180" s="85" t="s">
        <v>600</v>
      </c>
      <c r="C180" s="84" t="s">
        <v>586</v>
      </c>
      <c r="D180" s="86"/>
      <c r="E180" s="84" t="s">
        <v>740</v>
      </c>
      <c r="F180" s="87"/>
      <c r="J180" s="101" t="e">
        <f>LEFT(A180,6)&amp;VLOOKUP(MID(A180,7,2),#REF!,2,FALSE)&amp;RIGHT(A180,LEN(A180)-8)</f>
        <v>#REF!</v>
      </c>
    </row>
    <row r="181" spans="1:10" x14ac:dyDescent="0.25">
      <c r="A181" s="84" t="s">
        <v>3001</v>
      </c>
      <c r="B181" s="85" t="s">
        <v>594</v>
      </c>
      <c r="C181" s="84" t="s">
        <v>586</v>
      </c>
      <c r="D181" s="86"/>
      <c r="E181" s="84" t="s">
        <v>740</v>
      </c>
      <c r="F181" s="87"/>
      <c r="J181" s="101" t="e">
        <f>LEFT(A181,6)&amp;VLOOKUP(MID(A181,7,2),#REF!,2,FALSE)&amp;RIGHT(A181,LEN(A181)-8)</f>
        <v>#REF!</v>
      </c>
    </row>
    <row r="182" spans="1:10" x14ac:dyDescent="0.25">
      <c r="A182" s="84" t="s">
        <v>3007</v>
      </c>
      <c r="B182" s="85" t="s">
        <v>594</v>
      </c>
      <c r="C182" s="84" t="s">
        <v>586</v>
      </c>
      <c r="D182" s="86"/>
      <c r="E182" s="84" t="s">
        <v>740</v>
      </c>
      <c r="F182" s="87"/>
      <c r="J182" s="101" t="e">
        <f>LEFT(A182,6)&amp;VLOOKUP(MID(A182,7,2),#REF!,2,FALSE)&amp;RIGHT(A182,LEN(A182)-8)</f>
        <v>#REF!</v>
      </c>
    </row>
    <row r="183" spans="1:10" x14ac:dyDescent="0.25">
      <c r="A183" s="84" t="s">
        <v>3009</v>
      </c>
      <c r="B183" s="85" t="s">
        <v>600</v>
      </c>
      <c r="C183" s="84" t="s">
        <v>586</v>
      </c>
      <c r="D183" s="86">
        <v>3</v>
      </c>
      <c r="E183" s="84" t="s">
        <v>740</v>
      </c>
      <c r="F183" s="87"/>
      <c r="J183" s="101" t="e">
        <f>LEFT(A183,6)&amp;VLOOKUP(MID(A183,7,2),#REF!,2,FALSE)&amp;RIGHT(A183,LEN(A183)-8)</f>
        <v>#REF!</v>
      </c>
    </row>
    <row r="184" spans="1:10" x14ac:dyDescent="0.25">
      <c r="A184" s="84" t="s">
        <v>1653</v>
      </c>
      <c r="B184" s="85" t="s">
        <v>594</v>
      </c>
      <c r="C184" s="84" t="s">
        <v>586</v>
      </c>
      <c r="D184" s="86">
        <v>4</v>
      </c>
      <c r="E184" s="84" t="s">
        <v>740</v>
      </c>
      <c r="F184" s="87"/>
      <c r="J184" s="101" t="e">
        <f>LEFT(A184,6)&amp;VLOOKUP(MID(A184,7,2),#REF!,2,FALSE)&amp;RIGHT(A184,LEN(A184)-8)</f>
        <v>#REF!</v>
      </c>
    </row>
    <row r="185" spans="1:10" x14ac:dyDescent="0.25">
      <c r="A185" s="84" t="s">
        <v>1654</v>
      </c>
      <c r="B185" s="85" t="s">
        <v>630</v>
      </c>
      <c r="C185" s="84" t="s">
        <v>586</v>
      </c>
      <c r="D185" s="86">
        <v>13</v>
      </c>
      <c r="E185" s="84" t="s">
        <v>740</v>
      </c>
      <c r="F185" s="87"/>
      <c r="J185" s="101" t="e">
        <f>LEFT(A185,6)&amp;VLOOKUP(MID(A185,7,2),#REF!,2,FALSE)&amp;RIGHT(A185,LEN(A185)-8)</f>
        <v>#REF!</v>
      </c>
    </row>
    <row r="186" spans="1:10" x14ac:dyDescent="0.25">
      <c r="A186" s="84" t="s">
        <v>3018</v>
      </c>
      <c r="B186" s="85" t="s">
        <v>646</v>
      </c>
      <c r="C186" s="84" t="s">
        <v>586</v>
      </c>
      <c r="D186" s="86">
        <v>3</v>
      </c>
      <c r="E186" s="84" t="s">
        <v>740</v>
      </c>
      <c r="F186" s="87"/>
      <c r="J186" s="101" t="e">
        <f>LEFT(A186,6)&amp;VLOOKUP(MID(A186,7,2),#REF!,2,FALSE)&amp;RIGHT(A186,LEN(A186)-8)</f>
        <v>#REF!</v>
      </c>
    </row>
    <row r="187" spans="1:10" x14ac:dyDescent="0.25">
      <c r="A187" s="84" t="s">
        <v>3019</v>
      </c>
      <c r="B187" s="85" t="s">
        <v>647</v>
      </c>
      <c r="C187" s="84" t="s">
        <v>586</v>
      </c>
      <c r="D187" s="86">
        <v>1</v>
      </c>
      <c r="E187" s="84" t="s">
        <v>740</v>
      </c>
      <c r="F187" s="87"/>
      <c r="J187" s="101" t="e">
        <f>LEFT(A187,6)&amp;VLOOKUP(MID(A187,7,2),#REF!,2,FALSE)&amp;RIGHT(A187,LEN(A187)-8)</f>
        <v>#REF!</v>
      </c>
    </row>
    <row r="188" spans="1:10" x14ac:dyDescent="0.25">
      <c r="A188" s="84" t="s">
        <v>3021</v>
      </c>
      <c r="B188" s="85" t="s">
        <v>592</v>
      </c>
      <c r="C188" s="84" t="s">
        <v>586</v>
      </c>
      <c r="D188" s="86"/>
      <c r="E188" s="84" t="s">
        <v>740</v>
      </c>
      <c r="F188" s="87"/>
      <c r="J188" s="101" t="e">
        <f>LEFT(A188,6)&amp;VLOOKUP(MID(A188,7,2),#REF!,2,FALSE)&amp;RIGHT(A188,LEN(A188)-8)</f>
        <v>#REF!</v>
      </c>
    </row>
    <row r="189" spans="1:10" x14ac:dyDescent="0.25">
      <c r="A189" s="84" t="s">
        <v>3025</v>
      </c>
      <c r="B189" s="85" t="s">
        <v>648</v>
      </c>
      <c r="C189" s="84" t="s">
        <v>586</v>
      </c>
      <c r="D189" s="86">
        <v>1</v>
      </c>
      <c r="E189" s="84" t="s">
        <v>740</v>
      </c>
      <c r="F189" s="87"/>
      <c r="J189" s="101" t="e">
        <f>LEFT(A189,6)&amp;VLOOKUP(MID(A189,7,2),#REF!,2,FALSE)&amp;RIGHT(A189,LEN(A189)-8)</f>
        <v>#REF!</v>
      </c>
    </row>
    <row r="190" spans="1:10" x14ac:dyDescent="0.25">
      <c r="A190" s="84" t="s">
        <v>1655</v>
      </c>
      <c r="B190" s="85" t="s">
        <v>593</v>
      </c>
      <c r="C190" s="84" t="s">
        <v>586</v>
      </c>
      <c r="D190" s="86">
        <v>12</v>
      </c>
      <c r="E190" s="84" t="s">
        <v>740</v>
      </c>
      <c r="F190" s="87"/>
      <c r="J190" s="101" t="e">
        <f>LEFT(A190,6)&amp;VLOOKUP(MID(A190,7,2),#REF!,2,FALSE)&amp;RIGHT(A190,LEN(A190)-8)</f>
        <v>#REF!</v>
      </c>
    </row>
    <row r="191" spans="1:10" x14ac:dyDescent="0.25">
      <c r="A191" s="84" t="s">
        <v>3028</v>
      </c>
      <c r="B191" s="85" t="s">
        <v>613</v>
      </c>
      <c r="C191" s="84" t="s">
        <v>586</v>
      </c>
      <c r="D191" s="86">
        <v>3</v>
      </c>
      <c r="E191" s="84" t="s">
        <v>740</v>
      </c>
      <c r="F191" s="87"/>
      <c r="J191" s="101" t="e">
        <f>LEFT(A191,6)&amp;VLOOKUP(MID(A191,7,2),#REF!,2,FALSE)&amp;RIGHT(A191,LEN(A191)-8)</f>
        <v>#REF!</v>
      </c>
    </row>
    <row r="192" spans="1:10" x14ac:dyDescent="0.25">
      <c r="A192" s="84" t="s">
        <v>3029</v>
      </c>
      <c r="B192" s="85" t="s">
        <v>613</v>
      </c>
      <c r="C192" s="84" t="s">
        <v>586</v>
      </c>
      <c r="D192" s="86"/>
      <c r="E192" s="84" t="s">
        <v>740</v>
      </c>
      <c r="F192" s="87"/>
      <c r="J192" s="101" t="e">
        <f>LEFT(A192,6)&amp;VLOOKUP(MID(A192,7,2),#REF!,2,FALSE)&amp;RIGHT(A192,LEN(A192)-8)</f>
        <v>#REF!</v>
      </c>
    </row>
    <row r="193" spans="1:10" x14ac:dyDescent="0.25">
      <c r="A193" s="84" t="s">
        <v>1656</v>
      </c>
      <c r="B193" s="85" t="s">
        <v>613</v>
      </c>
      <c r="C193" s="84" t="s">
        <v>586</v>
      </c>
      <c r="D193" s="86">
        <v>3</v>
      </c>
      <c r="E193" s="84" t="s">
        <v>740</v>
      </c>
      <c r="F193" s="87"/>
      <c r="J193" s="101" t="e">
        <f>LEFT(A193,6)&amp;VLOOKUP(MID(A193,7,2),#REF!,2,FALSE)&amp;RIGHT(A193,LEN(A193)-8)</f>
        <v>#REF!</v>
      </c>
    </row>
    <row r="194" spans="1:10" x14ac:dyDescent="0.25">
      <c r="A194" s="84" t="s">
        <v>1657</v>
      </c>
      <c r="B194" s="85" t="s">
        <v>613</v>
      </c>
      <c r="C194" s="84" t="s">
        <v>586</v>
      </c>
      <c r="D194" s="86">
        <v>16</v>
      </c>
      <c r="E194" s="84" t="s">
        <v>740</v>
      </c>
      <c r="F194" s="87"/>
      <c r="J194" s="101" t="e">
        <f>LEFT(A194,6)&amp;VLOOKUP(MID(A194,7,2),#REF!,2,FALSE)&amp;RIGHT(A194,LEN(A194)-8)</f>
        <v>#REF!</v>
      </c>
    </row>
    <row r="195" spans="1:10" x14ac:dyDescent="0.25">
      <c r="A195" s="84" t="s">
        <v>1658</v>
      </c>
      <c r="B195" s="85" t="s">
        <v>593</v>
      </c>
      <c r="C195" s="84" t="s">
        <v>586</v>
      </c>
      <c r="D195" s="86">
        <v>2</v>
      </c>
      <c r="E195" s="84" t="s">
        <v>740</v>
      </c>
      <c r="F195" s="87"/>
      <c r="J195" s="101" t="e">
        <f>LEFT(A195,6)&amp;VLOOKUP(MID(A195,7,2),#REF!,2,FALSE)&amp;RIGHT(A195,LEN(A195)-8)</f>
        <v>#REF!</v>
      </c>
    </row>
    <row r="196" spans="1:10" x14ac:dyDescent="0.25">
      <c r="A196" s="84" t="s">
        <v>1659</v>
      </c>
      <c r="B196" s="85" t="s">
        <v>620</v>
      </c>
      <c r="C196" s="84" t="s">
        <v>586</v>
      </c>
      <c r="D196" s="86">
        <v>2</v>
      </c>
      <c r="E196" s="84" t="s">
        <v>740</v>
      </c>
      <c r="F196" s="87"/>
      <c r="J196" s="101" t="e">
        <f>LEFT(A196,6)&amp;VLOOKUP(MID(A196,7,2),#REF!,2,FALSE)&amp;RIGHT(A196,LEN(A196)-8)</f>
        <v>#REF!</v>
      </c>
    </row>
    <row r="197" spans="1:10" x14ac:dyDescent="0.25">
      <c r="A197" s="84" t="s">
        <v>3030</v>
      </c>
      <c r="B197" s="85" t="s">
        <v>613</v>
      </c>
      <c r="C197" s="84" t="s">
        <v>586</v>
      </c>
      <c r="D197" s="86">
        <v>2</v>
      </c>
      <c r="E197" s="84" t="s">
        <v>740</v>
      </c>
      <c r="F197" s="87"/>
      <c r="J197" s="101" t="e">
        <f>LEFT(A197,6)&amp;VLOOKUP(MID(A197,7,2),#REF!,2,FALSE)&amp;RIGHT(A197,LEN(A197)-8)</f>
        <v>#REF!</v>
      </c>
    </row>
    <row r="198" spans="1:10" x14ac:dyDescent="0.25">
      <c r="A198" s="84" t="s">
        <v>3031</v>
      </c>
      <c r="B198" s="85" t="s">
        <v>613</v>
      </c>
      <c r="C198" s="84" t="s">
        <v>586</v>
      </c>
      <c r="D198" s="86"/>
      <c r="E198" s="84" t="s">
        <v>740</v>
      </c>
      <c r="F198" s="87"/>
      <c r="J198" s="101" t="e">
        <f>LEFT(A198,6)&amp;VLOOKUP(MID(A198,7,2),#REF!,2,FALSE)&amp;RIGHT(A198,LEN(A198)-8)</f>
        <v>#REF!</v>
      </c>
    </row>
    <row r="199" spans="1:10" x14ac:dyDescent="0.25">
      <c r="A199" s="84" t="s">
        <v>3033</v>
      </c>
      <c r="B199" s="85" t="s">
        <v>591</v>
      </c>
      <c r="C199" s="84" t="s">
        <v>586</v>
      </c>
      <c r="D199" s="86">
        <v>8</v>
      </c>
      <c r="E199" s="84" t="s">
        <v>740</v>
      </c>
      <c r="F199" s="87"/>
      <c r="J199" s="101" t="e">
        <f>LEFT(A199,6)&amp;VLOOKUP(MID(A199,7,2),#REF!,2,FALSE)&amp;RIGHT(A199,LEN(A199)-8)</f>
        <v>#REF!</v>
      </c>
    </row>
    <row r="200" spans="1:10" x14ac:dyDescent="0.25">
      <c r="A200" s="84" t="s">
        <v>1660</v>
      </c>
      <c r="B200" s="85" t="s">
        <v>649</v>
      </c>
      <c r="C200" s="84" t="s">
        <v>586</v>
      </c>
      <c r="D200" s="86">
        <v>1</v>
      </c>
      <c r="E200" s="84" t="s">
        <v>740</v>
      </c>
      <c r="F200" s="87"/>
      <c r="J200" s="101" t="e">
        <f>LEFT(A200,6)&amp;VLOOKUP(MID(A200,7,2),#REF!,2,FALSE)&amp;RIGHT(A200,LEN(A200)-8)</f>
        <v>#REF!</v>
      </c>
    </row>
    <row r="201" spans="1:10" x14ac:dyDescent="0.25">
      <c r="A201" s="84" t="s">
        <v>1661</v>
      </c>
      <c r="B201" s="85" t="s">
        <v>591</v>
      </c>
      <c r="C201" s="84" t="s">
        <v>586</v>
      </c>
      <c r="D201" s="86"/>
      <c r="E201" s="84" t="s">
        <v>740</v>
      </c>
      <c r="F201" s="87"/>
      <c r="J201" s="101" t="e">
        <f>LEFT(A201,6)&amp;VLOOKUP(MID(A201,7,2),#REF!,2,FALSE)&amp;RIGHT(A201,LEN(A201)-8)</f>
        <v>#REF!</v>
      </c>
    </row>
    <row r="202" spans="1:10" x14ac:dyDescent="0.25">
      <c r="A202" s="84" t="s">
        <v>3035</v>
      </c>
      <c r="B202" s="85" t="s">
        <v>650</v>
      </c>
      <c r="C202" s="84" t="s">
        <v>586</v>
      </c>
      <c r="D202" s="86"/>
      <c r="E202" s="84" t="s">
        <v>740</v>
      </c>
      <c r="F202" s="87"/>
      <c r="J202" s="101" t="e">
        <f>LEFT(A202,6)&amp;VLOOKUP(MID(A202,7,2),#REF!,2,FALSE)&amp;RIGHT(A202,LEN(A202)-8)</f>
        <v>#REF!</v>
      </c>
    </row>
    <row r="203" spans="1:10" x14ac:dyDescent="0.25">
      <c r="A203" s="84" t="s">
        <v>1662</v>
      </c>
      <c r="B203" s="85" t="s">
        <v>592</v>
      </c>
      <c r="C203" s="84" t="s">
        <v>586</v>
      </c>
      <c r="D203" s="86">
        <v>4</v>
      </c>
      <c r="E203" s="84" t="s">
        <v>740</v>
      </c>
      <c r="F203" s="87"/>
      <c r="J203" s="101" t="e">
        <f>LEFT(A203,6)&amp;VLOOKUP(MID(A203,7,2),#REF!,2,FALSE)&amp;RIGHT(A203,LEN(A203)-8)</f>
        <v>#REF!</v>
      </c>
    </row>
    <row r="204" spans="1:10" x14ac:dyDescent="0.25">
      <c r="A204" s="84" t="s">
        <v>1663</v>
      </c>
      <c r="B204" s="85" t="s">
        <v>593</v>
      </c>
      <c r="C204" s="84" t="s">
        <v>586</v>
      </c>
      <c r="D204" s="86">
        <v>20</v>
      </c>
      <c r="E204" s="84" t="s">
        <v>740</v>
      </c>
      <c r="F204" s="87"/>
      <c r="J204" s="101" t="e">
        <f>LEFT(A204,6)&amp;VLOOKUP(MID(A204,7,2),#REF!,2,FALSE)&amp;RIGHT(A204,LEN(A204)-8)</f>
        <v>#REF!</v>
      </c>
    </row>
    <row r="205" spans="1:10" x14ac:dyDescent="0.25">
      <c r="A205" s="84" t="s">
        <v>3039</v>
      </c>
      <c r="B205" s="85" t="s">
        <v>592</v>
      </c>
      <c r="C205" s="84" t="s">
        <v>586</v>
      </c>
      <c r="D205" s="86">
        <v>2</v>
      </c>
      <c r="E205" s="84" t="s">
        <v>740</v>
      </c>
      <c r="F205" s="87"/>
      <c r="J205" s="101" t="e">
        <f>LEFT(A205,6)&amp;VLOOKUP(MID(A205,7,2),#REF!,2,FALSE)&amp;RIGHT(A205,LEN(A205)-8)</f>
        <v>#REF!</v>
      </c>
    </row>
    <row r="206" spans="1:10" x14ac:dyDescent="0.25">
      <c r="A206" s="84" t="s">
        <v>3042</v>
      </c>
      <c r="B206" s="85" t="s">
        <v>600</v>
      </c>
      <c r="C206" s="84" t="s">
        <v>586</v>
      </c>
      <c r="D206" s="86"/>
      <c r="E206" s="84" t="s">
        <v>740</v>
      </c>
      <c r="F206" s="87"/>
      <c r="J206" s="101" t="e">
        <f>LEFT(A206,6)&amp;VLOOKUP(MID(A206,7,2),#REF!,2,FALSE)&amp;RIGHT(A206,LEN(A206)-8)</f>
        <v>#REF!</v>
      </c>
    </row>
    <row r="207" spans="1:10" x14ac:dyDescent="0.25">
      <c r="A207" s="84" t="s">
        <v>3045</v>
      </c>
      <c r="B207" s="85" t="s">
        <v>651</v>
      </c>
      <c r="C207" s="84" t="s">
        <v>586</v>
      </c>
      <c r="D207" s="86"/>
      <c r="E207" s="84" t="s">
        <v>740</v>
      </c>
      <c r="F207" s="87"/>
      <c r="J207" s="101" t="e">
        <f>LEFT(A207,6)&amp;VLOOKUP(MID(A207,7,2),#REF!,2,FALSE)&amp;RIGHT(A207,LEN(A207)-8)</f>
        <v>#REF!</v>
      </c>
    </row>
    <row r="208" spans="1:10" x14ac:dyDescent="0.25">
      <c r="A208" s="84" t="s">
        <v>1664</v>
      </c>
      <c r="B208" s="85" t="s">
        <v>634</v>
      </c>
      <c r="C208" s="84" t="s">
        <v>586</v>
      </c>
      <c r="D208" s="86">
        <v>12</v>
      </c>
      <c r="E208" s="84" t="s">
        <v>740</v>
      </c>
      <c r="F208" s="87"/>
      <c r="J208" s="101" t="e">
        <f>LEFT(A208,6)&amp;VLOOKUP(MID(A208,7,2),#REF!,2,FALSE)&amp;RIGHT(A208,LEN(A208)-8)</f>
        <v>#REF!</v>
      </c>
    </row>
    <row r="209" spans="1:10" x14ac:dyDescent="0.25">
      <c r="A209" s="84" t="s">
        <v>1665</v>
      </c>
      <c r="B209" s="85" t="s">
        <v>592</v>
      </c>
      <c r="C209" s="84" t="s">
        <v>586</v>
      </c>
      <c r="D209" s="86">
        <v>5</v>
      </c>
      <c r="E209" s="84" t="s">
        <v>740</v>
      </c>
      <c r="F209" s="87"/>
      <c r="J209" s="101" t="e">
        <f>LEFT(A209,6)&amp;VLOOKUP(MID(A209,7,2),#REF!,2,FALSE)&amp;RIGHT(A209,LEN(A209)-8)</f>
        <v>#REF!</v>
      </c>
    </row>
    <row r="210" spans="1:10" x14ac:dyDescent="0.25">
      <c r="A210" s="84" t="s">
        <v>1666</v>
      </c>
      <c r="B210" s="85" t="s">
        <v>607</v>
      </c>
      <c r="C210" s="84" t="s">
        <v>586</v>
      </c>
      <c r="D210" s="86">
        <v>6</v>
      </c>
      <c r="E210" s="84" t="s">
        <v>740</v>
      </c>
      <c r="F210" s="87"/>
      <c r="J210" s="101" t="e">
        <f>LEFT(A210,6)&amp;VLOOKUP(MID(A210,7,2),#REF!,2,FALSE)&amp;RIGHT(A210,LEN(A210)-8)</f>
        <v>#REF!</v>
      </c>
    </row>
    <row r="211" spans="1:10" x14ac:dyDescent="0.25">
      <c r="A211" s="84" t="s">
        <v>3050</v>
      </c>
      <c r="B211" s="85" t="s">
        <v>592</v>
      </c>
      <c r="C211" s="84" t="s">
        <v>586</v>
      </c>
      <c r="D211" s="86"/>
      <c r="E211" s="84" t="s">
        <v>740</v>
      </c>
      <c r="F211" s="87"/>
      <c r="J211" s="101" t="e">
        <f>LEFT(A211,6)&amp;VLOOKUP(MID(A211,7,2),#REF!,2,FALSE)&amp;RIGHT(A211,LEN(A211)-8)</f>
        <v>#REF!</v>
      </c>
    </row>
    <row r="212" spans="1:10" x14ac:dyDescent="0.25">
      <c r="A212" s="84" t="s">
        <v>3052</v>
      </c>
      <c r="B212" s="85" t="s">
        <v>592</v>
      </c>
      <c r="C212" s="84" t="s">
        <v>586</v>
      </c>
      <c r="D212" s="86">
        <v>4</v>
      </c>
      <c r="E212" s="84" t="s">
        <v>740</v>
      </c>
      <c r="F212" s="87"/>
      <c r="J212" s="101" t="e">
        <f>LEFT(A212,6)&amp;VLOOKUP(MID(A212,7,2),#REF!,2,FALSE)&amp;RIGHT(A212,LEN(A212)-8)</f>
        <v>#REF!</v>
      </c>
    </row>
    <row r="213" spans="1:10" x14ac:dyDescent="0.25">
      <c r="A213" s="84" t="s">
        <v>3053</v>
      </c>
      <c r="B213" s="85" t="s">
        <v>600</v>
      </c>
      <c r="C213" s="84" t="s">
        <v>586</v>
      </c>
      <c r="D213" s="86"/>
      <c r="E213" s="84" t="s">
        <v>740</v>
      </c>
      <c r="F213" s="87"/>
      <c r="J213" s="101" t="e">
        <f>LEFT(A213,6)&amp;VLOOKUP(MID(A213,7,2),#REF!,2,FALSE)&amp;RIGHT(A213,LEN(A213)-8)</f>
        <v>#REF!</v>
      </c>
    </row>
    <row r="214" spans="1:10" x14ac:dyDescent="0.25">
      <c r="A214" s="84" t="s">
        <v>3054</v>
      </c>
      <c r="B214" s="85" t="s">
        <v>600</v>
      </c>
      <c r="C214" s="84" t="s">
        <v>586</v>
      </c>
      <c r="D214" s="86">
        <v>2</v>
      </c>
      <c r="E214" s="84" t="s">
        <v>740</v>
      </c>
      <c r="F214" s="87"/>
      <c r="J214" s="101" t="e">
        <f>LEFT(A214,6)&amp;VLOOKUP(MID(A214,7,2),#REF!,2,FALSE)&amp;RIGHT(A214,LEN(A214)-8)</f>
        <v>#REF!</v>
      </c>
    </row>
    <row r="215" spans="1:10" x14ac:dyDescent="0.25">
      <c r="A215" s="84" t="s">
        <v>3058</v>
      </c>
      <c r="B215" s="85" t="s">
        <v>600</v>
      </c>
      <c r="C215" s="84" t="s">
        <v>586</v>
      </c>
      <c r="D215" s="86">
        <v>9</v>
      </c>
      <c r="E215" s="84" t="s">
        <v>740</v>
      </c>
      <c r="F215" s="87"/>
      <c r="J215" s="101" t="e">
        <f>LEFT(A215,6)&amp;VLOOKUP(MID(A215,7,2),#REF!,2,FALSE)&amp;RIGHT(A215,LEN(A215)-8)</f>
        <v>#REF!</v>
      </c>
    </row>
    <row r="216" spans="1:10" x14ac:dyDescent="0.25">
      <c r="A216" s="84" t="s">
        <v>1667</v>
      </c>
      <c r="B216" s="85" t="s">
        <v>603</v>
      </c>
      <c r="C216" s="84" t="s">
        <v>586</v>
      </c>
      <c r="D216" s="86">
        <v>4</v>
      </c>
      <c r="E216" s="84" t="s">
        <v>740</v>
      </c>
      <c r="F216" s="87"/>
      <c r="J216" s="101" t="e">
        <f>LEFT(A216,6)&amp;VLOOKUP(MID(A216,7,2),#REF!,2,FALSE)&amp;RIGHT(A216,LEN(A216)-8)</f>
        <v>#REF!</v>
      </c>
    </row>
    <row r="217" spans="1:10" x14ac:dyDescent="0.25">
      <c r="A217" s="84" t="s">
        <v>1668</v>
      </c>
      <c r="B217" s="85" t="s">
        <v>603</v>
      </c>
      <c r="C217" s="84" t="s">
        <v>586</v>
      </c>
      <c r="D217" s="86">
        <v>1</v>
      </c>
      <c r="E217" s="84" t="s">
        <v>740</v>
      </c>
      <c r="F217" s="87"/>
      <c r="J217" s="101" t="e">
        <f>LEFT(A217,6)&amp;VLOOKUP(MID(A217,7,2),#REF!,2,FALSE)&amp;RIGHT(A217,LEN(A217)-8)</f>
        <v>#REF!</v>
      </c>
    </row>
    <row r="218" spans="1:10" x14ac:dyDescent="0.25">
      <c r="A218" s="84" t="s">
        <v>1669</v>
      </c>
      <c r="B218" s="85" t="s">
        <v>638</v>
      </c>
      <c r="C218" s="84" t="s">
        <v>586</v>
      </c>
      <c r="D218" s="86">
        <v>2</v>
      </c>
      <c r="E218" s="84" t="s">
        <v>740</v>
      </c>
      <c r="F218" s="87"/>
      <c r="J218" s="101" t="e">
        <f>LEFT(A218,6)&amp;VLOOKUP(MID(A218,7,2),#REF!,2,FALSE)&amp;RIGHT(A218,LEN(A218)-8)</f>
        <v>#REF!</v>
      </c>
    </row>
    <row r="219" spans="1:10" x14ac:dyDescent="0.25">
      <c r="A219" s="84" t="s">
        <v>3067</v>
      </c>
      <c r="B219" s="85" t="s">
        <v>613</v>
      </c>
      <c r="C219" s="84" t="s">
        <v>586</v>
      </c>
      <c r="D219" s="86">
        <v>3</v>
      </c>
      <c r="E219" s="84" t="s">
        <v>740</v>
      </c>
      <c r="F219" s="87"/>
      <c r="J219" s="101" t="e">
        <f>LEFT(A219,6)&amp;VLOOKUP(MID(A219,7,2),#REF!,2,FALSE)&amp;RIGHT(A219,LEN(A219)-8)</f>
        <v>#REF!</v>
      </c>
    </row>
    <row r="220" spans="1:10" x14ac:dyDescent="0.25">
      <c r="A220" s="84" t="s">
        <v>1670</v>
      </c>
      <c r="B220" s="85" t="s">
        <v>652</v>
      </c>
      <c r="C220" s="84" t="s">
        <v>586</v>
      </c>
      <c r="D220" s="86"/>
      <c r="E220" s="84" t="s">
        <v>740</v>
      </c>
      <c r="F220" s="87"/>
      <c r="J220" s="101" t="e">
        <f>LEFT(A220,6)&amp;VLOOKUP(MID(A220,7,2),#REF!,2,FALSE)&amp;RIGHT(A220,LEN(A220)-8)</f>
        <v>#REF!</v>
      </c>
    </row>
    <row r="221" spans="1:10" x14ac:dyDescent="0.25">
      <c r="A221" s="84" t="s">
        <v>1671</v>
      </c>
      <c r="B221" s="85" t="s">
        <v>592</v>
      </c>
      <c r="C221" s="84" t="s">
        <v>586</v>
      </c>
      <c r="D221" s="86">
        <v>2</v>
      </c>
      <c r="E221" s="84" t="s">
        <v>740</v>
      </c>
      <c r="F221" s="87"/>
      <c r="J221" s="101" t="e">
        <f>LEFT(A221,6)&amp;VLOOKUP(MID(A221,7,2),#REF!,2,FALSE)&amp;RIGHT(A221,LEN(A221)-8)</f>
        <v>#REF!</v>
      </c>
    </row>
    <row r="222" spans="1:10" x14ac:dyDescent="0.25">
      <c r="A222" s="84" t="s">
        <v>3072</v>
      </c>
      <c r="B222" s="85" t="s">
        <v>653</v>
      </c>
      <c r="C222" s="84" t="s">
        <v>586</v>
      </c>
      <c r="D222" s="86">
        <v>4</v>
      </c>
      <c r="E222" s="84" t="s">
        <v>740</v>
      </c>
      <c r="F222" s="87"/>
      <c r="J222" s="101" t="e">
        <f>LEFT(A222,6)&amp;VLOOKUP(MID(A222,7,2),#REF!,2,FALSE)&amp;RIGHT(A222,LEN(A222)-8)</f>
        <v>#REF!</v>
      </c>
    </row>
    <row r="223" spans="1:10" x14ac:dyDescent="0.25">
      <c r="A223" s="84" t="s">
        <v>3073</v>
      </c>
      <c r="B223" s="85" t="s">
        <v>654</v>
      </c>
      <c r="C223" s="84" t="s">
        <v>586</v>
      </c>
      <c r="D223" s="86">
        <v>25</v>
      </c>
      <c r="E223" s="84" t="s">
        <v>740</v>
      </c>
      <c r="F223" s="87"/>
      <c r="J223" s="101" t="e">
        <f>LEFT(A223,6)&amp;VLOOKUP(MID(A223,7,2),#REF!,2,FALSE)&amp;RIGHT(A223,LEN(A223)-8)</f>
        <v>#REF!</v>
      </c>
    </row>
    <row r="224" spans="1:10" x14ac:dyDescent="0.25">
      <c r="A224" s="84" t="s">
        <v>3074</v>
      </c>
      <c r="B224" s="85" t="s">
        <v>1088</v>
      </c>
      <c r="C224" s="84" t="s">
        <v>586</v>
      </c>
      <c r="D224" s="86">
        <v>10</v>
      </c>
      <c r="E224" s="84" t="s">
        <v>740</v>
      </c>
      <c r="F224" s="87"/>
      <c r="J224" s="101" t="e">
        <f>LEFT(A224,6)&amp;VLOOKUP(MID(A224,7,2),#REF!,2,FALSE)&amp;RIGHT(A224,LEN(A224)-8)</f>
        <v>#REF!</v>
      </c>
    </row>
    <row r="225" spans="1:10" x14ac:dyDescent="0.25">
      <c r="A225" s="84" t="s">
        <v>1672</v>
      </c>
      <c r="B225" s="85" t="s">
        <v>593</v>
      </c>
      <c r="C225" s="84" t="s">
        <v>586</v>
      </c>
      <c r="D225" s="86">
        <v>77</v>
      </c>
      <c r="E225" s="84" t="s">
        <v>740</v>
      </c>
      <c r="F225" s="87"/>
      <c r="J225" s="101" t="e">
        <f>LEFT(A225,6)&amp;VLOOKUP(MID(A225,7,2),#REF!,2,FALSE)&amp;RIGHT(A225,LEN(A225)-8)</f>
        <v>#REF!</v>
      </c>
    </row>
    <row r="226" spans="1:10" x14ac:dyDescent="0.25">
      <c r="A226" s="84" t="s">
        <v>3075</v>
      </c>
      <c r="B226" s="85" t="s">
        <v>655</v>
      </c>
      <c r="C226" s="84" t="s">
        <v>586</v>
      </c>
      <c r="D226" s="86"/>
      <c r="E226" s="84" t="s">
        <v>740</v>
      </c>
      <c r="F226" s="87"/>
      <c r="J226" s="101" t="e">
        <f>LEFT(A226,6)&amp;VLOOKUP(MID(A226,7,2),#REF!,2,FALSE)&amp;RIGHT(A226,LEN(A226)-8)</f>
        <v>#REF!</v>
      </c>
    </row>
    <row r="227" spans="1:10" x14ac:dyDescent="0.25">
      <c r="A227" s="84" t="s">
        <v>3076</v>
      </c>
      <c r="B227" s="85" t="s">
        <v>600</v>
      </c>
      <c r="C227" s="84" t="s">
        <v>586</v>
      </c>
      <c r="D227" s="86"/>
      <c r="E227" s="84" t="s">
        <v>740</v>
      </c>
      <c r="F227" s="87"/>
      <c r="J227" s="101" t="e">
        <f>LEFT(A227,6)&amp;VLOOKUP(MID(A227,7,2),#REF!,2,FALSE)&amp;RIGHT(A227,LEN(A227)-8)</f>
        <v>#REF!</v>
      </c>
    </row>
    <row r="228" spans="1:10" x14ac:dyDescent="0.25">
      <c r="A228" s="84" t="s">
        <v>3078</v>
      </c>
      <c r="B228" s="85" t="s">
        <v>599</v>
      </c>
      <c r="C228" s="84" t="s">
        <v>586</v>
      </c>
      <c r="D228" s="86">
        <v>2</v>
      </c>
      <c r="E228" s="84" t="s">
        <v>740</v>
      </c>
      <c r="F228" s="87"/>
      <c r="J228" s="101" t="e">
        <f>LEFT(A228,6)&amp;VLOOKUP(MID(A228,7,2),#REF!,2,FALSE)&amp;RIGHT(A228,LEN(A228)-8)</f>
        <v>#REF!</v>
      </c>
    </row>
    <row r="229" spans="1:10" x14ac:dyDescent="0.25">
      <c r="A229" s="84" t="s">
        <v>3086</v>
      </c>
      <c r="B229" s="85" t="s">
        <v>592</v>
      </c>
      <c r="C229" s="84" t="s">
        <v>586</v>
      </c>
      <c r="D229" s="86">
        <v>5</v>
      </c>
      <c r="E229" s="84" t="s">
        <v>740</v>
      </c>
      <c r="F229" s="87"/>
      <c r="J229" s="101" t="e">
        <f>LEFT(A229,6)&amp;VLOOKUP(MID(A229,7,2),#REF!,2,FALSE)&amp;RIGHT(A229,LEN(A229)-8)</f>
        <v>#REF!</v>
      </c>
    </row>
    <row r="230" spans="1:10" x14ac:dyDescent="0.25">
      <c r="A230" s="84" t="s">
        <v>3087</v>
      </c>
      <c r="B230" s="85" t="s">
        <v>592</v>
      </c>
      <c r="C230" s="84" t="s">
        <v>586</v>
      </c>
      <c r="D230" s="86"/>
      <c r="E230" s="84" t="s">
        <v>740</v>
      </c>
      <c r="F230" s="87"/>
      <c r="J230" s="101" t="e">
        <f>LEFT(A230,6)&amp;VLOOKUP(MID(A230,7,2),#REF!,2,FALSE)&amp;RIGHT(A230,LEN(A230)-8)</f>
        <v>#REF!</v>
      </c>
    </row>
    <row r="231" spans="1:10" x14ac:dyDescent="0.25">
      <c r="A231" s="84" t="s">
        <v>3089</v>
      </c>
      <c r="B231" s="85" t="s">
        <v>592</v>
      </c>
      <c r="C231" s="84" t="s">
        <v>586</v>
      </c>
      <c r="D231" s="86"/>
      <c r="E231" s="84" t="s">
        <v>740</v>
      </c>
      <c r="F231" s="87"/>
      <c r="J231" s="101" t="e">
        <f>LEFT(A231,6)&amp;VLOOKUP(MID(A231,7,2),#REF!,2,FALSE)&amp;RIGHT(A231,LEN(A231)-8)</f>
        <v>#REF!</v>
      </c>
    </row>
    <row r="232" spans="1:10" x14ac:dyDescent="0.25">
      <c r="A232" s="84" t="s">
        <v>3090</v>
      </c>
      <c r="B232" s="85" t="s">
        <v>600</v>
      </c>
      <c r="C232" s="84" t="s">
        <v>586</v>
      </c>
      <c r="D232" s="86">
        <v>11</v>
      </c>
      <c r="E232" s="84" t="s">
        <v>740</v>
      </c>
      <c r="F232" s="87"/>
      <c r="J232" s="101" t="e">
        <f>LEFT(A232,6)&amp;VLOOKUP(MID(A232,7,2),#REF!,2,FALSE)&amp;RIGHT(A232,LEN(A232)-8)</f>
        <v>#REF!</v>
      </c>
    </row>
    <row r="233" spans="1:10" x14ac:dyDescent="0.25">
      <c r="A233" s="84" t="s">
        <v>3091</v>
      </c>
      <c r="B233" s="85" t="s">
        <v>634</v>
      </c>
      <c r="C233" s="84" t="s">
        <v>586</v>
      </c>
      <c r="D233" s="86"/>
      <c r="E233" s="84" t="s">
        <v>740</v>
      </c>
      <c r="F233" s="87"/>
      <c r="J233" s="101" t="e">
        <f>LEFT(A233,6)&amp;VLOOKUP(MID(A233,7,2),#REF!,2,FALSE)&amp;RIGHT(A233,LEN(A233)-8)</f>
        <v>#REF!</v>
      </c>
    </row>
    <row r="234" spans="1:10" x14ac:dyDescent="0.25">
      <c r="A234" s="84" t="s">
        <v>3094</v>
      </c>
      <c r="B234" s="85" t="s">
        <v>634</v>
      </c>
      <c r="C234" s="84" t="s">
        <v>586</v>
      </c>
      <c r="D234" s="86"/>
      <c r="E234" s="84" t="s">
        <v>740</v>
      </c>
      <c r="F234" s="87"/>
      <c r="J234" s="101" t="e">
        <f>LEFT(A234,6)&amp;VLOOKUP(MID(A234,7,2),#REF!,2,FALSE)&amp;RIGHT(A234,LEN(A234)-8)</f>
        <v>#REF!</v>
      </c>
    </row>
    <row r="235" spans="1:10" x14ac:dyDescent="0.25">
      <c r="A235" s="84" t="s">
        <v>1673</v>
      </c>
      <c r="B235" s="85" t="s">
        <v>656</v>
      </c>
      <c r="C235" s="84" t="s">
        <v>586</v>
      </c>
      <c r="D235" s="86">
        <v>345</v>
      </c>
      <c r="E235" s="84" t="s">
        <v>740</v>
      </c>
      <c r="F235" s="87"/>
      <c r="J235" s="101" t="e">
        <f>LEFT(A235,6)&amp;VLOOKUP(MID(A235,7,2),#REF!,2,FALSE)&amp;RIGHT(A235,LEN(A235)-8)</f>
        <v>#REF!</v>
      </c>
    </row>
    <row r="236" spans="1:10" x14ac:dyDescent="0.25">
      <c r="A236" s="84" t="s">
        <v>1674</v>
      </c>
      <c r="B236" s="85" t="s">
        <v>656</v>
      </c>
      <c r="C236" s="84" t="s">
        <v>586</v>
      </c>
      <c r="D236" s="86">
        <v>21</v>
      </c>
      <c r="E236" s="84" t="s">
        <v>740</v>
      </c>
      <c r="F236" s="87"/>
      <c r="J236" s="101" t="e">
        <f>LEFT(A236,6)&amp;VLOOKUP(MID(A236,7,2),#REF!,2,FALSE)&amp;RIGHT(A236,LEN(A236)-8)</f>
        <v>#REF!</v>
      </c>
    </row>
    <row r="237" spans="1:10" x14ac:dyDescent="0.25">
      <c r="A237" s="84" t="s">
        <v>1675</v>
      </c>
      <c r="B237" s="85" t="s">
        <v>634</v>
      </c>
      <c r="C237" s="84" t="s">
        <v>586</v>
      </c>
      <c r="D237" s="86">
        <v>7</v>
      </c>
      <c r="E237" s="84" t="s">
        <v>740</v>
      </c>
      <c r="F237" s="87"/>
      <c r="J237" s="101" t="e">
        <f>LEFT(A237,6)&amp;VLOOKUP(MID(A237,7,2),#REF!,2,FALSE)&amp;RIGHT(A237,LEN(A237)-8)</f>
        <v>#REF!</v>
      </c>
    </row>
    <row r="238" spans="1:10" x14ac:dyDescent="0.25">
      <c r="A238" s="84" t="s">
        <v>1676</v>
      </c>
      <c r="B238" s="85" t="s">
        <v>628</v>
      </c>
      <c r="C238" s="84" t="s">
        <v>586</v>
      </c>
      <c r="D238" s="86"/>
      <c r="E238" s="84" t="s">
        <v>740</v>
      </c>
      <c r="F238" s="87"/>
      <c r="J238" s="101" t="e">
        <f>LEFT(A238,6)&amp;VLOOKUP(MID(A238,7,2),#REF!,2,FALSE)&amp;RIGHT(A238,LEN(A238)-8)</f>
        <v>#REF!</v>
      </c>
    </row>
    <row r="239" spans="1:10" x14ac:dyDescent="0.25">
      <c r="A239" s="84" t="s">
        <v>3103</v>
      </c>
      <c r="B239" s="85" t="s">
        <v>603</v>
      </c>
      <c r="C239" s="84" t="s">
        <v>586</v>
      </c>
      <c r="D239" s="86">
        <v>1</v>
      </c>
      <c r="E239" s="84" t="s">
        <v>740</v>
      </c>
      <c r="F239" s="87"/>
      <c r="J239" s="101" t="e">
        <f>LEFT(A239,6)&amp;VLOOKUP(MID(A239,7,2),#REF!,2,FALSE)&amp;RIGHT(A239,LEN(A239)-8)</f>
        <v>#REF!</v>
      </c>
    </row>
    <row r="240" spans="1:10" x14ac:dyDescent="0.25">
      <c r="A240" s="84" t="s">
        <v>1677</v>
      </c>
      <c r="B240" s="85" t="s">
        <v>592</v>
      </c>
      <c r="C240" s="84" t="s">
        <v>586</v>
      </c>
      <c r="D240" s="86">
        <v>27</v>
      </c>
      <c r="E240" s="84" t="s">
        <v>740</v>
      </c>
      <c r="F240" s="87"/>
      <c r="J240" s="101" t="e">
        <f>LEFT(A240,6)&amp;VLOOKUP(MID(A240,7,2),#REF!,2,FALSE)&amp;RIGHT(A240,LEN(A240)-8)</f>
        <v>#REF!</v>
      </c>
    </row>
    <row r="241" spans="1:10" x14ac:dyDescent="0.25">
      <c r="A241" s="84" t="s">
        <v>1678</v>
      </c>
      <c r="B241" s="85" t="s">
        <v>593</v>
      </c>
      <c r="C241" s="84" t="s">
        <v>586</v>
      </c>
      <c r="D241" s="86">
        <v>17</v>
      </c>
      <c r="E241" s="84" t="s">
        <v>740</v>
      </c>
      <c r="F241" s="87"/>
      <c r="J241" s="101" t="e">
        <f>LEFT(A241,6)&amp;VLOOKUP(MID(A241,7,2),#REF!,2,FALSE)&amp;RIGHT(A241,LEN(A241)-8)</f>
        <v>#REF!</v>
      </c>
    </row>
    <row r="242" spans="1:10" x14ac:dyDescent="0.25">
      <c r="A242" s="84" t="s">
        <v>1679</v>
      </c>
      <c r="B242" s="85" t="s">
        <v>592</v>
      </c>
      <c r="C242" s="84" t="s">
        <v>586</v>
      </c>
      <c r="D242" s="86">
        <v>10</v>
      </c>
      <c r="E242" s="84" t="s">
        <v>740</v>
      </c>
      <c r="F242" s="87"/>
      <c r="J242" s="101" t="e">
        <f>LEFT(A242,6)&amp;VLOOKUP(MID(A242,7,2),#REF!,2,FALSE)&amp;RIGHT(A242,LEN(A242)-8)</f>
        <v>#REF!</v>
      </c>
    </row>
    <row r="243" spans="1:10" x14ac:dyDescent="0.25">
      <c r="A243" s="84" t="s">
        <v>1680</v>
      </c>
      <c r="B243" s="85" t="s">
        <v>600</v>
      </c>
      <c r="C243" s="84" t="s">
        <v>586</v>
      </c>
      <c r="D243" s="86">
        <v>1</v>
      </c>
      <c r="E243" s="84" t="s">
        <v>740</v>
      </c>
      <c r="F243" s="87"/>
      <c r="J243" s="101" t="e">
        <f>LEFT(A243,6)&amp;VLOOKUP(MID(A243,7,2),#REF!,2,FALSE)&amp;RIGHT(A243,LEN(A243)-8)</f>
        <v>#REF!</v>
      </c>
    </row>
    <row r="244" spans="1:10" x14ac:dyDescent="0.25">
      <c r="A244" s="84" t="s">
        <v>3109</v>
      </c>
      <c r="B244" s="85" t="s">
        <v>593</v>
      </c>
      <c r="C244" s="84" t="s">
        <v>586</v>
      </c>
      <c r="D244" s="86"/>
      <c r="E244" s="84" t="s">
        <v>740</v>
      </c>
      <c r="F244" s="87"/>
      <c r="J244" s="101" t="e">
        <f>LEFT(A244,6)&amp;VLOOKUP(MID(A244,7,2),#REF!,2,FALSE)&amp;RIGHT(A244,LEN(A244)-8)</f>
        <v>#REF!</v>
      </c>
    </row>
    <row r="245" spans="1:10" x14ac:dyDescent="0.25">
      <c r="A245" s="84" t="s">
        <v>3111</v>
      </c>
      <c r="B245" s="85" t="s">
        <v>592</v>
      </c>
      <c r="C245" s="84" t="s">
        <v>586</v>
      </c>
      <c r="D245" s="86"/>
      <c r="E245" s="84" t="s">
        <v>740</v>
      </c>
      <c r="F245" s="87"/>
      <c r="J245" s="101" t="e">
        <f>LEFT(A245,6)&amp;VLOOKUP(MID(A245,7,2),#REF!,2,FALSE)&amp;RIGHT(A245,LEN(A245)-8)</f>
        <v>#REF!</v>
      </c>
    </row>
    <row r="246" spans="1:10" x14ac:dyDescent="0.25">
      <c r="A246" s="84" t="s">
        <v>1681</v>
      </c>
      <c r="B246" s="85" t="s">
        <v>600</v>
      </c>
      <c r="C246" s="84" t="s">
        <v>586</v>
      </c>
      <c r="D246" s="86"/>
      <c r="E246" s="84" t="s">
        <v>740</v>
      </c>
      <c r="F246" s="87"/>
      <c r="J246" s="101" t="e">
        <f>LEFT(A246,6)&amp;VLOOKUP(MID(A246,7,2),#REF!,2,FALSE)&amp;RIGHT(A246,LEN(A246)-8)</f>
        <v>#REF!</v>
      </c>
    </row>
    <row r="247" spans="1:10" x14ac:dyDescent="0.25">
      <c r="A247" s="84" t="s">
        <v>1682</v>
      </c>
      <c r="B247" s="85" t="s">
        <v>620</v>
      </c>
      <c r="C247" s="84" t="s">
        <v>586</v>
      </c>
      <c r="D247" s="86"/>
      <c r="E247" s="84" t="s">
        <v>740</v>
      </c>
      <c r="F247" s="87"/>
      <c r="J247" s="101" t="e">
        <f>LEFT(A247,6)&amp;VLOOKUP(MID(A247,7,2),#REF!,2,FALSE)&amp;RIGHT(A247,LEN(A247)-8)</f>
        <v>#REF!</v>
      </c>
    </row>
    <row r="248" spans="1:10" x14ac:dyDescent="0.25">
      <c r="A248" s="84" t="s">
        <v>3113</v>
      </c>
      <c r="B248" s="85" t="s">
        <v>600</v>
      </c>
      <c r="C248" s="84" t="s">
        <v>586</v>
      </c>
      <c r="D248" s="86"/>
      <c r="E248" s="84" t="s">
        <v>740</v>
      </c>
      <c r="F248" s="87"/>
      <c r="J248" s="101" t="e">
        <f>LEFT(A248,6)&amp;VLOOKUP(MID(A248,7,2),#REF!,2,FALSE)&amp;RIGHT(A248,LEN(A248)-8)</f>
        <v>#REF!</v>
      </c>
    </row>
    <row r="249" spans="1:10" x14ac:dyDescent="0.25">
      <c r="A249" s="84" t="s">
        <v>3118</v>
      </c>
      <c r="B249" s="85" t="s">
        <v>592</v>
      </c>
      <c r="C249" s="84" t="s">
        <v>586</v>
      </c>
      <c r="D249" s="86"/>
      <c r="E249" s="84" t="s">
        <v>740</v>
      </c>
      <c r="F249" s="87"/>
      <c r="J249" s="101" t="e">
        <f>LEFT(A249,6)&amp;VLOOKUP(MID(A249,7,2),#REF!,2,FALSE)&amp;RIGHT(A249,LEN(A249)-8)</f>
        <v>#REF!</v>
      </c>
    </row>
    <row r="250" spans="1:10" x14ac:dyDescent="0.25">
      <c r="A250" s="84" t="s">
        <v>1683</v>
      </c>
      <c r="B250" s="85" t="s">
        <v>593</v>
      </c>
      <c r="C250" s="84" t="s">
        <v>586</v>
      </c>
      <c r="D250" s="86"/>
      <c r="E250" s="84" t="s">
        <v>740</v>
      </c>
      <c r="F250" s="87"/>
      <c r="J250" s="101" t="e">
        <f>LEFT(A250,6)&amp;VLOOKUP(MID(A250,7,2),#REF!,2,FALSE)&amp;RIGHT(A250,LEN(A250)-8)</f>
        <v>#REF!</v>
      </c>
    </row>
    <row r="251" spans="1:10" x14ac:dyDescent="0.25">
      <c r="A251" s="84" t="s">
        <v>3132</v>
      </c>
      <c r="B251" s="85" t="s">
        <v>630</v>
      </c>
      <c r="C251" s="84" t="s">
        <v>586</v>
      </c>
      <c r="D251" s="86">
        <v>14</v>
      </c>
      <c r="E251" s="84" t="s">
        <v>740</v>
      </c>
      <c r="F251" s="87"/>
      <c r="J251" s="101" t="e">
        <f>LEFT(A251,6)&amp;VLOOKUP(MID(A251,7,2),#REF!,2,FALSE)&amp;RIGHT(A251,LEN(A251)-8)</f>
        <v>#REF!</v>
      </c>
    </row>
    <row r="252" spans="1:10" x14ac:dyDescent="0.25">
      <c r="A252" s="84" t="s">
        <v>3134</v>
      </c>
      <c r="B252" s="85" t="s">
        <v>593</v>
      </c>
      <c r="C252" s="84" t="s">
        <v>586</v>
      </c>
      <c r="D252" s="86"/>
      <c r="E252" s="84" t="s">
        <v>740</v>
      </c>
      <c r="F252" s="87"/>
      <c r="J252" s="101" t="e">
        <f>LEFT(A252,6)&amp;VLOOKUP(MID(A252,7,2),#REF!,2,FALSE)&amp;RIGHT(A252,LEN(A252)-8)</f>
        <v>#REF!</v>
      </c>
    </row>
    <row r="253" spans="1:10" x14ac:dyDescent="0.25">
      <c r="A253" s="84" t="s">
        <v>3135</v>
      </c>
      <c r="B253" s="85" t="s">
        <v>593</v>
      </c>
      <c r="C253" s="84" t="s">
        <v>586</v>
      </c>
      <c r="D253" s="86"/>
      <c r="E253" s="84" t="s">
        <v>740</v>
      </c>
      <c r="F253" s="87"/>
      <c r="J253" s="101" t="e">
        <f>LEFT(A253,6)&amp;VLOOKUP(MID(A253,7,2),#REF!,2,FALSE)&amp;RIGHT(A253,LEN(A253)-8)</f>
        <v>#REF!</v>
      </c>
    </row>
    <row r="254" spans="1:10" x14ac:dyDescent="0.25">
      <c r="A254" s="84" t="s">
        <v>3138</v>
      </c>
      <c r="B254" s="85" t="s">
        <v>657</v>
      </c>
      <c r="C254" s="84" t="s">
        <v>586</v>
      </c>
      <c r="D254" s="86">
        <v>10</v>
      </c>
      <c r="E254" s="84" t="s">
        <v>740</v>
      </c>
      <c r="F254" s="87"/>
      <c r="J254" s="101" t="e">
        <f>LEFT(A254,6)&amp;VLOOKUP(MID(A254,7,2),#REF!,2,FALSE)&amp;RIGHT(A254,LEN(A254)-8)</f>
        <v>#REF!</v>
      </c>
    </row>
    <row r="255" spans="1:10" x14ac:dyDescent="0.25">
      <c r="A255" s="84" t="s">
        <v>1684</v>
      </c>
      <c r="B255" s="85" t="s">
        <v>599</v>
      </c>
      <c r="C255" s="84" t="s">
        <v>586</v>
      </c>
      <c r="D255" s="86">
        <v>2</v>
      </c>
      <c r="E255" s="84" t="s">
        <v>740</v>
      </c>
      <c r="F255" s="87"/>
      <c r="J255" s="101" t="e">
        <f>LEFT(A255,6)&amp;VLOOKUP(MID(A255,7,2),#REF!,2,FALSE)&amp;RIGHT(A255,LEN(A255)-8)</f>
        <v>#REF!</v>
      </c>
    </row>
    <row r="256" spans="1:10" x14ac:dyDescent="0.25">
      <c r="A256" s="84" t="s">
        <v>1685</v>
      </c>
      <c r="B256" s="85" t="s">
        <v>630</v>
      </c>
      <c r="C256" s="84" t="s">
        <v>586</v>
      </c>
      <c r="D256" s="86">
        <v>3</v>
      </c>
      <c r="E256" s="84" t="s">
        <v>740</v>
      </c>
      <c r="F256" s="87"/>
      <c r="J256" s="101" t="e">
        <f>LEFT(A256,6)&amp;VLOOKUP(MID(A256,7,2),#REF!,2,FALSE)&amp;RIGHT(A256,LEN(A256)-8)</f>
        <v>#REF!</v>
      </c>
    </row>
    <row r="257" spans="1:10" x14ac:dyDescent="0.25">
      <c r="A257" s="84" t="s">
        <v>3150</v>
      </c>
      <c r="B257" s="85" t="s">
        <v>621</v>
      </c>
      <c r="C257" s="84" t="s">
        <v>586</v>
      </c>
      <c r="D257" s="86">
        <v>2</v>
      </c>
      <c r="E257" s="84" t="s">
        <v>740</v>
      </c>
      <c r="F257" s="87"/>
      <c r="J257" s="101" t="e">
        <f>LEFT(A257,6)&amp;VLOOKUP(MID(A257,7,2),#REF!,2,FALSE)&amp;RIGHT(A257,LEN(A257)-8)</f>
        <v>#REF!</v>
      </c>
    </row>
    <row r="258" spans="1:10" x14ac:dyDescent="0.25">
      <c r="A258" s="84" t="s">
        <v>3151</v>
      </c>
      <c r="B258" s="85" t="s">
        <v>621</v>
      </c>
      <c r="C258" s="84" t="s">
        <v>586</v>
      </c>
      <c r="D258" s="86"/>
      <c r="E258" s="84" t="s">
        <v>740</v>
      </c>
      <c r="F258" s="87"/>
      <c r="J258" s="101" t="e">
        <f>LEFT(A258,6)&amp;VLOOKUP(MID(A258,7,2),#REF!,2,FALSE)&amp;RIGHT(A258,LEN(A258)-8)</f>
        <v>#REF!</v>
      </c>
    </row>
    <row r="259" spans="1:10" x14ac:dyDescent="0.25">
      <c r="A259" s="84" t="s">
        <v>1686</v>
      </c>
      <c r="B259" s="85" t="s">
        <v>454</v>
      </c>
      <c r="C259" s="84" t="s">
        <v>586</v>
      </c>
      <c r="D259" s="86">
        <v>1</v>
      </c>
      <c r="E259" s="84" t="s">
        <v>740</v>
      </c>
      <c r="F259" s="87"/>
      <c r="J259" s="101" t="e">
        <f>LEFT(A259,6)&amp;VLOOKUP(MID(A259,7,2),#REF!,2,FALSE)&amp;RIGHT(A259,LEN(A259)-8)</f>
        <v>#REF!</v>
      </c>
    </row>
    <row r="260" spans="1:10" x14ac:dyDescent="0.25">
      <c r="A260" s="84" t="s">
        <v>3157</v>
      </c>
      <c r="B260" s="85" t="s">
        <v>798</v>
      </c>
      <c r="C260" s="84" t="s">
        <v>586</v>
      </c>
      <c r="D260" s="86"/>
      <c r="E260" s="84" t="s">
        <v>740</v>
      </c>
      <c r="F260" s="87"/>
      <c r="J260" s="101" t="e">
        <f>LEFT(A260,6)&amp;VLOOKUP(MID(A260,7,2),#REF!,2,FALSE)&amp;RIGHT(A260,LEN(A260)-8)</f>
        <v>#REF!</v>
      </c>
    </row>
    <row r="261" spans="1:10" x14ac:dyDescent="0.25">
      <c r="A261" s="84" t="s">
        <v>3159</v>
      </c>
      <c r="B261" s="85" t="s">
        <v>592</v>
      </c>
      <c r="C261" s="84" t="s">
        <v>586</v>
      </c>
      <c r="D261" s="86"/>
      <c r="E261" s="84" t="s">
        <v>740</v>
      </c>
      <c r="F261" s="87"/>
      <c r="J261" s="101" t="e">
        <f>LEFT(A261,6)&amp;VLOOKUP(MID(A261,7,2),#REF!,2,FALSE)&amp;RIGHT(A261,LEN(A261)-8)</f>
        <v>#REF!</v>
      </c>
    </row>
    <row r="262" spans="1:10" x14ac:dyDescent="0.25">
      <c r="A262" s="84" t="s">
        <v>3160</v>
      </c>
      <c r="B262" s="85" t="s">
        <v>592</v>
      </c>
      <c r="C262" s="84" t="s">
        <v>586</v>
      </c>
      <c r="D262" s="86"/>
      <c r="E262" s="84" t="s">
        <v>740</v>
      </c>
      <c r="F262" s="87"/>
      <c r="J262" s="101" t="e">
        <f>LEFT(A262,6)&amp;VLOOKUP(MID(A262,7,2),#REF!,2,FALSE)&amp;RIGHT(A262,LEN(A262)-8)</f>
        <v>#REF!</v>
      </c>
    </row>
    <row r="263" spans="1:10" x14ac:dyDescent="0.25">
      <c r="A263" s="84" t="s">
        <v>3163</v>
      </c>
      <c r="B263" s="85" t="s">
        <v>593</v>
      </c>
      <c r="C263" s="84" t="s">
        <v>586</v>
      </c>
      <c r="D263" s="86">
        <v>1</v>
      </c>
      <c r="E263" s="84" t="s">
        <v>740</v>
      </c>
      <c r="F263" s="87"/>
      <c r="J263" s="101" t="e">
        <f>LEFT(A263,6)&amp;VLOOKUP(MID(A263,7,2),#REF!,2,FALSE)&amp;RIGHT(A263,LEN(A263)-8)</f>
        <v>#REF!</v>
      </c>
    </row>
    <row r="264" spans="1:10" x14ac:dyDescent="0.25">
      <c r="A264" s="84" t="s">
        <v>3164</v>
      </c>
      <c r="B264" s="85" t="s">
        <v>593</v>
      </c>
      <c r="C264" s="84" t="s">
        <v>586</v>
      </c>
      <c r="D264" s="86">
        <v>8</v>
      </c>
      <c r="E264" s="84" t="s">
        <v>740</v>
      </c>
      <c r="F264" s="87"/>
      <c r="J264" s="101" t="e">
        <f>LEFT(A264,6)&amp;VLOOKUP(MID(A264,7,2),#REF!,2,FALSE)&amp;RIGHT(A264,LEN(A264)-8)</f>
        <v>#REF!</v>
      </c>
    </row>
    <row r="265" spans="1:10" x14ac:dyDescent="0.25">
      <c r="A265" s="84" t="s">
        <v>1687</v>
      </c>
      <c r="B265" s="85" t="s">
        <v>593</v>
      </c>
      <c r="C265" s="84" t="s">
        <v>586</v>
      </c>
      <c r="D265" s="86"/>
      <c r="E265" s="84" t="s">
        <v>740</v>
      </c>
      <c r="F265" s="87"/>
      <c r="J265" s="101" t="e">
        <f>LEFT(A265,6)&amp;VLOOKUP(MID(A265,7,2),#REF!,2,FALSE)&amp;RIGHT(A265,LEN(A265)-8)</f>
        <v>#REF!</v>
      </c>
    </row>
    <row r="266" spans="1:10" x14ac:dyDescent="0.25">
      <c r="A266" s="84" t="s">
        <v>1688</v>
      </c>
      <c r="B266" s="85" t="s">
        <v>623</v>
      </c>
      <c r="C266" s="84" t="s">
        <v>586</v>
      </c>
      <c r="D266" s="86">
        <v>5</v>
      </c>
      <c r="E266" s="84" t="s">
        <v>740</v>
      </c>
      <c r="F266" s="87"/>
      <c r="J266" s="101" t="e">
        <f>LEFT(A266,6)&amp;VLOOKUP(MID(A266,7,2),#REF!,2,FALSE)&amp;RIGHT(A266,LEN(A266)-8)</f>
        <v>#REF!</v>
      </c>
    </row>
    <row r="267" spans="1:10" x14ac:dyDescent="0.25">
      <c r="A267" s="84" t="s">
        <v>3168</v>
      </c>
      <c r="B267" s="85" t="s">
        <v>630</v>
      </c>
      <c r="C267" s="84" t="s">
        <v>586</v>
      </c>
      <c r="D267" s="86"/>
      <c r="E267" s="84" t="s">
        <v>740</v>
      </c>
      <c r="F267" s="87"/>
      <c r="J267" s="101" t="e">
        <f>LEFT(A267,6)&amp;VLOOKUP(MID(A267,7,2),#REF!,2,FALSE)&amp;RIGHT(A267,LEN(A267)-8)</f>
        <v>#REF!</v>
      </c>
    </row>
    <row r="268" spans="1:10" x14ac:dyDescent="0.25">
      <c r="A268" s="84" t="s">
        <v>3169</v>
      </c>
      <c r="B268" s="85" t="s">
        <v>593</v>
      </c>
      <c r="C268" s="84" t="s">
        <v>586</v>
      </c>
      <c r="D268" s="86">
        <v>9</v>
      </c>
      <c r="E268" s="84" t="s">
        <v>740</v>
      </c>
      <c r="F268" s="87"/>
      <c r="J268" s="101" t="e">
        <f>LEFT(A268,6)&amp;VLOOKUP(MID(A268,7,2),#REF!,2,FALSE)&amp;RIGHT(A268,LEN(A268)-8)</f>
        <v>#REF!</v>
      </c>
    </row>
    <row r="269" spans="1:10" x14ac:dyDescent="0.25">
      <c r="A269" s="84" t="s">
        <v>3170</v>
      </c>
      <c r="B269" s="85" t="s">
        <v>635</v>
      </c>
      <c r="C269" s="84" t="s">
        <v>586</v>
      </c>
      <c r="D269" s="86"/>
      <c r="E269" s="84" t="s">
        <v>740</v>
      </c>
      <c r="F269" s="87"/>
      <c r="J269" s="101" t="e">
        <f>LEFT(A269,6)&amp;VLOOKUP(MID(A269,7,2),#REF!,2,FALSE)&amp;RIGHT(A269,LEN(A269)-8)</f>
        <v>#REF!</v>
      </c>
    </row>
    <row r="270" spans="1:10" x14ac:dyDescent="0.25">
      <c r="A270" s="84" t="s">
        <v>1689</v>
      </c>
      <c r="B270" s="85" t="s">
        <v>658</v>
      </c>
      <c r="C270" s="84" t="s">
        <v>586</v>
      </c>
      <c r="D270" s="86">
        <v>1</v>
      </c>
      <c r="E270" s="84" t="s">
        <v>740</v>
      </c>
      <c r="F270" s="87"/>
      <c r="J270" s="101" t="e">
        <f>LEFT(A270,6)&amp;VLOOKUP(MID(A270,7,2),#REF!,2,FALSE)&amp;RIGHT(A270,LEN(A270)-8)</f>
        <v>#REF!</v>
      </c>
    </row>
    <row r="271" spans="1:10" x14ac:dyDescent="0.25">
      <c r="A271" s="84" t="s">
        <v>1690</v>
      </c>
      <c r="B271" s="85" t="s">
        <v>659</v>
      </c>
      <c r="C271" s="84" t="s">
        <v>586</v>
      </c>
      <c r="D271" s="86"/>
      <c r="E271" s="84" t="s">
        <v>740</v>
      </c>
      <c r="F271" s="87"/>
      <c r="J271" s="101" t="e">
        <f>LEFT(A271,6)&amp;VLOOKUP(MID(A271,7,2),#REF!,2,FALSE)&amp;RIGHT(A271,LEN(A271)-8)</f>
        <v>#REF!</v>
      </c>
    </row>
    <row r="272" spans="1:10" x14ac:dyDescent="0.25">
      <c r="A272" s="84" t="s">
        <v>1691</v>
      </c>
      <c r="B272" s="85" t="s">
        <v>591</v>
      </c>
      <c r="C272" s="84" t="s">
        <v>586</v>
      </c>
      <c r="D272" s="86"/>
      <c r="E272" s="84" t="s">
        <v>740</v>
      </c>
      <c r="F272" s="87"/>
      <c r="J272" s="101" t="e">
        <f>LEFT(A272,6)&amp;VLOOKUP(MID(A272,7,2),#REF!,2,FALSE)&amp;RIGHT(A272,LEN(A272)-8)</f>
        <v>#REF!</v>
      </c>
    </row>
    <row r="273" spans="1:10" x14ac:dyDescent="0.25">
      <c r="A273" s="84" t="s">
        <v>3177</v>
      </c>
      <c r="B273" s="85" t="s">
        <v>625</v>
      </c>
      <c r="C273" s="84" t="s">
        <v>586</v>
      </c>
      <c r="D273" s="86">
        <v>1</v>
      </c>
      <c r="E273" s="84" t="s">
        <v>740</v>
      </c>
      <c r="F273" s="87"/>
      <c r="J273" s="101" t="e">
        <f>LEFT(A273,6)&amp;VLOOKUP(MID(A273,7,2),#REF!,2,FALSE)&amp;RIGHT(A273,LEN(A273)-8)</f>
        <v>#REF!</v>
      </c>
    </row>
    <row r="274" spans="1:10" x14ac:dyDescent="0.25">
      <c r="A274" s="84" t="s">
        <v>1692</v>
      </c>
      <c r="B274" s="85" t="s">
        <v>660</v>
      </c>
      <c r="C274" s="84" t="s">
        <v>586</v>
      </c>
      <c r="D274" s="86">
        <v>1</v>
      </c>
      <c r="E274" s="84" t="s">
        <v>740</v>
      </c>
      <c r="F274" s="87"/>
      <c r="J274" s="101" t="e">
        <f>LEFT(A274,6)&amp;VLOOKUP(MID(A274,7,2),#REF!,2,FALSE)&amp;RIGHT(A274,LEN(A274)-8)</f>
        <v>#REF!</v>
      </c>
    </row>
    <row r="275" spans="1:10" x14ac:dyDescent="0.25">
      <c r="A275" s="84" t="s">
        <v>3207</v>
      </c>
      <c r="B275" s="85" t="s">
        <v>616</v>
      </c>
      <c r="C275" s="84" t="s">
        <v>586</v>
      </c>
      <c r="D275" s="86"/>
      <c r="E275" s="84" t="s">
        <v>740</v>
      </c>
      <c r="F275" s="87"/>
      <c r="J275" s="101" t="e">
        <f>LEFT(A275,6)&amp;VLOOKUP(MID(A275,7,2),#REF!,2,FALSE)&amp;RIGHT(A275,LEN(A275)-8)</f>
        <v>#REF!</v>
      </c>
    </row>
    <row r="276" spans="1:10" x14ac:dyDescent="0.25">
      <c r="A276" s="84" t="s">
        <v>3208</v>
      </c>
      <c r="B276" s="85" t="s">
        <v>623</v>
      </c>
      <c r="C276" s="84" t="s">
        <v>586</v>
      </c>
      <c r="D276" s="86">
        <v>3</v>
      </c>
      <c r="E276" s="84" t="s">
        <v>740</v>
      </c>
      <c r="F276" s="87"/>
      <c r="J276" s="101" t="e">
        <f>LEFT(A276,6)&amp;VLOOKUP(MID(A276,7,2),#REF!,2,FALSE)&amp;RIGHT(A276,LEN(A276)-8)</f>
        <v>#REF!</v>
      </c>
    </row>
    <row r="277" spans="1:10" x14ac:dyDescent="0.25">
      <c r="A277" s="84" t="s">
        <v>3215</v>
      </c>
      <c r="B277" s="85" t="s">
        <v>609</v>
      </c>
      <c r="C277" s="84" t="s">
        <v>586</v>
      </c>
      <c r="D277" s="86">
        <v>1</v>
      </c>
      <c r="E277" s="84" t="s">
        <v>740</v>
      </c>
      <c r="F277" s="87"/>
      <c r="J277" s="101" t="e">
        <f>LEFT(A277,6)&amp;VLOOKUP(MID(A277,7,2),#REF!,2,FALSE)&amp;RIGHT(A277,LEN(A277)-8)</f>
        <v>#REF!</v>
      </c>
    </row>
    <row r="278" spans="1:10" x14ac:dyDescent="0.25">
      <c r="A278" s="84" t="s">
        <v>3217</v>
      </c>
      <c r="B278" s="85" t="s">
        <v>623</v>
      </c>
      <c r="C278" s="84" t="s">
        <v>586</v>
      </c>
      <c r="D278" s="86"/>
      <c r="E278" s="84" t="s">
        <v>740</v>
      </c>
      <c r="F278" s="87"/>
      <c r="J278" s="101" t="e">
        <f>LEFT(A278,6)&amp;VLOOKUP(MID(A278,7,2),#REF!,2,FALSE)&amp;RIGHT(A278,LEN(A278)-8)</f>
        <v>#REF!</v>
      </c>
    </row>
    <row r="279" spans="1:10" x14ac:dyDescent="0.25">
      <c r="A279" s="84" t="s">
        <v>3224</v>
      </c>
      <c r="B279" s="85" t="s">
        <v>594</v>
      </c>
      <c r="C279" s="84" t="s">
        <v>586</v>
      </c>
      <c r="D279" s="86"/>
      <c r="E279" s="84" t="s">
        <v>740</v>
      </c>
      <c r="F279" s="87"/>
      <c r="J279" s="101" t="e">
        <f>LEFT(A279,6)&amp;VLOOKUP(MID(A279,7,2),#REF!,2,FALSE)&amp;RIGHT(A279,LEN(A279)-8)</f>
        <v>#REF!</v>
      </c>
    </row>
    <row r="280" spans="1:10" x14ac:dyDescent="0.25">
      <c r="A280" s="84" t="s">
        <v>3236</v>
      </c>
      <c r="B280" s="85" t="s">
        <v>652</v>
      </c>
      <c r="C280" s="84" t="s">
        <v>586</v>
      </c>
      <c r="D280" s="86"/>
      <c r="E280" s="84" t="s">
        <v>740</v>
      </c>
      <c r="F280" s="87"/>
      <c r="J280" s="101" t="e">
        <f>LEFT(A280,6)&amp;VLOOKUP(MID(A280,7,2),#REF!,2,FALSE)&amp;RIGHT(A280,LEN(A280)-8)</f>
        <v>#REF!</v>
      </c>
    </row>
    <row r="281" spans="1:10" x14ac:dyDescent="0.25">
      <c r="A281" s="84" t="s">
        <v>1693</v>
      </c>
      <c r="B281" s="85" t="s">
        <v>630</v>
      </c>
      <c r="C281" s="84" t="s">
        <v>586</v>
      </c>
      <c r="D281" s="86">
        <v>24</v>
      </c>
      <c r="E281" s="84" t="s">
        <v>740</v>
      </c>
      <c r="F281" s="87"/>
      <c r="J281" s="101" t="e">
        <f>LEFT(A281,6)&amp;VLOOKUP(MID(A281,7,2),#REF!,2,FALSE)&amp;RIGHT(A281,LEN(A281)-8)</f>
        <v>#REF!</v>
      </c>
    </row>
    <row r="282" spans="1:10" x14ac:dyDescent="0.25">
      <c r="A282" s="84" t="s">
        <v>3237</v>
      </c>
      <c r="B282" s="85" t="s">
        <v>613</v>
      </c>
      <c r="C282" s="84" t="s">
        <v>586</v>
      </c>
      <c r="D282" s="86">
        <v>5</v>
      </c>
      <c r="E282" s="84" t="s">
        <v>740</v>
      </c>
      <c r="F282" s="87"/>
      <c r="J282" s="101" t="e">
        <f>LEFT(A282,6)&amp;VLOOKUP(MID(A282,7,2),#REF!,2,FALSE)&amp;RIGHT(A282,LEN(A282)-8)</f>
        <v>#REF!</v>
      </c>
    </row>
    <row r="283" spans="1:10" x14ac:dyDescent="0.25">
      <c r="A283" s="84" t="s">
        <v>1694</v>
      </c>
      <c r="B283" s="85" t="s">
        <v>652</v>
      </c>
      <c r="C283" s="84" t="s">
        <v>586</v>
      </c>
      <c r="D283" s="86"/>
      <c r="E283" s="84" t="s">
        <v>740</v>
      </c>
      <c r="F283" s="87"/>
      <c r="J283" s="101" t="e">
        <f>LEFT(A283,6)&amp;VLOOKUP(MID(A283,7,2),#REF!,2,FALSE)&amp;RIGHT(A283,LEN(A283)-8)</f>
        <v>#REF!</v>
      </c>
    </row>
    <row r="284" spans="1:10" x14ac:dyDescent="0.25">
      <c r="A284" s="84" t="s">
        <v>3628</v>
      </c>
      <c r="B284" s="85" t="s">
        <v>630</v>
      </c>
      <c r="C284" s="84" t="s">
        <v>586</v>
      </c>
      <c r="D284" s="86"/>
      <c r="E284" s="84" t="s">
        <v>740</v>
      </c>
      <c r="F284" s="87"/>
      <c r="J284" s="101" t="e">
        <f>LEFT(A284,6)&amp;VLOOKUP(MID(A284,7,2),#REF!,2,FALSE)&amp;RIGHT(A284,LEN(A284)-8)</f>
        <v>#REF!</v>
      </c>
    </row>
    <row r="285" spans="1:10" x14ac:dyDescent="0.25">
      <c r="A285" s="84" t="s">
        <v>1695</v>
      </c>
      <c r="B285" s="85" t="s">
        <v>613</v>
      </c>
      <c r="C285" s="84" t="s">
        <v>586</v>
      </c>
      <c r="D285" s="86"/>
      <c r="E285" s="84" t="s">
        <v>740</v>
      </c>
      <c r="F285" s="87"/>
      <c r="J285" s="101" t="e">
        <f>LEFT(A285,6)&amp;VLOOKUP(MID(A285,7,2),#REF!,2,FALSE)&amp;RIGHT(A285,LEN(A285)-8)</f>
        <v>#REF!</v>
      </c>
    </row>
    <row r="286" spans="1:10" x14ac:dyDescent="0.25">
      <c r="A286" s="84" t="s">
        <v>3252</v>
      </c>
      <c r="B286" s="85" t="s">
        <v>604</v>
      </c>
      <c r="C286" s="84" t="s">
        <v>586</v>
      </c>
      <c r="D286" s="86">
        <v>212</v>
      </c>
      <c r="E286" s="84" t="s">
        <v>740</v>
      </c>
      <c r="F286" s="87"/>
      <c r="J286" s="101" t="e">
        <f>LEFT(A286,6)&amp;VLOOKUP(MID(A286,7,2),#REF!,2,FALSE)&amp;RIGHT(A286,LEN(A286)-8)</f>
        <v>#REF!</v>
      </c>
    </row>
    <row r="287" spans="1:10" x14ac:dyDescent="0.25">
      <c r="A287" s="84" t="s">
        <v>1696</v>
      </c>
      <c r="B287" s="85" t="s">
        <v>604</v>
      </c>
      <c r="C287" s="84" t="s">
        <v>586</v>
      </c>
      <c r="D287" s="86"/>
      <c r="E287" s="84" t="s">
        <v>740</v>
      </c>
      <c r="F287" s="87"/>
      <c r="J287" s="101" t="e">
        <f>LEFT(A287,6)&amp;VLOOKUP(MID(A287,7,2),#REF!,2,FALSE)&amp;RIGHT(A287,LEN(A287)-8)</f>
        <v>#REF!</v>
      </c>
    </row>
    <row r="288" spans="1:10" x14ac:dyDescent="0.25">
      <c r="A288" s="84" t="s">
        <v>1697</v>
      </c>
      <c r="B288" s="85" t="s">
        <v>799</v>
      </c>
      <c r="C288" s="84" t="s">
        <v>586</v>
      </c>
      <c r="D288" s="86">
        <v>1</v>
      </c>
      <c r="E288" s="84" t="s">
        <v>740</v>
      </c>
      <c r="F288" s="87"/>
      <c r="J288" s="101" t="e">
        <f>LEFT(A288,6)&amp;VLOOKUP(MID(A288,7,2),#REF!,2,FALSE)&amp;RIGHT(A288,LEN(A288)-8)</f>
        <v>#REF!</v>
      </c>
    </row>
    <row r="289" spans="1:10" x14ac:dyDescent="0.25">
      <c r="A289" s="84" t="s">
        <v>1698</v>
      </c>
      <c r="B289" s="85" t="s">
        <v>800</v>
      </c>
      <c r="C289" s="84" t="s">
        <v>586</v>
      </c>
      <c r="D289" s="86">
        <v>2</v>
      </c>
      <c r="E289" s="84" t="s">
        <v>740</v>
      </c>
      <c r="F289" s="87"/>
      <c r="J289" s="101" t="e">
        <f>LEFT(A289,6)&amp;VLOOKUP(MID(A289,7,2),#REF!,2,FALSE)&amp;RIGHT(A289,LEN(A289)-8)</f>
        <v>#REF!</v>
      </c>
    </row>
    <row r="290" spans="1:10" x14ac:dyDescent="0.25">
      <c r="A290" s="84" t="s">
        <v>1699</v>
      </c>
      <c r="B290" s="85" t="s">
        <v>799</v>
      </c>
      <c r="C290" s="84" t="s">
        <v>586</v>
      </c>
      <c r="D290" s="86">
        <v>1</v>
      </c>
      <c r="E290" s="84" t="s">
        <v>740</v>
      </c>
      <c r="F290" s="87"/>
      <c r="J290" s="101" t="e">
        <f>LEFT(A290,6)&amp;VLOOKUP(MID(A290,7,2),#REF!,2,FALSE)&amp;RIGHT(A290,LEN(A290)-8)</f>
        <v>#REF!</v>
      </c>
    </row>
    <row r="291" spans="1:10" x14ac:dyDescent="0.25">
      <c r="A291" s="84" t="s">
        <v>1700</v>
      </c>
      <c r="B291" s="85" t="s">
        <v>652</v>
      </c>
      <c r="C291" s="84" t="s">
        <v>586</v>
      </c>
      <c r="D291" s="86">
        <v>16</v>
      </c>
      <c r="E291" s="84" t="s">
        <v>740</v>
      </c>
      <c r="F291" s="87"/>
      <c r="J291" s="101" t="e">
        <f>LEFT(A291,6)&amp;VLOOKUP(MID(A291,7,2),#REF!,2,FALSE)&amp;RIGHT(A291,LEN(A291)-8)</f>
        <v>#REF!</v>
      </c>
    </row>
    <row r="292" spans="1:10" x14ac:dyDescent="0.25">
      <c r="A292" s="84" t="s">
        <v>1701</v>
      </c>
      <c r="B292" s="85" t="s">
        <v>630</v>
      </c>
      <c r="C292" s="84" t="s">
        <v>586</v>
      </c>
      <c r="D292" s="86">
        <v>1</v>
      </c>
      <c r="E292" s="84" t="s">
        <v>740</v>
      </c>
      <c r="F292" s="87"/>
      <c r="J292" s="101" t="e">
        <f>LEFT(A292,6)&amp;VLOOKUP(MID(A292,7,2),#REF!,2,FALSE)&amp;RIGHT(A292,LEN(A292)-8)</f>
        <v>#REF!</v>
      </c>
    </row>
    <row r="293" spans="1:10" x14ac:dyDescent="0.25">
      <c r="A293" s="84" t="s">
        <v>1702</v>
      </c>
      <c r="B293" s="85" t="s">
        <v>652</v>
      </c>
      <c r="C293" s="84" t="s">
        <v>586</v>
      </c>
      <c r="D293" s="86"/>
      <c r="E293" s="84" t="s">
        <v>740</v>
      </c>
      <c r="F293" s="87"/>
      <c r="J293" s="101" t="e">
        <f>LEFT(A293,6)&amp;VLOOKUP(MID(A293,7,2),#REF!,2,FALSE)&amp;RIGHT(A293,LEN(A293)-8)</f>
        <v>#REF!</v>
      </c>
    </row>
    <row r="294" spans="1:10" x14ac:dyDescent="0.25">
      <c r="A294" s="84" t="s">
        <v>1703</v>
      </c>
      <c r="B294" s="85" t="s">
        <v>630</v>
      </c>
      <c r="C294" s="84" t="s">
        <v>586</v>
      </c>
      <c r="D294" s="86"/>
      <c r="E294" s="84" t="s">
        <v>740</v>
      </c>
      <c r="F294" s="87"/>
      <c r="J294" s="101" t="e">
        <f>LEFT(A294,6)&amp;VLOOKUP(MID(A294,7,2),#REF!,2,FALSE)&amp;RIGHT(A294,LEN(A294)-8)</f>
        <v>#REF!</v>
      </c>
    </row>
    <row r="295" spans="1:10" x14ac:dyDescent="0.25">
      <c r="A295" s="84" t="s">
        <v>3629</v>
      </c>
      <c r="B295" s="85" t="s">
        <v>661</v>
      </c>
      <c r="C295" s="84" t="s">
        <v>586</v>
      </c>
      <c r="D295" s="86">
        <v>7</v>
      </c>
      <c r="E295" s="84" t="s">
        <v>740</v>
      </c>
      <c r="F295" s="87"/>
      <c r="J295" s="101" t="e">
        <f>LEFT(A295,6)&amp;VLOOKUP(MID(A295,7,2),#REF!,2,FALSE)&amp;RIGHT(A295,LEN(A295)-8)</f>
        <v>#REF!</v>
      </c>
    </row>
    <row r="296" spans="1:10" x14ac:dyDescent="0.25">
      <c r="A296" s="84" t="s">
        <v>3263</v>
      </c>
      <c r="B296" s="85" t="s">
        <v>623</v>
      </c>
      <c r="C296" s="84" t="s">
        <v>586</v>
      </c>
      <c r="D296" s="86">
        <v>17</v>
      </c>
      <c r="E296" s="84" t="s">
        <v>740</v>
      </c>
      <c r="F296" s="87"/>
      <c r="J296" s="101" t="e">
        <f>LEFT(A296,6)&amp;VLOOKUP(MID(A296,7,2),#REF!,2,FALSE)&amp;RIGHT(A296,LEN(A296)-8)</f>
        <v>#REF!</v>
      </c>
    </row>
    <row r="297" spans="1:10" x14ac:dyDescent="0.25">
      <c r="A297" s="84" t="s">
        <v>1704</v>
      </c>
      <c r="B297" s="85" t="s">
        <v>623</v>
      </c>
      <c r="C297" s="84" t="s">
        <v>586</v>
      </c>
      <c r="D297" s="86">
        <v>162</v>
      </c>
      <c r="E297" s="84" t="s">
        <v>740</v>
      </c>
      <c r="F297" s="87"/>
      <c r="J297" s="101" t="e">
        <f>LEFT(A297,6)&amp;VLOOKUP(MID(A297,7,2),#REF!,2,FALSE)&amp;RIGHT(A297,LEN(A297)-8)</f>
        <v>#REF!</v>
      </c>
    </row>
    <row r="298" spans="1:10" x14ac:dyDescent="0.25">
      <c r="A298" s="84" t="s">
        <v>3269</v>
      </c>
      <c r="B298" s="85" t="s">
        <v>616</v>
      </c>
      <c r="C298" s="84" t="s">
        <v>586</v>
      </c>
      <c r="D298" s="86">
        <v>8</v>
      </c>
      <c r="E298" s="84" t="s">
        <v>740</v>
      </c>
      <c r="F298" s="87"/>
      <c r="J298" s="101" t="e">
        <f>LEFT(A298,6)&amp;VLOOKUP(MID(A298,7,2),#REF!,2,FALSE)&amp;RIGHT(A298,LEN(A298)-8)</f>
        <v>#REF!</v>
      </c>
    </row>
    <row r="299" spans="1:10" x14ac:dyDescent="0.25">
      <c r="A299" s="84" t="s">
        <v>1705</v>
      </c>
      <c r="B299" s="85" t="s">
        <v>616</v>
      </c>
      <c r="C299" s="84" t="s">
        <v>586</v>
      </c>
      <c r="D299" s="86"/>
      <c r="E299" s="84" t="s">
        <v>740</v>
      </c>
      <c r="F299" s="87"/>
      <c r="J299" s="101" t="e">
        <f>LEFT(A299,6)&amp;VLOOKUP(MID(A299,7,2),#REF!,2,FALSE)&amp;RIGHT(A299,LEN(A299)-8)</f>
        <v>#REF!</v>
      </c>
    </row>
    <row r="300" spans="1:10" x14ac:dyDescent="0.25">
      <c r="A300" s="84" t="s">
        <v>3271</v>
      </c>
      <c r="B300" s="85" t="s">
        <v>613</v>
      </c>
      <c r="C300" s="84" t="s">
        <v>586</v>
      </c>
      <c r="D300" s="86"/>
      <c r="E300" s="84" t="s">
        <v>740</v>
      </c>
      <c r="F300" s="87"/>
      <c r="J300" s="101" t="e">
        <f>LEFT(A300,6)&amp;VLOOKUP(MID(A300,7,2),#REF!,2,FALSE)&amp;RIGHT(A300,LEN(A300)-8)</f>
        <v>#REF!</v>
      </c>
    </row>
    <row r="301" spans="1:10" x14ac:dyDescent="0.25">
      <c r="A301" s="84" t="s">
        <v>3273</v>
      </c>
      <c r="B301" s="85" t="s">
        <v>623</v>
      </c>
      <c r="C301" s="84" t="s">
        <v>586</v>
      </c>
      <c r="D301" s="86">
        <v>1</v>
      </c>
      <c r="E301" s="84" t="s">
        <v>740</v>
      </c>
      <c r="F301" s="87"/>
      <c r="J301" s="101" t="e">
        <f>LEFT(A301,6)&amp;VLOOKUP(MID(A301,7,2),#REF!,2,FALSE)&amp;RIGHT(A301,LEN(A301)-8)</f>
        <v>#REF!</v>
      </c>
    </row>
    <row r="302" spans="1:10" x14ac:dyDescent="0.25">
      <c r="A302" s="84" t="s">
        <v>1706</v>
      </c>
      <c r="B302" s="85" t="s">
        <v>616</v>
      </c>
      <c r="C302" s="84" t="s">
        <v>586</v>
      </c>
      <c r="D302" s="86">
        <v>4</v>
      </c>
      <c r="E302" s="84" t="s">
        <v>740</v>
      </c>
      <c r="F302" s="87"/>
      <c r="J302" s="101" t="e">
        <f>LEFT(A302,6)&amp;VLOOKUP(MID(A302,7,2),#REF!,2,FALSE)&amp;RIGHT(A302,LEN(A302)-8)</f>
        <v>#REF!</v>
      </c>
    </row>
    <row r="303" spans="1:10" x14ac:dyDescent="0.25">
      <c r="A303" s="84" t="s">
        <v>1707</v>
      </c>
      <c r="B303" s="85" t="s">
        <v>616</v>
      </c>
      <c r="C303" s="84" t="s">
        <v>586</v>
      </c>
      <c r="D303" s="86"/>
      <c r="E303" s="84" t="s">
        <v>740</v>
      </c>
      <c r="F303" s="87"/>
      <c r="J303" s="101" t="e">
        <f>LEFT(A303,6)&amp;VLOOKUP(MID(A303,7,2),#REF!,2,FALSE)&amp;RIGHT(A303,LEN(A303)-8)</f>
        <v>#REF!</v>
      </c>
    </row>
    <row r="304" spans="1:10" x14ac:dyDescent="0.25">
      <c r="A304" s="84" t="s">
        <v>3282</v>
      </c>
      <c r="B304" s="85" t="s">
        <v>621</v>
      </c>
      <c r="C304" s="84" t="s">
        <v>586</v>
      </c>
      <c r="D304" s="86"/>
      <c r="E304" s="84" t="s">
        <v>740</v>
      </c>
      <c r="F304" s="87"/>
      <c r="J304" s="101" t="e">
        <f>LEFT(A304,6)&amp;VLOOKUP(MID(A304,7,2),#REF!,2,FALSE)&amp;RIGHT(A304,LEN(A304)-8)</f>
        <v>#REF!</v>
      </c>
    </row>
    <row r="305" spans="1:10" x14ac:dyDescent="0.25">
      <c r="A305" s="84" t="s">
        <v>1708</v>
      </c>
      <c r="B305" s="85" t="s">
        <v>621</v>
      </c>
      <c r="C305" s="84" t="s">
        <v>586</v>
      </c>
      <c r="D305" s="86"/>
      <c r="E305" s="84" t="s">
        <v>740</v>
      </c>
      <c r="F305" s="87"/>
      <c r="J305" s="101" t="e">
        <f>LEFT(A305,6)&amp;VLOOKUP(MID(A305,7,2),#REF!,2,FALSE)&amp;RIGHT(A305,LEN(A305)-8)</f>
        <v>#REF!</v>
      </c>
    </row>
    <row r="306" spans="1:10" x14ac:dyDescent="0.25">
      <c r="A306" s="84" t="s">
        <v>3286</v>
      </c>
      <c r="B306" s="85" t="s">
        <v>594</v>
      </c>
      <c r="C306" s="84" t="s">
        <v>586</v>
      </c>
      <c r="D306" s="86"/>
      <c r="E306" s="84" t="s">
        <v>740</v>
      </c>
      <c r="F306" s="87"/>
      <c r="J306" s="101" t="e">
        <f>LEFT(A306,6)&amp;VLOOKUP(MID(A306,7,2),#REF!,2,FALSE)&amp;RIGHT(A306,LEN(A306)-8)</f>
        <v>#REF!</v>
      </c>
    </row>
    <row r="307" spans="1:10" x14ac:dyDescent="0.25">
      <c r="A307" s="84" t="s">
        <v>3287</v>
      </c>
      <c r="B307" s="85" t="s">
        <v>594</v>
      </c>
      <c r="C307" s="84" t="s">
        <v>586</v>
      </c>
      <c r="D307" s="86"/>
      <c r="E307" s="84" t="s">
        <v>740</v>
      </c>
      <c r="F307" s="87"/>
      <c r="J307" s="101" t="e">
        <f>LEFT(A307,6)&amp;VLOOKUP(MID(A307,7,2),#REF!,2,FALSE)&amp;RIGHT(A307,LEN(A307)-8)</f>
        <v>#REF!</v>
      </c>
    </row>
    <row r="308" spans="1:10" x14ac:dyDescent="0.25">
      <c r="A308" s="84" t="s">
        <v>1709</v>
      </c>
      <c r="B308" s="85" t="s">
        <v>594</v>
      </c>
      <c r="C308" s="84" t="s">
        <v>586</v>
      </c>
      <c r="D308" s="86">
        <v>8</v>
      </c>
      <c r="E308" s="84" t="s">
        <v>740</v>
      </c>
      <c r="F308" s="87"/>
      <c r="J308" s="101" t="e">
        <f>LEFT(A308,6)&amp;VLOOKUP(MID(A308,7,2),#REF!,2,FALSE)&amp;RIGHT(A308,LEN(A308)-8)</f>
        <v>#REF!</v>
      </c>
    </row>
    <row r="309" spans="1:10" x14ac:dyDescent="0.25">
      <c r="A309" s="84" t="s">
        <v>3295</v>
      </c>
      <c r="B309" s="85" t="s">
        <v>623</v>
      </c>
      <c r="C309" s="84" t="s">
        <v>586</v>
      </c>
      <c r="D309" s="86"/>
      <c r="E309" s="84" t="s">
        <v>740</v>
      </c>
      <c r="F309" s="87"/>
      <c r="J309" s="101" t="e">
        <f>LEFT(A309,6)&amp;VLOOKUP(MID(A309,7,2),#REF!,2,FALSE)&amp;RIGHT(A309,LEN(A309)-8)</f>
        <v>#REF!</v>
      </c>
    </row>
    <row r="310" spans="1:10" x14ac:dyDescent="0.25">
      <c r="A310" s="84" t="s">
        <v>1710</v>
      </c>
      <c r="B310" s="85" t="s">
        <v>616</v>
      </c>
      <c r="C310" s="84" t="s">
        <v>586</v>
      </c>
      <c r="D310" s="86">
        <v>5</v>
      </c>
      <c r="E310" s="84" t="s">
        <v>740</v>
      </c>
      <c r="F310" s="87"/>
      <c r="J310" s="101" t="e">
        <f>LEFT(A310,6)&amp;VLOOKUP(MID(A310,7,2),#REF!,2,FALSE)&amp;RIGHT(A310,LEN(A310)-8)</f>
        <v>#REF!</v>
      </c>
    </row>
    <row r="311" spans="1:10" x14ac:dyDescent="0.25">
      <c r="A311" s="84" t="s">
        <v>3303</v>
      </c>
      <c r="B311" s="85" t="s">
        <v>594</v>
      </c>
      <c r="C311" s="84" t="s">
        <v>586</v>
      </c>
      <c r="D311" s="86">
        <v>10</v>
      </c>
      <c r="E311" s="84" t="s">
        <v>740</v>
      </c>
      <c r="F311" s="87"/>
      <c r="J311" s="101" t="e">
        <f>LEFT(A311,6)&amp;VLOOKUP(MID(A311,7,2),#REF!,2,FALSE)&amp;RIGHT(A311,LEN(A311)-8)</f>
        <v>#REF!</v>
      </c>
    </row>
    <row r="312" spans="1:10" x14ac:dyDescent="0.25">
      <c r="A312" s="84" t="s">
        <v>3320</v>
      </c>
      <c r="B312" s="85" t="s">
        <v>663</v>
      </c>
      <c r="C312" s="84" t="s">
        <v>586</v>
      </c>
      <c r="D312" s="86">
        <v>5</v>
      </c>
      <c r="E312" s="84" t="s">
        <v>740</v>
      </c>
      <c r="F312" s="87"/>
      <c r="J312" s="101" t="e">
        <f>LEFT(A312,6)&amp;VLOOKUP(MID(A312,7,2),#REF!,2,FALSE)&amp;RIGHT(A312,LEN(A312)-8)</f>
        <v>#REF!</v>
      </c>
    </row>
    <row r="313" spans="1:10" x14ac:dyDescent="0.25">
      <c r="A313" s="84" t="s">
        <v>3321</v>
      </c>
      <c r="B313" s="85" t="s">
        <v>664</v>
      </c>
      <c r="C313" s="84" t="s">
        <v>586</v>
      </c>
      <c r="D313" s="86">
        <v>2</v>
      </c>
      <c r="E313" s="84" t="s">
        <v>740</v>
      </c>
      <c r="F313" s="87"/>
      <c r="J313" s="101" t="e">
        <f>LEFT(A313,6)&amp;VLOOKUP(MID(A313,7,2),#REF!,2,FALSE)&amp;RIGHT(A313,LEN(A313)-8)</f>
        <v>#REF!</v>
      </c>
    </row>
    <row r="314" spans="1:10" x14ac:dyDescent="0.25">
      <c r="A314" s="84" t="s">
        <v>1711</v>
      </c>
      <c r="B314" s="85" t="s">
        <v>613</v>
      </c>
      <c r="C314" s="84" t="s">
        <v>586</v>
      </c>
      <c r="D314" s="86"/>
      <c r="E314" s="84" t="s">
        <v>740</v>
      </c>
      <c r="F314" s="87"/>
      <c r="J314" s="101" t="e">
        <f>LEFT(A314,6)&amp;VLOOKUP(MID(A314,7,2),#REF!,2,FALSE)&amp;RIGHT(A314,LEN(A314)-8)</f>
        <v>#REF!</v>
      </c>
    </row>
    <row r="315" spans="1:10" x14ac:dyDescent="0.25">
      <c r="A315" s="84" t="s">
        <v>3327</v>
      </c>
      <c r="B315" s="85" t="s">
        <v>630</v>
      </c>
      <c r="C315" s="84" t="s">
        <v>586</v>
      </c>
      <c r="D315" s="86">
        <v>11</v>
      </c>
      <c r="E315" s="84" t="s">
        <v>740</v>
      </c>
      <c r="F315" s="87"/>
      <c r="J315" s="101" t="e">
        <f>LEFT(A315,6)&amp;VLOOKUP(MID(A315,7,2),#REF!,2,FALSE)&amp;RIGHT(A315,LEN(A315)-8)</f>
        <v>#REF!</v>
      </c>
    </row>
    <row r="316" spans="1:10" x14ac:dyDescent="0.25">
      <c r="A316" s="84" t="s">
        <v>1712</v>
      </c>
      <c r="B316" s="85" t="s">
        <v>652</v>
      </c>
      <c r="C316" s="84" t="s">
        <v>586</v>
      </c>
      <c r="D316" s="86">
        <v>11</v>
      </c>
      <c r="E316" s="84" t="s">
        <v>740</v>
      </c>
      <c r="F316" s="87"/>
      <c r="J316" s="101" t="e">
        <f>LEFT(A316,6)&amp;VLOOKUP(MID(A316,7,2),#REF!,2,FALSE)&amp;RIGHT(A316,LEN(A316)-8)</f>
        <v>#REF!</v>
      </c>
    </row>
    <row r="317" spans="1:10" x14ac:dyDescent="0.25">
      <c r="A317" s="84" t="s">
        <v>3328</v>
      </c>
      <c r="B317" s="85" t="s">
        <v>630</v>
      </c>
      <c r="C317" s="84" t="s">
        <v>586</v>
      </c>
      <c r="D317" s="86">
        <v>126</v>
      </c>
      <c r="E317" s="84" t="s">
        <v>740</v>
      </c>
      <c r="F317" s="87"/>
      <c r="J317" s="101" t="e">
        <f>LEFT(A317,6)&amp;VLOOKUP(MID(A317,7,2),#REF!,2,FALSE)&amp;RIGHT(A317,LEN(A317)-8)</f>
        <v>#REF!</v>
      </c>
    </row>
    <row r="318" spans="1:10" x14ac:dyDescent="0.25">
      <c r="A318" s="84" t="s">
        <v>1713</v>
      </c>
      <c r="B318" s="85" t="s">
        <v>616</v>
      </c>
      <c r="C318" s="84" t="s">
        <v>586</v>
      </c>
      <c r="D318" s="86">
        <v>2</v>
      </c>
      <c r="E318" s="84" t="s">
        <v>740</v>
      </c>
      <c r="F318" s="87"/>
      <c r="J318" s="101" t="e">
        <f>LEFT(A318,6)&amp;VLOOKUP(MID(A318,7,2),#REF!,2,FALSE)&amp;RIGHT(A318,LEN(A318)-8)</f>
        <v>#REF!</v>
      </c>
    </row>
    <row r="319" spans="1:10" x14ac:dyDescent="0.25">
      <c r="A319" s="84" t="s">
        <v>1714</v>
      </c>
      <c r="B319" s="85" t="s">
        <v>613</v>
      </c>
      <c r="C319" s="84" t="s">
        <v>586</v>
      </c>
      <c r="D319" s="86"/>
      <c r="E319" s="84" t="s">
        <v>740</v>
      </c>
      <c r="F319" s="87"/>
      <c r="J319" s="101" t="e">
        <f>LEFT(A319,6)&amp;VLOOKUP(MID(A319,7,2),#REF!,2,FALSE)&amp;RIGHT(A319,LEN(A319)-8)</f>
        <v>#REF!</v>
      </c>
    </row>
    <row r="320" spans="1:10" x14ac:dyDescent="0.25">
      <c r="A320" s="84" t="s">
        <v>1715</v>
      </c>
      <c r="B320" s="85" t="s">
        <v>652</v>
      </c>
      <c r="C320" s="84" t="s">
        <v>586</v>
      </c>
      <c r="D320" s="86">
        <v>198</v>
      </c>
      <c r="E320" s="84" t="s">
        <v>740</v>
      </c>
      <c r="F320" s="87"/>
      <c r="J320" s="101" t="e">
        <f>LEFT(A320,6)&amp;VLOOKUP(MID(A320,7,2),#REF!,2,FALSE)&amp;RIGHT(A320,LEN(A320)-8)</f>
        <v>#REF!</v>
      </c>
    </row>
    <row r="321" spans="1:10" x14ac:dyDescent="0.25">
      <c r="A321" s="84" t="s">
        <v>1716</v>
      </c>
      <c r="B321" s="85" t="s">
        <v>630</v>
      </c>
      <c r="C321" s="84" t="s">
        <v>586</v>
      </c>
      <c r="D321" s="86">
        <v>10</v>
      </c>
      <c r="E321" s="84" t="s">
        <v>740</v>
      </c>
      <c r="F321" s="87"/>
      <c r="J321" s="101" t="e">
        <f>LEFT(A321,6)&amp;VLOOKUP(MID(A321,7,2),#REF!,2,FALSE)&amp;RIGHT(A321,LEN(A321)-8)</f>
        <v>#REF!</v>
      </c>
    </row>
    <row r="322" spans="1:10" x14ac:dyDescent="0.25">
      <c r="A322" s="84" t="s">
        <v>3343</v>
      </c>
      <c r="B322" s="85" t="s">
        <v>613</v>
      </c>
      <c r="C322" s="84" t="s">
        <v>586</v>
      </c>
      <c r="D322" s="86">
        <v>5</v>
      </c>
      <c r="E322" s="84" t="s">
        <v>740</v>
      </c>
      <c r="F322" s="87"/>
      <c r="J322" s="101" t="e">
        <f>LEFT(A322,6)&amp;VLOOKUP(MID(A322,7,2),#REF!,2,FALSE)&amp;RIGHT(A322,LEN(A322)-8)</f>
        <v>#REF!</v>
      </c>
    </row>
    <row r="323" spans="1:10" x14ac:dyDescent="0.25">
      <c r="A323" s="84" t="s">
        <v>3346</v>
      </c>
      <c r="B323" s="85" t="s">
        <v>665</v>
      </c>
      <c r="C323" s="84" t="s">
        <v>586</v>
      </c>
      <c r="D323" s="86">
        <v>3</v>
      </c>
      <c r="E323" s="84" t="s">
        <v>740</v>
      </c>
      <c r="F323" s="87"/>
      <c r="J323" s="101" t="e">
        <f>LEFT(A323,6)&amp;VLOOKUP(MID(A323,7,2),#REF!,2,FALSE)&amp;RIGHT(A323,LEN(A323)-8)</f>
        <v>#REF!</v>
      </c>
    </row>
    <row r="324" spans="1:10" x14ac:dyDescent="0.25">
      <c r="A324" s="84" t="s">
        <v>1717</v>
      </c>
      <c r="B324" s="85" t="s">
        <v>15</v>
      </c>
      <c r="C324" s="84" t="s">
        <v>586</v>
      </c>
      <c r="D324" s="86">
        <v>14</v>
      </c>
      <c r="E324" s="84" t="s">
        <v>740</v>
      </c>
      <c r="F324" s="87"/>
      <c r="J324" s="101" t="e">
        <f>LEFT(A324,6)&amp;VLOOKUP(MID(A324,7,2),#REF!,2,FALSE)&amp;RIGHT(A324,LEN(A324)-8)</f>
        <v>#REF!</v>
      </c>
    </row>
    <row r="325" spans="1:10" x14ac:dyDescent="0.25">
      <c r="A325" s="84" t="s">
        <v>1718</v>
      </c>
      <c r="B325" s="85" t="s">
        <v>623</v>
      </c>
      <c r="C325" s="84" t="s">
        <v>586</v>
      </c>
      <c r="D325" s="86">
        <v>6</v>
      </c>
      <c r="E325" s="84" t="s">
        <v>740</v>
      </c>
      <c r="F325" s="87"/>
      <c r="J325" s="101" t="e">
        <f>LEFT(A325,6)&amp;VLOOKUP(MID(A325,7,2),#REF!,2,FALSE)&amp;RIGHT(A325,LEN(A325)-8)</f>
        <v>#REF!</v>
      </c>
    </row>
    <row r="326" spans="1:10" x14ac:dyDescent="0.25">
      <c r="A326" s="84" t="s">
        <v>3354</v>
      </c>
      <c r="B326" s="85" t="s">
        <v>666</v>
      </c>
      <c r="C326" s="84" t="s">
        <v>586</v>
      </c>
      <c r="D326" s="86">
        <v>10</v>
      </c>
      <c r="E326" s="84" t="s">
        <v>740</v>
      </c>
      <c r="F326" s="87"/>
      <c r="J326" s="101" t="e">
        <f>LEFT(A326,6)&amp;VLOOKUP(MID(A326,7,2),#REF!,2,FALSE)&amp;RIGHT(A326,LEN(A326)-8)</f>
        <v>#REF!</v>
      </c>
    </row>
    <row r="327" spans="1:10" x14ac:dyDescent="0.25">
      <c r="A327" s="84" t="s">
        <v>3355</v>
      </c>
      <c r="B327" s="85" t="s">
        <v>594</v>
      </c>
      <c r="C327" s="84" t="s">
        <v>586</v>
      </c>
      <c r="D327" s="86">
        <v>2</v>
      </c>
      <c r="E327" s="84" t="s">
        <v>740</v>
      </c>
      <c r="F327" s="87"/>
      <c r="J327" s="101" t="e">
        <f>LEFT(A327,6)&amp;VLOOKUP(MID(A327,7,2),#REF!,2,FALSE)&amp;RIGHT(A327,LEN(A327)-8)</f>
        <v>#REF!</v>
      </c>
    </row>
    <row r="328" spans="1:10" x14ac:dyDescent="0.25">
      <c r="A328" s="84" t="s">
        <v>1720</v>
      </c>
      <c r="B328" s="85" t="s">
        <v>616</v>
      </c>
      <c r="C328" s="84" t="s">
        <v>586</v>
      </c>
      <c r="D328" s="86">
        <v>33</v>
      </c>
      <c r="E328" s="84" t="s">
        <v>740</v>
      </c>
      <c r="F328" s="87"/>
      <c r="J328" s="101" t="e">
        <f>LEFT(A328,6)&amp;VLOOKUP(MID(A328,7,2),#REF!,2,FALSE)&amp;RIGHT(A328,LEN(A328)-8)</f>
        <v>#REF!</v>
      </c>
    </row>
    <row r="329" spans="1:10" x14ac:dyDescent="0.25">
      <c r="A329" s="84" t="s">
        <v>1721</v>
      </c>
      <c r="B329" s="85" t="s">
        <v>591</v>
      </c>
      <c r="C329" s="84" t="s">
        <v>586</v>
      </c>
      <c r="D329" s="86">
        <v>16</v>
      </c>
      <c r="E329" s="84" t="s">
        <v>740</v>
      </c>
      <c r="F329" s="87"/>
      <c r="J329" s="101" t="e">
        <f>LEFT(A329,6)&amp;VLOOKUP(MID(A329,7,2),#REF!,2,FALSE)&amp;RIGHT(A329,LEN(A329)-8)</f>
        <v>#REF!</v>
      </c>
    </row>
    <row r="330" spans="1:10" x14ac:dyDescent="0.25">
      <c r="A330" s="84" t="s">
        <v>3365</v>
      </c>
      <c r="B330" s="85" t="s">
        <v>625</v>
      </c>
      <c r="C330" s="84" t="s">
        <v>586</v>
      </c>
      <c r="D330" s="86"/>
      <c r="E330" s="84" t="s">
        <v>740</v>
      </c>
      <c r="F330" s="87"/>
      <c r="J330" s="101" t="e">
        <f>LEFT(A330,6)&amp;VLOOKUP(MID(A330,7,2),#REF!,2,FALSE)&amp;RIGHT(A330,LEN(A330)-8)</f>
        <v>#REF!</v>
      </c>
    </row>
    <row r="331" spans="1:10" x14ac:dyDescent="0.25">
      <c r="A331" s="84" t="s">
        <v>3366</v>
      </c>
      <c r="B331" s="85" t="s">
        <v>667</v>
      </c>
      <c r="C331" s="84" t="s">
        <v>586</v>
      </c>
      <c r="D331" s="86">
        <v>8</v>
      </c>
      <c r="E331" s="84" t="s">
        <v>740</v>
      </c>
      <c r="F331" s="87"/>
      <c r="J331" s="101" t="e">
        <f>LEFT(A331,6)&amp;VLOOKUP(MID(A331,7,2),#REF!,2,FALSE)&amp;RIGHT(A331,LEN(A331)-8)</f>
        <v>#REF!</v>
      </c>
    </row>
    <row r="332" spans="1:10" x14ac:dyDescent="0.25">
      <c r="A332" s="84" t="s">
        <v>1722</v>
      </c>
      <c r="B332" s="85" t="s">
        <v>625</v>
      </c>
      <c r="C332" s="84" t="s">
        <v>586</v>
      </c>
      <c r="D332" s="86"/>
      <c r="E332" s="84" t="s">
        <v>740</v>
      </c>
      <c r="F332" s="87"/>
      <c r="J332" s="101" t="e">
        <f>LEFT(A332,6)&amp;VLOOKUP(MID(A332,7,2),#REF!,2,FALSE)&amp;RIGHT(A332,LEN(A332)-8)</f>
        <v>#REF!</v>
      </c>
    </row>
    <row r="333" spans="1:10" x14ac:dyDescent="0.25">
      <c r="A333" s="84" t="s">
        <v>1723</v>
      </c>
      <c r="B333" s="85" t="s">
        <v>668</v>
      </c>
      <c r="C333" s="84" t="s">
        <v>586</v>
      </c>
      <c r="D333" s="86">
        <v>42</v>
      </c>
      <c r="E333" s="84" t="s">
        <v>740</v>
      </c>
      <c r="F333" s="87"/>
      <c r="J333" s="101" t="e">
        <f>LEFT(A333,6)&amp;VLOOKUP(MID(A333,7,2),#REF!,2,FALSE)&amp;RIGHT(A333,LEN(A333)-8)</f>
        <v>#REF!</v>
      </c>
    </row>
    <row r="334" spans="1:10" x14ac:dyDescent="0.25">
      <c r="A334" s="84" t="s">
        <v>3371</v>
      </c>
      <c r="B334" s="85" t="s">
        <v>669</v>
      </c>
      <c r="C334" s="84" t="s">
        <v>586</v>
      </c>
      <c r="D334" s="86">
        <v>2</v>
      </c>
      <c r="E334" s="84" t="s">
        <v>740</v>
      </c>
      <c r="F334" s="87"/>
      <c r="J334" s="101" t="e">
        <f>LEFT(A334,6)&amp;VLOOKUP(MID(A334,7,2),#REF!,2,FALSE)&amp;RIGHT(A334,LEN(A334)-8)</f>
        <v>#REF!</v>
      </c>
    </row>
    <row r="335" spans="1:10" x14ac:dyDescent="0.25">
      <c r="A335" s="84" t="s">
        <v>1724</v>
      </c>
      <c r="B335" s="85" t="s">
        <v>668</v>
      </c>
      <c r="C335" s="84" t="s">
        <v>586</v>
      </c>
      <c r="D335" s="86">
        <v>5</v>
      </c>
      <c r="E335" s="84" t="s">
        <v>740</v>
      </c>
      <c r="F335" s="87"/>
      <c r="J335" s="101" t="e">
        <f>LEFT(A335,6)&amp;VLOOKUP(MID(A335,7,2),#REF!,2,FALSE)&amp;RIGHT(A335,LEN(A335)-8)</f>
        <v>#REF!</v>
      </c>
    </row>
    <row r="336" spans="1:10" x14ac:dyDescent="0.25">
      <c r="A336" s="84" t="s">
        <v>1725</v>
      </c>
      <c r="B336" s="85" t="s">
        <v>670</v>
      </c>
      <c r="C336" s="84" t="s">
        <v>586</v>
      </c>
      <c r="D336" s="86">
        <v>53</v>
      </c>
      <c r="E336" s="84" t="s">
        <v>740</v>
      </c>
      <c r="F336" s="87"/>
      <c r="J336" s="101" t="e">
        <f>LEFT(A336,6)&amp;VLOOKUP(MID(A336,7,2),#REF!,2,FALSE)&amp;RIGHT(A336,LEN(A336)-8)</f>
        <v>#REF!</v>
      </c>
    </row>
    <row r="337" spans="1:10" x14ac:dyDescent="0.25">
      <c r="A337" s="84" t="s">
        <v>1726</v>
      </c>
      <c r="B337" s="85" t="s">
        <v>671</v>
      </c>
      <c r="C337" s="84" t="s">
        <v>586</v>
      </c>
      <c r="D337" s="86">
        <v>8</v>
      </c>
      <c r="E337" s="84" t="s">
        <v>740</v>
      </c>
      <c r="F337" s="87"/>
      <c r="J337" s="101" t="e">
        <f>LEFT(A337,6)&amp;VLOOKUP(MID(A337,7,2),#REF!,2,FALSE)&amp;RIGHT(A337,LEN(A337)-8)</f>
        <v>#REF!</v>
      </c>
    </row>
    <row r="338" spans="1:10" x14ac:dyDescent="0.25">
      <c r="A338" s="84" t="s">
        <v>1727</v>
      </c>
      <c r="B338" s="85" t="s">
        <v>672</v>
      </c>
      <c r="C338" s="84" t="s">
        <v>586</v>
      </c>
      <c r="D338" s="86">
        <v>1</v>
      </c>
      <c r="E338" s="84" t="s">
        <v>740</v>
      </c>
      <c r="F338" s="87"/>
      <c r="J338" s="101" t="e">
        <f>LEFT(A338,6)&amp;VLOOKUP(MID(A338,7,2),#REF!,2,FALSE)&amp;RIGHT(A338,LEN(A338)-8)</f>
        <v>#REF!</v>
      </c>
    </row>
    <row r="339" spans="1:10" x14ac:dyDescent="0.25">
      <c r="A339" s="84" t="s">
        <v>1728</v>
      </c>
      <c r="B339" s="85" t="s">
        <v>673</v>
      </c>
      <c r="C339" s="84" t="s">
        <v>586</v>
      </c>
      <c r="D339" s="86">
        <v>1</v>
      </c>
      <c r="E339" s="84" t="s">
        <v>740</v>
      </c>
      <c r="F339" s="87"/>
      <c r="J339" s="101" t="e">
        <f>LEFT(A339,6)&amp;VLOOKUP(MID(A339,7,2),#REF!,2,FALSE)&amp;RIGHT(A339,LEN(A339)-8)</f>
        <v>#REF!</v>
      </c>
    </row>
    <row r="340" spans="1:10" x14ac:dyDescent="0.25">
      <c r="A340" s="84" t="s">
        <v>3393</v>
      </c>
      <c r="B340" s="85" t="s">
        <v>674</v>
      </c>
      <c r="C340" s="84" t="s">
        <v>586</v>
      </c>
      <c r="D340" s="86">
        <v>5</v>
      </c>
      <c r="E340" s="84" t="s">
        <v>740</v>
      </c>
      <c r="F340" s="87"/>
      <c r="J340" s="101" t="e">
        <f>LEFT(A340,6)&amp;VLOOKUP(MID(A340,7,2),#REF!,2,FALSE)&amp;RIGHT(A340,LEN(A340)-8)</f>
        <v>#REF!</v>
      </c>
    </row>
    <row r="341" spans="1:10" x14ac:dyDescent="0.25">
      <c r="A341" s="84" t="s">
        <v>3397</v>
      </c>
      <c r="B341" s="85" t="s">
        <v>675</v>
      </c>
      <c r="C341" s="84" t="s">
        <v>586</v>
      </c>
      <c r="D341" s="86"/>
      <c r="E341" s="84" t="s">
        <v>740</v>
      </c>
      <c r="F341" s="87"/>
      <c r="J341" s="101" t="e">
        <f>LEFT(A341,6)&amp;VLOOKUP(MID(A341,7,2),#REF!,2,FALSE)&amp;RIGHT(A341,LEN(A341)-8)</f>
        <v>#REF!</v>
      </c>
    </row>
    <row r="342" spans="1:10" x14ac:dyDescent="0.25">
      <c r="A342" s="84" t="s">
        <v>3412</v>
      </c>
      <c r="B342" s="85" t="s">
        <v>632</v>
      </c>
      <c r="C342" s="84" t="s">
        <v>586</v>
      </c>
      <c r="D342" s="86">
        <v>7</v>
      </c>
      <c r="E342" s="84" t="s">
        <v>740</v>
      </c>
      <c r="F342" s="87"/>
      <c r="J342" s="101" t="e">
        <f>LEFT(A342,6)&amp;VLOOKUP(MID(A342,7,2),#REF!,2,FALSE)&amp;RIGHT(A342,LEN(A342)-8)</f>
        <v>#REF!</v>
      </c>
    </row>
    <row r="343" spans="1:10" x14ac:dyDescent="0.25">
      <c r="A343" s="84" t="s">
        <v>3413</v>
      </c>
      <c r="B343" s="85" t="s">
        <v>611</v>
      </c>
      <c r="C343" s="84" t="s">
        <v>586</v>
      </c>
      <c r="D343" s="86">
        <v>2</v>
      </c>
      <c r="E343" s="84" t="s">
        <v>740</v>
      </c>
      <c r="F343" s="87"/>
      <c r="J343" s="101" t="e">
        <f>LEFT(A343,6)&amp;VLOOKUP(MID(A343,7,2),#REF!,2,FALSE)&amp;RIGHT(A343,LEN(A343)-8)</f>
        <v>#REF!</v>
      </c>
    </row>
    <row r="344" spans="1:10" x14ac:dyDescent="0.25">
      <c r="A344" s="84" t="s">
        <v>3414</v>
      </c>
      <c r="B344" s="85" t="s">
        <v>673</v>
      </c>
      <c r="C344" s="84" t="s">
        <v>586</v>
      </c>
      <c r="D344" s="86">
        <v>2</v>
      </c>
      <c r="E344" s="84" t="s">
        <v>740</v>
      </c>
      <c r="F344" s="87"/>
      <c r="J344" s="101" t="e">
        <f>LEFT(A344,6)&amp;VLOOKUP(MID(A344,7,2),#REF!,2,FALSE)&amp;RIGHT(A344,LEN(A344)-8)</f>
        <v>#REF!</v>
      </c>
    </row>
    <row r="345" spans="1:10" x14ac:dyDescent="0.25">
      <c r="A345" s="84" t="s">
        <v>1729</v>
      </c>
      <c r="B345" s="85" t="s">
        <v>673</v>
      </c>
      <c r="C345" s="84" t="s">
        <v>586</v>
      </c>
      <c r="D345" s="86">
        <v>1</v>
      </c>
      <c r="E345" s="84" t="s">
        <v>740</v>
      </c>
      <c r="F345" s="87"/>
      <c r="J345" s="101" t="e">
        <f>LEFT(A345,6)&amp;VLOOKUP(MID(A345,7,2),#REF!,2,FALSE)&amp;RIGHT(A345,LEN(A345)-8)</f>
        <v>#REF!</v>
      </c>
    </row>
    <row r="346" spans="1:10" x14ac:dyDescent="0.25">
      <c r="A346" s="84" t="s">
        <v>3445</v>
      </c>
      <c r="B346" s="85" t="s">
        <v>676</v>
      </c>
      <c r="C346" s="84" t="s">
        <v>586</v>
      </c>
      <c r="D346" s="86">
        <v>1</v>
      </c>
      <c r="E346" s="84" t="s">
        <v>740</v>
      </c>
      <c r="F346" s="87"/>
      <c r="J346" s="101" t="e">
        <f>LEFT(A346,6)&amp;VLOOKUP(MID(A346,7,2),#REF!,2,FALSE)&amp;RIGHT(A346,LEN(A346)-8)</f>
        <v>#REF!</v>
      </c>
    </row>
    <row r="347" spans="1:10" x14ac:dyDescent="0.25">
      <c r="A347" s="84" t="s">
        <v>1730</v>
      </c>
      <c r="B347" s="85" t="s">
        <v>673</v>
      </c>
      <c r="C347" s="84" t="s">
        <v>586</v>
      </c>
      <c r="D347" s="86">
        <v>5</v>
      </c>
      <c r="E347" s="84" t="s">
        <v>740</v>
      </c>
      <c r="F347" s="87"/>
      <c r="J347" s="101" t="e">
        <f>LEFT(A347,6)&amp;VLOOKUP(MID(A347,7,2),#REF!,2,FALSE)&amp;RIGHT(A347,LEN(A347)-8)</f>
        <v>#REF!</v>
      </c>
    </row>
    <row r="348" spans="1:10" x14ac:dyDescent="0.25">
      <c r="A348" s="84" t="s">
        <v>1731</v>
      </c>
      <c r="B348" s="85" t="s">
        <v>675</v>
      </c>
      <c r="C348" s="84" t="s">
        <v>586</v>
      </c>
      <c r="D348" s="86">
        <v>10</v>
      </c>
      <c r="E348" s="84" t="s">
        <v>740</v>
      </c>
      <c r="F348" s="87"/>
      <c r="J348" s="101" t="e">
        <f>LEFT(A348,6)&amp;VLOOKUP(MID(A348,7,2),#REF!,2,FALSE)&amp;RIGHT(A348,LEN(A348)-8)</f>
        <v>#REF!</v>
      </c>
    </row>
    <row r="349" spans="1:10" x14ac:dyDescent="0.25">
      <c r="A349" s="84" t="s">
        <v>1732</v>
      </c>
      <c r="B349" s="85" t="s">
        <v>676</v>
      </c>
      <c r="C349" s="84" t="s">
        <v>586</v>
      </c>
      <c r="D349" s="86">
        <v>8</v>
      </c>
      <c r="E349" s="84" t="s">
        <v>740</v>
      </c>
      <c r="F349" s="87"/>
      <c r="J349" s="101" t="e">
        <f>LEFT(A349,6)&amp;VLOOKUP(MID(A349,7,2),#REF!,2,FALSE)&amp;RIGHT(A349,LEN(A349)-8)</f>
        <v>#REF!</v>
      </c>
    </row>
    <row r="350" spans="1:10" x14ac:dyDescent="0.25">
      <c r="A350" s="84" t="s">
        <v>3467</v>
      </c>
      <c r="B350" s="85" t="s">
        <v>677</v>
      </c>
      <c r="C350" s="84" t="s">
        <v>586</v>
      </c>
      <c r="D350" s="86">
        <v>2</v>
      </c>
      <c r="E350" s="84" t="s">
        <v>740</v>
      </c>
      <c r="F350" s="87"/>
      <c r="J350" s="101" t="e">
        <f>LEFT(A350,6)&amp;VLOOKUP(MID(A350,7,2),#REF!,2,FALSE)&amp;RIGHT(A350,LEN(A350)-8)</f>
        <v>#REF!</v>
      </c>
    </row>
    <row r="351" spans="1:10" x14ac:dyDescent="0.25">
      <c r="A351" s="84" t="s">
        <v>3468</v>
      </c>
      <c r="B351" s="85" t="s">
        <v>673</v>
      </c>
      <c r="C351" s="84" t="s">
        <v>586</v>
      </c>
      <c r="D351" s="86">
        <v>16</v>
      </c>
      <c r="E351" s="84" t="s">
        <v>740</v>
      </c>
      <c r="F351" s="87"/>
      <c r="J351" s="101" t="e">
        <f>LEFT(A351,6)&amp;VLOOKUP(MID(A351,7,2),#REF!,2,FALSE)&amp;RIGHT(A351,LEN(A351)-8)</f>
        <v>#REF!</v>
      </c>
    </row>
    <row r="352" spans="1:10" x14ac:dyDescent="0.25">
      <c r="A352" s="84" t="s">
        <v>3476</v>
      </c>
      <c r="B352" s="85" t="s">
        <v>673</v>
      </c>
      <c r="C352" s="84" t="s">
        <v>586</v>
      </c>
      <c r="D352" s="86"/>
      <c r="E352" s="84" t="s">
        <v>740</v>
      </c>
      <c r="F352" s="87"/>
      <c r="J352" s="101" t="e">
        <f>LEFT(A352,6)&amp;VLOOKUP(MID(A352,7,2),#REF!,2,FALSE)&amp;RIGHT(A352,LEN(A352)-8)</f>
        <v>#REF!</v>
      </c>
    </row>
    <row r="353" spans="1:10" x14ac:dyDescent="0.25">
      <c r="A353" s="84" t="s">
        <v>3477</v>
      </c>
      <c r="B353" s="85" t="s">
        <v>678</v>
      </c>
      <c r="C353" s="84" t="s">
        <v>586</v>
      </c>
      <c r="D353" s="86"/>
      <c r="E353" s="84" t="s">
        <v>740</v>
      </c>
      <c r="F353" s="87"/>
      <c r="J353" s="101" t="e">
        <f>LEFT(A353,6)&amp;VLOOKUP(MID(A353,7,2),#REF!,2,FALSE)&amp;RIGHT(A353,LEN(A353)-8)</f>
        <v>#REF!</v>
      </c>
    </row>
    <row r="354" spans="1:10" x14ac:dyDescent="0.25">
      <c r="A354" s="84" t="s">
        <v>1733</v>
      </c>
      <c r="B354" s="85" t="s">
        <v>675</v>
      </c>
      <c r="C354" s="84" t="s">
        <v>586</v>
      </c>
      <c r="D354" s="86">
        <v>29</v>
      </c>
      <c r="E354" s="84" t="s">
        <v>740</v>
      </c>
      <c r="F354" s="87"/>
      <c r="J354" s="101" t="e">
        <f>LEFT(A354,6)&amp;VLOOKUP(MID(A354,7,2),#REF!,2,FALSE)&amp;RIGHT(A354,LEN(A354)-8)</f>
        <v>#REF!</v>
      </c>
    </row>
    <row r="355" spans="1:10" x14ac:dyDescent="0.25">
      <c r="A355" s="84" t="s">
        <v>1734</v>
      </c>
      <c r="B355" s="85" t="s">
        <v>675</v>
      </c>
      <c r="C355" s="84" t="s">
        <v>586</v>
      </c>
      <c r="D355" s="86">
        <v>3</v>
      </c>
      <c r="E355" s="84" t="s">
        <v>740</v>
      </c>
      <c r="F355" s="87"/>
      <c r="J355" s="101" t="e">
        <f>LEFT(A355,6)&amp;VLOOKUP(MID(A355,7,2),#REF!,2,FALSE)&amp;RIGHT(A355,LEN(A355)-8)</f>
        <v>#REF!</v>
      </c>
    </row>
    <row r="356" spans="1:10" x14ac:dyDescent="0.25">
      <c r="A356" s="84" t="s">
        <v>3486</v>
      </c>
      <c r="B356" s="85" t="s">
        <v>673</v>
      </c>
      <c r="C356" s="84" t="s">
        <v>586</v>
      </c>
      <c r="D356" s="86"/>
      <c r="E356" s="84" t="s">
        <v>740</v>
      </c>
      <c r="F356" s="87"/>
      <c r="J356" s="101" t="e">
        <f>LEFT(A356,6)&amp;VLOOKUP(MID(A356,7,2),#REF!,2,FALSE)&amp;RIGHT(A356,LEN(A356)-8)</f>
        <v>#REF!</v>
      </c>
    </row>
    <row r="357" spans="1:10" x14ac:dyDescent="0.25">
      <c r="A357" s="84" t="s">
        <v>3488</v>
      </c>
      <c r="B357" s="85" t="s">
        <v>592</v>
      </c>
      <c r="C357" s="84" t="s">
        <v>586</v>
      </c>
      <c r="D357" s="86">
        <v>2</v>
      </c>
      <c r="E357" s="84" t="s">
        <v>740</v>
      </c>
      <c r="F357" s="87"/>
      <c r="J357" s="101" t="e">
        <f>LEFT(A357,6)&amp;VLOOKUP(MID(A357,7,2),#REF!,2,FALSE)&amp;RIGHT(A357,LEN(A357)-8)</f>
        <v>#REF!</v>
      </c>
    </row>
    <row r="358" spans="1:10" x14ac:dyDescent="0.25">
      <c r="A358" s="84" t="s">
        <v>1735</v>
      </c>
      <c r="B358" s="85" t="s">
        <v>593</v>
      </c>
      <c r="C358" s="84" t="s">
        <v>586</v>
      </c>
      <c r="D358" s="86">
        <v>1</v>
      </c>
      <c r="E358" s="84" t="s">
        <v>740</v>
      </c>
      <c r="F358" s="87"/>
      <c r="J358" s="101" t="e">
        <f>LEFT(A358,6)&amp;VLOOKUP(MID(A358,7,2),#REF!,2,FALSE)&amp;RIGHT(A358,LEN(A358)-8)</f>
        <v>#REF!</v>
      </c>
    </row>
    <row r="359" spans="1:10" x14ac:dyDescent="0.25">
      <c r="A359" s="84" t="s">
        <v>1736</v>
      </c>
      <c r="B359" s="85" t="s">
        <v>675</v>
      </c>
      <c r="C359" s="84" t="s">
        <v>586</v>
      </c>
      <c r="D359" s="86">
        <v>2</v>
      </c>
      <c r="E359" s="84" t="s">
        <v>740</v>
      </c>
      <c r="F359" s="87"/>
      <c r="J359" s="101" t="e">
        <f>LEFT(A359,6)&amp;VLOOKUP(MID(A359,7,2),#REF!,2,FALSE)&amp;RIGHT(A359,LEN(A359)-8)</f>
        <v>#REF!</v>
      </c>
    </row>
    <row r="360" spans="1:10" x14ac:dyDescent="0.25">
      <c r="A360" s="84" t="s">
        <v>1737</v>
      </c>
      <c r="B360" s="85" t="s">
        <v>675</v>
      </c>
      <c r="C360" s="84" t="s">
        <v>586</v>
      </c>
      <c r="D360" s="86"/>
      <c r="E360" s="84" t="s">
        <v>740</v>
      </c>
      <c r="F360" s="87"/>
      <c r="J360" s="101" t="e">
        <f>LEFT(A360,6)&amp;VLOOKUP(MID(A360,7,2),#REF!,2,FALSE)&amp;RIGHT(A360,LEN(A360)-8)</f>
        <v>#REF!</v>
      </c>
    </row>
    <row r="361" spans="1:10" x14ac:dyDescent="0.25">
      <c r="A361" s="84" t="s">
        <v>3496</v>
      </c>
      <c r="B361" s="85" t="s">
        <v>679</v>
      </c>
      <c r="C361" s="84" t="s">
        <v>586</v>
      </c>
      <c r="D361" s="86">
        <v>1</v>
      </c>
      <c r="E361" s="84" t="s">
        <v>740</v>
      </c>
      <c r="F361" s="87"/>
      <c r="J361" s="101" t="e">
        <f>LEFT(A361,6)&amp;VLOOKUP(MID(A361,7,2),#REF!,2,FALSE)&amp;RIGHT(A361,LEN(A361)-8)</f>
        <v>#REF!</v>
      </c>
    </row>
    <row r="362" spans="1:10" x14ac:dyDescent="0.25">
      <c r="A362" s="84" t="s">
        <v>3498</v>
      </c>
      <c r="B362" s="85" t="s">
        <v>676</v>
      </c>
      <c r="C362" s="84" t="s">
        <v>586</v>
      </c>
      <c r="D362" s="86">
        <v>1</v>
      </c>
      <c r="E362" s="84" t="s">
        <v>740</v>
      </c>
      <c r="F362" s="87"/>
      <c r="J362" s="101" t="e">
        <f>LEFT(A362,6)&amp;VLOOKUP(MID(A362,7,2),#REF!,2,FALSE)&amp;RIGHT(A362,LEN(A362)-8)</f>
        <v>#REF!</v>
      </c>
    </row>
    <row r="363" spans="1:10" x14ac:dyDescent="0.25">
      <c r="A363" s="84" t="s">
        <v>1738</v>
      </c>
      <c r="B363" s="85" t="s">
        <v>675</v>
      </c>
      <c r="C363" s="84" t="s">
        <v>586</v>
      </c>
      <c r="D363" s="86"/>
      <c r="E363" s="84" t="s">
        <v>740</v>
      </c>
      <c r="F363" s="87"/>
      <c r="J363" s="101" t="e">
        <f>LEFT(A363,6)&amp;VLOOKUP(MID(A363,7,2),#REF!,2,FALSE)&amp;RIGHT(A363,LEN(A363)-8)</f>
        <v>#REF!</v>
      </c>
    </row>
    <row r="364" spans="1:10" x14ac:dyDescent="0.25">
      <c r="A364" s="84" t="s">
        <v>1739</v>
      </c>
      <c r="B364" s="85" t="s">
        <v>680</v>
      </c>
      <c r="C364" s="84" t="s">
        <v>586</v>
      </c>
      <c r="D364" s="86"/>
      <c r="E364" s="84" t="s">
        <v>740</v>
      </c>
      <c r="F364" s="87"/>
      <c r="J364" s="101" t="e">
        <f>LEFT(A364,6)&amp;VLOOKUP(MID(A364,7,2),#REF!,2,FALSE)&amp;RIGHT(A364,LEN(A364)-8)</f>
        <v>#REF!</v>
      </c>
    </row>
    <row r="365" spans="1:10" x14ac:dyDescent="0.25">
      <c r="A365" s="84" t="s">
        <v>3500</v>
      </c>
      <c r="B365" s="85" t="s">
        <v>681</v>
      </c>
      <c r="C365" s="84" t="s">
        <v>586</v>
      </c>
      <c r="D365" s="86"/>
      <c r="E365" s="84" t="s">
        <v>740</v>
      </c>
      <c r="F365" s="87"/>
      <c r="J365" s="101" t="e">
        <f>LEFT(A365,6)&amp;VLOOKUP(MID(A365,7,2),#REF!,2,FALSE)&amp;RIGHT(A365,LEN(A365)-8)</f>
        <v>#REF!</v>
      </c>
    </row>
    <row r="366" spans="1:10" x14ac:dyDescent="0.25">
      <c r="A366" s="84" t="s">
        <v>3509</v>
      </c>
      <c r="B366" s="85" t="s">
        <v>662</v>
      </c>
      <c r="C366" s="84" t="s">
        <v>586</v>
      </c>
      <c r="D366" s="86"/>
      <c r="E366" s="84" t="s">
        <v>740</v>
      </c>
      <c r="F366" s="87"/>
      <c r="J366" s="101" t="e">
        <f>LEFT(A366,6)&amp;VLOOKUP(MID(A366,7,2),#REF!,2,FALSE)&amp;RIGHT(A366,LEN(A366)-8)</f>
        <v>#REF!</v>
      </c>
    </row>
    <row r="367" spans="1:10" x14ac:dyDescent="0.25">
      <c r="A367" s="84" t="s">
        <v>3515</v>
      </c>
      <c r="B367" s="85" t="s">
        <v>662</v>
      </c>
      <c r="C367" s="84" t="s">
        <v>586</v>
      </c>
      <c r="D367" s="86">
        <v>2</v>
      </c>
      <c r="E367" s="84" t="s">
        <v>740</v>
      </c>
      <c r="F367" s="87"/>
      <c r="J367" s="101" t="e">
        <f>LEFT(A367,6)&amp;VLOOKUP(MID(A367,7,2),#REF!,2,FALSE)&amp;RIGHT(A367,LEN(A367)-8)</f>
        <v>#REF!</v>
      </c>
    </row>
    <row r="368" spans="1:10" x14ac:dyDescent="0.25">
      <c r="A368" s="84" t="s">
        <v>1740</v>
      </c>
      <c r="B368" s="85" t="s">
        <v>662</v>
      </c>
      <c r="C368" s="84" t="s">
        <v>586</v>
      </c>
      <c r="D368" s="86">
        <v>252</v>
      </c>
      <c r="E368" s="84" t="s">
        <v>740</v>
      </c>
      <c r="F368" s="87"/>
      <c r="J368" s="101" t="e">
        <f>LEFT(A368,6)&amp;VLOOKUP(MID(A368,7,2),#REF!,2,FALSE)&amp;RIGHT(A368,LEN(A368)-8)</f>
        <v>#REF!</v>
      </c>
    </row>
    <row r="369" spans="1:10" x14ac:dyDescent="0.25">
      <c r="A369" s="84" t="s">
        <v>3521</v>
      </c>
      <c r="B369" s="85" t="s">
        <v>675</v>
      </c>
      <c r="C369" s="84" t="s">
        <v>586</v>
      </c>
      <c r="D369" s="86">
        <v>1</v>
      </c>
      <c r="E369" s="84" t="s">
        <v>740</v>
      </c>
      <c r="F369" s="87"/>
      <c r="J369" s="101" t="e">
        <f>LEFT(A369,6)&amp;VLOOKUP(MID(A369,7,2),#REF!,2,FALSE)&amp;RIGHT(A369,LEN(A369)-8)</f>
        <v>#REF!</v>
      </c>
    </row>
    <row r="370" spans="1:10" x14ac:dyDescent="0.25">
      <c r="A370" s="84" t="s">
        <v>1741</v>
      </c>
      <c r="B370" s="85" t="s">
        <v>673</v>
      </c>
      <c r="C370" s="84" t="s">
        <v>586</v>
      </c>
      <c r="D370" s="86">
        <v>1</v>
      </c>
      <c r="E370" s="84" t="s">
        <v>740</v>
      </c>
      <c r="F370" s="87"/>
      <c r="J370" s="101" t="e">
        <f>LEFT(A370,6)&amp;VLOOKUP(MID(A370,7,2),#REF!,2,FALSE)&amp;RIGHT(A370,LEN(A370)-8)</f>
        <v>#REF!</v>
      </c>
    </row>
    <row r="371" spans="1:10" x14ac:dyDescent="0.25">
      <c r="A371" s="84" t="s">
        <v>3528</v>
      </c>
      <c r="B371" s="85" t="s">
        <v>662</v>
      </c>
      <c r="C371" s="84" t="s">
        <v>586</v>
      </c>
      <c r="D371" s="86">
        <v>23</v>
      </c>
      <c r="E371" s="84" t="s">
        <v>740</v>
      </c>
      <c r="F371" s="87"/>
      <c r="J371" s="101" t="e">
        <f>LEFT(A371,6)&amp;VLOOKUP(MID(A371,7,2),#REF!,2,FALSE)&amp;RIGHT(A371,LEN(A371)-8)</f>
        <v>#REF!</v>
      </c>
    </row>
    <row r="372" spans="1:10" x14ac:dyDescent="0.25">
      <c r="A372" s="84" t="s">
        <v>3532</v>
      </c>
      <c r="B372" s="85" t="s">
        <v>676</v>
      </c>
      <c r="C372" s="84" t="s">
        <v>586</v>
      </c>
      <c r="D372" s="86">
        <v>2</v>
      </c>
      <c r="E372" s="84" t="s">
        <v>740</v>
      </c>
      <c r="F372" s="87"/>
      <c r="J372" s="101" t="e">
        <f>LEFT(A372,6)&amp;VLOOKUP(MID(A372,7,2),#REF!,2,FALSE)&amp;RIGHT(A372,LEN(A372)-8)</f>
        <v>#REF!</v>
      </c>
    </row>
    <row r="373" spans="1:10" x14ac:dyDescent="0.25">
      <c r="A373" s="84" t="s">
        <v>1742</v>
      </c>
      <c r="B373" s="85" t="s">
        <v>673</v>
      </c>
      <c r="C373" s="84" t="s">
        <v>586</v>
      </c>
      <c r="D373" s="86">
        <v>3</v>
      </c>
      <c r="E373" s="84" t="s">
        <v>740</v>
      </c>
      <c r="F373" s="87"/>
      <c r="J373" s="101" t="e">
        <f>LEFT(A373,6)&amp;VLOOKUP(MID(A373,7,2),#REF!,2,FALSE)&amp;RIGHT(A373,LEN(A373)-8)</f>
        <v>#REF!</v>
      </c>
    </row>
    <row r="374" spans="1:10" x14ac:dyDescent="0.25">
      <c r="A374" s="84" t="s">
        <v>1743</v>
      </c>
      <c r="B374" s="85" t="s">
        <v>675</v>
      </c>
      <c r="C374" s="84" t="s">
        <v>586</v>
      </c>
      <c r="D374" s="86">
        <v>4</v>
      </c>
      <c r="E374" s="84" t="s">
        <v>740</v>
      </c>
      <c r="F374" s="87"/>
      <c r="J374" s="101" t="e">
        <f>LEFT(A374,6)&amp;VLOOKUP(MID(A374,7,2),#REF!,2,FALSE)&amp;RIGHT(A374,LEN(A374)-8)</f>
        <v>#REF!</v>
      </c>
    </row>
    <row r="375" spans="1:10" x14ac:dyDescent="0.25">
      <c r="A375" s="84" t="s">
        <v>1744</v>
      </c>
      <c r="B375" s="85" t="s">
        <v>673</v>
      </c>
      <c r="C375" s="84" t="s">
        <v>586</v>
      </c>
      <c r="D375" s="86"/>
      <c r="E375" s="84" t="s">
        <v>740</v>
      </c>
      <c r="F375" s="87"/>
      <c r="J375" s="101" t="e">
        <f>LEFT(A375,6)&amp;VLOOKUP(MID(A375,7,2),#REF!,2,FALSE)&amp;RIGHT(A375,LEN(A375)-8)</f>
        <v>#REF!</v>
      </c>
    </row>
    <row r="376" spans="1:10" x14ac:dyDescent="0.25">
      <c r="A376" s="84" t="s">
        <v>3536</v>
      </c>
      <c r="B376" s="85" t="s">
        <v>675</v>
      </c>
      <c r="C376" s="84" t="s">
        <v>586</v>
      </c>
      <c r="D376" s="86">
        <v>1</v>
      </c>
      <c r="E376" s="84" t="s">
        <v>740</v>
      </c>
      <c r="F376" s="87"/>
      <c r="J376" s="101" t="e">
        <f>LEFT(A376,6)&amp;VLOOKUP(MID(A376,7,2),#REF!,2,FALSE)&amp;RIGHT(A376,LEN(A376)-8)</f>
        <v>#REF!</v>
      </c>
    </row>
    <row r="377" spans="1:10" x14ac:dyDescent="0.25">
      <c r="A377" s="84" t="s">
        <v>1745</v>
      </c>
      <c r="B377" s="85" t="s">
        <v>675</v>
      </c>
      <c r="C377" s="84" t="s">
        <v>586</v>
      </c>
      <c r="D377" s="86"/>
      <c r="E377" s="84" t="s">
        <v>740</v>
      </c>
      <c r="F377" s="87"/>
      <c r="J377" s="101" t="e">
        <f>LEFT(A377,6)&amp;VLOOKUP(MID(A377,7,2),#REF!,2,FALSE)&amp;RIGHT(A377,LEN(A377)-8)</f>
        <v>#REF!</v>
      </c>
    </row>
    <row r="378" spans="1:10" x14ac:dyDescent="0.25">
      <c r="A378" s="84" t="s">
        <v>3538</v>
      </c>
      <c r="B378" s="85" t="s">
        <v>675</v>
      </c>
      <c r="C378" s="84" t="s">
        <v>586</v>
      </c>
      <c r="D378" s="86">
        <v>1</v>
      </c>
      <c r="E378" s="84" t="s">
        <v>740</v>
      </c>
      <c r="F378" s="87"/>
      <c r="J378" s="101" t="e">
        <f>LEFT(A378,6)&amp;VLOOKUP(MID(A378,7,2),#REF!,2,FALSE)&amp;RIGHT(A378,LEN(A378)-8)</f>
        <v>#REF!</v>
      </c>
    </row>
    <row r="379" spans="1:10" x14ac:dyDescent="0.25">
      <c r="A379" s="84" t="s">
        <v>3540</v>
      </c>
      <c r="B379" s="85" t="s">
        <v>682</v>
      </c>
      <c r="C379" s="84" t="s">
        <v>586</v>
      </c>
      <c r="D379" s="86">
        <v>1</v>
      </c>
      <c r="E379" s="84" t="s">
        <v>740</v>
      </c>
      <c r="F379" s="87"/>
      <c r="J379" s="101" t="e">
        <f>LEFT(A379,6)&amp;VLOOKUP(MID(A379,7,2),#REF!,2,FALSE)&amp;RIGHT(A379,LEN(A379)-8)</f>
        <v>#REF!</v>
      </c>
    </row>
    <row r="380" spans="1:10" x14ac:dyDescent="0.25">
      <c r="A380" s="84" t="s">
        <v>3542</v>
      </c>
      <c r="B380" s="85" t="s">
        <v>683</v>
      </c>
      <c r="C380" s="84" t="s">
        <v>586</v>
      </c>
      <c r="D380" s="86"/>
      <c r="E380" s="84" t="s">
        <v>740</v>
      </c>
      <c r="F380" s="87"/>
      <c r="J380" s="101" t="e">
        <f>LEFT(A380,6)&amp;VLOOKUP(MID(A380,7,2),#REF!,2,FALSE)&amp;RIGHT(A380,LEN(A380)-8)</f>
        <v>#REF!</v>
      </c>
    </row>
    <row r="381" spans="1:10" x14ac:dyDescent="0.25">
      <c r="A381" s="84" t="s">
        <v>1746</v>
      </c>
      <c r="B381" s="85" t="s">
        <v>673</v>
      </c>
      <c r="C381" s="84" t="s">
        <v>586</v>
      </c>
      <c r="D381" s="86">
        <v>1</v>
      </c>
      <c r="E381" s="84" t="s">
        <v>740</v>
      </c>
      <c r="F381" s="87"/>
      <c r="J381" s="101" t="e">
        <f>LEFT(A381,6)&amp;VLOOKUP(MID(A381,7,2),#REF!,2,FALSE)&amp;RIGHT(A381,LEN(A381)-8)</f>
        <v>#REF!</v>
      </c>
    </row>
    <row r="382" spans="1:10" x14ac:dyDescent="0.25">
      <c r="A382" s="84" t="s">
        <v>3630</v>
      </c>
      <c r="B382" s="85" t="s">
        <v>675</v>
      </c>
      <c r="C382" s="84" t="s">
        <v>586</v>
      </c>
      <c r="D382" s="86"/>
      <c r="E382" s="84" t="s">
        <v>740</v>
      </c>
      <c r="F382" s="87"/>
      <c r="J382" s="101" t="e">
        <f>LEFT(A382,6)&amp;VLOOKUP(MID(A382,7,2),#REF!,2,FALSE)&amp;RIGHT(A382,LEN(A382)-8)</f>
        <v>#REF!</v>
      </c>
    </row>
    <row r="383" spans="1:10" x14ac:dyDescent="0.25">
      <c r="A383" s="84" t="s">
        <v>1747</v>
      </c>
      <c r="B383" s="85" t="s">
        <v>600</v>
      </c>
      <c r="C383" s="84" t="s">
        <v>586</v>
      </c>
      <c r="D383" s="86">
        <v>14</v>
      </c>
      <c r="E383" s="84" t="s">
        <v>740</v>
      </c>
      <c r="F383" s="87"/>
      <c r="J383" s="101" t="e">
        <f>LEFT(A383,6)&amp;VLOOKUP(MID(A383,7,2),#REF!,2,FALSE)&amp;RIGHT(A383,LEN(A383)-8)</f>
        <v>#REF!</v>
      </c>
    </row>
    <row r="384" spans="1:10" x14ac:dyDescent="0.25">
      <c r="A384" s="84" t="s">
        <v>3544</v>
      </c>
      <c r="B384" s="85" t="s">
        <v>684</v>
      </c>
      <c r="C384" s="84" t="s">
        <v>586</v>
      </c>
      <c r="D384" s="86"/>
      <c r="E384" s="84" t="s">
        <v>740</v>
      </c>
      <c r="F384" s="87"/>
      <c r="J384" s="101" t="e">
        <f>LEFT(A384,6)&amp;VLOOKUP(MID(A384,7,2),#REF!,2,FALSE)&amp;RIGHT(A384,LEN(A384)-8)</f>
        <v>#REF!</v>
      </c>
    </row>
    <row r="385" spans="1:10" x14ac:dyDescent="0.25">
      <c r="A385" s="84" t="s">
        <v>3547</v>
      </c>
      <c r="B385" s="85" t="s">
        <v>685</v>
      </c>
      <c r="C385" s="84" t="s">
        <v>586</v>
      </c>
      <c r="D385" s="86"/>
      <c r="E385" s="84" t="s">
        <v>740</v>
      </c>
      <c r="F385" s="87"/>
      <c r="J385" s="101" t="e">
        <f>LEFT(A385,6)&amp;VLOOKUP(MID(A385,7,2),#REF!,2,FALSE)&amp;RIGHT(A385,LEN(A385)-8)</f>
        <v>#REF!</v>
      </c>
    </row>
    <row r="386" spans="1:10" x14ac:dyDescent="0.25">
      <c r="A386" s="84" t="s">
        <v>3548</v>
      </c>
      <c r="B386" s="85" t="s">
        <v>685</v>
      </c>
      <c r="C386" s="84" t="s">
        <v>586</v>
      </c>
      <c r="D386" s="86">
        <v>3</v>
      </c>
      <c r="E386" s="84" t="s">
        <v>740</v>
      </c>
      <c r="F386" s="87"/>
      <c r="J386" s="101" t="e">
        <f>LEFT(A386,6)&amp;VLOOKUP(MID(A386,7,2),#REF!,2,FALSE)&amp;RIGHT(A386,LEN(A386)-8)</f>
        <v>#REF!</v>
      </c>
    </row>
    <row r="387" spans="1:10" x14ac:dyDescent="0.25">
      <c r="A387" s="84" t="s">
        <v>1748</v>
      </c>
      <c r="B387" s="85" t="s">
        <v>640</v>
      </c>
      <c r="C387" s="84" t="s">
        <v>586</v>
      </c>
      <c r="D387" s="86">
        <v>3</v>
      </c>
      <c r="E387" s="84" t="s">
        <v>740</v>
      </c>
      <c r="F387" s="87"/>
      <c r="J387" s="101" t="e">
        <f>LEFT(A387,6)&amp;VLOOKUP(MID(A387,7,2),#REF!,2,FALSE)&amp;RIGHT(A387,LEN(A387)-8)</f>
        <v>#REF!</v>
      </c>
    </row>
    <row r="388" spans="1:10" x14ac:dyDescent="0.25">
      <c r="A388" s="84" t="s">
        <v>1749</v>
      </c>
      <c r="B388" s="85" t="s">
        <v>686</v>
      </c>
      <c r="C388" s="84" t="s">
        <v>586</v>
      </c>
      <c r="D388" s="86">
        <v>4</v>
      </c>
      <c r="E388" s="84" t="s">
        <v>740</v>
      </c>
      <c r="F388" s="87"/>
      <c r="J388" s="101" t="e">
        <f>LEFT(A388,6)&amp;VLOOKUP(MID(A388,7,2),#REF!,2,FALSE)&amp;RIGHT(A388,LEN(A388)-8)</f>
        <v>#REF!</v>
      </c>
    </row>
    <row r="389" spans="1:10" x14ac:dyDescent="0.25">
      <c r="A389" s="84" t="s">
        <v>3552</v>
      </c>
      <c r="B389" s="85" t="s">
        <v>687</v>
      </c>
      <c r="C389" s="84" t="s">
        <v>586</v>
      </c>
      <c r="D389" s="86">
        <v>3</v>
      </c>
      <c r="E389" s="84" t="s">
        <v>740</v>
      </c>
      <c r="F389" s="87"/>
      <c r="J389" s="101" t="e">
        <f>LEFT(A389,6)&amp;VLOOKUP(MID(A389,7,2),#REF!,2,FALSE)&amp;RIGHT(A389,LEN(A389)-8)</f>
        <v>#REF!</v>
      </c>
    </row>
    <row r="390" spans="1:10" x14ac:dyDescent="0.25">
      <c r="A390" s="84" t="s">
        <v>1750</v>
      </c>
      <c r="B390" s="85" t="s">
        <v>1346</v>
      </c>
      <c r="C390" s="84" t="s">
        <v>586</v>
      </c>
      <c r="D390" s="86">
        <v>10</v>
      </c>
      <c r="E390" s="84" t="s">
        <v>740</v>
      </c>
      <c r="F390" s="87"/>
      <c r="J390" s="101" t="e">
        <f>LEFT(A390,6)&amp;VLOOKUP(MID(A390,7,2),#REF!,2,FALSE)&amp;RIGHT(A390,LEN(A390)-8)</f>
        <v>#REF!</v>
      </c>
    </row>
    <row r="391" spans="1:10" x14ac:dyDescent="0.25">
      <c r="A391" s="84" t="s">
        <v>1751</v>
      </c>
      <c r="B391" s="85" t="s">
        <v>688</v>
      </c>
      <c r="C391" s="84" t="s">
        <v>586</v>
      </c>
      <c r="D391" s="86">
        <v>2</v>
      </c>
      <c r="E391" s="84" t="s">
        <v>740</v>
      </c>
      <c r="F391" s="87"/>
      <c r="J391" s="101" t="e">
        <f>LEFT(A391,6)&amp;VLOOKUP(MID(A391,7,2),#REF!,2,FALSE)&amp;RIGHT(A391,LEN(A391)-8)</f>
        <v>#REF!</v>
      </c>
    </row>
    <row r="392" spans="1:10" x14ac:dyDescent="0.25">
      <c r="A392" s="84" t="s">
        <v>3556</v>
      </c>
      <c r="B392" s="85" t="s">
        <v>689</v>
      </c>
      <c r="C392" s="84" t="s">
        <v>586</v>
      </c>
      <c r="D392" s="86"/>
      <c r="E392" s="84" t="s">
        <v>740</v>
      </c>
      <c r="F392" s="87"/>
      <c r="J392" s="101" t="e">
        <f>LEFT(A392,6)&amp;VLOOKUP(MID(A392,7,2),#REF!,2,FALSE)&amp;RIGHT(A392,LEN(A392)-8)</f>
        <v>#REF!</v>
      </c>
    </row>
    <row r="393" spans="1:10" x14ac:dyDescent="0.25">
      <c r="A393" s="84" t="s">
        <v>3560</v>
      </c>
      <c r="B393" s="85" t="s">
        <v>690</v>
      </c>
      <c r="C393" s="84" t="s">
        <v>586</v>
      </c>
      <c r="D393" s="86">
        <v>4</v>
      </c>
      <c r="E393" s="84" t="s">
        <v>740</v>
      </c>
      <c r="F393" s="87"/>
      <c r="J393" s="101" t="e">
        <f>LEFT(A393,6)&amp;VLOOKUP(MID(A393,7,2),#REF!,2,FALSE)&amp;RIGHT(A393,LEN(A393)-8)</f>
        <v>#REF!</v>
      </c>
    </row>
    <row r="394" spans="1:10" x14ac:dyDescent="0.25">
      <c r="A394" s="84" t="s">
        <v>3561</v>
      </c>
      <c r="B394" s="85" t="s">
        <v>741</v>
      </c>
      <c r="C394" s="84" t="s">
        <v>586</v>
      </c>
      <c r="D394" s="86"/>
      <c r="E394" s="84" t="s">
        <v>740</v>
      </c>
      <c r="F394" s="87"/>
      <c r="J394" s="101" t="e">
        <f>LEFT(A394,6)&amp;VLOOKUP(MID(A394,7,2),#REF!,2,FALSE)&amp;RIGHT(A394,LEN(A394)-8)</f>
        <v>#REF!</v>
      </c>
    </row>
    <row r="395" spans="1:10" x14ac:dyDescent="0.25">
      <c r="A395" s="84" t="s">
        <v>3565</v>
      </c>
      <c r="B395" s="85" t="s">
        <v>691</v>
      </c>
      <c r="C395" s="84" t="s">
        <v>586</v>
      </c>
      <c r="D395" s="86">
        <v>1</v>
      </c>
      <c r="E395" s="84" t="s">
        <v>740</v>
      </c>
      <c r="F395" s="87"/>
      <c r="J395" s="101" t="e">
        <f>LEFT(A395,6)&amp;VLOOKUP(MID(A395,7,2),#REF!,2,FALSE)&amp;RIGHT(A395,LEN(A395)-8)</f>
        <v>#REF!</v>
      </c>
    </row>
    <row r="396" spans="1:10" x14ac:dyDescent="0.25">
      <c r="A396" s="84" t="s">
        <v>3566</v>
      </c>
      <c r="B396" s="85" t="s">
        <v>692</v>
      </c>
      <c r="C396" s="84" t="s">
        <v>586</v>
      </c>
      <c r="D396" s="86">
        <v>1</v>
      </c>
      <c r="E396" s="84" t="s">
        <v>740</v>
      </c>
      <c r="F396" s="87"/>
      <c r="J396" s="101" t="e">
        <f>LEFT(A396,6)&amp;VLOOKUP(MID(A396,7,2),#REF!,2,FALSE)&amp;RIGHT(A396,LEN(A396)-8)</f>
        <v>#REF!</v>
      </c>
    </row>
    <row r="397" spans="1:10" x14ac:dyDescent="0.25">
      <c r="A397" s="84" t="s">
        <v>3567</v>
      </c>
      <c r="B397" s="85" t="s">
        <v>742</v>
      </c>
      <c r="C397" s="84" t="s">
        <v>586</v>
      </c>
      <c r="D397" s="86"/>
      <c r="E397" s="84" t="s">
        <v>740</v>
      </c>
      <c r="F397" s="87"/>
      <c r="J397" s="101" t="e">
        <f>LEFT(A397,6)&amp;VLOOKUP(MID(A397,7,2),#REF!,2,FALSE)&amp;RIGHT(A397,LEN(A397)-8)</f>
        <v>#REF!</v>
      </c>
    </row>
    <row r="398" spans="1:10" x14ac:dyDescent="0.25">
      <c r="A398" s="84" t="s">
        <v>3570</v>
      </c>
      <c r="B398" s="85" t="s">
        <v>693</v>
      </c>
      <c r="C398" s="84" t="s">
        <v>586</v>
      </c>
      <c r="D398" s="86">
        <v>16</v>
      </c>
      <c r="E398" s="84" t="s">
        <v>740</v>
      </c>
      <c r="F398" s="87"/>
      <c r="J398" s="101" t="e">
        <f>LEFT(A398,6)&amp;VLOOKUP(MID(A398,7,2),#REF!,2,FALSE)&amp;RIGHT(A398,LEN(A398)-8)</f>
        <v>#REF!</v>
      </c>
    </row>
    <row r="399" spans="1:10" x14ac:dyDescent="0.25">
      <c r="A399" s="84" t="s">
        <v>3571</v>
      </c>
      <c r="B399" s="85" t="s">
        <v>743</v>
      </c>
      <c r="C399" s="84" t="s">
        <v>586</v>
      </c>
      <c r="D399" s="86"/>
      <c r="E399" s="84" t="s">
        <v>740</v>
      </c>
      <c r="F399" s="87"/>
      <c r="J399" s="101" t="e">
        <f>LEFT(A399,6)&amp;VLOOKUP(MID(A399,7,2),#REF!,2,FALSE)&amp;RIGHT(A399,LEN(A399)-8)</f>
        <v>#REF!</v>
      </c>
    </row>
    <row r="400" spans="1:10" x14ac:dyDescent="0.25">
      <c r="A400" s="84" t="s">
        <v>3578</v>
      </c>
      <c r="B400" s="85" t="s">
        <v>694</v>
      </c>
      <c r="C400" s="84" t="s">
        <v>586</v>
      </c>
      <c r="D400" s="86"/>
      <c r="E400" s="84" t="s">
        <v>740</v>
      </c>
      <c r="F400" s="87"/>
      <c r="J400" s="101" t="e">
        <f>LEFT(A400,6)&amp;VLOOKUP(MID(A400,7,2),#REF!,2,FALSE)&amp;RIGHT(A400,LEN(A400)-8)</f>
        <v>#REF!</v>
      </c>
    </row>
    <row r="401" spans="1:10" x14ac:dyDescent="0.25">
      <c r="A401" s="84" t="s">
        <v>1752</v>
      </c>
      <c r="B401" s="85" t="s">
        <v>695</v>
      </c>
      <c r="C401" s="84" t="s">
        <v>586</v>
      </c>
      <c r="D401" s="86">
        <v>6</v>
      </c>
      <c r="E401" s="84" t="s">
        <v>740</v>
      </c>
      <c r="F401" s="87"/>
      <c r="J401" s="101" t="e">
        <f>LEFT(A401,6)&amp;VLOOKUP(MID(A401,7,2),#REF!,2,FALSE)&amp;RIGHT(A401,LEN(A401)-8)</f>
        <v>#REF!</v>
      </c>
    </row>
    <row r="402" spans="1:10" x14ac:dyDescent="0.25">
      <c r="A402" s="84" t="s">
        <v>1753</v>
      </c>
      <c r="B402" s="85" t="s">
        <v>696</v>
      </c>
      <c r="C402" s="84" t="s">
        <v>586</v>
      </c>
      <c r="D402" s="86"/>
      <c r="E402" s="84" t="s">
        <v>740</v>
      </c>
      <c r="F402" s="87"/>
      <c r="J402" s="101" t="e">
        <f>LEFT(A402,6)&amp;VLOOKUP(MID(A402,7,2),#REF!,2,FALSE)&amp;RIGHT(A402,LEN(A402)-8)</f>
        <v>#REF!</v>
      </c>
    </row>
    <row r="403" spans="1:10" x14ac:dyDescent="0.25">
      <c r="A403" s="84" t="s">
        <v>3582</v>
      </c>
      <c r="B403" s="85" t="s">
        <v>696</v>
      </c>
      <c r="C403" s="84" t="s">
        <v>586</v>
      </c>
      <c r="D403" s="86">
        <v>2</v>
      </c>
      <c r="E403" s="84" t="s">
        <v>740</v>
      </c>
      <c r="F403" s="87"/>
      <c r="J403" s="101" t="e">
        <f>LEFT(A403,6)&amp;VLOOKUP(MID(A403,7,2),#REF!,2,FALSE)&amp;RIGHT(A403,LEN(A403)-8)</f>
        <v>#REF!</v>
      </c>
    </row>
    <row r="404" spans="1:10" x14ac:dyDescent="0.25">
      <c r="A404" s="84" t="s">
        <v>1754</v>
      </c>
      <c r="B404" s="85" t="s">
        <v>697</v>
      </c>
      <c r="C404" s="84" t="s">
        <v>586</v>
      </c>
      <c r="D404" s="86"/>
      <c r="E404" s="84" t="s">
        <v>740</v>
      </c>
      <c r="F404" s="87"/>
      <c r="J404" s="101" t="e">
        <f>LEFT(A404,6)&amp;VLOOKUP(MID(A404,7,2),#REF!,2,FALSE)&amp;RIGHT(A404,LEN(A404)-8)</f>
        <v>#REF!</v>
      </c>
    </row>
    <row r="405" spans="1:10" x14ac:dyDescent="0.25">
      <c r="A405" s="84" t="s">
        <v>1755</v>
      </c>
      <c r="B405" s="85" t="s">
        <v>698</v>
      </c>
      <c r="C405" s="84" t="s">
        <v>586</v>
      </c>
      <c r="D405" s="86">
        <v>2</v>
      </c>
      <c r="E405" s="84" t="s">
        <v>740</v>
      </c>
      <c r="F405" s="87"/>
      <c r="J405" s="101" t="e">
        <f>LEFT(A405,6)&amp;VLOOKUP(MID(A405,7,2),#REF!,2,FALSE)&amp;RIGHT(A405,LEN(A405)-8)</f>
        <v>#REF!</v>
      </c>
    </row>
    <row r="406" spans="1:10" x14ac:dyDescent="0.25">
      <c r="A406" s="84" t="s">
        <v>1756</v>
      </c>
      <c r="B406" s="85" t="s">
        <v>699</v>
      </c>
      <c r="C406" s="84" t="s">
        <v>586</v>
      </c>
      <c r="D406" s="86"/>
      <c r="E406" s="84" t="s">
        <v>740</v>
      </c>
      <c r="F406" s="87"/>
      <c r="J406" s="101" t="e">
        <f>LEFT(A406,6)&amp;VLOOKUP(MID(A406,7,2),#REF!,2,FALSE)&amp;RIGHT(A406,LEN(A406)-8)</f>
        <v>#REF!</v>
      </c>
    </row>
    <row r="407" spans="1:10" x14ac:dyDescent="0.25">
      <c r="A407" s="84" t="s">
        <v>3592</v>
      </c>
      <c r="B407" s="85" t="s">
        <v>697</v>
      </c>
      <c r="C407" s="84" t="s">
        <v>586</v>
      </c>
      <c r="D407" s="86"/>
      <c r="E407" s="84" t="s">
        <v>740</v>
      </c>
      <c r="F407" s="87"/>
      <c r="J407" s="101" t="e">
        <f>LEFT(A407,6)&amp;VLOOKUP(MID(A407,7,2),#REF!,2,FALSE)&amp;RIGHT(A407,LEN(A407)-8)</f>
        <v>#REF!</v>
      </c>
    </row>
    <row r="408" spans="1:10" x14ac:dyDescent="0.25">
      <c r="A408" s="84" t="s">
        <v>3595</v>
      </c>
      <c r="B408" s="85" t="s">
        <v>701</v>
      </c>
      <c r="C408" s="84" t="s">
        <v>586</v>
      </c>
      <c r="D408" s="86">
        <v>4</v>
      </c>
      <c r="E408" s="84" t="s">
        <v>740</v>
      </c>
      <c r="F408" s="87"/>
      <c r="J408" s="101" t="e">
        <f>LEFT(A408,6)&amp;VLOOKUP(MID(A408,7,2),#REF!,2,FALSE)&amp;RIGHT(A408,LEN(A408)-8)</f>
        <v>#REF!</v>
      </c>
    </row>
    <row r="409" spans="1:10" x14ac:dyDescent="0.25">
      <c r="A409" s="84" t="s">
        <v>3596</v>
      </c>
      <c r="B409" s="85" t="s">
        <v>700</v>
      </c>
      <c r="C409" s="84" t="s">
        <v>586</v>
      </c>
      <c r="D409" s="86">
        <v>1</v>
      </c>
      <c r="E409" s="84" t="s">
        <v>740</v>
      </c>
      <c r="F409" s="87"/>
      <c r="J409" s="101" t="e">
        <f>LEFT(A409,6)&amp;VLOOKUP(MID(A409,7,2),#REF!,2,FALSE)&amp;RIGHT(A409,LEN(A409)-8)</f>
        <v>#REF!</v>
      </c>
    </row>
    <row r="410" spans="1:10" x14ac:dyDescent="0.25">
      <c r="A410" s="84" t="s">
        <v>1757</v>
      </c>
      <c r="B410" s="85" t="s">
        <v>702</v>
      </c>
      <c r="C410" s="84" t="s">
        <v>586</v>
      </c>
      <c r="D410" s="86">
        <v>-1</v>
      </c>
      <c r="E410" s="84" t="s">
        <v>740</v>
      </c>
      <c r="F410" s="87"/>
      <c r="J410" s="101" t="e">
        <f>LEFT(A410,6)&amp;VLOOKUP(MID(A410,7,2),#REF!,2,FALSE)&amp;RIGHT(A410,LEN(A410)-8)</f>
        <v>#REF!</v>
      </c>
    </row>
    <row r="411" spans="1:10" x14ac:dyDescent="0.25">
      <c r="A411" s="84" t="s">
        <v>3631</v>
      </c>
      <c r="B411" s="85" t="s">
        <v>1347</v>
      </c>
      <c r="C411" s="84" t="s">
        <v>586</v>
      </c>
      <c r="D411" s="86"/>
      <c r="E411" s="84" t="s">
        <v>740</v>
      </c>
      <c r="F411" s="87"/>
      <c r="J411" s="101" t="e">
        <f>LEFT(A411,6)&amp;VLOOKUP(MID(A411,7,2),#REF!,2,FALSE)&amp;RIGHT(A411,LEN(A411)-8)</f>
        <v>#REF!</v>
      </c>
    </row>
    <row r="412" spans="1:10" x14ac:dyDescent="0.25">
      <c r="A412" s="84" t="s">
        <v>3601</v>
      </c>
      <c r="B412" s="85" t="s">
        <v>703</v>
      </c>
      <c r="C412" s="84" t="s">
        <v>586</v>
      </c>
      <c r="D412" s="86"/>
      <c r="E412" s="84" t="s">
        <v>740</v>
      </c>
      <c r="F412" s="87"/>
      <c r="J412" s="101" t="e">
        <f>LEFT(A412,6)&amp;VLOOKUP(MID(A412,7,2),#REF!,2,FALSE)&amp;RIGHT(A412,LEN(A412)-8)</f>
        <v>#REF!</v>
      </c>
    </row>
    <row r="413" spans="1:10" x14ac:dyDescent="0.25">
      <c r="A413" s="84" t="s">
        <v>1758</v>
      </c>
      <c r="B413" s="85" t="s">
        <v>704</v>
      </c>
      <c r="C413" s="84" t="s">
        <v>586</v>
      </c>
      <c r="D413" s="86"/>
      <c r="E413" s="84" t="s">
        <v>740</v>
      </c>
      <c r="F413" s="87"/>
      <c r="J413" s="101" t="e">
        <f>LEFT(A413,6)&amp;VLOOKUP(MID(A413,7,2),#REF!,2,FALSE)&amp;RIGHT(A413,LEN(A413)-8)</f>
        <v>#REF!</v>
      </c>
    </row>
    <row r="414" spans="1:10" x14ac:dyDescent="0.25">
      <c r="A414" s="84" t="s">
        <v>3605</v>
      </c>
      <c r="B414" s="85" t="s">
        <v>705</v>
      </c>
      <c r="C414" s="84" t="s">
        <v>586</v>
      </c>
      <c r="D414" s="86">
        <v>1</v>
      </c>
      <c r="E414" s="84" t="s">
        <v>740</v>
      </c>
      <c r="F414" s="87"/>
      <c r="J414" s="101" t="e">
        <f>LEFT(A414,6)&amp;VLOOKUP(MID(A414,7,2),#REF!,2,FALSE)&amp;RIGHT(A414,LEN(A414)-8)</f>
        <v>#REF!</v>
      </c>
    </row>
    <row r="415" spans="1:10" x14ac:dyDescent="0.25">
      <c r="A415" s="84" t="s">
        <v>3606</v>
      </c>
      <c r="B415" s="85" t="s">
        <v>593</v>
      </c>
      <c r="C415" s="84" t="s">
        <v>586</v>
      </c>
      <c r="D415" s="86">
        <v>1</v>
      </c>
      <c r="E415" s="84" t="s">
        <v>740</v>
      </c>
      <c r="F415" s="87"/>
      <c r="J415" s="101" t="e">
        <f>LEFT(A415,6)&amp;VLOOKUP(MID(A415,7,2),#REF!,2,FALSE)&amp;RIGHT(A415,LEN(A415)-8)</f>
        <v>#REF!</v>
      </c>
    </row>
    <row r="416" spans="1:10" x14ac:dyDescent="0.25">
      <c r="A416" s="84" t="s">
        <v>1759</v>
      </c>
      <c r="B416" s="85" t="s">
        <v>593</v>
      </c>
      <c r="C416" s="84" t="s">
        <v>586</v>
      </c>
      <c r="D416" s="86">
        <v>19</v>
      </c>
      <c r="E416" s="84" t="s">
        <v>740</v>
      </c>
      <c r="F416" s="87"/>
      <c r="J416" s="101" t="e">
        <f>LEFT(A416,6)&amp;VLOOKUP(MID(A416,7,2),#REF!,2,FALSE)&amp;RIGHT(A416,LEN(A416)-8)</f>
        <v>#REF!</v>
      </c>
    </row>
    <row r="417" spans="1:10" x14ac:dyDescent="0.25">
      <c r="A417" s="84" t="s">
        <v>1760</v>
      </c>
      <c r="B417" s="85" t="s">
        <v>593</v>
      </c>
      <c r="C417" s="84" t="s">
        <v>586</v>
      </c>
      <c r="D417" s="86">
        <v>1</v>
      </c>
      <c r="E417" s="84" t="s">
        <v>740</v>
      </c>
      <c r="F417" s="87"/>
      <c r="J417" s="101" t="e">
        <f>LEFT(A417,6)&amp;VLOOKUP(MID(A417,7,2),#REF!,2,FALSE)&amp;RIGHT(A417,LEN(A417)-8)</f>
        <v>#REF!</v>
      </c>
    </row>
    <row r="418" spans="1:10" x14ac:dyDescent="0.25">
      <c r="A418" s="84" t="s">
        <v>1761</v>
      </c>
      <c r="B418" s="85" t="s">
        <v>593</v>
      </c>
      <c r="C418" s="84" t="s">
        <v>586</v>
      </c>
      <c r="D418" s="86"/>
      <c r="E418" s="84" t="s">
        <v>740</v>
      </c>
      <c r="F418" s="87"/>
      <c r="J418" s="101" t="e">
        <f>LEFT(A418,6)&amp;VLOOKUP(MID(A418,7,2),#REF!,2,FALSE)&amp;RIGHT(A418,LEN(A418)-8)</f>
        <v>#REF!</v>
      </c>
    </row>
    <row r="419" spans="1:10" x14ac:dyDescent="0.25">
      <c r="A419" s="84" t="s">
        <v>1762</v>
      </c>
      <c r="B419" s="85" t="s">
        <v>600</v>
      </c>
      <c r="C419" s="84" t="s">
        <v>586</v>
      </c>
      <c r="D419" s="86">
        <v>8</v>
      </c>
      <c r="E419" s="84" t="s">
        <v>740</v>
      </c>
      <c r="F419" s="87"/>
      <c r="J419" s="101" t="e">
        <f>LEFT(A419,6)&amp;VLOOKUP(MID(A419,7,2),#REF!,2,FALSE)&amp;RIGHT(A419,LEN(A419)-8)</f>
        <v>#REF!</v>
      </c>
    </row>
    <row r="420" spans="1:10" x14ac:dyDescent="0.25">
      <c r="A420" s="84" t="s">
        <v>3614</v>
      </c>
      <c r="B420" s="85" t="s">
        <v>593</v>
      </c>
      <c r="C420" s="84" t="s">
        <v>586</v>
      </c>
      <c r="D420" s="86"/>
      <c r="E420" s="84" t="s">
        <v>740</v>
      </c>
      <c r="F420" s="87"/>
      <c r="J420" s="101" t="e">
        <f>LEFT(A420,6)&amp;VLOOKUP(MID(A420,7,2),#REF!,2,FALSE)&amp;RIGHT(A420,LEN(A420)-8)</f>
        <v>#REF!</v>
      </c>
    </row>
    <row r="421" spans="1:10" x14ac:dyDescent="0.25">
      <c r="A421" s="84" t="s">
        <v>1763</v>
      </c>
      <c r="B421" s="85" t="s">
        <v>600</v>
      </c>
      <c r="C421" s="84" t="s">
        <v>586</v>
      </c>
      <c r="D421" s="86">
        <v>10</v>
      </c>
      <c r="E421" s="84" t="s">
        <v>740</v>
      </c>
      <c r="F421" s="87"/>
      <c r="J421" s="101" t="e">
        <f>LEFT(A421,6)&amp;VLOOKUP(MID(A421,7,2),#REF!,2,FALSE)&amp;RIGHT(A421,LEN(A421)-8)</f>
        <v>#REF!</v>
      </c>
    </row>
    <row r="422" spans="1:10" x14ac:dyDescent="0.25">
      <c r="A422" s="84" t="s">
        <v>1764</v>
      </c>
      <c r="B422" s="85" t="s">
        <v>593</v>
      </c>
      <c r="C422" s="84" t="s">
        <v>586</v>
      </c>
      <c r="D422" s="86">
        <v>248</v>
      </c>
      <c r="E422" s="84" t="s">
        <v>740</v>
      </c>
      <c r="F422" s="87"/>
      <c r="J422" s="101" t="e">
        <f>LEFT(A422,6)&amp;VLOOKUP(MID(A422,7,2),#REF!,2,FALSE)&amp;RIGHT(A422,LEN(A422)-8)</f>
        <v>#REF!</v>
      </c>
    </row>
    <row r="423" spans="1:10" x14ac:dyDescent="0.25">
      <c r="A423" s="84" t="s">
        <v>3616</v>
      </c>
      <c r="B423" s="85" t="s">
        <v>593</v>
      </c>
      <c r="C423" s="84" t="s">
        <v>586</v>
      </c>
      <c r="D423" s="86">
        <v>3</v>
      </c>
      <c r="E423" s="84" t="s">
        <v>740</v>
      </c>
      <c r="F423" s="87"/>
      <c r="J423" s="101" t="e">
        <f>LEFT(A423,6)&amp;VLOOKUP(MID(A423,7,2),#REF!,2,FALSE)&amp;RIGHT(A423,LEN(A423)-8)</f>
        <v>#REF!</v>
      </c>
    </row>
    <row r="424" spans="1:10" x14ac:dyDescent="0.25">
      <c r="A424" s="84" t="s">
        <v>3618</v>
      </c>
      <c r="B424" s="85" t="s">
        <v>593</v>
      </c>
      <c r="C424" s="84" t="s">
        <v>586</v>
      </c>
      <c r="D424" s="86">
        <v>4</v>
      </c>
      <c r="E424" s="84" t="s">
        <v>740</v>
      </c>
      <c r="F424" s="87"/>
      <c r="J424" s="101" t="e">
        <f>LEFT(A424,6)&amp;VLOOKUP(MID(A424,7,2),#REF!,2,FALSE)&amp;RIGHT(A424,LEN(A424)-8)</f>
        <v>#REF!</v>
      </c>
    </row>
    <row r="425" spans="1:10" x14ac:dyDescent="0.25">
      <c r="A425" s="84" t="s">
        <v>3620</v>
      </c>
      <c r="B425" s="85" t="s">
        <v>593</v>
      </c>
      <c r="C425" s="84" t="s">
        <v>586</v>
      </c>
      <c r="D425" s="86"/>
      <c r="E425" s="84" t="s">
        <v>740</v>
      </c>
      <c r="F425" s="87"/>
      <c r="J425" s="101" t="e">
        <f>LEFT(A425,6)&amp;VLOOKUP(MID(A425,7,2),#REF!,2,FALSE)&amp;RIGHT(A425,LEN(A425)-8)</f>
        <v>#REF!</v>
      </c>
    </row>
    <row r="426" spans="1:10" x14ac:dyDescent="0.25">
      <c r="A426" s="84" t="s">
        <v>3632</v>
      </c>
      <c r="B426" s="85" t="s">
        <v>1081</v>
      </c>
      <c r="C426" s="84" t="s">
        <v>827</v>
      </c>
      <c r="D426" s="86">
        <v>3</v>
      </c>
      <c r="E426" s="84" t="s">
        <v>740</v>
      </c>
      <c r="F426" s="87"/>
      <c r="J426" s="62" t="e">
        <f>VLOOKUP(A426,#REF!,3,FALSE)</f>
        <v>#REF!</v>
      </c>
    </row>
    <row r="427" spans="1:10" x14ac:dyDescent="0.25">
      <c r="A427" s="84" t="s">
        <v>3633</v>
      </c>
      <c r="B427" s="85" t="s">
        <v>1082</v>
      </c>
      <c r="C427" s="84" t="s">
        <v>827</v>
      </c>
      <c r="D427" s="86">
        <v>2</v>
      </c>
      <c r="E427" s="84" t="s">
        <v>740</v>
      </c>
      <c r="F427" s="87"/>
      <c r="J427" s="62" t="e">
        <f>VLOOKUP(A427,#REF!,3,FALSE)</f>
        <v>#REF!</v>
      </c>
    </row>
    <row r="428" spans="1:10" x14ac:dyDescent="0.25">
      <c r="A428" s="84" t="s">
        <v>2605</v>
      </c>
      <c r="B428" s="85" t="s">
        <v>1084</v>
      </c>
      <c r="C428" s="84" t="s">
        <v>827</v>
      </c>
      <c r="D428" s="86">
        <v>4</v>
      </c>
      <c r="E428" s="84" t="s">
        <v>740</v>
      </c>
      <c r="F428" s="87"/>
      <c r="J428" s="101" t="e">
        <f>LEFT(A428,6)&amp;VLOOKUP(MID(A428,7,2),#REF!,2,FALSE)&amp;RIGHT(A428,LEN(A428)-8)</f>
        <v>#REF!</v>
      </c>
    </row>
    <row r="429" spans="1:10" x14ac:dyDescent="0.25">
      <c r="A429" s="84" t="s">
        <v>2609</v>
      </c>
      <c r="B429" s="85" t="s">
        <v>1085</v>
      </c>
      <c r="C429" s="84" t="s">
        <v>827</v>
      </c>
      <c r="D429" s="86">
        <v>10</v>
      </c>
      <c r="E429" s="84" t="s">
        <v>740</v>
      </c>
      <c r="F429" s="87"/>
      <c r="J429" s="101" t="e">
        <f>LEFT(A429,6)&amp;VLOOKUP(MID(A429,7,2),#REF!,2,FALSE)&amp;RIGHT(A429,LEN(A429)-8)</f>
        <v>#REF!</v>
      </c>
    </row>
    <row r="430" spans="1:10" x14ac:dyDescent="0.25">
      <c r="A430" s="84" t="s">
        <v>2618</v>
      </c>
      <c r="B430" s="85" t="s">
        <v>592</v>
      </c>
      <c r="C430" s="84" t="s">
        <v>827</v>
      </c>
      <c r="D430" s="86">
        <v>-4</v>
      </c>
      <c r="E430" s="84" t="s">
        <v>740</v>
      </c>
      <c r="F430" s="87"/>
      <c r="J430" s="101" t="e">
        <f>LEFT(A430,6)&amp;VLOOKUP(MID(A430,7,2),#REF!,2,FALSE)&amp;RIGHT(A430,LEN(A430)-8)</f>
        <v>#REF!</v>
      </c>
    </row>
    <row r="431" spans="1:10" x14ac:dyDescent="0.25">
      <c r="A431" s="84" t="s">
        <v>2667</v>
      </c>
      <c r="B431" s="85" t="s">
        <v>1086</v>
      </c>
      <c r="C431" s="84" t="s">
        <v>827</v>
      </c>
      <c r="D431" s="86">
        <v>6</v>
      </c>
      <c r="E431" s="84" t="s">
        <v>740</v>
      </c>
      <c r="F431" s="87"/>
      <c r="J431" s="101" t="e">
        <f>LEFT(A431,6)&amp;VLOOKUP(MID(A431,7,2),#REF!,2,FALSE)&amp;RIGHT(A431,LEN(A431)-8)</f>
        <v>#REF!</v>
      </c>
    </row>
    <row r="432" spans="1:10" x14ac:dyDescent="0.25">
      <c r="A432" s="84" t="s">
        <v>3015</v>
      </c>
      <c r="B432" s="85" t="s">
        <v>613</v>
      </c>
      <c r="C432" s="84" t="s">
        <v>827</v>
      </c>
      <c r="D432" s="86">
        <v>-4</v>
      </c>
      <c r="E432" s="84" t="s">
        <v>740</v>
      </c>
      <c r="F432" s="87"/>
      <c r="J432" s="101" t="e">
        <f>LEFT(A432,6)&amp;VLOOKUP(MID(A432,7,2),#REF!,2,FALSE)&amp;RIGHT(A432,LEN(A432)-8)</f>
        <v>#REF!</v>
      </c>
    </row>
    <row r="433" spans="1:10" x14ac:dyDescent="0.25">
      <c r="A433" s="84" t="s">
        <v>3181</v>
      </c>
      <c r="B433" s="85" t="s">
        <v>1089</v>
      </c>
      <c r="C433" s="84" t="s">
        <v>827</v>
      </c>
      <c r="D433" s="86">
        <v>2</v>
      </c>
      <c r="E433" s="84" t="s">
        <v>740</v>
      </c>
      <c r="F433" s="87"/>
      <c r="J433" s="101" t="e">
        <f>LEFT(A433,6)&amp;VLOOKUP(MID(A433,7,2),#REF!,2,FALSE)&amp;RIGHT(A433,LEN(A433)-8)</f>
        <v>#REF!</v>
      </c>
    </row>
    <row r="434" spans="1:10" x14ac:dyDescent="0.25">
      <c r="A434" s="84" t="s">
        <v>3222</v>
      </c>
      <c r="B434" s="85" t="s">
        <v>1090</v>
      </c>
      <c r="C434" s="84" t="s">
        <v>827</v>
      </c>
      <c r="D434" s="86">
        <v>2</v>
      </c>
      <c r="E434" s="84" t="s">
        <v>740</v>
      </c>
      <c r="F434" s="87"/>
      <c r="J434" s="101" t="e">
        <f>LEFT(A434,6)&amp;VLOOKUP(MID(A434,7,2),#REF!,2,FALSE)&amp;RIGHT(A434,LEN(A434)-8)</f>
        <v>#REF!</v>
      </c>
    </row>
    <row r="435" spans="1:10" x14ac:dyDescent="0.25">
      <c r="A435" s="84" t="s">
        <v>3373</v>
      </c>
      <c r="B435" s="85" t="s">
        <v>1093</v>
      </c>
      <c r="C435" s="84" t="s">
        <v>827</v>
      </c>
      <c r="D435" s="86">
        <v>1E-4</v>
      </c>
      <c r="E435" s="84" t="s">
        <v>740</v>
      </c>
      <c r="F435" s="87"/>
      <c r="J435" s="101" t="e">
        <f>LEFT(A435,6)&amp;VLOOKUP(MID(A435,7,2),#REF!,2,FALSE)&amp;RIGHT(A435,LEN(A435)-8)</f>
        <v>#REF!</v>
      </c>
    </row>
    <row r="436" spans="1:10" x14ac:dyDescent="0.25">
      <c r="A436" s="84" t="s">
        <v>3374</v>
      </c>
      <c r="B436" s="85" t="s">
        <v>1093</v>
      </c>
      <c r="C436" s="84" t="s">
        <v>827</v>
      </c>
      <c r="D436" s="86">
        <v>6.06</v>
      </c>
      <c r="E436" s="84" t="s">
        <v>740</v>
      </c>
      <c r="F436" s="87"/>
      <c r="J436" s="101" t="e">
        <f>LEFT(A436,6)&amp;VLOOKUP(MID(A436,7,2),#REF!,2,FALSE)&amp;RIGHT(A436,LEN(A436)-8)</f>
        <v>#REF!</v>
      </c>
    </row>
    <row r="437" spans="1:10" x14ac:dyDescent="0.25">
      <c r="A437" s="84" t="s">
        <v>3395</v>
      </c>
      <c r="B437" s="85" t="s">
        <v>1094</v>
      </c>
      <c r="C437" s="84" t="s">
        <v>827</v>
      </c>
      <c r="D437" s="86">
        <v>3</v>
      </c>
      <c r="E437" s="84" t="s">
        <v>740</v>
      </c>
      <c r="F437" s="87"/>
      <c r="J437" s="101" t="e">
        <f>LEFT(A437,6)&amp;VLOOKUP(MID(A437,7,2),#REF!,2,FALSE)&amp;RIGHT(A437,LEN(A437)-8)</f>
        <v>#REF!</v>
      </c>
    </row>
    <row r="438" spans="1:10" x14ac:dyDescent="0.25">
      <c r="A438" s="84" t="s">
        <v>3456</v>
      </c>
      <c r="B438" s="85" t="s">
        <v>1095</v>
      </c>
      <c r="C438" s="84" t="s">
        <v>827</v>
      </c>
      <c r="D438" s="86">
        <v>6</v>
      </c>
      <c r="E438" s="84" t="s">
        <v>740</v>
      </c>
      <c r="F438" s="87"/>
      <c r="J438" s="101" t="e">
        <f>LEFT(A438,6)&amp;VLOOKUP(MID(A438,7,2),#REF!,2,FALSE)&amp;RIGHT(A438,LEN(A438)-8)</f>
        <v>#REF!</v>
      </c>
    </row>
    <row r="439" spans="1:10" x14ac:dyDescent="0.25">
      <c r="A439" s="84" t="s">
        <v>3466</v>
      </c>
      <c r="B439" s="85" t="s">
        <v>609</v>
      </c>
      <c r="C439" s="84" t="s">
        <v>827</v>
      </c>
      <c r="D439" s="86">
        <v>1</v>
      </c>
      <c r="E439" s="84" t="s">
        <v>740</v>
      </c>
      <c r="F439" s="87"/>
      <c r="J439" s="101" t="e">
        <f>LEFT(A439,6)&amp;VLOOKUP(MID(A439,7,2),#REF!,2,FALSE)&amp;RIGHT(A439,LEN(A439)-8)</f>
        <v>#REF!</v>
      </c>
    </row>
    <row r="440" spans="1:10" x14ac:dyDescent="0.25">
      <c r="A440" s="84" t="s">
        <v>3579</v>
      </c>
      <c r="B440" s="85" t="s">
        <v>1083</v>
      </c>
      <c r="C440" s="84" t="s">
        <v>827</v>
      </c>
      <c r="D440" s="86">
        <v>3</v>
      </c>
      <c r="E440" s="84" t="s">
        <v>740</v>
      </c>
      <c r="F440" s="87"/>
      <c r="J440" s="101" t="e">
        <f>LEFT(A440,6)&amp;VLOOKUP(MID(A440,7,2),#REF!,2,FALSE)&amp;RIGHT(A440,LEN(A440)-8)</f>
        <v>#REF!</v>
      </c>
    </row>
    <row r="441" spans="1:10" x14ac:dyDescent="0.25">
      <c r="A441" s="84" t="s">
        <v>3587</v>
      </c>
      <c r="B441" s="85" t="s">
        <v>1083</v>
      </c>
      <c r="C441" s="84" t="s">
        <v>827</v>
      </c>
      <c r="D441" s="86">
        <v>3</v>
      </c>
      <c r="E441" s="84" t="s">
        <v>740</v>
      </c>
      <c r="F441" s="87"/>
      <c r="J441" s="101" t="e">
        <f>LEFT(A441,6)&amp;VLOOKUP(MID(A441,7,2),#REF!,2,FALSE)&amp;RIGHT(A441,LEN(A441)-8)</f>
        <v>#REF!</v>
      </c>
    </row>
    <row r="442" spans="1:10" x14ac:dyDescent="0.25">
      <c r="A442" s="84"/>
      <c r="B442" s="85"/>
      <c r="C442" s="84"/>
      <c r="D442" s="86"/>
      <c r="E442" s="84"/>
      <c r="F442" s="87"/>
    </row>
    <row r="443" spans="1:10" x14ac:dyDescent="0.25">
      <c r="A443" s="84"/>
      <c r="B443" s="85"/>
      <c r="C443" s="84"/>
      <c r="D443" s="86"/>
      <c r="E443" s="84"/>
      <c r="F443" s="87"/>
    </row>
    <row r="444" spans="1:10" x14ac:dyDescent="0.25">
      <c r="A444" s="84"/>
      <c r="B444" s="85"/>
      <c r="C444" s="84"/>
      <c r="D444" s="86"/>
      <c r="E444" s="84"/>
      <c r="F444" s="87"/>
    </row>
    <row r="445" spans="1:10" x14ac:dyDescent="0.25">
      <c r="A445" s="84"/>
      <c r="B445" s="85"/>
      <c r="C445" s="84"/>
      <c r="D445" s="86"/>
      <c r="E445" s="84"/>
      <c r="F445" s="87"/>
    </row>
    <row r="446" spans="1:10" x14ac:dyDescent="0.25">
      <c r="A446" s="84"/>
      <c r="B446" s="85"/>
      <c r="C446" s="84"/>
      <c r="D446" s="86"/>
      <c r="E446" s="84"/>
      <c r="F446" s="87"/>
    </row>
    <row r="447" spans="1:10" x14ac:dyDescent="0.25">
      <c r="A447" s="84"/>
      <c r="B447" s="85"/>
      <c r="C447" s="84"/>
      <c r="D447" s="86"/>
      <c r="E447" s="84"/>
      <c r="F447" s="87"/>
    </row>
    <row r="448" spans="1:10" x14ac:dyDescent="0.25">
      <c r="A448" s="84"/>
      <c r="B448" s="85"/>
      <c r="C448" s="84"/>
      <c r="D448" s="86"/>
      <c r="E448" s="84"/>
      <c r="F448" s="87"/>
    </row>
    <row r="449" spans="1:6" x14ac:dyDescent="0.25">
      <c r="A449" s="84"/>
      <c r="B449" s="85"/>
      <c r="C449" s="84"/>
      <c r="D449" s="86"/>
      <c r="E449" s="84"/>
      <c r="F449" s="87"/>
    </row>
    <row r="450" spans="1:6" x14ac:dyDescent="0.25">
      <c r="A450" s="84"/>
      <c r="B450" s="85"/>
      <c r="C450" s="84"/>
      <c r="D450" s="86"/>
      <c r="E450" s="84"/>
      <c r="F450" s="87"/>
    </row>
    <row r="451" spans="1:6" x14ac:dyDescent="0.25">
      <c r="A451" s="84"/>
      <c r="B451" s="85"/>
      <c r="C451" s="84"/>
      <c r="D451" s="86"/>
      <c r="E451" s="84"/>
      <c r="F451" s="87"/>
    </row>
    <row r="452" spans="1:6" x14ac:dyDescent="0.25">
      <c r="A452" s="84"/>
      <c r="B452" s="85"/>
      <c r="C452" s="84"/>
      <c r="D452" s="86"/>
      <c r="E452" s="84"/>
      <c r="F452" s="87"/>
    </row>
    <row r="453" spans="1:6" x14ac:dyDescent="0.25">
      <c r="A453" s="84"/>
      <c r="B453" s="85"/>
      <c r="C453" s="84"/>
      <c r="D453" s="86"/>
      <c r="E453" s="84"/>
      <c r="F453" s="87"/>
    </row>
    <row r="454" spans="1:6" x14ac:dyDescent="0.25">
      <c r="A454" s="84"/>
      <c r="B454" s="85"/>
      <c r="C454" s="84"/>
      <c r="D454" s="86"/>
      <c r="E454" s="84"/>
      <c r="F454" s="87"/>
    </row>
    <row r="455" spans="1:6" x14ac:dyDescent="0.25">
      <c r="A455" s="84"/>
      <c r="B455" s="85"/>
      <c r="C455" s="84"/>
      <c r="D455" s="86"/>
      <c r="E455" s="84"/>
      <c r="F455" s="87"/>
    </row>
    <row r="456" spans="1:6" x14ac:dyDescent="0.25">
      <c r="A456" s="84"/>
      <c r="B456" s="85"/>
      <c r="C456" s="84"/>
      <c r="D456" s="86"/>
      <c r="E456" s="84"/>
      <c r="F456" s="87"/>
    </row>
    <row r="457" spans="1:6" x14ac:dyDescent="0.25">
      <c r="A457" s="84"/>
      <c r="B457" s="85"/>
      <c r="C457" s="84"/>
      <c r="D457" s="86"/>
      <c r="E457" s="84"/>
      <c r="F457" s="87"/>
    </row>
    <row r="458" spans="1:6" x14ac:dyDescent="0.25">
      <c r="A458" s="84"/>
      <c r="B458" s="85"/>
      <c r="C458" s="84"/>
      <c r="D458" s="86"/>
      <c r="E458" s="84"/>
      <c r="F458" s="87"/>
    </row>
    <row r="459" spans="1:6" x14ac:dyDescent="0.25">
      <c r="A459" s="84"/>
      <c r="B459" s="85"/>
      <c r="C459" s="84"/>
      <c r="D459" s="86"/>
      <c r="E459" s="84"/>
      <c r="F459" s="87"/>
    </row>
    <row r="460" spans="1:6" x14ac:dyDescent="0.25">
      <c r="A460" s="84"/>
      <c r="B460" s="85"/>
      <c r="C460" s="84"/>
      <c r="D460" s="86"/>
      <c r="E460" s="84"/>
      <c r="F460" s="87"/>
    </row>
    <row r="461" spans="1:6" x14ac:dyDescent="0.25">
      <c r="A461" s="84"/>
      <c r="B461" s="85"/>
      <c r="C461" s="84"/>
      <c r="D461" s="86"/>
      <c r="E461" s="84"/>
      <c r="F461" s="87"/>
    </row>
    <row r="462" spans="1:6" x14ac:dyDescent="0.25">
      <c r="A462" s="84"/>
      <c r="B462" s="85"/>
      <c r="C462" s="84"/>
      <c r="D462" s="86"/>
      <c r="E462" s="84"/>
      <c r="F462" s="87"/>
    </row>
    <row r="463" spans="1:6" x14ac:dyDescent="0.25">
      <c r="A463" s="84"/>
      <c r="B463" s="85"/>
      <c r="C463" s="84"/>
      <c r="D463" s="86"/>
      <c r="E463" s="84"/>
      <c r="F463" s="87"/>
    </row>
    <row r="464" spans="1:6" x14ac:dyDescent="0.25">
      <c r="A464" s="84"/>
      <c r="B464" s="85"/>
      <c r="C464" s="84"/>
      <c r="D464" s="86"/>
      <c r="E464" s="84"/>
      <c r="F464" s="87"/>
    </row>
    <row r="465" spans="1:6" x14ac:dyDescent="0.25">
      <c r="A465" s="84"/>
      <c r="B465" s="85"/>
      <c r="C465" s="84"/>
      <c r="D465" s="86"/>
      <c r="E465" s="84"/>
      <c r="F465" s="87"/>
    </row>
    <row r="466" spans="1:6" x14ac:dyDescent="0.25">
      <c r="A466" s="84"/>
      <c r="B466" s="85"/>
      <c r="C466" s="84"/>
      <c r="D466" s="86"/>
      <c r="E466" s="84"/>
      <c r="F466" s="87"/>
    </row>
    <row r="467" spans="1:6" x14ac:dyDescent="0.25">
      <c r="A467" s="84"/>
      <c r="B467" s="85"/>
      <c r="C467" s="84"/>
      <c r="D467" s="86"/>
      <c r="E467" s="84"/>
      <c r="F467" s="87"/>
    </row>
    <row r="468" spans="1:6" x14ac:dyDescent="0.25">
      <c r="A468" s="84"/>
      <c r="B468" s="85"/>
      <c r="C468" s="84"/>
      <c r="D468" s="86"/>
      <c r="E468" s="84"/>
      <c r="F468" s="87"/>
    </row>
    <row r="469" spans="1:6" x14ac:dyDescent="0.25">
      <c r="A469" s="84"/>
      <c r="B469" s="85"/>
      <c r="C469" s="84"/>
      <c r="D469" s="86"/>
      <c r="E469" s="84"/>
      <c r="F469" s="87"/>
    </row>
    <row r="470" spans="1:6" x14ac:dyDescent="0.25">
      <c r="A470" s="84"/>
      <c r="B470" s="85"/>
      <c r="C470" s="84"/>
      <c r="D470" s="86"/>
      <c r="E470" s="84"/>
      <c r="F470" s="87"/>
    </row>
    <row r="471" spans="1:6" x14ac:dyDescent="0.25">
      <c r="A471" s="84"/>
      <c r="B471" s="85"/>
      <c r="C471" s="84"/>
      <c r="D471" s="86"/>
      <c r="E471" s="84"/>
      <c r="F471" s="87"/>
    </row>
    <row r="472" spans="1:6" x14ac:dyDescent="0.25">
      <c r="A472" s="84"/>
      <c r="B472" s="85"/>
      <c r="C472" s="84"/>
      <c r="D472" s="86"/>
      <c r="E472" s="84"/>
      <c r="F472" s="87"/>
    </row>
    <row r="473" spans="1:6" x14ac:dyDescent="0.25">
      <c r="A473" s="84"/>
      <c r="B473" s="85"/>
      <c r="C473" s="84"/>
      <c r="D473" s="86"/>
      <c r="E473" s="84"/>
      <c r="F473" s="87"/>
    </row>
    <row r="474" spans="1:6" x14ac:dyDescent="0.25">
      <c r="A474" s="84"/>
      <c r="B474" s="85"/>
      <c r="C474" s="84"/>
      <c r="D474" s="86"/>
      <c r="E474" s="84"/>
      <c r="F474" s="87"/>
    </row>
    <row r="475" spans="1:6" x14ac:dyDescent="0.25">
      <c r="A475" s="84"/>
      <c r="B475" s="85"/>
      <c r="C475" s="84"/>
      <c r="D475" s="86"/>
      <c r="E475" s="84"/>
      <c r="F475" s="87"/>
    </row>
    <row r="476" spans="1:6" x14ac:dyDescent="0.25">
      <c r="A476" s="84"/>
      <c r="B476" s="85"/>
      <c r="C476" s="84"/>
      <c r="D476" s="86"/>
      <c r="E476" s="84"/>
      <c r="F476" s="87"/>
    </row>
    <row r="477" spans="1:6" x14ac:dyDescent="0.25">
      <c r="A477" s="84"/>
      <c r="B477" s="85"/>
      <c r="C477" s="84"/>
      <c r="D477" s="86"/>
      <c r="E477" s="84"/>
      <c r="F477" s="87"/>
    </row>
    <row r="478" spans="1:6" x14ac:dyDescent="0.25">
      <c r="A478" s="84"/>
      <c r="B478" s="85"/>
      <c r="C478" s="84"/>
      <c r="D478" s="86"/>
      <c r="E478" s="84"/>
      <c r="F478" s="87"/>
    </row>
    <row r="479" spans="1:6" x14ac:dyDescent="0.25">
      <c r="A479" s="84"/>
      <c r="B479" s="85"/>
      <c r="C479" s="84"/>
      <c r="D479" s="86"/>
      <c r="E479" s="84"/>
      <c r="F479" s="87"/>
    </row>
    <row r="480" spans="1:6" x14ac:dyDescent="0.25">
      <c r="A480" s="84"/>
      <c r="B480" s="85"/>
      <c r="C480" s="84"/>
      <c r="D480" s="86"/>
      <c r="E480" s="84"/>
      <c r="F480" s="87"/>
    </row>
    <row r="481" spans="1:6" x14ac:dyDescent="0.25">
      <c r="A481" s="84"/>
      <c r="B481" s="85"/>
      <c r="C481" s="84"/>
      <c r="D481" s="86"/>
      <c r="E481" s="84"/>
      <c r="F481" s="87"/>
    </row>
    <row r="482" spans="1:6" x14ac:dyDescent="0.25">
      <c r="A482" s="84"/>
      <c r="B482" s="85"/>
      <c r="C482" s="84"/>
      <c r="D482" s="86"/>
      <c r="E482" s="84"/>
      <c r="F482" s="87"/>
    </row>
    <row r="483" spans="1:6" x14ac:dyDescent="0.25">
      <c r="A483" s="84"/>
      <c r="B483" s="85"/>
      <c r="C483" s="84"/>
      <c r="D483" s="86"/>
      <c r="E483" s="84"/>
      <c r="F483" s="87"/>
    </row>
    <row r="484" spans="1:6" x14ac:dyDescent="0.25">
      <c r="A484" s="84"/>
      <c r="B484" s="85"/>
      <c r="C484" s="84"/>
      <c r="D484" s="86"/>
      <c r="E484" s="84"/>
      <c r="F484" s="87"/>
    </row>
    <row r="485" spans="1:6" x14ac:dyDescent="0.25">
      <c r="A485" s="84"/>
      <c r="B485" s="85"/>
      <c r="C485" s="84"/>
      <c r="D485" s="86"/>
      <c r="E485" s="84"/>
      <c r="F485" s="87"/>
    </row>
    <row r="486" spans="1:6" x14ac:dyDescent="0.25">
      <c r="A486" s="84"/>
      <c r="B486" s="85"/>
      <c r="C486" s="84"/>
      <c r="D486" s="86"/>
      <c r="E486" s="84"/>
      <c r="F486" s="87"/>
    </row>
    <row r="487" spans="1:6" x14ac:dyDescent="0.25">
      <c r="A487" s="84"/>
      <c r="B487" s="85"/>
      <c r="C487" s="84"/>
      <c r="D487" s="86"/>
      <c r="E487" s="84"/>
      <c r="F487" s="87"/>
    </row>
    <row r="488" spans="1:6" x14ac:dyDescent="0.25">
      <c r="A488" s="84"/>
      <c r="B488" s="85"/>
      <c r="C488" s="84"/>
      <c r="D488" s="86"/>
      <c r="E488" s="84"/>
      <c r="F488" s="87"/>
    </row>
    <row r="489" spans="1:6" x14ac:dyDescent="0.25">
      <c r="A489" s="84"/>
      <c r="B489" s="85"/>
      <c r="C489" s="84"/>
      <c r="D489" s="86"/>
      <c r="E489" s="84"/>
      <c r="F489" s="87"/>
    </row>
    <row r="490" spans="1:6" x14ac:dyDescent="0.25">
      <c r="A490" s="84"/>
      <c r="B490" s="85"/>
      <c r="C490" s="84"/>
      <c r="D490" s="86"/>
      <c r="E490" s="84"/>
      <c r="F490" s="87"/>
    </row>
    <row r="491" spans="1:6" x14ac:dyDescent="0.25">
      <c r="A491" s="84"/>
      <c r="B491" s="85"/>
      <c r="C491" s="84"/>
      <c r="D491" s="86"/>
      <c r="E491" s="84"/>
      <c r="F491" s="87"/>
    </row>
    <row r="492" spans="1:6" x14ac:dyDescent="0.25">
      <c r="A492" s="84"/>
      <c r="B492" s="85"/>
      <c r="C492" s="84"/>
      <c r="D492" s="86"/>
      <c r="E492" s="84"/>
      <c r="F492" s="87"/>
    </row>
    <row r="493" spans="1:6" x14ac:dyDescent="0.25">
      <c r="A493" s="84"/>
      <c r="B493" s="85"/>
      <c r="C493" s="84"/>
      <c r="D493" s="86"/>
      <c r="E493" s="84"/>
      <c r="F493" s="87"/>
    </row>
    <row r="494" spans="1:6" x14ac:dyDescent="0.25">
      <c r="A494" s="84"/>
      <c r="B494" s="85"/>
      <c r="C494" s="84"/>
      <c r="D494" s="86"/>
      <c r="E494" s="84"/>
      <c r="F494" s="87"/>
    </row>
    <row r="495" spans="1:6" x14ac:dyDescent="0.25">
      <c r="A495" s="84"/>
      <c r="B495" s="85"/>
      <c r="C495" s="84"/>
      <c r="D495" s="86"/>
      <c r="E495" s="84"/>
      <c r="F495" s="87"/>
    </row>
    <row r="496" spans="1:6" x14ac:dyDescent="0.25">
      <c r="A496" s="84"/>
      <c r="B496" s="85"/>
      <c r="C496" s="84"/>
      <c r="D496" s="86"/>
      <c r="E496" s="84"/>
      <c r="F496" s="87"/>
    </row>
    <row r="497" spans="1:6" x14ac:dyDescent="0.25">
      <c r="A497" s="84"/>
      <c r="B497" s="85"/>
      <c r="C497" s="84"/>
      <c r="D497" s="86"/>
      <c r="E497" s="84"/>
      <c r="F497" s="87"/>
    </row>
    <row r="498" spans="1:6" x14ac:dyDescent="0.25">
      <c r="A498" s="84"/>
      <c r="B498" s="85"/>
      <c r="C498" s="84"/>
      <c r="D498" s="86"/>
      <c r="E498" s="84"/>
      <c r="F498" s="87"/>
    </row>
    <row r="499" spans="1:6" x14ac:dyDescent="0.25">
      <c r="A499" s="84"/>
      <c r="B499" s="85"/>
      <c r="C499" s="84"/>
      <c r="D499" s="86"/>
      <c r="E499" s="84"/>
      <c r="F499" s="87"/>
    </row>
    <row r="500" spans="1:6" x14ac:dyDescent="0.25">
      <c r="A500" s="84"/>
      <c r="B500" s="85"/>
      <c r="C500" s="84"/>
      <c r="D500" s="86"/>
      <c r="E500" s="84"/>
      <c r="F500" s="87"/>
    </row>
    <row r="501" spans="1:6" x14ac:dyDescent="0.25">
      <c r="A501" s="84"/>
      <c r="B501" s="85"/>
      <c r="C501" s="84"/>
      <c r="D501" s="86"/>
      <c r="E501" s="84"/>
      <c r="F501" s="87"/>
    </row>
    <row r="502" spans="1:6" x14ac:dyDescent="0.25">
      <c r="A502" s="84"/>
      <c r="B502" s="85"/>
      <c r="C502" s="84"/>
      <c r="D502" s="86"/>
      <c r="E502" s="84"/>
      <c r="F502" s="87"/>
    </row>
    <row r="503" spans="1:6" x14ac:dyDescent="0.25">
      <c r="A503" s="84"/>
      <c r="B503" s="85"/>
      <c r="C503" s="84"/>
      <c r="D503" s="86"/>
      <c r="E503" s="84"/>
      <c r="F503" s="87"/>
    </row>
    <row r="504" spans="1:6" x14ac:dyDescent="0.25">
      <c r="A504" s="84"/>
      <c r="B504" s="85"/>
      <c r="C504" s="84"/>
      <c r="D504" s="86"/>
      <c r="E504" s="84"/>
      <c r="F504" s="87"/>
    </row>
    <row r="505" spans="1:6" x14ac:dyDescent="0.25">
      <c r="A505" s="84"/>
      <c r="B505" s="85"/>
      <c r="C505" s="84"/>
      <c r="D505" s="86"/>
      <c r="E505" s="84"/>
      <c r="F505" s="87"/>
    </row>
    <row r="506" spans="1:6" x14ac:dyDescent="0.25">
      <c r="A506" s="84"/>
      <c r="B506" s="85"/>
      <c r="C506" s="84"/>
      <c r="D506" s="86"/>
      <c r="E506" s="84"/>
      <c r="F506" s="87"/>
    </row>
    <row r="507" spans="1:6" x14ac:dyDescent="0.25">
      <c r="A507" s="84"/>
      <c r="B507" s="85"/>
      <c r="C507" s="84"/>
      <c r="D507" s="86"/>
      <c r="E507" s="84"/>
      <c r="F507" s="87"/>
    </row>
    <row r="508" spans="1:6" x14ac:dyDescent="0.25">
      <c r="A508" s="84"/>
      <c r="B508" s="85"/>
      <c r="C508" s="84"/>
      <c r="D508" s="86"/>
      <c r="E508" s="84"/>
      <c r="F508" s="87"/>
    </row>
    <row r="509" spans="1:6" x14ac:dyDescent="0.25">
      <c r="A509" s="84"/>
      <c r="B509" s="85"/>
      <c r="C509" s="84"/>
      <c r="D509" s="86"/>
      <c r="E509" s="84"/>
      <c r="F509" s="87"/>
    </row>
    <row r="510" spans="1:6" x14ac:dyDescent="0.25">
      <c r="A510" s="84"/>
      <c r="B510" s="85"/>
      <c r="C510" s="84"/>
      <c r="D510" s="86"/>
      <c r="E510" s="84"/>
      <c r="F510" s="87"/>
    </row>
    <row r="511" spans="1:6" x14ac:dyDescent="0.25">
      <c r="A511" s="84"/>
      <c r="B511" s="85"/>
      <c r="C511" s="84"/>
      <c r="D511" s="86"/>
      <c r="E511" s="84"/>
      <c r="F511" s="87"/>
    </row>
    <row r="512" spans="1:6" x14ac:dyDescent="0.25">
      <c r="A512" s="84"/>
      <c r="B512" s="85"/>
      <c r="C512" s="84"/>
      <c r="D512" s="86"/>
      <c r="E512" s="84"/>
      <c r="F512" s="87"/>
    </row>
    <row r="513" spans="1:6" x14ac:dyDescent="0.25">
      <c r="A513" s="84"/>
      <c r="B513" s="85"/>
      <c r="C513" s="84"/>
      <c r="D513" s="86"/>
      <c r="E513" s="84"/>
      <c r="F513" s="87"/>
    </row>
    <row r="514" spans="1:6" x14ac:dyDescent="0.25">
      <c r="A514" s="84"/>
      <c r="B514" s="85"/>
      <c r="C514" s="84"/>
      <c r="D514" s="86"/>
      <c r="E514" s="84"/>
      <c r="F514" s="87"/>
    </row>
    <row r="515" spans="1:6" x14ac:dyDescent="0.25">
      <c r="A515" s="84"/>
      <c r="B515" s="85"/>
      <c r="C515" s="84"/>
      <c r="D515" s="86"/>
      <c r="E515" s="84"/>
      <c r="F515" s="87"/>
    </row>
    <row r="516" spans="1:6" x14ac:dyDescent="0.25">
      <c r="A516" s="84"/>
      <c r="B516" s="85"/>
      <c r="C516" s="84"/>
      <c r="D516" s="86"/>
      <c r="E516" s="84"/>
      <c r="F516" s="87"/>
    </row>
    <row r="517" spans="1:6" x14ac:dyDescent="0.25">
      <c r="A517" s="84"/>
      <c r="B517" s="85"/>
      <c r="C517" s="84"/>
      <c r="D517" s="86"/>
      <c r="E517" s="84"/>
      <c r="F517" s="87"/>
    </row>
    <row r="518" spans="1:6" x14ac:dyDescent="0.25">
      <c r="A518" s="84"/>
      <c r="B518" s="85"/>
      <c r="C518" s="84"/>
      <c r="D518" s="86"/>
      <c r="E518" s="84"/>
      <c r="F518" s="87"/>
    </row>
    <row r="519" spans="1:6" x14ac:dyDescent="0.25">
      <c r="A519" s="84"/>
      <c r="B519" s="85"/>
      <c r="C519" s="84"/>
      <c r="D519" s="86"/>
      <c r="E519" s="84"/>
      <c r="F519" s="87"/>
    </row>
    <row r="520" spans="1:6" x14ac:dyDescent="0.25">
      <c r="A520" s="84"/>
      <c r="B520" s="85"/>
      <c r="C520" s="84"/>
      <c r="D520" s="86"/>
      <c r="E520" s="84"/>
      <c r="F520" s="87"/>
    </row>
    <row r="521" spans="1:6" x14ac:dyDescent="0.25">
      <c r="A521" s="84"/>
      <c r="B521" s="85"/>
      <c r="C521" s="84"/>
      <c r="D521" s="86"/>
      <c r="E521" s="84"/>
      <c r="F521" s="87"/>
    </row>
    <row r="522" spans="1:6" x14ac:dyDescent="0.25">
      <c r="A522" s="84"/>
      <c r="B522" s="85"/>
      <c r="C522" s="84"/>
      <c r="D522" s="86"/>
      <c r="E522" s="84"/>
      <c r="F522" s="87"/>
    </row>
    <row r="523" spans="1:6" x14ac:dyDescent="0.25">
      <c r="A523" s="84"/>
      <c r="B523" s="85"/>
      <c r="C523" s="84"/>
      <c r="D523" s="86"/>
      <c r="E523" s="84"/>
      <c r="F523" s="87"/>
    </row>
    <row r="524" spans="1:6" x14ac:dyDescent="0.25">
      <c r="A524" s="84"/>
      <c r="B524" s="85"/>
      <c r="C524" s="84"/>
      <c r="D524" s="86"/>
      <c r="E524" s="84"/>
      <c r="F524" s="87"/>
    </row>
    <row r="525" spans="1:6" x14ac:dyDescent="0.25">
      <c r="A525" s="84"/>
      <c r="B525" s="85"/>
      <c r="C525" s="84"/>
      <c r="D525" s="86"/>
      <c r="E525" s="84"/>
      <c r="F525" s="87"/>
    </row>
    <row r="526" spans="1:6" x14ac:dyDescent="0.25">
      <c r="A526" s="84"/>
      <c r="B526" s="85"/>
      <c r="C526" s="84"/>
      <c r="D526" s="86"/>
      <c r="E526" s="84"/>
      <c r="F526" s="87"/>
    </row>
    <row r="527" spans="1:6" x14ac:dyDescent="0.25">
      <c r="A527" s="84"/>
      <c r="B527" s="85"/>
      <c r="C527" s="84"/>
      <c r="D527" s="86"/>
      <c r="E527" s="84"/>
      <c r="F527" s="87"/>
    </row>
    <row r="528" spans="1:6" x14ac:dyDescent="0.25">
      <c r="A528" s="84"/>
      <c r="B528" s="85"/>
      <c r="C528" s="84"/>
      <c r="D528" s="86"/>
      <c r="E528" s="84"/>
      <c r="F528" s="87"/>
    </row>
    <row r="529" spans="1:6" x14ac:dyDescent="0.25">
      <c r="A529" s="84"/>
      <c r="B529" s="85"/>
      <c r="C529" s="84"/>
      <c r="D529" s="86"/>
      <c r="E529" s="84"/>
      <c r="F529" s="87"/>
    </row>
    <row r="530" spans="1:6" x14ac:dyDescent="0.25">
      <c r="A530" s="84"/>
      <c r="B530" s="85"/>
      <c r="C530" s="84"/>
      <c r="D530" s="86"/>
      <c r="E530" s="84"/>
      <c r="F530" s="87"/>
    </row>
    <row r="531" spans="1:6" x14ac:dyDescent="0.25">
      <c r="A531" s="84"/>
      <c r="B531" s="85"/>
      <c r="C531" s="84"/>
      <c r="D531" s="86"/>
      <c r="E531" s="84"/>
      <c r="F531" s="87"/>
    </row>
    <row r="532" spans="1:6" x14ac:dyDescent="0.25">
      <c r="A532" s="84"/>
      <c r="B532" s="85"/>
      <c r="C532" s="84"/>
      <c r="D532" s="86"/>
      <c r="E532" s="84"/>
      <c r="F532" s="87"/>
    </row>
    <row r="533" spans="1:6" x14ac:dyDescent="0.25">
      <c r="A533" s="84"/>
      <c r="B533" s="85"/>
      <c r="C533" s="84"/>
      <c r="D533" s="86"/>
      <c r="E533" s="84"/>
      <c r="F533" s="87"/>
    </row>
    <row r="534" spans="1:6" x14ac:dyDescent="0.25">
      <c r="A534" s="84"/>
      <c r="B534" s="85"/>
      <c r="C534" s="84"/>
      <c r="D534" s="86"/>
      <c r="E534" s="84"/>
      <c r="F534" s="87"/>
    </row>
    <row r="535" spans="1:6" x14ac:dyDescent="0.25">
      <c r="A535" s="84"/>
      <c r="B535" s="85"/>
      <c r="C535" s="84"/>
      <c r="D535" s="86"/>
      <c r="E535" s="84"/>
      <c r="F535" s="87"/>
    </row>
    <row r="536" spans="1:6" x14ac:dyDescent="0.25">
      <c r="A536" s="84"/>
      <c r="B536" s="85"/>
      <c r="C536" s="84"/>
      <c r="D536" s="86"/>
      <c r="E536" s="84"/>
      <c r="F536" s="87"/>
    </row>
    <row r="537" spans="1:6" x14ac:dyDescent="0.25">
      <c r="A537" s="84"/>
      <c r="B537" s="85"/>
      <c r="C537" s="84"/>
      <c r="D537" s="86"/>
      <c r="E537" s="84"/>
      <c r="F537" s="87"/>
    </row>
    <row r="538" spans="1:6" x14ac:dyDescent="0.25">
      <c r="A538" s="84"/>
      <c r="B538" s="85"/>
      <c r="C538" s="84"/>
      <c r="D538" s="86"/>
      <c r="E538" s="84"/>
      <c r="F538" s="87"/>
    </row>
    <row r="539" spans="1:6" x14ac:dyDescent="0.25">
      <c r="A539" s="84"/>
      <c r="B539" s="85"/>
      <c r="C539" s="84"/>
      <c r="D539" s="86"/>
      <c r="E539" s="84"/>
      <c r="F539" s="87"/>
    </row>
    <row r="540" spans="1:6" x14ac:dyDescent="0.25">
      <c r="A540" s="84"/>
      <c r="B540" s="85"/>
      <c r="C540" s="84"/>
      <c r="D540" s="86"/>
      <c r="E540" s="84"/>
      <c r="F540" s="87"/>
    </row>
    <row r="541" spans="1:6" x14ac:dyDescent="0.25">
      <c r="A541" s="84"/>
      <c r="B541" s="85"/>
      <c r="C541" s="84"/>
      <c r="D541" s="86"/>
      <c r="E541" s="84"/>
      <c r="F541" s="87"/>
    </row>
    <row r="542" spans="1:6" x14ac:dyDescent="0.25">
      <c r="A542" s="84"/>
      <c r="B542" s="85"/>
      <c r="C542" s="84"/>
      <c r="D542" s="86"/>
      <c r="E542" s="84"/>
      <c r="F542" s="87"/>
    </row>
    <row r="543" spans="1:6" x14ac:dyDescent="0.25">
      <c r="A543" s="84"/>
      <c r="B543" s="85"/>
      <c r="C543" s="84"/>
      <c r="D543" s="86"/>
      <c r="E543" s="84"/>
      <c r="F543" s="87"/>
    </row>
    <row r="544" spans="1:6" x14ac:dyDescent="0.25">
      <c r="A544" s="84"/>
      <c r="B544" s="85"/>
      <c r="C544" s="84"/>
      <c r="D544" s="86"/>
      <c r="E544" s="84"/>
      <c r="F544" s="87"/>
    </row>
    <row r="545" spans="1:6" x14ac:dyDescent="0.25">
      <c r="A545" s="84"/>
      <c r="B545" s="85"/>
      <c r="C545" s="84"/>
      <c r="D545" s="86"/>
      <c r="E545" s="84"/>
      <c r="F545" s="87"/>
    </row>
    <row r="546" spans="1:6" x14ac:dyDescent="0.25">
      <c r="A546" s="84"/>
      <c r="B546" s="85"/>
      <c r="C546" s="84"/>
      <c r="D546" s="86"/>
      <c r="E546" s="84"/>
      <c r="F546" s="87"/>
    </row>
    <row r="547" spans="1:6" x14ac:dyDescent="0.25">
      <c r="A547" s="84"/>
      <c r="B547" s="85"/>
      <c r="C547" s="84"/>
      <c r="D547" s="86"/>
      <c r="E547" s="84"/>
      <c r="F547" s="87"/>
    </row>
    <row r="548" spans="1:6" x14ac:dyDescent="0.25">
      <c r="A548" s="84"/>
      <c r="B548" s="85"/>
      <c r="C548" s="84"/>
      <c r="D548" s="86"/>
      <c r="E548" s="84"/>
      <c r="F548" s="87"/>
    </row>
    <row r="549" spans="1:6" x14ac:dyDescent="0.25">
      <c r="A549" s="84"/>
      <c r="B549" s="85"/>
      <c r="C549" s="84"/>
      <c r="D549" s="86"/>
      <c r="E549" s="84"/>
      <c r="F549" s="87"/>
    </row>
    <row r="550" spans="1:6" x14ac:dyDescent="0.25">
      <c r="A550" s="84"/>
      <c r="B550" s="85"/>
      <c r="C550" s="84"/>
      <c r="D550" s="86"/>
      <c r="E550" s="84"/>
      <c r="F550" s="87"/>
    </row>
    <row r="551" spans="1:6" x14ac:dyDescent="0.25">
      <c r="A551" s="84"/>
      <c r="B551" s="85"/>
      <c r="C551" s="84"/>
      <c r="D551" s="86"/>
      <c r="E551" s="84"/>
      <c r="F551" s="87"/>
    </row>
    <row r="552" spans="1:6" x14ac:dyDescent="0.25">
      <c r="A552" s="84"/>
      <c r="B552" s="85"/>
      <c r="C552" s="84"/>
      <c r="D552" s="86"/>
      <c r="E552" s="84"/>
      <c r="F552" s="87"/>
    </row>
    <row r="553" spans="1:6" x14ac:dyDescent="0.25">
      <c r="A553" s="84"/>
      <c r="B553" s="85"/>
      <c r="C553" s="84"/>
      <c r="D553" s="86"/>
      <c r="E553" s="84"/>
      <c r="F553" s="87"/>
    </row>
    <row r="554" spans="1:6" x14ac:dyDescent="0.25">
      <c r="A554" s="84"/>
      <c r="B554" s="85"/>
      <c r="C554" s="84"/>
      <c r="D554" s="86"/>
      <c r="E554" s="84"/>
      <c r="F554" s="87"/>
    </row>
    <row r="555" spans="1:6" x14ac:dyDescent="0.25">
      <c r="A555" s="84"/>
      <c r="B555" s="85"/>
      <c r="C555" s="84"/>
      <c r="D555" s="86"/>
      <c r="E555" s="84"/>
      <c r="F555" s="87"/>
    </row>
    <row r="556" spans="1:6" x14ac:dyDescent="0.25">
      <c r="A556" s="84"/>
      <c r="B556" s="85"/>
      <c r="C556" s="84"/>
      <c r="D556" s="86"/>
      <c r="E556" s="84"/>
      <c r="F556" s="87"/>
    </row>
    <row r="557" spans="1:6" x14ac:dyDescent="0.25">
      <c r="A557" s="84"/>
      <c r="B557" s="85"/>
      <c r="C557" s="84"/>
      <c r="D557" s="86"/>
      <c r="E557" s="84"/>
      <c r="F557" s="87"/>
    </row>
    <row r="558" spans="1:6" x14ac:dyDescent="0.25">
      <c r="A558" s="84"/>
      <c r="B558" s="85"/>
      <c r="C558" s="84"/>
      <c r="D558" s="86"/>
      <c r="E558" s="84"/>
      <c r="F558" s="87"/>
    </row>
    <row r="559" spans="1:6" x14ac:dyDescent="0.25">
      <c r="A559" s="84"/>
      <c r="B559" s="85"/>
      <c r="C559" s="84"/>
      <c r="D559" s="86"/>
      <c r="E559" s="84"/>
      <c r="F559" s="87"/>
    </row>
    <row r="560" spans="1:6" x14ac:dyDescent="0.25">
      <c r="A560" s="84"/>
      <c r="B560" s="85"/>
      <c r="C560" s="84"/>
      <c r="D560" s="86"/>
      <c r="E560" s="84"/>
      <c r="F560" s="87"/>
    </row>
    <row r="561" spans="1:6" x14ac:dyDescent="0.25">
      <c r="A561" s="84"/>
      <c r="B561" s="85"/>
      <c r="C561" s="84"/>
      <c r="D561" s="86"/>
      <c r="E561" s="84"/>
      <c r="F561" s="87"/>
    </row>
    <row r="562" spans="1:6" x14ac:dyDescent="0.25">
      <c r="A562" s="84"/>
      <c r="B562" s="85"/>
      <c r="C562" s="84"/>
      <c r="D562" s="86"/>
      <c r="E562" s="84"/>
      <c r="F562" s="87"/>
    </row>
    <row r="563" spans="1:6" x14ac:dyDescent="0.25">
      <c r="A563" s="84"/>
      <c r="B563" s="85"/>
      <c r="C563" s="84"/>
      <c r="D563" s="86"/>
      <c r="E563" s="84"/>
      <c r="F563" s="87"/>
    </row>
    <row r="564" spans="1:6" x14ac:dyDescent="0.25">
      <c r="A564" s="84"/>
      <c r="B564" s="85"/>
      <c r="C564" s="84"/>
      <c r="D564" s="86"/>
      <c r="E564" s="84"/>
      <c r="F564" s="87"/>
    </row>
    <row r="565" spans="1:6" x14ac:dyDescent="0.25">
      <c r="A565" s="84"/>
      <c r="B565" s="85"/>
      <c r="C565" s="84"/>
      <c r="D565" s="86"/>
      <c r="E565" s="84"/>
      <c r="F565" s="87"/>
    </row>
    <row r="566" spans="1:6" x14ac:dyDescent="0.25">
      <c r="A566" s="84"/>
      <c r="B566" s="85"/>
      <c r="C566" s="84"/>
      <c r="D566" s="86"/>
      <c r="E566" s="84"/>
      <c r="F566" s="87"/>
    </row>
    <row r="567" spans="1:6" x14ac:dyDescent="0.25">
      <c r="A567" s="84"/>
      <c r="B567" s="85"/>
      <c r="C567" s="84"/>
      <c r="D567" s="86"/>
      <c r="E567" s="84"/>
      <c r="F567" s="87"/>
    </row>
    <row r="568" spans="1:6" x14ac:dyDescent="0.25">
      <c r="A568" s="84"/>
      <c r="B568" s="85"/>
      <c r="C568" s="84"/>
      <c r="D568" s="86"/>
      <c r="E568" s="84"/>
      <c r="F568" s="87"/>
    </row>
    <row r="569" spans="1:6" x14ac:dyDescent="0.25">
      <c r="A569" s="84"/>
      <c r="B569" s="85"/>
      <c r="C569" s="84"/>
      <c r="D569" s="86"/>
      <c r="E569" s="84"/>
      <c r="F569" s="87"/>
    </row>
    <row r="570" spans="1:6" x14ac:dyDescent="0.25">
      <c r="A570" s="84"/>
      <c r="B570" s="85"/>
      <c r="C570" s="84"/>
      <c r="D570" s="86"/>
      <c r="E570" s="84"/>
      <c r="F570" s="87"/>
    </row>
    <row r="571" spans="1:6" x14ac:dyDescent="0.25">
      <c r="A571" s="84"/>
      <c r="B571" s="85"/>
      <c r="C571" s="84"/>
      <c r="D571" s="86"/>
      <c r="E571" s="84"/>
      <c r="F571" s="87"/>
    </row>
    <row r="572" spans="1:6" x14ac:dyDescent="0.25">
      <c r="A572" s="84"/>
      <c r="B572" s="85"/>
      <c r="C572" s="84"/>
      <c r="D572" s="86"/>
      <c r="E572" s="84"/>
      <c r="F572" s="87"/>
    </row>
    <row r="573" spans="1:6" x14ac:dyDescent="0.25">
      <c r="A573" s="84"/>
      <c r="B573" s="85"/>
      <c r="C573" s="84"/>
      <c r="D573" s="86"/>
      <c r="E573" s="84"/>
      <c r="F573" s="87"/>
    </row>
    <row r="574" spans="1:6" x14ac:dyDescent="0.25">
      <c r="A574" s="84"/>
      <c r="B574" s="85"/>
      <c r="C574" s="84"/>
      <c r="D574" s="86"/>
      <c r="E574" s="84"/>
      <c r="F574" s="87"/>
    </row>
    <row r="575" spans="1:6" x14ac:dyDescent="0.25">
      <c r="A575" s="84"/>
      <c r="B575" s="85"/>
      <c r="C575" s="84"/>
      <c r="D575" s="86"/>
      <c r="E575" s="84"/>
      <c r="F575" s="87"/>
    </row>
    <row r="576" spans="1:6" x14ac:dyDescent="0.25">
      <c r="A576" s="84"/>
      <c r="B576" s="85"/>
      <c r="C576" s="84"/>
      <c r="D576" s="86"/>
      <c r="E576" s="84"/>
      <c r="F576" s="87"/>
    </row>
    <row r="577" spans="1:6" x14ac:dyDescent="0.25">
      <c r="A577" s="84"/>
      <c r="B577" s="85"/>
      <c r="C577" s="84"/>
      <c r="D577" s="86"/>
      <c r="E577" s="84"/>
      <c r="F577" s="87"/>
    </row>
    <row r="578" spans="1:6" x14ac:dyDescent="0.25">
      <c r="A578" s="84"/>
      <c r="B578" s="85"/>
      <c r="C578" s="84"/>
      <c r="D578" s="86"/>
      <c r="E578" s="84"/>
      <c r="F578" s="87"/>
    </row>
    <row r="579" spans="1:6" x14ac:dyDescent="0.25">
      <c r="A579" s="84"/>
      <c r="B579" s="85"/>
      <c r="C579" s="84"/>
      <c r="D579" s="86"/>
      <c r="E579" s="84"/>
      <c r="F579" s="87"/>
    </row>
    <row r="580" spans="1:6" x14ac:dyDescent="0.25">
      <c r="A580" s="84"/>
      <c r="B580" s="85"/>
      <c r="C580" s="84"/>
      <c r="D580" s="86"/>
      <c r="E580" s="84"/>
      <c r="F580" s="87"/>
    </row>
    <row r="581" spans="1:6" x14ac:dyDescent="0.25">
      <c r="A581" s="84"/>
      <c r="B581" s="85"/>
      <c r="C581" s="84"/>
      <c r="D581" s="86"/>
      <c r="E581" s="84"/>
      <c r="F581" s="87"/>
    </row>
    <row r="582" spans="1:6" x14ac:dyDescent="0.25">
      <c r="A582" s="84"/>
      <c r="B582" s="85"/>
      <c r="C582" s="84"/>
      <c r="D582" s="86"/>
      <c r="E582" s="84"/>
      <c r="F582" s="87"/>
    </row>
    <row r="583" spans="1:6" x14ac:dyDescent="0.25">
      <c r="A583" s="84"/>
      <c r="B583" s="85"/>
      <c r="C583" s="84"/>
      <c r="D583" s="86"/>
      <c r="E583" s="84"/>
      <c r="F583" s="87"/>
    </row>
    <row r="584" spans="1:6" x14ac:dyDescent="0.25">
      <c r="A584" s="84"/>
      <c r="B584" s="85"/>
      <c r="C584" s="84"/>
      <c r="D584" s="86"/>
      <c r="E584" s="84"/>
      <c r="F584" s="87"/>
    </row>
    <row r="585" spans="1:6" x14ac:dyDescent="0.25">
      <c r="A585" s="84"/>
      <c r="B585" s="85"/>
      <c r="C585" s="84"/>
      <c r="D585" s="86"/>
      <c r="E585" s="84"/>
      <c r="F585" s="87"/>
    </row>
    <row r="586" spans="1:6" x14ac:dyDescent="0.25">
      <c r="A586" s="84"/>
      <c r="B586" s="85"/>
      <c r="C586" s="84"/>
      <c r="D586" s="86"/>
      <c r="E586" s="84"/>
      <c r="F586" s="87"/>
    </row>
    <row r="587" spans="1:6" x14ac:dyDescent="0.25">
      <c r="A587" s="84"/>
      <c r="B587" s="85"/>
      <c r="C587" s="84"/>
      <c r="D587" s="86"/>
      <c r="E587" s="84"/>
      <c r="F587" s="87"/>
    </row>
    <row r="588" spans="1:6" x14ac:dyDescent="0.25">
      <c r="A588" s="84"/>
      <c r="B588" s="85"/>
      <c r="C588" s="84"/>
      <c r="D588" s="86"/>
      <c r="E588" s="84"/>
      <c r="F588" s="87"/>
    </row>
    <row r="589" spans="1:6" x14ac:dyDescent="0.25">
      <c r="A589" s="84"/>
      <c r="B589" s="85"/>
      <c r="C589" s="84"/>
      <c r="D589" s="86"/>
      <c r="E589" s="84"/>
      <c r="F589" s="87"/>
    </row>
    <row r="590" spans="1:6" x14ac:dyDescent="0.25">
      <c r="A590" s="84"/>
      <c r="B590" s="85"/>
      <c r="C590" s="84"/>
      <c r="D590" s="86"/>
      <c r="E590" s="84"/>
      <c r="F590" s="87"/>
    </row>
    <row r="591" spans="1:6" x14ac:dyDescent="0.25">
      <c r="A591" s="84"/>
      <c r="B591" s="85"/>
      <c r="C591" s="84"/>
      <c r="D591" s="86"/>
      <c r="E591" s="84"/>
      <c r="F591" s="87"/>
    </row>
    <row r="592" spans="1:6" x14ac:dyDescent="0.25">
      <c r="A592" s="84"/>
      <c r="B592" s="85"/>
      <c r="C592" s="84"/>
      <c r="D592" s="86"/>
      <c r="E592" s="84"/>
      <c r="F592" s="87"/>
    </row>
    <row r="593" spans="1:6" x14ac:dyDescent="0.25">
      <c r="A593" s="84"/>
      <c r="B593" s="85"/>
      <c r="C593" s="84"/>
      <c r="D593" s="86"/>
      <c r="E593" s="84"/>
      <c r="F593" s="87"/>
    </row>
    <row r="594" spans="1:6" x14ac:dyDescent="0.25">
      <c r="A594" s="84"/>
      <c r="B594" s="85"/>
      <c r="C594" s="84"/>
      <c r="D594" s="86"/>
      <c r="E594" s="84"/>
      <c r="F594" s="87"/>
    </row>
    <row r="595" spans="1:6" x14ac:dyDescent="0.25">
      <c r="A595" s="84"/>
      <c r="B595" s="85"/>
      <c r="C595" s="84"/>
      <c r="D595" s="86"/>
      <c r="E595" s="84"/>
      <c r="F595" s="87"/>
    </row>
    <row r="596" spans="1:6" x14ac:dyDescent="0.25">
      <c r="A596" s="84"/>
      <c r="B596" s="85"/>
      <c r="C596" s="84"/>
      <c r="D596" s="86"/>
      <c r="E596" s="84"/>
      <c r="F596" s="87"/>
    </row>
    <row r="597" spans="1:6" x14ac:dyDescent="0.25">
      <c r="A597" s="84"/>
      <c r="B597" s="85"/>
      <c r="C597" s="84"/>
      <c r="D597" s="86"/>
      <c r="E597" s="84"/>
      <c r="F597" s="87"/>
    </row>
    <row r="598" spans="1:6" x14ac:dyDescent="0.25">
      <c r="A598" s="84"/>
      <c r="B598" s="85"/>
      <c r="C598" s="84"/>
      <c r="D598" s="86"/>
      <c r="E598" s="84"/>
      <c r="F598" s="87"/>
    </row>
    <row r="599" spans="1:6" x14ac:dyDescent="0.25">
      <c r="A599" s="84"/>
      <c r="B599" s="85"/>
      <c r="C599" s="84"/>
      <c r="D599" s="86"/>
      <c r="E599" s="84"/>
      <c r="F599" s="87"/>
    </row>
    <row r="600" spans="1:6" x14ac:dyDescent="0.25">
      <c r="A600" s="84"/>
      <c r="B600" s="85"/>
      <c r="C600" s="84"/>
      <c r="D600" s="86"/>
      <c r="E600" s="84"/>
      <c r="F600" s="87"/>
    </row>
    <row r="601" spans="1:6" x14ac:dyDescent="0.25">
      <c r="A601" s="84"/>
      <c r="B601" s="85"/>
      <c r="C601" s="84"/>
      <c r="D601" s="86"/>
      <c r="E601" s="84"/>
      <c r="F601" s="87"/>
    </row>
    <row r="602" spans="1:6" x14ac:dyDescent="0.25">
      <c r="A602" s="84"/>
      <c r="B602" s="85"/>
      <c r="C602" s="84"/>
      <c r="D602" s="86"/>
      <c r="E602" s="84"/>
      <c r="F602" s="87"/>
    </row>
    <row r="603" spans="1:6" x14ac:dyDescent="0.25">
      <c r="A603" s="84"/>
      <c r="B603" s="85"/>
      <c r="C603" s="84"/>
      <c r="D603" s="86"/>
      <c r="E603" s="84"/>
      <c r="F603" s="87"/>
    </row>
    <row r="604" spans="1:6" x14ac:dyDescent="0.25">
      <c r="A604" s="84"/>
      <c r="B604" s="85"/>
      <c r="C604" s="84"/>
      <c r="D604" s="86"/>
      <c r="E604" s="84"/>
      <c r="F604" s="87"/>
    </row>
    <row r="605" spans="1:6" x14ac:dyDescent="0.25">
      <c r="A605" s="84"/>
      <c r="B605" s="85"/>
      <c r="C605" s="84"/>
      <c r="D605" s="86"/>
      <c r="E605" s="84"/>
      <c r="F605" s="87"/>
    </row>
    <row r="606" spans="1:6" x14ac:dyDescent="0.25">
      <c r="A606" s="84"/>
      <c r="B606" s="85"/>
      <c r="C606" s="84"/>
      <c r="D606" s="86"/>
      <c r="E606" s="84"/>
      <c r="F606" s="87"/>
    </row>
    <row r="607" spans="1:6" x14ac:dyDescent="0.25">
      <c r="A607" s="84"/>
      <c r="B607" s="85"/>
      <c r="C607" s="84"/>
      <c r="D607" s="86"/>
      <c r="E607" s="84"/>
      <c r="F607" s="87"/>
    </row>
    <row r="608" spans="1:6" x14ac:dyDescent="0.25">
      <c r="A608" s="84"/>
      <c r="B608" s="85"/>
      <c r="C608" s="84"/>
      <c r="D608" s="86"/>
      <c r="E608" s="84"/>
      <c r="F608" s="87"/>
    </row>
    <row r="609" spans="1:6" x14ac:dyDescent="0.25">
      <c r="A609" s="84"/>
      <c r="B609" s="85"/>
      <c r="C609" s="84"/>
      <c r="D609" s="86"/>
      <c r="E609" s="84"/>
      <c r="F609" s="87"/>
    </row>
    <row r="610" spans="1:6" x14ac:dyDescent="0.25">
      <c r="A610" s="84"/>
      <c r="B610" s="85"/>
      <c r="C610" s="84"/>
      <c r="D610" s="86"/>
      <c r="E610" s="84"/>
      <c r="F610" s="87"/>
    </row>
    <row r="611" spans="1:6" x14ac:dyDescent="0.25">
      <c r="A611" s="84"/>
      <c r="B611" s="85"/>
      <c r="C611" s="84"/>
      <c r="D611" s="86"/>
      <c r="E611" s="84"/>
      <c r="F611" s="87"/>
    </row>
    <row r="612" spans="1:6" x14ac:dyDescent="0.25">
      <c r="A612" s="84"/>
      <c r="B612" s="85"/>
      <c r="C612" s="84"/>
      <c r="D612" s="86"/>
      <c r="E612" s="84"/>
      <c r="F612" s="87"/>
    </row>
    <row r="613" spans="1:6" x14ac:dyDescent="0.25">
      <c r="A613" s="84"/>
      <c r="B613" s="85"/>
      <c r="C613" s="84"/>
      <c r="D613" s="86"/>
      <c r="E613" s="84"/>
      <c r="F613" s="87"/>
    </row>
    <row r="614" spans="1:6" x14ac:dyDescent="0.25">
      <c r="A614" s="84"/>
      <c r="B614" s="85"/>
      <c r="C614" s="84"/>
      <c r="D614" s="86"/>
      <c r="E614" s="84"/>
      <c r="F614" s="87"/>
    </row>
    <row r="615" spans="1:6" x14ac:dyDescent="0.25">
      <c r="A615" s="84"/>
      <c r="B615" s="85"/>
      <c r="C615" s="84"/>
      <c r="D615" s="86"/>
      <c r="E615" s="84"/>
      <c r="F615" s="87"/>
    </row>
    <row r="616" spans="1:6" x14ac:dyDescent="0.25">
      <c r="A616" s="84"/>
      <c r="B616" s="85"/>
      <c r="C616" s="84"/>
      <c r="D616" s="86"/>
      <c r="E616" s="84"/>
      <c r="F616" s="87"/>
    </row>
    <row r="617" spans="1:6" x14ac:dyDescent="0.25">
      <c r="A617" s="84"/>
      <c r="B617" s="85"/>
      <c r="C617" s="84"/>
      <c r="D617" s="86"/>
      <c r="E617" s="84"/>
      <c r="F617" s="87"/>
    </row>
    <row r="618" spans="1:6" x14ac:dyDescent="0.25">
      <c r="A618" s="84"/>
      <c r="B618" s="85"/>
      <c r="C618" s="84"/>
      <c r="D618" s="86"/>
      <c r="E618" s="84"/>
      <c r="F618" s="87"/>
    </row>
    <row r="619" spans="1:6" x14ac:dyDescent="0.25">
      <c r="A619" s="84"/>
      <c r="B619" s="85"/>
      <c r="C619" s="84"/>
      <c r="D619" s="86"/>
      <c r="E619" s="84"/>
      <c r="F619" s="87"/>
    </row>
    <row r="620" spans="1:6" x14ac:dyDescent="0.25">
      <c r="A620" s="84"/>
      <c r="B620" s="85"/>
      <c r="C620" s="84"/>
      <c r="D620" s="86"/>
      <c r="E620" s="84"/>
      <c r="F620" s="87"/>
    </row>
    <row r="621" spans="1:6" x14ac:dyDescent="0.25">
      <c r="A621" s="84"/>
      <c r="B621" s="85"/>
      <c r="C621" s="84"/>
      <c r="D621" s="86"/>
      <c r="E621" s="84"/>
      <c r="F621" s="87"/>
    </row>
    <row r="622" spans="1:6" x14ac:dyDescent="0.25">
      <c r="A622" s="84"/>
      <c r="B622" s="85"/>
      <c r="C622" s="84"/>
      <c r="D622" s="86"/>
      <c r="E622" s="84"/>
      <c r="F622" s="87"/>
    </row>
    <row r="623" spans="1:6" x14ac:dyDescent="0.25">
      <c r="A623" s="84"/>
      <c r="B623" s="85"/>
      <c r="C623" s="84"/>
      <c r="D623" s="86"/>
      <c r="E623" s="84"/>
      <c r="F623" s="87"/>
    </row>
    <row r="624" spans="1:6" x14ac:dyDescent="0.25">
      <c r="A624" s="84"/>
      <c r="B624" s="85"/>
      <c r="C624" s="84"/>
      <c r="D624" s="86"/>
      <c r="E624" s="84"/>
      <c r="F624" s="87"/>
    </row>
    <row r="625" spans="1:6" x14ac:dyDescent="0.25">
      <c r="A625" s="84"/>
      <c r="B625" s="85"/>
      <c r="C625" s="84"/>
      <c r="D625" s="86"/>
      <c r="E625" s="84"/>
      <c r="F625" s="87"/>
    </row>
    <row r="626" spans="1:6" x14ac:dyDescent="0.25">
      <c r="A626" s="84"/>
      <c r="B626" s="85"/>
      <c r="C626" s="84"/>
      <c r="D626" s="86"/>
      <c r="E626" s="84"/>
      <c r="F626" s="87"/>
    </row>
    <row r="627" spans="1:6" x14ac:dyDescent="0.25">
      <c r="A627" s="84"/>
      <c r="B627" s="85"/>
      <c r="C627" s="84"/>
      <c r="D627" s="86"/>
      <c r="E627" s="84"/>
      <c r="F627" s="87"/>
    </row>
    <row r="628" spans="1:6" x14ac:dyDescent="0.25">
      <c r="A628" s="84"/>
      <c r="B628" s="85"/>
      <c r="C628" s="84"/>
      <c r="D628" s="86"/>
      <c r="E628" s="84"/>
      <c r="F628" s="87"/>
    </row>
    <row r="629" spans="1:6" x14ac:dyDescent="0.25">
      <c r="A629" s="84"/>
      <c r="B629" s="85"/>
      <c r="C629" s="84"/>
      <c r="D629" s="86"/>
      <c r="E629" s="84"/>
      <c r="F629" s="87"/>
    </row>
    <row r="630" spans="1:6" x14ac:dyDescent="0.25">
      <c r="A630" s="84"/>
      <c r="B630" s="85"/>
      <c r="C630" s="84"/>
      <c r="D630" s="86"/>
      <c r="E630" s="84"/>
      <c r="F630" s="87"/>
    </row>
    <row r="631" spans="1:6" x14ac:dyDescent="0.25">
      <c r="A631" s="84"/>
      <c r="B631" s="85"/>
      <c r="C631" s="84"/>
      <c r="D631" s="86"/>
      <c r="E631" s="84"/>
      <c r="F631" s="87"/>
    </row>
    <row r="632" spans="1:6" x14ac:dyDescent="0.25">
      <c r="A632" s="84"/>
      <c r="B632" s="85"/>
      <c r="C632" s="84"/>
      <c r="D632" s="86"/>
      <c r="E632" s="84"/>
      <c r="F632" s="87"/>
    </row>
    <row r="633" spans="1:6" x14ac:dyDescent="0.25">
      <c r="A633" s="84"/>
      <c r="B633" s="85"/>
      <c r="C633" s="84"/>
      <c r="D633" s="86"/>
      <c r="E633" s="84"/>
      <c r="F633" s="87"/>
    </row>
    <row r="634" spans="1:6" x14ac:dyDescent="0.25">
      <c r="A634" s="84"/>
      <c r="B634" s="85"/>
      <c r="C634" s="84"/>
      <c r="D634" s="86"/>
      <c r="E634" s="84"/>
      <c r="F634" s="87"/>
    </row>
    <row r="635" spans="1:6" x14ac:dyDescent="0.25">
      <c r="A635" s="84"/>
      <c r="B635" s="85"/>
      <c r="C635" s="84"/>
      <c r="D635" s="86"/>
      <c r="E635" s="84"/>
      <c r="F635" s="87"/>
    </row>
    <row r="636" spans="1:6" x14ac:dyDescent="0.25">
      <c r="A636" s="84"/>
      <c r="B636" s="85"/>
      <c r="C636" s="84"/>
      <c r="D636" s="86"/>
      <c r="E636" s="84"/>
      <c r="F636" s="87"/>
    </row>
    <row r="637" spans="1:6" x14ac:dyDescent="0.25">
      <c r="A637" s="84"/>
      <c r="B637" s="85"/>
      <c r="C637" s="84"/>
      <c r="D637" s="86"/>
      <c r="E637" s="84"/>
      <c r="F637" s="87"/>
    </row>
    <row r="638" spans="1:6" x14ac:dyDescent="0.25">
      <c r="A638" s="84"/>
      <c r="B638" s="85"/>
      <c r="C638" s="84"/>
      <c r="D638" s="86"/>
      <c r="E638" s="84"/>
      <c r="F638" s="87"/>
    </row>
    <row r="639" spans="1:6" x14ac:dyDescent="0.25">
      <c r="A639" s="84"/>
      <c r="B639" s="85"/>
      <c r="C639" s="84"/>
      <c r="D639" s="86"/>
      <c r="E639" s="84"/>
      <c r="F639" s="87"/>
    </row>
    <row r="640" spans="1:6" x14ac:dyDescent="0.25">
      <c r="A640" s="84"/>
      <c r="B640" s="85"/>
      <c r="C640" s="84"/>
      <c r="D640" s="86"/>
      <c r="E640" s="84"/>
      <c r="F640" s="87"/>
    </row>
    <row r="641" spans="1:6" x14ac:dyDescent="0.25">
      <c r="A641" s="84"/>
      <c r="B641" s="85"/>
      <c r="C641" s="84"/>
      <c r="D641" s="86"/>
      <c r="E641" s="84"/>
      <c r="F641" s="87"/>
    </row>
    <row r="642" spans="1:6" x14ac:dyDescent="0.25">
      <c r="A642" s="84"/>
      <c r="B642" s="85"/>
      <c r="C642" s="84"/>
      <c r="D642" s="86"/>
      <c r="E642" s="84"/>
      <c r="F642" s="87"/>
    </row>
    <row r="643" spans="1:6" x14ac:dyDescent="0.25">
      <c r="A643" s="84"/>
      <c r="B643" s="85"/>
      <c r="C643" s="84"/>
      <c r="D643" s="86"/>
      <c r="E643" s="84"/>
      <c r="F643" s="87"/>
    </row>
    <row r="644" spans="1:6" x14ac:dyDescent="0.25">
      <c r="A644" s="84"/>
      <c r="B644" s="85"/>
      <c r="C644" s="84"/>
      <c r="D644" s="86"/>
      <c r="E644" s="84"/>
      <c r="F644" s="87"/>
    </row>
    <row r="645" spans="1:6" x14ac:dyDescent="0.25">
      <c r="A645" s="84"/>
      <c r="B645" s="85"/>
      <c r="C645" s="84"/>
      <c r="D645" s="86"/>
      <c r="E645" s="84"/>
      <c r="F645" s="87"/>
    </row>
    <row r="646" spans="1:6" x14ac:dyDescent="0.25">
      <c r="A646" s="84"/>
      <c r="B646" s="85"/>
      <c r="C646" s="84"/>
      <c r="D646" s="86"/>
      <c r="E646" s="84"/>
      <c r="F646" s="87"/>
    </row>
    <row r="647" spans="1:6" x14ac:dyDescent="0.25">
      <c r="A647" s="84"/>
      <c r="B647" s="85"/>
      <c r="C647" s="84"/>
      <c r="D647" s="86"/>
      <c r="E647" s="84"/>
      <c r="F647" s="87"/>
    </row>
    <row r="648" spans="1:6" x14ac:dyDescent="0.25">
      <c r="A648" s="84"/>
      <c r="B648" s="85"/>
      <c r="C648" s="84"/>
      <c r="D648" s="86"/>
      <c r="E648" s="84"/>
      <c r="F648" s="87"/>
    </row>
    <row r="649" spans="1:6" x14ac:dyDescent="0.25">
      <c r="A649" s="84"/>
      <c r="B649" s="85"/>
      <c r="C649" s="84"/>
      <c r="D649" s="86"/>
      <c r="E649" s="84"/>
      <c r="F649" s="87"/>
    </row>
    <row r="650" spans="1:6" x14ac:dyDescent="0.25">
      <c r="A650" s="84"/>
      <c r="B650" s="85"/>
      <c r="C650" s="84"/>
      <c r="D650" s="86"/>
      <c r="E650" s="84"/>
      <c r="F650" s="87"/>
    </row>
    <row r="651" spans="1:6" x14ac:dyDescent="0.25">
      <c r="A651" s="84"/>
      <c r="B651" s="85"/>
      <c r="C651" s="84"/>
      <c r="D651" s="86"/>
      <c r="E651" s="84"/>
      <c r="F651" s="87"/>
    </row>
    <row r="652" spans="1:6" x14ac:dyDescent="0.25">
      <c r="A652" s="84"/>
      <c r="B652" s="85"/>
      <c r="C652" s="84"/>
      <c r="D652" s="86"/>
      <c r="E652" s="84"/>
      <c r="F652" s="87"/>
    </row>
    <row r="653" spans="1:6" x14ac:dyDescent="0.25">
      <c r="A653" s="84"/>
      <c r="B653" s="85"/>
      <c r="C653" s="84"/>
      <c r="D653" s="86"/>
      <c r="E653" s="84"/>
      <c r="F653" s="87"/>
    </row>
    <row r="654" spans="1:6" x14ac:dyDescent="0.25">
      <c r="A654" s="84"/>
      <c r="B654" s="85"/>
      <c r="C654" s="84"/>
      <c r="D654" s="86"/>
      <c r="E654" s="84"/>
      <c r="F654" s="87"/>
    </row>
    <row r="655" spans="1:6" x14ac:dyDescent="0.25">
      <c r="A655" s="84"/>
      <c r="B655" s="85"/>
      <c r="C655" s="84"/>
      <c r="D655" s="86"/>
      <c r="E655" s="84"/>
      <c r="F655" s="87"/>
    </row>
    <row r="656" spans="1:6" x14ac:dyDescent="0.25">
      <c r="A656" s="84"/>
      <c r="B656" s="85"/>
      <c r="C656" s="84"/>
      <c r="D656" s="86"/>
      <c r="E656" s="84"/>
      <c r="F656" s="87"/>
    </row>
    <row r="657" spans="1:6" x14ac:dyDescent="0.25">
      <c r="A657" s="84"/>
      <c r="B657" s="85"/>
      <c r="C657" s="84"/>
      <c r="D657" s="86"/>
      <c r="E657" s="84"/>
      <c r="F657" s="87"/>
    </row>
    <row r="658" spans="1:6" x14ac:dyDescent="0.25">
      <c r="A658" s="84"/>
      <c r="B658" s="85"/>
      <c r="C658" s="84"/>
      <c r="D658" s="86"/>
      <c r="E658" s="84"/>
      <c r="F658" s="87"/>
    </row>
    <row r="659" spans="1:6" x14ac:dyDescent="0.25">
      <c r="A659" s="84"/>
      <c r="B659" s="85"/>
      <c r="C659" s="84"/>
      <c r="D659" s="86"/>
      <c r="E659" s="84"/>
      <c r="F659" s="87"/>
    </row>
    <row r="660" spans="1:6" x14ac:dyDescent="0.25">
      <c r="A660" s="84"/>
      <c r="B660" s="85"/>
      <c r="C660" s="84"/>
      <c r="D660" s="86"/>
      <c r="E660" s="84"/>
      <c r="F660" s="87"/>
    </row>
    <row r="661" spans="1:6" x14ac:dyDescent="0.25">
      <c r="A661" s="84"/>
      <c r="B661" s="85"/>
      <c r="C661" s="84"/>
      <c r="D661" s="86"/>
      <c r="E661" s="84"/>
      <c r="F661" s="87"/>
    </row>
    <row r="662" spans="1:6" x14ac:dyDescent="0.25">
      <c r="A662" s="84"/>
      <c r="B662" s="85"/>
      <c r="C662" s="84"/>
      <c r="D662" s="86"/>
      <c r="E662" s="84"/>
      <c r="F662" s="87"/>
    </row>
    <row r="663" spans="1:6" x14ac:dyDescent="0.25">
      <c r="A663" s="84"/>
      <c r="B663" s="85"/>
      <c r="C663" s="84"/>
      <c r="D663" s="86"/>
      <c r="E663" s="84"/>
      <c r="F663" s="87"/>
    </row>
    <row r="664" spans="1:6" x14ac:dyDescent="0.25">
      <c r="A664" s="84"/>
      <c r="B664" s="85"/>
      <c r="C664" s="84"/>
      <c r="D664" s="86"/>
      <c r="E664" s="84"/>
      <c r="F664" s="87"/>
    </row>
    <row r="665" spans="1:6" x14ac:dyDescent="0.25">
      <c r="A665" s="84"/>
      <c r="B665" s="85"/>
      <c r="C665" s="84"/>
      <c r="D665" s="86"/>
      <c r="E665" s="84"/>
      <c r="F665" s="87"/>
    </row>
    <row r="666" spans="1:6" x14ac:dyDescent="0.25">
      <c r="A666" s="84"/>
      <c r="B666" s="85"/>
      <c r="C666" s="84"/>
      <c r="D666" s="86"/>
      <c r="E666" s="84"/>
      <c r="F666" s="87"/>
    </row>
    <row r="667" spans="1:6" x14ac:dyDescent="0.25">
      <c r="A667" s="84"/>
      <c r="B667" s="85"/>
      <c r="C667" s="84"/>
      <c r="D667" s="86"/>
      <c r="E667" s="84"/>
      <c r="F667" s="87"/>
    </row>
    <row r="668" spans="1:6" x14ac:dyDescent="0.25">
      <c r="A668" s="84"/>
      <c r="B668" s="85"/>
      <c r="C668" s="84"/>
      <c r="D668" s="86"/>
      <c r="E668" s="84"/>
      <c r="F668" s="87"/>
    </row>
    <row r="669" spans="1:6" x14ac:dyDescent="0.25">
      <c r="A669" s="84"/>
      <c r="B669" s="85"/>
      <c r="C669" s="84"/>
      <c r="D669" s="86"/>
      <c r="E669" s="84"/>
      <c r="F669" s="87"/>
    </row>
    <row r="670" spans="1:6" x14ac:dyDescent="0.25">
      <c r="A670" s="84"/>
      <c r="B670" s="85"/>
      <c r="C670" s="84"/>
      <c r="D670" s="86"/>
      <c r="E670" s="84"/>
      <c r="F670" s="87"/>
    </row>
    <row r="671" spans="1:6" x14ac:dyDescent="0.25">
      <c r="A671" s="84"/>
      <c r="B671" s="85"/>
      <c r="C671" s="84"/>
      <c r="D671" s="86"/>
      <c r="E671" s="84"/>
      <c r="F671" s="87"/>
    </row>
    <row r="672" spans="1:6" x14ac:dyDescent="0.25">
      <c r="A672" s="84"/>
      <c r="B672" s="85"/>
      <c r="C672" s="84"/>
      <c r="D672" s="86"/>
      <c r="E672" s="84"/>
      <c r="F672" s="87"/>
    </row>
    <row r="673" spans="1:6" x14ac:dyDescent="0.25">
      <c r="A673" s="84"/>
      <c r="B673" s="85"/>
      <c r="C673" s="84"/>
      <c r="D673" s="86"/>
      <c r="E673" s="84"/>
      <c r="F673" s="87"/>
    </row>
    <row r="674" spans="1:6" x14ac:dyDescent="0.25">
      <c r="A674" s="84"/>
      <c r="B674" s="85"/>
      <c r="C674" s="84"/>
      <c r="D674" s="86"/>
      <c r="E674" s="84"/>
      <c r="F674" s="87"/>
    </row>
    <row r="675" spans="1:6" x14ac:dyDescent="0.25">
      <c r="A675" s="84"/>
      <c r="B675" s="85"/>
      <c r="C675" s="84"/>
      <c r="D675" s="86"/>
      <c r="E675" s="84"/>
      <c r="F675" s="87"/>
    </row>
    <row r="676" spans="1:6" x14ac:dyDescent="0.25">
      <c r="A676" s="84"/>
      <c r="B676" s="85"/>
      <c r="C676" s="84"/>
      <c r="D676" s="86"/>
      <c r="E676" s="84"/>
      <c r="F676" s="87"/>
    </row>
    <row r="677" spans="1:6" x14ac:dyDescent="0.25">
      <c r="A677" s="84"/>
      <c r="B677" s="85"/>
      <c r="C677" s="84"/>
      <c r="D677" s="86"/>
      <c r="E677" s="84"/>
      <c r="F677" s="87"/>
    </row>
    <row r="678" spans="1:6" x14ac:dyDescent="0.25">
      <c r="A678" s="84"/>
      <c r="B678" s="85"/>
      <c r="C678" s="84"/>
      <c r="D678" s="86"/>
      <c r="E678" s="84"/>
      <c r="F678" s="87"/>
    </row>
    <row r="679" spans="1:6" x14ac:dyDescent="0.25">
      <c r="A679" s="84"/>
      <c r="B679" s="85"/>
      <c r="C679" s="84"/>
      <c r="D679" s="86"/>
      <c r="E679" s="84"/>
      <c r="F679" s="87"/>
    </row>
    <row r="680" spans="1:6" x14ac:dyDescent="0.25">
      <c r="A680" s="84"/>
      <c r="B680" s="85"/>
      <c r="C680" s="84"/>
      <c r="D680" s="86"/>
      <c r="E680" s="84"/>
      <c r="F680" s="87"/>
    </row>
    <row r="681" spans="1:6" x14ac:dyDescent="0.25">
      <c r="A681" s="84"/>
      <c r="B681" s="85"/>
      <c r="C681" s="84"/>
      <c r="D681" s="86"/>
      <c r="E681" s="84"/>
      <c r="F681" s="87"/>
    </row>
    <row r="682" spans="1:6" x14ac:dyDescent="0.25">
      <c r="A682" s="84"/>
      <c r="B682" s="85"/>
      <c r="C682" s="84"/>
      <c r="D682" s="86"/>
      <c r="E682" s="84"/>
      <c r="F682" s="87"/>
    </row>
    <row r="683" spans="1:6" x14ac:dyDescent="0.25">
      <c r="A683" s="84"/>
      <c r="B683" s="85"/>
      <c r="C683" s="84"/>
      <c r="D683" s="86"/>
      <c r="E683" s="84"/>
      <c r="F683" s="87"/>
    </row>
    <row r="684" spans="1:6" x14ac:dyDescent="0.25">
      <c r="A684" s="84"/>
      <c r="B684" s="85"/>
      <c r="C684" s="84"/>
      <c r="D684" s="86"/>
      <c r="E684" s="84"/>
      <c r="F684" s="87"/>
    </row>
    <row r="685" spans="1:6" x14ac:dyDescent="0.25">
      <c r="A685" s="84"/>
      <c r="B685" s="85"/>
      <c r="C685" s="84"/>
      <c r="D685" s="86"/>
      <c r="E685" s="84"/>
      <c r="F685" s="87"/>
    </row>
    <row r="686" spans="1:6" x14ac:dyDescent="0.25">
      <c r="A686" s="84"/>
      <c r="B686" s="85"/>
      <c r="C686" s="84"/>
      <c r="D686" s="86"/>
      <c r="E686" s="84"/>
      <c r="F686" s="87"/>
    </row>
    <row r="687" spans="1:6" x14ac:dyDescent="0.25">
      <c r="A687" s="84"/>
      <c r="B687" s="85"/>
      <c r="C687" s="84"/>
      <c r="D687" s="86"/>
      <c r="E687" s="84"/>
      <c r="F687" s="87"/>
    </row>
    <row r="688" spans="1:6" x14ac:dyDescent="0.25">
      <c r="A688" s="84"/>
      <c r="B688" s="85"/>
      <c r="C688" s="84"/>
      <c r="D688" s="86"/>
      <c r="E688" s="84"/>
      <c r="F688" s="87"/>
    </row>
    <row r="689" spans="1:6" x14ac:dyDescent="0.25">
      <c r="A689" s="84"/>
      <c r="B689" s="85"/>
      <c r="C689" s="84"/>
      <c r="D689" s="86"/>
      <c r="E689" s="84"/>
      <c r="F689" s="87"/>
    </row>
    <row r="690" spans="1:6" x14ac:dyDescent="0.25">
      <c r="A690" s="84"/>
      <c r="B690" s="85"/>
      <c r="C690" s="84"/>
      <c r="D690" s="86"/>
      <c r="E690" s="84"/>
      <c r="F690" s="87"/>
    </row>
    <row r="691" spans="1:6" x14ac:dyDescent="0.25">
      <c r="A691" s="84"/>
      <c r="B691" s="85"/>
      <c r="C691" s="84"/>
      <c r="D691" s="86"/>
      <c r="E691" s="84"/>
      <c r="F691" s="87"/>
    </row>
    <row r="692" spans="1:6" x14ac:dyDescent="0.25">
      <c r="A692" s="84"/>
      <c r="B692" s="85"/>
      <c r="C692" s="84"/>
      <c r="D692" s="86"/>
      <c r="E692" s="84"/>
      <c r="F692" s="87"/>
    </row>
    <row r="693" spans="1:6" x14ac:dyDescent="0.25">
      <c r="A693" s="84"/>
      <c r="B693" s="85"/>
      <c r="C693" s="84"/>
      <c r="D693" s="86"/>
      <c r="E693" s="84"/>
      <c r="F693" s="87"/>
    </row>
    <row r="694" spans="1:6" x14ac:dyDescent="0.25">
      <c r="A694" s="84"/>
      <c r="B694" s="85"/>
      <c r="C694" s="84"/>
      <c r="D694" s="86"/>
      <c r="E694" s="84"/>
      <c r="F694" s="87"/>
    </row>
    <row r="695" spans="1:6" x14ac:dyDescent="0.25">
      <c r="A695" s="84"/>
      <c r="B695" s="85"/>
      <c r="C695" s="84"/>
      <c r="D695" s="86"/>
      <c r="E695" s="84"/>
      <c r="F695" s="87"/>
    </row>
    <row r="696" spans="1:6" x14ac:dyDescent="0.25">
      <c r="A696" s="84"/>
      <c r="B696" s="85"/>
      <c r="C696" s="84"/>
      <c r="D696" s="86"/>
      <c r="E696" s="84"/>
      <c r="F696" s="87"/>
    </row>
    <row r="697" spans="1:6" x14ac:dyDescent="0.25">
      <c r="A697" s="84"/>
      <c r="B697" s="85"/>
      <c r="C697" s="84"/>
      <c r="D697" s="86"/>
      <c r="E697" s="84"/>
      <c r="F697" s="87"/>
    </row>
    <row r="698" spans="1:6" x14ac:dyDescent="0.25">
      <c r="A698" s="84"/>
      <c r="B698" s="85"/>
      <c r="C698" s="84"/>
      <c r="D698" s="86"/>
      <c r="E698" s="84"/>
      <c r="F698" s="87"/>
    </row>
    <row r="699" spans="1:6" x14ac:dyDescent="0.25">
      <c r="A699" s="84"/>
      <c r="B699" s="85"/>
      <c r="C699" s="84"/>
      <c r="D699" s="86"/>
      <c r="E699" s="84"/>
      <c r="F699" s="87"/>
    </row>
    <row r="700" spans="1:6" x14ac:dyDescent="0.25">
      <c r="A700" s="84"/>
      <c r="B700" s="85"/>
      <c r="C700" s="84"/>
      <c r="D700" s="86"/>
      <c r="E700" s="84"/>
      <c r="F700" s="87"/>
    </row>
    <row r="701" spans="1:6" x14ac:dyDescent="0.25">
      <c r="A701" s="84"/>
      <c r="B701" s="85"/>
      <c r="C701" s="84"/>
      <c r="D701" s="86"/>
      <c r="E701" s="84"/>
      <c r="F701" s="87"/>
    </row>
    <row r="702" spans="1:6" x14ac:dyDescent="0.25">
      <c r="A702" s="84"/>
      <c r="B702" s="85"/>
      <c r="C702" s="84"/>
      <c r="D702" s="86"/>
      <c r="E702" s="84"/>
      <c r="F702" s="87"/>
    </row>
    <row r="703" spans="1:6" x14ac:dyDescent="0.25">
      <c r="A703" s="84"/>
      <c r="B703" s="85"/>
      <c r="C703" s="84"/>
      <c r="D703" s="86"/>
      <c r="E703" s="84"/>
      <c r="F703" s="87"/>
    </row>
    <row r="704" spans="1:6" x14ac:dyDescent="0.25">
      <c r="A704" s="84"/>
      <c r="B704" s="85"/>
      <c r="C704" s="84"/>
      <c r="D704" s="86"/>
      <c r="E704" s="84"/>
      <c r="F704" s="87"/>
    </row>
    <row r="705" spans="1:6" x14ac:dyDescent="0.25">
      <c r="A705" s="84"/>
      <c r="B705" s="85"/>
      <c r="C705" s="84"/>
      <c r="D705" s="86"/>
      <c r="E705" s="84"/>
      <c r="F705" s="87"/>
    </row>
    <row r="706" spans="1:6" x14ac:dyDescent="0.25">
      <c r="A706" s="84"/>
      <c r="B706" s="85"/>
      <c r="C706" s="84"/>
      <c r="D706" s="86"/>
      <c r="E706" s="84"/>
      <c r="F706" s="87"/>
    </row>
    <row r="707" spans="1:6" x14ac:dyDescent="0.25">
      <c r="A707" s="84"/>
      <c r="B707" s="85"/>
      <c r="C707" s="84"/>
      <c r="D707" s="86"/>
      <c r="E707" s="84"/>
      <c r="F707" s="87"/>
    </row>
    <row r="708" spans="1:6" x14ac:dyDescent="0.25">
      <c r="A708" s="84"/>
      <c r="B708" s="85"/>
      <c r="C708" s="84"/>
      <c r="D708" s="86"/>
      <c r="E708" s="84"/>
      <c r="F708" s="87"/>
    </row>
    <row r="709" spans="1:6" x14ac:dyDescent="0.25">
      <c r="A709" s="84"/>
      <c r="B709" s="85"/>
      <c r="C709" s="84"/>
      <c r="D709" s="86"/>
      <c r="E709" s="84"/>
      <c r="F709" s="87"/>
    </row>
    <row r="710" spans="1:6" x14ac:dyDescent="0.25">
      <c r="A710" s="84"/>
      <c r="B710" s="85"/>
      <c r="C710" s="84"/>
      <c r="D710" s="86"/>
      <c r="E710" s="84"/>
      <c r="F710" s="87"/>
    </row>
    <row r="711" spans="1:6" x14ac:dyDescent="0.25">
      <c r="A711" s="84"/>
      <c r="B711" s="85"/>
      <c r="C711" s="84"/>
      <c r="D711" s="86"/>
      <c r="E711" s="84"/>
      <c r="F711" s="87"/>
    </row>
    <row r="712" spans="1:6" x14ac:dyDescent="0.25">
      <c r="A712" s="84"/>
      <c r="B712" s="85"/>
      <c r="C712" s="84"/>
      <c r="D712" s="86"/>
      <c r="E712" s="84"/>
      <c r="F712" s="87"/>
    </row>
    <row r="713" spans="1:6" x14ac:dyDescent="0.25">
      <c r="A713" s="84"/>
      <c r="B713" s="85"/>
      <c r="C713" s="84"/>
      <c r="D713" s="86"/>
      <c r="E713" s="84"/>
      <c r="F713" s="87"/>
    </row>
    <row r="714" spans="1:6" x14ac:dyDescent="0.25">
      <c r="A714" s="84"/>
      <c r="B714" s="85"/>
      <c r="C714" s="84"/>
      <c r="D714" s="86"/>
      <c r="E714" s="84"/>
      <c r="F714" s="87"/>
    </row>
    <row r="715" spans="1:6" x14ac:dyDescent="0.25">
      <c r="A715" s="84"/>
      <c r="B715" s="85"/>
      <c r="C715" s="84"/>
      <c r="D715" s="86"/>
      <c r="E715" s="84"/>
      <c r="F715" s="87"/>
    </row>
    <row r="716" spans="1:6" x14ac:dyDescent="0.25">
      <c r="A716" s="84"/>
      <c r="B716" s="85"/>
      <c r="C716" s="84"/>
      <c r="D716" s="86"/>
      <c r="E716" s="84"/>
      <c r="F716" s="87"/>
    </row>
    <row r="717" spans="1:6" x14ac:dyDescent="0.25">
      <c r="A717" s="84"/>
      <c r="B717" s="85"/>
      <c r="C717" s="84"/>
      <c r="D717" s="86"/>
      <c r="E717" s="84"/>
      <c r="F717" s="87"/>
    </row>
    <row r="718" spans="1:6" x14ac:dyDescent="0.25">
      <c r="A718" s="84"/>
      <c r="B718" s="85"/>
      <c r="C718" s="84"/>
      <c r="D718" s="86"/>
      <c r="E718" s="84"/>
      <c r="F718" s="87"/>
    </row>
    <row r="719" spans="1:6" x14ac:dyDescent="0.25">
      <c r="A719" s="84"/>
      <c r="B719" s="85"/>
      <c r="C719" s="84"/>
      <c r="D719" s="86"/>
      <c r="E719" s="84"/>
      <c r="F719" s="87"/>
    </row>
    <row r="720" spans="1:6" x14ac:dyDescent="0.25">
      <c r="A720" s="84"/>
      <c r="B720" s="85"/>
      <c r="C720" s="84"/>
      <c r="D720" s="86"/>
      <c r="E720" s="84"/>
      <c r="F720" s="87"/>
    </row>
    <row r="721" spans="1:6" x14ac:dyDescent="0.25">
      <c r="A721" s="84"/>
      <c r="B721" s="85"/>
      <c r="C721" s="84"/>
      <c r="D721" s="86"/>
      <c r="E721" s="84"/>
      <c r="F721" s="87"/>
    </row>
    <row r="722" spans="1:6" x14ac:dyDescent="0.25">
      <c r="A722" s="84"/>
      <c r="B722" s="85"/>
      <c r="C722" s="84"/>
      <c r="D722" s="86"/>
      <c r="E722" s="84"/>
      <c r="F722" s="87"/>
    </row>
    <row r="723" spans="1:6" x14ac:dyDescent="0.25">
      <c r="A723" s="84"/>
      <c r="B723" s="85"/>
      <c r="C723" s="84"/>
      <c r="D723" s="86"/>
      <c r="E723" s="84"/>
      <c r="F723" s="87"/>
    </row>
    <row r="724" spans="1:6" x14ac:dyDescent="0.25">
      <c r="A724" s="84"/>
      <c r="B724" s="85"/>
      <c r="C724" s="84"/>
      <c r="D724" s="86"/>
      <c r="E724" s="84"/>
      <c r="F724" s="87"/>
    </row>
    <row r="725" spans="1:6" x14ac:dyDescent="0.25">
      <c r="A725" s="84"/>
      <c r="B725" s="85"/>
      <c r="C725" s="84"/>
      <c r="D725" s="86"/>
      <c r="E725" s="84"/>
      <c r="F725" s="87"/>
    </row>
    <row r="726" spans="1:6" x14ac:dyDescent="0.25">
      <c r="A726" s="84"/>
      <c r="B726" s="85"/>
      <c r="C726" s="84"/>
      <c r="D726" s="86"/>
      <c r="E726" s="84"/>
      <c r="F726" s="87"/>
    </row>
    <row r="727" spans="1:6" x14ac:dyDescent="0.25">
      <c r="A727" s="84"/>
      <c r="B727" s="85"/>
      <c r="C727" s="84"/>
      <c r="D727" s="86"/>
      <c r="E727" s="84"/>
      <c r="F727" s="87"/>
    </row>
    <row r="728" spans="1:6" x14ac:dyDescent="0.25">
      <c r="A728" s="84"/>
      <c r="B728" s="85"/>
      <c r="C728" s="84"/>
      <c r="D728" s="86"/>
      <c r="E728" s="84"/>
      <c r="F728" s="87"/>
    </row>
    <row r="729" spans="1:6" x14ac:dyDescent="0.25">
      <c r="A729" s="84"/>
      <c r="B729" s="85"/>
      <c r="C729" s="84"/>
      <c r="D729" s="86"/>
      <c r="E729" s="84"/>
      <c r="F729" s="87"/>
    </row>
    <row r="730" spans="1:6" x14ac:dyDescent="0.25">
      <c r="A730" s="84"/>
      <c r="B730" s="85"/>
      <c r="C730" s="84"/>
      <c r="D730" s="86"/>
      <c r="E730" s="84"/>
      <c r="F730" s="87"/>
    </row>
    <row r="731" spans="1:6" x14ac:dyDescent="0.25">
      <c r="A731" s="84"/>
      <c r="B731" s="85"/>
      <c r="C731" s="84"/>
      <c r="D731" s="86"/>
      <c r="E731" s="84"/>
      <c r="F731" s="87"/>
    </row>
    <row r="732" spans="1:6" x14ac:dyDescent="0.25">
      <c r="A732" s="84"/>
      <c r="B732" s="85"/>
      <c r="C732" s="84"/>
      <c r="D732" s="86"/>
      <c r="E732" s="84"/>
      <c r="F732" s="87"/>
    </row>
    <row r="733" spans="1:6" x14ac:dyDescent="0.25">
      <c r="A733" s="84"/>
      <c r="B733" s="85"/>
      <c r="C733" s="84"/>
      <c r="D733" s="86"/>
      <c r="E733" s="84"/>
      <c r="F733" s="87"/>
    </row>
    <row r="734" spans="1:6" x14ac:dyDescent="0.25">
      <c r="A734" s="84"/>
      <c r="B734" s="85"/>
      <c r="C734" s="84"/>
      <c r="D734" s="86"/>
      <c r="E734" s="84"/>
      <c r="F734" s="87"/>
    </row>
    <row r="735" spans="1:6" x14ac:dyDescent="0.25">
      <c r="A735" s="84"/>
      <c r="B735" s="85"/>
      <c r="C735" s="84"/>
      <c r="D735" s="86"/>
      <c r="E735" s="84"/>
      <c r="F735" s="87"/>
    </row>
    <row r="736" spans="1:6" x14ac:dyDescent="0.25">
      <c r="A736" s="84"/>
      <c r="B736" s="85"/>
      <c r="C736" s="84"/>
      <c r="D736" s="86"/>
      <c r="E736" s="84"/>
      <c r="F736" s="87"/>
    </row>
    <row r="737" spans="1:6" x14ac:dyDescent="0.25">
      <c r="A737" s="84"/>
      <c r="B737" s="85"/>
      <c r="C737" s="84"/>
      <c r="D737" s="86"/>
      <c r="E737" s="84"/>
      <c r="F737" s="87"/>
    </row>
    <row r="738" spans="1:6" x14ac:dyDescent="0.25">
      <c r="A738" s="84"/>
      <c r="B738" s="85"/>
      <c r="C738" s="84"/>
      <c r="D738" s="86"/>
      <c r="E738" s="84"/>
      <c r="F738" s="87"/>
    </row>
    <row r="739" spans="1:6" x14ac:dyDescent="0.25">
      <c r="A739" s="84"/>
      <c r="B739" s="85"/>
      <c r="C739" s="84"/>
      <c r="D739" s="86"/>
      <c r="E739" s="84"/>
      <c r="F739" s="87"/>
    </row>
    <row r="740" spans="1:6" x14ac:dyDescent="0.25">
      <c r="A740" s="84"/>
      <c r="B740" s="85"/>
      <c r="C740" s="84"/>
      <c r="D740" s="86"/>
      <c r="E740" s="84"/>
      <c r="F740" s="87"/>
    </row>
    <row r="741" spans="1:6" x14ac:dyDescent="0.25">
      <c r="A741" s="84"/>
      <c r="B741" s="85"/>
      <c r="C741" s="84"/>
      <c r="D741" s="86"/>
      <c r="E741" s="84"/>
      <c r="F741" s="87"/>
    </row>
    <row r="742" spans="1:6" x14ac:dyDescent="0.25">
      <c r="A742" s="84"/>
      <c r="B742" s="85"/>
      <c r="C742" s="84"/>
      <c r="D742" s="86"/>
      <c r="E742" s="84"/>
      <c r="F742" s="87"/>
    </row>
    <row r="743" spans="1:6" x14ac:dyDescent="0.25">
      <c r="A743" s="84"/>
      <c r="B743" s="85"/>
      <c r="C743" s="84"/>
      <c r="D743" s="86"/>
      <c r="E743" s="84"/>
      <c r="F743" s="87"/>
    </row>
    <row r="744" spans="1:6" x14ac:dyDescent="0.25">
      <c r="A744" s="84"/>
      <c r="B744" s="85"/>
      <c r="C744" s="84"/>
      <c r="D744" s="86"/>
      <c r="E744" s="84"/>
      <c r="F744" s="87"/>
    </row>
    <row r="745" spans="1:6" x14ac:dyDescent="0.25">
      <c r="A745" s="84"/>
      <c r="B745" s="85"/>
      <c r="C745" s="84"/>
      <c r="D745" s="86"/>
      <c r="E745" s="84"/>
      <c r="F745" s="87"/>
    </row>
    <row r="746" spans="1:6" x14ac:dyDescent="0.25">
      <c r="A746" s="84"/>
      <c r="B746" s="85"/>
      <c r="C746" s="84"/>
      <c r="D746" s="86"/>
      <c r="E746" s="84"/>
      <c r="F746" s="87"/>
    </row>
    <row r="747" spans="1:6" x14ac:dyDescent="0.25">
      <c r="A747" s="84"/>
      <c r="B747" s="85"/>
      <c r="C747" s="84"/>
      <c r="D747" s="86"/>
      <c r="E747" s="84"/>
      <c r="F747" s="87"/>
    </row>
    <row r="748" spans="1:6" x14ac:dyDescent="0.25">
      <c r="A748" s="84"/>
      <c r="B748" s="85"/>
      <c r="C748" s="84"/>
      <c r="D748" s="86"/>
      <c r="E748" s="84"/>
      <c r="F748" s="87"/>
    </row>
    <row r="749" spans="1:6" x14ac:dyDescent="0.25">
      <c r="A749" s="84"/>
      <c r="B749" s="85"/>
      <c r="C749" s="84"/>
      <c r="D749" s="86"/>
      <c r="E749" s="84"/>
      <c r="F749" s="87"/>
    </row>
    <row r="750" spans="1:6" x14ac:dyDescent="0.25">
      <c r="A750" s="84"/>
      <c r="B750" s="85"/>
      <c r="C750" s="84"/>
      <c r="D750" s="86"/>
      <c r="E750" s="84"/>
      <c r="F750" s="87"/>
    </row>
    <row r="751" spans="1:6" x14ac:dyDescent="0.25">
      <c r="A751" s="84"/>
      <c r="B751" s="85"/>
      <c r="C751" s="84"/>
      <c r="D751" s="86"/>
      <c r="E751" s="84"/>
      <c r="F751" s="87"/>
    </row>
    <row r="752" spans="1:6" x14ac:dyDescent="0.25">
      <c r="A752" s="84"/>
      <c r="B752" s="85"/>
      <c r="C752" s="84"/>
      <c r="D752" s="86"/>
      <c r="E752" s="84"/>
      <c r="F752" s="87"/>
    </row>
    <row r="753" spans="1:6" x14ac:dyDescent="0.25">
      <c r="A753" s="84"/>
      <c r="B753" s="85"/>
      <c r="C753" s="84"/>
      <c r="D753" s="86"/>
      <c r="E753" s="84"/>
      <c r="F753" s="87"/>
    </row>
    <row r="754" spans="1:6" x14ac:dyDescent="0.25">
      <c r="A754" s="84"/>
      <c r="B754" s="85"/>
      <c r="C754" s="84"/>
      <c r="D754" s="86"/>
      <c r="E754" s="84"/>
      <c r="F754" s="87"/>
    </row>
    <row r="755" spans="1:6" x14ac:dyDescent="0.25">
      <c r="A755" s="84"/>
      <c r="B755" s="85"/>
      <c r="C755" s="84"/>
      <c r="D755" s="86"/>
      <c r="E755" s="84"/>
      <c r="F755" s="87"/>
    </row>
    <row r="756" spans="1:6" x14ac:dyDescent="0.25">
      <c r="A756" s="84"/>
      <c r="B756" s="85"/>
      <c r="C756" s="84"/>
      <c r="D756" s="86"/>
      <c r="E756" s="84"/>
      <c r="F756" s="87"/>
    </row>
    <row r="757" spans="1:6" x14ac:dyDescent="0.25">
      <c r="A757" s="84"/>
      <c r="B757" s="85"/>
      <c r="C757" s="84"/>
      <c r="D757" s="86"/>
      <c r="E757" s="84"/>
      <c r="F757" s="87"/>
    </row>
    <row r="758" spans="1:6" x14ac:dyDescent="0.25">
      <c r="A758" s="84"/>
      <c r="B758" s="85"/>
      <c r="C758" s="84"/>
      <c r="D758" s="86"/>
      <c r="E758" s="84"/>
      <c r="F758" s="87"/>
    </row>
    <row r="759" spans="1:6" x14ac:dyDescent="0.25">
      <c r="A759" s="84"/>
      <c r="B759" s="85"/>
      <c r="C759" s="84"/>
      <c r="D759" s="86"/>
      <c r="E759" s="84"/>
      <c r="F759" s="87"/>
    </row>
    <row r="760" spans="1:6" x14ac:dyDescent="0.25">
      <c r="A760" s="84"/>
      <c r="B760" s="85"/>
      <c r="C760" s="84"/>
      <c r="D760" s="86"/>
      <c r="E760" s="84"/>
      <c r="F760" s="87"/>
    </row>
    <row r="761" spans="1:6" x14ac:dyDescent="0.25">
      <c r="A761" s="84"/>
      <c r="B761" s="85"/>
      <c r="C761" s="84"/>
      <c r="D761" s="86"/>
      <c r="E761" s="84"/>
      <c r="F761" s="87"/>
    </row>
    <row r="762" spans="1:6" x14ac:dyDescent="0.25">
      <c r="A762" s="84"/>
      <c r="B762" s="85"/>
      <c r="C762" s="84"/>
      <c r="D762" s="86"/>
      <c r="E762" s="84"/>
      <c r="F762" s="87"/>
    </row>
    <row r="763" spans="1:6" x14ac:dyDescent="0.25">
      <c r="A763" s="84"/>
      <c r="B763" s="85"/>
      <c r="C763" s="84"/>
      <c r="D763" s="86"/>
      <c r="E763" s="84"/>
      <c r="F763" s="87"/>
    </row>
    <row r="764" spans="1:6" x14ac:dyDescent="0.25">
      <c r="A764" s="84"/>
      <c r="B764" s="85"/>
      <c r="C764" s="84"/>
      <c r="D764" s="86"/>
      <c r="E764" s="84"/>
      <c r="F764" s="87"/>
    </row>
    <row r="765" spans="1:6" x14ac:dyDescent="0.25">
      <c r="A765" s="84"/>
      <c r="B765" s="85"/>
      <c r="C765" s="84"/>
      <c r="D765" s="86"/>
      <c r="E765" s="84"/>
      <c r="F765" s="87"/>
    </row>
    <row r="766" spans="1:6" x14ac:dyDescent="0.25">
      <c r="A766" s="84"/>
      <c r="B766" s="85"/>
      <c r="C766" s="84"/>
      <c r="D766" s="86"/>
      <c r="E766" s="84"/>
      <c r="F766" s="87"/>
    </row>
    <row r="767" spans="1:6" x14ac:dyDescent="0.25">
      <c r="A767" s="84"/>
      <c r="B767" s="85"/>
      <c r="C767" s="84"/>
      <c r="D767" s="86"/>
      <c r="E767" s="84"/>
      <c r="F767" s="87"/>
    </row>
    <row r="768" spans="1:6" x14ac:dyDescent="0.25">
      <c r="A768" s="84"/>
      <c r="B768" s="85"/>
      <c r="C768" s="84"/>
      <c r="D768" s="86"/>
      <c r="E768" s="84"/>
      <c r="F768" s="87"/>
    </row>
    <row r="769" spans="1:6" x14ac:dyDescent="0.25">
      <c r="A769" s="84"/>
      <c r="B769" s="85"/>
      <c r="C769" s="84"/>
      <c r="D769" s="86"/>
      <c r="E769" s="84"/>
      <c r="F769" s="87"/>
    </row>
    <row r="770" spans="1:6" x14ac:dyDescent="0.25">
      <c r="A770" s="84"/>
      <c r="B770" s="85"/>
      <c r="C770" s="84"/>
      <c r="D770" s="86"/>
      <c r="E770" s="84"/>
      <c r="F770" s="87"/>
    </row>
    <row r="771" spans="1:6" x14ac:dyDescent="0.25">
      <c r="A771" s="84"/>
      <c r="B771" s="85"/>
      <c r="C771" s="84"/>
      <c r="D771" s="86"/>
      <c r="E771" s="84"/>
      <c r="F771" s="87"/>
    </row>
    <row r="772" spans="1:6" x14ac:dyDescent="0.25">
      <c r="A772" s="84"/>
      <c r="B772" s="85"/>
      <c r="C772" s="84"/>
      <c r="D772" s="86"/>
      <c r="E772" s="84"/>
      <c r="F772" s="87"/>
    </row>
    <row r="773" spans="1:6" x14ac:dyDescent="0.25">
      <c r="A773" s="84"/>
      <c r="B773" s="85"/>
      <c r="C773" s="84"/>
      <c r="D773" s="86"/>
      <c r="E773" s="84"/>
      <c r="F773" s="87"/>
    </row>
    <row r="774" spans="1:6" x14ac:dyDescent="0.25">
      <c r="A774" s="84"/>
      <c r="B774" s="85"/>
      <c r="C774" s="84"/>
      <c r="D774" s="86"/>
      <c r="E774" s="84"/>
      <c r="F774" s="87"/>
    </row>
    <row r="775" spans="1:6" x14ac:dyDescent="0.25">
      <c r="A775" s="84"/>
      <c r="B775" s="85"/>
      <c r="C775" s="84"/>
      <c r="D775" s="86"/>
      <c r="E775" s="84"/>
      <c r="F775" s="87"/>
    </row>
    <row r="776" spans="1:6" x14ac:dyDescent="0.25">
      <c r="A776" s="84"/>
      <c r="B776" s="85"/>
      <c r="C776" s="84"/>
      <c r="D776" s="86"/>
      <c r="E776" s="84"/>
      <c r="F776" s="87"/>
    </row>
    <row r="777" spans="1:6" x14ac:dyDescent="0.25">
      <c r="A777" s="84"/>
      <c r="B777" s="85"/>
      <c r="C777" s="84"/>
      <c r="D777" s="86"/>
      <c r="E777" s="84"/>
      <c r="F777" s="87"/>
    </row>
    <row r="778" spans="1:6" x14ac:dyDescent="0.25">
      <c r="A778" s="84"/>
      <c r="B778" s="85"/>
      <c r="C778" s="84"/>
      <c r="D778" s="86"/>
      <c r="E778" s="84"/>
      <c r="F778" s="87"/>
    </row>
    <row r="779" spans="1:6" x14ac:dyDescent="0.25">
      <c r="A779" s="84"/>
      <c r="B779" s="85"/>
      <c r="C779" s="84"/>
      <c r="D779" s="86"/>
      <c r="E779" s="84"/>
      <c r="F779" s="87"/>
    </row>
    <row r="780" spans="1:6" x14ac:dyDescent="0.25">
      <c r="A780" s="84"/>
      <c r="B780" s="85"/>
      <c r="C780" s="84"/>
      <c r="D780" s="86"/>
      <c r="E780" s="84"/>
      <c r="F780" s="87"/>
    </row>
    <row r="781" spans="1:6" x14ac:dyDescent="0.25">
      <c r="A781" s="84"/>
      <c r="B781" s="85"/>
      <c r="C781" s="84"/>
      <c r="D781" s="86"/>
      <c r="E781" s="84"/>
      <c r="F781" s="87"/>
    </row>
    <row r="782" spans="1:6" x14ac:dyDescent="0.25">
      <c r="A782" s="84"/>
      <c r="B782" s="85"/>
      <c r="C782" s="84"/>
      <c r="D782" s="86"/>
      <c r="E782" s="84"/>
      <c r="F782" s="87"/>
    </row>
    <row r="783" spans="1:6" x14ac:dyDescent="0.25">
      <c r="A783" s="84"/>
      <c r="B783" s="85"/>
      <c r="C783" s="84"/>
      <c r="D783" s="86"/>
      <c r="E783" s="84"/>
      <c r="F783" s="87"/>
    </row>
    <row r="784" spans="1:6" x14ac:dyDescent="0.25">
      <c r="A784" s="84"/>
      <c r="B784" s="85"/>
      <c r="C784" s="84"/>
      <c r="D784" s="86"/>
      <c r="E784" s="84"/>
      <c r="F784" s="87"/>
    </row>
    <row r="785" spans="1:6" x14ac:dyDescent="0.25">
      <c r="A785" s="84"/>
      <c r="B785" s="85"/>
      <c r="C785" s="84"/>
      <c r="D785" s="86"/>
      <c r="E785" s="84"/>
      <c r="F785" s="87"/>
    </row>
    <row r="786" spans="1:6" x14ac:dyDescent="0.25">
      <c r="A786" s="84"/>
      <c r="B786" s="85"/>
      <c r="C786" s="84"/>
      <c r="D786" s="86"/>
      <c r="E786" s="84"/>
      <c r="F786" s="87"/>
    </row>
    <row r="787" spans="1:6" x14ac:dyDescent="0.25">
      <c r="A787" s="84"/>
      <c r="B787" s="85"/>
      <c r="C787" s="84"/>
      <c r="D787" s="86"/>
      <c r="E787" s="84"/>
      <c r="F787" s="87"/>
    </row>
    <row r="788" spans="1:6" x14ac:dyDescent="0.25">
      <c r="A788" s="84"/>
      <c r="B788" s="85"/>
      <c r="C788" s="84"/>
      <c r="D788" s="86"/>
      <c r="E788" s="84"/>
      <c r="F788" s="87"/>
    </row>
    <row r="789" spans="1:6" x14ac:dyDescent="0.25">
      <c r="A789" s="84"/>
      <c r="B789" s="85"/>
      <c r="C789" s="84"/>
      <c r="D789" s="86"/>
      <c r="E789" s="84"/>
      <c r="F789" s="87"/>
    </row>
    <row r="790" spans="1:6" x14ac:dyDescent="0.25">
      <c r="A790" s="84"/>
      <c r="B790" s="85"/>
      <c r="C790" s="84"/>
      <c r="D790" s="86"/>
      <c r="E790" s="84"/>
      <c r="F790" s="87"/>
    </row>
    <row r="791" spans="1:6" x14ac:dyDescent="0.25">
      <c r="A791" s="84"/>
      <c r="B791" s="85"/>
      <c r="C791" s="84"/>
      <c r="D791" s="86"/>
      <c r="E791" s="84"/>
      <c r="F791" s="87"/>
    </row>
    <row r="792" spans="1:6" x14ac:dyDescent="0.25">
      <c r="A792" s="84"/>
      <c r="B792" s="85"/>
      <c r="C792" s="84"/>
      <c r="D792" s="86"/>
      <c r="E792" s="84"/>
      <c r="F792" s="87"/>
    </row>
    <row r="793" spans="1:6" x14ac:dyDescent="0.25">
      <c r="A793" s="84"/>
      <c r="B793" s="85"/>
      <c r="C793" s="84"/>
      <c r="D793" s="86"/>
      <c r="E793" s="84"/>
      <c r="F793" s="87"/>
    </row>
    <row r="794" spans="1:6" x14ac:dyDescent="0.25">
      <c r="A794" s="84"/>
      <c r="B794" s="85"/>
      <c r="C794" s="84"/>
      <c r="D794" s="86"/>
      <c r="E794" s="84"/>
      <c r="F794" s="87"/>
    </row>
    <row r="795" spans="1:6" x14ac:dyDescent="0.25">
      <c r="A795" s="84"/>
      <c r="B795" s="85"/>
      <c r="C795" s="84"/>
      <c r="D795" s="86"/>
      <c r="E795" s="84"/>
      <c r="F795" s="87"/>
    </row>
    <row r="796" spans="1:6" x14ac:dyDescent="0.25">
      <c r="A796" s="84"/>
      <c r="B796" s="85"/>
      <c r="C796" s="84"/>
      <c r="D796" s="86"/>
      <c r="E796" s="84"/>
      <c r="F796" s="87"/>
    </row>
    <row r="797" spans="1:6" x14ac:dyDescent="0.25">
      <c r="A797" s="84"/>
      <c r="B797" s="85"/>
      <c r="C797" s="84"/>
      <c r="D797" s="86"/>
      <c r="E797" s="84"/>
      <c r="F797" s="87"/>
    </row>
    <row r="798" spans="1:6" x14ac:dyDescent="0.25">
      <c r="A798" s="84"/>
      <c r="B798" s="85"/>
      <c r="C798" s="84"/>
      <c r="D798" s="86"/>
      <c r="E798" s="84"/>
      <c r="F798" s="87"/>
    </row>
    <row r="799" spans="1:6" x14ac:dyDescent="0.25">
      <c r="A799" s="84"/>
      <c r="B799" s="85"/>
      <c r="C799" s="84"/>
      <c r="D799" s="86"/>
      <c r="E799" s="84"/>
      <c r="F799" s="87"/>
    </row>
    <row r="800" spans="1:6" x14ac:dyDescent="0.25">
      <c r="A800" s="84"/>
      <c r="B800" s="85"/>
      <c r="C800" s="84"/>
      <c r="D800" s="86"/>
      <c r="E800" s="84"/>
      <c r="F800" s="87"/>
    </row>
    <row r="801" spans="1:6" x14ac:dyDescent="0.25">
      <c r="A801" s="84"/>
      <c r="B801" s="85"/>
      <c r="C801" s="84"/>
      <c r="D801" s="86"/>
      <c r="E801" s="84"/>
      <c r="F801" s="87"/>
    </row>
    <row r="802" spans="1:6" x14ac:dyDescent="0.25">
      <c r="A802" s="84"/>
      <c r="B802" s="85"/>
      <c r="C802" s="84"/>
      <c r="D802" s="86"/>
      <c r="E802" s="84"/>
      <c r="F802" s="87"/>
    </row>
    <row r="803" spans="1:6" x14ac:dyDescent="0.25">
      <c r="A803" s="84"/>
      <c r="B803" s="85"/>
      <c r="C803" s="84"/>
      <c r="D803" s="86"/>
      <c r="E803" s="84"/>
      <c r="F803" s="87"/>
    </row>
    <row r="804" spans="1:6" x14ac:dyDescent="0.25">
      <c r="A804" s="84"/>
      <c r="B804" s="85"/>
      <c r="C804" s="84"/>
      <c r="D804" s="86"/>
      <c r="E804" s="84"/>
      <c r="F804" s="87"/>
    </row>
    <row r="805" spans="1:6" x14ac:dyDescent="0.25">
      <c r="A805" s="84"/>
      <c r="B805" s="85"/>
      <c r="C805" s="84"/>
      <c r="D805" s="86"/>
      <c r="E805" s="84"/>
      <c r="F805" s="87"/>
    </row>
    <row r="806" spans="1:6" x14ac:dyDescent="0.25">
      <c r="A806" s="84"/>
      <c r="B806" s="85"/>
      <c r="C806" s="84"/>
      <c r="D806" s="86"/>
      <c r="E806" s="84"/>
      <c r="F806" s="87"/>
    </row>
    <row r="807" spans="1:6" x14ac:dyDescent="0.25">
      <c r="A807" s="84"/>
      <c r="B807" s="85"/>
      <c r="C807" s="84"/>
      <c r="D807" s="86"/>
      <c r="E807" s="84"/>
      <c r="F807" s="87"/>
    </row>
    <row r="808" spans="1:6" x14ac:dyDescent="0.25">
      <c r="A808" s="84"/>
      <c r="B808" s="85"/>
      <c r="C808" s="84"/>
      <c r="D808" s="86"/>
      <c r="E808" s="84"/>
      <c r="F808" s="87"/>
    </row>
    <row r="809" spans="1:6" x14ac:dyDescent="0.25">
      <c r="A809" s="84"/>
      <c r="B809" s="85"/>
      <c r="C809" s="84"/>
      <c r="D809" s="86"/>
      <c r="E809" s="84"/>
      <c r="F809" s="87"/>
    </row>
    <row r="810" spans="1:6" x14ac:dyDescent="0.25">
      <c r="A810" s="84"/>
      <c r="B810" s="85"/>
      <c r="C810" s="84"/>
      <c r="D810" s="86"/>
      <c r="E810" s="84"/>
      <c r="F810" s="87"/>
    </row>
    <row r="811" spans="1:6" x14ac:dyDescent="0.25">
      <c r="A811" s="84"/>
      <c r="B811" s="85"/>
      <c r="C811" s="84"/>
      <c r="D811" s="86"/>
      <c r="E811" s="84"/>
      <c r="F811" s="87"/>
    </row>
    <row r="812" spans="1:6" x14ac:dyDescent="0.25">
      <c r="A812" s="84"/>
      <c r="B812" s="85"/>
      <c r="C812" s="84"/>
      <c r="D812" s="86"/>
      <c r="E812" s="84"/>
      <c r="F812" s="87"/>
    </row>
    <row r="813" spans="1:6" x14ac:dyDescent="0.25">
      <c r="A813" s="84"/>
      <c r="B813" s="85"/>
      <c r="C813" s="84"/>
      <c r="D813" s="86"/>
      <c r="E813" s="84"/>
      <c r="F813" s="87"/>
    </row>
    <row r="814" spans="1:6" x14ac:dyDescent="0.25">
      <c r="A814" s="84"/>
      <c r="B814" s="85"/>
      <c r="C814" s="84"/>
      <c r="D814" s="86"/>
      <c r="E814" s="84"/>
      <c r="F814" s="87"/>
    </row>
    <row r="815" spans="1:6" x14ac:dyDescent="0.25">
      <c r="A815" s="84"/>
      <c r="B815" s="85"/>
      <c r="C815" s="84"/>
      <c r="D815" s="86"/>
      <c r="E815" s="84"/>
      <c r="F815" s="87"/>
    </row>
    <row r="816" spans="1:6" x14ac:dyDescent="0.25">
      <c r="A816" s="84"/>
      <c r="B816" s="85"/>
      <c r="C816" s="84"/>
      <c r="D816" s="86"/>
      <c r="E816" s="84"/>
      <c r="F816" s="87"/>
    </row>
    <row r="817" spans="1:6" x14ac:dyDescent="0.25">
      <c r="A817" s="84"/>
      <c r="B817" s="85"/>
      <c r="C817" s="84"/>
      <c r="D817" s="86"/>
      <c r="E817" s="84"/>
      <c r="F817" s="87"/>
    </row>
    <row r="818" spans="1:6" x14ac:dyDescent="0.25">
      <c r="A818" s="84"/>
      <c r="B818" s="85"/>
      <c r="C818" s="84"/>
      <c r="D818" s="86"/>
      <c r="E818" s="84"/>
      <c r="F818" s="87"/>
    </row>
    <row r="819" spans="1:6" x14ac:dyDescent="0.25">
      <c r="A819" s="84"/>
      <c r="B819" s="85"/>
      <c r="C819" s="84"/>
      <c r="D819" s="86"/>
      <c r="E819" s="84"/>
      <c r="F819" s="87"/>
    </row>
    <row r="820" spans="1:6" x14ac:dyDescent="0.25">
      <c r="A820" s="84"/>
      <c r="B820" s="85"/>
      <c r="C820" s="84"/>
      <c r="D820" s="86"/>
      <c r="E820" s="84"/>
      <c r="F820" s="87"/>
    </row>
    <row r="821" spans="1:6" x14ac:dyDescent="0.25">
      <c r="A821" s="84"/>
      <c r="B821" s="85"/>
      <c r="C821" s="84"/>
      <c r="D821" s="86"/>
      <c r="E821" s="84"/>
      <c r="F821" s="87"/>
    </row>
    <row r="822" spans="1:6" x14ac:dyDescent="0.25">
      <c r="A822" s="84"/>
      <c r="B822" s="85"/>
      <c r="C822" s="84"/>
      <c r="D822" s="86"/>
      <c r="E822" s="84"/>
      <c r="F822" s="87"/>
    </row>
    <row r="823" spans="1:6" x14ac:dyDescent="0.25">
      <c r="A823" s="84"/>
      <c r="B823" s="85"/>
      <c r="C823" s="84"/>
      <c r="D823" s="86"/>
      <c r="E823" s="84"/>
      <c r="F823" s="87"/>
    </row>
    <row r="824" spans="1:6" x14ac:dyDescent="0.25">
      <c r="A824" s="84"/>
      <c r="B824" s="85"/>
      <c r="C824" s="84"/>
      <c r="D824" s="86"/>
      <c r="E824" s="84"/>
      <c r="F824" s="87"/>
    </row>
    <row r="825" spans="1:6" x14ac:dyDescent="0.25">
      <c r="A825" s="84"/>
      <c r="B825" s="85"/>
      <c r="C825" s="84"/>
      <c r="D825" s="86"/>
      <c r="E825" s="84"/>
      <c r="F825" s="87"/>
    </row>
    <row r="826" spans="1:6" x14ac:dyDescent="0.25">
      <c r="A826" s="84"/>
      <c r="B826" s="85"/>
      <c r="C826" s="84"/>
      <c r="D826" s="86"/>
      <c r="E826" s="84"/>
      <c r="F826" s="87"/>
    </row>
    <row r="827" spans="1:6" x14ac:dyDescent="0.25">
      <c r="A827" s="84"/>
      <c r="B827" s="85"/>
      <c r="C827" s="84"/>
      <c r="D827" s="86"/>
      <c r="E827" s="84"/>
      <c r="F827" s="87"/>
    </row>
    <row r="828" spans="1:6" x14ac:dyDescent="0.25">
      <c r="A828" s="84"/>
      <c r="B828" s="85"/>
      <c r="C828" s="84"/>
      <c r="D828" s="86"/>
      <c r="E828" s="84"/>
      <c r="F828" s="87"/>
    </row>
    <row r="829" spans="1:6" x14ac:dyDescent="0.25">
      <c r="A829" s="84"/>
      <c r="B829" s="85"/>
      <c r="C829" s="84"/>
      <c r="D829" s="86"/>
      <c r="E829" s="84"/>
      <c r="F829" s="87"/>
    </row>
    <row r="830" spans="1:6" x14ac:dyDescent="0.25">
      <c r="A830" s="84"/>
      <c r="B830" s="85"/>
      <c r="C830" s="84"/>
      <c r="D830" s="86"/>
      <c r="E830" s="84"/>
      <c r="F830" s="87"/>
    </row>
    <row r="831" spans="1:6" x14ac:dyDescent="0.25">
      <c r="A831" s="84"/>
      <c r="B831" s="85"/>
      <c r="C831" s="84"/>
      <c r="D831" s="86"/>
      <c r="E831" s="84"/>
      <c r="F831" s="87"/>
    </row>
    <row r="832" spans="1:6" x14ac:dyDescent="0.25">
      <c r="A832" s="84"/>
      <c r="B832" s="85"/>
      <c r="C832" s="84"/>
      <c r="D832" s="86"/>
      <c r="E832" s="84"/>
      <c r="F832" s="87"/>
    </row>
    <row r="833" spans="1:6" x14ac:dyDescent="0.25">
      <c r="A833" s="84"/>
      <c r="B833" s="85"/>
      <c r="C833" s="84"/>
      <c r="D833" s="86"/>
      <c r="E833" s="84"/>
      <c r="F833" s="87"/>
    </row>
    <row r="834" spans="1:6" x14ac:dyDescent="0.25">
      <c r="A834" s="84"/>
      <c r="B834" s="85"/>
      <c r="C834" s="84"/>
      <c r="D834" s="86"/>
      <c r="E834" s="84"/>
      <c r="F834" s="87"/>
    </row>
    <row r="835" spans="1:6" x14ac:dyDescent="0.25">
      <c r="A835" s="84"/>
      <c r="B835" s="85"/>
      <c r="C835" s="84"/>
      <c r="D835" s="86"/>
      <c r="E835" s="84"/>
      <c r="F835" s="87"/>
    </row>
    <row r="836" spans="1:6" x14ac:dyDescent="0.25">
      <c r="A836" s="84"/>
      <c r="B836" s="85"/>
      <c r="C836" s="84"/>
      <c r="D836" s="86"/>
      <c r="E836" s="84"/>
      <c r="F836" s="87"/>
    </row>
    <row r="837" spans="1:6" x14ac:dyDescent="0.25">
      <c r="A837" s="84"/>
      <c r="B837" s="85"/>
      <c r="C837" s="84"/>
      <c r="D837" s="86"/>
      <c r="E837" s="84"/>
      <c r="F837" s="87"/>
    </row>
    <row r="838" spans="1:6" x14ac:dyDescent="0.25">
      <c r="A838" s="84"/>
      <c r="B838" s="85"/>
      <c r="C838" s="84"/>
      <c r="D838" s="86"/>
      <c r="E838" s="84"/>
      <c r="F838" s="87"/>
    </row>
    <row r="839" spans="1:6" x14ac:dyDescent="0.25">
      <c r="A839" s="84"/>
      <c r="B839" s="85"/>
      <c r="C839" s="84"/>
      <c r="D839" s="86"/>
      <c r="E839" s="84"/>
      <c r="F839" s="87"/>
    </row>
    <row r="840" spans="1:6" x14ac:dyDescent="0.25">
      <c r="A840" s="84"/>
      <c r="B840" s="85"/>
      <c r="C840" s="84"/>
      <c r="D840" s="86"/>
      <c r="E840" s="84"/>
      <c r="F840" s="87"/>
    </row>
    <row r="841" spans="1:6" x14ac:dyDescent="0.25">
      <c r="A841" s="84"/>
      <c r="B841" s="85"/>
      <c r="C841" s="84"/>
      <c r="D841" s="86"/>
      <c r="E841" s="84"/>
      <c r="F841" s="87"/>
    </row>
    <row r="842" spans="1:6" x14ac:dyDescent="0.25">
      <c r="A842" s="84"/>
      <c r="B842" s="85"/>
      <c r="C842" s="84"/>
      <c r="D842" s="86"/>
      <c r="E842" s="84"/>
      <c r="F842" s="87"/>
    </row>
    <row r="843" spans="1:6" x14ac:dyDescent="0.25">
      <c r="A843" s="84"/>
      <c r="B843" s="85"/>
      <c r="C843" s="84"/>
      <c r="D843" s="86"/>
      <c r="E843" s="84"/>
      <c r="F843" s="87"/>
    </row>
    <row r="844" spans="1:6" x14ac:dyDescent="0.25">
      <c r="A844" s="84"/>
      <c r="B844" s="85"/>
      <c r="C844" s="84"/>
      <c r="D844" s="86"/>
      <c r="E844" s="84"/>
      <c r="F844" s="87"/>
    </row>
    <row r="845" spans="1:6" x14ac:dyDescent="0.25">
      <c r="A845" s="84"/>
      <c r="B845" s="85"/>
      <c r="C845" s="84"/>
      <c r="D845" s="86"/>
      <c r="E845" s="84"/>
      <c r="F845" s="87"/>
    </row>
    <row r="846" spans="1:6" x14ac:dyDescent="0.25">
      <c r="A846" s="84"/>
      <c r="B846" s="85"/>
      <c r="C846" s="84"/>
      <c r="D846" s="86"/>
      <c r="E846" s="84"/>
      <c r="F846" s="87"/>
    </row>
    <row r="847" spans="1:6" x14ac:dyDescent="0.25">
      <c r="A847" s="84"/>
      <c r="B847" s="85"/>
      <c r="C847" s="84"/>
      <c r="D847" s="86"/>
      <c r="E847" s="84"/>
      <c r="F847" s="87"/>
    </row>
    <row r="848" spans="1:6" x14ac:dyDescent="0.25">
      <c r="A848" s="84"/>
      <c r="B848" s="85"/>
      <c r="C848" s="84"/>
      <c r="D848" s="86"/>
      <c r="E848" s="84"/>
      <c r="F848" s="87"/>
    </row>
    <row r="849" spans="1:6" x14ac:dyDescent="0.25">
      <c r="A849" s="84"/>
      <c r="B849" s="85"/>
      <c r="C849" s="84"/>
      <c r="D849" s="86"/>
      <c r="E849" s="84"/>
      <c r="F849" s="87"/>
    </row>
    <row r="850" spans="1:6" x14ac:dyDescent="0.25">
      <c r="A850" s="84"/>
      <c r="B850" s="85"/>
      <c r="C850" s="84"/>
      <c r="D850" s="86"/>
      <c r="E850" s="84"/>
      <c r="F850" s="87"/>
    </row>
    <row r="851" spans="1:6" x14ac:dyDescent="0.25">
      <c r="A851" s="84"/>
      <c r="B851" s="85"/>
      <c r="C851" s="84"/>
      <c r="D851" s="86"/>
      <c r="E851" s="84"/>
      <c r="F851" s="87"/>
    </row>
    <row r="852" spans="1:6" x14ac:dyDescent="0.25">
      <c r="A852" s="84"/>
      <c r="B852" s="85"/>
      <c r="C852" s="84"/>
      <c r="D852" s="86"/>
      <c r="E852" s="84"/>
      <c r="F852" s="87"/>
    </row>
    <row r="853" spans="1:6" x14ac:dyDescent="0.25">
      <c r="A853" s="84"/>
      <c r="B853" s="85"/>
      <c r="C853" s="84"/>
      <c r="D853" s="86"/>
      <c r="E853" s="84"/>
      <c r="F853" s="87"/>
    </row>
    <row r="854" spans="1:6" x14ac:dyDescent="0.25">
      <c r="A854" s="84"/>
      <c r="B854" s="85"/>
      <c r="C854" s="84"/>
      <c r="D854" s="86"/>
      <c r="E854" s="84"/>
      <c r="F854" s="87"/>
    </row>
    <row r="855" spans="1:6" x14ac:dyDescent="0.25">
      <c r="A855" s="84"/>
      <c r="B855" s="85"/>
      <c r="C855" s="84"/>
      <c r="D855" s="86"/>
      <c r="E855" s="84"/>
      <c r="F855" s="87"/>
    </row>
    <row r="856" spans="1:6" x14ac:dyDescent="0.25">
      <c r="A856" s="84"/>
      <c r="B856" s="85"/>
      <c r="C856" s="84"/>
      <c r="D856" s="86"/>
      <c r="E856" s="84"/>
      <c r="F856" s="87"/>
    </row>
    <row r="857" spans="1:6" x14ac:dyDescent="0.25">
      <c r="A857" s="84"/>
      <c r="B857" s="85"/>
      <c r="C857" s="84"/>
      <c r="D857" s="86"/>
      <c r="E857" s="84"/>
      <c r="F857" s="87"/>
    </row>
    <row r="858" spans="1:6" x14ac:dyDescent="0.25">
      <c r="A858" s="84"/>
      <c r="B858" s="85"/>
      <c r="C858" s="84"/>
      <c r="D858" s="86"/>
      <c r="E858" s="84"/>
      <c r="F858" s="87"/>
    </row>
    <row r="859" spans="1:6" x14ac:dyDescent="0.25">
      <c r="A859" s="84"/>
      <c r="B859" s="85"/>
      <c r="C859" s="84"/>
      <c r="D859" s="86"/>
      <c r="E859" s="84"/>
      <c r="F859" s="87"/>
    </row>
    <row r="860" spans="1:6" x14ac:dyDescent="0.25">
      <c r="A860" s="84"/>
      <c r="B860" s="85"/>
      <c r="C860" s="84"/>
      <c r="D860" s="86"/>
      <c r="E860" s="84"/>
      <c r="F860" s="87"/>
    </row>
    <row r="861" spans="1:6" x14ac:dyDescent="0.25">
      <c r="A861" s="84"/>
      <c r="B861" s="85"/>
      <c r="C861" s="84"/>
      <c r="D861" s="86"/>
      <c r="E861" s="84"/>
      <c r="F861" s="87"/>
    </row>
    <row r="862" spans="1:6" x14ac:dyDescent="0.25">
      <c r="A862" s="84"/>
      <c r="B862" s="85"/>
      <c r="C862" s="84"/>
      <c r="D862" s="86"/>
      <c r="E862" s="84"/>
      <c r="F862" s="87"/>
    </row>
    <row r="863" spans="1:6" x14ac:dyDescent="0.25">
      <c r="A863" s="84"/>
      <c r="B863" s="85"/>
      <c r="C863" s="84"/>
      <c r="D863" s="86"/>
      <c r="E863" s="84"/>
      <c r="F863" s="87"/>
    </row>
    <row r="864" spans="1:6" x14ac:dyDescent="0.25">
      <c r="A864" s="84"/>
      <c r="B864" s="85"/>
      <c r="C864" s="84"/>
      <c r="D864" s="86"/>
      <c r="E864" s="84"/>
      <c r="F864" s="87"/>
    </row>
    <row r="865" spans="1:6" x14ac:dyDescent="0.25">
      <c r="A865" s="84"/>
      <c r="B865" s="85"/>
      <c r="C865" s="84"/>
      <c r="D865" s="86"/>
      <c r="E865" s="84"/>
      <c r="F865" s="87"/>
    </row>
    <row r="866" spans="1:6" x14ac:dyDescent="0.25">
      <c r="A866" s="84"/>
      <c r="B866" s="85"/>
      <c r="C866" s="84"/>
      <c r="D866" s="86"/>
      <c r="E866" s="84"/>
      <c r="F866" s="87"/>
    </row>
    <row r="867" spans="1:6" x14ac:dyDescent="0.25">
      <c r="A867" s="84"/>
      <c r="B867" s="85"/>
      <c r="C867" s="84"/>
      <c r="D867" s="86"/>
      <c r="E867" s="84"/>
      <c r="F867" s="87"/>
    </row>
    <row r="868" spans="1:6" x14ac:dyDescent="0.25">
      <c r="A868" s="84"/>
      <c r="B868" s="85"/>
      <c r="C868" s="84"/>
      <c r="D868" s="86"/>
      <c r="E868" s="84"/>
      <c r="F868" s="87"/>
    </row>
    <row r="869" spans="1:6" x14ac:dyDescent="0.25">
      <c r="A869" s="84"/>
      <c r="B869" s="85"/>
      <c r="C869" s="84"/>
      <c r="D869" s="86"/>
      <c r="E869" s="84"/>
      <c r="F869" s="87"/>
    </row>
    <row r="870" spans="1:6" x14ac:dyDescent="0.25">
      <c r="A870" s="84"/>
      <c r="B870" s="85"/>
      <c r="C870" s="84"/>
      <c r="D870" s="86"/>
      <c r="E870" s="84"/>
      <c r="F870" s="87"/>
    </row>
    <row r="871" spans="1:6" x14ac:dyDescent="0.25">
      <c r="A871" s="84"/>
      <c r="B871" s="85"/>
      <c r="C871" s="84"/>
      <c r="D871" s="86"/>
      <c r="E871" s="84"/>
      <c r="F871" s="87"/>
    </row>
    <row r="872" spans="1:6" x14ac:dyDescent="0.25">
      <c r="A872" s="84"/>
      <c r="B872" s="85"/>
      <c r="C872" s="84"/>
      <c r="D872" s="86"/>
      <c r="E872" s="84"/>
      <c r="F872" s="87"/>
    </row>
    <row r="873" spans="1:6" x14ac:dyDescent="0.25">
      <c r="A873" s="84"/>
      <c r="B873" s="85"/>
      <c r="C873" s="84"/>
      <c r="D873" s="86"/>
      <c r="E873" s="84"/>
      <c r="F873" s="87"/>
    </row>
    <row r="874" spans="1:6" x14ac:dyDescent="0.25">
      <c r="A874" s="84"/>
      <c r="B874" s="85"/>
      <c r="C874" s="84"/>
      <c r="D874" s="86"/>
      <c r="E874" s="84"/>
      <c r="F874" s="87"/>
    </row>
    <row r="875" spans="1:6" x14ac:dyDescent="0.25">
      <c r="A875" s="84"/>
      <c r="B875" s="85"/>
      <c r="C875" s="84"/>
      <c r="D875" s="86"/>
      <c r="E875" s="84"/>
      <c r="F875" s="87"/>
    </row>
    <row r="876" spans="1:6" x14ac:dyDescent="0.25">
      <c r="A876" s="84"/>
      <c r="B876" s="85"/>
      <c r="C876" s="84"/>
      <c r="D876" s="86"/>
      <c r="E876" s="84"/>
      <c r="F876" s="87"/>
    </row>
    <row r="877" spans="1:6" x14ac:dyDescent="0.25">
      <c r="A877" s="84"/>
      <c r="B877" s="85"/>
      <c r="C877" s="84"/>
      <c r="D877" s="86"/>
      <c r="E877" s="84"/>
      <c r="F877" s="87"/>
    </row>
    <row r="878" spans="1:6" x14ac:dyDescent="0.25">
      <c r="A878" s="84"/>
      <c r="B878" s="85"/>
      <c r="C878" s="84"/>
      <c r="D878" s="86"/>
      <c r="E878" s="84"/>
      <c r="F878" s="87"/>
    </row>
    <row r="879" spans="1:6" x14ac:dyDescent="0.25">
      <c r="A879" s="84"/>
      <c r="B879" s="85"/>
      <c r="C879" s="84"/>
      <c r="D879" s="86"/>
      <c r="E879" s="84"/>
      <c r="F879" s="87"/>
    </row>
    <row r="880" spans="1:6" x14ac:dyDescent="0.25">
      <c r="A880" s="84"/>
      <c r="B880" s="85"/>
      <c r="C880" s="84"/>
      <c r="D880" s="86"/>
      <c r="E880" s="84"/>
      <c r="F880" s="87"/>
    </row>
    <row r="881" spans="1:6" x14ac:dyDescent="0.25">
      <c r="A881" s="84"/>
      <c r="B881" s="85"/>
      <c r="C881" s="84"/>
      <c r="D881" s="86"/>
      <c r="E881" s="84"/>
      <c r="F881" s="87"/>
    </row>
    <row r="882" spans="1:6" x14ac:dyDescent="0.25">
      <c r="A882" s="84"/>
      <c r="B882" s="85"/>
      <c r="C882" s="84"/>
      <c r="D882" s="86"/>
      <c r="E882" s="84"/>
      <c r="F882" s="87"/>
    </row>
    <row r="883" spans="1:6" x14ac:dyDescent="0.25">
      <c r="A883" s="84"/>
      <c r="B883" s="85"/>
      <c r="C883" s="84"/>
      <c r="D883" s="86"/>
      <c r="E883" s="84"/>
      <c r="F883" s="87"/>
    </row>
    <row r="884" spans="1:6" x14ac:dyDescent="0.25">
      <c r="A884" s="84"/>
      <c r="B884" s="85"/>
      <c r="C884" s="84"/>
      <c r="D884" s="86"/>
      <c r="E884" s="84"/>
      <c r="F884" s="87"/>
    </row>
    <row r="885" spans="1:6" x14ac:dyDescent="0.25">
      <c r="A885" s="84"/>
      <c r="B885" s="85"/>
      <c r="C885" s="84"/>
      <c r="D885" s="86"/>
      <c r="E885" s="84"/>
      <c r="F885" s="87"/>
    </row>
    <row r="886" spans="1:6" x14ac:dyDescent="0.25">
      <c r="A886" s="84"/>
      <c r="B886" s="85"/>
      <c r="C886" s="84"/>
      <c r="D886" s="86"/>
      <c r="E886" s="84"/>
      <c r="F886" s="87"/>
    </row>
    <row r="887" spans="1:6" x14ac:dyDescent="0.25">
      <c r="A887" s="84"/>
      <c r="B887" s="85"/>
      <c r="C887" s="84"/>
      <c r="D887" s="86"/>
      <c r="E887" s="84"/>
      <c r="F887" s="87"/>
    </row>
    <row r="888" spans="1:6" x14ac:dyDescent="0.25">
      <c r="A888" s="84"/>
      <c r="B888" s="85"/>
      <c r="C888" s="84"/>
      <c r="D888" s="86"/>
      <c r="E888" s="84"/>
      <c r="F888" s="87"/>
    </row>
    <row r="889" spans="1:6" x14ac:dyDescent="0.25">
      <c r="A889" s="84"/>
      <c r="B889" s="85"/>
      <c r="C889" s="84"/>
      <c r="D889" s="86"/>
      <c r="E889" s="84"/>
      <c r="F889" s="87"/>
    </row>
    <row r="890" spans="1:6" x14ac:dyDescent="0.25">
      <c r="A890" s="84"/>
      <c r="B890" s="85"/>
      <c r="C890" s="84"/>
      <c r="D890" s="86"/>
      <c r="E890" s="84"/>
      <c r="F890" s="87"/>
    </row>
    <row r="891" spans="1:6" x14ac:dyDescent="0.25">
      <c r="A891" s="84"/>
      <c r="B891" s="85"/>
      <c r="C891" s="84"/>
      <c r="D891" s="86"/>
      <c r="E891" s="84"/>
      <c r="F891" s="87"/>
    </row>
    <row r="892" spans="1:6" x14ac:dyDescent="0.25">
      <c r="A892" s="84"/>
      <c r="B892" s="85"/>
      <c r="C892" s="84"/>
      <c r="D892" s="86"/>
      <c r="E892" s="84"/>
      <c r="F892" s="87"/>
    </row>
    <row r="893" spans="1:6" x14ac:dyDescent="0.25">
      <c r="A893" s="84"/>
      <c r="B893" s="85"/>
      <c r="C893" s="84"/>
      <c r="D893" s="86"/>
      <c r="E893" s="84"/>
      <c r="F893" s="87"/>
    </row>
    <row r="894" spans="1:6" x14ac:dyDescent="0.25">
      <c r="A894" s="84"/>
      <c r="B894" s="85"/>
      <c r="C894" s="84"/>
      <c r="D894" s="86"/>
      <c r="E894" s="84"/>
      <c r="F894" s="87"/>
    </row>
    <row r="895" spans="1:6" x14ac:dyDescent="0.25">
      <c r="A895" s="84"/>
      <c r="B895" s="85"/>
      <c r="C895" s="84"/>
      <c r="D895" s="86"/>
      <c r="E895" s="84"/>
      <c r="F895" s="87"/>
    </row>
    <row r="896" spans="1:6" x14ac:dyDescent="0.25">
      <c r="A896" s="84"/>
      <c r="B896" s="85"/>
      <c r="C896" s="84"/>
      <c r="D896" s="86"/>
      <c r="E896" s="84"/>
      <c r="F896" s="87"/>
    </row>
    <row r="897" spans="1:6" x14ac:dyDescent="0.25">
      <c r="A897" s="84"/>
      <c r="B897" s="85"/>
      <c r="C897" s="84"/>
      <c r="D897" s="86"/>
      <c r="E897" s="84"/>
      <c r="F897" s="87"/>
    </row>
    <row r="898" spans="1:6" x14ac:dyDescent="0.25">
      <c r="A898" s="84"/>
      <c r="B898" s="85"/>
      <c r="C898" s="84"/>
      <c r="D898" s="86"/>
      <c r="E898" s="84"/>
      <c r="F898" s="87"/>
    </row>
    <row r="899" spans="1:6" x14ac:dyDescent="0.25">
      <c r="A899" s="84"/>
      <c r="B899" s="85"/>
      <c r="C899" s="84"/>
      <c r="D899" s="86"/>
      <c r="E899" s="84"/>
      <c r="F899" s="87"/>
    </row>
    <row r="900" spans="1:6" x14ac:dyDescent="0.25">
      <c r="A900" s="84"/>
      <c r="B900" s="85"/>
      <c r="C900" s="84"/>
      <c r="D900" s="86"/>
      <c r="E900" s="84"/>
      <c r="F900" s="87"/>
    </row>
    <row r="901" spans="1:6" x14ac:dyDescent="0.25">
      <c r="A901" s="84"/>
      <c r="B901" s="85"/>
      <c r="C901" s="84"/>
      <c r="D901" s="86"/>
      <c r="E901" s="84"/>
      <c r="F901" s="87"/>
    </row>
    <row r="902" spans="1:6" x14ac:dyDescent="0.25">
      <c r="A902" s="84"/>
      <c r="B902" s="85"/>
      <c r="C902" s="84"/>
      <c r="D902" s="86"/>
      <c r="E902" s="84"/>
      <c r="F902" s="87"/>
    </row>
    <row r="903" spans="1:6" x14ac:dyDescent="0.25">
      <c r="A903" s="84"/>
      <c r="B903" s="85"/>
      <c r="C903" s="84"/>
      <c r="D903" s="86"/>
      <c r="E903" s="84"/>
      <c r="F903" s="87"/>
    </row>
    <row r="904" spans="1:6" x14ac:dyDescent="0.25">
      <c r="A904" s="84"/>
      <c r="B904" s="85"/>
      <c r="C904" s="84"/>
      <c r="D904" s="86"/>
      <c r="E904" s="84"/>
      <c r="F904" s="87"/>
    </row>
    <row r="905" spans="1:6" x14ac:dyDescent="0.25">
      <c r="A905" s="84"/>
      <c r="B905" s="85"/>
      <c r="C905" s="84"/>
      <c r="D905" s="86"/>
      <c r="E905" s="84"/>
      <c r="F905" s="87"/>
    </row>
    <row r="906" spans="1:6" x14ac:dyDescent="0.25">
      <c r="A906" s="84"/>
      <c r="B906" s="85"/>
      <c r="C906" s="84"/>
      <c r="D906" s="86"/>
      <c r="E906" s="84"/>
      <c r="F906" s="87"/>
    </row>
    <row r="907" spans="1:6" x14ac:dyDescent="0.25">
      <c r="A907" s="84"/>
      <c r="B907" s="85"/>
      <c r="C907" s="84"/>
      <c r="D907" s="86"/>
      <c r="E907" s="84"/>
      <c r="F907" s="87"/>
    </row>
    <row r="908" spans="1:6" x14ac:dyDescent="0.25">
      <c r="A908" s="84"/>
      <c r="B908" s="85"/>
      <c r="C908" s="84"/>
      <c r="D908" s="86"/>
      <c r="E908" s="84"/>
      <c r="F908" s="87"/>
    </row>
    <row r="909" spans="1:6" x14ac:dyDescent="0.25">
      <c r="A909" s="84"/>
      <c r="B909" s="85"/>
      <c r="C909" s="84"/>
      <c r="D909" s="86"/>
      <c r="E909" s="84"/>
      <c r="F909" s="87"/>
    </row>
    <row r="910" spans="1:6" x14ac:dyDescent="0.25">
      <c r="A910" s="84"/>
      <c r="B910" s="85"/>
      <c r="C910" s="84"/>
      <c r="D910" s="86"/>
      <c r="E910" s="84"/>
      <c r="F910" s="87"/>
    </row>
    <row r="911" spans="1:6" x14ac:dyDescent="0.25">
      <c r="A911" s="84"/>
      <c r="B911" s="85"/>
      <c r="C911" s="84"/>
      <c r="D911" s="86"/>
      <c r="E911" s="84"/>
      <c r="F911" s="87"/>
    </row>
    <row r="912" spans="1:6" x14ac:dyDescent="0.25">
      <c r="A912" s="84"/>
      <c r="B912" s="85"/>
      <c r="C912" s="84"/>
      <c r="D912" s="86"/>
      <c r="E912" s="84"/>
      <c r="F912" s="87"/>
    </row>
    <row r="913" spans="1:6" x14ac:dyDescent="0.25">
      <c r="A913" s="84"/>
      <c r="B913" s="85"/>
      <c r="C913" s="84"/>
      <c r="D913" s="86"/>
      <c r="E913" s="84"/>
      <c r="F913" s="87"/>
    </row>
    <row r="914" spans="1:6" x14ac:dyDescent="0.25">
      <c r="A914" s="84"/>
      <c r="B914" s="85"/>
      <c r="C914" s="84"/>
      <c r="D914" s="86"/>
      <c r="E914" s="84"/>
      <c r="F914" s="87"/>
    </row>
    <row r="915" spans="1:6" x14ac:dyDescent="0.25">
      <c r="A915" s="84"/>
      <c r="B915" s="85"/>
      <c r="C915" s="84"/>
      <c r="D915" s="86"/>
      <c r="E915" s="84"/>
      <c r="F915" s="87"/>
    </row>
    <row r="916" spans="1:6" x14ac:dyDescent="0.25">
      <c r="A916" s="84"/>
      <c r="B916" s="85"/>
      <c r="C916" s="84"/>
      <c r="D916" s="86"/>
      <c r="E916" s="84"/>
      <c r="F916" s="87"/>
    </row>
    <row r="917" spans="1:6" x14ac:dyDescent="0.25">
      <c r="A917" s="84"/>
      <c r="B917" s="85"/>
      <c r="C917" s="84"/>
      <c r="D917" s="86"/>
      <c r="E917" s="84"/>
      <c r="F917" s="87"/>
    </row>
    <row r="918" spans="1:6" x14ac:dyDescent="0.25">
      <c r="A918" s="84"/>
      <c r="B918" s="85"/>
      <c r="C918" s="84"/>
      <c r="D918" s="86"/>
      <c r="E918" s="84"/>
      <c r="F918" s="87"/>
    </row>
    <row r="919" spans="1:6" x14ac:dyDescent="0.25">
      <c r="A919" s="84"/>
      <c r="B919" s="85"/>
      <c r="C919" s="84"/>
      <c r="D919" s="86"/>
      <c r="E919" s="84"/>
      <c r="F919" s="87"/>
    </row>
    <row r="920" spans="1:6" x14ac:dyDescent="0.25">
      <c r="A920" s="84"/>
      <c r="B920" s="85"/>
      <c r="C920" s="84"/>
      <c r="D920" s="86"/>
      <c r="E920" s="84"/>
      <c r="F920" s="87"/>
    </row>
    <row r="921" spans="1:6" x14ac:dyDescent="0.25">
      <c r="A921" s="84"/>
      <c r="B921" s="85"/>
      <c r="C921" s="84"/>
      <c r="D921" s="86"/>
      <c r="E921" s="84"/>
      <c r="F921" s="87"/>
    </row>
    <row r="922" spans="1:6" x14ac:dyDescent="0.25">
      <c r="A922" s="84"/>
      <c r="B922" s="85"/>
      <c r="C922" s="84"/>
      <c r="D922" s="86"/>
      <c r="E922" s="84"/>
      <c r="F922" s="87"/>
    </row>
    <row r="923" spans="1:6" x14ac:dyDescent="0.25">
      <c r="A923" s="84"/>
      <c r="B923" s="85"/>
      <c r="C923" s="84"/>
      <c r="D923" s="86"/>
      <c r="E923" s="84"/>
      <c r="F923" s="87"/>
    </row>
    <row r="924" spans="1:6" x14ac:dyDescent="0.25">
      <c r="A924" s="84"/>
      <c r="B924" s="85"/>
      <c r="C924" s="84"/>
      <c r="D924" s="86"/>
      <c r="E924" s="84"/>
      <c r="F924" s="87"/>
    </row>
    <row r="925" spans="1:6" x14ac:dyDescent="0.25">
      <c r="A925" s="84"/>
      <c r="B925" s="85"/>
      <c r="C925" s="84"/>
      <c r="D925" s="86"/>
      <c r="E925" s="84"/>
      <c r="F925" s="87"/>
    </row>
    <row r="926" spans="1:6" x14ac:dyDescent="0.25">
      <c r="A926" s="84"/>
      <c r="B926" s="85"/>
      <c r="C926" s="84"/>
      <c r="D926" s="86"/>
      <c r="E926" s="84"/>
      <c r="F926" s="87"/>
    </row>
    <row r="927" spans="1:6" x14ac:dyDescent="0.25">
      <c r="A927" s="84"/>
      <c r="B927" s="85"/>
      <c r="C927" s="84"/>
      <c r="D927" s="86"/>
      <c r="E927" s="84"/>
      <c r="F927" s="87"/>
    </row>
    <row r="928" spans="1:6" x14ac:dyDescent="0.25">
      <c r="A928" s="84"/>
      <c r="B928" s="85"/>
      <c r="C928" s="84"/>
      <c r="D928" s="86"/>
      <c r="E928" s="84"/>
      <c r="F928" s="87"/>
    </row>
    <row r="929" spans="1:6" x14ac:dyDescent="0.25">
      <c r="A929" s="84"/>
      <c r="B929" s="85"/>
      <c r="C929" s="84"/>
      <c r="D929" s="86"/>
      <c r="E929" s="84"/>
      <c r="F929" s="87"/>
    </row>
    <row r="930" spans="1:6" x14ac:dyDescent="0.25">
      <c r="A930" s="84"/>
      <c r="B930" s="85"/>
      <c r="C930" s="84"/>
      <c r="D930" s="86"/>
      <c r="E930" s="84"/>
      <c r="F930" s="87"/>
    </row>
    <row r="931" spans="1:6" x14ac:dyDescent="0.25">
      <c r="A931" s="84"/>
      <c r="B931" s="85"/>
      <c r="C931" s="84"/>
      <c r="D931" s="86"/>
      <c r="E931" s="84"/>
      <c r="F931" s="87"/>
    </row>
    <row r="932" spans="1:6" x14ac:dyDescent="0.25">
      <c r="A932" s="84"/>
      <c r="B932" s="85"/>
      <c r="C932" s="84"/>
      <c r="D932" s="86"/>
      <c r="E932" s="84"/>
      <c r="F932" s="87"/>
    </row>
    <row r="933" spans="1:6" x14ac:dyDescent="0.25">
      <c r="A933" s="84"/>
      <c r="B933" s="85"/>
      <c r="C933" s="84"/>
      <c r="D933" s="86"/>
      <c r="E933" s="84"/>
      <c r="F933" s="87"/>
    </row>
    <row r="934" spans="1:6" x14ac:dyDescent="0.25">
      <c r="A934" s="84"/>
      <c r="B934" s="85"/>
      <c r="C934" s="84"/>
      <c r="D934" s="86"/>
      <c r="E934" s="84"/>
      <c r="F934" s="87"/>
    </row>
    <row r="935" spans="1:6" x14ac:dyDescent="0.25">
      <c r="A935" s="84"/>
      <c r="B935" s="85"/>
      <c r="C935" s="84"/>
      <c r="D935" s="86"/>
      <c r="E935" s="84"/>
      <c r="F935" s="87"/>
    </row>
    <row r="936" spans="1:6" x14ac:dyDescent="0.25">
      <c r="A936" s="84"/>
      <c r="B936" s="85"/>
      <c r="C936" s="84"/>
      <c r="D936" s="86"/>
      <c r="E936" s="84"/>
      <c r="F936" s="87"/>
    </row>
    <row r="937" spans="1:6" x14ac:dyDescent="0.25">
      <c r="A937" s="84"/>
      <c r="B937" s="85"/>
      <c r="C937" s="84"/>
      <c r="D937" s="86"/>
      <c r="E937" s="84"/>
      <c r="F937" s="87"/>
    </row>
    <row r="938" spans="1:6" x14ac:dyDescent="0.25">
      <c r="A938" s="84"/>
      <c r="B938" s="85"/>
      <c r="C938" s="84"/>
      <c r="D938" s="86"/>
      <c r="E938" s="84"/>
      <c r="F938" s="87"/>
    </row>
    <row r="939" spans="1:6" x14ac:dyDescent="0.25">
      <c r="A939" s="84"/>
      <c r="B939" s="85"/>
      <c r="C939" s="84"/>
      <c r="D939" s="86"/>
      <c r="E939" s="84"/>
      <c r="F939" s="87"/>
    </row>
    <row r="940" spans="1:6" x14ac:dyDescent="0.25">
      <c r="A940" s="84"/>
      <c r="B940" s="85"/>
      <c r="C940" s="84"/>
      <c r="D940" s="86"/>
      <c r="E940" s="84"/>
      <c r="F940" s="87"/>
    </row>
    <row r="941" spans="1:6" x14ac:dyDescent="0.25">
      <c r="A941" s="84"/>
      <c r="B941" s="85"/>
      <c r="C941" s="84"/>
      <c r="D941" s="86"/>
      <c r="E941" s="84"/>
      <c r="F941" s="87"/>
    </row>
    <row r="942" spans="1:6" x14ac:dyDescent="0.25">
      <c r="A942" s="84"/>
      <c r="B942" s="85"/>
      <c r="C942" s="84"/>
      <c r="D942" s="86"/>
      <c r="E942" s="84"/>
      <c r="F942" s="87"/>
    </row>
    <row r="943" spans="1:6" x14ac:dyDescent="0.25">
      <c r="A943" s="84"/>
      <c r="B943" s="85"/>
      <c r="C943" s="84"/>
      <c r="D943" s="86"/>
      <c r="E943" s="84"/>
      <c r="F943" s="87"/>
    </row>
    <row r="944" spans="1:6" x14ac:dyDescent="0.25">
      <c r="A944" s="84"/>
      <c r="B944" s="85"/>
      <c r="C944" s="84"/>
      <c r="D944" s="86"/>
      <c r="E944" s="84"/>
      <c r="F944" s="87"/>
    </row>
    <row r="945" spans="1:6" x14ac:dyDescent="0.25">
      <c r="A945" s="84"/>
      <c r="B945" s="85"/>
      <c r="C945" s="84"/>
      <c r="D945" s="86"/>
      <c r="E945" s="84"/>
      <c r="F945" s="87"/>
    </row>
    <row r="946" spans="1:6" x14ac:dyDescent="0.25">
      <c r="A946" s="84"/>
      <c r="B946" s="85"/>
      <c r="C946" s="84"/>
      <c r="D946" s="86"/>
      <c r="E946" s="84"/>
      <c r="F946" s="87"/>
    </row>
    <row r="947" spans="1:6" x14ac:dyDescent="0.25">
      <c r="A947" s="84"/>
      <c r="B947" s="85"/>
      <c r="C947" s="84"/>
      <c r="D947" s="86"/>
      <c r="E947" s="84"/>
      <c r="F947" s="87"/>
    </row>
    <row r="948" spans="1:6" x14ac:dyDescent="0.25">
      <c r="A948" s="84"/>
      <c r="B948" s="85"/>
      <c r="C948" s="84"/>
      <c r="D948" s="86"/>
      <c r="E948" s="84"/>
      <c r="F948" s="87"/>
    </row>
    <row r="949" spans="1:6" x14ac:dyDescent="0.25">
      <c r="A949" s="84"/>
      <c r="B949" s="85"/>
      <c r="C949" s="84"/>
      <c r="D949" s="86"/>
      <c r="E949" s="84"/>
      <c r="F949" s="87"/>
    </row>
    <row r="950" spans="1:6" x14ac:dyDescent="0.25">
      <c r="A950" s="84"/>
      <c r="B950" s="85"/>
      <c r="C950" s="84"/>
      <c r="D950" s="86"/>
      <c r="E950" s="84"/>
      <c r="F950" s="87"/>
    </row>
    <row r="951" spans="1:6" x14ac:dyDescent="0.25">
      <c r="A951" s="84"/>
      <c r="B951" s="85"/>
      <c r="C951" s="84"/>
      <c r="D951" s="86"/>
      <c r="E951" s="84"/>
      <c r="F951" s="87"/>
    </row>
    <row r="952" spans="1:6" x14ac:dyDescent="0.25">
      <c r="A952" s="84"/>
      <c r="B952" s="85"/>
      <c r="C952" s="84"/>
      <c r="D952" s="86"/>
      <c r="E952" s="84"/>
      <c r="F952" s="87"/>
    </row>
    <row r="953" spans="1:6" x14ac:dyDescent="0.25">
      <c r="A953" s="84"/>
      <c r="B953" s="85"/>
      <c r="C953" s="84"/>
      <c r="D953" s="86"/>
      <c r="E953" s="84"/>
      <c r="F953" s="87"/>
    </row>
    <row r="954" spans="1:6" x14ac:dyDescent="0.25">
      <c r="A954" s="84"/>
      <c r="B954" s="85"/>
      <c r="C954" s="84"/>
      <c r="D954" s="86"/>
      <c r="E954" s="84"/>
      <c r="F954" s="87"/>
    </row>
    <row r="955" spans="1:6" x14ac:dyDescent="0.25">
      <c r="A955" s="84"/>
      <c r="B955" s="85"/>
      <c r="C955" s="84"/>
      <c r="D955" s="86"/>
      <c r="E955" s="84"/>
      <c r="F955" s="87"/>
    </row>
    <row r="956" spans="1:6" x14ac:dyDescent="0.25">
      <c r="A956" s="84"/>
      <c r="B956" s="85"/>
      <c r="C956" s="84"/>
      <c r="D956" s="86"/>
      <c r="E956" s="84"/>
      <c r="F956" s="87"/>
    </row>
    <row r="957" spans="1:6" x14ac:dyDescent="0.25">
      <c r="A957" s="84"/>
      <c r="B957" s="85"/>
      <c r="C957" s="84"/>
      <c r="D957" s="86"/>
      <c r="E957" s="84"/>
      <c r="F957" s="87"/>
    </row>
    <row r="958" spans="1:6" x14ac:dyDescent="0.25">
      <c r="A958" s="84"/>
      <c r="B958" s="85"/>
      <c r="C958" s="84"/>
      <c r="D958" s="86"/>
      <c r="E958" s="84"/>
      <c r="F958" s="87"/>
    </row>
    <row r="959" spans="1:6" x14ac:dyDescent="0.25">
      <c r="A959" s="84"/>
      <c r="B959" s="85"/>
      <c r="C959" s="84"/>
      <c r="D959" s="86"/>
      <c r="E959" s="84"/>
      <c r="F959" s="87"/>
    </row>
    <row r="960" spans="1:6" x14ac:dyDescent="0.25">
      <c r="A960" s="84"/>
      <c r="B960" s="85"/>
      <c r="C960" s="84"/>
      <c r="D960" s="86"/>
      <c r="E960" s="84"/>
      <c r="F960" s="87"/>
    </row>
    <row r="961" spans="1:6" x14ac:dyDescent="0.25">
      <c r="A961" s="84"/>
      <c r="B961" s="85"/>
      <c r="C961" s="84"/>
      <c r="D961" s="86"/>
      <c r="E961" s="84"/>
      <c r="F961" s="87"/>
    </row>
    <row r="962" spans="1:6" x14ac:dyDescent="0.25">
      <c r="A962" s="84"/>
      <c r="B962" s="85"/>
      <c r="C962" s="84"/>
      <c r="D962" s="86"/>
      <c r="E962" s="84"/>
      <c r="F962" s="87"/>
    </row>
    <row r="963" spans="1:6" x14ac:dyDescent="0.25">
      <c r="A963" s="84"/>
      <c r="B963" s="85"/>
      <c r="C963" s="84"/>
      <c r="D963" s="86"/>
      <c r="E963" s="84"/>
      <c r="F963" s="87"/>
    </row>
    <row r="964" spans="1:6" x14ac:dyDescent="0.25">
      <c r="A964" s="84"/>
      <c r="B964" s="85"/>
      <c r="C964" s="84"/>
      <c r="D964" s="86"/>
      <c r="E964" s="84"/>
      <c r="F964" s="87"/>
    </row>
    <row r="965" spans="1:6" x14ac:dyDescent="0.25">
      <c r="A965" s="84"/>
      <c r="B965" s="85"/>
      <c r="C965" s="84"/>
      <c r="D965" s="86"/>
      <c r="E965" s="84"/>
      <c r="F965" s="87"/>
    </row>
    <row r="966" spans="1:6" x14ac:dyDescent="0.25">
      <c r="A966" s="84"/>
      <c r="B966" s="85"/>
      <c r="C966" s="84"/>
      <c r="D966" s="86"/>
      <c r="E966" s="84"/>
      <c r="F966" s="87"/>
    </row>
    <row r="967" spans="1:6" x14ac:dyDescent="0.25">
      <c r="A967" s="84"/>
      <c r="B967" s="85"/>
      <c r="C967" s="84"/>
      <c r="D967" s="86"/>
      <c r="E967" s="84"/>
      <c r="F967" s="87"/>
    </row>
    <row r="968" spans="1:6" x14ac:dyDescent="0.25">
      <c r="A968" s="84"/>
      <c r="B968" s="85"/>
      <c r="C968" s="84"/>
      <c r="D968" s="86"/>
      <c r="E968" s="84"/>
      <c r="F968" s="87"/>
    </row>
    <row r="969" spans="1:6" x14ac:dyDescent="0.25">
      <c r="A969" s="84"/>
      <c r="B969" s="85"/>
      <c r="C969" s="84"/>
      <c r="D969" s="86"/>
      <c r="E969" s="84"/>
      <c r="F969" s="87"/>
    </row>
    <row r="970" spans="1:6" x14ac:dyDescent="0.25">
      <c r="A970" s="84"/>
      <c r="B970" s="85"/>
      <c r="C970" s="84"/>
      <c r="D970" s="86"/>
      <c r="E970" s="84"/>
      <c r="F970" s="87"/>
    </row>
    <row r="971" spans="1:6" x14ac:dyDescent="0.25">
      <c r="A971" s="84"/>
      <c r="B971" s="85"/>
      <c r="C971" s="84"/>
      <c r="D971" s="86"/>
      <c r="E971" s="84"/>
      <c r="F971" s="87"/>
    </row>
    <row r="972" spans="1:6" x14ac:dyDescent="0.25">
      <c r="A972" s="84"/>
      <c r="B972" s="85"/>
      <c r="C972" s="84"/>
      <c r="D972" s="86"/>
      <c r="E972" s="84"/>
      <c r="F972" s="87"/>
    </row>
    <row r="973" spans="1:6" x14ac:dyDescent="0.25">
      <c r="A973" s="84"/>
      <c r="B973" s="85"/>
      <c r="C973" s="84"/>
      <c r="D973" s="86"/>
      <c r="E973" s="84"/>
      <c r="F973" s="87"/>
    </row>
    <row r="974" spans="1:6" x14ac:dyDescent="0.25">
      <c r="A974" s="84"/>
      <c r="B974" s="85"/>
      <c r="C974" s="84"/>
      <c r="D974" s="86"/>
      <c r="E974" s="84"/>
      <c r="F974" s="87"/>
    </row>
    <row r="975" spans="1:6" x14ac:dyDescent="0.25">
      <c r="A975" s="84"/>
      <c r="B975" s="85"/>
      <c r="C975" s="84"/>
      <c r="D975" s="86"/>
      <c r="E975" s="84"/>
      <c r="F975" s="87"/>
    </row>
    <row r="976" spans="1:6" x14ac:dyDescent="0.25">
      <c r="A976" s="84"/>
      <c r="B976" s="85"/>
      <c r="C976" s="84"/>
      <c r="D976" s="86"/>
      <c r="E976" s="84"/>
      <c r="F976" s="87"/>
    </row>
    <row r="977" spans="1:6" x14ac:dyDescent="0.25">
      <c r="A977" s="84"/>
      <c r="B977" s="85"/>
      <c r="C977" s="84"/>
      <c r="D977" s="86"/>
      <c r="E977" s="84"/>
      <c r="F977" s="87"/>
    </row>
    <row r="978" spans="1:6" x14ac:dyDescent="0.25">
      <c r="A978" s="84"/>
      <c r="B978" s="85"/>
      <c r="C978" s="84"/>
      <c r="D978" s="86"/>
      <c r="E978" s="84"/>
      <c r="F978" s="87"/>
    </row>
    <row r="979" spans="1:6" x14ac:dyDescent="0.25">
      <c r="A979" s="84"/>
      <c r="B979" s="85"/>
      <c r="C979" s="84"/>
      <c r="D979" s="86"/>
      <c r="E979" s="84"/>
      <c r="F979" s="87"/>
    </row>
    <row r="980" spans="1:6" x14ac:dyDescent="0.25">
      <c r="A980" s="84"/>
      <c r="B980" s="85"/>
      <c r="C980" s="84"/>
      <c r="D980" s="86"/>
      <c r="E980" s="84"/>
      <c r="F980" s="87"/>
    </row>
    <row r="981" spans="1:6" x14ac:dyDescent="0.25">
      <c r="A981" s="84"/>
      <c r="B981" s="85"/>
      <c r="C981" s="84"/>
      <c r="D981" s="86"/>
      <c r="E981" s="84"/>
      <c r="F981" s="87"/>
    </row>
    <row r="982" spans="1:6" x14ac:dyDescent="0.25">
      <c r="A982" s="84"/>
      <c r="B982" s="85"/>
      <c r="C982" s="84"/>
      <c r="D982" s="86"/>
      <c r="E982" s="84"/>
      <c r="F982" s="87"/>
    </row>
    <row r="983" spans="1:6" x14ac:dyDescent="0.25">
      <c r="A983" s="84"/>
      <c r="B983" s="85"/>
      <c r="C983" s="84"/>
      <c r="D983" s="86"/>
      <c r="E983" s="84"/>
      <c r="F983" s="87"/>
    </row>
    <row r="984" spans="1:6" x14ac:dyDescent="0.25">
      <c r="A984" s="84"/>
      <c r="B984" s="85"/>
      <c r="C984" s="84"/>
      <c r="D984" s="86"/>
      <c r="E984" s="84"/>
      <c r="F984" s="87"/>
    </row>
    <row r="985" spans="1:6" x14ac:dyDescent="0.25">
      <c r="A985" s="84"/>
      <c r="B985" s="85"/>
      <c r="C985" s="84"/>
      <c r="D985" s="86"/>
      <c r="E985" s="84"/>
      <c r="F985" s="87"/>
    </row>
    <row r="986" spans="1:6" x14ac:dyDescent="0.25">
      <c r="A986" s="84"/>
      <c r="B986" s="85"/>
      <c r="C986" s="84"/>
      <c r="D986" s="86"/>
      <c r="E986" s="84"/>
      <c r="F986" s="87"/>
    </row>
    <row r="987" spans="1:6" x14ac:dyDescent="0.25">
      <c r="A987" s="84"/>
      <c r="B987" s="85"/>
      <c r="C987" s="84"/>
      <c r="D987" s="86"/>
      <c r="E987" s="84"/>
      <c r="F987" s="87"/>
    </row>
    <row r="988" spans="1:6" x14ac:dyDescent="0.25">
      <c r="A988" s="84"/>
      <c r="B988" s="85"/>
      <c r="C988" s="84"/>
      <c r="D988" s="86"/>
      <c r="E988" s="84"/>
      <c r="F988" s="87"/>
    </row>
    <row r="989" spans="1:6" x14ac:dyDescent="0.25">
      <c r="A989" s="84"/>
      <c r="B989" s="85"/>
      <c r="C989" s="84"/>
      <c r="D989" s="86"/>
      <c r="E989" s="84"/>
      <c r="F989" s="87"/>
    </row>
    <row r="990" spans="1:6" x14ac:dyDescent="0.25">
      <c r="A990" s="84"/>
      <c r="B990" s="85"/>
      <c r="C990" s="84"/>
      <c r="D990" s="86"/>
      <c r="E990" s="84"/>
      <c r="F990" s="87"/>
    </row>
    <row r="991" spans="1:6" x14ac:dyDescent="0.25">
      <c r="A991" s="84"/>
      <c r="B991" s="85"/>
      <c r="C991" s="84"/>
      <c r="D991" s="86"/>
      <c r="E991" s="84"/>
      <c r="F991" s="87"/>
    </row>
    <row r="992" spans="1:6" x14ac:dyDescent="0.25">
      <c r="A992" s="84"/>
      <c r="B992" s="85"/>
      <c r="C992" s="84"/>
      <c r="D992" s="86"/>
      <c r="E992" s="84"/>
      <c r="F992" s="87"/>
    </row>
    <row r="993" spans="1:6" x14ac:dyDescent="0.25">
      <c r="A993" s="84"/>
      <c r="B993" s="85"/>
      <c r="C993" s="84"/>
      <c r="D993" s="86"/>
      <c r="E993" s="84"/>
      <c r="F993" s="87"/>
    </row>
    <row r="994" spans="1:6" x14ac:dyDescent="0.25">
      <c r="A994" s="84"/>
      <c r="B994" s="85"/>
      <c r="C994" s="84"/>
      <c r="D994" s="86"/>
      <c r="E994" s="84"/>
      <c r="F994" s="87"/>
    </row>
    <row r="995" spans="1:6" x14ac:dyDescent="0.25">
      <c r="A995" s="84"/>
      <c r="B995" s="85"/>
      <c r="C995" s="84"/>
      <c r="D995" s="86"/>
      <c r="E995" s="84"/>
      <c r="F995" s="87"/>
    </row>
    <row r="996" spans="1:6" x14ac:dyDescent="0.25">
      <c r="A996" s="84"/>
      <c r="B996" s="85"/>
      <c r="C996" s="84"/>
      <c r="D996" s="86"/>
      <c r="E996" s="84"/>
      <c r="F996" s="87"/>
    </row>
    <row r="997" spans="1:6" x14ac:dyDescent="0.25">
      <c r="A997" s="84"/>
      <c r="B997" s="85"/>
      <c r="C997" s="84"/>
      <c r="D997" s="86"/>
      <c r="E997" s="84"/>
      <c r="F997" s="87"/>
    </row>
    <row r="998" spans="1:6" x14ac:dyDescent="0.25">
      <c r="A998" s="84"/>
      <c r="B998" s="85"/>
      <c r="C998" s="84"/>
      <c r="D998" s="86"/>
      <c r="E998" s="84"/>
      <c r="F998" s="87"/>
    </row>
    <row r="999" spans="1:6" x14ac:dyDescent="0.25">
      <c r="A999" s="84"/>
      <c r="B999" s="85"/>
      <c r="C999" s="84"/>
      <c r="D999" s="86"/>
      <c r="E999" s="84"/>
      <c r="F999" s="87"/>
    </row>
    <row r="1000" spans="1:6" x14ac:dyDescent="0.25">
      <c r="A1000" s="84"/>
      <c r="B1000" s="85"/>
      <c r="C1000" s="84"/>
      <c r="D1000" s="86"/>
      <c r="E1000" s="84"/>
      <c r="F1000" s="87"/>
    </row>
    <row r="1001" spans="1:6" x14ac:dyDescent="0.25">
      <c r="A1001" s="84"/>
      <c r="B1001" s="85"/>
      <c r="C1001" s="84"/>
      <c r="D1001" s="86"/>
      <c r="E1001" s="84"/>
      <c r="F1001" s="87"/>
    </row>
    <row r="1002" spans="1:6" x14ac:dyDescent="0.25">
      <c r="A1002" s="84"/>
      <c r="B1002" s="85"/>
      <c r="C1002" s="84"/>
      <c r="D1002" s="86"/>
      <c r="E1002" s="84"/>
      <c r="F1002" s="87"/>
    </row>
    <row r="1003" spans="1:6" x14ac:dyDescent="0.25">
      <c r="A1003" s="84"/>
      <c r="B1003" s="85"/>
      <c r="C1003" s="84"/>
      <c r="D1003" s="86"/>
      <c r="E1003" s="84"/>
      <c r="F1003" s="87"/>
    </row>
    <row r="1004" spans="1:6" x14ac:dyDescent="0.25">
      <c r="A1004" s="84"/>
      <c r="B1004" s="85"/>
      <c r="C1004" s="84"/>
      <c r="D1004" s="86"/>
      <c r="E1004" s="84"/>
      <c r="F1004" s="87"/>
    </row>
    <row r="1005" spans="1:6" x14ac:dyDescent="0.25">
      <c r="A1005" s="84"/>
      <c r="B1005" s="85"/>
      <c r="C1005" s="84"/>
      <c r="D1005" s="86"/>
      <c r="E1005" s="84"/>
      <c r="F1005" s="87"/>
    </row>
    <row r="1006" spans="1:6" x14ac:dyDescent="0.25">
      <c r="A1006" s="84"/>
      <c r="B1006" s="85"/>
      <c r="C1006" s="84"/>
      <c r="D1006" s="86"/>
      <c r="E1006" s="84"/>
      <c r="F1006" s="87"/>
    </row>
    <row r="1007" spans="1:6" x14ac:dyDescent="0.25">
      <c r="A1007" s="84"/>
      <c r="B1007" s="85"/>
      <c r="C1007" s="84"/>
      <c r="D1007" s="86"/>
      <c r="E1007" s="84"/>
      <c r="F1007" s="87"/>
    </row>
    <row r="1008" spans="1:6" x14ac:dyDescent="0.25">
      <c r="A1008" s="84"/>
      <c r="B1008" s="85"/>
      <c r="C1008" s="84"/>
      <c r="D1008" s="86"/>
      <c r="E1008" s="84"/>
      <c r="F1008" s="87"/>
    </row>
    <row r="1009" spans="1:6" x14ac:dyDescent="0.25">
      <c r="A1009" s="84"/>
      <c r="B1009" s="85"/>
      <c r="C1009" s="84"/>
      <c r="D1009" s="86"/>
      <c r="E1009" s="84"/>
      <c r="F1009" s="87"/>
    </row>
    <row r="1010" spans="1:6" x14ac:dyDescent="0.25">
      <c r="A1010" s="84"/>
      <c r="B1010" s="85"/>
      <c r="C1010" s="84"/>
      <c r="D1010" s="86"/>
      <c r="E1010" s="84"/>
      <c r="F1010" s="87"/>
    </row>
    <row r="1011" spans="1:6" x14ac:dyDescent="0.25">
      <c r="A1011" s="84"/>
      <c r="B1011" s="85"/>
      <c r="C1011" s="84"/>
      <c r="D1011" s="86"/>
      <c r="E1011" s="84"/>
      <c r="F1011" s="87"/>
    </row>
    <row r="1012" spans="1:6" x14ac:dyDescent="0.25">
      <c r="A1012" s="84"/>
      <c r="B1012" s="85"/>
      <c r="C1012" s="84"/>
      <c r="D1012" s="86"/>
      <c r="E1012" s="84"/>
      <c r="F1012" s="87"/>
    </row>
    <row r="1013" spans="1:6" x14ac:dyDescent="0.25">
      <c r="A1013" s="84"/>
      <c r="B1013" s="85"/>
      <c r="C1013" s="84"/>
      <c r="D1013" s="86"/>
      <c r="E1013" s="84"/>
      <c r="F1013" s="87"/>
    </row>
    <row r="1014" spans="1:6" x14ac:dyDescent="0.25">
      <c r="A1014" s="84"/>
      <c r="B1014" s="85"/>
      <c r="C1014" s="84"/>
      <c r="D1014" s="86"/>
      <c r="E1014" s="84"/>
      <c r="F1014" s="87"/>
    </row>
    <row r="1015" spans="1:6" x14ac:dyDescent="0.25">
      <c r="A1015" s="84"/>
      <c r="B1015" s="85"/>
      <c r="C1015" s="84"/>
      <c r="D1015" s="86"/>
      <c r="E1015" s="84"/>
      <c r="F1015" s="87"/>
    </row>
    <row r="1016" spans="1:6" x14ac:dyDescent="0.25">
      <c r="A1016" s="84"/>
      <c r="B1016" s="85"/>
      <c r="C1016" s="84"/>
      <c r="D1016" s="86"/>
      <c r="E1016" s="84"/>
      <c r="F1016" s="87"/>
    </row>
    <row r="1017" spans="1:6" x14ac:dyDescent="0.25">
      <c r="A1017" s="84"/>
      <c r="B1017" s="85"/>
      <c r="C1017" s="84"/>
      <c r="D1017" s="86"/>
      <c r="E1017" s="84"/>
      <c r="F1017" s="87"/>
    </row>
    <row r="1018" spans="1:6" x14ac:dyDescent="0.25">
      <c r="A1018" s="84"/>
      <c r="B1018" s="85"/>
      <c r="C1018" s="84"/>
      <c r="D1018" s="86"/>
      <c r="E1018" s="84"/>
      <c r="F1018" s="87"/>
    </row>
    <row r="1019" spans="1:6" x14ac:dyDescent="0.25">
      <c r="A1019" s="84"/>
      <c r="B1019" s="85"/>
      <c r="C1019" s="84"/>
      <c r="D1019" s="86"/>
      <c r="E1019" s="84"/>
      <c r="F1019" s="87"/>
    </row>
    <row r="1020" spans="1:6" x14ac:dyDescent="0.25">
      <c r="A1020" s="84"/>
      <c r="B1020" s="85"/>
      <c r="C1020" s="84"/>
      <c r="D1020" s="86"/>
      <c r="E1020" s="84"/>
      <c r="F1020" s="87"/>
    </row>
    <row r="1021" spans="1:6" x14ac:dyDescent="0.25">
      <c r="A1021" s="84"/>
      <c r="B1021" s="85"/>
      <c r="C1021" s="84"/>
      <c r="D1021" s="86"/>
      <c r="E1021" s="84"/>
      <c r="F1021" s="87"/>
    </row>
    <row r="1022" spans="1:6" x14ac:dyDescent="0.25">
      <c r="A1022" s="84"/>
      <c r="B1022" s="85"/>
      <c r="C1022" s="84"/>
      <c r="D1022" s="86"/>
      <c r="E1022" s="84"/>
      <c r="F1022" s="87"/>
    </row>
    <row r="1023" spans="1:6" x14ac:dyDescent="0.25">
      <c r="A1023" s="84"/>
      <c r="B1023" s="85"/>
      <c r="C1023" s="84"/>
      <c r="D1023" s="86"/>
      <c r="E1023" s="84"/>
      <c r="F1023" s="87"/>
    </row>
    <row r="1024" spans="1:6" x14ac:dyDescent="0.25">
      <c r="A1024" s="84"/>
      <c r="B1024" s="85"/>
      <c r="C1024" s="84"/>
      <c r="D1024" s="86"/>
      <c r="E1024" s="84"/>
      <c r="F1024" s="87"/>
    </row>
    <row r="1025" spans="1:6" x14ac:dyDescent="0.25">
      <c r="A1025" s="84"/>
      <c r="B1025" s="85"/>
      <c r="C1025" s="84"/>
      <c r="D1025" s="86"/>
      <c r="E1025" s="84"/>
      <c r="F1025" s="87"/>
    </row>
    <row r="1026" spans="1:6" x14ac:dyDescent="0.25">
      <c r="A1026" s="84"/>
      <c r="B1026" s="85"/>
      <c r="C1026" s="84"/>
      <c r="D1026" s="86"/>
      <c r="E1026" s="84"/>
      <c r="F1026" s="87"/>
    </row>
    <row r="1027" spans="1:6" x14ac:dyDescent="0.25">
      <c r="A1027" s="84"/>
      <c r="B1027" s="85"/>
      <c r="C1027" s="84"/>
      <c r="D1027" s="86"/>
      <c r="E1027" s="84"/>
      <c r="F1027" s="87"/>
    </row>
    <row r="1028" spans="1:6" x14ac:dyDescent="0.25">
      <c r="A1028" s="84"/>
      <c r="B1028" s="85"/>
      <c r="C1028" s="84"/>
      <c r="D1028" s="86"/>
      <c r="E1028" s="84"/>
      <c r="F1028" s="87"/>
    </row>
    <row r="1029" spans="1:6" x14ac:dyDescent="0.25">
      <c r="A1029" s="84"/>
      <c r="B1029" s="85"/>
      <c r="C1029" s="84"/>
      <c r="D1029" s="86"/>
      <c r="E1029" s="84"/>
      <c r="F1029" s="87"/>
    </row>
    <row r="1030" spans="1:6" x14ac:dyDescent="0.25">
      <c r="A1030" s="84"/>
      <c r="B1030" s="85"/>
      <c r="C1030" s="84"/>
      <c r="D1030" s="86"/>
      <c r="E1030" s="84"/>
      <c r="F1030" s="87"/>
    </row>
    <row r="1031" spans="1:6" x14ac:dyDescent="0.25">
      <c r="A1031" s="84"/>
      <c r="B1031" s="85"/>
      <c r="C1031" s="84"/>
      <c r="D1031" s="86"/>
      <c r="E1031" s="84"/>
      <c r="F1031" s="87"/>
    </row>
    <row r="1032" spans="1:6" x14ac:dyDescent="0.25">
      <c r="A1032" s="84"/>
      <c r="B1032" s="85"/>
      <c r="C1032" s="84"/>
      <c r="D1032" s="86"/>
      <c r="E1032" s="84"/>
      <c r="F1032" s="87"/>
    </row>
    <row r="1033" spans="1:6" x14ac:dyDescent="0.25">
      <c r="A1033" s="84"/>
      <c r="B1033" s="85"/>
      <c r="C1033" s="84"/>
      <c r="D1033" s="86"/>
      <c r="E1033" s="84"/>
      <c r="F1033" s="87"/>
    </row>
    <row r="1034" spans="1:6" x14ac:dyDescent="0.25">
      <c r="A1034" s="84"/>
      <c r="B1034" s="85"/>
      <c r="C1034" s="84"/>
      <c r="D1034" s="86"/>
      <c r="E1034" s="84"/>
      <c r="F1034" s="87"/>
    </row>
    <row r="1035" spans="1:6" x14ac:dyDescent="0.25">
      <c r="A1035" s="84"/>
      <c r="B1035" s="85"/>
      <c r="C1035" s="84"/>
      <c r="D1035" s="86"/>
      <c r="E1035" s="84"/>
      <c r="F1035" s="87"/>
    </row>
    <row r="1036" spans="1:6" x14ac:dyDescent="0.25">
      <c r="A1036" s="84"/>
      <c r="B1036" s="85"/>
      <c r="C1036" s="84"/>
      <c r="D1036" s="86"/>
      <c r="E1036" s="84"/>
      <c r="F1036" s="87"/>
    </row>
    <row r="1037" spans="1:6" x14ac:dyDescent="0.25">
      <c r="A1037" s="84"/>
      <c r="B1037" s="85"/>
      <c r="C1037" s="84"/>
      <c r="D1037" s="86"/>
      <c r="E1037" s="84"/>
      <c r="F1037" s="87"/>
    </row>
    <row r="1038" spans="1:6" x14ac:dyDescent="0.25">
      <c r="A1038" s="84"/>
      <c r="B1038" s="85"/>
      <c r="C1038" s="84"/>
      <c r="D1038" s="86"/>
      <c r="E1038" s="84"/>
      <c r="F1038" s="87"/>
    </row>
    <row r="1039" spans="1:6" x14ac:dyDescent="0.25">
      <c r="A1039" s="84"/>
      <c r="B1039" s="85"/>
      <c r="C1039" s="84"/>
      <c r="D1039" s="86"/>
      <c r="E1039" s="84"/>
      <c r="F1039" s="87"/>
    </row>
    <row r="1040" spans="1:6" x14ac:dyDescent="0.25">
      <c r="A1040" s="84"/>
      <c r="B1040" s="85"/>
      <c r="C1040" s="84"/>
      <c r="D1040" s="86"/>
      <c r="E1040" s="84"/>
      <c r="F1040" s="87"/>
    </row>
    <row r="1041" spans="1:6" x14ac:dyDescent="0.25">
      <c r="A1041" s="84"/>
      <c r="B1041" s="85"/>
      <c r="C1041" s="84"/>
      <c r="D1041" s="86"/>
      <c r="E1041" s="84"/>
      <c r="F1041" s="87"/>
    </row>
    <row r="1042" spans="1:6" x14ac:dyDescent="0.25">
      <c r="A1042" s="84"/>
      <c r="B1042" s="85"/>
      <c r="C1042" s="84"/>
      <c r="D1042" s="86"/>
      <c r="E1042" s="84"/>
      <c r="F1042" s="87"/>
    </row>
    <row r="1043" spans="1:6" x14ac:dyDescent="0.25">
      <c r="A1043" s="84"/>
      <c r="B1043" s="85"/>
      <c r="C1043" s="84"/>
      <c r="D1043" s="86"/>
      <c r="E1043" s="84"/>
      <c r="F1043" s="87"/>
    </row>
    <row r="1044" spans="1:6" x14ac:dyDescent="0.25">
      <c r="A1044" s="84"/>
      <c r="B1044" s="85"/>
      <c r="C1044" s="84"/>
      <c r="D1044" s="86"/>
      <c r="E1044" s="84"/>
      <c r="F1044" s="87"/>
    </row>
    <row r="1045" spans="1:6" x14ac:dyDescent="0.25">
      <c r="A1045" s="84"/>
      <c r="B1045" s="85"/>
      <c r="C1045" s="84"/>
      <c r="D1045" s="86"/>
      <c r="E1045" s="84"/>
      <c r="F1045" s="87"/>
    </row>
    <row r="1046" spans="1:6" x14ac:dyDescent="0.25">
      <c r="A1046" s="84"/>
      <c r="B1046" s="85"/>
      <c r="C1046" s="84"/>
      <c r="D1046" s="86"/>
      <c r="E1046" s="84"/>
      <c r="F1046" s="87"/>
    </row>
    <row r="1047" spans="1:6" x14ac:dyDescent="0.25">
      <c r="A1047" s="84"/>
      <c r="B1047" s="85"/>
      <c r="C1047" s="84"/>
      <c r="D1047" s="86"/>
      <c r="E1047" s="84"/>
      <c r="F1047" s="87"/>
    </row>
    <row r="1048" spans="1:6" x14ac:dyDescent="0.25">
      <c r="A1048" s="84"/>
      <c r="B1048" s="85"/>
      <c r="C1048" s="84"/>
      <c r="D1048" s="86"/>
      <c r="E1048" s="84"/>
      <c r="F1048" s="87"/>
    </row>
    <row r="1049" spans="1:6" x14ac:dyDescent="0.25">
      <c r="A1049" s="84"/>
      <c r="B1049" s="85"/>
      <c r="C1049" s="84"/>
      <c r="D1049" s="86"/>
      <c r="E1049" s="84"/>
      <c r="F1049" s="87"/>
    </row>
    <row r="1050" spans="1:6" x14ac:dyDescent="0.25">
      <c r="A1050" s="84"/>
      <c r="B1050" s="85"/>
      <c r="C1050" s="84"/>
      <c r="D1050" s="86"/>
      <c r="E1050" s="84"/>
      <c r="F1050" s="87"/>
    </row>
    <row r="1051" spans="1:6" x14ac:dyDescent="0.25">
      <c r="A1051" s="84"/>
      <c r="B1051" s="85"/>
      <c r="C1051" s="84"/>
      <c r="D1051" s="86"/>
      <c r="E1051" s="84"/>
      <c r="F1051" s="87"/>
    </row>
    <row r="1052" spans="1:6" x14ac:dyDescent="0.25">
      <c r="A1052" s="84"/>
      <c r="B1052" s="85"/>
      <c r="C1052" s="84"/>
      <c r="D1052" s="86"/>
      <c r="E1052" s="84"/>
      <c r="F1052" s="87"/>
    </row>
    <row r="1053" spans="1:6" x14ac:dyDescent="0.25">
      <c r="A1053" s="84"/>
      <c r="B1053" s="85"/>
      <c r="C1053" s="84"/>
      <c r="D1053" s="86"/>
      <c r="E1053" s="84"/>
      <c r="F1053" s="87"/>
    </row>
    <row r="1054" spans="1:6" x14ac:dyDescent="0.25">
      <c r="A1054" s="84"/>
      <c r="B1054" s="85"/>
      <c r="C1054" s="84"/>
      <c r="D1054" s="86"/>
      <c r="E1054" s="84"/>
      <c r="F1054" s="87"/>
    </row>
    <row r="1055" spans="1:6" x14ac:dyDescent="0.25">
      <c r="A1055" s="84"/>
      <c r="B1055" s="85"/>
      <c r="C1055" s="84"/>
      <c r="D1055" s="86"/>
      <c r="E1055" s="84"/>
      <c r="F1055" s="87"/>
    </row>
    <row r="1056" spans="1:6" x14ac:dyDescent="0.25">
      <c r="A1056" s="84"/>
      <c r="B1056" s="85"/>
      <c r="C1056" s="84"/>
      <c r="D1056" s="86"/>
      <c r="E1056" s="84"/>
      <c r="F1056" s="87"/>
    </row>
    <row r="1057" spans="1:6" x14ac:dyDescent="0.25">
      <c r="A1057" s="84"/>
      <c r="B1057" s="85"/>
      <c r="C1057" s="84"/>
      <c r="D1057" s="86"/>
      <c r="E1057" s="84"/>
      <c r="F1057" s="87"/>
    </row>
    <row r="1058" spans="1:6" x14ac:dyDescent="0.25">
      <c r="A1058" s="84"/>
      <c r="B1058" s="85"/>
      <c r="C1058" s="84"/>
      <c r="D1058" s="86"/>
      <c r="E1058" s="84"/>
      <c r="F1058" s="87"/>
    </row>
    <row r="1059" spans="1:6" x14ac:dyDescent="0.25">
      <c r="A1059" s="84"/>
      <c r="B1059" s="85"/>
      <c r="C1059" s="84"/>
      <c r="D1059" s="86"/>
      <c r="E1059" s="84"/>
      <c r="F1059" s="87"/>
    </row>
    <row r="1060" spans="1:6" x14ac:dyDescent="0.25">
      <c r="A1060" s="84"/>
      <c r="B1060" s="85"/>
      <c r="C1060" s="84"/>
      <c r="D1060" s="86"/>
      <c r="E1060" s="84"/>
      <c r="F1060" s="87"/>
    </row>
    <row r="1061" spans="1:6" x14ac:dyDescent="0.25">
      <c r="A1061" s="84"/>
      <c r="B1061" s="85"/>
      <c r="C1061" s="84"/>
      <c r="D1061" s="86"/>
      <c r="E1061" s="84"/>
      <c r="F1061" s="87"/>
    </row>
    <row r="1062" spans="1:6" x14ac:dyDescent="0.25">
      <c r="A1062" s="84"/>
      <c r="B1062" s="85"/>
      <c r="C1062" s="84"/>
      <c r="D1062" s="86"/>
      <c r="E1062" s="84"/>
      <c r="F1062" s="87"/>
    </row>
    <row r="1063" spans="1:6" x14ac:dyDescent="0.25">
      <c r="A1063" s="84"/>
      <c r="B1063" s="85"/>
      <c r="C1063" s="84"/>
      <c r="D1063" s="86"/>
      <c r="E1063" s="84"/>
      <c r="F1063" s="87"/>
    </row>
    <row r="1064" spans="1:6" x14ac:dyDescent="0.25">
      <c r="A1064" s="84"/>
      <c r="B1064" s="85"/>
      <c r="C1064" s="84"/>
      <c r="D1064" s="86"/>
      <c r="E1064" s="84"/>
      <c r="F1064" s="87"/>
    </row>
    <row r="1065" spans="1:6" x14ac:dyDescent="0.25">
      <c r="A1065" s="84"/>
      <c r="B1065" s="85"/>
      <c r="C1065" s="84"/>
      <c r="D1065" s="86"/>
      <c r="E1065" s="84"/>
      <c r="F1065" s="87"/>
    </row>
    <row r="1066" spans="1:6" x14ac:dyDescent="0.25">
      <c r="A1066" s="84"/>
      <c r="B1066" s="85"/>
      <c r="C1066" s="84"/>
      <c r="D1066" s="86"/>
      <c r="E1066" s="84"/>
      <c r="F1066" s="87"/>
    </row>
    <row r="1067" spans="1:6" x14ac:dyDescent="0.25">
      <c r="A1067" s="84"/>
      <c r="B1067" s="85"/>
      <c r="C1067" s="84"/>
      <c r="D1067" s="86"/>
      <c r="E1067" s="84"/>
      <c r="F1067" s="87"/>
    </row>
    <row r="1068" spans="1:6" x14ac:dyDescent="0.25">
      <c r="A1068" s="84"/>
      <c r="B1068" s="85"/>
      <c r="C1068" s="84"/>
      <c r="D1068" s="86"/>
      <c r="E1068" s="84"/>
      <c r="F1068" s="87"/>
    </row>
    <row r="1069" spans="1:6" x14ac:dyDescent="0.25">
      <c r="A1069" s="84"/>
      <c r="B1069" s="85"/>
      <c r="C1069" s="84"/>
      <c r="D1069" s="86"/>
      <c r="E1069" s="84"/>
      <c r="F1069" s="87"/>
    </row>
    <row r="1070" spans="1:6" x14ac:dyDescent="0.25">
      <c r="A1070" s="84"/>
      <c r="B1070" s="85"/>
      <c r="C1070" s="84"/>
      <c r="D1070" s="86"/>
      <c r="E1070" s="84"/>
      <c r="F1070" s="87"/>
    </row>
    <row r="1071" spans="1:6" x14ac:dyDescent="0.25">
      <c r="A1071" s="84"/>
      <c r="B1071" s="85"/>
      <c r="C1071" s="84"/>
      <c r="D1071" s="86"/>
      <c r="E1071" s="84"/>
      <c r="F1071" s="87"/>
    </row>
    <row r="1072" spans="1:6" x14ac:dyDescent="0.25">
      <c r="A1072" s="84"/>
      <c r="B1072" s="85"/>
      <c r="C1072" s="84"/>
      <c r="D1072" s="86"/>
      <c r="E1072" s="84"/>
      <c r="F1072" s="87"/>
    </row>
    <row r="1073" spans="1:6" x14ac:dyDescent="0.25">
      <c r="A1073" s="84"/>
      <c r="B1073" s="85"/>
      <c r="C1073" s="84"/>
      <c r="D1073" s="86"/>
      <c r="E1073" s="84"/>
      <c r="F1073" s="87"/>
    </row>
    <row r="1074" spans="1:6" x14ac:dyDescent="0.25">
      <c r="A1074" s="84"/>
      <c r="B1074" s="85"/>
      <c r="C1074" s="84"/>
      <c r="D1074" s="86"/>
      <c r="E1074" s="84"/>
      <c r="F1074" s="87"/>
    </row>
    <row r="1075" spans="1:6" x14ac:dyDescent="0.25">
      <c r="A1075" s="84"/>
      <c r="B1075" s="85"/>
      <c r="C1075" s="84"/>
      <c r="D1075" s="86"/>
      <c r="E1075" s="84"/>
      <c r="F1075" s="87"/>
    </row>
    <row r="1076" spans="1:6" x14ac:dyDescent="0.25">
      <c r="A1076" s="84"/>
      <c r="B1076" s="85"/>
      <c r="C1076" s="84"/>
      <c r="D1076" s="86"/>
      <c r="E1076" s="84"/>
      <c r="F1076" s="87"/>
    </row>
    <row r="1077" spans="1:6" x14ac:dyDescent="0.25">
      <c r="A1077" s="84"/>
      <c r="B1077" s="85"/>
      <c r="C1077" s="84"/>
      <c r="D1077" s="86"/>
      <c r="E1077" s="84"/>
      <c r="F1077" s="87"/>
    </row>
    <row r="1078" spans="1:6" x14ac:dyDescent="0.25">
      <c r="A1078" s="84"/>
      <c r="B1078" s="85"/>
      <c r="C1078" s="84"/>
      <c r="D1078" s="86"/>
      <c r="E1078" s="84"/>
      <c r="F1078" s="87"/>
    </row>
    <row r="1079" spans="1:6" x14ac:dyDescent="0.25">
      <c r="A1079" s="84"/>
      <c r="B1079" s="85"/>
      <c r="C1079" s="84"/>
      <c r="D1079" s="86"/>
      <c r="E1079" s="84"/>
      <c r="F1079" s="87"/>
    </row>
    <row r="1080" spans="1:6" x14ac:dyDescent="0.25">
      <c r="A1080" s="84"/>
      <c r="B1080" s="85"/>
      <c r="C1080" s="84"/>
      <c r="D1080" s="86"/>
      <c r="E1080" s="84"/>
      <c r="F1080" s="87"/>
    </row>
    <row r="1081" spans="1:6" x14ac:dyDescent="0.25">
      <c r="A1081" s="84"/>
      <c r="B1081" s="85"/>
      <c r="C1081" s="84"/>
      <c r="D1081" s="86"/>
      <c r="E1081" s="84"/>
      <c r="F1081" s="87"/>
    </row>
    <row r="1082" spans="1:6" x14ac:dyDescent="0.25">
      <c r="A1082" s="84"/>
      <c r="B1082" s="85"/>
      <c r="C1082" s="84"/>
      <c r="D1082" s="86"/>
      <c r="E1082" s="84"/>
      <c r="F1082" s="87"/>
    </row>
    <row r="1083" spans="1:6" x14ac:dyDescent="0.25">
      <c r="A1083" s="84"/>
      <c r="B1083" s="85"/>
      <c r="C1083" s="84"/>
      <c r="D1083" s="86"/>
      <c r="E1083" s="84"/>
      <c r="F1083" s="87"/>
    </row>
    <row r="1084" spans="1:6" x14ac:dyDescent="0.25">
      <c r="A1084" s="84"/>
      <c r="B1084" s="85"/>
      <c r="C1084" s="84"/>
      <c r="D1084" s="86"/>
      <c r="E1084" s="84"/>
      <c r="F1084" s="87"/>
    </row>
    <row r="1085" spans="1:6" x14ac:dyDescent="0.25">
      <c r="A1085" s="84"/>
      <c r="B1085" s="85"/>
      <c r="C1085" s="84"/>
      <c r="D1085" s="86"/>
      <c r="E1085" s="84"/>
      <c r="F1085" s="87"/>
    </row>
    <row r="1086" spans="1:6" x14ac:dyDescent="0.25">
      <c r="A1086" s="84"/>
      <c r="B1086" s="85"/>
      <c r="C1086" s="84"/>
      <c r="D1086" s="86"/>
      <c r="E1086" s="84"/>
      <c r="F1086" s="87"/>
    </row>
    <row r="1087" spans="1:6" x14ac:dyDescent="0.25">
      <c r="A1087" s="84"/>
      <c r="B1087" s="85"/>
      <c r="C1087" s="84"/>
      <c r="D1087" s="86"/>
      <c r="E1087" s="84"/>
      <c r="F1087" s="87"/>
    </row>
    <row r="1088" spans="1:6" x14ac:dyDescent="0.25">
      <c r="A1088" s="84"/>
      <c r="B1088" s="85"/>
      <c r="C1088" s="84"/>
      <c r="D1088" s="86"/>
      <c r="E1088" s="84"/>
      <c r="F1088" s="87"/>
    </row>
    <row r="1089" spans="1:6" x14ac:dyDescent="0.25">
      <c r="A1089" s="84"/>
      <c r="B1089" s="85"/>
      <c r="C1089" s="84"/>
      <c r="D1089" s="86"/>
      <c r="E1089" s="84"/>
      <c r="F1089" s="87"/>
    </row>
    <row r="1090" spans="1:6" x14ac:dyDescent="0.25">
      <c r="A1090" s="84"/>
      <c r="B1090" s="85"/>
      <c r="C1090" s="84"/>
      <c r="D1090" s="86"/>
      <c r="E1090" s="84"/>
      <c r="F1090" s="87"/>
    </row>
    <row r="1091" spans="1:6" x14ac:dyDescent="0.25">
      <c r="A1091" s="84"/>
      <c r="B1091" s="85"/>
      <c r="C1091" s="84"/>
      <c r="D1091" s="86"/>
      <c r="E1091" s="84"/>
      <c r="F1091" s="87"/>
    </row>
    <row r="1092" spans="1:6" x14ac:dyDescent="0.25">
      <c r="A1092" s="84"/>
      <c r="B1092" s="85"/>
      <c r="C1092" s="84"/>
      <c r="D1092" s="86"/>
      <c r="E1092" s="84"/>
      <c r="F1092" s="87"/>
    </row>
    <row r="1093" spans="1:6" x14ac:dyDescent="0.25">
      <c r="A1093" s="84"/>
      <c r="B1093" s="85"/>
      <c r="C1093" s="84"/>
      <c r="D1093" s="86"/>
      <c r="E1093" s="84"/>
      <c r="F1093" s="87"/>
    </row>
    <row r="1094" spans="1:6" x14ac:dyDescent="0.25">
      <c r="A1094" s="84"/>
      <c r="B1094" s="85"/>
      <c r="C1094" s="84"/>
      <c r="D1094" s="86"/>
      <c r="E1094" s="84"/>
      <c r="F1094" s="87"/>
    </row>
    <row r="1095" spans="1:6" x14ac:dyDescent="0.25">
      <c r="A1095" s="84"/>
      <c r="B1095" s="85"/>
      <c r="C1095" s="84"/>
      <c r="D1095" s="86"/>
      <c r="E1095" s="84"/>
      <c r="F1095" s="87"/>
    </row>
    <row r="1096" spans="1:6" x14ac:dyDescent="0.25">
      <c r="A1096" s="84"/>
      <c r="B1096" s="85"/>
      <c r="C1096" s="84"/>
      <c r="D1096" s="86"/>
      <c r="E1096" s="84"/>
      <c r="F1096" s="87"/>
    </row>
    <row r="1097" spans="1:6" x14ac:dyDescent="0.25">
      <c r="A1097" s="84"/>
      <c r="B1097" s="85"/>
      <c r="C1097" s="84"/>
      <c r="D1097" s="86"/>
      <c r="E1097" s="84"/>
      <c r="F1097" s="87"/>
    </row>
    <row r="1098" spans="1:6" x14ac:dyDescent="0.25">
      <c r="A1098" s="84"/>
      <c r="B1098" s="85"/>
      <c r="C1098" s="84"/>
      <c r="D1098" s="86"/>
      <c r="E1098" s="84"/>
      <c r="F1098" s="87"/>
    </row>
    <row r="1099" spans="1:6" x14ac:dyDescent="0.25">
      <c r="A1099" s="84"/>
      <c r="B1099" s="85"/>
      <c r="C1099" s="84"/>
      <c r="D1099" s="86"/>
      <c r="E1099" s="84"/>
      <c r="F1099" s="87"/>
    </row>
    <row r="1100" spans="1:6" x14ac:dyDescent="0.25">
      <c r="A1100" s="84"/>
      <c r="B1100" s="85"/>
      <c r="C1100" s="84"/>
      <c r="D1100" s="86"/>
      <c r="E1100" s="84"/>
      <c r="F1100" s="87"/>
    </row>
    <row r="1101" spans="1:6" x14ac:dyDescent="0.25">
      <c r="A1101" s="84"/>
      <c r="B1101" s="85"/>
      <c r="C1101" s="84"/>
      <c r="D1101" s="86"/>
      <c r="E1101" s="84"/>
      <c r="F1101" s="87"/>
    </row>
    <row r="1102" spans="1:6" x14ac:dyDescent="0.25">
      <c r="A1102" s="84"/>
      <c r="B1102" s="85"/>
      <c r="C1102" s="84"/>
      <c r="D1102" s="86"/>
      <c r="E1102" s="84"/>
      <c r="F1102" s="87"/>
    </row>
    <row r="1103" spans="1:6" x14ac:dyDescent="0.25">
      <c r="A1103" s="84"/>
      <c r="B1103" s="85"/>
      <c r="C1103" s="84"/>
      <c r="D1103" s="86"/>
      <c r="E1103" s="84"/>
      <c r="F1103" s="87"/>
    </row>
    <row r="1104" spans="1:6" x14ac:dyDescent="0.25">
      <c r="A1104" s="84"/>
      <c r="B1104" s="85"/>
      <c r="C1104" s="84"/>
      <c r="D1104" s="86"/>
      <c r="E1104" s="84"/>
      <c r="F1104" s="87"/>
    </row>
    <row r="1105" spans="1:6" x14ac:dyDescent="0.25">
      <c r="A1105" s="84"/>
      <c r="B1105" s="85"/>
      <c r="C1105" s="84"/>
      <c r="D1105" s="86"/>
      <c r="E1105" s="84"/>
      <c r="F1105" s="87"/>
    </row>
    <row r="1106" spans="1:6" x14ac:dyDescent="0.25">
      <c r="A1106" s="84"/>
      <c r="B1106" s="85"/>
      <c r="C1106" s="84"/>
      <c r="D1106" s="86"/>
      <c r="E1106" s="84"/>
      <c r="F1106" s="87"/>
    </row>
    <row r="1107" spans="1:6" x14ac:dyDescent="0.25">
      <c r="A1107" s="84"/>
      <c r="B1107" s="85"/>
      <c r="C1107" s="84"/>
      <c r="D1107" s="86"/>
      <c r="E1107" s="84"/>
      <c r="F1107" s="87"/>
    </row>
    <row r="1108" spans="1:6" x14ac:dyDescent="0.25">
      <c r="A1108" s="84"/>
      <c r="B1108" s="85"/>
      <c r="C1108" s="84"/>
      <c r="D1108" s="86"/>
      <c r="E1108" s="84"/>
      <c r="F1108" s="87"/>
    </row>
    <row r="1109" spans="1:6" x14ac:dyDescent="0.25">
      <c r="A1109" s="84"/>
      <c r="B1109" s="85"/>
      <c r="C1109" s="84"/>
      <c r="D1109" s="86"/>
      <c r="E1109" s="84"/>
      <c r="F1109" s="87"/>
    </row>
    <row r="1110" spans="1:6" x14ac:dyDescent="0.25">
      <c r="A1110" s="84"/>
      <c r="B1110" s="85"/>
      <c r="C1110" s="84"/>
      <c r="D1110" s="86"/>
      <c r="E1110" s="84"/>
      <c r="F1110" s="87"/>
    </row>
    <row r="1111" spans="1:6" x14ac:dyDescent="0.25">
      <c r="A1111" s="84"/>
      <c r="B1111" s="85"/>
      <c r="C1111" s="84"/>
      <c r="D1111" s="86"/>
      <c r="E1111" s="84"/>
      <c r="F1111" s="87"/>
    </row>
    <row r="1112" spans="1:6" x14ac:dyDescent="0.25">
      <c r="A1112" s="84"/>
      <c r="B1112" s="85"/>
      <c r="C1112" s="84"/>
      <c r="D1112" s="86"/>
      <c r="E1112" s="84"/>
      <c r="F1112" s="87"/>
    </row>
    <row r="1113" spans="1:6" x14ac:dyDescent="0.25">
      <c r="A1113" s="84"/>
      <c r="B1113" s="85"/>
      <c r="C1113" s="84"/>
      <c r="D1113" s="86"/>
      <c r="E1113" s="84"/>
      <c r="F1113" s="87"/>
    </row>
    <row r="1114" spans="1:6" x14ac:dyDescent="0.25">
      <c r="A1114" s="84"/>
      <c r="B1114" s="85"/>
      <c r="C1114" s="84"/>
      <c r="D1114" s="86"/>
      <c r="E1114" s="84"/>
      <c r="F1114" s="87"/>
    </row>
    <row r="1115" spans="1:6" x14ac:dyDescent="0.25">
      <c r="A1115" s="84"/>
      <c r="B1115" s="85"/>
      <c r="C1115" s="84"/>
      <c r="D1115" s="86"/>
      <c r="E1115" s="84"/>
      <c r="F1115" s="87"/>
    </row>
    <row r="1116" spans="1:6" x14ac:dyDescent="0.25">
      <c r="A1116" s="84"/>
      <c r="B1116" s="85"/>
      <c r="C1116" s="84"/>
      <c r="D1116" s="86"/>
      <c r="E1116" s="84"/>
      <c r="F1116" s="87"/>
    </row>
    <row r="1117" spans="1:6" x14ac:dyDescent="0.25">
      <c r="A1117" s="84"/>
      <c r="B1117" s="85"/>
      <c r="C1117" s="84"/>
      <c r="D1117" s="86"/>
      <c r="E1117" s="84"/>
      <c r="F1117" s="87"/>
    </row>
    <row r="1118" spans="1:6" x14ac:dyDescent="0.25">
      <c r="A1118" s="84"/>
      <c r="B1118" s="85"/>
      <c r="C1118" s="84"/>
      <c r="D1118" s="86"/>
      <c r="E1118" s="84"/>
      <c r="F1118" s="87"/>
    </row>
    <row r="1119" spans="1:6" x14ac:dyDescent="0.25">
      <c r="A1119" s="84"/>
      <c r="B1119" s="85"/>
      <c r="C1119" s="84"/>
      <c r="D1119" s="86"/>
      <c r="E1119" s="84"/>
      <c r="F1119" s="87"/>
    </row>
    <row r="1120" spans="1:6" x14ac:dyDescent="0.25">
      <c r="A1120" s="84"/>
      <c r="B1120" s="85"/>
      <c r="C1120" s="84"/>
      <c r="D1120" s="86"/>
      <c r="E1120" s="84"/>
      <c r="F1120" s="87"/>
    </row>
    <row r="1121" spans="1:6" x14ac:dyDescent="0.25">
      <c r="A1121" s="84"/>
      <c r="B1121" s="85"/>
      <c r="C1121" s="84"/>
      <c r="D1121" s="86"/>
      <c r="E1121" s="84"/>
      <c r="F1121" s="87"/>
    </row>
    <row r="1122" spans="1:6" x14ac:dyDescent="0.25">
      <c r="A1122" s="84"/>
      <c r="B1122" s="85"/>
      <c r="C1122" s="84"/>
      <c r="D1122" s="86"/>
      <c r="E1122" s="84"/>
      <c r="F1122" s="87"/>
    </row>
    <row r="1123" spans="1:6" x14ac:dyDescent="0.25">
      <c r="A1123" s="84"/>
      <c r="B1123" s="85"/>
      <c r="C1123" s="84"/>
      <c r="D1123" s="86"/>
      <c r="E1123" s="84"/>
      <c r="F1123" s="87"/>
    </row>
    <row r="1124" spans="1:6" x14ac:dyDescent="0.25">
      <c r="A1124" s="84"/>
      <c r="B1124" s="85"/>
      <c r="C1124" s="84"/>
      <c r="D1124" s="86"/>
      <c r="E1124" s="84"/>
      <c r="F1124" s="87"/>
    </row>
    <row r="1125" spans="1:6" x14ac:dyDescent="0.25">
      <c r="A1125" s="84"/>
      <c r="B1125" s="85"/>
      <c r="C1125" s="84"/>
      <c r="D1125" s="86"/>
      <c r="E1125" s="84"/>
      <c r="F1125" s="87"/>
    </row>
    <row r="1126" spans="1:6" x14ac:dyDescent="0.25">
      <c r="A1126" s="84"/>
      <c r="B1126" s="85"/>
      <c r="C1126" s="84"/>
      <c r="D1126" s="86"/>
      <c r="E1126" s="84"/>
      <c r="F1126" s="87"/>
    </row>
    <row r="1127" spans="1:6" x14ac:dyDescent="0.25">
      <c r="A1127" s="84"/>
      <c r="B1127" s="85"/>
      <c r="C1127" s="84"/>
      <c r="D1127" s="86"/>
      <c r="E1127" s="84"/>
      <c r="F1127" s="87"/>
    </row>
    <row r="1128" spans="1:6" x14ac:dyDescent="0.25">
      <c r="A1128" s="84"/>
      <c r="B1128" s="85"/>
      <c r="C1128" s="84"/>
      <c r="D1128" s="86"/>
      <c r="E1128" s="84"/>
      <c r="F1128" s="87"/>
    </row>
    <row r="1129" spans="1:6" x14ac:dyDescent="0.25">
      <c r="A1129" s="84"/>
      <c r="B1129" s="85"/>
      <c r="C1129" s="84"/>
      <c r="D1129" s="86"/>
      <c r="E1129" s="84"/>
      <c r="F1129" s="87"/>
    </row>
    <row r="1130" spans="1:6" x14ac:dyDescent="0.25">
      <c r="A1130" s="84"/>
      <c r="B1130" s="85"/>
      <c r="C1130" s="84"/>
      <c r="D1130" s="86"/>
      <c r="E1130" s="84"/>
      <c r="F1130" s="87"/>
    </row>
    <row r="1131" spans="1:6" x14ac:dyDescent="0.25">
      <c r="A1131" s="84"/>
      <c r="B1131" s="85"/>
      <c r="C1131" s="84"/>
      <c r="D1131" s="86"/>
      <c r="E1131" s="84"/>
      <c r="F1131" s="87"/>
    </row>
    <row r="1132" spans="1:6" x14ac:dyDescent="0.25">
      <c r="A1132" s="84"/>
      <c r="B1132" s="85"/>
      <c r="C1132" s="84"/>
      <c r="D1132" s="86"/>
      <c r="E1132" s="84"/>
      <c r="F1132" s="87"/>
    </row>
    <row r="1133" spans="1:6" x14ac:dyDescent="0.25">
      <c r="A1133" s="84"/>
      <c r="B1133" s="85"/>
      <c r="C1133" s="84"/>
      <c r="D1133" s="86"/>
      <c r="E1133" s="84"/>
      <c r="F1133" s="87"/>
    </row>
    <row r="1134" spans="1:6" x14ac:dyDescent="0.25">
      <c r="A1134" s="84"/>
      <c r="B1134" s="85"/>
      <c r="C1134" s="84"/>
      <c r="D1134" s="86"/>
      <c r="E1134" s="84"/>
      <c r="F1134" s="87"/>
    </row>
    <row r="1135" spans="1:6" x14ac:dyDescent="0.25">
      <c r="A1135" s="84"/>
      <c r="B1135" s="85"/>
      <c r="C1135" s="84"/>
      <c r="D1135" s="86"/>
      <c r="E1135" s="84"/>
      <c r="F1135" s="87"/>
    </row>
    <row r="1136" spans="1:6" x14ac:dyDescent="0.25">
      <c r="A1136" s="84"/>
      <c r="B1136" s="85"/>
      <c r="C1136" s="84"/>
      <c r="D1136" s="86"/>
      <c r="E1136" s="84"/>
      <c r="F1136" s="87"/>
    </row>
    <row r="1137" spans="1:6" x14ac:dyDescent="0.25">
      <c r="A1137" s="84"/>
      <c r="B1137" s="85"/>
      <c r="C1137" s="84"/>
      <c r="D1137" s="86"/>
      <c r="E1137" s="84"/>
      <c r="F1137" s="87"/>
    </row>
    <row r="1138" spans="1:6" x14ac:dyDescent="0.25">
      <c r="A1138" s="84"/>
      <c r="B1138" s="85"/>
      <c r="C1138" s="84"/>
      <c r="D1138" s="86"/>
      <c r="E1138" s="84"/>
      <c r="F1138" s="87"/>
    </row>
    <row r="1139" spans="1:6" x14ac:dyDescent="0.25">
      <c r="A1139" s="84"/>
      <c r="B1139" s="85"/>
      <c r="C1139" s="84"/>
      <c r="D1139" s="86"/>
      <c r="E1139" s="84"/>
      <c r="F1139" s="87"/>
    </row>
    <row r="1140" spans="1:6" x14ac:dyDescent="0.25">
      <c r="A1140" s="84"/>
      <c r="B1140" s="85"/>
      <c r="C1140" s="84"/>
      <c r="D1140" s="86"/>
      <c r="E1140" s="84"/>
      <c r="F1140" s="87"/>
    </row>
    <row r="1141" spans="1:6" x14ac:dyDescent="0.25">
      <c r="A1141" s="84"/>
      <c r="B1141" s="85"/>
      <c r="C1141" s="84"/>
      <c r="D1141" s="86"/>
      <c r="E1141" s="84"/>
      <c r="F1141" s="87"/>
    </row>
    <row r="1142" spans="1:6" x14ac:dyDescent="0.25">
      <c r="A1142" s="84"/>
      <c r="B1142" s="85"/>
      <c r="C1142" s="84"/>
      <c r="D1142" s="86"/>
      <c r="E1142" s="84"/>
      <c r="F1142" s="87"/>
    </row>
    <row r="1143" spans="1:6" x14ac:dyDescent="0.25">
      <c r="A1143" s="84"/>
      <c r="B1143" s="85"/>
      <c r="C1143" s="84"/>
      <c r="D1143" s="86"/>
      <c r="E1143" s="84"/>
      <c r="F1143" s="87"/>
    </row>
    <row r="1144" spans="1:6" x14ac:dyDescent="0.25">
      <c r="A1144" s="84"/>
      <c r="B1144" s="85"/>
      <c r="C1144" s="84"/>
      <c r="D1144" s="86"/>
      <c r="E1144" s="84"/>
      <c r="F1144" s="87"/>
    </row>
    <row r="1145" spans="1:6" x14ac:dyDescent="0.25">
      <c r="A1145" s="84"/>
      <c r="B1145" s="85"/>
      <c r="C1145" s="84"/>
      <c r="D1145" s="86"/>
      <c r="E1145" s="84"/>
      <c r="F1145" s="87"/>
    </row>
    <row r="1146" spans="1:6" x14ac:dyDescent="0.25">
      <c r="A1146" s="84"/>
      <c r="B1146" s="85"/>
      <c r="C1146" s="84"/>
      <c r="D1146" s="86"/>
      <c r="E1146" s="84"/>
      <c r="F1146" s="87"/>
    </row>
    <row r="1147" spans="1:6" x14ac:dyDescent="0.25">
      <c r="A1147" s="84"/>
      <c r="B1147" s="85"/>
      <c r="C1147" s="84"/>
      <c r="D1147" s="86"/>
      <c r="E1147" s="84"/>
      <c r="F1147" s="87"/>
    </row>
    <row r="1148" spans="1:6" x14ac:dyDescent="0.25">
      <c r="A1148" s="84"/>
      <c r="B1148" s="85"/>
      <c r="C1148" s="84"/>
      <c r="D1148" s="86"/>
      <c r="E1148" s="84"/>
      <c r="F1148" s="87"/>
    </row>
    <row r="1149" spans="1:6" x14ac:dyDescent="0.25">
      <c r="A1149" s="84"/>
      <c r="B1149" s="85"/>
      <c r="C1149" s="84"/>
      <c r="D1149" s="86"/>
      <c r="E1149" s="84"/>
      <c r="F1149" s="87"/>
    </row>
    <row r="1150" spans="1:6" x14ac:dyDescent="0.25">
      <c r="A1150" s="84"/>
      <c r="B1150" s="85"/>
      <c r="C1150" s="84"/>
      <c r="D1150" s="86"/>
      <c r="E1150" s="84"/>
      <c r="F1150" s="87"/>
    </row>
    <row r="1151" spans="1:6" x14ac:dyDescent="0.25">
      <c r="A1151" s="84"/>
      <c r="B1151" s="85"/>
      <c r="C1151" s="84"/>
      <c r="D1151" s="86"/>
      <c r="E1151" s="84"/>
      <c r="F1151" s="87"/>
    </row>
    <row r="1152" spans="1:6" x14ac:dyDescent="0.25">
      <c r="A1152" s="84"/>
      <c r="B1152" s="85"/>
      <c r="C1152" s="84"/>
      <c r="D1152" s="86"/>
      <c r="E1152" s="84"/>
      <c r="F1152" s="87"/>
    </row>
    <row r="1153" spans="1:6" x14ac:dyDescent="0.25">
      <c r="A1153" s="84"/>
      <c r="B1153" s="85"/>
      <c r="C1153" s="84"/>
      <c r="D1153" s="86"/>
      <c r="E1153" s="84"/>
      <c r="F1153" s="87"/>
    </row>
    <row r="1154" spans="1:6" x14ac:dyDescent="0.25">
      <c r="A1154" s="84"/>
      <c r="B1154" s="85"/>
      <c r="C1154" s="84"/>
      <c r="D1154" s="86"/>
      <c r="E1154" s="84"/>
      <c r="F1154" s="87"/>
    </row>
    <row r="1155" spans="1:6" x14ac:dyDescent="0.25">
      <c r="A1155" s="84"/>
      <c r="B1155" s="85"/>
      <c r="C1155" s="84"/>
      <c r="D1155" s="86"/>
      <c r="E1155" s="84"/>
      <c r="F1155" s="87"/>
    </row>
    <row r="1156" spans="1:6" x14ac:dyDescent="0.25">
      <c r="A1156" s="84"/>
      <c r="B1156" s="85"/>
      <c r="C1156" s="84"/>
      <c r="D1156" s="86"/>
      <c r="E1156" s="84"/>
      <c r="F1156" s="87"/>
    </row>
    <row r="1157" spans="1:6" x14ac:dyDescent="0.25">
      <c r="A1157" s="84"/>
      <c r="B1157" s="85"/>
      <c r="C1157" s="84"/>
      <c r="D1157" s="86"/>
      <c r="E1157" s="84"/>
      <c r="F1157" s="87"/>
    </row>
    <row r="1158" spans="1:6" x14ac:dyDescent="0.25">
      <c r="A1158" s="84"/>
      <c r="B1158" s="85"/>
      <c r="C1158" s="84"/>
      <c r="D1158" s="86"/>
      <c r="E1158" s="84"/>
      <c r="F1158" s="87"/>
    </row>
    <row r="1159" spans="1:6" x14ac:dyDescent="0.25">
      <c r="A1159" s="84"/>
      <c r="B1159" s="85"/>
      <c r="C1159" s="84"/>
      <c r="D1159" s="86"/>
      <c r="E1159" s="84"/>
      <c r="F1159" s="87"/>
    </row>
    <row r="1160" spans="1:6" x14ac:dyDescent="0.25">
      <c r="A1160" s="84"/>
      <c r="B1160" s="85"/>
      <c r="C1160" s="84"/>
      <c r="D1160" s="86"/>
      <c r="E1160" s="84"/>
      <c r="F1160" s="87"/>
    </row>
    <row r="1161" spans="1:6" x14ac:dyDescent="0.25">
      <c r="A1161" s="84"/>
      <c r="B1161" s="85"/>
      <c r="C1161" s="84"/>
      <c r="D1161" s="86"/>
      <c r="E1161" s="84"/>
      <c r="F1161" s="87"/>
    </row>
    <row r="1162" spans="1:6" x14ac:dyDescent="0.25">
      <c r="A1162" s="84"/>
      <c r="B1162" s="85"/>
      <c r="C1162" s="84"/>
      <c r="D1162" s="86"/>
      <c r="E1162" s="84"/>
      <c r="F1162" s="87"/>
    </row>
    <row r="1163" spans="1:6" x14ac:dyDescent="0.25">
      <c r="A1163" s="84"/>
      <c r="B1163" s="85"/>
      <c r="C1163" s="84"/>
      <c r="D1163" s="86"/>
      <c r="E1163" s="84"/>
      <c r="F1163" s="87"/>
    </row>
    <row r="1164" spans="1:6" x14ac:dyDescent="0.25">
      <c r="A1164" s="84"/>
      <c r="B1164" s="85"/>
      <c r="C1164" s="84"/>
      <c r="D1164" s="86"/>
      <c r="E1164" s="84"/>
      <c r="F1164" s="87"/>
    </row>
    <row r="1165" spans="1:6" x14ac:dyDescent="0.25">
      <c r="A1165" s="84"/>
      <c r="B1165" s="85"/>
      <c r="C1165" s="84"/>
      <c r="D1165" s="86"/>
      <c r="E1165" s="84"/>
      <c r="F1165" s="87"/>
    </row>
    <row r="1166" spans="1:6" x14ac:dyDescent="0.25">
      <c r="A1166" s="84"/>
      <c r="B1166" s="85"/>
      <c r="C1166" s="84"/>
      <c r="D1166" s="86"/>
      <c r="E1166" s="84"/>
      <c r="F1166" s="87"/>
    </row>
    <row r="1167" spans="1:6" x14ac:dyDescent="0.25">
      <c r="A1167" s="84"/>
      <c r="B1167" s="85"/>
      <c r="C1167" s="84"/>
      <c r="D1167" s="86"/>
      <c r="E1167" s="84"/>
      <c r="F1167" s="87"/>
    </row>
    <row r="1168" spans="1:6" x14ac:dyDescent="0.25">
      <c r="A1168" s="84"/>
      <c r="B1168" s="85"/>
      <c r="C1168" s="84"/>
      <c r="D1168" s="86"/>
      <c r="E1168" s="84"/>
      <c r="F1168" s="87"/>
    </row>
    <row r="1169" spans="1:6" x14ac:dyDescent="0.25">
      <c r="A1169" s="84"/>
      <c r="B1169" s="85"/>
      <c r="C1169" s="84"/>
      <c r="D1169" s="86"/>
      <c r="E1169" s="84"/>
      <c r="F1169" s="87"/>
    </row>
    <row r="1170" spans="1:6" x14ac:dyDescent="0.25">
      <c r="A1170" s="84"/>
      <c r="B1170" s="85"/>
      <c r="C1170" s="84"/>
      <c r="D1170" s="86"/>
      <c r="E1170" s="84"/>
      <c r="F1170" s="87"/>
    </row>
    <row r="1171" spans="1:6" x14ac:dyDescent="0.25">
      <c r="A1171" s="84"/>
      <c r="B1171" s="85"/>
      <c r="C1171" s="84"/>
      <c r="D1171" s="86"/>
      <c r="E1171" s="84"/>
      <c r="F1171" s="87"/>
    </row>
    <row r="1172" spans="1:6" x14ac:dyDescent="0.25">
      <c r="A1172" s="84"/>
      <c r="B1172" s="85"/>
      <c r="C1172" s="84"/>
      <c r="D1172" s="86"/>
      <c r="E1172" s="84"/>
      <c r="F1172" s="87"/>
    </row>
    <row r="1173" spans="1:6" x14ac:dyDescent="0.25">
      <c r="A1173" s="84"/>
      <c r="B1173" s="85"/>
      <c r="C1173" s="84"/>
      <c r="D1173" s="86"/>
      <c r="E1173" s="84"/>
      <c r="F1173" s="87"/>
    </row>
    <row r="1174" spans="1:6" x14ac:dyDescent="0.25">
      <c r="A1174" s="84"/>
      <c r="B1174" s="85"/>
      <c r="C1174" s="84"/>
      <c r="D1174" s="86"/>
      <c r="E1174" s="84"/>
      <c r="F1174" s="87"/>
    </row>
    <row r="1175" spans="1:6" x14ac:dyDescent="0.25">
      <c r="A1175" s="84"/>
      <c r="B1175" s="85"/>
      <c r="C1175" s="84"/>
      <c r="D1175" s="86"/>
      <c r="E1175" s="84"/>
      <c r="F1175" s="87"/>
    </row>
    <row r="1176" spans="1:6" x14ac:dyDescent="0.25">
      <c r="A1176" s="84"/>
      <c r="B1176" s="85"/>
      <c r="C1176" s="84"/>
      <c r="D1176" s="86"/>
      <c r="E1176" s="84"/>
      <c r="F1176" s="87"/>
    </row>
    <row r="1177" spans="1:6" x14ac:dyDescent="0.25">
      <c r="A1177" s="84"/>
      <c r="B1177" s="85"/>
      <c r="C1177" s="84"/>
      <c r="D1177" s="86"/>
      <c r="E1177" s="84"/>
      <c r="F1177" s="87"/>
    </row>
    <row r="1178" spans="1:6" x14ac:dyDescent="0.25">
      <c r="A1178" s="84"/>
      <c r="B1178" s="85"/>
      <c r="C1178" s="84"/>
      <c r="D1178" s="86"/>
      <c r="E1178" s="84"/>
      <c r="F1178" s="87"/>
    </row>
    <row r="1179" spans="1:6" x14ac:dyDescent="0.25">
      <c r="A1179" s="84"/>
      <c r="B1179" s="85"/>
      <c r="C1179" s="84"/>
      <c r="D1179" s="86"/>
      <c r="E1179" s="84"/>
      <c r="F1179" s="87"/>
    </row>
    <row r="1180" spans="1:6" x14ac:dyDescent="0.25">
      <c r="A1180" s="84"/>
      <c r="B1180" s="85"/>
      <c r="C1180" s="84"/>
      <c r="D1180" s="86"/>
      <c r="E1180" s="84"/>
      <c r="F1180" s="87"/>
    </row>
    <row r="1181" spans="1:6" x14ac:dyDescent="0.25">
      <c r="A1181" s="84"/>
      <c r="B1181" s="85"/>
      <c r="C1181" s="84"/>
      <c r="D1181" s="86"/>
      <c r="E1181" s="84"/>
      <c r="F1181" s="87"/>
    </row>
    <row r="1182" spans="1:6" x14ac:dyDescent="0.25">
      <c r="A1182" s="84"/>
      <c r="B1182" s="85"/>
      <c r="C1182" s="84"/>
      <c r="D1182" s="86"/>
      <c r="E1182" s="84"/>
      <c r="F1182" s="87"/>
    </row>
    <row r="1183" spans="1:6" x14ac:dyDescent="0.25">
      <c r="A1183" s="84"/>
      <c r="B1183" s="85"/>
      <c r="C1183" s="84"/>
      <c r="D1183" s="86"/>
      <c r="E1183" s="84"/>
      <c r="F1183" s="87"/>
    </row>
    <row r="1184" spans="1:6" x14ac:dyDescent="0.25">
      <c r="A1184" s="84"/>
      <c r="B1184" s="85"/>
      <c r="C1184" s="84"/>
      <c r="D1184" s="86"/>
      <c r="E1184" s="84"/>
      <c r="F1184" s="87"/>
    </row>
    <row r="1185" spans="1:6" x14ac:dyDescent="0.25">
      <c r="A1185" s="84"/>
      <c r="B1185" s="85"/>
      <c r="C1185" s="84"/>
      <c r="D1185" s="86"/>
      <c r="E1185" s="84"/>
      <c r="F1185" s="87"/>
    </row>
    <row r="1186" spans="1:6" x14ac:dyDescent="0.25">
      <c r="A1186" s="84"/>
      <c r="B1186" s="85"/>
      <c r="C1186" s="84"/>
      <c r="D1186" s="86"/>
      <c r="E1186" s="84"/>
      <c r="F1186" s="87"/>
    </row>
    <row r="1187" spans="1:6" x14ac:dyDescent="0.25">
      <c r="A1187" s="84"/>
      <c r="B1187" s="85"/>
      <c r="C1187" s="84"/>
      <c r="D1187" s="86"/>
      <c r="E1187" s="84"/>
      <c r="F1187" s="87"/>
    </row>
    <row r="1188" spans="1:6" x14ac:dyDescent="0.25">
      <c r="A1188" s="84"/>
      <c r="B1188" s="85"/>
      <c r="C1188" s="84"/>
      <c r="D1188" s="86"/>
      <c r="E1188" s="84"/>
      <c r="F1188" s="87"/>
    </row>
    <row r="1189" spans="1:6" x14ac:dyDescent="0.25">
      <c r="A1189" s="84"/>
      <c r="B1189" s="85"/>
      <c r="C1189" s="84"/>
      <c r="D1189" s="86"/>
      <c r="E1189" s="84"/>
      <c r="F1189" s="87"/>
    </row>
    <row r="1190" spans="1:6" x14ac:dyDescent="0.25">
      <c r="A1190" s="84"/>
      <c r="B1190" s="85"/>
      <c r="C1190" s="84"/>
      <c r="D1190" s="86"/>
      <c r="E1190" s="84"/>
      <c r="F1190" s="87"/>
    </row>
    <row r="1191" spans="1:6" x14ac:dyDescent="0.25">
      <c r="A1191" s="84"/>
      <c r="B1191" s="85"/>
      <c r="C1191" s="84"/>
      <c r="D1191" s="86"/>
      <c r="E1191" s="84"/>
      <c r="F1191" s="87"/>
    </row>
    <row r="1192" spans="1:6" x14ac:dyDescent="0.25">
      <c r="A1192" s="84"/>
      <c r="B1192" s="85"/>
      <c r="C1192" s="84"/>
      <c r="D1192" s="86"/>
      <c r="E1192" s="84"/>
      <c r="F1192" s="87"/>
    </row>
    <row r="1193" spans="1:6" x14ac:dyDescent="0.25">
      <c r="A1193" s="84"/>
      <c r="B1193" s="85"/>
      <c r="C1193" s="84"/>
      <c r="D1193" s="86"/>
      <c r="E1193" s="84"/>
      <c r="F1193" s="87"/>
    </row>
    <row r="1194" spans="1:6" x14ac:dyDescent="0.25">
      <c r="A1194" s="84"/>
      <c r="B1194" s="85"/>
      <c r="C1194" s="84"/>
      <c r="D1194" s="86"/>
      <c r="E1194" s="84"/>
      <c r="F1194" s="87"/>
    </row>
    <row r="1195" spans="1:6" x14ac:dyDescent="0.25">
      <c r="A1195" s="84"/>
      <c r="B1195" s="85"/>
      <c r="C1195" s="84"/>
      <c r="D1195" s="86"/>
      <c r="E1195" s="84"/>
      <c r="F1195" s="87"/>
    </row>
    <row r="1196" spans="1:6" x14ac:dyDescent="0.25">
      <c r="A1196" s="84"/>
      <c r="B1196" s="85"/>
      <c r="C1196" s="84"/>
      <c r="D1196" s="86"/>
      <c r="E1196" s="84"/>
      <c r="F1196" s="87"/>
    </row>
    <row r="1197" spans="1:6" x14ac:dyDescent="0.25">
      <c r="A1197" s="84"/>
      <c r="B1197" s="85"/>
      <c r="C1197" s="84"/>
      <c r="D1197" s="86"/>
      <c r="E1197" s="84"/>
      <c r="F1197" s="87"/>
    </row>
    <row r="1198" spans="1:6" x14ac:dyDescent="0.25">
      <c r="A1198" s="84"/>
      <c r="B1198" s="85"/>
      <c r="C1198" s="84"/>
      <c r="D1198" s="86"/>
      <c r="E1198" s="84"/>
      <c r="F1198" s="87"/>
    </row>
    <row r="1199" spans="1:6" x14ac:dyDescent="0.25">
      <c r="A1199" s="84"/>
      <c r="B1199" s="85"/>
      <c r="C1199" s="84"/>
      <c r="D1199" s="86"/>
      <c r="E1199" s="84"/>
      <c r="F1199" s="87"/>
    </row>
    <row r="1200" spans="1:6" x14ac:dyDescent="0.25">
      <c r="A1200" s="84"/>
      <c r="B1200" s="85"/>
      <c r="C1200" s="84"/>
      <c r="D1200" s="86"/>
      <c r="E1200" s="84"/>
      <c r="F1200" s="87"/>
    </row>
    <row r="1201" spans="1:6" x14ac:dyDescent="0.25">
      <c r="A1201" s="84"/>
      <c r="B1201" s="85"/>
      <c r="C1201" s="84"/>
      <c r="D1201" s="86"/>
      <c r="E1201" s="84"/>
      <c r="F1201" s="87"/>
    </row>
    <row r="1202" spans="1:6" x14ac:dyDescent="0.25">
      <c r="A1202" s="84"/>
      <c r="B1202" s="85"/>
      <c r="C1202" s="84"/>
      <c r="D1202" s="86"/>
      <c r="E1202" s="84"/>
      <c r="F1202" s="87"/>
    </row>
    <row r="1203" spans="1:6" x14ac:dyDescent="0.25">
      <c r="A1203" s="84"/>
      <c r="B1203" s="85"/>
      <c r="C1203" s="84"/>
      <c r="D1203" s="86"/>
      <c r="E1203" s="84"/>
      <c r="F1203" s="87"/>
    </row>
    <row r="1204" spans="1:6" x14ac:dyDescent="0.25">
      <c r="A1204" s="84"/>
      <c r="B1204" s="85"/>
      <c r="C1204" s="84"/>
      <c r="D1204" s="86"/>
      <c r="E1204" s="84"/>
      <c r="F1204" s="87"/>
    </row>
    <row r="1205" spans="1:6" x14ac:dyDescent="0.25">
      <c r="A1205" s="84"/>
      <c r="B1205" s="85"/>
      <c r="C1205" s="84"/>
      <c r="D1205" s="86"/>
      <c r="E1205" s="84"/>
      <c r="F1205" s="87"/>
    </row>
    <row r="1206" spans="1:6" x14ac:dyDescent="0.25">
      <c r="A1206" s="84"/>
      <c r="B1206" s="85"/>
      <c r="C1206" s="84"/>
      <c r="D1206" s="86"/>
      <c r="E1206" s="84"/>
      <c r="F1206" s="87"/>
    </row>
    <row r="1207" spans="1:6" x14ac:dyDescent="0.25">
      <c r="A1207" s="84"/>
      <c r="B1207" s="85"/>
      <c r="C1207" s="84"/>
      <c r="D1207" s="86"/>
      <c r="E1207" s="84"/>
      <c r="F1207" s="87"/>
    </row>
    <row r="1208" spans="1:6" x14ac:dyDescent="0.25">
      <c r="A1208" s="84"/>
      <c r="B1208" s="85"/>
      <c r="C1208" s="84"/>
      <c r="D1208" s="86"/>
      <c r="E1208" s="84"/>
      <c r="F1208" s="87"/>
    </row>
    <row r="1209" spans="1:6" x14ac:dyDescent="0.25">
      <c r="A1209" s="84"/>
      <c r="B1209" s="85"/>
      <c r="C1209" s="84"/>
      <c r="D1209" s="86"/>
      <c r="E1209" s="84"/>
      <c r="F1209" s="87"/>
    </row>
    <row r="1210" spans="1:6" x14ac:dyDescent="0.25">
      <c r="A1210" s="84"/>
      <c r="B1210" s="85"/>
      <c r="C1210" s="84"/>
      <c r="D1210" s="86"/>
      <c r="E1210" s="84"/>
      <c r="F1210" s="87"/>
    </row>
    <row r="1211" spans="1:6" x14ac:dyDescent="0.25">
      <c r="A1211" s="84"/>
      <c r="B1211" s="85"/>
      <c r="C1211" s="84"/>
      <c r="D1211" s="86"/>
      <c r="E1211" s="84"/>
      <c r="F1211" s="87"/>
    </row>
    <row r="1212" spans="1:6" x14ac:dyDescent="0.25">
      <c r="A1212" s="84"/>
      <c r="B1212" s="85"/>
      <c r="C1212" s="84"/>
      <c r="D1212" s="86"/>
      <c r="E1212" s="84"/>
      <c r="F1212" s="87"/>
    </row>
    <row r="1213" spans="1:6" x14ac:dyDescent="0.25">
      <c r="A1213" s="84"/>
      <c r="B1213" s="85"/>
      <c r="C1213" s="84"/>
      <c r="D1213" s="86"/>
      <c r="E1213" s="84"/>
      <c r="F1213" s="87"/>
    </row>
    <row r="1214" spans="1:6" x14ac:dyDescent="0.25">
      <c r="A1214" s="84"/>
      <c r="B1214" s="85"/>
      <c r="C1214" s="84"/>
      <c r="D1214" s="86"/>
      <c r="E1214" s="84"/>
      <c r="F1214" s="87"/>
    </row>
    <row r="1215" spans="1:6" x14ac:dyDescent="0.25">
      <c r="A1215" s="84"/>
      <c r="B1215" s="85"/>
      <c r="C1215" s="84"/>
      <c r="D1215" s="86"/>
      <c r="E1215" s="84"/>
      <c r="F1215" s="87"/>
    </row>
    <row r="1216" spans="1:6" x14ac:dyDescent="0.25">
      <c r="A1216" s="84"/>
      <c r="B1216" s="85"/>
      <c r="C1216" s="84"/>
      <c r="D1216" s="86"/>
      <c r="E1216" s="84"/>
      <c r="F1216" s="87"/>
    </row>
    <row r="1217" spans="1:6" x14ac:dyDescent="0.25">
      <c r="A1217" s="84"/>
      <c r="B1217" s="85"/>
      <c r="C1217" s="84"/>
      <c r="D1217" s="86"/>
      <c r="E1217" s="84"/>
      <c r="F1217" s="87"/>
    </row>
    <row r="1218" spans="1:6" x14ac:dyDescent="0.25">
      <c r="A1218" s="84"/>
      <c r="B1218" s="85"/>
      <c r="C1218" s="84"/>
      <c r="D1218" s="86"/>
      <c r="E1218" s="84"/>
      <c r="F1218" s="87"/>
    </row>
    <row r="1219" spans="1:6" x14ac:dyDescent="0.25">
      <c r="A1219" s="84"/>
      <c r="B1219" s="85"/>
      <c r="C1219" s="84"/>
      <c r="D1219" s="86"/>
      <c r="E1219" s="84"/>
      <c r="F1219" s="87"/>
    </row>
    <row r="1220" spans="1:6" x14ac:dyDescent="0.25">
      <c r="A1220" s="84"/>
      <c r="B1220" s="85"/>
      <c r="C1220" s="84"/>
      <c r="D1220" s="86"/>
      <c r="E1220" s="84"/>
      <c r="F1220" s="87"/>
    </row>
    <row r="1221" spans="1:6" x14ac:dyDescent="0.25">
      <c r="A1221" s="84"/>
      <c r="B1221" s="85"/>
      <c r="C1221" s="84"/>
      <c r="D1221" s="86"/>
      <c r="E1221" s="84"/>
      <c r="F1221" s="87"/>
    </row>
    <row r="1222" spans="1:6" x14ac:dyDescent="0.25">
      <c r="A1222" s="84"/>
      <c r="B1222" s="85"/>
      <c r="C1222" s="84"/>
      <c r="D1222" s="86"/>
      <c r="E1222" s="84"/>
      <c r="F1222" s="87"/>
    </row>
    <row r="1223" spans="1:6" x14ac:dyDescent="0.25">
      <c r="A1223" s="84"/>
      <c r="B1223" s="85"/>
      <c r="C1223" s="84"/>
      <c r="D1223" s="86"/>
      <c r="E1223" s="84"/>
      <c r="F1223" s="87"/>
    </row>
    <row r="1224" spans="1:6" x14ac:dyDescent="0.25">
      <c r="A1224" s="84"/>
      <c r="B1224" s="85"/>
      <c r="C1224" s="84"/>
      <c r="D1224" s="86"/>
      <c r="E1224" s="84"/>
      <c r="F1224" s="87"/>
    </row>
    <row r="1225" spans="1:6" x14ac:dyDescent="0.25">
      <c r="A1225" s="84"/>
      <c r="B1225" s="85"/>
      <c r="C1225" s="84"/>
      <c r="D1225" s="86"/>
      <c r="E1225" s="84"/>
      <c r="F1225" s="87"/>
    </row>
    <row r="1226" spans="1:6" x14ac:dyDescent="0.25">
      <c r="A1226" s="84"/>
      <c r="B1226" s="85"/>
      <c r="C1226" s="84"/>
      <c r="D1226" s="86"/>
      <c r="E1226" s="84"/>
      <c r="F1226" s="87"/>
    </row>
    <row r="1227" spans="1:6" x14ac:dyDescent="0.25">
      <c r="A1227" s="84"/>
      <c r="B1227" s="85"/>
      <c r="C1227" s="84"/>
      <c r="D1227" s="86"/>
      <c r="E1227" s="84"/>
      <c r="F1227" s="87"/>
    </row>
    <row r="1228" spans="1:6" x14ac:dyDescent="0.25">
      <c r="A1228" s="84"/>
      <c r="B1228" s="85"/>
      <c r="C1228" s="84"/>
      <c r="D1228" s="86"/>
      <c r="E1228" s="84"/>
      <c r="F1228" s="87"/>
    </row>
    <row r="1229" spans="1:6" x14ac:dyDescent="0.25">
      <c r="A1229" s="84"/>
      <c r="B1229" s="85"/>
      <c r="C1229" s="84"/>
      <c r="D1229" s="86"/>
      <c r="E1229" s="84"/>
      <c r="F1229" s="87"/>
    </row>
    <row r="1230" spans="1:6" x14ac:dyDescent="0.25">
      <c r="A1230" s="84"/>
      <c r="B1230" s="85"/>
      <c r="C1230" s="84"/>
      <c r="D1230" s="86"/>
      <c r="E1230" s="84"/>
      <c r="F1230" s="87"/>
    </row>
    <row r="1231" spans="1:6" x14ac:dyDescent="0.25">
      <c r="A1231" s="84"/>
      <c r="B1231" s="85"/>
      <c r="C1231" s="84"/>
      <c r="D1231" s="86"/>
      <c r="E1231" s="84"/>
      <c r="F1231" s="87"/>
    </row>
    <row r="1232" spans="1:6" x14ac:dyDescent="0.25">
      <c r="A1232" s="84"/>
      <c r="B1232" s="85"/>
      <c r="C1232" s="84"/>
      <c r="D1232" s="86"/>
      <c r="E1232" s="84"/>
      <c r="F1232" s="87"/>
    </row>
    <row r="1233" spans="1:6" x14ac:dyDescent="0.25">
      <c r="A1233" s="84"/>
      <c r="B1233" s="85"/>
      <c r="C1233" s="84"/>
      <c r="D1233" s="86"/>
      <c r="E1233" s="84"/>
      <c r="F1233" s="87"/>
    </row>
    <row r="1234" spans="1:6" x14ac:dyDescent="0.25">
      <c r="A1234" s="84"/>
      <c r="B1234" s="85"/>
      <c r="C1234" s="84"/>
      <c r="D1234" s="86"/>
      <c r="E1234" s="84"/>
      <c r="F1234" s="87"/>
    </row>
    <row r="1235" spans="1:6" x14ac:dyDescent="0.25">
      <c r="A1235" s="84"/>
      <c r="B1235" s="85"/>
      <c r="C1235" s="84"/>
      <c r="D1235" s="86"/>
      <c r="E1235" s="84"/>
      <c r="F1235" s="87"/>
    </row>
    <row r="1236" spans="1:6" x14ac:dyDescent="0.25">
      <c r="A1236" s="84"/>
      <c r="B1236" s="85"/>
      <c r="C1236" s="84"/>
      <c r="D1236" s="86"/>
      <c r="E1236" s="84"/>
      <c r="F1236" s="87"/>
    </row>
    <row r="1237" spans="1:6" x14ac:dyDescent="0.25">
      <c r="A1237" s="84"/>
      <c r="B1237" s="85"/>
      <c r="C1237" s="84"/>
      <c r="D1237" s="86"/>
      <c r="E1237" s="84"/>
      <c r="F1237" s="87"/>
    </row>
    <row r="1238" spans="1:6" x14ac:dyDescent="0.25">
      <c r="A1238" s="84"/>
      <c r="B1238" s="85"/>
      <c r="C1238" s="84"/>
      <c r="D1238" s="86"/>
      <c r="E1238" s="84"/>
      <c r="F1238" s="87"/>
    </row>
    <row r="1239" spans="1:6" x14ac:dyDescent="0.25">
      <c r="A1239" s="84"/>
      <c r="B1239" s="85"/>
      <c r="C1239" s="84"/>
      <c r="D1239" s="86"/>
      <c r="E1239" s="84"/>
      <c r="F1239" s="87"/>
    </row>
    <row r="1240" spans="1:6" x14ac:dyDescent="0.25">
      <c r="A1240" s="84"/>
      <c r="B1240" s="85"/>
      <c r="C1240" s="84"/>
      <c r="D1240" s="86"/>
      <c r="E1240" s="84"/>
      <c r="F1240" s="87"/>
    </row>
    <row r="1241" spans="1:6" x14ac:dyDescent="0.25">
      <c r="A1241" s="84"/>
      <c r="B1241" s="85"/>
      <c r="C1241" s="84"/>
      <c r="D1241" s="86"/>
      <c r="E1241" s="84"/>
      <c r="F1241" s="87"/>
    </row>
    <row r="1242" spans="1:6" x14ac:dyDescent="0.25">
      <c r="A1242" s="84"/>
      <c r="B1242" s="85"/>
      <c r="C1242" s="84"/>
      <c r="D1242" s="86"/>
      <c r="E1242" s="84"/>
      <c r="F1242" s="87"/>
    </row>
    <row r="1243" spans="1:6" x14ac:dyDescent="0.25">
      <c r="A1243" s="84"/>
      <c r="B1243" s="85"/>
      <c r="C1243" s="84"/>
      <c r="D1243" s="86"/>
      <c r="E1243" s="84"/>
      <c r="F1243" s="87"/>
    </row>
    <row r="1244" spans="1:6" x14ac:dyDescent="0.25">
      <c r="A1244" s="84"/>
      <c r="B1244" s="85"/>
      <c r="C1244" s="84"/>
      <c r="D1244" s="86"/>
      <c r="E1244" s="84"/>
      <c r="F1244" s="87"/>
    </row>
    <row r="1245" spans="1:6" x14ac:dyDescent="0.25">
      <c r="A1245" s="84"/>
      <c r="B1245" s="85"/>
      <c r="C1245" s="84"/>
      <c r="D1245" s="86"/>
      <c r="E1245" s="84"/>
      <c r="F1245" s="87"/>
    </row>
    <row r="1246" spans="1:6" x14ac:dyDescent="0.25">
      <c r="A1246" s="84"/>
      <c r="B1246" s="85"/>
      <c r="C1246" s="84"/>
      <c r="D1246" s="86"/>
      <c r="E1246" s="84"/>
      <c r="F1246" s="87"/>
    </row>
    <row r="1247" spans="1:6" x14ac:dyDescent="0.25">
      <c r="A1247" s="84"/>
      <c r="B1247" s="85"/>
      <c r="C1247" s="84"/>
      <c r="D1247" s="86"/>
      <c r="E1247" s="84"/>
      <c r="F1247" s="87"/>
    </row>
    <row r="1248" spans="1:6" x14ac:dyDescent="0.25">
      <c r="A1248" s="84"/>
      <c r="B1248" s="85"/>
      <c r="C1248" s="84"/>
      <c r="D1248" s="86"/>
      <c r="E1248" s="84"/>
      <c r="F1248" s="87"/>
    </row>
    <row r="1249" spans="1:6" x14ac:dyDescent="0.25">
      <c r="A1249" s="84"/>
      <c r="B1249" s="85"/>
      <c r="C1249" s="84"/>
      <c r="D1249" s="86"/>
      <c r="E1249" s="84"/>
      <c r="F1249" s="87"/>
    </row>
    <row r="1250" spans="1:6" x14ac:dyDescent="0.25">
      <c r="A1250" s="84"/>
      <c r="B1250" s="85"/>
      <c r="C1250" s="84"/>
      <c r="D1250" s="86"/>
      <c r="E1250" s="84"/>
      <c r="F1250" s="87"/>
    </row>
    <row r="1251" spans="1:6" x14ac:dyDescent="0.25">
      <c r="A1251" s="84"/>
      <c r="B1251" s="85"/>
      <c r="C1251" s="84"/>
      <c r="D1251" s="86"/>
      <c r="E1251" s="84"/>
      <c r="F1251" s="87"/>
    </row>
    <row r="1252" spans="1:6" x14ac:dyDescent="0.25">
      <c r="A1252" s="84"/>
      <c r="B1252" s="85"/>
      <c r="C1252" s="84"/>
      <c r="D1252" s="86"/>
      <c r="E1252" s="84"/>
      <c r="F1252" s="87"/>
    </row>
    <row r="1253" spans="1:6" x14ac:dyDescent="0.25">
      <c r="A1253" s="84"/>
      <c r="B1253" s="85"/>
      <c r="C1253" s="84"/>
      <c r="D1253" s="86"/>
      <c r="E1253" s="84"/>
      <c r="F1253" s="87"/>
    </row>
    <row r="1254" spans="1:6" x14ac:dyDescent="0.25">
      <c r="A1254" s="84"/>
      <c r="B1254" s="85"/>
      <c r="C1254" s="84"/>
      <c r="D1254" s="86"/>
      <c r="E1254" s="84"/>
      <c r="F1254" s="87"/>
    </row>
    <row r="1255" spans="1:6" x14ac:dyDescent="0.25">
      <c r="A1255" s="84"/>
      <c r="B1255" s="85"/>
      <c r="C1255" s="84"/>
      <c r="D1255" s="86"/>
      <c r="E1255" s="84"/>
      <c r="F1255" s="87"/>
    </row>
    <row r="1256" spans="1:6" x14ac:dyDescent="0.25">
      <c r="A1256" s="84"/>
      <c r="B1256" s="85"/>
      <c r="C1256" s="84"/>
      <c r="D1256" s="86"/>
      <c r="E1256" s="84"/>
      <c r="F1256" s="87"/>
    </row>
    <row r="1257" spans="1:6" x14ac:dyDescent="0.25">
      <c r="A1257" s="84"/>
      <c r="B1257" s="85"/>
      <c r="C1257" s="84"/>
      <c r="D1257" s="86"/>
      <c r="E1257" s="84"/>
      <c r="F1257" s="87"/>
    </row>
    <row r="1258" spans="1:6" x14ac:dyDescent="0.25">
      <c r="A1258" s="84"/>
      <c r="B1258" s="85"/>
      <c r="C1258" s="84"/>
      <c r="D1258" s="86"/>
      <c r="E1258" s="84"/>
      <c r="F1258" s="87"/>
    </row>
    <row r="1259" spans="1:6" x14ac:dyDescent="0.25">
      <c r="A1259" s="84"/>
      <c r="B1259" s="85"/>
      <c r="C1259" s="84"/>
      <c r="D1259" s="86"/>
      <c r="E1259" s="84"/>
      <c r="F1259" s="87"/>
    </row>
    <row r="1260" spans="1:6" x14ac:dyDescent="0.25">
      <c r="A1260" s="84"/>
      <c r="B1260" s="85"/>
      <c r="C1260" s="84"/>
      <c r="D1260" s="86"/>
      <c r="E1260" s="84"/>
      <c r="F1260" s="87"/>
    </row>
    <row r="1261" spans="1:6" x14ac:dyDescent="0.25">
      <c r="A1261" s="84"/>
      <c r="B1261" s="85"/>
      <c r="C1261" s="84"/>
      <c r="D1261" s="86"/>
      <c r="E1261" s="84"/>
      <c r="F1261" s="87"/>
    </row>
    <row r="1262" spans="1:6" x14ac:dyDescent="0.25">
      <c r="A1262" s="84"/>
      <c r="B1262" s="85"/>
      <c r="C1262" s="84"/>
      <c r="D1262" s="86"/>
      <c r="E1262" s="84"/>
      <c r="F1262" s="87"/>
    </row>
    <row r="1263" spans="1:6" x14ac:dyDescent="0.25">
      <c r="A1263" s="84"/>
      <c r="B1263" s="85"/>
      <c r="C1263" s="84"/>
      <c r="D1263" s="86"/>
      <c r="E1263" s="84"/>
      <c r="F1263" s="87"/>
    </row>
    <row r="1264" spans="1:6" x14ac:dyDescent="0.25">
      <c r="A1264" s="84"/>
      <c r="B1264" s="85"/>
      <c r="C1264" s="84"/>
      <c r="D1264" s="86"/>
      <c r="E1264" s="84"/>
      <c r="F1264" s="87"/>
    </row>
    <row r="1265" spans="1:6" x14ac:dyDescent="0.25">
      <c r="A1265" s="84"/>
      <c r="B1265" s="85"/>
      <c r="C1265" s="84"/>
      <c r="D1265" s="86"/>
      <c r="E1265" s="84"/>
      <c r="F1265" s="87"/>
    </row>
    <row r="1266" spans="1:6" x14ac:dyDescent="0.25">
      <c r="A1266" s="84"/>
      <c r="B1266" s="85"/>
      <c r="C1266" s="84"/>
      <c r="D1266" s="86"/>
      <c r="E1266" s="84"/>
      <c r="F1266" s="87"/>
    </row>
    <row r="1267" spans="1:6" x14ac:dyDescent="0.25">
      <c r="A1267" s="84"/>
      <c r="B1267" s="85"/>
      <c r="C1267" s="84"/>
      <c r="D1267" s="86"/>
      <c r="E1267" s="84"/>
      <c r="F1267" s="87"/>
    </row>
    <row r="1268" spans="1:6" x14ac:dyDescent="0.25">
      <c r="A1268" s="84"/>
      <c r="B1268" s="85"/>
      <c r="C1268" s="84"/>
      <c r="D1268" s="86"/>
      <c r="E1268" s="84"/>
      <c r="F1268" s="87"/>
    </row>
    <row r="1269" spans="1:6" x14ac:dyDescent="0.25">
      <c r="A1269" s="84"/>
      <c r="B1269" s="85"/>
      <c r="C1269" s="84"/>
      <c r="D1269" s="86"/>
      <c r="E1269" s="84"/>
      <c r="F1269" s="87"/>
    </row>
    <row r="1270" spans="1:6" x14ac:dyDescent="0.25">
      <c r="A1270" s="84"/>
      <c r="B1270" s="85"/>
      <c r="C1270" s="84"/>
      <c r="D1270" s="86"/>
      <c r="E1270" s="84"/>
      <c r="F1270" s="87"/>
    </row>
    <row r="1271" spans="1:6" x14ac:dyDescent="0.25">
      <c r="A1271" s="84"/>
      <c r="B1271" s="85"/>
      <c r="C1271" s="84"/>
      <c r="D1271" s="86"/>
      <c r="E1271" s="84"/>
      <c r="F1271" s="87"/>
    </row>
    <row r="1272" spans="1:6" x14ac:dyDescent="0.25">
      <c r="A1272" s="84"/>
      <c r="B1272" s="85"/>
      <c r="C1272" s="84"/>
      <c r="D1272" s="86"/>
      <c r="E1272" s="84"/>
      <c r="F1272" s="87"/>
    </row>
    <row r="1273" spans="1:6" x14ac:dyDescent="0.25">
      <c r="A1273" s="84"/>
      <c r="B1273" s="85"/>
      <c r="C1273" s="84"/>
      <c r="D1273" s="86"/>
      <c r="E1273" s="84"/>
      <c r="F1273" s="87"/>
    </row>
    <row r="1274" spans="1:6" x14ac:dyDescent="0.25">
      <c r="A1274" s="84"/>
      <c r="B1274" s="85"/>
      <c r="C1274" s="84"/>
      <c r="D1274" s="86"/>
      <c r="E1274" s="84"/>
      <c r="F1274" s="87"/>
    </row>
    <row r="1275" spans="1:6" x14ac:dyDescent="0.25">
      <c r="A1275" s="84"/>
      <c r="B1275" s="85"/>
      <c r="C1275" s="84"/>
      <c r="D1275" s="86"/>
      <c r="E1275" s="84"/>
      <c r="F1275" s="87"/>
    </row>
    <row r="1276" spans="1:6" x14ac:dyDescent="0.25">
      <c r="A1276" s="84"/>
      <c r="B1276" s="85"/>
      <c r="C1276" s="84"/>
      <c r="D1276" s="86"/>
      <c r="E1276" s="84"/>
      <c r="F1276" s="87"/>
    </row>
    <row r="1277" spans="1:6" x14ac:dyDescent="0.25">
      <c r="A1277" s="84"/>
      <c r="B1277" s="85"/>
      <c r="C1277" s="84"/>
      <c r="D1277" s="86"/>
      <c r="E1277" s="84"/>
      <c r="F1277" s="87"/>
    </row>
    <row r="1278" spans="1:6" x14ac:dyDescent="0.25">
      <c r="A1278" s="84"/>
      <c r="B1278" s="85"/>
      <c r="C1278" s="84"/>
      <c r="D1278" s="86"/>
      <c r="E1278" s="84"/>
      <c r="F1278" s="87"/>
    </row>
    <row r="1279" spans="1:6" x14ac:dyDescent="0.25">
      <c r="A1279" s="84"/>
      <c r="B1279" s="85"/>
      <c r="C1279" s="84"/>
      <c r="D1279" s="86"/>
      <c r="E1279" s="84"/>
      <c r="F1279" s="87"/>
    </row>
    <row r="1280" spans="1:6" x14ac:dyDescent="0.25">
      <c r="A1280" s="84"/>
      <c r="B1280" s="85"/>
      <c r="C1280" s="84"/>
      <c r="D1280" s="86"/>
      <c r="E1280" s="84"/>
      <c r="F1280" s="87"/>
    </row>
    <row r="1281" spans="1:6" x14ac:dyDescent="0.25">
      <c r="A1281" s="84"/>
      <c r="B1281" s="85"/>
      <c r="C1281" s="84"/>
      <c r="D1281" s="86"/>
      <c r="E1281" s="84"/>
      <c r="F1281" s="87"/>
    </row>
    <row r="1282" spans="1:6" x14ac:dyDescent="0.25">
      <c r="A1282" s="84"/>
      <c r="B1282" s="85"/>
      <c r="C1282" s="84"/>
      <c r="D1282" s="86"/>
      <c r="E1282" s="84"/>
      <c r="F1282" s="87"/>
    </row>
    <row r="1283" spans="1:6" x14ac:dyDescent="0.25">
      <c r="A1283" s="84"/>
      <c r="B1283" s="85"/>
      <c r="C1283" s="84"/>
      <c r="D1283" s="86"/>
      <c r="E1283" s="84"/>
      <c r="F1283" s="87"/>
    </row>
    <row r="1284" spans="1:6" x14ac:dyDescent="0.25">
      <c r="A1284" s="84"/>
      <c r="B1284" s="85"/>
      <c r="C1284" s="84"/>
      <c r="D1284" s="86"/>
      <c r="E1284" s="84"/>
      <c r="F1284" s="87"/>
    </row>
    <row r="1285" spans="1:6" x14ac:dyDescent="0.25">
      <c r="A1285" s="84"/>
      <c r="B1285" s="85"/>
      <c r="C1285" s="84"/>
      <c r="D1285" s="86"/>
      <c r="E1285" s="84"/>
      <c r="F1285" s="87"/>
    </row>
    <row r="1286" spans="1:6" x14ac:dyDescent="0.25">
      <c r="A1286" s="84"/>
      <c r="B1286" s="85"/>
      <c r="C1286" s="84"/>
      <c r="D1286" s="86"/>
      <c r="E1286" s="84"/>
      <c r="F1286" s="87"/>
    </row>
    <row r="1287" spans="1:6" x14ac:dyDescent="0.25">
      <c r="A1287" s="84"/>
      <c r="B1287" s="85"/>
      <c r="C1287" s="84"/>
      <c r="D1287" s="86"/>
      <c r="E1287" s="84"/>
      <c r="F1287" s="87"/>
    </row>
    <row r="1288" spans="1:6" x14ac:dyDescent="0.25">
      <c r="A1288" s="84"/>
      <c r="B1288" s="85"/>
      <c r="C1288" s="84"/>
      <c r="D1288" s="86"/>
      <c r="E1288" s="84"/>
      <c r="F1288" s="87"/>
    </row>
    <row r="1289" spans="1:6" x14ac:dyDescent="0.25">
      <c r="A1289" s="84"/>
      <c r="B1289" s="85"/>
      <c r="C1289" s="84"/>
      <c r="D1289" s="86"/>
      <c r="E1289" s="84"/>
      <c r="F1289" s="87"/>
    </row>
    <row r="1290" spans="1:6" x14ac:dyDescent="0.25">
      <c r="A1290" s="84"/>
      <c r="B1290" s="85"/>
      <c r="C1290" s="84"/>
      <c r="D1290" s="86"/>
      <c r="E1290" s="84"/>
      <c r="F1290" s="87"/>
    </row>
    <row r="1291" spans="1:6" x14ac:dyDescent="0.25">
      <c r="A1291" s="84"/>
      <c r="B1291" s="85"/>
      <c r="C1291" s="84"/>
      <c r="D1291" s="86"/>
      <c r="E1291" s="84"/>
      <c r="F1291" s="87"/>
    </row>
    <row r="1292" spans="1:6" x14ac:dyDescent="0.25">
      <c r="A1292" s="84"/>
      <c r="B1292" s="85"/>
      <c r="C1292" s="84"/>
      <c r="D1292" s="86"/>
      <c r="E1292" s="84"/>
      <c r="F1292" s="87"/>
    </row>
    <row r="1293" spans="1:6" x14ac:dyDescent="0.25">
      <c r="A1293" s="84"/>
      <c r="B1293" s="85"/>
      <c r="C1293" s="84"/>
      <c r="D1293" s="86"/>
      <c r="E1293" s="84"/>
      <c r="F1293" s="87"/>
    </row>
    <row r="1294" spans="1:6" x14ac:dyDescent="0.25">
      <c r="A1294" s="84"/>
      <c r="B1294" s="85"/>
      <c r="C1294" s="84"/>
      <c r="D1294" s="86"/>
      <c r="E1294" s="84"/>
      <c r="F1294" s="87"/>
    </row>
    <row r="1295" spans="1:6" x14ac:dyDescent="0.25">
      <c r="A1295" s="84"/>
      <c r="B1295" s="85"/>
      <c r="C1295" s="84"/>
      <c r="D1295" s="86"/>
      <c r="E1295" s="84"/>
      <c r="F1295" s="87"/>
    </row>
    <row r="1296" spans="1:6" x14ac:dyDescent="0.25">
      <c r="A1296" s="84"/>
      <c r="B1296" s="85"/>
      <c r="C1296" s="84"/>
      <c r="D1296" s="86"/>
      <c r="E1296" s="84"/>
      <c r="F1296" s="87"/>
    </row>
    <row r="1297" spans="1:6" x14ac:dyDescent="0.25">
      <c r="A1297" s="84"/>
      <c r="B1297" s="85"/>
      <c r="C1297" s="84"/>
      <c r="D1297" s="86"/>
      <c r="E1297" s="84"/>
      <c r="F1297" s="87"/>
    </row>
    <row r="1298" spans="1:6" x14ac:dyDescent="0.25">
      <c r="A1298" s="84"/>
      <c r="B1298" s="85"/>
      <c r="C1298" s="84"/>
      <c r="D1298" s="86"/>
      <c r="E1298" s="84"/>
      <c r="F1298" s="87"/>
    </row>
    <row r="1299" spans="1:6" x14ac:dyDescent="0.25">
      <c r="A1299" s="84"/>
      <c r="B1299" s="85"/>
      <c r="C1299" s="84"/>
      <c r="D1299" s="86"/>
      <c r="E1299" s="84"/>
      <c r="F1299" s="87"/>
    </row>
    <row r="1300" spans="1:6" x14ac:dyDescent="0.25">
      <c r="A1300" s="84"/>
      <c r="B1300" s="85"/>
      <c r="C1300" s="84"/>
      <c r="D1300" s="86"/>
      <c r="E1300" s="84"/>
      <c r="F1300" s="87"/>
    </row>
    <row r="1301" spans="1:6" x14ac:dyDescent="0.25">
      <c r="A1301" s="84"/>
      <c r="B1301" s="85"/>
      <c r="C1301" s="84"/>
      <c r="D1301" s="86"/>
      <c r="E1301" s="84"/>
      <c r="F1301" s="87"/>
    </row>
    <row r="1302" spans="1:6" x14ac:dyDescent="0.25">
      <c r="A1302" s="84"/>
      <c r="B1302" s="85"/>
      <c r="C1302" s="84"/>
      <c r="D1302" s="86"/>
      <c r="E1302" s="84"/>
      <c r="F1302" s="87"/>
    </row>
    <row r="1303" spans="1:6" x14ac:dyDescent="0.25">
      <c r="A1303" s="84"/>
      <c r="B1303" s="85"/>
      <c r="C1303" s="84"/>
      <c r="D1303" s="86"/>
      <c r="E1303" s="84"/>
      <c r="F1303" s="87"/>
    </row>
    <row r="1304" spans="1:6" x14ac:dyDescent="0.25">
      <c r="A1304" s="84"/>
      <c r="B1304" s="85"/>
      <c r="C1304" s="84"/>
      <c r="D1304" s="86"/>
      <c r="E1304" s="84"/>
      <c r="F1304" s="87"/>
    </row>
    <row r="1305" spans="1:6" x14ac:dyDescent="0.25">
      <c r="A1305" s="84"/>
      <c r="B1305" s="85"/>
      <c r="C1305" s="84"/>
      <c r="D1305" s="86"/>
      <c r="E1305" s="84"/>
      <c r="F1305" s="87"/>
    </row>
    <row r="1306" spans="1:6" x14ac:dyDescent="0.25">
      <c r="A1306" s="84"/>
      <c r="B1306" s="85"/>
      <c r="C1306" s="84"/>
      <c r="D1306" s="86"/>
      <c r="E1306" s="84"/>
      <c r="F1306" s="87"/>
    </row>
    <row r="1307" spans="1:6" x14ac:dyDescent="0.25">
      <c r="A1307" s="84"/>
      <c r="B1307" s="85"/>
      <c r="C1307" s="84"/>
      <c r="D1307" s="86"/>
      <c r="E1307" s="84"/>
      <c r="F1307" s="87"/>
    </row>
    <row r="1308" spans="1:6" x14ac:dyDescent="0.25">
      <c r="A1308" s="84"/>
      <c r="B1308" s="85"/>
      <c r="C1308" s="84"/>
      <c r="D1308" s="86"/>
      <c r="E1308" s="84"/>
      <c r="F1308" s="87"/>
    </row>
    <row r="1309" spans="1:6" x14ac:dyDescent="0.25">
      <c r="A1309" s="84"/>
      <c r="B1309" s="85"/>
      <c r="C1309" s="84"/>
      <c r="D1309" s="86"/>
      <c r="E1309" s="84"/>
      <c r="F1309" s="87"/>
    </row>
    <row r="1310" spans="1:6" x14ac:dyDescent="0.25">
      <c r="A1310" s="84"/>
      <c r="B1310" s="85"/>
      <c r="C1310" s="84"/>
      <c r="D1310" s="86"/>
      <c r="E1310" s="84"/>
      <c r="F1310" s="87"/>
    </row>
    <row r="1311" spans="1:6" x14ac:dyDescent="0.25">
      <c r="A1311" s="84"/>
      <c r="B1311" s="85"/>
      <c r="C1311" s="84"/>
      <c r="D1311" s="86"/>
      <c r="E1311" s="84"/>
      <c r="F1311" s="87"/>
    </row>
    <row r="1312" spans="1:6" x14ac:dyDescent="0.25">
      <c r="A1312" s="84"/>
      <c r="B1312" s="85"/>
      <c r="C1312" s="84"/>
      <c r="D1312" s="86"/>
      <c r="E1312" s="84"/>
      <c r="F1312" s="87"/>
    </row>
    <row r="1313" spans="1:6" x14ac:dyDescent="0.25">
      <c r="A1313" s="84"/>
      <c r="B1313" s="85"/>
      <c r="C1313" s="84"/>
      <c r="D1313" s="86"/>
      <c r="E1313" s="84"/>
      <c r="F1313" s="87"/>
    </row>
    <row r="1314" spans="1:6" x14ac:dyDescent="0.25">
      <c r="A1314" s="84"/>
      <c r="B1314" s="85"/>
      <c r="C1314" s="84"/>
      <c r="D1314" s="86"/>
      <c r="E1314" s="84"/>
      <c r="F1314" s="87"/>
    </row>
    <row r="1315" spans="1:6" x14ac:dyDescent="0.25">
      <c r="A1315" s="84"/>
      <c r="B1315" s="85"/>
      <c r="C1315" s="84"/>
      <c r="D1315" s="86"/>
      <c r="E1315" s="84"/>
      <c r="F1315" s="87"/>
    </row>
    <row r="1316" spans="1:6" x14ac:dyDescent="0.25">
      <c r="A1316" s="84"/>
      <c r="B1316" s="85"/>
      <c r="C1316" s="84"/>
      <c r="D1316" s="86"/>
      <c r="E1316" s="84"/>
      <c r="F1316" s="87"/>
    </row>
    <row r="1317" spans="1:6" x14ac:dyDescent="0.25">
      <c r="A1317" s="84"/>
      <c r="B1317" s="85"/>
      <c r="C1317" s="84"/>
      <c r="D1317" s="86"/>
      <c r="E1317" s="84"/>
      <c r="F1317" s="87"/>
    </row>
    <row r="1318" spans="1:6" x14ac:dyDescent="0.25">
      <c r="A1318" s="84"/>
      <c r="B1318" s="85"/>
      <c r="C1318" s="84"/>
      <c r="D1318" s="86"/>
      <c r="E1318" s="84"/>
      <c r="F1318" s="87"/>
    </row>
    <row r="1319" spans="1:6" x14ac:dyDescent="0.25">
      <c r="A1319" s="84"/>
      <c r="B1319" s="85"/>
      <c r="C1319" s="84"/>
      <c r="D1319" s="86"/>
      <c r="E1319" s="84"/>
      <c r="F1319" s="87"/>
    </row>
    <row r="1320" spans="1:6" x14ac:dyDescent="0.25">
      <c r="A1320" s="84"/>
      <c r="B1320" s="85"/>
      <c r="C1320" s="84"/>
      <c r="D1320" s="86"/>
      <c r="E1320" s="84"/>
      <c r="F1320" s="87"/>
    </row>
    <row r="1321" spans="1:6" x14ac:dyDescent="0.25">
      <c r="A1321" s="84"/>
      <c r="B1321" s="85"/>
      <c r="C1321" s="84"/>
      <c r="D1321" s="86"/>
      <c r="E1321" s="84"/>
      <c r="F1321" s="87"/>
    </row>
    <row r="1322" spans="1:6" x14ac:dyDescent="0.25">
      <c r="A1322" s="84"/>
      <c r="B1322" s="85"/>
      <c r="C1322" s="84"/>
      <c r="D1322" s="86"/>
      <c r="E1322" s="84"/>
      <c r="F1322" s="87"/>
    </row>
    <row r="1323" spans="1:6" x14ac:dyDescent="0.25">
      <c r="A1323" s="84"/>
      <c r="B1323" s="85"/>
      <c r="C1323" s="84"/>
      <c r="D1323" s="86"/>
      <c r="E1323" s="84"/>
      <c r="F1323" s="87"/>
    </row>
    <row r="1324" spans="1:6" x14ac:dyDescent="0.25">
      <c r="A1324" s="84"/>
      <c r="B1324" s="85"/>
      <c r="C1324" s="84"/>
      <c r="D1324" s="86"/>
      <c r="E1324" s="84"/>
      <c r="F1324" s="87"/>
    </row>
    <row r="1325" spans="1:6" x14ac:dyDescent="0.25">
      <c r="A1325" s="84"/>
      <c r="B1325" s="85"/>
      <c r="C1325" s="84"/>
      <c r="D1325" s="86"/>
      <c r="E1325" s="84"/>
      <c r="F1325" s="87"/>
    </row>
    <row r="1326" spans="1:6" x14ac:dyDescent="0.25">
      <c r="A1326" s="84"/>
      <c r="B1326" s="85"/>
      <c r="C1326" s="84"/>
      <c r="D1326" s="86"/>
      <c r="E1326" s="84"/>
      <c r="F1326" s="87"/>
    </row>
    <row r="1327" spans="1:6" x14ac:dyDescent="0.25">
      <c r="A1327" s="84"/>
      <c r="B1327" s="85"/>
      <c r="C1327" s="84"/>
      <c r="D1327" s="86"/>
      <c r="E1327" s="84"/>
      <c r="F1327" s="87"/>
    </row>
    <row r="1328" spans="1:6" x14ac:dyDescent="0.25">
      <c r="A1328" s="84"/>
      <c r="B1328" s="85"/>
      <c r="C1328" s="84"/>
      <c r="D1328" s="86"/>
      <c r="E1328" s="84"/>
      <c r="F1328" s="87"/>
    </row>
    <row r="1329" spans="1:6" x14ac:dyDescent="0.25">
      <c r="A1329" s="84"/>
      <c r="B1329" s="85"/>
      <c r="C1329" s="84"/>
      <c r="D1329" s="86"/>
      <c r="E1329" s="84"/>
      <c r="F1329" s="87"/>
    </row>
    <row r="1330" spans="1:6" x14ac:dyDescent="0.25">
      <c r="A1330" s="84"/>
      <c r="B1330" s="85"/>
      <c r="C1330" s="84"/>
      <c r="D1330" s="86"/>
      <c r="E1330" s="84"/>
      <c r="F1330" s="87"/>
    </row>
    <row r="1331" spans="1:6" x14ac:dyDescent="0.25">
      <c r="A1331" s="84"/>
      <c r="B1331" s="85"/>
      <c r="C1331" s="84"/>
      <c r="D1331" s="86"/>
      <c r="E1331" s="84"/>
      <c r="F1331" s="87"/>
    </row>
    <row r="1332" spans="1:6" x14ac:dyDescent="0.25">
      <c r="A1332" s="84"/>
      <c r="B1332" s="85"/>
      <c r="C1332" s="84"/>
      <c r="D1332" s="86"/>
      <c r="E1332" s="84"/>
      <c r="F1332" s="87"/>
    </row>
    <row r="1333" spans="1:6" x14ac:dyDescent="0.25">
      <c r="A1333" s="84"/>
      <c r="B1333" s="85"/>
      <c r="C1333" s="84"/>
      <c r="D1333" s="86"/>
      <c r="E1333" s="84"/>
      <c r="F1333" s="87"/>
    </row>
    <row r="1334" spans="1:6" x14ac:dyDescent="0.25">
      <c r="A1334" s="84"/>
      <c r="B1334" s="85"/>
      <c r="C1334" s="84"/>
      <c r="D1334" s="86"/>
      <c r="E1334" s="84"/>
      <c r="F1334" s="87"/>
    </row>
    <row r="1335" spans="1:6" x14ac:dyDescent="0.25">
      <c r="A1335" s="84"/>
      <c r="B1335" s="85"/>
      <c r="C1335" s="84"/>
      <c r="D1335" s="86"/>
      <c r="E1335" s="84"/>
      <c r="F1335" s="87"/>
    </row>
    <row r="1336" spans="1:6" x14ac:dyDescent="0.25">
      <c r="A1336" s="84"/>
      <c r="B1336" s="85"/>
      <c r="C1336" s="84"/>
      <c r="D1336" s="86"/>
      <c r="E1336" s="84"/>
      <c r="F1336" s="87"/>
    </row>
    <row r="1337" spans="1:6" x14ac:dyDescent="0.25">
      <c r="A1337" s="84"/>
      <c r="B1337" s="85"/>
      <c r="C1337" s="84"/>
      <c r="D1337" s="86"/>
      <c r="E1337" s="84"/>
      <c r="F1337" s="87"/>
    </row>
    <row r="1338" spans="1:6" x14ac:dyDescent="0.25">
      <c r="A1338" s="84"/>
      <c r="B1338" s="85"/>
      <c r="C1338" s="84"/>
      <c r="D1338" s="86"/>
      <c r="E1338" s="84"/>
      <c r="F1338" s="87"/>
    </row>
    <row r="1339" spans="1:6" x14ac:dyDescent="0.25">
      <c r="A1339" s="84"/>
      <c r="B1339" s="85"/>
      <c r="C1339" s="84"/>
      <c r="D1339" s="86"/>
      <c r="E1339" s="84"/>
      <c r="F1339" s="87"/>
    </row>
    <row r="1340" spans="1:6" x14ac:dyDescent="0.25">
      <c r="A1340" s="84"/>
      <c r="B1340" s="85"/>
      <c r="C1340" s="84"/>
      <c r="D1340" s="86"/>
      <c r="E1340" s="84"/>
      <c r="F1340" s="87"/>
    </row>
    <row r="1341" spans="1:6" x14ac:dyDescent="0.25">
      <c r="A1341" s="84"/>
      <c r="B1341" s="85"/>
      <c r="C1341" s="84"/>
      <c r="D1341" s="86"/>
      <c r="E1341" s="84"/>
      <c r="F1341" s="87"/>
    </row>
    <row r="1342" spans="1:6" x14ac:dyDescent="0.25">
      <c r="A1342" s="84"/>
      <c r="B1342" s="85"/>
      <c r="C1342" s="84"/>
      <c r="D1342" s="86"/>
      <c r="E1342" s="84"/>
      <c r="F1342" s="87"/>
    </row>
    <row r="1343" spans="1:6" x14ac:dyDescent="0.25">
      <c r="A1343" s="84"/>
      <c r="B1343" s="85"/>
      <c r="C1343" s="84"/>
      <c r="D1343" s="86"/>
      <c r="E1343" s="84"/>
      <c r="F1343" s="87"/>
    </row>
    <row r="1344" spans="1:6" x14ac:dyDescent="0.25">
      <c r="A1344" s="84"/>
      <c r="B1344" s="85"/>
      <c r="C1344" s="84"/>
      <c r="D1344" s="86"/>
      <c r="E1344" s="84"/>
      <c r="F1344" s="87"/>
    </row>
    <row r="1345" spans="1:6" x14ac:dyDescent="0.25">
      <c r="A1345" s="84"/>
      <c r="B1345" s="85"/>
      <c r="C1345" s="84"/>
      <c r="D1345" s="86"/>
      <c r="E1345" s="84"/>
      <c r="F1345" s="87"/>
    </row>
    <row r="1346" spans="1:6" x14ac:dyDescent="0.25">
      <c r="A1346" s="84"/>
      <c r="B1346" s="85"/>
      <c r="C1346" s="84"/>
      <c r="D1346" s="86"/>
      <c r="E1346" s="84"/>
      <c r="F1346" s="87"/>
    </row>
    <row r="1347" spans="1:6" x14ac:dyDescent="0.25">
      <c r="A1347" s="84"/>
      <c r="B1347" s="85"/>
      <c r="C1347" s="84"/>
      <c r="D1347" s="86"/>
      <c r="E1347" s="84"/>
      <c r="F1347" s="87"/>
    </row>
    <row r="1348" spans="1:6" x14ac:dyDescent="0.25">
      <c r="A1348" s="84"/>
      <c r="B1348" s="85"/>
      <c r="C1348" s="84"/>
      <c r="D1348" s="86"/>
      <c r="E1348" s="84"/>
      <c r="F1348" s="87"/>
    </row>
    <row r="1349" spans="1:6" x14ac:dyDescent="0.25">
      <c r="A1349" s="84"/>
      <c r="B1349" s="85"/>
      <c r="C1349" s="84"/>
      <c r="D1349" s="86"/>
      <c r="E1349" s="84"/>
      <c r="F1349" s="87"/>
    </row>
    <row r="1350" spans="1:6" x14ac:dyDescent="0.25">
      <c r="A1350" s="84"/>
      <c r="B1350" s="85"/>
      <c r="C1350" s="84"/>
      <c r="D1350" s="86"/>
      <c r="E1350" s="84"/>
      <c r="F1350" s="87"/>
    </row>
    <row r="1351" spans="1:6" x14ac:dyDescent="0.25">
      <c r="A1351" s="84"/>
      <c r="B1351" s="85"/>
      <c r="C1351" s="84"/>
      <c r="D1351" s="86"/>
      <c r="E1351" s="84"/>
      <c r="F1351" s="87"/>
    </row>
    <row r="1352" spans="1:6" x14ac:dyDescent="0.25">
      <c r="A1352" s="84"/>
      <c r="B1352" s="85"/>
      <c r="C1352" s="84"/>
      <c r="D1352" s="86"/>
      <c r="E1352" s="84"/>
      <c r="F1352" s="87"/>
    </row>
    <row r="1353" spans="1:6" x14ac:dyDescent="0.25">
      <c r="A1353" s="84"/>
      <c r="B1353" s="85"/>
      <c r="C1353" s="84"/>
      <c r="D1353" s="86"/>
      <c r="E1353" s="84"/>
      <c r="F1353" s="87"/>
    </row>
    <row r="1354" spans="1:6" x14ac:dyDescent="0.25">
      <c r="A1354" s="84"/>
      <c r="B1354" s="85"/>
      <c r="C1354" s="84"/>
      <c r="D1354" s="86"/>
      <c r="E1354" s="84"/>
      <c r="F1354" s="87"/>
    </row>
    <row r="1355" spans="1:6" x14ac:dyDescent="0.25">
      <c r="A1355" s="84"/>
      <c r="B1355" s="85"/>
      <c r="C1355" s="84"/>
      <c r="D1355" s="86"/>
      <c r="E1355" s="84"/>
      <c r="F1355" s="87"/>
    </row>
    <row r="1356" spans="1:6" x14ac:dyDescent="0.25">
      <c r="A1356" s="84"/>
      <c r="B1356" s="85"/>
      <c r="C1356" s="84"/>
      <c r="D1356" s="86"/>
      <c r="E1356" s="84"/>
      <c r="F1356" s="87"/>
    </row>
    <row r="1357" spans="1:6" x14ac:dyDescent="0.25">
      <c r="A1357" s="84"/>
      <c r="B1357" s="85"/>
      <c r="C1357" s="84"/>
      <c r="D1357" s="86"/>
      <c r="E1357" s="84"/>
      <c r="F1357" s="87"/>
    </row>
    <row r="1358" spans="1:6" x14ac:dyDescent="0.25">
      <c r="A1358" s="84"/>
      <c r="B1358" s="85"/>
      <c r="C1358" s="84"/>
      <c r="D1358" s="86"/>
      <c r="E1358" s="84"/>
      <c r="F1358" s="87"/>
    </row>
    <row r="1359" spans="1:6" x14ac:dyDescent="0.25">
      <c r="A1359" s="84"/>
      <c r="B1359" s="85"/>
      <c r="C1359" s="84"/>
      <c r="D1359" s="86"/>
      <c r="E1359" s="84"/>
      <c r="F1359" s="87"/>
    </row>
    <row r="1360" spans="1:6" x14ac:dyDescent="0.25">
      <c r="A1360" s="84"/>
      <c r="B1360" s="85"/>
      <c r="C1360" s="84"/>
      <c r="D1360" s="86"/>
      <c r="E1360" s="84"/>
      <c r="F1360" s="87"/>
    </row>
    <row r="1361" spans="1:6" x14ac:dyDescent="0.25">
      <c r="A1361" s="84"/>
      <c r="B1361" s="85"/>
      <c r="C1361" s="84"/>
      <c r="D1361" s="86"/>
      <c r="E1361" s="84"/>
      <c r="F1361" s="87"/>
    </row>
    <row r="1362" spans="1:6" x14ac:dyDescent="0.25">
      <c r="A1362" s="84"/>
      <c r="B1362" s="85"/>
      <c r="C1362" s="84"/>
      <c r="D1362" s="86"/>
      <c r="E1362" s="84"/>
      <c r="F1362" s="87"/>
    </row>
    <row r="1363" spans="1:6" x14ac:dyDescent="0.25">
      <c r="A1363" s="84"/>
      <c r="B1363" s="85"/>
      <c r="C1363" s="84"/>
      <c r="D1363" s="86"/>
      <c r="E1363" s="84"/>
      <c r="F1363" s="87"/>
    </row>
    <row r="1364" spans="1:6" x14ac:dyDescent="0.25">
      <c r="A1364" s="84"/>
      <c r="B1364" s="85"/>
      <c r="C1364" s="84"/>
      <c r="D1364" s="86"/>
      <c r="E1364" s="84"/>
      <c r="F1364" s="87"/>
    </row>
    <row r="1365" spans="1:6" x14ac:dyDescent="0.25">
      <c r="A1365" s="84"/>
      <c r="B1365" s="85"/>
      <c r="C1365" s="84"/>
      <c r="D1365" s="86"/>
      <c r="E1365" s="84"/>
      <c r="F1365" s="87"/>
    </row>
    <row r="1366" spans="1:6" x14ac:dyDescent="0.25">
      <c r="A1366" s="84"/>
      <c r="B1366" s="85"/>
      <c r="C1366" s="84"/>
      <c r="D1366" s="86"/>
      <c r="E1366" s="84"/>
      <c r="F1366" s="87"/>
    </row>
    <row r="1367" spans="1:6" x14ac:dyDescent="0.25">
      <c r="A1367" s="84"/>
      <c r="B1367" s="85"/>
      <c r="C1367" s="84"/>
      <c r="D1367" s="86"/>
      <c r="E1367" s="84"/>
      <c r="F1367" s="87"/>
    </row>
    <row r="1368" spans="1:6" x14ac:dyDescent="0.25">
      <c r="A1368" s="84"/>
      <c r="B1368" s="85"/>
      <c r="C1368" s="84"/>
      <c r="D1368" s="86"/>
      <c r="E1368" s="84"/>
      <c r="F1368" s="87"/>
    </row>
    <row r="1369" spans="1:6" x14ac:dyDescent="0.25">
      <c r="A1369" s="84"/>
      <c r="B1369" s="85"/>
      <c r="C1369" s="84"/>
      <c r="D1369" s="86"/>
      <c r="E1369" s="84"/>
      <c r="F1369" s="87"/>
    </row>
    <row r="1370" spans="1:6" x14ac:dyDescent="0.25">
      <c r="A1370" s="84"/>
      <c r="B1370" s="85"/>
      <c r="C1370" s="84"/>
      <c r="D1370" s="86"/>
      <c r="E1370" s="84"/>
      <c r="F1370" s="87"/>
    </row>
    <row r="1371" spans="1:6" x14ac:dyDescent="0.25">
      <c r="A1371" s="84"/>
      <c r="B1371" s="85"/>
      <c r="C1371" s="84"/>
      <c r="D1371" s="86"/>
      <c r="E1371" s="84"/>
      <c r="F1371" s="87"/>
    </row>
    <row r="1372" spans="1:6" x14ac:dyDescent="0.25">
      <c r="A1372" s="84"/>
      <c r="B1372" s="85"/>
      <c r="C1372" s="84"/>
      <c r="D1372" s="86"/>
      <c r="E1372" s="84"/>
      <c r="F1372" s="87"/>
    </row>
    <row r="1373" spans="1:6" x14ac:dyDescent="0.25">
      <c r="A1373" s="84"/>
      <c r="B1373" s="85"/>
      <c r="C1373" s="84"/>
      <c r="D1373" s="86"/>
      <c r="E1373" s="84"/>
      <c r="F1373" s="87"/>
    </row>
    <row r="1374" spans="1:6" x14ac:dyDescent="0.25">
      <c r="A1374" s="84"/>
      <c r="B1374" s="85"/>
      <c r="C1374" s="84"/>
      <c r="D1374" s="86"/>
      <c r="E1374" s="84"/>
      <c r="F1374" s="87"/>
    </row>
    <row r="1375" spans="1:6" x14ac:dyDescent="0.25">
      <c r="A1375" s="84"/>
      <c r="B1375" s="85"/>
      <c r="C1375" s="84"/>
      <c r="D1375" s="86"/>
      <c r="E1375" s="84"/>
      <c r="F1375" s="87"/>
    </row>
    <row r="1376" spans="1:6" x14ac:dyDescent="0.25">
      <c r="A1376" s="84"/>
      <c r="B1376" s="85"/>
      <c r="C1376" s="84"/>
      <c r="D1376" s="86"/>
      <c r="E1376" s="84"/>
      <c r="F1376" s="87"/>
    </row>
    <row r="1377" spans="1:6" x14ac:dyDescent="0.25">
      <c r="A1377" s="84"/>
      <c r="B1377" s="85"/>
      <c r="C1377" s="84"/>
      <c r="D1377" s="86"/>
      <c r="E1377" s="84"/>
      <c r="F1377" s="87"/>
    </row>
    <row r="1378" spans="1:6" x14ac:dyDescent="0.25">
      <c r="A1378" s="84"/>
      <c r="B1378" s="85"/>
      <c r="C1378" s="84"/>
      <c r="D1378" s="86"/>
      <c r="E1378" s="84"/>
      <c r="F1378" s="87"/>
    </row>
    <row r="1379" spans="1:6" x14ac:dyDescent="0.25">
      <c r="A1379" s="84"/>
      <c r="B1379" s="85"/>
      <c r="C1379" s="84"/>
      <c r="D1379" s="86"/>
      <c r="E1379" s="84"/>
      <c r="F1379" s="87"/>
    </row>
    <row r="1380" spans="1:6" x14ac:dyDescent="0.25">
      <c r="A1380" s="84"/>
      <c r="B1380" s="85"/>
      <c r="C1380" s="84"/>
      <c r="D1380" s="86"/>
      <c r="E1380" s="84"/>
      <c r="F1380" s="87"/>
    </row>
    <row r="1381" spans="1:6" x14ac:dyDescent="0.25">
      <c r="A1381" s="84"/>
      <c r="B1381" s="85"/>
      <c r="C1381" s="84"/>
      <c r="D1381" s="86"/>
      <c r="E1381" s="84"/>
      <c r="F1381" s="87"/>
    </row>
    <row r="1382" spans="1:6" x14ac:dyDescent="0.25">
      <c r="A1382" s="84"/>
      <c r="B1382" s="85"/>
      <c r="C1382" s="84"/>
      <c r="D1382" s="86"/>
      <c r="E1382" s="84"/>
      <c r="F1382" s="87"/>
    </row>
    <row r="1383" spans="1:6" x14ac:dyDescent="0.25">
      <c r="A1383" s="84"/>
      <c r="B1383" s="85"/>
      <c r="C1383" s="84"/>
      <c r="D1383" s="86"/>
      <c r="E1383" s="84"/>
      <c r="F1383" s="87"/>
    </row>
    <row r="1384" spans="1:6" x14ac:dyDescent="0.25">
      <c r="A1384" s="84"/>
      <c r="B1384" s="85"/>
      <c r="C1384" s="84"/>
      <c r="D1384" s="86"/>
      <c r="E1384" s="84"/>
      <c r="F1384" s="87"/>
    </row>
    <row r="1385" spans="1:6" x14ac:dyDescent="0.25">
      <c r="A1385" s="84"/>
      <c r="B1385" s="85"/>
      <c r="C1385" s="84"/>
      <c r="D1385" s="86"/>
      <c r="E1385" s="84"/>
      <c r="F1385" s="87"/>
    </row>
    <row r="1386" spans="1:6" x14ac:dyDescent="0.25">
      <c r="A1386" s="84"/>
      <c r="B1386" s="85"/>
      <c r="C1386" s="84"/>
      <c r="D1386" s="86"/>
      <c r="E1386" s="84"/>
      <c r="F1386" s="87"/>
    </row>
    <row r="1387" spans="1:6" x14ac:dyDescent="0.25">
      <c r="A1387" s="84"/>
      <c r="B1387" s="85"/>
      <c r="C1387" s="84"/>
      <c r="D1387" s="86"/>
      <c r="E1387" s="84"/>
      <c r="F1387" s="87"/>
    </row>
    <row r="1388" spans="1:6" x14ac:dyDescent="0.25">
      <c r="A1388" s="84"/>
      <c r="B1388" s="85"/>
      <c r="C1388" s="84"/>
      <c r="D1388" s="86"/>
      <c r="E1388" s="84"/>
      <c r="F1388" s="87"/>
    </row>
    <row r="1389" spans="1:6" x14ac:dyDescent="0.25">
      <c r="A1389" s="84"/>
      <c r="B1389" s="85"/>
      <c r="C1389" s="84"/>
      <c r="D1389" s="86"/>
      <c r="E1389" s="84"/>
      <c r="F1389" s="87"/>
    </row>
    <row r="1390" spans="1:6" x14ac:dyDescent="0.25">
      <c r="A1390" s="84"/>
      <c r="B1390" s="85"/>
      <c r="C1390" s="84"/>
      <c r="D1390" s="86"/>
      <c r="E1390" s="84"/>
      <c r="F1390" s="87"/>
    </row>
    <row r="1391" spans="1:6" x14ac:dyDescent="0.25">
      <c r="A1391" s="84"/>
      <c r="B1391" s="85"/>
      <c r="C1391" s="84"/>
      <c r="D1391" s="86"/>
      <c r="E1391" s="84"/>
      <c r="F1391" s="87"/>
    </row>
    <row r="1392" spans="1:6" x14ac:dyDescent="0.25">
      <c r="A1392" s="84"/>
      <c r="B1392" s="85"/>
      <c r="C1392" s="84"/>
      <c r="D1392" s="86"/>
      <c r="E1392" s="84"/>
      <c r="F1392" s="87"/>
    </row>
    <row r="1393" spans="1:6" x14ac:dyDescent="0.25">
      <c r="A1393" s="84"/>
      <c r="B1393" s="85"/>
      <c r="C1393" s="84"/>
      <c r="D1393" s="86"/>
      <c r="E1393" s="84"/>
      <c r="F1393" s="87"/>
    </row>
    <row r="1394" spans="1:6" x14ac:dyDescent="0.25">
      <c r="A1394" s="84"/>
      <c r="B1394" s="85"/>
      <c r="C1394" s="84"/>
      <c r="D1394" s="86"/>
      <c r="E1394" s="84"/>
      <c r="F1394" s="87"/>
    </row>
    <row r="1395" spans="1:6" x14ac:dyDescent="0.25">
      <c r="A1395" s="84"/>
      <c r="B1395" s="85"/>
      <c r="C1395" s="84"/>
      <c r="D1395" s="86"/>
      <c r="E1395" s="84"/>
      <c r="F1395" s="87"/>
    </row>
    <row r="1396" spans="1:6" x14ac:dyDescent="0.25">
      <c r="A1396" s="84"/>
      <c r="B1396" s="85"/>
      <c r="C1396" s="84"/>
      <c r="D1396" s="86"/>
      <c r="E1396" s="84"/>
      <c r="F1396" s="87"/>
    </row>
    <row r="1397" spans="1:6" x14ac:dyDescent="0.25">
      <c r="A1397" s="84"/>
      <c r="B1397" s="85"/>
      <c r="C1397" s="84"/>
      <c r="D1397" s="86"/>
      <c r="E1397" s="84"/>
      <c r="F1397" s="87"/>
    </row>
    <row r="1398" spans="1:6" x14ac:dyDescent="0.25">
      <c r="A1398" s="84"/>
      <c r="B1398" s="85"/>
      <c r="C1398" s="84"/>
      <c r="D1398" s="86"/>
      <c r="E1398" s="84"/>
      <c r="F1398" s="87"/>
    </row>
    <row r="1399" spans="1:6" x14ac:dyDescent="0.25">
      <c r="A1399" s="84"/>
      <c r="B1399" s="85"/>
      <c r="C1399" s="84"/>
      <c r="D1399" s="86"/>
      <c r="E1399" s="84"/>
      <c r="F1399" s="87"/>
    </row>
    <row r="1400" spans="1:6" x14ac:dyDescent="0.25">
      <c r="A1400" s="84"/>
      <c r="B1400" s="85"/>
      <c r="C1400" s="84"/>
      <c r="D1400" s="86"/>
      <c r="E1400" s="84"/>
      <c r="F1400" s="87"/>
    </row>
    <row r="1401" spans="1:6" x14ac:dyDescent="0.25">
      <c r="A1401" s="84"/>
      <c r="B1401" s="85"/>
      <c r="C1401" s="84"/>
      <c r="D1401" s="86"/>
      <c r="E1401" s="84"/>
      <c r="F1401" s="87"/>
    </row>
    <row r="1402" spans="1:6" x14ac:dyDescent="0.25">
      <c r="A1402" s="84"/>
      <c r="B1402" s="85"/>
      <c r="C1402" s="84"/>
      <c r="D1402" s="86"/>
      <c r="E1402" s="84"/>
      <c r="F1402" s="87"/>
    </row>
    <row r="1403" spans="1:6" x14ac:dyDescent="0.25">
      <c r="A1403" s="84"/>
      <c r="B1403" s="85"/>
      <c r="C1403" s="84"/>
      <c r="D1403" s="86"/>
      <c r="E1403" s="84"/>
      <c r="F1403" s="87"/>
    </row>
    <row r="1404" spans="1:6" x14ac:dyDescent="0.25">
      <c r="A1404" s="84"/>
      <c r="B1404" s="85"/>
      <c r="C1404" s="84"/>
      <c r="D1404" s="86"/>
      <c r="E1404" s="84"/>
      <c r="F1404" s="87"/>
    </row>
    <row r="1405" spans="1:6" x14ac:dyDescent="0.25">
      <c r="A1405" s="84"/>
      <c r="B1405" s="85"/>
      <c r="C1405" s="84"/>
      <c r="D1405" s="86"/>
      <c r="E1405" s="84"/>
      <c r="F1405" s="87"/>
    </row>
    <row r="1406" spans="1:6" x14ac:dyDescent="0.25">
      <c r="A1406" s="84"/>
      <c r="B1406" s="85"/>
      <c r="C1406" s="84"/>
      <c r="D1406" s="86"/>
      <c r="E1406" s="84"/>
      <c r="F1406" s="87"/>
    </row>
    <row r="1407" spans="1:6" x14ac:dyDescent="0.25">
      <c r="A1407" s="84"/>
      <c r="B1407" s="85"/>
      <c r="C1407" s="84"/>
      <c r="D1407" s="86"/>
      <c r="E1407" s="84"/>
      <c r="F1407" s="87"/>
    </row>
    <row r="1408" spans="1:6" x14ac:dyDescent="0.25">
      <c r="A1408" s="84"/>
      <c r="B1408" s="85"/>
      <c r="C1408" s="84"/>
      <c r="D1408" s="86"/>
      <c r="E1408" s="84"/>
      <c r="F1408" s="87"/>
    </row>
    <row r="1409" spans="1:6" x14ac:dyDescent="0.25">
      <c r="A1409" s="84"/>
      <c r="B1409" s="85"/>
      <c r="C1409" s="84"/>
      <c r="D1409" s="86"/>
      <c r="E1409" s="84"/>
      <c r="F1409" s="87"/>
    </row>
    <row r="1410" spans="1:6" x14ac:dyDescent="0.25">
      <c r="A1410" s="84"/>
      <c r="B1410" s="85"/>
      <c r="C1410" s="84"/>
      <c r="D1410" s="86"/>
      <c r="E1410" s="84"/>
      <c r="F1410" s="87"/>
    </row>
    <row r="1411" spans="1:6" x14ac:dyDescent="0.25">
      <c r="A1411" s="84"/>
      <c r="B1411" s="85"/>
      <c r="C1411" s="84"/>
      <c r="D1411" s="86"/>
      <c r="E1411" s="84"/>
      <c r="F1411" s="87"/>
    </row>
    <row r="1412" spans="1:6" x14ac:dyDescent="0.25">
      <c r="A1412" s="84"/>
      <c r="B1412" s="85"/>
      <c r="C1412" s="84"/>
      <c r="D1412" s="86"/>
      <c r="E1412" s="84"/>
      <c r="F1412" s="87"/>
    </row>
    <row r="1413" spans="1:6" x14ac:dyDescent="0.25">
      <c r="A1413" s="84"/>
      <c r="B1413" s="85"/>
      <c r="C1413" s="84"/>
      <c r="D1413" s="86"/>
      <c r="E1413" s="84"/>
      <c r="F1413" s="87"/>
    </row>
    <row r="1414" spans="1:6" x14ac:dyDescent="0.25">
      <c r="A1414" s="84"/>
      <c r="B1414" s="85"/>
      <c r="C1414" s="84"/>
      <c r="D1414" s="86"/>
      <c r="E1414" s="84"/>
      <c r="F1414" s="87"/>
    </row>
    <row r="1415" spans="1:6" x14ac:dyDescent="0.25">
      <c r="A1415" s="84"/>
      <c r="B1415" s="85"/>
      <c r="C1415" s="84"/>
      <c r="D1415" s="86"/>
      <c r="E1415" s="84"/>
      <c r="F1415" s="87"/>
    </row>
    <row r="1416" spans="1:6" x14ac:dyDescent="0.25">
      <c r="A1416" s="84"/>
      <c r="B1416" s="85"/>
      <c r="C1416" s="84"/>
      <c r="D1416" s="86"/>
      <c r="E1416" s="84"/>
      <c r="F1416" s="87"/>
    </row>
    <row r="1417" spans="1:6" x14ac:dyDescent="0.25">
      <c r="A1417" s="84"/>
      <c r="B1417" s="85"/>
      <c r="C1417" s="84"/>
      <c r="D1417" s="86"/>
      <c r="E1417" s="84"/>
      <c r="F1417" s="87"/>
    </row>
    <row r="1418" spans="1:6" x14ac:dyDescent="0.25">
      <c r="A1418" s="84"/>
      <c r="B1418" s="85"/>
      <c r="C1418" s="84"/>
      <c r="D1418" s="86"/>
      <c r="E1418" s="84"/>
      <c r="F1418" s="87"/>
    </row>
    <row r="1419" spans="1:6" x14ac:dyDescent="0.25">
      <c r="A1419" s="84"/>
      <c r="B1419" s="85"/>
      <c r="C1419" s="84"/>
      <c r="D1419" s="86"/>
      <c r="E1419" s="84"/>
      <c r="F1419" s="87"/>
    </row>
    <row r="1420" spans="1:6" x14ac:dyDescent="0.25">
      <c r="A1420" s="84"/>
      <c r="B1420" s="85"/>
      <c r="C1420" s="84"/>
      <c r="D1420" s="86"/>
      <c r="E1420" s="84"/>
      <c r="F1420" s="87"/>
    </row>
    <row r="1421" spans="1:6" x14ac:dyDescent="0.25">
      <c r="A1421" s="84"/>
      <c r="B1421" s="85"/>
      <c r="C1421" s="84"/>
      <c r="D1421" s="86"/>
      <c r="E1421" s="84"/>
      <c r="F1421" s="87"/>
    </row>
    <row r="1422" spans="1:6" x14ac:dyDescent="0.25">
      <c r="A1422" s="84"/>
      <c r="B1422" s="85"/>
      <c r="C1422" s="84"/>
      <c r="D1422" s="86"/>
      <c r="E1422" s="84"/>
      <c r="F1422" s="87"/>
    </row>
    <row r="1423" spans="1:6" x14ac:dyDescent="0.25">
      <c r="A1423" s="84"/>
      <c r="B1423" s="85"/>
      <c r="C1423" s="84"/>
      <c r="D1423" s="86"/>
      <c r="E1423" s="84"/>
      <c r="F1423" s="87"/>
    </row>
    <row r="1424" spans="1:6" x14ac:dyDescent="0.25">
      <c r="A1424" s="84"/>
      <c r="B1424" s="85"/>
      <c r="C1424" s="84"/>
      <c r="D1424" s="86"/>
      <c r="E1424" s="84"/>
      <c r="F1424" s="87"/>
    </row>
    <row r="1425" spans="1:6" x14ac:dyDescent="0.25">
      <c r="A1425" s="84"/>
      <c r="B1425" s="85"/>
      <c r="C1425" s="84"/>
      <c r="D1425" s="86"/>
      <c r="E1425" s="84"/>
      <c r="F1425" s="87"/>
    </row>
    <row r="1426" spans="1:6" x14ac:dyDescent="0.25">
      <c r="A1426" s="84"/>
      <c r="B1426" s="85"/>
      <c r="C1426" s="84"/>
      <c r="D1426" s="86"/>
      <c r="E1426" s="84"/>
      <c r="F1426" s="87"/>
    </row>
    <row r="1427" spans="1:6" x14ac:dyDescent="0.25">
      <c r="A1427" s="84"/>
      <c r="B1427" s="85"/>
      <c r="C1427" s="84"/>
      <c r="D1427" s="86"/>
      <c r="E1427" s="84"/>
      <c r="F1427" s="87"/>
    </row>
    <row r="1428" spans="1:6" x14ac:dyDescent="0.25">
      <c r="A1428" s="84"/>
      <c r="B1428" s="85"/>
      <c r="C1428" s="84"/>
      <c r="D1428" s="86"/>
      <c r="E1428" s="84"/>
      <c r="F1428" s="87"/>
    </row>
    <row r="1429" spans="1:6" x14ac:dyDescent="0.25">
      <c r="A1429" s="84"/>
      <c r="B1429" s="85"/>
      <c r="C1429" s="84"/>
      <c r="D1429" s="86"/>
      <c r="E1429" s="84"/>
      <c r="F1429" s="87"/>
    </row>
    <row r="1430" spans="1:6" x14ac:dyDescent="0.25">
      <c r="A1430" s="84"/>
      <c r="B1430" s="85"/>
      <c r="C1430" s="84"/>
      <c r="D1430" s="86"/>
      <c r="E1430" s="84"/>
      <c r="F1430" s="87"/>
    </row>
    <row r="1431" spans="1:6" x14ac:dyDescent="0.25">
      <c r="A1431" s="84"/>
      <c r="B1431" s="85"/>
      <c r="C1431" s="84"/>
      <c r="D1431" s="86"/>
      <c r="E1431" s="84"/>
      <c r="F1431" s="87"/>
    </row>
    <row r="1432" spans="1:6" x14ac:dyDescent="0.25">
      <c r="A1432" s="84"/>
      <c r="B1432" s="85"/>
      <c r="C1432" s="84"/>
      <c r="D1432" s="86"/>
      <c r="E1432" s="84"/>
      <c r="F1432" s="87"/>
    </row>
    <row r="1433" spans="1:6" x14ac:dyDescent="0.25">
      <c r="A1433" s="84"/>
      <c r="B1433" s="85"/>
      <c r="C1433" s="84"/>
      <c r="D1433" s="86"/>
      <c r="E1433" s="84"/>
      <c r="F1433" s="87"/>
    </row>
    <row r="1434" spans="1:6" x14ac:dyDescent="0.25">
      <c r="A1434" s="84"/>
      <c r="B1434" s="85"/>
      <c r="C1434" s="84"/>
      <c r="D1434" s="86"/>
      <c r="E1434" s="84"/>
      <c r="F1434" s="87"/>
    </row>
    <row r="1435" spans="1:6" x14ac:dyDescent="0.25">
      <c r="A1435" s="84"/>
      <c r="B1435" s="85"/>
      <c r="C1435" s="84"/>
      <c r="D1435" s="86"/>
      <c r="E1435" s="84"/>
      <c r="F1435" s="87"/>
    </row>
    <row r="1436" spans="1:6" x14ac:dyDescent="0.25">
      <c r="A1436" s="84"/>
      <c r="B1436" s="85"/>
      <c r="C1436" s="84"/>
      <c r="D1436" s="86"/>
      <c r="E1436" s="84"/>
      <c r="F1436" s="87"/>
    </row>
    <row r="1437" spans="1:6" x14ac:dyDescent="0.25">
      <c r="A1437" s="84"/>
      <c r="B1437" s="85"/>
      <c r="C1437" s="84"/>
      <c r="D1437" s="86"/>
      <c r="E1437" s="84"/>
      <c r="F1437" s="87"/>
    </row>
    <row r="1438" spans="1:6" x14ac:dyDescent="0.25">
      <c r="A1438" s="84"/>
      <c r="B1438" s="85"/>
      <c r="C1438" s="84"/>
      <c r="D1438" s="86"/>
      <c r="E1438" s="84"/>
      <c r="F1438" s="87"/>
    </row>
    <row r="1439" spans="1:6" x14ac:dyDescent="0.25">
      <c r="A1439" s="84"/>
      <c r="B1439" s="85"/>
      <c r="C1439" s="84"/>
      <c r="D1439" s="86"/>
      <c r="E1439" s="84"/>
      <c r="F1439" s="87"/>
    </row>
    <row r="1440" spans="1:6" x14ac:dyDescent="0.25">
      <c r="A1440" s="84"/>
      <c r="B1440" s="85"/>
      <c r="C1440" s="84"/>
      <c r="D1440" s="86"/>
      <c r="E1440" s="84"/>
      <c r="F1440" s="87"/>
    </row>
    <row r="1441" spans="1:6" x14ac:dyDescent="0.25">
      <c r="A1441" s="84"/>
      <c r="B1441" s="85"/>
      <c r="C1441" s="84"/>
      <c r="D1441" s="86"/>
      <c r="E1441" s="84"/>
      <c r="F1441" s="87"/>
    </row>
    <row r="1442" spans="1:6" x14ac:dyDescent="0.25">
      <c r="A1442" s="84"/>
      <c r="B1442" s="85"/>
      <c r="C1442" s="84"/>
      <c r="D1442" s="86"/>
      <c r="E1442" s="84"/>
      <c r="F1442" s="87"/>
    </row>
    <row r="1443" spans="1:6" x14ac:dyDescent="0.25">
      <c r="A1443" s="84"/>
      <c r="B1443" s="85"/>
      <c r="C1443" s="84"/>
      <c r="D1443" s="86"/>
      <c r="E1443" s="84"/>
      <c r="F1443" s="87"/>
    </row>
    <row r="1444" spans="1:6" x14ac:dyDescent="0.25">
      <c r="A1444" s="84"/>
      <c r="B1444" s="85"/>
      <c r="C1444" s="84"/>
      <c r="D1444" s="86"/>
      <c r="E1444" s="84"/>
      <c r="F1444" s="87"/>
    </row>
    <row r="1445" spans="1:6" x14ac:dyDescent="0.25">
      <c r="A1445" s="84"/>
      <c r="B1445" s="85"/>
      <c r="C1445" s="84"/>
      <c r="D1445" s="86"/>
      <c r="E1445" s="84"/>
      <c r="F1445" s="87"/>
    </row>
    <row r="1446" spans="1:6" x14ac:dyDescent="0.25">
      <c r="A1446" s="84"/>
      <c r="B1446" s="85"/>
      <c r="C1446" s="84"/>
      <c r="D1446" s="86"/>
      <c r="E1446" s="84"/>
      <c r="F1446" s="87"/>
    </row>
    <row r="1447" spans="1:6" x14ac:dyDescent="0.25">
      <c r="A1447" s="84"/>
      <c r="B1447" s="85"/>
      <c r="C1447" s="84"/>
      <c r="D1447" s="86"/>
      <c r="E1447" s="84"/>
      <c r="F1447" s="87"/>
    </row>
    <row r="1448" spans="1:6" x14ac:dyDescent="0.25">
      <c r="A1448" s="84"/>
      <c r="B1448" s="85"/>
      <c r="C1448" s="84"/>
      <c r="D1448" s="86"/>
      <c r="E1448" s="84"/>
      <c r="F1448" s="87"/>
    </row>
    <row r="1449" spans="1:6" x14ac:dyDescent="0.25">
      <c r="A1449" s="84"/>
      <c r="B1449" s="85"/>
      <c r="C1449" s="84"/>
      <c r="D1449" s="86"/>
      <c r="E1449" s="84"/>
      <c r="F1449" s="87"/>
    </row>
    <row r="1450" spans="1:6" x14ac:dyDescent="0.25">
      <c r="A1450" s="84"/>
      <c r="B1450" s="85"/>
      <c r="C1450" s="84"/>
      <c r="D1450" s="86"/>
      <c r="E1450" s="84"/>
      <c r="F1450" s="87"/>
    </row>
    <row r="1451" spans="1:6" x14ac:dyDescent="0.25">
      <c r="A1451" s="84"/>
      <c r="B1451" s="85"/>
      <c r="C1451" s="84"/>
      <c r="D1451" s="86"/>
      <c r="E1451" s="84"/>
      <c r="F1451" s="87"/>
    </row>
    <row r="1452" spans="1:6" x14ac:dyDescent="0.25">
      <c r="A1452" s="84"/>
      <c r="B1452" s="85"/>
      <c r="C1452" s="84"/>
      <c r="D1452" s="86"/>
      <c r="E1452" s="84"/>
      <c r="F1452" s="87"/>
    </row>
    <row r="1453" spans="1:6" x14ac:dyDescent="0.25">
      <c r="A1453" s="84"/>
      <c r="B1453" s="85"/>
      <c r="C1453" s="84"/>
      <c r="D1453" s="86"/>
      <c r="E1453" s="84"/>
      <c r="F1453" s="87"/>
    </row>
    <row r="1454" spans="1:6" x14ac:dyDescent="0.25">
      <c r="A1454" s="84"/>
      <c r="B1454" s="85"/>
      <c r="C1454" s="84"/>
      <c r="D1454" s="86"/>
      <c r="E1454" s="84"/>
      <c r="F1454" s="87"/>
    </row>
    <row r="1455" spans="1:6" x14ac:dyDescent="0.25">
      <c r="A1455" s="84"/>
      <c r="B1455" s="85"/>
      <c r="C1455" s="84"/>
      <c r="D1455" s="86"/>
      <c r="E1455" s="84"/>
      <c r="F1455" s="87"/>
    </row>
    <row r="1456" spans="1:6" x14ac:dyDescent="0.25">
      <c r="A1456" s="84"/>
      <c r="B1456" s="85"/>
      <c r="C1456" s="84"/>
      <c r="D1456" s="86"/>
      <c r="E1456" s="84"/>
      <c r="F1456" s="87"/>
    </row>
    <row r="1457" spans="1:6" x14ac:dyDescent="0.25">
      <c r="A1457" s="84"/>
      <c r="B1457" s="85"/>
      <c r="C1457" s="84"/>
      <c r="D1457" s="86"/>
      <c r="E1457" s="84"/>
      <c r="F1457" s="87"/>
    </row>
    <row r="1458" spans="1:6" x14ac:dyDescent="0.25">
      <c r="A1458" s="84"/>
      <c r="B1458" s="85"/>
      <c r="C1458" s="84"/>
      <c r="D1458" s="86"/>
      <c r="E1458" s="84"/>
      <c r="F1458" s="87"/>
    </row>
    <row r="1459" spans="1:6" x14ac:dyDescent="0.25">
      <c r="A1459" s="84"/>
      <c r="B1459" s="85"/>
      <c r="C1459" s="84"/>
      <c r="D1459" s="86"/>
      <c r="E1459" s="84"/>
      <c r="F1459" s="87"/>
    </row>
    <row r="1460" spans="1:6" x14ac:dyDescent="0.25">
      <c r="A1460" s="84"/>
      <c r="B1460" s="85"/>
      <c r="C1460" s="84"/>
      <c r="D1460" s="86"/>
      <c r="E1460" s="84"/>
      <c r="F1460" s="87"/>
    </row>
    <row r="1461" spans="1:6" x14ac:dyDescent="0.25">
      <c r="A1461" s="84"/>
      <c r="B1461" s="85"/>
      <c r="C1461" s="84"/>
      <c r="D1461" s="86"/>
      <c r="E1461" s="84"/>
      <c r="F1461" s="87"/>
    </row>
    <row r="1462" spans="1:6" x14ac:dyDescent="0.25">
      <c r="A1462" s="84"/>
      <c r="B1462" s="85"/>
      <c r="C1462" s="84"/>
      <c r="D1462" s="86"/>
      <c r="E1462" s="84"/>
      <c r="F1462" s="87"/>
    </row>
    <row r="1463" spans="1:6" x14ac:dyDescent="0.25">
      <c r="A1463" s="84"/>
      <c r="B1463" s="85"/>
      <c r="C1463" s="84"/>
      <c r="D1463" s="86"/>
      <c r="E1463" s="84"/>
      <c r="F1463" s="87"/>
    </row>
    <row r="1464" spans="1:6" x14ac:dyDescent="0.25">
      <c r="A1464" s="84"/>
      <c r="B1464" s="85"/>
      <c r="C1464" s="84"/>
      <c r="D1464" s="86"/>
      <c r="E1464" s="84"/>
      <c r="F1464" s="87"/>
    </row>
    <row r="1465" spans="1:6" x14ac:dyDescent="0.25">
      <c r="A1465" s="84"/>
      <c r="B1465" s="85"/>
      <c r="C1465" s="84"/>
      <c r="D1465" s="86"/>
      <c r="E1465" s="84"/>
      <c r="F1465" s="87"/>
    </row>
    <row r="1466" spans="1:6" x14ac:dyDescent="0.25">
      <c r="A1466" s="84"/>
      <c r="B1466" s="85"/>
      <c r="C1466" s="84"/>
      <c r="D1466" s="86"/>
      <c r="E1466" s="84"/>
      <c r="F1466" s="87"/>
    </row>
    <row r="1467" spans="1:6" x14ac:dyDescent="0.25">
      <c r="A1467" s="84"/>
      <c r="B1467" s="85"/>
      <c r="C1467" s="84"/>
      <c r="D1467" s="86"/>
      <c r="E1467" s="84"/>
      <c r="F1467" s="87"/>
    </row>
    <row r="1468" spans="1:6" x14ac:dyDescent="0.25">
      <c r="A1468" s="84"/>
      <c r="B1468" s="85"/>
      <c r="C1468" s="84"/>
      <c r="D1468" s="86"/>
      <c r="E1468" s="84"/>
      <c r="F1468" s="87"/>
    </row>
    <row r="1469" spans="1:6" x14ac:dyDescent="0.25">
      <c r="A1469" s="84"/>
      <c r="B1469" s="85"/>
      <c r="C1469" s="84"/>
      <c r="D1469" s="86"/>
      <c r="E1469" s="84"/>
      <c r="F1469" s="87"/>
    </row>
    <row r="1470" spans="1:6" x14ac:dyDescent="0.25">
      <c r="A1470" s="84"/>
      <c r="B1470" s="85"/>
      <c r="C1470" s="84"/>
      <c r="D1470" s="86"/>
      <c r="E1470" s="84"/>
      <c r="F1470" s="87"/>
    </row>
    <row r="1471" spans="1:6" x14ac:dyDescent="0.25">
      <c r="A1471" s="84"/>
      <c r="B1471" s="85"/>
      <c r="C1471" s="84"/>
      <c r="D1471" s="86"/>
      <c r="E1471" s="84"/>
      <c r="F1471" s="87"/>
    </row>
    <row r="1472" spans="1:6" x14ac:dyDescent="0.25">
      <c r="A1472" s="84"/>
      <c r="B1472" s="85"/>
      <c r="C1472" s="84"/>
      <c r="D1472" s="86"/>
      <c r="E1472" s="84"/>
      <c r="F1472" s="87"/>
    </row>
    <row r="1473" spans="1:6" x14ac:dyDescent="0.25">
      <c r="A1473" s="84"/>
      <c r="B1473" s="85"/>
      <c r="C1473" s="84"/>
      <c r="D1473" s="86"/>
      <c r="E1473" s="84"/>
      <c r="F1473" s="87"/>
    </row>
    <row r="1474" spans="1:6" x14ac:dyDescent="0.25">
      <c r="A1474" s="84"/>
      <c r="B1474" s="85"/>
      <c r="C1474" s="84"/>
      <c r="D1474" s="86"/>
      <c r="E1474" s="84"/>
      <c r="F1474" s="87"/>
    </row>
    <row r="1475" spans="1:6" x14ac:dyDescent="0.25">
      <c r="A1475" s="84"/>
      <c r="B1475" s="85"/>
      <c r="C1475" s="84"/>
      <c r="D1475" s="86"/>
      <c r="E1475" s="84"/>
      <c r="F1475" s="87"/>
    </row>
    <row r="1476" spans="1:6" x14ac:dyDescent="0.25">
      <c r="A1476" s="84"/>
      <c r="B1476" s="85"/>
      <c r="C1476" s="84"/>
      <c r="D1476" s="86"/>
      <c r="E1476" s="84"/>
      <c r="F1476" s="87"/>
    </row>
    <row r="1477" spans="1:6" x14ac:dyDescent="0.25">
      <c r="A1477" s="84"/>
      <c r="B1477" s="85"/>
      <c r="C1477" s="84"/>
      <c r="D1477" s="86"/>
      <c r="E1477" s="84"/>
      <c r="F1477" s="87"/>
    </row>
    <row r="1478" spans="1:6" x14ac:dyDescent="0.25">
      <c r="A1478" s="84"/>
      <c r="B1478" s="85"/>
      <c r="C1478" s="84"/>
      <c r="D1478" s="86"/>
      <c r="E1478" s="84"/>
      <c r="F1478" s="87"/>
    </row>
    <row r="1479" spans="1:6" x14ac:dyDescent="0.25">
      <c r="A1479" s="84"/>
      <c r="B1479" s="85"/>
      <c r="C1479" s="84"/>
      <c r="D1479" s="86"/>
      <c r="E1479" s="84"/>
      <c r="F1479" s="87"/>
    </row>
    <row r="1480" spans="1:6" x14ac:dyDescent="0.25">
      <c r="A1480" s="84"/>
      <c r="B1480" s="85"/>
      <c r="C1480" s="84"/>
      <c r="D1480" s="86"/>
      <c r="E1480" s="84"/>
      <c r="F1480" s="87"/>
    </row>
    <row r="1481" spans="1:6" x14ac:dyDescent="0.25">
      <c r="A1481" s="84"/>
      <c r="B1481" s="85"/>
      <c r="C1481" s="84"/>
      <c r="D1481" s="86"/>
      <c r="E1481" s="84"/>
      <c r="F1481" s="87"/>
    </row>
    <row r="1482" spans="1:6" x14ac:dyDescent="0.25">
      <c r="A1482" s="84"/>
      <c r="B1482" s="85"/>
      <c r="C1482" s="84"/>
      <c r="D1482" s="86"/>
      <c r="E1482" s="84"/>
      <c r="F1482" s="87"/>
    </row>
    <row r="1483" spans="1:6" x14ac:dyDescent="0.25">
      <c r="A1483" s="84"/>
      <c r="B1483" s="85"/>
      <c r="C1483" s="84"/>
      <c r="D1483" s="86"/>
      <c r="E1483" s="84"/>
      <c r="F1483" s="87"/>
    </row>
    <row r="1484" spans="1:6" x14ac:dyDescent="0.25">
      <c r="A1484" s="84"/>
      <c r="B1484" s="85"/>
      <c r="C1484" s="84"/>
      <c r="D1484" s="86"/>
      <c r="E1484" s="84"/>
      <c r="F1484" s="87"/>
    </row>
    <row r="1485" spans="1:6" x14ac:dyDescent="0.25">
      <c r="A1485" s="84"/>
      <c r="B1485" s="85"/>
      <c r="C1485" s="84"/>
      <c r="D1485" s="86"/>
      <c r="E1485" s="84"/>
      <c r="F1485" s="87"/>
    </row>
    <row r="1486" spans="1:6" x14ac:dyDescent="0.25">
      <c r="A1486" s="84"/>
      <c r="B1486" s="85"/>
      <c r="C1486" s="84"/>
      <c r="D1486" s="86"/>
      <c r="E1486" s="84"/>
      <c r="F1486" s="87"/>
    </row>
    <row r="1487" spans="1:6" x14ac:dyDescent="0.25">
      <c r="A1487" s="84"/>
      <c r="B1487" s="85"/>
      <c r="C1487" s="84"/>
      <c r="D1487" s="86"/>
      <c r="E1487" s="84"/>
      <c r="F1487" s="87"/>
    </row>
    <row r="1488" spans="1:6" x14ac:dyDescent="0.25">
      <c r="A1488" s="84"/>
      <c r="B1488" s="85"/>
      <c r="C1488" s="84"/>
      <c r="D1488" s="86"/>
      <c r="E1488" s="84"/>
      <c r="F1488" s="87"/>
    </row>
    <row r="1489" spans="1:6" x14ac:dyDescent="0.25">
      <c r="A1489" s="84"/>
      <c r="B1489" s="85"/>
      <c r="C1489" s="84"/>
      <c r="D1489" s="86"/>
      <c r="E1489" s="84"/>
      <c r="F1489" s="87"/>
    </row>
    <row r="1490" spans="1:6" x14ac:dyDescent="0.25">
      <c r="A1490" s="84"/>
      <c r="B1490" s="85"/>
      <c r="C1490" s="84"/>
      <c r="D1490" s="86"/>
      <c r="E1490" s="84"/>
      <c r="F1490" s="87"/>
    </row>
    <row r="1491" spans="1:6" x14ac:dyDescent="0.25">
      <c r="A1491" s="84"/>
      <c r="B1491" s="85"/>
      <c r="C1491" s="84"/>
      <c r="D1491" s="86"/>
      <c r="E1491" s="84"/>
      <c r="F1491" s="87"/>
    </row>
    <row r="1492" spans="1:6" x14ac:dyDescent="0.25">
      <c r="A1492" s="84"/>
      <c r="B1492" s="85"/>
      <c r="C1492" s="84"/>
      <c r="D1492" s="86"/>
      <c r="E1492" s="84"/>
      <c r="F1492" s="87"/>
    </row>
    <row r="1493" spans="1:6" x14ac:dyDescent="0.25">
      <c r="A1493" s="84"/>
      <c r="B1493" s="85"/>
      <c r="C1493" s="84"/>
      <c r="D1493" s="86"/>
      <c r="E1493" s="84"/>
      <c r="F1493" s="87"/>
    </row>
    <row r="1494" spans="1:6" x14ac:dyDescent="0.25">
      <c r="A1494" s="84"/>
      <c r="B1494" s="85"/>
      <c r="C1494" s="84"/>
      <c r="D1494" s="86"/>
      <c r="E1494" s="84"/>
      <c r="F1494" s="87"/>
    </row>
    <row r="1495" spans="1:6" x14ac:dyDescent="0.25">
      <c r="A1495" s="84"/>
      <c r="B1495" s="85"/>
      <c r="C1495" s="84"/>
      <c r="D1495" s="86"/>
      <c r="E1495" s="84"/>
      <c r="F1495" s="87"/>
    </row>
    <row r="1496" spans="1:6" x14ac:dyDescent="0.25">
      <c r="A1496" s="84"/>
      <c r="B1496" s="85"/>
      <c r="C1496" s="84"/>
      <c r="D1496" s="86"/>
      <c r="E1496" s="84"/>
      <c r="F1496" s="87"/>
    </row>
    <row r="1497" spans="1:6" x14ac:dyDescent="0.25">
      <c r="A1497" s="84"/>
      <c r="B1497" s="85"/>
      <c r="C1497" s="84"/>
      <c r="D1497" s="86"/>
      <c r="E1497" s="84"/>
      <c r="F1497" s="87"/>
    </row>
    <row r="1498" spans="1:6" x14ac:dyDescent="0.25">
      <c r="A1498" s="84"/>
      <c r="B1498" s="85"/>
      <c r="C1498" s="84"/>
      <c r="D1498" s="86"/>
      <c r="E1498" s="84"/>
      <c r="F1498" s="87"/>
    </row>
    <row r="1499" spans="1:6" x14ac:dyDescent="0.25">
      <c r="A1499" s="84"/>
      <c r="B1499" s="85"/>
      <c r="C1499" s="84"/>
      <c r="D1499" s="86"/>
      <c r="E1499" s="84"/>
      <c r="F1499" s="87"/>
    </row>
    <row r="1500" spans="1:6" x14ac:dyDescent="0.25">
      <c r="A1500" s="84"/>
      <c r="B1500" s="85"/>
      <c r="C1500" s="84"/>
      <c r="D1500" s="86"/>
      <c r="E1500" s="84"/>
      <c r="F1500" s="87"/>
    </row>
    <row r="1501" spans="1:6" x14ac:dyDescent="0.25">
      <c r="A1501" s="84"/>
      <c r="B1501" s="85"/>
      <c r="C1501" s="84"/>
      <c r="D1501" s="86"/>
      <c r="E1501" s="84"/>
      <c r="F1501" s="87"/>
    </row>
    <row r="1502" spans="1:6" x14ac:dyDescent="0.25">
      <c r="A1502" s="84"/>
      <c r="B1502" s="85"/>
      <c r="C1502" s="84"/>
      <c r="D1502" s="86"/>
      <c r="E1502" s="84"/>
      <c r="F1502" s="87"/>
    </row>
    <row r="1503" spans="1:6" x14ac:dyDescent="0.25">
      <c r="A1503" s="84"/>
      <c r="B1503" s="85"/>
      <c r="C1503" s="84"/>
      <c r="D1503" s="86"/>
      <c r="E1503" s="84"/>
      <c r="F1503" s="87"/>
    </row>
    <row r="1504" spans="1:6" x14ac:dyDescent="0.25">
      <c r="A1504" s="84"/>
      <c r="B1504" s="85"/>
      <c r="C1504" s="84"/>
      <c r="D1504" s="86"/>
      <c r="E1504" s="84"/>
      <c r="F1504" s="87"/>
    </row>
    <row r="1505" spans="1:6" x14ac:dyDescent="0.25">
      <c r="A1505" s="84"/>
      <c r="B1505" s="85"/>
      <c r="C1505" s="84"/>
      <c r="D1505" s="86"/>
      <c r="E1505" s="84"/>
      <c r="F1505" s="87"/>
    </row>
    <row r="1506" spans="1:6" x14ac:dyDescent="0.25">
      <c r="A1506" s="84"/>
      <c r="B1506" s="85"/>
      <c r="C1506" s="84"/>
      <c r="D1506" s="86"/>
      <c r="E1506" s="84"/>
      <c r="F1506" s="87"/>
    </row>
    <row r="1507" spans="1:6" x14ac:dyDescent="0.25">
      <c r="A1507" s="84"/>
      <c r="B1507" s="85"/>
      <c r="C1507" s="84"/>
      <c r="D1507" s="86"/>
      <c r="E1507" s="84"/>
      <c r="F1507" s="87"/>
    </row>
    <row r="1508" spans="1:6" x14ac:dyDescent="0.25">
      <c r="A1508" s="84"/>
      <c r="B1508" s="85"/>
      <c r="C1508" s="84"/>
      <c r="D1508" s="86"/>
      <c r="E1508" s="84"/>
      <c r="F1508" s="87"/>
    </row>
    <row r="1509" spans="1:6" x14ac:dyDescent="0.25">
      <c r="A1509" s="84"/>
      <c r="B1509" s="85"/>
      <c r="C1509" s="84"/>
      <c r="D1509" s="86"/>
      <c r="E1509" s="84"/>
      <c r="F1509" s="87"/>
    </row>
    <row r="1510" spans="1:6" x14ac:dyDescent="0.25">
      <c r="A1510" s="84"/>
      <c r="B1510" s="85"/>
      <c r="C1510" s="84"/>
      <c r="D1510" s="86"/>
      <c r="E1510" s="84"/>
      <c r="F1510" s="87"/>
    </row>
    <row r="1511" spans="1:6" x14ac:dyDescent="0.25">
      <c r="A1511" s="84"/>
      <c r="B1511" s="85"/>
      <c r="C1511" s="84"/>
      <c r="D1511" s="86"/>
      <c r="E1511" s="84"/>
      <c r="F1511" s="87"/>
    </row>
    <row r="1512" spans="1:6" x14ac:dyDescent="0.25">
      <c r="A1512" s="84"/>
      <c r="B1512" s="85"/>
      <c r="C1512" s="84"/>
      <c r="D1512" s="86"/>
      <c r="E1512" s="84"/>
      <c r="F1512" s="87"/>
    </row>
    <row r="1513" spans="1:6" x14ac:dyDescent="0.25">
      <c r="A1513" s="84"/>
      <c r="B1513" s="85"/>
      <c r="C1513" s="84"/>
      <c r="D1513" s="86"/>
      <c r="E1513" s="84"/>
      <c r="F1513" s="87"/>
    </row>
    <row r="1514" spans="1:6" x14ac:dyDescent="0.25">
      <c r="A1514" s="84"/>
      <c r="B1514" s="85"/>
      <c r="C1514" s="84"/>
      <c r="D1514" s="86"/>
      <c r="E1514" s="84"/>
      <c r="F1514" s="87"/>
    </row>
    <row r="1515" spans="1:6" x14ac:dyDescent="0.25">
      <c r="A1515" s="84"/>
      <c r="B1515" s="85"/>
      <c r="C1515" s="84"/>
      <c r="D1515" s="86"/>
      <c r="E1515" s="84"/>
      <c r="F1515" s="87"/>
    </row>
    <row r="1516" spans="1:6" x14ac:dyDescent="0.25">
      <c r="A1516" s="84"/>
      <c r="B1516" s="85"/>
      <c r="C1516" s="84"/>
      <c r="D1516" s="86"/>
      <c r="E1516" s="84"/>
      <c r="F1516" s="87"/>
    </row>
    <row r="1517" spans="1:6" x14ac:dyDescent="0.25">
      <c r="A1517" s="84"/>
      <c r="B1517" s="85"/>
      <c r="C1517" s="84"/>
      <c r="D1517" s="86"/>
      <c r="E1517" s="84"/>
      <c r="F1517" s="87"/>
    </row>
    <row r="1518" spans="1:6" x14ac:dyDescent="0.25">
      <c r="A1518" s="84"/>
      <c r="B1518" s="85"/>
      <c r="C1518" s="84"/>
      <c r="D1518" s="86"/>
      <c r="E1518" s="84"/>
      <c r="F1518" s="87"/>
    </row>
    <row r="1519" spans="1:6" x14ac:dyDescent="0.25">
      <c r="A1519" s="84"/>
      <c r="B1519" s="85"/>
      <c r="C1519" s="84"/>
      <c r="D1519" s="86"/>
      <c r="E1519" s="84"/>
      <c r="F1519" s="87"/>
    </row>
    <row r="1520" spans="1:6" x14ac:dyDescent="0.25">
      <c r="A1520" s="84"/>
      <c r="B1520" s="85"/>
      <c r="C1520" s="84"/>
      <c r="D1520" s="86"/>
      <c r="E1520" s="84"/>
      <c r="F1520" s="87"/>
    </row>
    <row r="1521" spans="1:6" x14ac:dyDescent="0.25">
      <c r="A1521" s="84"/>
      <c r="B1521" s="85"/>
      <c r="C1521" s="84"/>
      <c r="D1521" s="86"/>
      <c r="E1521" s="84"/>
      <c r="F1521" s="87"/>
    </row>
    <row r="1522" spans="1:6" x14ac:dyDescent="0.25">
      <c r="A1522" s="84"/>
      <c r="B1522" s="85"/>
      <c r="C1522" s="84"/>
      <c r="D1522" s="86"/>
      <c r="E1522" s="84"/>
      <c r="F1522" s="87"/>
    </row>
    <row r="1523" spans="1:6" x14ac:dyDescent="0.25">
      <c r="A1523" s="84"/>
      <c r="B1523" s="85"/>
      <c r="C1523" s="84"/>
      <c r="D1523" s="86"/>
      <c r="E1523" s="84"/>
      <c r="F1523" s="87"/>
    </row>
    <row r="1524" spans="1:6" x14ac:dyDescent="0.25">
      <c r="A1524" s="84"/>
      <c r="B1524" s="85"/>
      <c r="C1524" s="84"/>
      <c r="D1524" s="86"/>
      <c r="E1524" s="84"/>
      <c r="F1524" s="87"/>
    </row>
    <row r="1525" spans="1:6" x14ac:dyDescent="0.25">
      <c r="A1525" s="84"/>
      <c r="B1525" s="85"/>
      <c r="C1525" s="84"/>
      <c r="D1525" s="86"/>
      <c r="E1525" s="84"/>
      <c r="F1525" s="87"/>
    </row>
    <row r="1526" spans="1:6" x14ac:dyDescent="0.25">
      <c r="A1526" s="84"/>
      <c r="B1526" s="85"/>
      <c r="C1526" s="84"/>
      <c r="D1526" s="86"/>
      <c r="E1526" s="84"/>
      <c r="F1526" s="87"/>
    </row>
    <row r="1527" spans="1:6" x14ac:dyDescent="0.25">
      <c r="A1527" s="84"/>
      <c r="B1527" s="85"/>
      <c r="C1527" s="84"/>
      <c r="D1527" s="86"/>
      <c r="E1527" s="84"/>
      <c r="F1527" s="87"/>
    </row>
    <row r="1528" spans="1:6" x14ac:dyDescent="0.25">
      <c r="A1528" s="84"/>
      <c r="B1528" s="85"/>
      <c r="C1528" s="84"/>
      <c r="D1528" s="86"/>
      <c r="E1528" s="84"/>
      <c r="F1528" s="87"/>
    </row>
    <row r="1529" spans="1:6" x14ac:dyDescent="0.25">
      <c r="A1529" s="84"/>
      <c r="B1529" s="85"/>
      <c r="C1529" s="84"/>
      <c r="D1529" s="86"/>
      <c r="E1529" s="84"/>
      <c r="F1529" s="87"/>
    </row>
    <row r="1530" spans="1:6" x14ac:dyDescent="0.25">
      <c r="A1530" s="84"/>
      <c r="B1530" s="85"/>
      <c r="C1530" s="84"/>
      <c r="D1530" s="86"/>
      <c r="E1530" s="84"/>
      <c r="F1530" s="87"/>
    </row>
    <row r="1531" spans="1:6" x14ac:dyDescent="0.25">
      <c r="A1531" s="84"/>
      <c r="B1531" s="85"/>
      <c r="C1531" s="84"/>
      <c r="D1531" s="86"/>
      <c r="E1531" s="84"/>
      <c r="F1531" s="87"/>
    </row>
    <row r="1532" spans="1:6" x14ac:dyDescent="0.25">
      <c r="A1532" s="84"/>
      <c r="B1532" s="85"/>
      <c r="C1532" s="84"/>
      <c r="D1532" s="86"/>
      <c r="E1532" s="84"/>
      <c r="F1532" s="87"/>
    </row>
    <row r="1533" spans="1:6" x14ac:dyDescent="0.25">
      <c r="A1533" s="84"/>
      <c r="B1533" s="85"/>
      <c r="C1533" s="84"/>
      <c r="D1533" s="86"/>
      <c r="E1533" s="84"/>
      <c r="F1533" s="87"/>
    </row>
    <row r="1534" spans="1:6" x14ac:dyDescent="0.25">
      <c r="A1534" s="84"/>
      <c r="B1534" s="85"/>
      <c r="C1534" s="84"/>
      <c r="D1534" s="86"/>
      <c r="E1534" s="84"/>
      <c r="F1534" s="87"/>
    </row>
    <row r="1535" spans="1:6" x14ac:dyDescent="0.25">
      <c r="A1535" s="84"/>
      <c r="B1535" s="85"/>
      <c r="C1535" s="84"/>
      <c r="D1535" s="86"/>
      <c r="E1535" s="84"/>
      <c r="F1535" s="87"/>
    </row>
    <row r="1536" spans="1:6" x14ac:dyDescent="0.25">
      <c r="A1536" s="84"/>
      <c r="B1536" s="85"/>
      <c r="C1536" s="84"/>
      <c r="D1536" s="86"/>
      <c r="E1536" s="84"/>
      <c r="F1536" s="87"/>
    </row>
    <row r="1537" spans="1:6" x14ac:dyDescent="0.25">
      <c r="A1537" s="84"/>
      <c r="B1537" s="85"/>
      <c r="C1537" s="84"/>
      <c r="D1537" s="86"/>
      <c r="E1537" s="84"/>
      <c r="F1537" s="87"/>
    </row>
    <row r="1538" spans="1:6" x14ac:dyDescent="0.25">
      <c r="A1538" s="84"/>
      <c r="B1538" s="85"/>
      <c r="C1538" s="84"/>
      <c r="D1538" s="86"/>
      <c r="E1538" s="84"/>
      <c r="F1538" s="87"/>
    </row>
    <row r="1539" spans="1:6" x14ac:dyDescent="0.25">
      <c r="A1539" s="84"/>
      <c r="B1539" s="85"/>
      <c r="C1539" s="84"/>
      <c r="D1539" s="86"/>
      <c r="E1539" s="84"/>
      <c r="F1539" s="87"/>
    </row>
    <row r="1540" spans="1:6" x14ac:dyDescent="0.25">
      <c r="A1540" s="84"/>
      <c r="B1540" s="85"/>
      <c r="C1540" s="84"/>
      <c r="D1540" s="86"/>
      <c r="E1540" s="84"/>
      <c r="F1540" s="87"/>
    </row>
    <row r="1541" spans="1:6" x14ac:dyDescent="0.25">
      <c r="A1541" s="84"/>
      <c r="B1541" s="85"/>
      <c r="C1541" s="84"/>
      <c r="D1541" s="86"/>
      <c r="E1541" s="84"/>
      <c r="F1541" s="87"/>
    </row>
    <row r="1542" spans="1:6" x14ac:dyDescent="0.25">
      <c r="A1542" s="84"/>
      <c r="B1542" s="85"/>
      <c r="C1542" s="84"/>
      <c r="D1542" s="86"/>
      <c r="E1542" s="84"/>
      <c r="F1542" s="87"/>
    </row>
    <row r="1543" spans="1:6" x14ac:dyDescent="0.25">
      <c r="A1543" s="84"/>
      <c r="B1543" s="85"/>
      <c r="C1543" s="84"/>
      <c r="D1543" s="86"/>
      <c r="E1543" s="84"/>
      <c r="F1543" s="87"/>
    </row>
    <row r="1544" spans="1:6" x14ac:dyDescent="0.25">
      <c r="A1544" s="84"/>
      <c r="B1544" s="85"/>
      <c r="C1544" s="84"/>
      <c r="D1544" s="86"/>
      <c r="E1544" s="84"/>
      <c r="F1544" s="87"/>
    </row>
    <row r="1545" spans="1:6" x14ac:dyDescent="0.25">
      <c r="A1545" s="84"/>
      <c r="B1545" s="85"/>
      <c r="C1545" s="84"/>
      <c r="D1545" s="86"/>
      <c r="E1545" s="84"/>
      <c r="F1545" s="87"/>
    </row>
    <row r="1546" spans="1:6" x14ac:dyDescent="0.25">
      <c r="A1546" s="84"/>
      <c r="B1546" s="85"/>
      <c r="C1546" s="84"/>
      <c r="D1546" s="86"/>
      <c r="E1546" s="84"/>
      <c r="F1546" s="87"/>
    </row>
    <row r="1547" spans="1:6" x14ac:dyDescent="0.25">
      <c r="A1547" s="84"/>
      <c r="B1547" s="85"/>
      <c r="C1547" s="84"/>
      <c r="D1547" s="86"/>
      <c r="E1547" s="84"/>
      <c r="F1547" s="87"/>
    </row>
    <row r="1548" spans="1:6" x14ac:dyDescent="0.25">
      <c r="A1548" s="84"/>
      <c r="B1548" s="85"/>
      <c r="C1548" s="84"/>
      <c r="D1548" s="86"/>
      <c r="E1548" s="84"/>
      <c r="F1548" s="87"/>
    </row>
    <row r="1549" spans="1:6" x14ac:dyDescent="0.25">
      <c r="A1549" s="84"/>
      <c r="B1549" s="85"/>
      <c r="C1549" s="84"/>
      <c r="D1549" s="86"/>
      <c r="E1549" s="84"/>
      <c r="F1549" s="87"/>
    </row>
    <row r="1550" spans="1:6" x14ac:dyDescent="0.25">
      <c r="A1550" s="84"/>
      <c r="B1550" s="85"/>
      <c r="C1550" s="84"/>
      <c r="D1550" s="86"/>
      <c r="E1550" s="84"/>
      <c r="F1550" s="87"/>
    </row>
    <row r="1551" spans="1:6" x14ac:dyDescent="0.25">
      <c r="A1551" s="84"/>
      <c r="B1551" s="85"/>
      <c r="C1551" s="84"/>
      <c r="D1551" s="86"/>
      <c r="E1551" s="84"/>
      <c r="F1551" s="87"/>
    </row>
    <row r="1552" spans="1:6" x14ac:dyDescent="0.25">
      <c r="A1552" s="84"/>
      <c r="B1552" s="85"/>
      <c r="C1552" s="84"/>
      <c r="D1552" s="86"/>
      <c r="E1552" s="84"/>
      <c r="F1552" s="87"/>
    </row>
    <row r="1553" spans="1:6" x14ac:dyDescent="0.25">
      <c r="A1553" s="84"/>
      <c r="B1553" s="85"/>
      <c r="C1553" s="84"/>
      <c r="D1553" s="86"/>
      <c r="E1553" s="84"/>
      <c r="F1553" s="87"/>
    </row>
    <row r="1554" spans="1:6" x14ac:dyDescent="0.25">
      <c r="A1554" s="84"/>
      <c r="B1554" s="85"/>
      <c r="C1554" s="84"/>
      <c r="D1554" s="86"/>
      <c r="E1554" s="84"/>
      <c r="F1554" s="87"/>
    </row>
    <row r="1555" spans="1:6" x14ac:dyDescent="0.25">
      <c r="A1555" s="84"/>
      <c r="B1555" s="85"/>
      <c r="C1555" s="84"/>
      <c r="D1555" s="86"/>
      <c r="E1555" s="84"/>
      <c r="F1555" s="87"/>
    </row>
    <row r="1556" spans="1:6" x14ac:dyDescent="0.25">
      <c r="A1556" s="84"/>
      <c r="B1556" s="85"/>
      <c r="C1556" s="84"/>
      <c r="D1556" s="86"/>
      <c r="E1556" s="84"/>
      <c r="F1556" s="87"/>
    </row>
    <row r="1557" spans="1:6" x14ac:dyDescent="0.25">
      <c r="A1557" s="84"/>
      <c r="B1557" s="85"/>
      <c r="C1557" s="84"/>
      <c r="D1557" s="86"/>
      <c r="E1557" s="84"/>
      <c r="F1557" s="87"/>
    </row>
    <row r="1558" spans="1:6" x14ac:dyDescent="0.25">
      <c r="A1558" s="84"/>
      <c r="B1558" s="85"/>
      <c r="C1558" s="84"/>
      <c r="D1558" s="86"/>
      <c r="E1558" s="84"/>
      <c r="F1558" s="87"/>
    </row>
    <row r="1559" spans="1:6" x14ac:dyDescent="0.25">
      <c r="A1559" s="84"/>
      <c r="B1559" s="85"/>
      <c r="C1559" s="84"/>
      <c r="D1559" s="86"/>
      <c r="E1559" s="84"/>
      <c r="F1559" s="87"/>
    </row>
    <row r="1560" spans="1:6" x14ac:dyDescent="0.25">
      <c r="A1560" s="84"/>
      <c r="B1560" s="85"/>
      <c r="C1560" s="84"/>
      <c r="D1560" s="86"/>
      <c r="E1560" s="84"/>
      <c r="F1560" s="87"/>
    </row>
    <row r="1561" spans="1:6" x14ac:dyDescent="0.25">
      <c r="A1561" s="84"/>
      <c r="B1561" s="85"/>
      <c r="C1561" s="84"/>
      <c r="D1561" s="86"/>
      <c r="E1561" s="84"/>
      <c r="F1561" s="87"/>
    </row>
    <row r="1562" spans="1:6" x14ac:dyDescent="0.25">
      <c r="A1562" s="84"/>
      <c r="B1562" s="85"/>
      <c r="C1562" s="84"/>
      <c r="D1562" s="86"/>
      <c r="E1562" s="84"/>
      <c r="F1562" s="87"/>
    </row>
    <row r="1563" spans="1:6" x14ac:dyDescent="0.25">
      <c r="A1563" s="84"/>
      <c r="B1563" s="85"/>
      <c r="C1563" s="84"/>
      <c r="D1563" s="86"/>
      <c r="E1563" s="84"/>
      <c r="F1563" s="87"/>
    </row>
    <row r="1564" spans="1:6" x14ac:dyDescent="0.25">
      <c r="A1564" s="84"/>
      <c r="B1564" s="85"/>
      <c r="C1564" s="84"/>
      <c r="D1564" s="86"/>
      <c r="E1564" s="84"/>
      <c r="F1564" s="87"/>
    </row>
    <row r="1565" spans="1:6" x14ac:dyDescent="0.25">
      <c r="A1565" s="84"/>
      <c r="B1565" s="85"/>
      <c r="C1565" s="84"/>
      <c r="D1565" s="86"/>
      <c r="E1565" s="84"/>
      <c r="F1565" s="87"/>
    </row>
    <row r="1566" spans="1:6" x14ac:dyDescent="0.25">
      <c r="A1566" s="84"/>
      <c r="B1566" s="85"/>
      <c r="C1566" s="84"/>
      <c r="D1566" s="86"/>
      <c r="E1566" s="84"/>
      <c r="F1566" s="87"/>
    </row>
    <row r="1567" spans="1:6" x14ac:dyDescent="0.25">
      <c r="A1567" s="84"/>
      <c r="B1567" s="85"/>
      <c r="C1567" s="84"/>
      <c r="D1567" s="86"/>
      <c r="E1567" s="84"/>
      <c r="F1567" s="87"/>
    </row>
    <row r="1568" spans="1:6" x14ac:dyDescent="0.25">
      <c r="A1568" s="84"/>
      <c r="B1568" s="85"/>
      <c r="C1568" s="84"/>
      <c r="D1568" s="86"/>
      <c r="E1568" s="84"/>
      <c r="F1568" s="87"/>
    </row>
    <row r="1569" spans="1:6" x14ac:dyDescent="0.25">
      <c r="A1569" s="84"/>
      <c r="B1569" s="85"/>
      <c r="C1569" s="84"/>
      <c r="D1569" s="86"/>
      <c r="E1569" s="84"/>
      <c r="F1569" s="87"/>
    </row>
    <row r="1570" spans="1:6" x14ac:dyDescent="0.25">
      <c r="A1570" s="84"/>
      <c r="B1570" s="85"/>
      <c r="C1570" s="84"/>
      <c r="D1570" s="86"/>
      <c r="E1570" s="84"/>
      <c r="F1570" s="87"/>
    </row>
    <row r="1571" spans="1:6" x14ac:dyDescent="0.25">
      <c r="A1571" s="84"/>
      <c r="B1571" s="85"/>
      <c r="C1571" s="84"/>
      <c r="D1571" s="86"/>
      <c r="E1571" s="84"/>
      <c r="F1571" s="87"/>
    </row>
    <row r="1572" spans="1:6" x14ac:dyDescent="0.25">
      <c r="A1572" s="84"/>
      <c r="B1572" s="85"/>
      <c r="C1572" s="84"/>
      <c r="D1572" s="86"/>
      <c r="E1572" s="84"/>
      <c r="F1572" s="87"/>
    </row>
    <row r="1573" spans="1:6" x14ac:dyDescent="0.25">
      <c r="A1573" s="84"/>
      <c r="B1573" s="85"/>
      <c r="C1573" s="84"/>
      <c r="D1573" s="86"/>
      <c r="E1573" s="84"/>
      <c r="F1573" s="87"/>
    </row>
    <row r="1574" spans="1:6" x14ac:dyDescent="0.25">
      <c r="A1574" s="84"/>
      <c r="B1574" s="85"/>
      <c r="C1574" s="84"/>
      <c r="D1574" s="86"/>
      <c r="E1574" s="84"/>
      <c r="F1574" s="87"/>
    </row>
    <row r="1575" spans="1:6" x14ac:dyDescent="0.25">
      <c r="A1575" s="84"/>
      <c r="B1575" s="85"/>
      <c r="C1575" s="84"/>
      <c r="D1575" s="86"/>
      <c r="E1575" s="84"/>
      <c r="F1575" s="87"/>
    </row>
    <row r="1576" spans="1:6" x14ac:dyDescent="0.25">
      <c r="A1576" s="84"/>
      <c r="B1576" s="85"/>
      <c r="C1576" s="84"/>
      <c r="D1576" s="86"/>
      <c r="E1576" s="84"/>
      <c r="F1576" s="87"/>
    </row>
    <row r="1577" spans="1:6" x14ac:dyDescent="0.25">
      <c r="A1577" s="84"/>
      <c r="B1577" s="85"/>
      <c r="C1577" s="84"/>
      <c r="D1577" s="86"/>
      <c r="E1577" s="84"/>
      <c r="F1577" s="87"/>
    </row>
    <row r="1578" spans="1:6" x14ac:dyDescent="0.25">
      <c r="A1578" s="84"/>
      <c r="B1578" s="85"/>
      <c r="C1578" s="84"/>
      <c r="D1578" s="86"/>
      <c r="E1578" s="84"/>
      <c r="F1578" s="87"/>
    </row>
    <row r="1579" spans="1:6" x14ac:dyDescent="0.25">
      <c r="A1579" s="84"/>
      <c r="B1579" s="85"/>
      <c r="C1579" s="84"/>
      <c r="D1579" s="86"/>
      <c r="E1579" s="84"/>
      <c r="F1579" s="87"/>
    </row>
    <row r="1580" spans="1:6" x14ac:dyDescent="0.25">
      <c r="A1580" s="84"/>
      <c r="B1580" s="85"/>
      <c r="C1580" s="84"/>
      <c r="D1580" s="86"/>
      <c r="E1580" s="84"/>
      <c r="F1580" s="87"/>
    </row>
    <row r="1581" spans="1:6" x14ac:dyDescent="0.25">
      <c r="A1581" s="84"/>
      <c r="B1581" s="85"/>
      <c r="C1581" s="84"/>
      <c r="D1581" s="86"/>
      <c r="E1581" s="84"/>
      <c r="F1581" s="87"/>
    </row>
    <row r="1582" spans="1:6" x14ac:dyDescent="0.25">
      <c r="A1582" s="84"/>
      <c r="B1582" s="85"/>
      <c r="C1582" s="84"/>
      <c r="D1582" s="86"/>
      <c r="E1582" s="84"/>
      <c r="F1582" s="87"/>
    </row>
    <row r="1583" spans="1:6" x14ac:dyDescent="0.25">
      <c r="A1583" s="84"/>
      <c r="B1583" s="85"/>
      <c r="C1583" s="84"/>
      <c r="D1583" s="86"/>
      <c r="E1583" s="84"/>
      <c r="F1583" s="87"/>
    </row>
    <row r="1584" spans="1:6" x14ac:dyDescent="0.25">
      <c r="A1584" s="84"/>
      <c r="B1584" s="85"/>
      <c r="C1584" s="84"/>
      <c r="D1584" s="86"/>
      <c r="E1584" s="84"/>
      <c r="F1584" s="87"/>
    </row>
    <row r="1585" spans="1:6" x14ac:dyDescent="0.25">
      <c r="A1585" s="84"/>
      <c r="B1585" s="85"/>
      <c r="C1585" s="84"/>
      <c r="D1585" s="86"/>
      <c r="E1585" s="84"/>
      <c r="F1585" s="87"/>
    </row>
    <row r="1586" spans="1:6" x14ac:dyDescent="0.25">
      <c r="A1586" s="84"/>
      <c r="B1586" s="85"/>
      <c r="C1586" s="84"/>
      <c r="D1586" s="86"/>
      <c r="E1586" s="84"/>
      <c r="F1586" s="87"/>
    </row>
    <row r="1587" spans="1:6" x14ac:dyDescent="0.25">
      <c r="A1587" s="84"/>
      <c r="B1587" s="85"/>
      <c r="C1587" s="84"/>
      <c r="D1587" s="86"/>
      <c r="E1587" s="84"/>
      <c r="F1587" s="87"/>
    </row>
    <row r="1588" spans="1:6" x14ac:dyDescent="0.25">
      <c r="A1588" s="84"/>
      <c r="B1588" s="85"/>
      <c r="C1588" s="84"/>
      <c r="D1588" s="86"/>
      <c r="E1588" s="84"/>
      <c r="F1588" s="87"/>
    </row>
    <row r="1589" spans="1:6" x14ac:dyDescent="0.25">
      <c r="A1589" s="84"/>
      <c r="B1589" s="85"/>
      <c r="C1589" s="84"/>
      <c r="D1589" s="86"/>
      <c r="E1589" s="84"/>
      <c r="F1589" s="87"/>
    </row>
    <row r="1590" spans="1:6" x14ac:dyDescent="0.25">
      <c r="A1590" s="84"/>
      <c r="B1590" s="85"/>
      <c r="C1590" s="84"/>
      <c r="D1590" s="86"/>
      <c r="E1590" s="84"/>
      <c r="F1590" s="87"/>
    </row>
    <row r="1591" spans="1:6" x14ac:dyDescent="0.25">
      <c r="A1591" s="84"/>
      <c r="B1591" s="85"/>
      <c r="C1591" s="84"/>
      <c r="D1591" s="86"/>
      <c r="E1591" s="84"/>
      <c r="F1591" s="87"/>
    </row>
    <row r="1592" spans="1:6" x14ac:dyDescent="0.25">
      <c r="A1592" s="84"/>
      <c r="B1592" s="85"/>
      <c r="C1592" s="84"/>
      <c r="D1592" s="86"/>
      <c r="E1592" s="84"/>
      <c r="F1592" s="87"/>
    </row>
    <row r="1593" spans="1:6" x14ac:dyDescent="0.25">
      <c r="A1593" s="84"/>
      <c r="B1593" s="85"/>
      <c r="C1593" s="84"/>
      <c r="D1593" s="86"/>
      <c r="E1593" s="84"/>
      <c r="F1593" s="87"/>
    </row>
    <row r="1594" spans="1:6" x14ac:dyDescent="0.25">
      <c r="A1594" s="84"/>
      <c r="B1594" s="85"/>
      <c r="C1594" s="84"/>
      <c r="D1594" s="86"/>
      <c r="E1594" s="84"/>
      <c r="F1594" s="87"/>
    </row>
    <row r="1595" spans="1:6" x14ac:dyDescent="0.25">
      <c r="A1595" s="84"/>
      <c r="B1595" s="85"/>
      <c r="C1595" s="84"/>
      <c r="D1595" s="86"/>
      <c r="E1595" s="84"/>
      <c r="F1595" s="87"/>
    </row>
    <row r="1596" spans="1:6" x14ac:dyDescent="0.25">
      <c r="A1596" s="84"/>
      <c r="B1596" s="85"/>
      <c r="C1596" s="84"/>
      <c r="D1596" s="86"/>
      <c r="E1596" s="84"/>
      <c r="F1596" s="87"/>
    </row>
    <row r="1597" spans="1:6" x14ac:dyDescent="0.25">
      <c r="A1597" s="84"/>
      <c r="B1597" s="85"/>
      <c r="C1597" s="84"/>
      <c r="D1597" s="86"/>
      <c r="E1597" s="84"/>
      <c r="F1597" s="87"/>
    </row>
    <row r="1598" spans="1:6" x14ac:dyDescent="0.25">
      <c r="A1598" s="84"/>
      <c r="B1598" s="85"/>
      <c r="C1598" s="84"/>
      <c r="D1598" s="86"/>
      <c r="E1598" s="84"/>
      <c r="F1598" s="87"/>
    </row>
    <row r="1599" spans="1:6" x14ac:dyDescent="0.25">
      <c r="A1599" s="84"/>
      <c r="B1599" s="85"/>
      <c r="C1599" s="84"/>
      <c r="D1599" s="86"/>
      <c r="E1599" s="84"/>
      <c r="F1599" s="87"/>
    </row>
    <row r="1600" spans="1:6" x14ac:dyDescent="0.25">
      <c r="A1600" s="84"/>
      <c r="B1600" s="85"/>
      <c r="C1600" s="84"/>
      <c r="D1600" s="86"/>
      <c r="E1600" s="84"/>
      <c r="F1600" s="87"/>
    </row>
    <row r="1601" spans="1:6" x14ac:dyDescent="0.25">
      <c r="A1601" s="84"/>
      <c r="B1601" s="85"/>
      <c r="C1601" s="84"/>
      <c r="D1601" s="86"/>
      <c r="E1601" s="84"/>
      <c r="F1601" s="87"/>
    </row>
    <row r="1602" spans="1:6" x14ac:dyDescent="0.25">
      <c r="A1602" s="84"/>
      <c r="B1602" s="85"/>
      <c r="C1602" s="84"/>
      <c r="D1602" s="86"/>
      <c r="E1602" s="84"/>
      <c r="F1602" s="87"/>
    </row>
    <row r="1603" spans="1:6" x14ac:dyDescent="0.25">
      <c r="A1603" s="84"/>
      <c r="B1603" s="85"/>
      <c r="C1603" s="84"/>
      <c r="D1603" s="86"/>
      <c r="E1603" s="84"/>
      <c r="F1603" s="87"/>
    </row>
    <row r="1604" spans="1:6" x14ac:dyDescent="0.25">
      <c r="A1604" s="84"/>
      <c r="B1604" s="85"/>
      <c r="C1604" s="84"/>
      <c r="D1604" s="86"/>
      <c r="E1604" s="84"/>
      <c r="F1604" s="87"/>
    </row>
    <row r="1605" spans="1:6" x14ac:dyDescent="0.25">
      <c r="A1605" s="84"/>
      <c r="B1605" s="85"/>
      <c r="C1605" s="84"/>
      <c r="D1605" s="86"/>
      <c r="E1605" s="84"/>
      <c r="F1605" s="87"/>
    </row>
    <row r="1606" spans="1:6" x14ac:dyDescent="0.25">
      <c r="A1606" s="84"/>
      <c r="B1606" s="85"/>
      <c r="C1606" s="84"/>
      <c r="D1606" s="86"/>
      <c r="E1606" s="84"/>
      <c r="F1606" s="87"/>
    </row>
    <row r="1607" spans="1:6" x14ac:dyDescent="0.25">
      <c r="A1607" s="84"/>
      <c r="B1607" s="85"/>
      <c r="C1607" s="84"/>
      <c r="D1607" s="86"/>
      <c r="E1607" s="84"/>
      <c r="F1607" s="87"/>
    </row>
    <row r="1608" spans="1:6" x14ac:dyDescent="0.25">
      <c r="A1608" s="84"/>
      <c r="B1608" s="85"/>
      <c r="C1608" s="84"/>
      <c r="D1608" s="86"/>
      <c r="E1608" s="84"/>
      <c r="F1608" s="87"/>
    </row>
    <row r="1609" spans="1:6" x14ac:dyDescent="0.25">
      <c r="A1609" s="84"/>
      <c r="B1609" s="85"/>
      <c r="C1609" s="84"/>
      <c r="D1609" s="86"/>
      <c r="E1609" s="84"/>
      <c r="F1609" s="87"/>
    </row>
    <row r="1610" spans="1:6" x14ac:dyDescent="0.25">
      <c r="A1610" s="84"/>
      <c r="B1610" s="85"/>
      <c r="C1610" s="84"/>
      <c r="D1610" s="86"/>
      <c r="E1610" s="84"/>
      <c r="F1610" s="87"/>
    </row>
    <row r="1611" spans="1:6" x14ac:dyDescent="0.25">
      <c r="A1611" s="84"/>
      <c r="B1611" s="85"/>
      <c r="C1611" s="84"/>
      <c r="D1611" s="86"/>
      <c r="E1611" s="84"/>
      <c r="F1611" s="87"/>
    </row>
    <row r="1612" spans="1:6" x14ac:dyDescent="0.25">
      <c r="A1612" s="84"/>
      <c r="B1612" s="85"/>
      <c r="C1612" s="84"/>
      <c r="D1612" s="86"/>
      <c r="E1612" s="84"/>
      <c r="F1612" s="87"/>
    </row>
    <row r="1613" spans="1:6" x14ac:dyDescent="0.25">
      <c r="A1613" s="84"/>
      <c r="B1613" s="85"/>
      <c r="C1613" s="84"/>
      <c r="D1613" s="86"/>
      <c r="E1613" s="84"/>
      <c r="F1613" s="87"/>
    </row>
    <row r="1614" spans="1:6" x14ac:dyDescent="0.25">
      <c r="A1614" s="84"/>
      <c r="B1614" s="85"/>
      <c r="C1614" s="84"/>
      <c r="D1614" s="86"/>
      <c r="E1614" s="84"/>
      <c r="F1614" s="87"/>
    </row>
    <row r="1615" spans="1:6" x14ac:dyDescent="0.25">
      <c r="A1615" s="84"/>
      <c r="B1615" s="85"/>
      <c r="C1615" s="84"/>
      <c r="D1615" s="86"/>
      <c r="E1615" s="84"/>
      <c r="F1615" s="87"/>
    </row>
    <row r="1616" spans="1:6" x14ac:dyDescent="0.25">
      <c r="A1616" s="84"/>
      <c r="B1616" s="85"/>
      <c r="C1616" s="84"/>
      <c r="D1616" s="86"/>
      <c r="E1616" s="84"/>
      <c r="F1616" s="87"/>
    </row>
    <row r="1617" spans="1:6" x14ac:dyDescent="0.25">
      <c r="A1617" s="84"/>
      <c r="B1617" s="85"/>
      <c r="C1617" s="84"/>
      <c r="D1617" s="86"/>
      <c r="E1617" s="84"/>
      <c r="F1617" s="87"/>
    </row>
    <row r="1618" spans="1:6" x14ac:dyDescent="0.25">
      <c r="A1618" s="84"/>
      <c r="B1618" s="85"/>
      <c r="C1618" s="84"/>
      <c r="D1618" s="86"/>
      <c r="E1618" s="84"/>
      <c r="F1618" s="87"/>
    </row>
    <row r="1619" spans="1:6" x14ac:dyDescent="0.25">
      <c r="A1619" s="84"/>
      <c r="B1619" s="85"/>
      <c r="C1619" s="84"/>
      <c r="D1619" s="86"/>
      <c r="E1619" s="84"/>
      <c r="F1619" s="87"/>
    </row>
    <row r="1620" spans="1:6" x14ac:dyDescent="0.25">
      <c r="A1620" s="84"/>
      <c r="B1620" s="85"/>
      <c r="C1620" s="84"/>
      <c r="D1620" s="86"/>
      <c r="E1620" s="84"/>
      <c r="F1620" s="87"/>
    </row>
    <row r="1621" spans="1:6" x14ac:dyDescent="0.25">
      <c r="A1621" s="84"/>
      <c r="B1621" s="85"/>
      <c r="C1621" s="84"/>
      <c r="D1621" s="86"/>
      <c r="E1621" s="84"/>
      <c r="F1621" s="87"/>
    </row>
    <row r="1622" spans="1:6" x14ac:dyDescent="0.25">
      <c r="A1622" s="84"/>
      <c r="B1622" s="85"/>
      <c r="C1622" s="84"/>
      <c r="D1622" s="86"/>
      <c r="E1622" s="84"/>
      <c r="F1622" s="87"/>
    </row>
    <row r="1623" spans="1:6" x14ac:dyDescent="0.25">
      <c r="A1623" s="84"/>
      <c r="B1623" s="85"/>
      <c r="C1623" s="84"/>
      <c r="D1623" s="86"/>
      <c r="E1623" s="84"/>
      <c r="F1623" s="87"/>
    </row>
    <row r="1624" spans="1:6" x14ac:dyDescent="0.25">
      <c r="A1624" s="84"/>
      <c r="B1624" s="85"/>
      <c r="C1624" s="84"/>
      <c r="D1624" s="86"/>
      <c r="E1624" s="84"/>
      <c r="F1624" s="87"/>
    </row>
    <row r="1625" spans="1:6" x14ac:dyDescent="0.25">
      <c r="A1625" s="84"/>
      <c r="B1625" s="85"/>
      <c r="C1625" s="84"/>
      <c r="D1625" s="86"/>
      <c r="E1625" s="84"/>
      <c r="F1625" s="87"/>
    </row>
    <row r="1626" spans="1:6" x14ac:dyDescent="0.25">
      <c r="A1626" s="84"/>
      <c r="B1626" s="85"/>
      <c r="C1626" s="84"/>
      <c r="D1626" s="86"/>
      <c r="E1626" s="84"/>
      <c r="F1626" s="87"/>
    </row>
    <row r="1627" spans="1:6" x14ac:dyDescent="0.25">
      <c r="A1627" s="84"/>
      <c r="B1627" s="85"/>
      <c r="C1627" s="84"/>
      <c r="D1627" s="86"/>
      <c r="E1627" s="84"/>
      <c r="F1627" s="87"/>
    </row>
    <row r="1628" spans="1:6" x14ac:dyDescent="0.25">
      <c r="A1628" s="84"/>
      <c r="B1628" s="85"/>
      <c r="C1628" s="84"/>
      <c r="D1628" s="86"/>
      <c r="E1628" s="84"/>
      <c r="F1628" s="87"/>
    </row>
    <row r="1629" spans="1:6" x14ac:dyDescent="0.25">
      <c r="A1629" s="84"/>
      <c r="B1629" s="85"/>
      <c r="C1629" s="84"/>
      <c r="D1629" s="86"/>
      <c r="E1629" s="84"/>
      <c r="F1629" s="87"/>
    </row>
    <row r="1630" spans="1:6" x14ac:dyDescent="0.25">
      <c r="A1630" s="84"/>
      <c r="B1630" s="85"/>
      <c r="C1630" s="84"/>
      <c r="D1630" s="86"/>
      <c r="E1630" s="84"/>
      <c r="F1630" s="87"/>
    </row>
    <row r="1631" spans="1:6" x14ac:dyDescent="0.25">
      <c r="A1631" s="84"/>
      <c r="B1631" s="85"/>
      <c r="C1631" s="84"/>
      <c r="D1631" s="86"/>
      <c r="E1631" s="84"/>
      <c r="F1631" s="87"/>
    </row>
    <row r="1632" spans="1:6" x14ac:dyDescent="0.25">
      <c r="A1632" s="84"/>
      <c r="B1632" s="85"/>
      <c r="C1632" s="84"/>
      <c r="D1632" s="86"/>
      <c r="E1632" s="84"/>
      <c r="F1632" s="87"/>
    </row>
    <row r="1633" spans="1:6" x14ac:dyDescent="0.25">
      <c r="A1633" s="84"/>
      <c r="B1633" s="85"/>
      <c r="C1633" s="84"/>
      <c r="D1633" s="86"/>
      <c r="E1633" s="84"/>
      <c r="F1633" s="87"/>
    </row>
    <row r="1634" spans="1:6" x14ac:dyDescent="0.25">
      <c r="A1634" s="84"/>
      <c r="B1634" s="85"/>
      <c r="C1634" s="84"/>
      <c r="D1634" s="86"/>
      <c r="E1634" s="84"/>
      <c r="F1634" s="87"/>
    </row>
    <row r="1635" spans="1:6" x14ac:dyDescent="0.25">
      <c r="A1635" s="84"/>
      <c r="B1635" s="85"/>
      <c r="C1635" s="84"/>
      <c r="D1635" s="86"/>
      <c r="E1635" s="84"/>
      <c r="F1635" s="87"/>
    </row>
    <row r="1636" spans="1:6" x14ac:dyDescent="0.25">
      <c r="A1636" s="84"/>
      <c r="B1636" s="85"/>
      <c r="C1636" s="84"/>
      <c r="D1636" s="86"/>
      <c r="E1636" s="84"/>
      <c r="F1636" s="87"/>
    </row>
    <row r="1637" spans="1:6" x14ac:dyDescent="0.25">
      <c r="A1637" s="84"/>
      <c r="B1637" s="85"/>
      <c r="C1637" s="84"/>
      <c r="D1637" s="86"/>
      <c r="E1637" s="84"/>
      <c r="F1637" s="87"/>
    </row>
    <row r="1638" spans="1:6" x14ac:dyDescent="0.25">
      <c r="A1638" s="84"/>
      <c r="B1638" s="85"/>
      <c r="C1638" s="84"/>
      <c r="D1638" s="86"/>
      <c r="E1638" s="84"/>
      <c r="F1638" s="87"/>
    </row>
    <row r="1639" spans="1:6" x14ac:dyDescent="0.25">
      <c r="A1639" s="84"/>
      <c r="B1639" s="85"/>
      <c r="C1639" s="84"/>
      <c r="D1639" s="86"/>
      <c r="E1639" s="84"/>
      <c r="F1639" s="87"/>
    </row>
    <row r="1640" spans="1:6" x14ac:dyDescent="0.25">
      <c r="A1640" s="84"/>
      <c r="B1640" s="85"/>
      <c r="C1640" s="84"/>
      <c r="D1640" s="86"/>
      <c r="E1640" s="84"/>
      <c r="F1640" s="87"/>
    </row>
    <row r="1641" spans="1:6" x14ac:dyDescent="0.25">
      <c r="A1641" s="84"/>
      <c r="B1641" s="85"/>
      <c r="C1641" s="84"/>
      <c r="D1641" s="86"/>
      <c r="E1641" s="84"/>
      <c r="F1641" s="87"/>
    </row>
    <row r="1642" spans="1:6" x14ac:dyDescent="0.25">
      <c r="A1642" s="84"/>
      <c r="B1642" s="85"/>
      <c r="C1642" s="84"/>
      <c r="D1642" s="86"/>
      <c r="E1642" s="84"/>
      <c r="F1642" s="87"/>
    </row>
    <row r="1643" spans="1:6" x14ac:dyDescent="0.25">
      <c r="A1643" s="84"/>
      <c r="B1643" s="85"/>
      <c r="C1643" s="84"/>
      <c r="D1643" s="86"/>
      <c r="E1643" s="84"/>
      <c r="F1643" s="87"/>
    </row>
    <row r="1644" spans="1:6" x14ac:dyDescent="0.25">
      <c r="A1644" s="84"/>
      <c r="B1644" s="85"/>
      <c r="C1644" s="84"/>
      <c r="D1644" s="86"/>
      <c r="E1644" s="84"/>
      <c r="F1644" s="87"/>
    </row>
    <row r="1645" spans="1:6" x14ac:dyDescent="0.25">
      <c r="A1645" s="84"/>
      <c r="B1645" s="85"/>
      <c r="C1645" s="84"/>
      <c r="D1645" s="86"/>
      <c r="E1645" s="84"/>
      <c r="F1645" s="87"/>
    </row>
    <row r="1646" spans="1:6" x14ac:dyDescent="0.25">
      <c r="A1646" s="84"/>
      <c r="B1646" s="85"/>
      <c r="C1646" s="84"/>
      <c r="D1646" s="86"/>
      <c r="E1646" s="84"/>
      <c r="F1646" s="87"/>
    </row>
    <row r="1647" spans="1:6" x14ac:dyDescent="0.25">
      <c r="A1647" s="84"/>
      <c r="B1647" s="85"/>
      <c r="C1647" s="84"/>
      <c r="D1647" s="86"/>
      <c r="E1647" s="84"/>
      <c r="F1647" s="87"/>
    </row>
    <row r="1648" spans="1:6" x14ac:dyDescent="0.25">
      <c r="A1648" s="84"/>
      <c r="B1648" s="85"/>
      <c r="C1648" s="84"/>
      <c r="D1648" s="86"/>
      <c r="E1648" s="84"/>
      <c r="F1648" s="87"/>
    </row>
    <row r="1649" spans="1:6" x14ac:dyDescent="0.25">
      <c r="A1649" s="84"/>
      <c r="B1649" s="85"/>
      <c r="C1649" s="84"/>
      <c r="D1649" s="86"/>
      <c r="E1649" s="84"/>
      <c r="F1649" s="87"/>
    </row>
    <row r="1650" spans="1:6" x14ac:dyDescent="0.25">
      <c r="A1650" s="84"/>
      <c r="B1650" s="85"/>
      <c r="C1650" s="84"/>
      <c r="D1650" s="86"/>
      <c r="E1650" s="84"/>
      <c r="F1650" s="87"/>
    </row>
    <row r="1651" spans="1:6" x14ac:dyDescent="0.25">
      <c r="A1651" s="84"/>
      <c r="B1651" s="85"/>
      <c r="C1651" s="84"/>
      <c r="D1651" s="86"/>
      <c r="E1651" s="84"/>
      <c r="F1651" s="87"/>
    </row>
    <row r="1652" spans="1:6" x14ac:dyDescent="0.25">
      <c r="A1652" s="84"/>
      <c r="B1652" s="85"/>
      <c r="C1652" s="84"/>
      <c r="D1652" s="86"/>
      <c r="E1652" s="84"/>
      <c r="F1652" s="87"/>
    </row>
    <row r="1653" spans="1:6" x14ac:dyDescent="0.25">
      <c r="A1653" s="84"/>
      <c r="B1653" s="85"/>
      <c r="C1653" s="84"/>
      <c r="D1653" s="86"/>
      <c r="E1653" s="84"/>
      <c r="F1653" s="87"/>
    </row>
    <row r="1654" spans="1:6" x14ac:dyDescent="0.25">
      <c r="A1654" s="84"/>
      <c r="B1654" s="85"/>
      <c r="C1654" s="84"/>
      <c r="D1654" s="86"/>
      <c r="E1654" s="84"/>
      <c r="F1654" s="87"/>
    </row>
    <row r="1655" spans="1:6" x14ac:dyDescent="0.25">
      <c r="A1655" s="84"/>
      <c r="B1655" s="85"/>
      <c r="C1655" s="84"/>
      <c r="D1655" s="86"/>
      <c r="E1655" s="84"/>
      <c r="F1655" s="87"/>
    </row>
    <row r="1656" spans="1:6" x14ac:dyDescent="0.25">
      <c r="A1656" s="84"/>
      <c r="B1656" s="85"/>
      <c r="C1656" s="84"/>
      <c r="D1656" s="86"/>
      <c r="E1656" s="84"/>
      <c r="F1656" s="87"/>
    </row>
    <row r="1657" spans="1:6" x14ac:dyDescent="0.25">
      <c r="A1657" s="84"/>
      <c r="B1657" s="85"/>
      <c r="C1657" s="84"/>
      <c r="D1657" s="86"/>
      <c r="E1657" s="84"/>
      <c r="F1657" s="87"/>
    </row>
    <row r="1658" spans="1:6" x14ac:dyDescent="0.25">
      <c r="A1658" s="84"/>
      <c r="B1658" s="85"/>
      <c r="C1658" s="84"/>
      <c r="D1658" s="86"/>
      <c r="E1658" s="84"/>
      <c r="F1658" s="87"/>
    </row>
    <row r="1659" spans="1:6" x14ac:dyDescent="0.25">
      <c r="A1659" s="84"/>
      <c r="B1659" s="85"/>
      <c r="C1659" s="84"/>
      <c r="D1659" s="86"/>
      <c r="E1659" s="84"/>
      <c r="F1659" s="87"/>
    </row>
    <row r="1660" spans="1:6" x14ac:dyDescent="0.25">
      <c r="A1660" s="84"/>
      <c r="B1660" s="85"/>
      <c r="C1660" s="84"/>
      <c r="D1660" s="86"/>
      <c r="E1660" s="84"/>
      <c r="F1660" s="87"/>
    </row>
    <row r="1661" spans="1:6" x14ac:dyDescent="0.25">
      <c r="A1661" s="84"/>
      <c r="B1661" s="85"/>
      <c r="C1661" s="84"/>
      <c r="D1661" s="86"/>
      <c r="E1661" s="84"/>
      <c r="F1661" s="87"/>
    </row>
    <row r="1662" spans="1:6" x14ac:dyDescent="0.25">
      <c r="A1662" s="84"/>
      <c r="B1662" s="85"/>
      <c r="C1662" s="84"/>
      <c r="D1662" s="86"/>
      <c r="E1662" s="84"/>
      <c r="F1662" s="87"/>
    </row>
    <row r="1663" spans="1:6" x14ac:dyDescent="0.25">
      <c r="A1663" s="84"/>
      <c r="B1663" s="85"/>
      <c r="C1663" s="84"/>
      <c r="D1663" s="86"/>
      <c r="E1663" s="84"/>
      <c r="F1663" s="87"/>
    </row>
    <row r="1664" spans="1:6" x14ac:dyDescent="0.25">
      <c r="A1664" s="84"/>
      <c r="B1664" s="85"/>
      <c r="C1664" s="84"/>
      <c r="D1664" s="86"/>
      <c r="E1664" s="84"/>
      <c r="F1664" s="87"/>
    </row>
    <row r="1665" spans="1:6" x14ac:dyDescent="0.25">
      <c r="A1665" s="84"/>
      <c r="B1665" s="85"/>
      <c r="C1665" s="84"/>
      <c r="D1665" s="86"/>
      <c r="E1665" s="84"/>
      <c r="F1665" s="87"/>
    </row>
    <row r="1666" spans="1:6" x14ac:dyDescent="0.25">
      <c r="A1666" s="84"/>
      <c r="B1666" s="85"/>
      <c r="C1666" s="84"/>
      <c r="D1666" s="86"/>
      <c r="E1666" s="84"/>
      <c r="F1666" s="87"/>
    </row>
    <row r="1667" spans="1:6" x14ac:dyDescent="0.25">
      <c r="A1667" s="84"/>
      <c r="B1667" s="85"/>
      <c r="C1667" s="84"/>
      <c r="D1667" s="86"/>
      <c r="E1667" s="84"/>
      <c r="F1667" s="87"/>
    </row>
    <row r="1668" spans="1:6" x14ac:dyDescent="0.25">
      <c r="A1668" s="84"/>
      <c r="B1668" s="85"/>
      <c r="C1668" s="84"/>
      <c r="D1668" s="86"/>
      <c r="E1668" s="84"/>
      <c r="F1668" s="87"/>
    </row>
    <row r="1669" spans="1:6" x14ac:dyDescent="0.25">
      <c r="A1669" s="84"/>
      <c r="B1669" s="85"/>
      <c r="C1669" s="84"/>
      <c r="D1669" s="86"/>
      <c r="E1669" s="84"/>
      <c r="F1669" s="87"/>
    </row>
    <row r="1670" spans="1:6" x14ac:dyDescent="0.25">
      <c r="A1670" s="84"/>
      <c r="B1670" s="85"/>
      <c r="C1670" s="84"/>
      <c r="D1670" s="86"/>
      <c r="E1670" s="84"/>
      <c r="F1670" s="87"/>
    </row>
    <row r="1671" spans="1:6" x14ac:dyDescent="0.25">
      <c r="A1671" s="84"/>
      <c r="B1671" s="85"/>
      <c r="C1671" s="84"/>
      <c r="D1671" s="86"/>
      <c r="E1671" s="84"/>
      <c r="F1671" s="87"/>
    </row>
    <row r="1672" spans="1:6" x14ac:dyDescent="0.25">
      <c r="A1672" s="84"/>
      <c r="B1672" s="85"/>
      <c r="C1672" s="84"/>
      <c r="D1672" s="86"/>
      <c r="E1672" s="84"/>
      <c r="F1672" s="87"/>
    </row>
    <row r="1673" spans="1:6" x14ac:dyDescent="0.25">
      <c r="A1673" s="84"/>
      <c r="B1673" s="85"/>
      <c r="C1673" s="84"/>
      <c r="D1673" s="86"/>
      <c r="E1673" s="84"/>
      <c r="F1673" s="87"/>
    </row>
    <row r="1674" spans="1:6" x14ac:dyDescent="0.25">
      <c r="A1674" s="84"/>
      <c r="B1674" s="85"/>
      <c r="C1674" s="84"/>
      <c r="D1674" s="86"/>
      <c r="E1674" s="84"/>
      <c r="F1674" s="87"/>
    </row>
    <row r="1675" spans="1:6" x14ac:dyDescent="0.25">
      <c r="A1675" s="84"/>
      <c r="B1675" s="85"/>
      <c r="C1675" s="84"/>
      <c r="D1675" s="86"/>
      <c r="E1675" s="84"/>
      <c r="F1675" s="87"/>
    </row>
    <row r="1676" spans="1:6" x14ac:dyDescent="0.25">
      <c r="A1676" s="84"/>
      <c r="B1676" s="85"/>
      <c r="C1676" s="84"/>
      <c r="D1676" s="86"/>
      <c r="E1676" s="84"/>
      <c r="F1676" s="87"/>
    </row>
    <row r="1677" spans="1:6" x14ac:dyDescent="0.25">
      <c r="A1677" s="84"/>
      <c r="B1677" s="85"/>
      <c r="C1677" s="84"/>
      <c r="D1677" s="86"/>
      <c r="E1677" s="84"/>
      <c r="F1677" s="87"/>
    </row>
    <row r="1678" spans="1:6" x14ac:dyDescent="0.25">
      <c r="A1678" s="84"/>
      <c r="B1678" s="85"/>
      <c r="C1678" s="84"/>
      <c r="D1678" s="86"/>
      <c r="E1678" s="84"/>
      <c r="F1678" s="87"/>
    </row>
    <row r="1679" spans="1:6" x14ac:dyDescent="0.25">
      <c r="A1679" s="84"/>
      <c r="B1679" s="85"/>
      <c r="C1679" s="84"/>
      <c r="D1679" s="86"/>
      <c r="E1679" s="84"/>
      <c r="F1679" s="87"/>
    </row>
    <row r="1680" spans="1:6" x14ac:dyDescent="0.25">
      <c r="A1680" s="84"/>
      <c r="B1680" s="85"/>
      <c r="C1680" s="84"/>
      <c r="D1680" s="86"/>
      <c r="E1680" s="84"/>
      <c r="F1680" s="87"/>
    </row>
    <row r="1681" spans="1:6" x14ac:dyDescent="0.25">
      <c r="A1681" s="84"/>
      <c r="B1681" s="85"/>
      <c r="C1681" s="84"/>
      <c r="D1681" s="86"/>
      <c r="E1681" s="84"/>
      <c r="F1681" s="87"/>
    </row>
    <row r="1682" spans="1:6" x14ac:dyDescent="0.25">
      <c r="A1682" s="84"/>
      <c r="B1682" s="85"/>
      <c r="C1682" s="84"/>
      <c r="D1682" s="86"/>
      <c r="E1682" s="84"/>
      <c r="F1682" s="87"/>
    </row>
    <row r="1683" spans="1:6" x14ac:dyDescent="0.25">
      <c r="A1683" s="84"/>
      <c r="B1683" s="85"/>
      <c r="C1683" s="84"/>
      <c r="D1683" s="86"/>
      <c r="E1683" s="84"/>
      <c r="F1683" s="87"/>
    </row>
    <row r="1684" spans="1:6" x14ac:dyDescent="0.25">
      <c r="A1684" s="84"/>
      <c r="B1684" s="85"/>
      <c r="C1684" s="84"/>
      <c r="D1684" s="86"/>
      <c r="E1684" s="84"/>
      <c r="F1684" s="87"/>
    </row>
    <row r="1685" spans="1:6" x14ac:dyDescent="0.25">
      <c r="A1685" s="84"/>
      <c r="B1685" s="85"/>
      <c r="C1685" s="84"/>
      <c r="D1685" s="86"/>
      <c r="E1685" s="84"/>
      <c r="F1685" s="87"/>
    </row>
    <row r="1686" spans="1:6" x14ac:dyDescent="0.25">
      <c r="A1686" s="84"/>
      <c r="B1686" s="85"/>
      <c r="C1686" s="84"/>
      <c r="D1686" s="86"/>
      <c r="E1686" s="84"/>
      <c r="F1686" s="87"/>
    </row>
    <row r="1687" spans="1:6" x14ac:dyDescent="0.25">
      <c r="A1687" s="84"/>
      <c r="B1687" s="85"/>
      <c r="C1687" s="84"/>
      <c r="D1687" s="86"/>
      <c r="E1687" s="84"/>
      <c r="F1687" s="87"/>
    </row>
    <row r="1688" spans="1:6" x14ac:dyDescent="0.25">
      <c r="A1688" s="84"/>
      <c r="B1688" s="85"/>
      <c r="C1688" s="84"/>
      <c r="D1688" s="86"/>
      <c r="E1688" s="84"/>
      <c r="F1688" s="87"/>
    </row>
    <row r="1689" spans="1:6" x14ac:dyDescent="0.25">
      <c r="A1689" s="84"/>
      <c r="B1689" s="85"/>
      <c r="C1689" s="84"/>
      <c r="D1689" s="86"/>
      <c r="E1689" s="84"/>
      <c r="F1689" s="87"/>
    </row>
    <row r="1690" spans="1:6" x14ac:dyDescent="0.25">
      <c r="A1690" s="84"/>
      <c r="B1690" s="85"/>
      <c r="C1690" s="84"/>
      <c r="D1690" s="86"/>
      <c r="E1690" s="84"/>
      <c r="F1690" s="87"/>
    </row>
    <row r="1691" spans="1:6" x14ac:dyDescent="0.25">
      <c r="A1691" s="84"/>
      <c r="B1691" s="85"/>
      <c r="C1691" s="84"/>
      <c r="D1691" s="86"/>
      <c r="E1691" s="84"/>
      <c r="F1691" s="87"/>
    </row>
    <row r="1692" spans="1:6" x14ac:dyDescent="0.25">
      <c r="A1692" s="84"/>
      <c r="B1692" s="85"/>
      <c r="C1692" s="84"/>
      <c r="D1692" s="86"/>
      <c r="E1692" s="84"/>
      <c r="F1692" s="87"/>
    </row>
    <row r="1693" spans="1:6" x14ac:dyDescent="0.25">
      <c r="A1693" s="84"/>
      <c r="B1693" s="85"/>
      <c r="C1693" s="84"/>
      <c r="D1693" s="86"/>
      <c r="E1693" s="84"/>
      <c r="F1693" s="87"/>
    </row>
    <row r="1694" spans="1:6" x14ac:dyDescent="0.25">
      <c r="A1694" s="84"/>
      <c r="B1694" s="85"/>
      <c r="C1694" s="84"/>
      <c r="D1694" s="86"/>
      <c r="E1694" s="84"/>
      <c r="F1694" s="87"/>
    </row>
    <row r="1695" spans="1:6" x14ac:dyDescent="0.25">
      <c r="A1695" s="84"/>
      <c r="B1695" s="85"/>
      <c r="C1695" s="84"/>
      <c r="D1695" s="86"/>
      <c r="E1695" s="84"/>
      <c r="F1695" s="87"/>
    </row>
    <row r="1696" spans="1:6" x14ac:dyDescent="0.25">
      <c r="A1696" s="84"/>
      <c r="B1696" s="85"/>
      <c r="C1696" s="84"/>
      <c r="D1696" s="86"/>
      <c r="E1696" s="84"/>
      <c r="F1696" s="87"/>
    </row>
    <row r="1697" spans="1:6" x14ac:dyDescent="0.25">
      <c r="A1697" s="84"/>
      <c r="B1697" s="85"/>
      <c r="C1697" s="84"/>
      <c r="D1697" s="86"/>
      <c r="E1697" s="84"/>
      <c r="F1697" s="87"/>
    </row>
    <row r="1698" spans="1:6" x14ac:dyDescent="0.25">
      <c r="A1698" s="84"/>
      <c r="B1698" s="85"/>
      <c r="C1698" s="84"/>
      <c r="D1698" s="86"/>
      <c r="E1698" s="84"/>
      <c r="F1698" s="87"/>
    </row>
    <row r="1699" spans="1:6" x14ac:dyDescent="0.25">
      <c r="A1699" s="84"/>
      <c r="B1699" s="85"/>
      <c r="C1699" s="84"/>
      <c r="D1699" s="86"/>
      <c r="E1699" s="84"/>
      <c r="F1699" s="87"/>
    </row>
    <row r="1700" spans="1:6" x14ac:dyDescent="0.25">
      <c r="A1700" s="84"/>
      <c r="B1700" s="85"/>
      <c r="C1700" s="84"/>
      <c r="D1700" s="86"/>
      <c r="E1700" s="84"/>
      <c r="F1700" s="87"/>
    </row>
    <row r="1701" spans="1:6" x14ac:dyDescent="0.25">
      <c r="A1701" s="84"/>
      <c r="B1701" s="85"/>
      <c r="C1701" s="84"/>
      <c r="D1701" s="86"/>
      <c r="E1701" s="84"/>
      <c r="F1701" s="87"/>
    </row>
    <row r="1702" spans="1:6" x14ac:dyDescent="0.25">
      <c r="A1702" s="84"/>
      <c r="B1702" s="85"/>
      <c r="C1702" s="84"/>
      <c r="D1702" s="86"/>
      <c r="E1702" s="84"/>
      <c r="F1702" s="87"/>
    </row>
    <row r="1703" spans="1:6" x14ac:dyDescent="0.25">
      <c r="A1703" s="84"/>
      <c r="B1703" s="85"/>
      <c r="C1703" s="84"/>
      <c r="D1703" s="86"/>
      <c r="E1703" s="84"/>
      <c r="F1703" s="87"/>
    </row>
    <row r="1704" spans="1:6" x14ac:dyDescent="0.25">
      <c r="A1704" s="84"/>
      <c r="B1704" s="85"/>
      <c r="C1704" s="84"/>
      <c r="D1704" s="86"/>
      <c r="E1704" s="84"/>
      <c r="F1704" s="87"/>
    </row>
    <row r="1705" spans="1:6" x14ac:dyDescent="0.25">
      <c r="A1705" s="84"/>
      <c r="B1705" s="85"/>
      <c r="C1705" s="84"/>
      <c r="D1705" s="86"/>
      <c r="E1705" s="84"/>
      <c r="F1705" s="87"/>
    </row>
    <row r="1706" spans="1:6" x14ac:dyDescent="0.25">
      <c r="A1706" s="84"/>
      <c r="B1706" s="85"/>
      <c r="C1706" s="84"/>
      <c r="D1706" s="86"/>
      <c r="E1706" s="84"/>
      <c r="F1706" s="87"/>
    </row>
    <row r="1707" spans="1:6" x14ac:dyDescent="0.25">
      <c r="A1707" s="84"/>
      <c r="B1707" s="85"/>
      <c r="C1707" s="84"/>
      <c r="D1707" s="86"/>
      <c r="E1707" s="84"/>
      <c r="F1707" s="87"/>
    </row>
    <row r="1708" spans="1:6" x14ac:dyDescent="0.25">
      <c r="A1708" s="84"/>
      <c r="B1708" s="85"/>
      <c r="C1708" s="84"/>
      <c r="D1708" s="86"/>
      <c r="E1708" s="84"/>
      <c r="F1708" s="87"/>
    </row>
    <row r="1709" spans="1:6" x14ac:dyDescent="0.25">
      <c r="A1709" s="84"/>
      <c r="B1709" s="85"/>
      <c r="C1709" s="84"/>
      <c r="D1709" s="86"/>
      <c r="E1709" s="84"/>
      <c r="F1709" s="87"/>
    </row>
    <row r="1710" spans="1:6" x14ac:dyDescent="0.25">
      <c r="A1710" s="84"/>
      <c r="B1710" s="85"/>
      <c r="C1710" s="84"/>
      <c r="D1710" s="86"/>
      <c r="E1710" s="84"/>
      <c r="F1710" s="87"/>
    </row>
    <row r="1711" spans="1:6" x14ac:dyDescent="0.25">
      <c r="A1711" s="84"/>
      <c r="B1711" s="85"/>
      <c r="C1711" s="84"/>
      <c r="D1711" s="86"/>
      <c r="E1711" s="84"/>
      <c r="F1711" s="87"/>
    </row>
    <row r="1712" spans="1:6" x14ac:dyDescent="0.25">
      <c r="A1712" s="84"/>
      <c r="B1712" s="85"/>
      <c r="C1712" s="84"/>
      <c r="D1712" s="86"/>
      <c r="E1712" s="84"/>
      <c r="F1712" s="87"/>
    </row>
    <row r="1713" spans="1:6" x14ac:dyDescent="0.25">
      <c r="A1713" s="84"/>
      <c r="B1713" s="85"/>
      <c r="C1713" s="84"/>
      <c r="D1713" s="86"/>
      <c r="E1713" s="84"/>
      <c r="F1713" s="87"/>
    </row>
    <row r="1714" spans="1:6" x14ac:dyDescent="0.25">
      <c r="A1714" s="84"/>
      <c r="B1714" s="85"/>
      <c r="C1714" s="84"/>
      <c r="D1714" s="86"/>
      <c r="E1714" s="84"/>
      <c r="F1714" s="87"/>
    </row>
    <row r="1715" spans="1:6" x14ac:dyDescent="0.25">
      <c r="A1715" s="84"/>
      <c r="B1715" s="85"/>
      <c r="C1715" s="84"/>
      <c r="D1715" s="86"/>
      <c r="E1715" s="84"/>
      <c r="F1715" s="87"/>
    </row>
    <row r="1716" spans="1:6" x14ac:dyDescent="0.25">
      <c r="A1716" s="84"/>
      <c r="B1716" s="85"/>
      <c r="C1716" s="84"/>
      <c r="D1716" s="86"/>
      <c r="E1716" s="84"/>
      <c r="F1716" s="87"/>
    </row>
    <row r="1717" spans="1:6" x14ac:dyDescent="0.25">
      <c r="A1717" s="84"/>
      <c r="B1717" s="85"/>
      <c r="C1717" s="84"/>
      <c r="D1717" s="86"/>
      <c r="E1717" s="84"/>
      <c r="F1717" s="87"/>
    </row>
    <row r="1718" spans="1:6" x14ac:dyDescent="0.25">
      <c r="A1718" s="84"/>
      <c r="B1718" s="85"/>
      <c r="C1718" s="84"/>
      <c r="D1718" s="86"/>
      <c r="E1718" s="84"/>
      <c r="F1718" s="87"/>
    </row>
    <row r="1719" spans="1:6" x14ac:dyDescent="0.25">
      <c r="A1719" s="84"/>
      <c r="B1719" s="85"/>
      <c r="C1719" s="84"/>
      <c r="D1719" s="86"/>
      <c r="E1719" s="84"/>
      <c r="F1719" s="87"/>
    </row>
    <row r="1720" spans="1:6" x14ac:dyDescent="0.25">
      <c r="A1720" s="84"/>
      <c r="B1720" s="85"/>
      <c r="C1720" s="84"/>
      <c r="D1720" s="86"/>
      <c r="E1720" s="84"/>
      <c r="F1720" s="87"/>
    </row>
    <row r="1721" spans="1:6" x14ac:dyDescent="0.25">
      <c r="A1721" s="84"/>
      <c r="B1721" s="85"/>
      <c r="C1721" s="84"/>
      <c r="D1721" s="86"/>
      <c r="E1721" s="84"/>
      <c r="F1721" s="87"/>
    </row>
    <row r="1722" spans="1:6" x14ac:dyDescent="0.25">
      <c r="A1722" s="84"/>
      <c r="B1722" s="85"/>
      <c r="C1722" s="84"/>
      <c r="D1722" s="86"/>
      <c r="E1722" s="84"/>
      <c r="F1722" s="87"/>
    </row>
    <row r="1723" spans="1:6" x14ac:dyDescent="0.25">
      <c r="A1723" s="84"/>
      <c r="B1723" s="85"/>
      <c r="C1723" s="84"/>
      <c r="D1723" s="86"/>
      <c r="E1723" s="84"/>
      <c r="F1723" s="87"/>
    </row>
    <row r="1724" spans="1:6" x14ac:dyDescent="0.25">
      <c r="A1724" s="84"/>
      <c r="B1724" s="85"/>
      <c r="C1724" s="84"/>
      <c r="D1724" s="86"/>
      <c r="E1724" s="84"/>
      <c r="F1724" s="87"/>
    </row>
    <row r="1725" spans="1:6" x14ac:dyDescent="0.25">
      <c r="A1725" s="84"/>
      <c r="B1725" s="85"/>
      <c r="C1725" s="84"/>
      <c r="D1725" s="86"/>
      <c r="E1725" s="84"/>
      <c r="F1725" s="87"/>
    </row>
    <row r="1726" spans="1:6" x14ac:dyDescent="0.25">
      <c r="A1726" s="84"/>
      <c r="B1726" s="85"/>
      <c r="C1726" s="84"/>
      <c r="D1726" s="86"/>
      <c r="E1726" s="84"/>
      <c r="F1726" s="87"/>
    </row>
    <row r="1727" spans="1:6" x14ac:dyDescent="0.25">
      <c r="A1727" s="84"/>
      <c r="B1727" s="85"/>
      <c r="C1727" s="84"/>
      <c r="D1727" s="86"/>
      <c r="E1727" s="84"/>
      <c r="F1727" s="87"/>
    </row>
    <row r="1728" spans="1:6" x14ac:dyDescent="0.25">
      <c r="A1728" s="84"/>
      <c r="B1728" s="85"/>
      <c r="C1728" s="84"/>
      <c r="D1728" s="86"/>
      <c r="E1728" s="84"/>
      <c r="F1728" s="87"/>
    </row>
    <row r="1729" spans="1:6" x14ac:dyDescent="0.25">
      <c r="A1729" s="84"/>
      <c r="B1729" s="85"/>
      <c r="C1729" s="84"/>
      <c r="D1729" s="86"/>
      <c r="E1729" s="84"/>
      <c r="F1729" s="87"/>
    </row>
    <row r="1730" spans="1:6" x14ac:dyDescent="0.25">
      <c r="A1730" s="84"/>
      <c r="B1730" s="85"/>
      <c r="C1730" s="84"/>
      <c r="D1730" s="86"/>
      <c r="E1730" s="84"/>
      <c r="F1730" s="87"/>
    </row>
    <row r="1731" spans="1:6" x14ac:dyDescent="0.25">
      <c r="A1731" s="84"/>
      <c r="B1731" s="85"/>
      <c r="C1731" s="84"/>
      <c r="D1731" s="86"/>
      <c r="E1731" s="84"/>
      <c r="F1731" s="87"/>
    </row>
    <row r="1732" spans="1:6" x14ac:dyDescent="0.25">
      <c r="A1732" s="84"/>
      <c r="B1732" s="85"/>
      <c r="C1732" s="84"/>
      <c r="D1732" s="86"/>
      <c r="E1732" s="84"/>
      <c r="F1732" s="87"/>
    </row>
    <row r="1733" spans="1:6" x14ac:dyDescent="0.25">
      <c r="A1733" s="84"/>
      <c r="B1733" s="85"/>
      <c r="C1733" s="84"/>
      <c r="D1733" s="86"/>
      <c r="E1733" s="84"/>
      <c r="F1733" s="87"/>
    </row>
    <row r="1734" spans="1:6" x14ac:dyDescent="0.25">
      <c r="A1734" s="84"/>
      <c r="B1734" s="85"/>
      <c r="C1734" s="84"/>
      <c r="D1734" s="86"/>
      <c r="E1734" s="84"/>
      <c r="F1734" s="87"/>
    </row>
    <row r="1735" spans="1:6" x14ac:dyDescent="0.25">
      <c r="A1735" s="84"/>
      <c r="B1735" s="85"/>
      <c r="C1735" s="84"/>
      <c r="D1735" s="86"/>
      <c r="E1735" s="84"/>
      <c r="F1735" s="87"/>
    </row>
    <row r="1736" spans="1:6" x14ac:dyDescent="0.25">
      <c r="A1736" s="84"/>
      <c r="B1736" s="85"/>
      <c r="C1736" s="84"/>
      <c r="D1736" s="86"/>
      <c r="E1736" s="84"/>
      <c r="F1736" s="87"/>
    </row>
    <row r="1737" spans="1:6" x14ac:dyDescent="0.25">
      <c r="A1737" s="84"/>
      <c r="B1737" s="85"/>
      <c r="C1737" s="84"/>
      <c r="D1737" s="86"/>
      <c r="E1737" s="84"/>
      <c r="F1737" s="87"/>
    </row>
    <row r="1738" spans="1:6" x14ac:dyDescent="0.25">
      <c r="A1738" s="84"/>
      <c r="B1738" s="85"/>
      <c r="C1738" s="84"/>
      <c r="D1738" s="86"/>
      <c r="E1738" s="84"/>
      <c r="F1738" s="87"/>
    </row>
    <row r="1739" spans="1:6" x14ac:dyDescent="0.25">
      <c r="A1739" s="84"/>
      <c r="B1739" s="85"/>
      <c r="C1739" s="84"/>
      <c r="D1739" s="86"/>
      <c r="E1739" s="84"/>
      <c r="F1739" s="87"/>
    </row>
    <row r="1740" spans="1:6" x14ac:dyDescent="0.25">
      <c r="A1740" s="84"/>
      <c r="B1740" s="85"/>
      <c r="C1740" s="84"/>
      <c r="D1740" s="86"/>
      <c r="E1740" s="84"/>
      <c r="F1740" s="87"/>
    </row>
    <row r="1741" spans="1:6" x14ac:dyDescent="0.25">
      <c r="A1741" s="84"/>
      <c r="B1741" s="85"/>
      <c r="C1741" s="84"/>
      <c r="D1741" s="86"/>
      <c r="E1741" s="84"/>
      <c r="F1741" s="87"/>
    </row>
    <row r="1742" spans="1:6" x14ac:dyDescent="0.25">
      <c r="A1742" s="84"/>
      <c r="B1742" s="85"/>
      <c r="C1742" s="84"/>
      <c r="D1742" s="86"/>
      <c r="E1742" s="84"/>
      <c r="F1742" s="87"/>
    </row>
    <row r="1743" spans="1:6" x14ac:dyDescent="0.25">
      <c r="A1743" s="84"/>
      <c r="B1743" s="85"/>
      <c r="C1743" s="84"/>
      <c r="D1743" s="86"/>
      <c r="E1743" s="84"/>
      <c r="F1743" s="87"/>
    </row>
    <row r="1744" spans="1:6" x14ac:dyDescent="0.25">
      <c r="A1744" s="84"/>
      <c r="B1744" s="85"/>
      <c r="C1744" s="84"/>
      <c r="D1744" s="86"/>
      <c r="E1744" s="84"/>
      <c r="F1744" s="87"/>
    </row>
    <row r="1745" spans="1:6" x14ac:dyDescent="0.25">
      <c r="A1745" s="84"/>
      <c r="B1745" s="85"/>
      <c r="C1745" s="84"/>
      <c r="D1745" s="86"/>
      <c r="E1745" s="84"/>
      <c r="F1745" s="87"/>
    </row>
    <row r="1746" spans="1:6" x14ac:dyDescent="0.25">
      <c r="A1746" s="84"/>
      <c r="B1746" s="85"/>
      <c r="C1746" s="84"/>
      <c r="D1746" s="86"/>
      <c r="E1746" s="84"/>
      <c r="F1746" s="87"/>
    </row>
    <row r="1747" spans="1:6" x14ac:dyDescent="0.25">
      <c r="A1747" s="84"/>
      <c r="B1747" s="85"/>
      <c r="C1747" s="84"/>
      <c r="D1747" s="86"/>
      <c r="E1747" s="84"/>
      <c r="F1747" s="87"/>
    </row>
    <row r="1748" spans="1:6" x14ac:dyDescent="0.25">
      <c r="A1748" s="84"/>
      <c r="B1748" s="85"/>
      <c r="C1748" s="84"/>
      <c r="D1748" s="86"/>
      <c r="E1748" s="84"/>
      <c r="F1748" s="87"/>
    </row>
    <row r="1749" spans="1:6" x14ac:dyDescent="0.25">
      <c r="A1749" s="84"/>
      <c r="B1749" s="85"/>
      <c r="C1749" s="84"/>
      <c r="D1749" s="86"/>
      <c r="E1749" s="84"/>
      <c r="F1749" s="87"/>
    </row>
    <row r="1750" spans="1:6" x14ac:dyDescent="0.25">
      <c r="A1750" s="84"/>
      <c r="B1750" s="85"/>
      <c r="C1750" s="84"/>
      <c r="D1750" s="86"/>
      <c r="E1750" s="84"/>
      <c r="F1750" s="87"/>
    </row>
    <row r="1751" spans="1:6" x14ac:dyDescent="0.25">
      <c r="A1751" s="84"/>
      <c r="B1751" s="85"/>
      <c r="C1751" s="84"/>
      <c r="D1751" s="86"/>
      <c r="E1751" s="84"/>
      <c r="F1751" s="87"/>
    </row>
    <row r="1752" spans="1:6" x14ac:dyDescent="0.25">
      <c r="A1752" s="84"/>
      <c r="B1752" s="85"/>
      <c r="C1752" s="84"/>
      <c r="D1752" s="86"/>
      <c r="E1752" s="84"/>
      <c r="F1752" s="87"/>
    </row>
    <row r="1753" spans="1:6" x14ac:dyDescent="0.25">
      <c r="A1753" s="84"/>
      <c r="B1753" s="85"/>
      <c r="C1753" s="84"/>
      <c r="D1753" s="86"/>
      <c r="E1753" s="84"/>
      <c r="F1753" s="87"/>
    </row>
    <row r="1754" spans="1:6" x14ac:dyDescent="0.25">
      <c r="A1754" s="84"/>
      <c r="B1754" s="85"/>
      <c r="C1754" s="84"/>
      <c r="D1754" s="86"/>
      <c r="E1754" s="84"/>
      <c r="F1754" s="87"/>
    </row>
    <row r="1755" spans="1:6" x14ac:dyDescent="0.25">
      <c r="A1755" s="84"/>
      <c r="B1755" s="85"/>
      <c r="C1755" s="84"/>
      <c r="D1755" s="86"/>
      <c r="E1755" s="84"/>
      <c r="F1755" s="87"/>
    </row>
    <row r="1756" spans="1:6" x14ac:dyDescent="0.25">
      <c r="A1756" s="84"/>
      <c r="B1756" s="85"/>
      <c r="C1756" s="84"/>
      <c r="D1756" s="86"/>
      <c r="E1756" s="84"/>
      <c r="F1756" s="87"/>
    </row>
    <row r="1757" spans="1:6" x14ac:dyDescent="0.25">
      <c r="A1757" s="84"/>
      <c r="B1757" s="85"/>
      <c r="C1757" s="84"/>
      <c r="D1757" s="86"/>
      <c r="E1757" s="84"/>
      <c r="F1757" s="87"/>
    </row>
    <row r="1758" spans="1:6" x14ac:dyDescent="0.25">
      <c r="A1758" s="84"/>
      <c r="B1758" s="85"/>
      <c r="C1758" s="84"/>
      <c r="D1758" s="86"/>
      <c r="E1758" s="84"/>
      <c r="F1758" s="87"/>
    </row>
    <row r="1759" spans="1:6" x14ac:dyDescent="0.25">
      <c r="A1759" s="84"/>
      <c r="B1759" s="85"/>
      <c r="C1759" s="84"/>
      <c r="D1759" s="86"/>
      <c r="E1759" s="84"/>
      <c r="F1759" s="87"/>
    </row>
    <row r="1760" spans="1:6" x14ac:dyDescent="0.25">
      <c r="A1760" s="84"/>
      <c r="B1760" s="85"/>
      <c r="C1760" s="84"/>
      <c r="D1760" s="86"/>
      <c r="E1760" s="84"/>
      <c r="F1760" s="87"/>
    </row>
    <row r="1761" spans="1:6" x14ac:dyDescent="0.25">
      <c r="A1761" s="84"/>
      <c r="B1761" s="85"/>
      <c r="C1761" s="84"/>
      <c r="D1761" s="86"/>
      <c r="E1761" s="84"/>
      <c r="F1761" s="87"/>
    </row>
    <row r="1762" spans="1:6" x14ac:dyDescent="0.25">
      <c r="A1762" s="84"/>
      <c r="B1762" s="85"/>
      <c r="C1762" s="84"/>
      <c r="D1762" s="86"/>
      <c r="E1762" s="84"/>
      <c r="F1762" s="87"/>
    </row>
    <row r="1763" spans="1:6" x14ac:dyDescent="0.25">
      <c r="A1763" s="84"/>
      <c r="B1763" s="85"/>
      <c r="C1763" s="84"/>
      <c r="D1763" s="86"/>
      <c r="E1763" s="84"/>
      <c r="F1763" s="87"/>
    </row>
    <row r="1764" spans="1:6" x14ac:dyDescent="0.25">
      <c r="A1764" s="84"/>
      <c r="B1764" s="85"/>
      <c r="C1764" s="84"/>
      <c r="D1764" s="86"/>
      <c r="E1764" s="84"/>
      <c r="F1764" s="87"/>
    </row>
    <row r="1765" spans="1:6" x14ac:dyDescent="0.25">
      <c r="A1765" s="84"/>
      <c r="B1765" s="85"/>
      <c r="C1765" s="84"/>
      <c r="D1765" s="86"/>
      <c r="E1765" s="84"/>
      <c r="F1765" s="87"/>
    </row>
    <row r="1766" spans="1:6" x14ac:dyDescent="0.25">
      <c r="A1766" s="84"/>
      <c r="B1766" s="85"/>
      <c r="C1766" s="84"/>
      <c r="D1766" s="86"/>
      <c r="E1766" s="84"/>
      <c r="F1766" s="87"/>
    </row>
    <row r="1767" spans="1:6" x14ac:dyDescent="0.25">
      <c r="A1767" s="84"/>
      <c r="B1767" s="85"/>
      <c r="C1767" s="84"/>
      <c r="D1767" s="86"/>
      <c r="E1767" s="84"/>
      <c r="F1767" s="87"/>
    </row>
    <row r="1768" spans="1:6" x14ac:dyDescent="0.25">
      <c r="A1768" s="84"/>
      <c r="B1768" s="85"/>
      <c r="C1768" s="84"/>
      <c r="D1768" s="86"/>
      <c r="E1768" s="84"/>
      <c r="F1768" s="87"/>
    </row>
    <row r="1769" spans="1:6" x14ac:dyDescent="0.25">
      <c r="A1769" s="84"/>
      <c r="B1769" s="85"/>
      <c r="C1769" s="84"/>
      <c r="D1769" s="86"/>
      <c r="E1769" s="84"/>
      <c r="F1769" s="87"/>
    </row>
    <row r="1770" spans="1:6" x14ac:dyDescent="0.25">
      <c r="A1770" s="84"/>
      <c r="B1770" s="85"/>
      <c r="C1770" s="84"/>
      <c r="D1770" s="86"/>
      <c r="E1770" s="84"/>
      <c r="F1770" s="87"/>
    </row>
    <row r="1771" spans="1:6" x14ac:dyDescent="0.25">
      <c r="A1771" s="84"/>
      <c r="B1771" s="85"/>
      <c r="C1771" s="84"/>
      <c r="D1771" s="86"/>
      <c r="E1771" s="84"/>
      <c r="F1771" s="87"/>
    </row>
    <row r="1772" spans="1:6" x14ac:dyDescent="0.25">
      <c r="A1772" s="84"/>
      <c r="B1772" s="85"/>
      <c r="C1772" s="84"/>
      <c r="D1772" s="86"/>
      <c r="E1772" s="84"/>
      <c r="F1772" s="87"/>
    </row>
    <row r="1773" spans="1:6" x14ac:dyDescent="0.25">
      <c r="A1773" s="84"/>
      <c r="B1773" s="85"/>
      <c r="C1773" s="84"/>
      <c r="D1773" s="86"/>
      <c r="E1773" s="84"/>
      <c r="F1773" s="87"/>
    </row>
    <row r="1774" spans="1:6" x14ac:dyDescent="0.25">
      <c r="A1774" s="84"/>
      <c r="B1774" s="85"/>
      <c r="C1774" s="84"/>
      <c r="D1774" s="86"/>
      <c r="E1774" s="84"/>
      <c r="F1774" s="87"/>
    </row>
    <row r="1775" spans="1:6" x14ac:dyDescent="0.25">
      <c r="A1775" s="84"/>
      <c r="B1775" s="85"/>
      <c r="C1775" s="84"/>
      <c r="D1775" s="86"/>
      <c r="E1775" s="84"/>
      <c r="F1775" s="87"/>
    </row>
    <row r="1776" spans="1:6" x14ac:dyDescent="0.25">
      <c r="A1776" s="84"/>
      <c r="B1776" s="85"/>
      <c r="C1776" s="84"/>
      <c r="D1776" s="86"/>
      <c r="E1776" s="84"/>
      <c r="F1776" s="87"/>
    </row>
    <row r="1777" spans="1:6" x14ac:dyDescent="0.25">
      <c r="A1777" s="84"/>
      <c r="B1777" s="85"/>
      <c r="C1777" s="84"/>
      <c r="D1777" s="86"/>
      <c r="E1777" s="84"/>
      <c r="F1777" s="87"/>
    </row>
    <row r="1778" spans="1:6" x14ac:dyDescent="0.25">
      <c r="A1778" s="84"/>
      <c r="B1778" s="85"/>
      <c r="C1778" s="84"/>
      <c r="D1778" s="86"/>
      <c r="E1778" s="84"/>
      <c r="F1778" s="87"/>
    </row>
    <row r="1779" spans="1:6" x14ac:dyDescent="0.25">
      <c r="A1779" s="84"/>
      <c r="B1779" s="85"/>
      <c r="C1779" s="84"/>
      <c r="D1779" s="86"/>
      <c r="E1779" s="84"/>
      <c r="F1779" s="87"/>
    </row>
    <row r="1780" spans="1:6" x14ac:dyDescent="0.25">
      <c r="A1780" s="84"/>
      <c r="B1780" s="85"/>
      <c r="C1780" s="84"/>
      <c r="D1780" s="86"/>
      <c r="E1780" s="84"/>
      <c r="F1780" s="87"/>
    </row>
    <row r="1781" spans="1:6" x14ac:dyDescent="0.25">
      <c r="A1781" s="84"/>
      <c r="B1781" s="85"/>
      <c r="C1781" s="84"/>
      <c r="D1781" s="86"/>
      <c r="E1781" s="84"/>
      <c r="F1781" s="87"/>
    </row>
    <row r="1782" spans="1:6" x14ac:dyDescent="0.25">
      <c r="A1782" s="84"/>
      <c r="B1782" s="85"/>
      <c r="C1782" s="84"/>
      <c r="D1782" s="86"/>
      <c r="E1782" s="84"/>
      <c r="F1782" s="87"/>
    </row>
    <row r="1783" spans="1:6" x14ac:dyDescent="0.25">
      <c r="A1783" s="84"/>
      <c r="B1783" s="85"/>
      <c r="C1783" s="84"/>
      <c r="D1783" s="86"/>
      <c r="E1783" s="84"/>
      <c r="F1783" s="87"/>
    </row>
    <row r="1784" spans="1:6" x14ac:dyDescent="0.25">
      <c r="A1784" s="84"/>
      <c r="B1784" s="85"/>
      <c r="C1784" s="84"/>
      <c r="D1784" s="86"/>
      <c r="E1784" s="84"/>
      <c r="F1784" s="87"/>
    </row>
    <row r="1785" spans="1:6" x14ac:dyDescent="0.25">
      <c r="A1785" s="84"/>
      <c r="B1785" s="85"/>
      <c r="C1785" s="84"/>
      <c r="D1785" s="86"/>
      <c r="E1785" s="84"/>
      <c r="F1785" s="87"/>
    </row>
    <row r="1786" spans="1:6" x14ac:dyDescent="0.25">
      <c r="A1786" s="84"/>
      <c r="B1786" s="85"/>
      <c r="C1786" s="84"/>
      <c r="D1786" s="86"/>
      <c r="E1786" s="84"/>
      <c r="F1786" s="87"/>
    </row>
    <row r="1787" spans="1:6" x14ac:dyDescent="0.25">
      <c r="A1787" s="84"/>
      <c r="B1787" s="85"/>
      <c r="C1787" s="84"/>
      <c r="D1787" s="86"/>
      <c r="E1787" s="84"/>
      <c r="F1787" s="87"/>
    </row>
    <row r="1788" spans="1:6" x14ac:dyDescent="0.25">
      <c r="A1788" s="84"/>
      <c r="B1788" s="85"/>
      <c r="C1788" s="84"/>
      <c r="D1788" s="86"/>
      <c r="E1788" s="84"/>
      <c r="F1788" s="87"/>
    </row>
    <row r="1789" spans="1:6" x14ac:dyDescent="0.25">
      <c r="A1789" s="84"/>
      <c r="B1789" s="85"/>
      <c r="C1789" s="84"/>
      <c r="D1789" s="86"/>
      <c r="E1789" s="84"/>
      <c r="F1789" s="87"/>
    </row>
    <row r="1790" spans="1:6" x14ac:dyDescent="0.25">
      <c r="A1790" s="84"/>
      <c r="B1790" s="85"/>
      <c r="C1790" s="84"/>
      <c r="D1790" s="86"/>
      <c r="E1790" s="84"/>
      <c r="F1790" s="87"/>
    </row>
    <row r="1791" spans="1:6" x14ac:dyDescent="0.25">
      <c r="A1791" s="84"/>
      <c r="B1791" s="85"/>
      <c r="C1791" s="84"/>
      <c r="D1791" s="86"/>
      <c r="E1791" s="84"/>
      <c r="F1791" s="87"/>
    </row>
    <row r="1792" spans="1:6" x14ac:dyDescent="0.25">
      <c r="A1792" s="84"/>
      <c r="B1792" s="85"/>
      <c r="C1792" s="84"/>
      <c r="D1792" s="86"/>
      <c r="E1792" s="84"/>
      <c r="F1792" s="87"/>
    </row>
    <row r="1793" spans="1:6" x14ac:dyDescent="0.25">
      <c r="A1793" s="84"/>
      <c r="B1793" s="85"/>
      <c r="C1793" s="84"/>
      <c r="D1793" s="86"/>
      <c r="E1793" s="84"/>
      <c r="F1793" s="87"/>
    </row>
    <row r="1794" spans="1:6" x14ac:dyDescent="0.25">
      <c r="A1794" s="84"/>
      <c r="B1794" s="85"/>
      <c r="C1794" s="84"/>
      <c r="D1794" s="86"/>
      <c r="E1794" s="84"/>
      <c r="F1794" s="87"/>
    </row>
    <row r="1795" spans="1:6" x14ac:dyDescent="0.25">
      <c r="A1795" s="84"/>
      <c r="B1795" s="85"/>
      <c r="C1795" s="84"/>
      <c r="D1795" s="86"/>
      <c r="E1795" s="84"/>
      <c r="F1795" s="87"/>
    </row>
    <row r="1796" spans="1:6" x14ac:dyDescent="0.25">
      <c r="A1796" s="84"/>
      <c r="B1796" s="85"/>
      <c r="C1796" s="84"/>
      <c r="D1796" s="86"/>
      <c r="E1796" s="84"/>
      <c r="F1796" s="87"/>
    </row>
    <row r="1797" spans="1:6" x14ac:dyDescent="0.25">
      <c r="A1797" s="84"/>
      <c r="B1797" s="85"/>
      <c r="C1797" s="84"/>
      <c r="D1797" s="86"/>
      <c r="E1797" s="84"/>
      <c r="F1797" s="87"/>
    </row>
    <row r="1798" spans="1:6" x14ac:dyDescent="0.25">
      <c r="A1798" s="84"/>
      <c r="B1798" s="85"/>
      <c r="C1798" s="84"/>
      <c r="D1798" s="86"/>
      <c r="E1798" s="84"/>
      <c r="F1798" s="87"/>
    </row>
    <row r="1799" spans="1:6" x14ac:dyDescent="0.25">
      <c r="A1799" s="84"/>
      <c r="B1799" s="85"/>
      <c r="C1799" s="84"/>
      <c r="D1799" s="86"/>
      <c r="E1799" s="84"/>
      <c r="F1799" s="87"/>
    </row>
    <row r="1800" spans="1:6" x14ac:dyDescent="0.25">
      <c r="A1800" s="84"/>
      <c r="B1800" s="85"/>
      <c r="C1800" s="84"/>
      <c r="D1800" s="86"/>
      <c r="E1800" s="84"/>
      <c r="F1800" s="87"/>
    </row>
    <row r="1801" spans="1:6" x14ac:dyDescent="0.25">
      <c r="A1801" s="84"/>
      <c r="B1801" s="85"/>
      <c r="C1801" s="84"/>
      <c r="D1801" s="86"/>
      <c r="E1801" s="84"/>
      <c r="F1801" s="87"/>
    </row>
    <row r="1802" spans="1:6" x14ac:dyDescent="0.25">
      <c r="A1802" s="84"/>
      <c r="B1802" s="85"/>
      <c r="C1802" s="84"/>
      <c r="D1802" s="86"/>
      <c r="E1802" s="84"/>
      <c r="F1802" s="87"/>
    </row>
    <row r="1803" spans="1:6" x14ac:dyDescent="0.25">
      <c r="A1803" s="84"/>
      <c r="B1803" s="85"/>
      <c r="C1803" s="84"/>
      <c r="D1803" s="86"/>
      <c r="E1803" s="84"/>
      <c r="F1803" s="87"/>
    </row>
    <row r="1804" spans="1:6" x14ac:dyDescent="0.25">
      <c r="A1804" s="84"/>
      <c r="B1804" s="85"/>
      <c r="C1804" s="84"/>
      <c r="D1804" s="86"/>
      <c r="E1804" s="84"/>
      <c r="F1804" s="87"/>
    </row>
    <row r="1805" spans="1:6" x14ac:dyDescent="0.25">
      <c r="A1805" s="84"/>
      <c r="B1805" s="85"/>
      <c r="C1805" s="84"/>
      <c r="D1805" s="86"/>
      <c r="E1805" s="84"/>
      <c r="F1805" s="87"/>
    </row>
    <row r="1806" spans="1:6" x14ac:dyDescent="0.25">
      <c r="A1806" s="84"/>
      <c r="B1806" s="85"/>
      <c r="C1806" s="84"/>
      <c r="D1806" s="86"/>
      <c r="E1806" s="84"/>
      <c r="F1806" s="87"/>
    </row>
    <row r="1807" spans="1:6" x14ac:dyDescent="0.25">
      <c r="A1807" s="84"/>
      <c r="B1807" s="85"/>
      <c r="C1807" s="84"/>
      <c r="D1807" s="86"/>
      <c r="E1807" s="84"/>
      <c r="F1807" s="87"/>
    </row>
    <row r="1808" spans="1:6" x14ac:dyDescent="0.25">
      <c r="A1808" s="84"/>
      <c r="B1808" s="85"/>
      <c r="C1808" s="84"/>
      <c r="D1808" s="86"/>
      <c r="E1808" s="84"/>
      <c r="F1808" s="87"/>
    </row>
    <row r="1809" spans="1:6" x14ac:dyDescent="0.25">
      <c r="A1809" s="84"/>
      <c r="B1809" s="85"/>
      <c r="C1809" s="84"/>
      <c r="D1809" s="86"/>
      <c r="E1809" s="84"/>
      <c r="F1809" s="87"/>
    </row>
    <row r="1810" spans="1:6" x14ac:dyDescent="0.25">
      <c r="A1810" s="84"/>
      <c r="B1810" s="85"/>
      <c r="C1810" s="84"/>
      <c r="D1810" s="86"/>
      <c r="E1810" s="84"/>
      <c r="F1810" s="87"/>
    </row>
    <row r="1811" spans="1:6" x14ac:dyDescent="0.25">
      <c r="A1811" s="84"/>
      <c r="B1811" s="85"/>
      <c r="C1811" s="84"/>
      <c r="D1811" s="86"/>
      <c r="E1811" s="84"/>
      <c r="F1811" s="87"/>
    </row>
    <row r="1812" spans="1:6" x14ac:dyDescent="0.25">
      <c r="A1812" s="84"/>
      <c r="B1812" s="85"/>
      <c r="C1812" s="84"/>
      <c r="D1812" s="86"/>
      <c r="E1812" s="84"/>
      <c r="F1812" s="87"/>
    </row>
    <row r="1813" spans="1:6" x14ac:dyDescent="0.25">
      <c r="A1813" s="84"/>
      <c r="B1813" s="85"/>
      <c r="C1813" s="84"/>
      <c r="D1813" s="86"/>
      <c r="E1813" s="84"/>
      <c r="F1813" s="87"/>
    </row>
    <row r="1814" spans="1:6" x14ac:dyDescent="0.25">
      <c r="A1814" s="84"/>
      <c r="B1814" s="85"/>
      <c r="C1814" s="84"/>
      <c r="D1814" s="86"/>
      <c r="E1814" s="84"/>
      <c r="F1814" s="87"/>
    </row>
    <row r="1815" spans="1:6" x14ac:dyDescent="0.25">
      <c r="A1815" s="84"/>
      <c r="B1815" s="85"/>
      <c r="C1815" s="84"/>
      <c r="D1815" s="86"/>
      <c r="E1815" s="84"/>
      <c r="F1815" s="87"/>
    </row>
    <row r="1816" spans="1:6" x14ac:dyDescent="0.25">
      <c r="A1816" s="84"/>
      <c r="B1816" s="85"/>
      <c r="C1816" s="84"/>
      <c r="D1816" s="86"/>
      <c r="E1816" s="84"/>
      <c r="F1816" s="87"/>
    </row>
    <row r="1817" spans="1:6" x14ac:dyDescent="0.25">
      <c r="A1817" s="84"/>
      <c r="B1817" s="85"/>
      <c r="C1817" s="84"/>
      <c r="D1817" s="86"/>
      <c r="E1817" s="84"/>
      <c r="F1817" s="87"/>
    </row>
    <row r="1818" spans="1:6" x14ac:dyDescent="0.25">
      <c r="A1818" s="84"/>
      <c r="B1818" s="85"/>
      <c r="C1818" s="84"/>
      <c r="D1818" s="86"/>
      <c r="E1818" s="84"/>
      <c r="F1818" s="87"/>
    </row>
    <row r="1819" spans="1:6" x14ac:dyDescent="0.25">
      <c r="A1819" s="84"/>
      <c r="B1819" s="85"/>
      <c r="C1819" s="84"/>
      <c r="D1819" s="86"/>
      <c r="E1819" s="84"/>
      <c r="F1819" s="87"/>
    </row>
    <row r="1820" spans="1:6" x14ac:dyDescent="0.25">
      <c r="A1820" s="84"/>
      <c r="B1820" s="85"/>
      <c r="C1820" s="84"/>
      <c r="D1820" s="86"/>
      <c r="E1820" s="84"/>
      <c r="F1820" s="87"/>
    </row>
    <row r="1821" spans="1:6" x14ac:dyDescent="0.25">
      <c r="A1821" s="84"/>
      <c r="B1821" s="85"/>
      <c r="C1821" s="84"/>
      <c r="D1821" s="86"/>
      <c r="E1821" s="84"/>
      <c r="F1821" s="87"/>
    </row>
    <row r="1822" spans="1:6" x14ac:dyDescent="0.25">
      <c r="A1822" s="84"/>
      <c r="B1822" s="85"/>
      <c r="C1822" s="84"/>
      <c r="D1822" s="86"/>
      <c r="E1822" s="84"/>
      <c r="F1822" s="87"/>
    </row>
    <row r="1823" spans="1:6" x14ac:dyDescent="0.25">
      <c r="A1823" s="84"/>
      <c r="B1823" s="85"/>
      <c r="C1823" s="84"/>
      <c r="D1823" s="86"/>
      <c r="E1823" s="84"/>
      <c r="F1823" s="87"/>
    </row>
    <row r="1824" spans="1:6" x14ac:dyDescent="0.25">
      <c r="A1824" s="84"/>
      <c r="B1824" s="85"/>
      <c r="C1824" s="84"/>
      <c r="D1824" s="86"/>
      <c r="E1824" s="84"/>
      <c r="F1824" s="87"/>
    </row>
    <row r="1825" spans="1:6" x14ac:dyDescent="0.25">
      <c r="A1825" s="84"/>
      <c r="B1825" s="85"/>
      <c r="C1825" s="84"/>
      <c r="D1825" s="86"/>
      <c r="E1825" s="84"/>
      <c r="F1825" s="87"/>
    </row>
    <row r="1826" spans="1:6" x14ac:dyDescent="0.25">
      <c r="A1826" s="84"/>
      <c r="B1826" s="85"/>
      <c r="C1826" s="84"/>
      <c r="D1826" s="86"/>
      <c r="E1826" s="84"/>
      <c r="F1826" s="87"/>
    </row>
    <row r="1827" spans="1:6" x14ac:dyDescent="0.25">
      <c r="A1827" s="84"/>
      <c r="B1827" s="85"/>
      <c r="C1827" s="84"/>
      <c r="D1827" s="86"/>
      <c r="E1827" s="84"/>
      <c r="F1827" s="87"/>
    </row>
    <row r="1828" spans="1:6" x14ac:dyDescent="0.25">
      <c r="A1828" s="84"/>
      <c r="B1828" s="85"/>
      <c r="C1828" s="84"/>
      <c r="D1828" s="86"/>
      <c r="E1828" s="84"/>
      <c r="F1828" s="87"/>
    </row>
    <row r="1829" spans="1:6" x14ac:dyDescent="0.25">
      <c r="A1829" s="84"/>
      <c r="B1829" s="85"/>
      <c r="C1829" s="84"/>
      <c r="D1829" s="86"/>
      <c r="E1829" s="84"/>
      <c r="F1829" s="87"/>
    </row>
    <row r="1830" spans="1:6" x14ac:dyDescent="0.25">
      <c r="A1830" s="84"/>
      <c r="B1830" s="85"/>
      <c r="C1830" s="84"/>
      <c r="D1830" s="86"/>
      <c r="E1830" s="84"/>
      <c r="F1830" s="87"/>
    </row>
    <row r="1831" spans="1:6" x14ac:dyDescent="0.25">
      <c r="A1831" s="84"/>
      <c r="B1831" s="85"/>
      <c r="C1831" s="84"/>
      <c r="D1831" s="86"/>
      <c r="E1831" s="84"/>
      <c r="F1831" s="87"/>
    </row>
    <row r="1832" spans="1:6" x14ac:dyDescent="0.25">
      <c r="A1832" s="84"/>
      <c r="B1832" s="85"/>
      <c r="C1832" s="84"/>
      <c r="D1832" s="86"/>
      <c r="E1832" s="84"/>
      <c r="F1832" s="87"/>
    </row>
    <row r="1833" spans="1:6" x14ac:dyDescent="0.25">
      <c r="A1833" s="84"/>
      <c r="B1833" s="85"/>
      <c r="C1833" s="84"/>
      <c r="D1833" s="86"/>
      <c r="E1833" s="84"/>
      <c r="F1833" s="87"/>
    </row>
    <row r="1834" spans="1:6" x14ac:dyDescent="0.25">
      <c r="A1834" s="84"/>
      <c r="B1834" s="85"/>
      <c r="C1834" s="84"/>
      <c r="D1834" s="86"/>
      <c r="E1834" s="84"/>
      <c r="F1834" s="87"/>
    </row>
    <row r="1835" spans="1:6" x14ac:dyDescent="0.25">
      <c r="A1835" s="84"/>
      <c r="B1835" s="85"/>
      <c r="C1835" s="84"/>
      <c r="D1835" s="86"/>
      <c r="E1835" s="84"/>
      <c r="F1835" s="87"/>
    </row>
    <row r="1836" spans="1:6" x14ac:dyDescent="0.25">
      <c r="A1836" s="84"/>
      <c r="B1836" s="85"/>
      <c r="C1836" s="84"/>
      <c r="D1836" s="86"/>
      <c r="E1836" s="84"/>
      <c r="F1836" s="87"/>
    </row>
    <row r="1837" spans="1:6" x14ac:dyDescent="0.25">
      <c r="A1837" s="84"/>
      <c r="B1837" s="85"/>
      <c r="C1837" s="84"/>
      <c r="D1837" s="86"/>
      <c r="E1837" s="84"/>
      <c r="F1837" s="87"/>
    </row>
    <row r="1838" spans="1:6" x14ac:dyDescent="0.25">
      <c r="A1838" s="84"/>
      <c r="B1838" s="85"/>
      <c r="C1838" s="84"/>
      <c r="D1838" s="86"/>
      <c r="E1838" s="84"/>
      <c r="F1838" s="87"/>
    </row>
    <row r="1839" spans="1:6" x14ac:dyDescent="0.25">
      <c r="A1839" s="84"/>
      <c r="B1839" s="85"/>
      <c r="C1839" s="84"/>
      <c r="D1839" s="86"/>
      <c r="E1839" s="84"/>
      <c r="F1839" s="87"/>
    </row>
    <row r="1840" spans="1:6" x14ac:dyDescent="0.25">
      <c r="A1840" s="84"/>
      <c r="B1840" s="85"/>
      <c r="C1840" s="84"/>
      <c r="D1840" s="86"/>
      <c r="E1840" s="84"/>
      <c r="F1840" s="87"/>
    </row>
    <row r="1841" spans="1:6" x14ac:dyDescent="0.25">
      <c r="A1841" s="84"/>
      <c r="B1841" s="85"/>
      <c r="C1841" s="84"/>
      <c r="D1841" s="86"/>
      <c r="E1841" s="84"/>
      <c r="F1841" s="87"/>
    </row>
    <row r="1842" spans="1:6" x14ac:dyDescent="0.25">
      <c r="A1842" s="84"/>
      <c r="B1842" s="85"/>
      <c r="C1842" s="84"/>
      <c r="D1842" s="86"/>
      <c r="E1842" s="84"/>
      <c r="F1842" s="87"/>
    </row>
    <row r="1843" spans="1:6" x14ac:dyDescent="0.25">
      <c r="A1843" s="84"/>
      <c r="B1843" s="85"/>
      <c r="C1843" s="84"/>
      <c r="D1843" s="86"/>
      <c r="E1843" s="84"/>
      <c r="F1843" s="87"/>
    </row>
    <row r="1844" spans="1:6" x14ac:dyDescent="0.25">
      <c r="A1844" s="84"/>
      <c r="B1844" s="85"/>
      <c r="C1844" s="84"/>
      <c r="D1844" s="86"/>
      <c r="E1844" s="84"/>
      <c r="F1844" s="87"/>
    </row>
    <row r="1845" spans="1:6" x14ac:dyDescent="0.25">
      <c r="A1845" s="84"/>
      <c r="B1845" s="85"/>
      <c r="C1845" s="84"/>
      <c r="D1845" s="86"/>
      <c r="E1845" s="84"/>
      <c r="F1845" s="87"/>
    </row>
    <row r="1846" spans="1:6" x14ac:dyDescent="0.25">
      <c r="A1846" s="84"/>
      <c r="B1846" s="85"/>
      <c r="C1846" s="84"/>
      <c r="D1846" s="86"/>
      <c r="E1846" s="84"/>
      <c r="F1846" s="87"/>
    </row>
    <row r="1847" spans="1:6" x14ac:dyDescent="0.25">
      <c r="A1847" s="84"/>
      <c r="B1847" s="85"/>
      <c r="C1847" s="84"/>
      <c r="D1847" s="86"/>
      <c r="E1847" s="84"/>
      <c r="F1847" s="87"/>
    </row>
    <row r="1848" spans="1:6" x14ac:dyDescent="0.25">
      <c r="A1848" s="84"/>
      <c r="B1848" s="85"/>
      <c r="C1848" s="84"/>
      <c r="D1848" s="86"/>
      <c r="E1848" s="84"/>
      <c r="F1848" s="87"/>
    </row>
    <row r="1849" spans="1:6" x14ac:dyDescent="0.25">
      <c r="A1849" s="84"/>
      <c r="B1849" s="85"/>
      <c r="C1849" s="84"/>
      <c r="D1849" s="86"/>
      <c r="E1849" s="84"/>
      <c r="F1849" s="87"/>
    </row>
    <row r="1850" spans="1:6" x14ac:dyDescent="0.25">
      <c r="A1850" s="84"/>
      <c r="B1850" s="85"/>
      <c r="C1850" s="84"/>
      <c r="D1850" s="86"/>
      <c r="E1850" s="84"/>
      <c r="F1850" s="87"/>
    </row>
    <row r="1851" spans="1:6" x14ac:dyDescent="0.25">
      <c r="A1851" s="84"/>
      <c r="B1851" s="85"/>
      <c r="C1851" s="84"/>
      <c r="D1851" s="86"/>
      <c r="E1851" s="84"/>
      <c r="F1851" s="87"/>
    </row>
    <row r="1852" spans="1:6" x14ac:dyDescent="0.25">
      <c r="A1852" s="84"/>
      <c r="B1852" s="85"/>
      <c r="C1852" s="84"/>
      <c r="D1852" s="86"/>
      <c r="E1852" s="84"/>
      <c r="F1852" s="87"/>
    </row>
    <row r="1853" spans="1:6" x14ac:dyDescent="0.25">
      <c r="A1853" s="84"/>
      <c r="B1853" s="85"/>
      <c r="C1853" s="84"/>
      <c r="D1853" s="86"/>
      <c r="E1853" s="84"/>
      <c r="F1853" s="87"/>
    </row>
    <row r="1854" spans="1:6" x14ac:dyDescent="0.25">
      <c r="A1854" s="84"/>
      <c r="B1854" s="85"/>
      <c r="C1854" s="84"/>
      <c r="D1854" s="86"/>
      <c r="E1854" s="84"/>
      <c r="F1854" s="87"/>
    </row>
    <row r="1855" spans="1:6" x14ac:dyDescent="0.25">
      <c r="A1855" s="84"/>
      <c r="B1855" s="85"/>
      <c r="C1855" s="84"/>
      <c r="D1855" s="86"/>
      <c r="E1855" s="84"/>
      <c r="F1855" s="87"/>
    </row>
    <row r="1856" spans="1:6" x14ac:dyDescent="0.25">
      <c r="A1856" s="84"/>
      <c r="B1856" s="85"/>
      <c r="C1856" s="84"/>
      <c r="D1856" s="86"/>
      <c r="E1856" s="84"/>
      <c r="F1856" s="87"/>
    </row>
    <row r="1857" spans="1:6" x14ac:dyDescent="0.25">
      <c r="A1857" s="84"/>
      <c r="B1857" s="85"/>
      <c r="C1857" s="84"/>
      <c r="D1857" s="86"/>
      <c r="E1857" s="84"/>
      <c r="F1857" s="87"/>
    </row>
    <row r="1858" spans="1:6" x14ac:dyDescent="0.25">
      <c r="A1858" s="84"/>
      <c r="B1858" s="85"/>
      <c r="C1858" s="84"/>
      <c r="D1858" s="86"/>
      <c r="E1858" s="84"/>
      <c r="F1858" s="87"/>
    </row>
    <row r="1859" spans="1:6" x14ac:dyDescent="0.25">
      <c r="A1859" s="84"/>
      <c r="B1859" s="85"/>
      <c r="C1859" s="84"/>
      <c r="D1859" s="86"/>
      <c r="E1859" s="84"/>
      <c r="F1859" s="87"/>
    </row>
    <row r="1860" spans="1:6" x14ac:dyDescent="0.25">
      <c r="A1860" s="84"/>
      <c r="B1860" s="85"/>
      <c r="C1860" s="84"/>
      <c r="D1860" s="86"/>
      <c r="E1860" s="84"/>
      <c r="F1860" s="87"/>
    </row>
    <row r="1861" spans="1:6" x14ac:dyDescent="0.25">
      <c r="A1861" s="84"/>
      <c r="B1861" s="85"/>
      <c r="C1861" s="84"/>
      <c r="D1861" s="86"/>
      <c r="E1861" s="84"/>
      <c r="F1861" s="87"/>
    </row>
    <row r="1862" spans="1:6" x14ac:dyDescent="0.25">
      <c r="A1862" s="84"/>
      <c r="B1862" s="85"/>
      <c r="C1862" s="84"/>
      <c r="D1862" s="86"/>
      <c r="E1862" s="84"/>
      <c r="F1862" s="87"/>
    </row>
    <row r="1863" spans="1:6" x14ac:dyDescent="0.25">
      <c r="A1863" s="84"/>
      <c r="B1863" s="85"/>
      <c r="C1863" s="84"/>
      <c r="D1863" s="86"/>
      <c r="E1863" s="84"/>
      <c r="F1863" s="87"/>
    </row>
    <row r="1864" spans="1:6" x14ac:dyDescent="0.25">
      <c r="A1864" s="84"/>
      <c r="B1864" s="85"/>
      <c r="C1864" s="84"/>
      <c r="D1864" s="86"/>
      <c r="E1864" s="84"/>
      <c r="F1864" s="87"/>
    </row>
    <row r="1865" spans="1:6" x14ac:dyDescent="0.25">
      <c r="A1865" s="84"/>
      <c r="B1865" s="85"/>
      <c r="C1865" s="84"/>
      <c r="D1865" s="86"/>
      <c r="E1865" s="84"/>
      <c r="F1865" s="87"/>
    </row>
    <row r="1866" spans="1:6" x14ac:dyDescent="0.25">
      <c r="A1866" s="84"/>
      <c r="B1866" s="85"/>
      <c r="C1866" s="84"/>
      <c r="D1866" s="86"/>
      <c r="E1866" s="84"/>
      <c r="F1866" s="87"/>
    </row>
    <row r="1867" spans="1:6" x14ac:dyDescent="0.25">
      <c r="A1867" s="84"/>
      <c r="B1867" s="85"/>
      <c r="C1867" s="84"/>
      <c r="D1867" s="86"/>
      <c r="E1867" s="84"/>
      <c r="F1867" s="87"/>
    </row>
    <row r="1868" spans="1:6" x14ac:dyDescent="0.25">
      <c r="A1868" s="84"/>
      <c r="B1868" s="85"/>
      <c r="C1868" s="84"/>
      <c r="D1868" s="86"/>
      <c r="E1868" s="84"/>
      <c r="F1868" s="87"/>
    </row>
    <row r="1869" spans="1:6" x14ac:dyDescent="0.25">
      <c r="A1869" s="84"/>
      <c r="B1869" s="85"/>
      <c r="C1869" s="84"/>
      <c r="D1869" s="86"/>
      <c r="E1869" s="84"/>
      <c r="F1869" s="87"/>
    </row>
    <row r="1870" spans="1:6" x14ac:dyDescent="0.25">
      <c r="A1870" s="84"/>
      <c r="B1870" s="85"/>
      <c r="C1870" s="84"/>
      <c r="D1870" s="86"/>
      <c r="E1870" s="84"/>
      <c r="F1870" s="87"/>
    </row>
    <row r="1871" spans="1:6" x14ac:dyDescent="0.25">
      <c r="A1871" s="84"/>
      <c r="B1871" s="85"/>
      <c r="C1871" s="84"/>
      <c r="D1871" s="86"/>
      <c r="E1871" s="84"/>
      <c r="F1871" s="87"/>
    </row>
    <row r="1872" spans="1:6" x14ac:dyDescent="0.25">
      <c r="A1872" s="84"/>
      <c r="B1872" s="85"/>
      <c r="C1872" s="84"/>
      <c r="D1872" s="86"/>
      <c r="E1872" s="84"/>
      <c r="F1872" s="87"/>
    </row>
    <row r="1873" spans="1:6" x14ac:dyDescent="0.25">
      <c r="A1873" s="84"/>
      <c r="B1873" s="85"/>
      <c r="C1873" s="84"/>
      <c r="D1873" s="86"/>
      <c r="E1873" s="84"/>
      <c r="F1873" s="87"/>
    </row>
    <row r="1874" spans="1:6" x14ac:dyDescent="0.25">
      <c r="A1874" s="84"/>
      <c r="B1874" s="85"/>
      <c r="C1874" s="84"/>
      <c r="D1874" s="86"/>
      <c r="E1874" s="84"/>
      <c r="F1874" s="87"/>
    </row>
    <row r="1875" spans="1:6" x14ac:dyDescent="0.25">
      <c r="A1875" s="84"/>
      <c r="B1875" s="85"/>
      <c r="C1875" s="84"/>
      <c r="D1875" s="86"/>
      <c r="E1875" s="84"/>
      <c r="F1875" s="87"/>
    </row>
    <row r="1876" spans="1:6" x14ac:dyDescent="0.25">
      <c r="A1876" s="84"/>
      <c r="B1876" s="85"/>
      <c r="C1876" s="84"/>
      <c r="D1876" s="86"/>
      <c r="E1876" s="84"/>
      <c r="F1876" s="87"/>
    </row>
    <row r="1877" spans="1:6" x14ac:dyDescent="0.25">
      <c r="A1877" s="84"/>
      <c r="B1877" s="85"/>
      <c r="C1877" s="84"/>
      <c r="D1877" s="86"/>
      <c r="E1877" s="84"/>
      <c r="F1877" s="87"/>
    </row>
    <row r="1878" spans="1:6" x14ac:dyDescent="0.25">
      <c r="A1878" s="84"/>
      <c r="B1878" s="85"/>
      <c r="C1878" s="84"/>
      <c r="D1878" s="86"/>
      <c r="E1878" s="84"/>
      <c r="F1878" s="87"/>
    </row>
    <row r="1879" spans="1:6" x14ac:dyDescent="0.25">
      <c r="A1879" s="84"/>
      <c r="B1879" s="85"/>
      <c r="C1879" s="84"/>
      <c r="D1879" s="86"/>
      <c r="E1879" s="84"/>
      <c r="F1879" s="87"/>
    </row>
    <row r="1880" spans="1:6" x14ac:dyDescent="0.25">
      <c r="A1880" s="84"/>
      <c r="B1880" s="85"/>
      <c r="C1880" s="84"/>
      <c r="D1880" s="86"/>
      <c r="E1880" s="84"/>
      <c r="F1880" s="87"/>
    </row>
    <row r="1881" spans="1:6" x14ac:dyDescent="0.25">
      <c r="A1881" s="84"/>
      <c r="B1881" s="85"/>
      <c r="C1881" s="84"/>
      <c r="D1881" s="86"/>
      <c r="E1881" s="84"/>
      <c r="F1881" s="87"/>
    </row>
    <row r="1882" spans="1:6" x14ac:dyDescent="0.25">
      <c r="A1882" s="84"/>
      <c r="B1882" s="85"/>
      <c r="C1882" s="84"/>
      <c r="D1882" s="86"/>
      <c r="E1882" s="84"/>
      <c r="F1882" s="87"/>
    </row>
    <row r="1883" spans="1:6" x14ac:dyDescent="0.25">
      <c r="A1883" s="84"/>
      <c r="B1883" s="85"/>
      <c r="C1883" s="84"/>
      <c r="D1883" s="86"/>
      <c r="E1883" s="84"/>
      <c r="F1883" s="87"/>
    </row>
    <row r="1884" spans="1:6" x14ac:dyDescent="0.25">
      <c r="A1884" s="84"/>
      <c r="B1884" s="85"/>
      <c r="C1884" s="84"/>
      <c r="D1884" s="86"/>
      <c r="E1884" s="84"/>
      <c r="F1884" s="87"/>
    </row>
    <row r="1885" spans="1:6" x14ac:dyDescent="0.25">
      <c r="A1885" s="84"/>
      <c r="B1885" s="85"/>
      <c r="C1885" s="84"/>
      <c r="D1885" s="86"/>
      <c r="E1885" s="84"/>
      <c r="F1885" s="87"/>
    </row>
    <row r="1886" spans="1:6" x14ac:dyDescent="0.25">
      <c r="A1886" s="84"/>
      <c r="B1886" s="85"/>
      <c r="C1886" s="84"/>
      <c r="D1886" s="86"/>
      <c r="E1886" s="84"/>
      <c r="F1886" s="87"/>
    </row>
    <row r="1887" spans="1:6" x14ac:dyDescent="0.25">
      <c r="A1887" s="84"/>
      <c r="B1887" s="85"/>
      <c r="C1887" s="84"/>
      <c r="D1887" s="86"/>
      <c r="E1887" s="84"/>
      <c r="F1887" s="87"/>
    </row>
    <row r="1888" spans="1:6" x14ac:dyDescent="0.25">
      <c r="A1888" s="84"/>
      <c r="B1888" s="85"/>
      <c r="C1888" s="84"/>
      <c r="D1888" s="86"/>
      <c r="E1888" s="84"/>
      <c r="F1888" s="87"/>
    </row>
    <row r="1889" spans="1:6" x14ac:dyDescent="0.25">
      <c r="A1889" s="84"/>
      <c r="B1889" s="85"/>
      <c r="C1889" s="84"/>
      <c r="D1889" s="86"/>
      <c r="E1889" s="84"/>
      <c r="F1889" s="87"/>
    </row>
    <row r="1890" spans="1:6" x14ac:dyDescent="0.25">
      <c r="A1890" s="84"/>
      <c r="B1890" s="85"/>
      <c r="C1890" s="84"/>
      <c r="D1890" s="86"/>
      <c r="E1890" s="84"/>
      <c r="F1890" s="87"/>
    </row>
    <row r="1891" spans="1:6" x14ac:dyDescent="0.25">
      <c r="A1891" s="84"/>
      <c r="B1891" s="85"/>
      <c r="C1891" s="84"/>
      <c r="D1891" s="86"/>
      <c r="E1891" s="84"/>
      <c r="F1891" s="87"/>
    </row>
    <row r="1892" spans="1:6" x14ac:dyDescent="0.25">
      <c r="A1892" s="84"/>
      <c r="B1892" s="85"/>
      <c r="C1892" s="84"/>
      <c r="D1892" s="86"/>
      <c r="E1892" s="84"/>
      <c r="F1892" s="87"/>
    </row>
    <row r="1893" spans="1:6" x14ac:dyDescent="0.25">
      <c r="A1893" s="84"/>
      <c r="B1893" s="85"/>
      <c r="C1893" s="84"/>
      <c r="D1893" s="86"/>
      <c r="E1893" s="84"/>
      <c r="F1893" s="87"/>
    </row>
    <row r="1894" spans="1:6" x14ac:dyDescent="0.25">
      <c r="A1894" s="84"/>
      <c r="B1894" s="85"/>
      <c r="C1894" s="84"/>
      <c r="D1894" s="86"/>
      <c r="E1894" s="84"/>
      <c r="F1894" s="87"/>
    </row>
    <row r="1895" spans="1:6" x14ac:dyDescent="0.25">
      <c r="A1895" s="84"/>
      <c r="B1895" s="85"/>
      <c r="C1895" s="84"/>
      <c r="D1895" s="86"/>
      <c r="E1895" s="84"/>
      <c r="F1895" s="87"/>
    </row>
    <row r="1896" spans="1:6" x14ac:dyDescent="0.25">
      <c r="A1896" s="84"/>
      <c r="B1896" s="85"/>
      <c r="C1896" s="84"/>
      <c r="D1896" s="86"/>
      <c r="E1896" s="84"/>
      <c r="F1896" s="87"/>
    </row>
    <row r="1897" spans="1:6" x14ac:dyDescent="0.25">
      <c r="A1897" s="84"/>
      <c r="B1897" s="85"/>
      <c r="C1897" s="84"/>
      <c r="D1897" s="86"/>
      <c r="E1897" s="84"/>
      <c r="F1897" s="87"/>
    </row>
    <row r="1898" spans="1:6" x14ac:dyDescent="0.25">
      <c r="A1898" s="84"/>
      <c r="B1898" s="85"/>
      <c r="C1898" s="84"/>
      <c r="D1898" s="86"/>
      <c r="E1898" s="84"/>
      <c r="F1898" s="87"/>
    </row>
    <row r="1899" spans="1:6" x14ac:dyDescent="0.25">
      <c r="A1899" s="84"/>
      <c r="B1899" s="85"/>
      <c r="C1899" s="84"/>
      <c r="D1899" s="86"/>
      <c r="E1899" s="84"/>
      <c r="F1899" s="87"/>
    </row>
    <row r="1900" spans="1:6" x14ac:dyDescent="0.25">
      <c r="A1900" s="84"/>
      <c r="B1900" s="85"/>
      <c r="C1900" s="84"/>
      <c r="D1900" s="86"/>
      <c r="E1900" s="84"/>
      <c r="F1900" s="87"/>
    </row>
    <row r="1901" spans="1:6" x14ac:dyDescent="0.25">
      <c r="A1901" s="84"/>
      <c r="B1901" s="85"/>
      <c r="C1901" s="84"/>
      <c r="D1901" s="86"/>
      <c r="E1901" s="84"/>
      <c r="F1901" s="87"/>
    </row>
    <row r="1902" spans="1:6" x14ac:dyDescent="0.25">
      <c r="A1902" s="84"/>
      <c r="B1902" s="85"/>
      <c r="C1902" s="84"/>
      <c r="D1902" s="86"/>
      <c r="E1902" s="84"/>
      <c r="F1902" s="87"/>
    </row>
    <row r="1903" spans="1:6" x14ac:dyDescent="0.25">
      <c r="A1903" s="84"/>
      <c r="B1903" s="85"/>
      <c r="C1903" s="84"/>
      <c r="D1903" s="86"/>
      <c r="E1903" s="84"/>
      <c r="F1903" s="87"/>
    </row>
    <row r="1904" spans="1:6" x14ac:dyDescent="0.25">
      <c r="A1904" s="84"/>
      <c r="B1904" s="85"/>
      <c r="C1904" s="84"/>
      <c r="D1904" s="86"/>
      <c r="E1904" s="84"/>
      <c r="F1904" s="87"/>
    </row>
    <row r="1905" spans="1:6" x14ac:dyDescent="0.25">
      <c r="A1905" s="84"/>
      <c r="B1905" s="85"/>
      <c r="C1905" s="84"/>
      <c r="D1905" s="86"/>
      <c r="E1905" s="84"/>
      <c r="F1905" s="87"/>
    </row>
    <row r="1906" spans="1:6" x14ac:dyDescent="0.25">
      <c r="A1906" s="84"/>
      <c r="B1906" s="85"/>
      <c r="C1906" s="84"/>
      <c r="D1906" s="86"/>
      <c r="E1906" s="84"/>
      <c r="F1906" s="87"/>
    </row>
    <row r="1907" spans="1:6" x14ac:dyDescent="0.25">
      <c r="A1907" s="84"/>
      <c r="B1907" s="85"/>
      <c r="C1907" s="84"/>
      <c r="D1907" s="86"/>
      <c r="E1907" s="84"/>
      <c r="F1907" s="87"/>
    </row>
    <row r="1908" spans="1:6" x14ac:dyDescent="0.25">
      <c r="A1908" s="84"/>
      <c r="B1908" s="85"/>
      <c r="C1908" s="84"/>
      <c r="D1908" s="86"/>
      <c r="E1908" s="84"/>
      <c r="F1908" s="87"/>
    </row>
    <row r="1909" spans="1:6" x14ac:dyDescent="0.25">
      <c r="A1909" s="84"/>
      <c r="B1909" s="85"/>
      <c r="C1909" s="84"/>
      <c r="D1909" s="86"/>
      <c r="E1909" s="84"/>
      <c r="F1909" s="87"/>
    </row>
    <row r="1910" spans="1:6" x14ac:dyDescent="0.25">
      <c r="A1910" s="84"/>
      <c r="B1910" s="85"/>
      <c r="C1910" s="84"/>
      <c r="D1910" s="86"/>
      <c r="E1910" s="84"/>
      <c r="F1910" s="87"/>
    </row>
    <row r="1911" spans="1:6" x14ac:dyDescent="0.25">
      <c r="A1911" s="84"/>
      <c r="B1911" s="85"/>
      <c r="C1911" s="84"/>
      <c r="D1911" s="86"/>
      <c r="E1911" s="84"/>
      <c r="F1911" s="87"/>
    </row>
    <row r="1912" spans="1:6" x14ac:dyDescent="0.25">
      <c r="A1912" s="84"/>
      <c r="B1912" s="85"/>
      <c r="C1912" s="84"/>
      <c r="D1912" s="86"/>
      <c r="E1912" s="84"/>
      <c r="F1912" s="87"/>
    </row>
    <row r="1913" spans="1:6" x14ac:dyDescent="0.25">
      <c r="A1913" s="84"/>
      <c r="B1913" s="85"/>
      <c r="C1913" s="84"/>
      <c r="D1913" s="86"/>
      <c r="E1913" s="84"/>
      <c r="F1913" s="87"/>
    </row>
    <row r="1914" spans="1:6" x14ac:dyDescent="0.25">
      <c r="A1914" s="84"/>
      <c r="B1914" s="85"/>
      <c r="C1914" s="84"/>
      <c r="D1914" s="86"/>
      <c r="E1914" s="84"/>
      <c r="F1914" s="87"/>
    </row>
    <row r="1915" spans="1:6" x14ac:dyDescent="0.25">
      <c r="A1915" s="84"/>
      <c r="B1915" s="85"/>
      <c r="C1915" s="84"/>
      <c r="D1915" s="86"/>
      <c r="E1915" s="84"/>
      <c r="F1915" s="87"/>
    </row>
    <row r="1916" spans="1:6" x14ac:dyDescent="0.25">
      <c r="A1916" s="84"/>
      <c r="B1916" s="85"/>
      <c r="C1916" s="84"/>
      <c r="D1916" s="86"/>
      <c r="E1916" s="84"/>
      <c r="F1916" s="87"/>
    </row>
    <row r="1917" spans="1:6" x14ac:dyDescent="0.25">
      <c r="A1917" s="84"/>
      <c r="B1917" s="85"/>
      <c r="C1917" s="84"/>
      <c r="D1917" s="86"/>
      <c r="E1917" s="84"/>
      <c r="F1917" s="87"/>
    </row>
    <row r="1918" spans="1:6" x14ac:dyDescent="0.25">
      <c r="A1918" s="84"/>
      <c r="B1918" s="85"/>
      <c r="C1918" s="84"/>
      <c r="D1918" s="86"/>
      <c r="E1918" s="84"/>
      <c r="F1918" s="87"/>
    </row>
    <row r="1919" spans="1:6" x14ac:dyDescent="0.25">
      <c r="A1919" s="84"/>
      <c r="B1919" s="85"/>
      <c r="C1919" s="84"/>
      <c r="D1919" s="86"/>
      <c r="E1919" s="84"/>
      <c r="F1919" s="87"/>
    </row>
    <row r="1920" spans="1:6" x14ac:dyDescent="0.25">
      <c r="A1920" s="84"/>
      <c r="B1920" s="85"/>
      <c r="C1920" s="84"/>
      <c r="D1920" s="86"/>
      <c r="E1920" s="84"/>
      <c r="F1920" s="87"/>
    </row>
    <row r="1921" spans="1:6" x14ac:dyDescent="0.25">
      <c r="A1921" s="84"/>
      <c r="B1921" s="85"/>
      <c r="C1921" s="84"/>
      <c r="D1921" s="86"/>
      <c r="E1921" s="84"/>
      <c r="F1921" s="87"/>
    </row>
    <row r="1922" spans="1:6" x14ac:dyDescent="0.25">
      <c r="A1922" s="84"/>
      <c r="B1922" s="85"/>
      <c r="C1922" s="84"/>
      <c r="D1922" s="86"/>
      <c r="E1922" s="84"/>
      <c r="F1922" s="87"/>
    </row>
    <row r="1923" spans="1:6" x14ac:dyDescent="0.25">
      <c r="A1923" s="84"/>
      <c r="B1923" s="85"/>
      <c r="C1923" s="84"/>
      <c r="D1923" s="86"/>
      <c r="E1923" s="84"/>
      <c r="F1923" s="87"/>
    </row>
    <row r="1924" spans="1:6" x14ac:dyDescent="0.25">
      <c r="A1924" s="84"/>
      <c r="B1924" s="85"/>
      <c r="C1924" s="84"/>
      <c r="D1924" s="86"/>
      <c r="E1924" s="84"/>
      <c r="F1924" s="87"/>
    </row>
    <row r="1925" spans="1:6" x14ac:dyDescent="0.25">
      <c r="A1925" s="84"/>
      <c r="B1925" s="85"/>
      <c r="C1925" s="84"/>
      <c r="D1925" s="86"/>
      <c r="E1925" s="84"/>
      <c r="F1925" s="87"/>
    </row>
    <row r="1926" spans="1:6" x14ac:dyDescent="0.25">
      <c r="A1926" s="84"/>
      <c r="B1926" s="85"/>
      <c r="C1926" s="84"/>
      <c r="D1926" s="86"/>
      <c r="E1926" s="84"/>
      <c r="F1926" s="87"/>
    </row>
    <row r="1927" spans="1:6" x14ac:dyDescent="0.25">
      <c r="A1927" s="84"/>
      <c r="B1927" s="85"/>
      <c r="C1927" s="84"/>
      <c r="D1927" s="86"/>
      <c r="E1927" s="84"/>
      <c r="F1927" s="87"/>
    </row>
    <row r="1928" spans="1:6" x14ac:dyDescent="0.25">
      <c r="A1928" s="84"/>
      <c r="B1928" s="85"/>
      <c r="C1928" s="84"/>
      <c r="D1928" s="86"/>
      <c r="E1928" s="84"/>
      <c r="F1928" s="87"/>
    </row>
    <row r="1929" spans="1:6" x14ac:dyDescent="0.25">
      <c r="A1929" s="84"/>
      <c r="B1929" s="85"/>
      <c r="C1929" s="84"/>
      <c r="D1929" s="86"/>
      <c r="E1929" s="84"/>
      <c r="F1929" s="87"/>
    </row>
    <row r="1930" spans="1:6" x14ac:dyDescent="0.25">
      <c r="A1930" s="84"/>
      <c r="B1930" s="85"/>
      <c r="C1930" s="84"/>
      <c r="D1930" s="86"/>
      <c r="E1930" s="84"/>
      <c r="F1930" s="87"/>
    </row>
    <row r="1931" spans="1:6" x14ac:dyDescent="0.25">
      <c r="A1931" s="84"/>
      <c r="B1931" s="85"/>
      <c r="C1931" s="84"/>
      <c r="D1931" s="86"/>
      <c r="E1931" s="84"/>
      <c r="F1931" s="87"/>
    </row>
    <row r="1932" spans="1:6" x14ac:dyDescent="0.25">
      <c r="A1932" s="84"/>
      <c r="B1932" s="85"/>
      <c r="C1932" s="84"/>
      <c r="D1932" s="86"/>
      <c r="E1932" s="84"/>
      <c r="F1932" s="87"/>
    </row>
    <row r="1933" spans="1:6" x14ac:dyDescent="0.25">
      <c r="A1933" s="84"/>
      <c r="B1933" s="85"/>
      <c r="C1933" s="84"/>
      <c r="D1933" s="86"/>
      <c r="E1933" s="84"/>
      <c r="F1933" s="87"/>
    </row>
    <row r="1934" spans="1:6" x14ac:dyDescent="0.25">
      <c r="A1934" s="84"/>
      <c r="B1934" s="85"/>
      <c r="C1934" s="84"/>
      <c r="D1934" s="86"/>
      <c r="E1934" s="84"/>
      <c r="F1934" s="87"/>
    </row>
    <row r="1935" spans="1:6" x14ac:dyDescent="0.25">
      <c r="A1935" s="84"/>
      <c r="B1935" s="85"/>
      <c r="C1935" s="84"/>
      <c r="D1935" s="86"/>
      <c r="E1935" s="84"/>
      <c r="F1935" s="87"/>
    </row>
    <row r="1936" spans="1:6" x14ac:dyDescent="0.25">
      <c r="A1936" s="84"/>
      <c r="B1936" s="85"/>
      <c r="C1936" s="84"/>
      <c r="D1936" s="86"/>
      <c r="E1936" s="84"/>
      <c r="F1936" s="87"/>
    </row>
    <row r="1937" spans="1:6" x14ac:dyDescent="0.25">
      <c r="A1937" s="84"/>
      <c r="B1937" s="85"/>
      <c r="C1937" s="84"/>
      <c r="D1937" s="86"/>
      <c r="E1937" s="84"/>
      <c r="F1937" s="87"/>
    </row>
    <row r="1938" spans="1:6" x14ac:dyDescent="0.25">
      <c r="A1938" s="84"/>
      <c r="B1938" s="85"/>
      <c r="C1938" s="84"/>
      <c r="D1938" s="86"/>
      <c r="E1938" s="84"/>
      <c r="F1938" s="87"/>
    </row>
    <row r="1939" spans="1:6" x14ac:dyDescent="0.25">
      <c r="A1939" s="84"/>
      <c r="B1939" s="85"/>
      <c r="C1939" s="84"/>
      <c r="D1939" s="86"/>
      <c r="E1939" s="84"/>
      <c r="F1939" s="87"/>
    </row>
    <row r="1940" spans="1:6" x14ac:dyDescent="0.25">
      <c r="A1940" s="84"/>
      <c r="B1940" s="85"/>
      <c r="C1940" s="84"/>
      <c r="D1940" s="86"/>
      <c r="E1940" s="84"/>
      <c r="F1940" s="87"/>
    </row>
    <row r="1941" spans="1:6" x14ac:dyDescent="0.25">
      <c r="A1941" s="84"/>
      <c r="B1941" s="85"/>
      <c r="C1941" s="84"/>
      <c r="D1941" s="86"/>
      <c r="E1941" s="84"/>
      <c r="F1941" s="87"/>
    </row>
    <row r="1942" spans="1:6" x14ac:dyDescent="0.25">
      <c r="A1942" s="84"/>
      <c r="B1942" s="85"/>
      <c r="C1942" s="84"/>
      <c r="D1942" s="86"/>
      <c r="E1942" s="84"/>
      <c r="F1942" s="87"/>
    </row>
    <row r="1943" spans="1:6" x14ac:dyDescent="0.25">
      <c r="A1943" s="84"/>
      <c r="B1943" s="85"/>
      <c r="C1943" s="84"/>
      <c r="D1943" s="86"/>
      <c r="E1943" s="84"/>
      <c r="F1943" s="87"/>
    </row>
    <row r="1944" spans="1:6" x14ac:dyDescent="0.25">
      <c r="A1944" s="84"/>
      <c r="B1944" s="85"/>
      <c r="C1944" s="84"/>
      <c r="D1944" s="86"/>
      <c r="E1944" s="84"/>
      <c r="F1944" s="87"/>
    </row>
    <row r="1945" spans="1:6" x14ac:dyDescent="0.25">
      <c r="A1945" s="84"/>
      <c r="B1945" s="85"/>
      <c r="C1945" s="84"/>
      <c r="D1945" s="86"/>
      <c r="E1945" s="84"/>
      <c r="F1945" s="87"/>
    </row>
    <row r="1946" spans="1:6" x14ac:dyDescent="0.25">
      <c r="A1946" s="84"/>
      <c r="B1946" s="85"/>
      <c r="C1946" s="84"/>
      <c r="D1946" s="86"/>
      <c r="E1946" s="84"/>
      <c r="F1946" s="87"/>
    </row>
    <row r="1947" spans="1:6" x14ac:dyDescent="0.25">
      <c r="A1947" s="84"/>
      <c r="B1947" s="85"/>
      <c r="C1947" s="84"/>
      <c r="D1947" s="86"/>
      <c r="E1947" s="84"/>
      <c r="F1947" s="87"/>
    </row>
    <row r="1948" spans="1:6" x14ac:dyDescent="0.25">
      <c r="A1948" s="84"/>
      <c r="B1948" s="85"/>
      <c r="C1948" s="84"/>
      <c r="D1948" s="86"/>
      <c r="E1948" s="84"/>
      <c r="F1948" s="87"/>
    </row>
    <row r="1949" spans="1:6" x14ac:dyDescent="0.25">
      <c r="A1949" s="84"/>
      <c r="B1949" s="85"/>
      <c r="C1949" s="84"/>
      <c r="D1949" s="86"/>
      <c r="E1949" s="84"/>
      <c r="F1949" s="87"/>
    </row>
    <row r="1950" spans="1:6" x14ac:dyDescent="0.25">
      <c r="A1950" s="84"/>
      <c r="B1950" s="85"/>
      <c r="C1950" s="84"/>
      <c r="D1950" s="86"/>
      <c r="E1950" s="84"/>
      <c r="F1950" s="87"/>
    </row>
    <row r="1951" spans="1:6" x14ac:dyDescent="0.25">
      <c r="A1951" s="84"/>
      <c r="B1951" s="85"/>
      <c r="C1951" s="84"/>
      <c r="D1951" s="86"/>
      <c r="E1951" s="84"/>
      <c r="F1951" s="87"/>
    </row>
    <row r="1952" spans="1:6" x14ac:dyDescent="0.25">
      <c r="A1952" s="84"/>
      <c r="B1952" s="85"/>
      <c r="C1952" s="84"/>
      <c r="D1952" s="86"/>
      <c r="E1952" s="84"/>
      <c r="F1952" s="87"/>
    </row>
    <row r="1953" spans="1:6" x14ac:dyDescent="0.25">
      <c r="A1953" s="84"/>
      <c r="B1953" s="85"/>
      <c r="C1953" s="84"/>
      <c r="D1953" s="86"/>
      <c r="E1953" s="84"/>
      <c r="F1953" s="87"/>
    </row>
    <row r="1954" spans="1:6" x14ac:dyDescent="0.25">
      <c r="A1954" s="84"/>
      <c r="B1954" s="85"/>
      <c r="C1954" s="84"/>
      <c r="D1954" s="86"/>
      <c r="E1954" s="84"/>
      <c r="F1954" s="87"/>
    </row>
    <row r="1955" spans="1:6" x14ac:dyDescent="0.25">
      <c r="A1955" s="84"/>
      <c r="B1955" s="85"/>
      <c r="C1955" s="84"/>
      <c r="D1955" s="86"/>
      <c r="E1955" s="84"/>
      <c r="F1955" s="87"/>
    </row>
    <row r="1956" spans="1:6" x14ac:dyDescent="0.25">
      <c r="A1956" s="84"/>
      <c r="B1956" s="85"/>
      <c r="C1956" s="84"/>
      <c r="D1956" s="86"/>
      <c r="E1956" s="84"/>
      <c r="F1956" s="87"/>
    </row>
    <row r="1957" spans="1:6" x14ac:dyDescent="0.25">
      <c r="A1957" s="84"/>
      <c r="B1957" s="85"/>
      <c r="C1957" s="84"/>
      <c r="D1957" s="86"/>
      <c r="E1957" s="84"/>
      <c r="F1957" s="87"/>
    </row>
    <row r="1958" spans="1:6" x14ac:dyDescent="0.25">
      <c r="A1958" s="84"/>
      <c r="B1958" s="85"/>
      <c r="C1958" s="84"/>
      <c r="D1958" s="86"/>
      <c r="E1958" s="84"/>
      <c r="F1958" s="87"/>
    </row>
    <row r="1959" spans="1:6" x14ac:dyDescent="0.25">
      <c r="A1959" s="84"/>
      <c r="B1959" s="85"/>
      <c r="C1959" s="84"/>
      <c r="D1959" s="86"/>
      <c r="E1959" s="84"/>
      <c r="F1959" s="87"/>
    </row>
    <row r="1960" spans="1:6" x14ac:dyDescent="0.25">
      <c r="A1960" s="84"/>
      <c r="B1960" s="85"/>
      <c r="C1960" s="84"/>
      <c r="D1960" s="86"/>
      <c r="E1960" s="84"/>
      <c r="F1960" s="87"/>
    </row>
    <row r="1961" spans="1:6" x14ac:dyDescent="0.25">
      <c r="A1961" s="84"/>
      <c r="B1961" s="85"/>
      <c r="C1961" s="84"/>
      <c r="D1961" s="86"/>
      <c r="E1961" s="84"/>
      <c r="F1961" s="87"/>
    </row>
    <row r="1962" spans="1:6" x14ac:dyDescent="0.25">
      <c r="A1962" s="84"/>
      <c r="B1962" s="85"/>
      <c r="C1962" s="84"/>
      <c r="D1962" s="86"/>
      <c r="E1962" s="84"/>
      <c r="F1962" s="87"/>
    </row>
    <row r="1963" spans="1:6" x14ac:dyDescent="0.25">
      <c r="A1963" s="84"/>
      <c r="B1963" s="85"/>
      <c r="C1963" s="84"/>
      <c r="D1963" s="86"/>
      <c r="E1963" s="84"/>
      <c r="F1963" s="87"/>
    </row>
    <row r="1964" spans="1:6" x14ac:dyDescent="0.25">
      <c r="A1964" s="84"/>
      <c r="B1964" s="85"/>
      <c r="C1964" s="84"/>
      <c r="D1964" s="86"/>
      <c r="E1964" s="84"/>
      <c r="F1964" s="87"/>
    </row>
    <row r="1965" spans="1:6" x14ac:dyDescent="0.25">
      <c r="A1965" s="84"/>
      <c r="B1965" s="85"/>
      <c r="C1965" s="84"/>
      <c r="D1965" s="86"/>
      <c r="E1965" s="84"/>
      <c r="F1965" s="87"/>
    </row>
    <row r="1966" spans="1:6" x14ac:dyDescent="0.25">
      <c r="A1966" s="84"/>
      <c r="B1966" s="85"/>
      <c r="C1966" s="84"/>
      <c r="D1966" s="86"/>
      <c r="E1966" s="84"/>
      <c r="F1966" s="87"/>
    </row>
    <row r="1967" spans="1:6" x14ac:dyDescent="0.25">
      <c r="A1967" s="84"/>
      <c r="B1967" s="85"/>
      <c r="C1967" s="84"/>
      <c r="D1967" s="86"/>
      <c r="E1967" s="84"/>
      <c r="F1967" s="87"/>
    </row>
    <row r="1968" spans="1:6" x14ac:dyDescent="0.25">
      <c r="A1968" s="84"/>
      <c r="B1968" s="85"/>
      <c r="C1968" s="84"/>
      <c r="D1968" s="86"/>
      <c r="E1968" s="84"/>
      <c r="F1968" s="87"/>
    </row>
    <row r="1969" spans="1:6" x14ac:dyDescent="0.25">
      <c r="A1969" s="84"/>
      <c r="B1969" s="85"/>
      <c r="C1969" s="84"/>
      <c r="D1969" s="86"/>
      <c r="E1969" s="84"/>
      <c r="F1969" s="87"/>
    </row>
    <row r="1970" spans="1:6" x14ac:dyDescent="0.25">
      <c r="A1970" s="84"/>
      <c r="B1970" s="85"/>
      <c r="C1970" s="84"/>
      <c r="D1970" s="86"/>
      <c r="E1970" s="84"/>
      <c r="F1970" s="87"/>
    </row>
    <row r="1971" spans="1:6" x14ac:dyDescent="0.25">
      <c r="A1971" s="84"/>
      <c r="B1971" s="85"/>
      <c r="C1971" s="84"/>
      <c r="D1971" s="86"/>
      <c r="E1971" s="84"/>
      <c r="F1971" s="87"/>
    </row>
    <row r="1972" spans="1:6" x14ac:dyDescent="0.25">
      <c r="A1972" s="84"/>
      <c r="B1972" s="85"/>
      <c r="C1972" s="84"/>
      <c r="D1972" s="86"/>
      <c r="E1972" s="84"/>
      <c r="F1972" s="87"/>
    </row>
    <row r="1973" spans="1:6" x14ac:dyDescent="0.25">
      <c r="A1973" s="84"/>
      <c r="B1973" s="85"/>
      <c r="C1973" s="84"/>
      <c r="D1973" s="86"/>
      <c r="E1973" s="84"/>
      <c r="F1973" s="87"/>
    </row>
    <row r="1974" spans="1:6" x14ac:dyDescent="0.25">
      <c r="A1974" s="84"/>
      <c r="B1974" s="85"/>
      <c r="C1974" s="84"/>
      <c r="D1974" s="86"/>
      <c r="E1974" s="84"/>
      <c r="F1974" s="87"/>
    </row>
    <row r="1975" spans="1:6" x14ac:dyDescent="0.25">
      <c r="A1975" s="84"/>
      <c r="B1975" s="85"/>
      <c r="C1975" s="84"/>
      <c r="D1975" s="86"/>
      <c r="E1975" s="84"/>
      <c r="F1975" s="87"/>
    </row>
    <row r="1976" spans="1:6" x14ac:dyDescent="0.25">
      <c r="A1976" s="84"/>
      <c r="B1976" s="85"/>
      <c r="C1976" s="84"/>
      <c r="D1976" s="86"/>
      <c r="E1976" s="84"/>
      <c r="F1976" s="87"/>
    </row>
    <row r="1977" spans="1:6" x14ac:dyDescent="0.25">
      <c r="A1977" s="84"/>
      <c r="B1977" s="85"/>
      <c r="C1977" s="84"/>
      <c r="D1977" s="86"/>
      <c r="E1977" s="84"/>
      <c r="F1977" s="87"/>
    </row>
    <row r="1978" spans="1:6" x14ac:dyDescent="0.25">
      <c r="A1978" s="84"/>
      <c r="B1978" s="85"/>
      <c r="C1978" s="84"/>
      <c r="D1978" s="86"/>
      <c r="E1978" s="84"/>
      <c r="F1978" s="87"/>
    </row>
    <row r="1979" spans="1:6" x14ac:dyDescent="0.25">
      <c r="A1979" s="84"/>
      <c r="B1979" s="85"/>
      <c r="C1979" s="84"/>
      <c r="D1979" s="86"/>
      <c r="E1979" s="84"/>
      <c r="F1979" s="87"/>
    </row>
    <row r="1980" spans="1:6" x14ac:dyDescent="0.25">
      <c r="A1980" s="84"/>
      <c r="B1980" s="85"/>
      <c r="C1980" s="84"/>
      <c r="D1980" s="86"/>
      <c r="E1980" s="84"/>
      <c r="F1980" s="87"/>
    </row>
    <row r="1981" spans="1:6" x14ac:dyDescent="0.25">
      <c r="A1981" s="84"/>
      <c r="B1981" s="85"/>
      <c r="C1981" s="84"/>
      <c r="D1981" s="86"/>
      <c r="E1981" s="84"/>
      <c r="F1981" s="87"/>
    </row>
    <row r="1982" spans="1:6" x14ac:dyDescent="0.25">
      <c r="A1982" s="84"/>
      <c r="B1982" s="85"/>
      <c r="C1982" s="84"/>
      <c r="D1982" s="86"/>
      <c r="E1982" s="84"/>
      <c r="F1982" s="87"/>
    </row>
    <row r="1983" spans="1:6" x14ac:dyDescent="0.25">
      <c r="A1983" s="84"/>
      <c r="B1983" s="85"/>
      <c r="C1983" s="84"/>
      <c r="D1983" s="86"/>
      <c r="E1983" s="84"/>
      <c r="F1983" s="87"/>
    </row>
    <row r="1984" spans="1:6" x14ac:dyDescent="0.25">
      <c r="A1984" s="84"/>
      <c r="B1984" s="85"/>
      <c r="C1984" s="84"/>
      <c r="D1984" s="86"/>
      <c r="E1984" s="84"/>
      <c r="F1984" s="87"/>
    </row>
    <row r="1985" spans="1:6" x14ac:dyDescent="0.25">
      <c r="A1985" s="84"/>
      <c r="B1985" s="85"/>
      <c r="C1985" s="84"/>
      <c r="D1985" s="86"/>
      <c r="E1985" s="84"/>
      <c r="F1985" s="87"/>
    </row>
    <row r="1986" spans="1:6" x14ac:dyDescent="0.25">
      <c r="A1986" s="84"/>
      <c r="B1986" s="85"/>
      <c r="C1986" s="84"/>
      <c r="D1986" s="86"/>
      <c r="E1986" s="84"/>
      <c r="F1986" s="87"/>
    </row>
    <row r="1987" spans="1:6" x14ac:dyDescent="0.25">
      <c r="A1987" s="84"/>
      <c r="B1987" s="85"/>
      <c r="C1987" s="84"/>
      <c r="D1987" s="86"/>
      <c r="E1987" s="84"/>
      <c r="F1987" s="87"/>
    </row>
    <row r="1988" spans="1:6" x14ac:dyDescent="0.25">
      <c r="A1988" s="84"/>
      <c r="B1988" s="85"/>
      <c r="C1988" s="84"/>
      <c r="D1988" s="86"/>
      <c r="E1988" s="84"/>
      <c r="F1988" s="87"/>
    </row>
    <row r="1989" spans="1:6" x14ac:dyDescent="0.25">
      <c r="A1989" s="84"/>
      <c r="B1989" s="85"/>
      <c r="C1989" s="84"/>
      <c r="D1989" s="86"/>
      <c r="E1989" s="84"/>
      <c r="F1989" s="87"/>
    </row>
    <row r="1990" spans="1:6" x14ac:dyDescent="0.25">
      <c r="A1990" s="84"/>
      <c r="B1990" s="85"/>
      <c r="C1990" s="84"/>
      <c r="D1990" s="86"/>
      <c r="E1990" s="84"/>
      <c r="F1990" s="87"/>
    </row>
    <row r="1991" spans="1:6" x14ac:dyDescent="0.25">
      <c r="A1991" s="84"/>
      <c r="B1991" s="85"/>
      <c r="C1991" s="84"/>
      <c r="D1991" s="86"/>
      <c r="E1991" s="84"/>
      <c r="F1991" s="87"/>
    </row>
    <row r="1992" spans="1:6" x14ac:dyDescent="0.25">
      <c r="A1992" s="84"/>
      <c r="B1992" s="85"/>
      <c r="C1992" s="84"/>
      <c r="D1992" s="86"/>
      <c r="E1992" s="84"/>
      <c r="F1992" s="87"/>
    </row>
    <row r="1993" spans="1:6" x14ac:dyDescent="0.25">
      <c r="A1993" s="84"/>
      <c r="B1993" s="85"/>
      <c r="C1993" s="84"/>
      <c r="D1993" s="86"/>
      <c r="E1993" s="84"/>
      <c r="F1993" s="87"/>
    </row>
    <row r="1994" spans="1:6" x14ac:dyDescent="0.25">
      <c r="A1994" s="84"/>
      <c r="B1994" s="85"/>
      <c r="C1994" s="84"/>
      <c r="D1994" s="86"/>
      <c r="E1994" s="84"/>
      <c r="F1994" s="87"/>
    </row>
    <row r="1995" spans="1:6" x14ac:dyDescent="0.25">
      <c r="A1995" s="84"/>
      <c r="B1995" s="85"/>
      <c r="C1995" s="84"/>
      <c r="D1995" s="86"/>
      <c r="E1995" s="84"/>
      <c r="F1995" s="87"/>
    </row>
    <row r="1996" spans="1:6" x14ac:dyDescent="0.25">
      <c r="A1996" s="84"/>
      <c r="B1996" s="85"/>
      <c r="C1996" s="84"/>
      <c r="D1996" s="86"/>
      <c r="E1996" s="84"/>
      <c r="F1996" s="87"/>
    </row>
    <row r="1997" spans="1:6" x14ac:dyDescent="0.25">
      <c r="A1997" s="84"/>
      <c r="B1997" s="85"/>
      <c r="C1997" s="84"/>
      <c r="D1997" s="86"/>
      <c r="E1997" s="84"/>
      <c r="F1997" s="87"/>
    </row>
    <row r="1998" spans="1:6" x14ac:dyDescent="0.25">
      <c r="A1998" s="84"/>
      <c r="B1998" s="85"/>
      <c r="C1998" s="84"/>
      <c r="D1998" s="86"/>
      <c r="E1998" s="84"/>
      <c r="F1998" s="87"/>
    </row>
    <row r="1999" spans="1:6" x14ac:dyDescent="0.25">
      <c r="A1999" s="84"/>
      <c r="B1999" s="85"/>
      <c r="C1999" s="84"/>
      <c r="D1999" s="86"/>
      <c r="E1999" s="84"/>
      <c r="F1999" s="87"/>
    </row>
    <row r="2000" spans="1:6" x14ac:dyDescent="0.25">
      <c r="A2000" s="84"/>
      <c r="B2000" s="85"/>
      <c r="C2000" s="84"/>
      <c r="D2000" s="86"/>
      <c r="E2000" s="84"/>
      <c r="F2000" s="87"/>
    </row>
    <row r="2001" spans="1:6" x14ac:dyDescent="0.25">
      <c r="A2001" s="84"/>
      <c r="B2001" s="85"/>
      <c r="C2001" s="84"/>
      <c r="D2001" s="86"/>
      <c r="E2001" s="84"/>
      <c r="F2001" s="87"/>
    </row>
    <row r="2002" spans="1:6" x14ac:dyDescent="0.25">
      <c r="A2002" s="84"/>
      <c r="B2002" s="85"/>
      <c r="C2002" s="84"/>
      <c r="D2002" s="86"/>
      <c r="E2002" s="84"/>
      <c r="F2002" s="87"/>
    </row>
    <row r="2003" spans="1:6" x14ac:dyDescent="0.25">
      <c r="A2003" s="84"/>
      <c r="B2003" s="85"/>
      <c r="C2003" s="84"/>
      <c r="D2003" s="86"/>
      <c r="E2003" s="84"/>
      <c r="F2003" s="87"/>
    </row>
    <row r="2004" spans="1:6" x14ac:dyDescent="0.25">
      <c r="A2004" s="84"/>
      <c r="B2004" s="85"/>
      <c r="C2004" s="84"/>
      <c r="D2004" s="86"/>
      <c r="E2004" s="84"/>
      <c r="F2004" s="87"/>
    </row>
    <row r="2005" spans="1:6" x14ac:dyDescent="0.25">
      <c r="A2005" s="84"/>
      <c r="B2005" s="85"/>
      <c r="C2005" s="84"/>
      <c r="D2005" s="86"/>
      <c r="E2005" s="84"/>
      <c r="F2005" s="87"/>
    </row>
    <row r="2006" spans="1:6" x14ac:dyDescent="0.25">
      <c r="A2006" s="84"/>
      <c r="B2006" s="85"/>
      <c r="C2006" s="84"/>
      <c r="D2006" s="86"/>
      <c r="E2006" s="84"/>
      <c r="F2006" s="87"/>
    </row>
    <row r="2007" spans="1:6" x14ac:dyDescent="0.25">
      <c r="A2007" s="84"/>
      <c r="B2007" s="85"/>
      <c r="C2007" s="84"/>
      <c r="D2007" s="86"/>
      <c r="E2007" s="84"/>
      <c r="F2007" s="87"/>
    </row>
    <row r="2008" spans="1:6" x14ac:dyDescent="0.25">
      <c r="A2008" s="84"/>
      <c r="B2008" s="85"/>
      <c r="C2008" s="84"/>
      <c r="D2008" s="86"/>
      <c r="E2008" s="84"/>
      <c r="F2008" s="87"/>
    </row>
    <row r="2009" spans="1:6" x14ac:dyDescent="0.25">
      <c r="A2009" s="84"/>
      <c r="B2009" s="85"/>
      <c r="C2009" s="84"/>
      <c r="D2009" s="86"/>
      <c r="E2009" s="84"/>
      <c r="F2009" s="87"/>
    </row>
    <row r="2010" spans="1:6" x14ac:dyDescent="0.25">
      <c r="A2010" s="84"/>
      <c r="B2010" s="85"/>
      <c r="C2010" s="84"/>
      <c r="D2010" s="86"/>
      <c r="E2010" s="84"/>
      <c r="F2010" s="87"/>
    </row>
    <row r="2011" spans="1:6" x14ac:dyDescent="0.25">
      <c r="A2011" s="84"/>
      <c r="B2011" s="85"/>
      <c r="C2011" s="84"/>
      <c r="D2011" s="86"/>
      <c r="E2011" s="84"/>
      <c r="F2011" s="87"/>
    </row>
    <row r="2012" spans="1:6" x14ac:dyDescent="0.25">
      <c r="A2012" s="84"/>
      <c r="B2012" s="85"/>
      <c r="C2012" s="84"/>
      <c r="D2012" s="86"/>
      <c r="E2012" s="84"/>
      <c r="F2012" s="87"/>
    </row>
    <row r="2013" spans="1:6" x14ac:dyDescent="0.25">
      <c r="A2013" s="84"/>
      <c r="B2013" s="85"/>
      <c r="C2013" s="84"/>
      <c r="D2013" s="86"/>
      <c r="E2013" s="84"/>
      <c r="F2013" s="87"/>
    </row>
    <row r="2014" spans="1:6" x14ac:dyDescent="0.25">
      <c r="A2014" s="84"/>
      <c r="B2014" s="85"/>
      <c r="C2014" s="84"/>
      <c r="D2014" s="86"/>
      <c r="E2014" s="84"/>
      <c r="F2014" s="87"/>
    </row>
    <row r="2015" spans="1:6" x14ac:dyDescent="0.25">
      <c r="A2015" s="84"/>
      <c r="B2015" s="85"/>
      <c r="C2015" s="84"/>
      <c r="D2015" s="86"/>
      <c r="E2015" s="84"/>
      <c r="F2015" s="87"/>
    </row>
    <row r="2016" spans="1:6" x14ac:dyDescent="0.25">
      <c r="A2016" s="84"/>
      <c r="B2016" s="85"/>
      <c r="C2016" s="84"/>
      <c r="D2016" s="86"/>
      <c r="E2016" s="84"/>
      <c r="F2016" s="87"/>
    </row>
    <row r="2017" spans="1:6" x14ac:dyDescent="0.25">
      <c r="A2017" s="84"/>
      <c r="B2017" s="85"/>
      <c r="C2017" s="84"/>
      <c r="D2017" s="86"/>
      <c r="E2017" s="84"/>
      <c r="F2017" s="87"/>
    </row>
    <row r="2018" spans="1:6" x14ac:dyDescent="0.25">
      <c r="A2018" s="84"/>
      <c r="B2018" s="85"/>
      <c r="C2018" s="84"/>
      <c r="D2018" s="86"/>
      <c r="E2018" s="84"/>
      <c r="F2018" s="87"/>
    </row>
    <row r="2019" spans="1:6" x14ac:dyDescent="0.25">
      <c r="A2019" s="84"/>
      <c r="B2019" s="85"/>
      <c r="C2019" s="84"/>
      <c r="D2019" s="86"/>
      <c r="E2019" s="84"/>
      <c r="F2019" s="87"/>
    </row>
    <row r="2020" spans="1:6" x14ac:dyDescent="0.25">
      <c r="A2020" s="84"/>
      <c r="B2020" s="85"/>
      <c r="C2020" s="84"/>
      <c r="D2020" s="86"/>
      <c r="E2020" s="84"/>
      <c r="F2020" s="87"/>
    </row>
    <row r="2021" spans="1:6" x14ac:dyDescent="0.25">
      <c r="A2021" s="84"/>
      <c r="B2021" s="85"/>
      <c r="C2021" s="84"/>
      <c r="D2021" s="86"/>
      <c r="E2021" s="84"/>
      <c r="F2021" s="87"/>
    </row>
    <row r="2022" spans="1:6" x14ac:dyDescent="0.25">
      <c r="A2022" s="84"/>
      <c r="B2022" s="85"/>
      <c r="C2022" s="84"/>
      <c r="D2022" s="86"/>
      <c r="E2022" s="84"/>
      <c r="F2022" s="87"/>
    </row>
    <row r="2023" spans="1:6" x14ac:dyDescent="0.25">
      <c r="A2023" s="84"/>
      <c r="B2023" s="85"/>
      <c r="C2023" s="84"/>
      <c r="D2023" s="86"/>
      <c r="E2023" s="84"/>
      <c r="F2023" s="87"/>
    </row>
    <row r="2024" spans="1:6" x14ac:dyDescent="0.25">
      <c r="A2024" s="84"/>
      <c r="B2024" s="85"/>
      <c r="C2024" s="84"/>
      <c r="D2024" s="86"/>
      <c r="E2024" s="84"/>
      <c r="F2024" s="87"/>
    </row>
    <row r="2025" spans="1:6" x14ac:dyDescent="0.25">
      <c r="A2025" s="84"/>
      <c r="B2025" s="85"/>
      <c r="C2025" s="84"/>
      <c r="D2025" s="86"/>
      <c r="E2025" s="84"/>
      <c r="F2025" s="87"/>
    </row>
    <row r="2026" spans="1:6" x14ac:dyDescent="0.25">
      <c r="A2026" s="84"/>
      <c r="B2026" s="85"/>
      <c r="C2026" s="84"/>
      <c r="D2026" s="86"/>
      <c r="E2026" s="84"/>
      <c r="F2026" s="87"/>
    </row>
    <row r="2027" spans="1:6" x14ac:dyDescent="0.25">
      <c r="A2027" s="84"/>
      <c r="B2027" s="85"/>
      <c r="C2027" s="84"/>
      <c r="D2027" s="86"/>
      <c r="E2027" s="84"/>
      <c r="F2027" s="87"/>
    </row>
    <row r="2028" spans="1:6" x14ac:dyDescent="0.25">
      <c r="A2028" s="84"/>
      <c r="B2028" s="85"/>
      <c r="C2028" s="84"/>
      <c r="D2028" s="86"/>
      <c r="E2028" s="84"/>
      <c r="F2028" s="87"/>
    </row>
    <row r="2029" spans="1:6" x14ac:dyDescent="0.25">
      <c r="A2029" s="84"/>
      <c r="B2029" s="85"/>
      <c r="C2029" s="84"/>
      <c r="D2029" s="86"/>
      <c r="E2029" s="84"/>
      <c r="F2029" s="87"/>
    </row>
    <row r="2030" spans="1:6" x14ac:dyDescent="0.25">
      <c r="A2030" s="84"/>
      <c r="B2030" s="85"/>
      <c r="C2030" s="84"/>
      <c r="D2030" s="86"/>
      <c r="E2030" s="84"/>
      <c r="F2030" s="87"/>
    </row>
    <row r="2031" spans="1:6" x14ac:dyDescent="0.25">
      <c r="A2031" s="84"/>
      <c r="B2031" s="85"/>
      <c r="C2031" s="84"/>
      <c r="D2031" s="86"/>
      <c r="E2031" s="84"/>
      <c r="F2031" s="87"/>
    </row>
    <row r="2032" spans="1:6" x14ac:dyDescent="0.25">
      <c r="A2032" s="84"/>
      <c r="B2032" s="85"/>
      <c r="C2032" s="84"/>
      <c r="D2032" s="86"/>
      <c r="E2032" s="84"/>
      <c r="F2032" s="87"/>
    </row>
    <row r="2033" spans="1:6" x14ac:dyDescent="0.25">
      <c r="A2033" s="84"/>
      <c r="B2033" s="85"/>
      <c r="C2033" s="84"/>
      <c r="D2033" s="86"/>
      <c r="E2033" s="84"/>
      <c r="F2033" s="87"/>
    </row>
    <row r="2034" spans="1:6" x14ac:dyDescent="0.25">
      <c r="A2034" s="84"/>
      <c r="B2034" s="85"/>
      <c r="C2034" s="84"/>
      <c r="D2034" s="86"/>
      <c r="E2034" s="84"/>
      <c r="F2034" s="87"/>
    </row>
    <row r="2035" spans="1:6" x14ac:dyDescent="0.25">
      <c r="A2035" s="84"/>
      <c r="B2035" s="85"/>
      <c r="C2035" s="84"/>
      <c r="D2035" s="86"/>
      <c r="E2035" s="84"/>
      <c r="F2035" s="87"/>
    </row>
    <row r="2036" spans="1:6" x14ac:dyDescent="0.25">
      <c r="A2036" s="84"/>
      <c r="B2036" s="85"/>
      <c r="C2036" s="84"/>
      <c r="D2036" s="86"/>
      <c r="E2036" s="84"/>
      <c r="F2036" s="87"/>
    </row>
    <row r="2037" spans="1:6" x14ac:dyDescent="0.25">
      <c r="A2037" s="84"/>
      <c r="B2037" s="85"/>
      <c r="C2037" s="84"/>
      <c r="D2037" s="86"/>
      <c r="E2037" s="84"/>
      <c r="F2037" s="87"/>
    </row>
    <row r="2038" spans="1:6" x14ac:dyDescent="0.25">
      <c r="A2038" s="84"/>
      <c r="B2038" s="85"/>
      <c r="C2038" s="84"/>
      <c r="D2038" s="86"/>
      <c r="E2038" s="84"/>
      <c r="F2038" s="87"/>
    </row>
    <row r="2039" spans="1:6" x14ac:dyDescent="0.25">
      <c r="A2039" s="84"/>
      <c r="B2039" s="85"/>
      <c r="C2039" s="84"/>
      <c r="D2039" s="86"/>
      <c r="E2039" s="84"/>
      <c r="F2039" s="87"/>
    </row>
    <row r="2040" spans="1:6" x14ac:dyDescent="0.25">
      <c r="A2040" s="84"/>
      <c r="B2040" s="85"/>
      <c r="C2040" s="84"/>
      <c r="D2040" s="86"/>
      <c r="E2040" s="84"/>
      <c r="F2040" s="87"/>
    </row>
    <row r="2041" spans="1:6" x14ac:dyDescent="0.25">
      <c r="A2041" s="84"/>
      <c r="B2041" s="85"/>
      <c r="C2041" s="84"/>
      <c r="D2041" s="86"/>
      <c r="E2041" s="84"/>
      <c r="F2041" s="87"/>
    </row>
    <row r="2042" spans="1:6" x14ac:dyDescent="0.25">
      <c r="A2042" s="84"/>
      <c r="B2042" s="85"/>
      <c r="C2042" s="84"/>
      <c r="D2042" s="86"/>
      <c r="E2042" s="84"/>
      <c r="F2042" s="87"/>
    </row>
    <row r="2043" spans="1:6" x14ac:dyDescent="0.25">
      <c r="A2043" s="84"/>
      <c r="B2043" s="85"/>
      <c r="C2043" s="84"/>
      <c r="D2043" s="86"/>
      <c r="E2043" s="84"/>
      <c r="F2043" s="87"/>
    </row>
    <row r="2044" spans="1:6" x14ac:dyDescent="0.25">
      <c r="A2044" s="84"/>
      <c r="B2044" s="85"/>
      <c r="C2044" s="84"/>
      <c r="D2044" s="86"/>
      <c r="E2044" s="84"/>
      <c r="F2044" s="87"/>
    </row>
    <row r="2045" spans="1:6" x14ac:dyDescent="0.25">
      <c r="A2045" s="84"/>
      <c r="B2045" s="85"/>
      <c r="C2045" s="84"/>
      <c r="D2045" s="86"/>
      <c r="E2045" s="84"/>
      <c r="F2045" s="87"/>
    </row>
    <row r="2046" spans="1:6" x14ac:dyDescent="0.25">
      <c r="A2046" s="84"/>
      <c r="B2046" s="85"/>
      <c r="C2046" s="84"/>
      <c r="D2046" s="86"/>
      <c r="E2046" s="84"/>
      <c r="F2046" s="87"/>
    </row>
    <row r="2047" spans="1:6" x14ac:dyDescent="0.25">
      <c r="A2047" s="84"/>
      <c r="B2047" s="85"/>
      <c r="C2047" s="84"/>
      <c r="D2047" s="86"/>
      <c r="E2047" s="84"/>
      <c r="F2047" s="87"/>
    </row>
    <row r="2048" spans="1:6" x14ac:dyDescent="0.25">
      <c r="A2048" s="84"/>
      <c r="B2048" s="85"/>
      <c r="C2048" s="84"/>
      <c r="D2048" s="86"/>
      <c r="E2048" s="84"/>
      <c r="F2048" s="87"/>
    </row>
    <row r="2049" spans="1:6" x14ac:dyDescent="0.25">
      <c r="A2049" s="84"/>
      <c r="B2049" s="85"/>
      <c r="C2049" s="84"/>
      <c r="D2049" s="86"/>
      <c r="E2049" s="84"/>
      <c r="F2049" s="87"/>
    </row>
    <row r="2050" spans="1:6" x14ac:dyDescent="0.25">
      <c r="A2050" s="84"/>
      <c r="B2050" s="85"/>
      <c r="C2050" s="84"/>
      <c r="D2050" s="86"/>
      <c r="E2050" s="84"/>
      <c r="F2050" s="87"/>
    </row>
    <row r="2051" spans="1:6" x14ac:dyDescent="0.25">
      <c r="A2051" s="84"/>
      <c r="B2051" s="85"/>
      <c r="C2051" s="84"/>
      <c r="D2051" s="86"/>
      <c r="E2051" s="84"/>
      <c r="F2051" s="87"/>
    </row>
    <row r="2052" spans="1:6" x14ac:dyDescent="0.25">
      <c r="A2052" s="84"/>
      <c r="B2052" s="85"/>
      <c r="C2052" s="84"/>
      <c r="D2052" s="86"/>
      <c r="E2052" s="84"/>
      <c r="F2052" s="87"/>
    </row>
    <row r="2053" spans="1:6" x14ac:dyDescent="0.25">
      <c r="A2053" s="84"/>
      <c r="B2053" s="85"/>
      <c r="C2053" s="84"/>
      <c r="D2053" s="86"/>
      <c r="E2053" s="84"/>
      <c r="F2053" s="87"/>
    </row>
    <row r="2054" spans="1:6" x14ac:dyDescent="0.25">
      <c r="A2054" s="84"/>
      <c r="B2054" s="85"/>
      <c r="C2054" s="84"/>
      <c r="D2054" s="86"/>
      <c r="E2054" s="84"/>
      <c r="F2054" s="87"/>
    </row>
    <row r="2055" spans="1:6" x14ac:dyDescent="0.25">
      <c r="A2055" s="84"/>
      <c r="B2055" s="85"/>
      <c r="C2055" s="84"/>
      <c r="D2055" s="86"/>
      <c r="E2055" s="84"/>
      <c r="F2055" s="87"/>
    </row>
    <row r="2056" spans="1:6" x14ac:dyDescent="0.25">
      <c r="A2056" s="84"/>
      <c r="B2056" s="85"/>
      <c r="C2056" s="84"/>
      <c r="D2056" s="86"/>
      <c r="E2056" s="84"/>
      <c r="F2056" s="87"/>
    </row>
    <row r="2057" spans="1:6" x14ac:dyDescent="0.25">
      <c r="A2057" s="84"/>
      <c r="B2057" s="85"/>
      <c r="C2057" s="84"/>
      <c r="D2057" s="86"/>
      <c r="E2057" s="84"/>
      <c r="F2057" s="87"/>
    </row>
    <row r="2058" spans="1:6" x14ac:dyDescent="0.25">
      <c r="A2058" s="84"/>
      <c r="B2058" s="85"/>
      <c r="C2058" s="84"/>
      <c r="D2058" s="86"/>
      <c r="E2058" s="84"/>
      <c r="F2058" s="87"/>
    </row>
    <row r="2059" spans="1:6" x14ac:dyDescent="0.25">
      <c r="A2059" s="84"/>
      <c r="B2059" s="85"/>
      <c r="C2059" s="84"/>
      <c r="D2059" s="86"/>
      <c r="E2059" s="84"/>
      <c r="F2059" s="87"/>
    </row>
    <row r="2060" spans="1:6" x14ac:dyDescent="0.25">
      <c r="A2060" s="84"/>
      <c r="B2060" s="85"/>
      <c r="C2060" s="84"/>
      <c r="D2060" s="86"/>
      <c r="E2060" s="84"/>
      <c r="F2060" s="87"/>
    </row>
    <row r="2061" spans="1:6" x14ac:dyDescent="0.25">
      <c r="A2061" s="84"/>
      <c r="B2061" s="85"/>
      <c r="C2061" s="84"/>
      <c r="D2061" s="86"/>
      <c r="E2061" s="84"/>
      <c r="F2061" s="87"/>
    </row>
    <row r="2062" spans="1:6" x14ac:dyDescent="0.25">
      <c r="A2062" s="84"/>
      <c r="B2062" s="85"/>
      <c r="C2062" s="84"/>
      <c r="D2062" s="86"/>
      <c r="E2062" s="84"/>
      <c r="F2062" s="87"/>
    </row>
    <row r="2063" spans="1:6" x14ac:dyDescent="0.25">
      <c r="A2063" s="84"/>
      <c r="B2063" s="85"/>
      <c r="C2063" s="84"/>
      <c r="D2063" s="86"/>
      <c r="E2063" s="84"/>
      <c r="F2063" s="87"/>
    </row>
    <row r="2064" spans="1:6" x14ac:dyDescent="0.25">
      <c r="A2064" s="84"/>
      <c r="B2064" s="85"/>
      <c r="C2064" s="84"/>
      <c r="D2064" s="86"/>
      <c r="E2064" s="84"/>
      <c r="F2064" s="87"/>
    </row>
    <row r="2065" spans="1:6" x14ac:dyDescent="0.25">
      <c r="A2065" s="84"/>
      <c r="B2065" s="85"/>
      <c r="C2065" s="84"/>
      <c r="D2065" s="86"/>
      <c r="E2065" s="84"/>
      <c r="F2065" s="87"/>
    </row>
    <row r="2066" spans="1:6" x14ac:dyDescent="0.25">
      <c r="A2066" s="84"/>
      <c r="B2066" s="85"/>
      <c r="C2066" s="84"/>
      <c r="D2066" s="86"/>
      <c r="E2066" s="84"/>
      <c r="F2066" s="87"/>
    </row>
    <row r="2067" spans="1:6" x14ac:dyDescent="0.25">
      <c r="A2067" s="84"/>
      <c r="B2067" s="85"/>
      <c r="C2067" s="84"/>
      <c r="D2067" s="86"/>
      <c r="E2067" s="84"/>
      <c r="F2067" s="87"/>
    </row>
    <row r="2068" spans="1:6" x14ac:dyDescent="0.25">
      <c r="A2068" s="84"/>
      <c r="B2068" s="85"/>
      <c r="C2068" s="84"/>
      <c r="D2068" s="86"/>
      <c r="E2068" s="84"/>
      <c r="F2068" s="87"/>
    </row>
    <row r="2069" spans="1:6" x14ac:dyDescent="0.25">
      <c r="A2069" s="84"/>
      <c r="B2069" s="85"/>
      <c r="C2069" s="84"/>
      <c r="D2069" s="86"/>
      <c r="E2069" s="84"/>
      <c r="F2069" s="87"/>
    </row>
    <row r="2070" spans="1:6" x14ac:dyDescent="0.25">
      <c r="A2070" s="84"/>
      <c r="B2070" s="85"/>
      <c r="C2070" s="84"/>
      <c r="D2070" s="86"/>
      <c r="E2070" s="84"/>
      <c r="F2070" s="87"/>
    </row>
    <row r="2071" spans="1:6" x14ac:dyDescent="0.25">
      <c r="A2071" s="84"/>
      <c r="B2071" s="85"/>
      <c r="C2071" s="84"/>
      <c r="D2071" s="86"/>
      <c r="E2071" s="84"/>
      <c r="F2071" s="87"/>
    </row>
    <row r="2072" spans="1:6" x14ac:dyDescent="0.25">
      <c r="A2072" s="84"/>
      <c r="B2072" s="85"/>
      <c r="C2072" s="84"/>
      <c r="D2072" s="86"/>
      <c r="E2072" s="84"/>
      <c r="F2072" s="87"/>
    </row>
    <row r="2073" spans="1:6" x14ac:dyDescent="0.25">
      <c r="A2073" s="84"/>
      <c r="B2073" s="85"/>
      <c r="C2073" s="84"/>
      <c r="D2073" s="86"/>
      <c r="E2073" s="84"/>
      <c r="F2073" s="87"/>
    </row>
    <row r="2074" spans="1:6" x14ac:dyDescent="0.25">
      <c r="A2074" s="84"/>
      <c r="B2074" s="85"/>
      <c r="C2074" s="84"/>
      <c r="D2074" s="86"/>
      <c r="E2074" s="84"/>
      <c r="F2074" s="87"/>
    </row>
    <row r="2075" spans="1:6" x14ac:dyDescent="0.25">
      <c r="A2075" s="84"/>
      <c r="B2075" s="85"/>
      <c r="C2075" s="84"/>
      <c r="D2075" s="86"/>
      <c r="E2075" s="84"/>
      <c r="F2075" s="87"/>
    </row>
    <row r="2076" spans="1:6" x14ac:dyDescent="0.25">
      <c r="A2076" s="84"/>
      <c r="B2076" s="85"/>
      <c r="C2076" s="84"/>
      <c r="D2076" s="86"/>
      <c r="E2076" s="84"/>
      <c r="F2076" s="87"/>
    </row>
    <row r="2077" spans="1:6" x14ac:dyDescent="0.25">
      <c r="A2077" s="84"/>
      <c r="B2077" s="85"/>
      <c r="C2077" s="84"/>
      <c r="D2077" s="86"/>
      <c r="E2077" s="84"/>
      <c r="F2077" s="87"/>
    </row>
    <row r="2078" spans="1:6" x14ac:dyDescent="0.25">
      <c r="A2078" s="84"/>
      <c r="B2078" s="85"/>
      <c r="C2078" s="84"/>
      <c r="D2078" s="86"/>
      <c r="E2078" s="84"/>
      <c r="F2078" s="87"/>
    </row>
    <row r="2079" spans="1:6" x14ac:dyDescent="0.25">
      <c r="A2079" s="84"/>
      <c r="B2079" s="85"/>
      <c r="C2079" s="84"/>
      <c r="D2079" s="86"/>
      <c r="E2079" s="84"/>
      <c r="F2079" s="87"/>
    </row>
    <row r="2080" spans="1:6" x14ac:dyDescent="0.25">
      <c r="A2080" s="84"/>
      <c r="B2080" s="85"/>
      <c r="C2080" s="84"/>
      <c r="D2080" s="86"/>
      <c r="E2080" s="84"/>
      <c r="F2080" s="87"/>
    </row>
    <row r="2081" spans="1:6" x14ac:dyDescent="0.25">
      <c r="A2081" s="84"/>
      <c r="B2081" s="85"/>
      <c r="C2081" s="84"/>
      <c r="D2081" s="86"/>
      <c r="E2081" s="84"/>
      <c r="F2081" s="87"/>
    </row>
    <row r="2082" spans="1:6" x14ac:dyDescent="0.25">
      <c r="A2082" s="84"/>
      <c r="B2082" s="85"/>
      <c r="C2082" s="84"/>
      <c r="D2082" s="86"/>
      <c r="E2082" s="84"/>
      <c r="F2082" s="87"/>
    </row>
    <row r="2083" spans="1:6" x14ac:dyDescent="0.25">
      <c r="A2083" s="84"/>
      <c r="B2083" s="85"/>
      <c r="C2083" s="84"/>
      <c r="D2083" s="86"/>
      <c r="E2083" s="84"/>
      <c r="F2083" s="87"/>
    </row>
    <row r="2084" spans="1:6" x14ac:dyDescent="0.25">
      <c r="A2084" s="84"/>
      <c r="B2084" s="85"/>
      <c r="C2084" s="84"/>
      <c r="D2084" s="86"/>
      <c r="E2084" s="84"/>
      <c r="F2084" s="87"/>
    </row>
    <row r="2085" spans="1:6" x14ac:dyDescent="0.25">
      <c r="A2085" s="84"/>
      <c r="B2085" s="85"/>
      <c r="C2085" s="84"/>
      <c r="D2085" s="86"/>
      <c r="E2085" s="84"/>
      <c r="F2085" s="87"/>
    </row>
    <row r="2086" spans="1:6" x14ac:dyDescent="0.25">
      <c r="A2086" s="84"/>
      <c r="B2086" s="85"/>
      <c r="C2086" s="84"/>
      <c r="D2086" s="86"/>
      <c r="E2086" s="84"/>
      <c r="F2086" s="87"/>
    </row>
    <row r="2087" spans="1:6" x14ac:dyDescent="0.25">
      <c r="A2087" s="84"/>
      <c r="B2087" s="85"/>
      <c r="C2087" s="84"/>
      <c r="D2087" s="86"/>
      <c r="E2087" s="84"/>
      <c r="F2087" s="87"/>
    </row>
    <row r="2088" spans="1:6" x14ac:dyDescent="0.25">
      <c r="A2088" s="84"/>
      <c r="B2088" s="85"/>
      <c r="C2088" s="84"/>
      <c r="D2088" s="86"/>
      <c r="E2088" s="84"/>
      <c r="F2088" s="87"/>
    </row>
    <row r="2089" spans="1:6" x14ac:dyDescent="0.25">
      <c r="A2089" s="84"/>
      <c r="B2089" s="85"/>
      <c r="C2089" s="84"/>
      <c r="D2089" s="86"/>
      <c r="E2089" s="84"/>
      <c r="F2089" s="87"/>
    </row>
    <row r="2090" spans="1:6" x14ac:dyDescent="0.25">
      <c r="A2090" s="84"/>
      <c r="B2090" s="85"/>
      <c r="C2090" s="84"/>
      <c r="D2090" s="86"/>
      <c r="E2090" s="84"/>
      <c r="F2090" s="87"/>
    </row>
    <row r="2091" spans="1:6" x14ac:dyDescent="0.25">
      <c r="A2091" s="84"/>
      <c r="B2091" s="85"/>
      <c r="C2091" s="84"/>
      <c r="D2091" s="86"/>
      <c r="E2091" s="84"/>
      <c r="F2091" s="87"/>
    </row>
    <row r="2092" spans="1:6" x14ac:dyDescent="0.25">
      <c r="A2092" s="84"/>
      <c r="B2092" s="85"/>
      <c r="C2092" s="84"/>
      <c r="D2092" s="86"/>
      <c r="E2092" s="84"/>
      <c r="F2092" s="87"/>
    </row>
    <row r="2093" spans="1:6" x14ac:dyDescent="0.25">
      <c r="A2093" s="84"/>
      <c r="B2093" s="85"/>
      <c r="C2093" s="84"/>
      <c r="D2093" s="86"/>
      <c r="E2093" s="84"/>
      <c r="F2093" s="87"/>
    </row>
    <row r="2094" spans="1:6" x14ac:dyDescent="0.25">
      <c r="A2094" s="84"/>
      <c r="B2094" s="85"/>
      <c r="C2094" s="84"/>
      <c r="D2094" s="86"/>
      <c r="E2094" s="84"/>
      <c r="F2094" s="87"/>
    </row>
    <row r="2095" spans="1:6" x14ac:dyDescent="0.25">
      <c r="A2095" s="84"/>
      <c r="B2095" s="85"/>
      <c r="C2095" s="84"/>
      <c r="D2095" s="86"/>
      <c r="E2095" s="84"/>
      <c r="F2095" s="87"/>
    </row>
    <row r="2096" spans="1:6" x14ac:dyDescent="0.25">
      <c r="A2096" s="84"/>
      <c r="B2096" s="85"/>
      <c r="C2096" s="84"/>
      <c r="D2096" s="86"/>
      <c r="E2096" s="84"/>
      <c r="F2096" s="87"/>
    </row>
    <row r="2097" spans="1:6" x14ac:dyDescent="0.25">
      <c r="A2097" s="84"/>
      <c r="B2097" s="85"/>
      <c r="C2097" s="84"/>
      <c r="D2097" s="86"/>
      <c r="E2097" s="84"/>
      <c r="F2097" s="87"/>
    </row>
    <row r="2098" spans="1:6" x14ac:dyDescent="0.25">
      <c r="A2098" s="84"/>
      <c r="B2098" s="85"/>
      <c r="C2098" s="84"/>
      <c r="D2098" s="86"/>
      <c r="E2098" s="84"/>
      <c r="F2098" s="87"/>
    </row>
    <row r="2099" spans="1:6" x14ac:dyDescent="0.25">
      <c r="A2099" s="84"/>
      <c r="B2099" s="85"/>
      <c r="C2099" s="84"/>
      <c r="D2099" s="86"/>
      <c r="E2099" s="84"/>
      <c r="F2099" s="87"/>
    </row>
    <row r="2100" spans="1:6" x14ac:dyDescent="0.25">
      <c r="A2100" s="84"/>
      <c r="B2100" s="85"/>
      <c r="C2100" s="84"/>
      <c r="D2100" s="86"/>
      <c r="E2100" s="84"/>
      <c r="F2100" s="87"/>
    </row>
    <row r="2101" spans="1:6" x14ac:dyDescent="0.25">
      <c r="A2101" s="84"/>
      <c r="B2101" s="85"/>
      <c r="C2101" s="84"/>
      <c r="D2101" s="86"/>
      <c r="E2101" s="84"/>
      <c r="F2101" s="87"/>
    </row>
    <row r="2102" spans="1:6" x14ac:dyDescent="0.25">
      <c r="A2102" s="84"/>
      <c r="B2102" s="85"/>
      <c r="C2102" s="84"/>
      <c r="D2102" s="86"/>
      <c r="E2102" s="84"/>
      <c r="F2102" s="87"/>
    </row>
    <row r="2103" spans="1:6" x14ac:dyDescent="0.25">
      <c r="A2103" s="84"/>
      <c r="B2103" s="85"/>
      <c r="C2103" s="84"/>
      <c r="D2103" s="86"/>
      <c r="E2103" s="84"/>
      <c r="F2103" s="87"/>
    </row>
    <row r="2104" spans="1:6" x14ac:dyDescent="0.25">
      <c r="A2104" s="84"/>
      <c r="B2104" s="85"/>
      <c r="C2104" s="84"/>
      <c r="D2104" s="86"/>
      <c r="E2104" s="84"/>
      <c r="F2104" s="87"/>
    </row>
    <row r="2105" spans="1:6" x14ac:dyDescent="0.25">
      <c r="A2105" s="84"/>
      <c r="B2105" s="85"/>
      <c r="C2105" s="84"/>
      <c r="D2105" s="86"/>
      <c r="E2105" s="84"/>
      <c r="F2105" s="87"/>
    </row>
    <row r="2106" spans="1:6" x14ac:dyDescent="0.25">
      <c r="A2106" s="84"/>
      <c r="B2106" s="85"/>
      <c r="C2106" s="84"/>
      <c r="D2106" s="86"/>
      <c r="E2106" s="84"/>
      <c r="F2106" s="87"/>
    </row>
    <row r="2107" spans="1:6" x14ac:dyDescent="0.25">
      <c r="A2107" s="84"/>
      <c r="B2107" s="85"/>
      <c r="C2107" s="84"/>
      <c r="D2107" s="86"/>
      <c r="E2107" s="84"/>
      <c r="F2107" s="87"/>
    </row>
    <row r="2108" spans="1:6" x14ac:dyDescent="0.25">
      <c r="A2108" s="84"/>
      <c r="B2108" s="85"/>
      <c r="C2108" s="84"/>
      <c r="D2108" s="86"/>
      <c r="E2108" s="84"/>
      <c r="F2108" s="87"/>
    </row>
    <row r="2109" spans="1:6" x14ac:dyDescent="0.25">
      <c r="A2109" s="84"/>
      <c r="B2109" s="85"/>
      <c r="C2109" s="84"/>
      <c r="D2109" s="86"/>
      <c r="E2109" s="84"/>
      <c r="F2109" s="87"/>
    </row>
    <row r="2110" spans="1:6" x14ac:dyDescent="0.25">
      <c r="A2110" s="84"/>
      <c r="B2110" s="85"/>
      <c r="C2110" s="84"/>
      <c r="D2110" s="86"/>
      <c r="E2110" s="84"/>
      <c r="F2110" s="87"/>
    </row>
    <row r="2111" spans="1:6" x14ac:dyDescent="0.25">
      <c r="A2111" s="84"/>
      <c r="B2111" s="85"/>
      <c r="C2111" s="84"/>
      <c r="D2111" s="86"/>
      <c r="E2111" s="84"/>
      <c r="F2111" s="87"/>
    </row>
    <row r="2112" spans="1:6" x14ac:dyDescent="0.25">
      <c r="A2112" s="84"/>
      <c r="B2112" s="85"/>
      <c r="C2112" s="84"/>
      <c r="D2112" s="86"/>
      <c r="E2112" s="84"/>
      <c r="F2112" s="87"/>
    </row>
    <row r="2113" spans="1:6" x14ac:dyDescent="0.25">
      <c r="A2113" s="84"/>
      <c r="B2113" s="85"/>
      <c r="C2113" s="84"/>
      <c r="D2113" s="86"/>
      <c r="E2113" s="84"/>
      <c r="F2113" s="87"/>
    </row>
    <row r="2114" spans="1:6" x14ac:dyDescent="0.25">
      <c r="A2114" s="84"/>
      <c r="B2114" s="85"/>
      <c r="C2114" s="84"/>
      <c r="D2114" s="86"/>
      <c r="E2114" s="84"/>
      <c r="F2114" s="87"/>
    </row>
    <row r="2115" spans="1:6" x14ac:dyDescent="0.25">
      <c r="A2115" s="84"/>
      <c r="B2115" s="85"/>
      <c r="C2115" s="84"/>
      <c r="D2115" s="86"/>
      <c r="E2115" s="84"/>
      <c r="F2115" s="87"/>
    </row>
    <row r="2116" spans="1:6" x14ac:dyDescent="0.25">
      <c r="A2116" s="84"/>
      <c r="B2116" s="85"/>
      <c r="C2116" s="84"/>
      <c r="D2116" s="86"/>
      <c r="E2116" s="84"/>
      <c r="F2116" s="87"/>
    </row>
    <row r="2117" spans="1:6" x14ac:dyDescent="0.25">
      <c r="A2117" s="84"/>
      <c r="B2117" s="85"/>
      <c r="C2117" s="84"/>
      <c r="D2117" s="86"/>
      <c r="E2117" s="84"/>
      <c r="F2117" s="87"/>
    </row>
    <row r="2118" spans="1:6" x14ac:dyDescent="0.25">
      <c r="A2118" s="84"/>
      <c r="B2118" s="85"/>
      <c r="C2118" s="84"/>
      <c r="D2118" s="86"/>
      <c r="E2118" s="84"/>
      <c r="F2118" s="87"/>
    </row>
    <row r="2119" spans="1:6" x14ac:dyDescent="0.25">
      <c r="A2119" s="84"/>
      <c r="B2119" s="85"/>
      <c r="C2119" s="84"/>
      <c r="D2119" s="86"/>
      <c r="E2119" s="84"/>
      <c r="F2119" s="87"/>
    </row>
    <row r="2120" spans="1:6" x14ac:dyDescent="0.25">
      <c r="A2120" s="84"/>
      <c r="B2120" s="85"/>
      <c r="C2120" s="84"/>
      <c r="D2120" s="86"/>
      <c r="E2120" s="84"/>
      <c r="F2120" s="87"/>
    </row>
    <row r="2121" spans="1:6" x14ac:dyDescent="0.25">
      <c r="A2121" s="84"/>
      <c r="B2121" s="85"/>
      <c r="C2121" s="84"/>
      <c r="D2121" s="86"/>
      <c r="E2121" s="84"/>
      <c r="F2121" s="87"/>
    </row>
    <row r="2122" spans="1:6" x14ac:dyDescent="0.25">
      <c r="A2122" s="84"/>
      <c r="B2122" s="85"/>
      <c r="C2122" s="84"/>
      <c r="D2122" s="86"/>
      <c r="E2122" s="84"/>
      <c r="F2122" s="87"/>
    </row>
    <row r="2123" spans="1:6" x14ac:dyDescent="0.25">
      <c r="A2123" s="84"/>
      <c r="B2123" s="85"/>
      <c r="C2123" s="84"/>
      <c r="D2123" s="86"/>
      <c r="E2123" s="84"/>
      <c r="F2123" s="87"/>
    </row>
    <row r="2124" spans="1:6" x14ac:dyDescent="0.25">
      <c r="A2124" s="84"/>
      <c r="B2124" s="85"/>
      <c r="C2124" s="84"/>
      <c r="D2124" s="86"/>
      <c r="E2124" s="84"/>
      <c r="F2124" s="87"/>
    </row>
    <row r="2125" spans="1:6" x14ac:dyDescent="0.25">
      <c r="A2125" s="84"/>
      <c r="B2125" s="85"/>
      <c r="C2125" s="84"/>
      <c r="D2125" s="86"/>
      <c r="E2125" s="84"/>
      <c r="F2125" s="87"/>
    </row>
    <row r="2126" spans="1:6" x14ac:dyDescent="0.25">
      <c r="A2126" s="84"/>
      <c r="B2126" s="85"/>
      <c r="C2126" s="84"/>
      <c r="D2126" s="86"/>
      <c r="E2126" s="84"/>
      <c r="F2126" s="87"/>
    </row>
    <row r="2127" spans="1:6" x14ac:dyDescent="0.25">
      <c r="A2127" s="84"/>
      <c r="B2127" s="85"/>
      <c r="C2127" s="84"/>
      <c r="D2127" s="86"/>
      <c r="E2127" s="84"/>
      <c r="F2127" s="87"/>
    </row>
    <row r="2128" spans="1:6" x14ac:dyDescent="0.25">
      <c r="A2128" s="84"/>
      <c r="B2128" s="85"/>
      <c r="C2128" s="84"/>
      <c r="D2128" s="86"/>
      <c r="E2128" s="84"/>
      <c r="F2128" s="87"/>
    </row>
    <row r="2129" spans="1:6" x14ac:dyDescent="0.25">
      <c r="A2129" s="84"/>
      <c r="B2129" s="85"/>
      <c r="C2129" s="84"/>
      <c r="D2129" s="86"/>
      <c r="E2129" s="84"/>
      <c r="F2129" s="87"/>
    </row>
    <row r="2130" spans="1:6" x14ac:dyDescent="0.25">
      <c r="A2130" s="84"/>
      <c r="B2130" s="85"/>
      <c r="C2130" s="84"/>
      <c r="D2130" s="86"/>
      <c r="E2130" s="84"/>
      <c r="F2130" s="87"/>
    </row>
    <row r="2131" spans="1:6" x14ac:dyDescent="0.25">
      <c r="A2131" s="84"/>
      <c r="B2131" s="85"/>
      <c r="C2131" s="84"/>
      <c r="D2131" s="86"/>
      <c r="E2131" s="84"/>
      <c r="F2131" s="87"/>
    </row>
    <row r="2132" spans="1:6" x14ac:dyDescent="0.25">
      <c r="A2132" s="84"/>
      <c r="B2132" s="85"/>
      <c r="C2132" s="84"/>
      <c r="D2132" s="86"/>
      <c r="E2132" s="84"/>
      <c r="F2132" s="87"/>
    </row>
    <row r="2133" spans="1:6" x14ac:dyDescent="0.25">
      <c r="A2133" s="84"/>
      <c r="B2133" s="85"/>
      <c r="C2133" s="84"/>
      <c r="D2133" s="86"/>
      <c r="E2133" s="84"/>
      <c r="F2133" s="87"/>
    </row>
    <row r="2134" spans="1:6" x14ac:dyDescent="0.25">
      <c r="A2134" s="84"/>
      <c r="B2134" s="85"/>
      <c r="C2134" s="84"/>
      <c r="D2134" s="86"/>
      <c r="E2134" s="84"/>
      <c r="F2134" s="87"/>
    </row>
    <row r="2135" spans="1:6" x14ac:dyDescent="0.25">
      <c r="A2135" s="84"/>
      <c r="B2135" s="85"/>
      <c r="C2135" s="84"/>
      <c r="D2135" s="86"/>
      <c r="E2135" s="84"/>
      <c r="F2135" s="87"/>
    </row>
    <row r="2136" spans="1:6" x14ac:dyDescent="0.25">
      <c r="A2136" s="84"/>
      <c r="B2136" s="85"/>
      <c r="C2136" s="84"/>
      <c r="D2136" s="86"/>
      <c r="E2136" s="84"/>
      <c r="F2136" s="87"/>
    </row>
    <row r="2137" spans="1:6" x14ac:dyDescent="0.25">
      <c r="A2137" s="84"/>
      <c r="B2137" s="85"/>
      <c r="C2137" s="84"/>
      <c r="D2137" s="86"/>
      <c r="E2137" s="84"/>
      <c r="F2137" s="87"/>
    </row>
    <row r="2138" spans="1:6" x14ac:dyDescent="0.25">
      <c r="A2138" s="84"/>
      <c r="B2138" s="85"/>
      <c r="C2138" s="84"/>
      <c r="D2138" s="86"/>
      <c r="E2138" s="84"/>
      <c r="F2138" s="87"/>
    </row>
    <row r="2139" spans="1:6" x14ac:dyDescent="0.25">
      <c r="A2139" s="84"/>
      <c r="B2139" s="85"/>
      <c r="C2139" s="84"/>
      <c r="D2139" s="86"/>
      <c r="E2139" s="84"/>
      <c r="F2139" s="87"/>
    </row>
    <row r="2140" spans="1:6" x14ac:dyDescent="0.25">
      <c r="A2140" s="84"/>
      <c r="B2140" s="85"/>
      <c r="C2140" s="84"/>
      <c r="D2140" s="86"/>
      <c r="E2140" s="84"/>
      <c r="F2140" s="87"/>
    </row>
    <row r="2141" spans="1:6" x14ac:dyDescent="0.25">
      <c r="A2141" s="84"/>
      <c r="B2141" s="85"/>
      <c r="C2141" s="84"/>
      <c r="D2141" s="86"/>
      <c r="E2141" s="84"/>
      <c r="F2141" s="87"/>
    </row>
    <row r="2142" spans="1:6" x14ac:dyDescent="0.25">
      <c r="A2142" s="84"/>
      <c r="B2142" s="85"/>
      <c r="C2142" s="84"/>
      <c r="D2142" s="86"/>
      <c r="E2142" s="84"/>
      <c r="F2142" s="87"/>
    </row>
    <row r="2143" spans="1:6" x14ac:dyDescent="0.25">
      <c r="A2143" s="84"/>
      <c r="B2143" s="85"/>
      <c r="C2143" s="84"/>
      <c r="D2143" s="86"/>
      <c r="E2143" s="84"/>
      <c r="F2143" s="87"/>
    </row>
    <row r="2144" spans="1:6" x14ac:dyDescent="0.25">
      <c r="A2144" s="84"/>
      <c r="B2144" s="85"/>
      <c r="C2144" s="84"/>
      <c r="D2144" s="86"/>
      <c r="E2144" s="84"/>
      <c r="F2144" s="87"/>
    </row>
    <row r="2145" spans="1:6" x14ac:dyDescent="0.25">
      <c r="A2145" s="84"/>
      <c r="B2145" s="85"/>
      <c r="C2145" s="84"/>
      <c r="D2145" s="86"/>
      <c r="E2145" s="84"/>
      <c r="F2145" s="87"/>
    </row>
    <row r="2146" spans="1:6" x14ac:dyDescent="0.25">
      <c r="A2146" s="84"/>
      <c r="B2146" s="85"/>
      <c r="C2146" s="84"/>
      <c r="D2146" s="86"/>
      <c r="E2146" s="84"/>
      <c r="F2146" s="87"/>
    </row>
    <row r="2147" spans="1:6" x14ac:dyDescent="0.25">
      <c r="A2147" s="84"/>
      <c r="B2147" s="85"/>
      <c r="C2147" s="84"/>
      <c r="D2147" s="86"/>
      <c r="E2147" s="84"/>
      <c r="F2147" s="87"/>
    </row>
    <row r="2148" spans="1:6" x14ac:dyDescent="0.25">
      <c r="A2148" s="84"/>
      <c r="B2148" s="85"/>
      <c r="C2148" s="84"/>
      <c r="D2148" s="86"/>
      <c r="E2148" s="84"/>
      <c r="F2148" s="87"/>
    </row>
    <row r="2149" spans="1:6" x14ac:dyDescent="0.25">
      <c r="A2149" s="84"/>
      <c r="B2149" s="85"/>
      <c r="C2149" s="84"/>
      <c r="D2149" s="86"/>
      <c r="E2149" s="84"/>
      <c r="F2149" s="87"/>
    </row>
    <row r="2150" spans="1:6" x14ac:dyDescent="0.25">
      <c r="A2150" s="84"/>
      <c r="B2150" s="85"/>
      <c r="C2150" s="84"/>
      <c r="D2150" s="86"/>
      <c r="E2150" s="84"/>
      <c r="F2150" s="87"/>
    </row>
    <row r="2151" spans="1:6" x14ac:dyDescent="0.25">
      <c r="A2151" s="84"/>
      <c r="B2151" s="85"/>
      <c r="C2151" s="84"/>
      <c r="D2151" s="86"/>
      <c r="E2151" s="84"/>
      <c r="F2151" s="87"/>
    </row>
    <row r="2152" spans="1:6" x14ac:dyDescent="0.25">
      <c r="A2152" s="84"/>
      <c r="B2152" s="85"/>
      <c r="C2152" s="84"/>
      <c r="D2152" s="86"/>
      <c r="E2152" s="84"/>
      <c r="F2152" s="87"/>
    </row>
    <row r="2153" spans="1:6" x14ac:dyDescent="0.25">
      <c r="A2153" s="84"/>
      <c r="B2153" s="85"/>
      <c r="C2153" s="84"/>
      <c r="D2153" s="86"/>
      <c r="E2153" s="84"/>
      <c r="F2153" s="87"/>
    </row>
    <row r="2154" spans="1:6" x14ac:dyDescent="0.25">
      <c r="A2154" s="84"/>
      <c r="B2154" s="85"/>
      <c r="C2154" s="84"/>
      <c r="D2154" s="86"/>
      <c r="E2154" s="84"/>
      <c r="F2154" s="87"/>
    </row>
    <row r="2155" spans="1:6" x14ac:dyDescent="0.25">
      <c r="A2155" s="84"/>
      <c r="B2155" s="85"/>
      <c r="C2155" s="84"/>
      <c r="D2155" s="86"/>
      <c r="E2155" s="84"/>
      <c r="F2155" s="87"/>
    </row>
    <row r="2156" spans="1:6" x14ac:dyDescent="0.25">
      <c r="A2156" s="84"/>
      <c r="B2156" s="85"/>
      <c r="C2156" s="84"/>
      <c r="D2156" s="86"/>
      <c r="E2156" s="84"/>
      <c r="F2156" s="87"/>
    </row>
    <row r="2157" spans="1:6" x14ac:dyDescent="0.25">
      <c r="A2157" s="84"/>
      <c r="B2157" s="85"/>
      <c r="C2157" s="84"/>
      <c r="D2157" s="86"/>
      <c r="E2157" s="84"/>
      <c r="F2157" s="87"/>
    </row>
    <row r="2158" spans="1:6" x14ac:dyDescent="0.25">
      <c r="A2158" s="84"/>
      <c r="B2158" s="85"/>
      <c r="C2158" s="84"/>
      <c r="D2158" s="86"/>
      <c r="E2158" s="84"/>
      <c r="F2158" s="87"/>
    </row>
    <row r="2159" spans="1:6" x14ac:dyDescent="0.25">
      <c r="A2159" s="84"/>
      <c r="B2159" s="85"/>
      <c r="C2159" s="84"/>
      <c r="D2159" s="86"/>
      <c r="E2159" s="84"/>
      <c r="F2159" s="87"/>
    </row>
    <row r="2160" spans="1:6" x14ac:dyDescent="0.25">
      <c r="A2160" s="84"/>
      <c r="B2160" s="85"/>
      <c r="C2160" s="84"/>
      <c r="D2160" s="86"/>
      <c r="E2160" s="84"/>
      <c r="F2160" s="87"/>
    </row>
    <row r="2161" spans="1:6" x14ac:dyDescent="0.25">
      <c r="A2161" s="84"/>
      <c r="B2161" s="85"/>
      <c r="C2161" s="84"/>
      <c r="D2161" s="86"/>
      <c r="E2161" s="84"/>
      <c r="F2161" s="87"/>
    </row>
    <row r="2162" spans="1:6" x14ac:dyDescent="0.25">
      <c r="A2162" s="84"/>
      <c r="B2162" s="85"/>
      <c r="C2162" s="84"/>
      <c r="D2162" s="86"/>
      <c r="E2162" s="84"/>
      <c r="F2162" s="87"/>
    </row>
    <row r="2163" spans="1:6" x14ac:dyDescent="0.25">
      <c r="A2163" s="84"/>
      <c r="B2163" s="85"/>
      <c r="C2163" s="84"/>
      <c r="D2163" s="86"/>
      <c r="E2163" s="84"/>
      <c r="F2163" s="87"/>
    </row>
    <row r="2164" spans="1:6" x14ac:dyDescent="0.25">
      <c r="A2164" s="84"/>
      <c r="B2164" s="85"/>
      <c r="C2164" s="84"/>
      <c r="D2164" s="86"/>
      <c r="E2164" s="84"/>
      <c r="F2164" s="87"/>
    </row>
    <row r="2165" spans="1:6" x14ac:dyDescent="0.25">
      <c r="A2165" s="84"/>
      <c r="B2165" s="85"/>
      <c r="C2165" s="84"/>
      <c r="D2165" s="86"/>
      <c r="E2165" s="84"/>
      <c r="F2165" s="87"/>
    </row>
    <row r="2166" spans="1:6" x14ac:dyDescent="0.25">
      <c r="A2166" s="84"/>
      <c r="B2166" s="85"/>
      <c r="C2166" s="84"/>
      <c r="D2166" s="86"/>
      <c r="E2166" s="84"/>
      <c r="F2166" s="87"/>
    </row>
    <row r="2167" spans="1:6" x14ac:dyDescent="0.25">
      <c r="A2167" s="84"/>
      <c r="B2167" s="85"/>
      <c r="C2167" s="84"/>
      <c r="D2167" s="86"/>
      <c r="E2167" s="84"/>
      <c r="F2167" s="87"/>
    </row>
    <row r="2168" spans="1:6" x14ac:dyDescent="0.25">
      <c r="A2168" s="84"/>
      <c r="B2168" s="85"/>
      <c r="C2168" s="84"/>
      <c r="D2168" s="86"/>
      <c r="E2168" s="84"/>
      <c r="F2168" s="87"/>
    </row>
    <row r="2169" spans="1:6" x14ac:dyDescent="0.25">
      <c r="A2169" s="84"/>
      <c r="B2169" s="85"/>
      <c r="C2169" s="84"/>
      <c r="D2169" s="86"/>
      <c r="E2169" s="84"/>
      <c r="F2169" s="87"/>
    </row>
    <row r="2170" spans="1:6" x14ac:dyDescent="0.25">
      <c r="A2170" s="84"/>
      <c r="B2170" s="85"/>
      <c r="C2170" s="84"/>
      <c r="D2170" s="86"/>
      <c r="E2170" s="84"/>
      <c r="F2170" s="87"/>
    </row>
    <row r="2171" spans="1:6" x14ac:dyDescent="0.25">
      <c r="A2171" s="84"/>
      <c r="B2171" s="85"/>
      <c r="C2171" s="84"/>
      <c r="D2171" s="86"/>
      <c r="E2171" s="84"/>
      <c r="F2171" s="87"/>
    </row>
    <row r="2172" spans="1:6" x14ac:dyDescent="0.25">
      <c r="A2172" s="84"/>
      <c r="B2172" s="85"/>
      <c r="C2172" s="84"/>
      <c r="D2172" s="86"/>
      <c r="E2172" s="84"/>
      <c r="F2172" s="87"/>
    </row>
    <row r="2173" spans="1:6" x14ac:dyDescent="0.25">
      <c r="A2173" s="84"/>
      <c r="B2173" s="85"/>
      <c r="C2173" s="84"/>
      <c r="D2173" s="86"/>
      <c r="E2173" s="84"/>
      <c r="F2173" s="87"/>
    </row>
    <row r="2174" spans="1:6" x14ac:dyDescent="0.25">
      <c r="A2174" s="84"/>
      <c r="B2174" s="85"/>
      <c r="C2174" s="84"/>
      <c r="D2174" s="86"/>
      <c r="E2174" s="84"/>
      <c r="F2174" s="87"/>
    </row>
    <row r="2175" spans="1:6" x14ac:dyDescent="0.25">
      <c r="A2175" s="84"/>
      <c r="B2175" s="85"/>
      <c r="C2175" s="84"/>
      <c r="D2175" s="86"/>
      <c r="E2175" s="84"/>
      <c r="F2175" s="87"/>
    </row>
    <row r="2176" spans="1:6" x14ac:dyDescent="0.25">
      <c r="A2176" s="84"/>
      <c r="B2176" s="85"/>
      <c r="C2176" s="84"/>
      <c r="D2176" s="86"/>
      <c r="E2176" s="84"/>
      <c r="F2176" s="87"/>
    </row>
    <row r="2177" spans="1:6" x14ac:dyDescent="0.25">
      <c r="A2177" s="84"/>
      <c r="B2177" s="85"/>
      <c r="C2177" s="84"/>
      <c r="D2177" s="86"/>
      <c r="E2177" s="84"/>
      <c r="F2177" s="87"/>
    </row>
    <row r="2178" spans="1:6" x14ac:dyDescent="0.25">
      <c r="A2178" s="84"/>
      <c r="B2178" s="85"/>
      <c r="C2178" s="84"/>
      <c r="D2178" s="86"/>
      <c r="E2178" s="84"/>
      <c r="F2178" s="87"/>
    </row>
    <row r="2179" spans="1:6" x14ac:dyDescent="0.25">
      <c r="A2179" s="84"/>
      <c r="B2179" s="85"/>
      <c r="C2179" s="84"/>
      <c r="D2179" s="86"/>
      <c r="E2179" s="84"/>
      <c r="F2179" s="87"/>
    </row>
    <row r="2180" spans="1:6" x14ac:dyDescent="0.25">
      <c r="A2180" s="84"/>
      <c r="B2180" s="85"/>
      <c r="C2180" s="84"/>
      <c r="D2180" s="86"/>
      <c r="E2180" s="84"/>
      <c r="F2180" s="87"/>
    </row>
    <row r="2181" spans="1:6" x14ac:dyDescent="0.25">
      <c r="A2181" s="84"/>
      <c r="B2181" s="85"/>
      <c r="C2181" s="84"/>
      <c r="D2181" s="86"/>
      <c r="E2181" s="84"/>
      <c r="F2181" s="87"/>
    </row>
    <row r="2182" spans="1:6" x14ac:dyDescent="0.25">
      <c r="A2182" s="84"/>
      <c r="B2182" s="85"/>
      <c r="C2182" s="84"/>
      <c r="D2182" s="86"/>
      <c r="E2182" s="84"/>
      <c r="F2182" s="87"/>
    </row>
    <row r="2183" spans="1:6" x14ac:dyDescent="0.25">
      <c r="A2183" s="84"/>
      <c r="B2183" s="85"/>
      <c r="C2183" s="84"/>
      <c r="D2183" s="86"/>
      <c r="E2183" s="84"/>
      <c r="F2183" s="87"/>
    </row>
    <row r="2184" spans="1:6" x14ac:dyDescent="0.25">
      <c r="A2184" s="84"/>
      <c r="B2184" s="85"/>
      <c r="C2184" s="84"/>
      <c r="D2184" s="86"/>
      <c r="E2184" s="84"/>
      <c r="F2184" s="87"/>
    </row>
    <row r="2185" spans="1:6" x14ac:dyDescent="0.25">
      <c r="A2185" s="84"/>
      <c r="B2185" s="85"/>
      <c r="C2185" s="84"/>
      <c r="D2185" s="86"/>
      <c r="E2185" s="84"/>
      <c r="F2185" s="87"/>
    </row>
    <row r="2186" spans="1:6" x14ac:dyDescent="0.25">
      <c r="A2186" s="84"/>
      <c r="B2186" s="85"/>
      <c r="C2186" s="84"/>
      <c r="D2186" s="86"/>
      <c r="E2186" s="84"/>
      <c r="F2186" s="87"/>
    </row>
    <row r="2187" spans="1:6" x14ac:dyDescent="0.25">
      <c r="A2187" s="84"/>
      <c r="B2187" s="85"/>
      <c r="C2187" s="84"/>
      <c r="D2187" s="86"/>
      <c r="E2187" s="84"/>
      <c r="F2187" s="87"/>
    </row>
    <row r="2188" spans="1:6" x14ac:dyDescent="0.25">
      <c r="A2188" s="84"/>
      <c r="B2188" s="85"/>
      <c r="C2188" s="84"/>
      <c r="D2188" s="86"/>
      <c r="E2188" s="84"/>
      <c r="F2188" s="87"/>
    </row>
    <row r="2189" spans="1:6" x14ac:dyDescent="0.25">
      <c r="A2189" s="84"/>
      <c r="B2189" s="85"/>
      <c r="C2189" s="84"/>
      <c r="D2189" s="86"/>
      <c r="E2189" s="84"/>
      <c r="F2189" s="87"/>
    </row>
    <row r="2190" spans="1:6" x14ac:dyDescent="0.25">
      <c r="A2190" s="84"/>
      <c r="B2190" s="85"/>
      <c r="C2190" s="84"/>
      <c r="D2190" s="86"/>
      <c r="E2190" s="84"/>
      <c r="F2190" s="87"/>
    </row>
    <row r="2191" spans="1:6" x14ac:dyDescent="0.25">
      <c r="A2191" s="84"/>
      <c r="B2191" s="85"/>
      <c r="C2191" s="84"/>
      <c r="D2191" s="86"/>
      <c r="E2191" s="84"/>
      <c r="F2191" s="87"/>
    </row>
    <row r="2192" spans="1:6" x14ac:dyDescent="0.25">
      <c r="A2192" s="84"/>
      <c r="B2192" s="85"/>
      <c r="C2192" s="84"/>
      <c r="D2192" s="86"/>
      <c r="E2192" s="84"/>
      <c r="F2192" s="87"/>
    </row>
    <row r="2193" spans="1:6" x14ac:dyDescent="0.25">
      <c r="A2193" s="84"/>
      <c r="B2193" s="85"/>
      <c r="C2193" s="84"/>
      <c r="D2193" s="86"/>
      <c r="E2193" s="84"/>
      <c r="F2193" s="87"/>
    </row>
    <row r="2194" spans="1:6" x14ac:dyDescent="0.25">
      <c r="A2194" s="84"/>
      <c r="B2194" s="85"/>
      <c r="C2194" s="84"/>
      <c r="D2194" s="86"/>
      <c r="E2194" s="84"/>
      <c r="F2194" s="87"/>
    </row>
    <row r="2195" spans="1:6" x14ac:dyDescent="0.25">
      <c r="A2195" s="84"/>
      <c r="B2195" s="85"/>
      <c r="C2195" s="84"/>
      <c r="D2195" s="86"/>
      <c r="E2195" s="84"/>
      <c r="F2195" s="87"/>
    </row>
    <row r="2196" spans="1:6" x14ac:dyDescent="0.25">
      <c r="A2196" s="84"/>
      <c r="B2196" s="85"/>
      <c r="C2196" s="84"/>
      <c r="D2196" s="86"/>
      <c r="E2196" s="84"/>
      <c r="F2196" s="87"/>
    </row>
    <row r="2197" spans="1:6" x14ac:dyDescent="0.25">
      <c r="A2197" s="84"/>
      <c r="B2197" s="85"/>
      <c r="C2197" s="84"/>
      <c r="D2197" s="86"/>
      <c r="E2197" s="84"/>
      <c r="F2197" s="87"/>
    </row>
    <row r="2198" spans="1:6" x14ac:dyDescent="0.25">
      <c r="A2198" s="84"/>
      <c r="B2198" s="85"/>
      <c r="C2198" s="84"/>
      <c r="D2198" s="86"/>
      <c r="E2198" s="84"/>
      <c r="F2198" s="87"/>
    </row>
    <row r="2199" spans="1:6" x14ac:dyDescent="0.25">
      <c r="A2199" s="84"/>
      <c r="B2199" s="85"/>
      <c r="C2199" s="84"/>
      <c r="D2199" s="86"/>
      <c r="E2199" s="84"/>
      <c r="F2199" s="87"/>
    </row>
    <row r="2200" spans="1:6" x14ac:dyDescent="0.25">
      <c r="A2200" s="84"/>
      <c r="B2200" s="85"/>
      <c r="C2200" s="84"/>
      <c r="D2200" s="86"/>
      <c r="E2200" s="84"/>
      <c r="F2200" s="87"/>
    </row>
    <row r="2201" spans="1:6" x14ac:dyDescent="0.25">
      <c r="A2201" s="84"/>
      <c r="B2201" s="85"/>
      <c r="C2201" s="84"/>
      <c r="D2201" s="86"/>
      <c r="E2201" s="84"/>
      <c r="F2201" s="87"/>
    </row>
    <row r="2202" spans="1:6" x14ac:dyDescent="0.25">
      <c r="A2202" s="84"/>
      <c r="B2202" s="85"/>
      <c r="C2202" s="84"/>
      <c r="D2202" s="86"/>
      <c r="E2202" s="84"/>
      <c r="F2202" s="87"/>
    </row>
    <row r="2203" spans="1:6" x14ac:dyDescent="0.25">
      <c r="A2203" s="84"/>
      <c r="B2203" s="85"/>
      <c r="C2203" s="84"/>
      <c r="D2203" s="86"/>
      <c r="E2203" s="84"/>
      <c r="F2203" s="87"/>
    </row>
    <row r="2204" spans="1:6" x14ac:dyDescent="0.25">
      <c r="A2204" s="84"/>
      <c r="B2204" s="85"/>
      <c r="C2204" s="84"/>
      <c r="D2204" s="86"/>
      <c r="E2204" s="84"/>
      <c r="F2204" s="87"/>
    </row>
    <row r="2205" spans="1:6" x14ac:dyDescent="0.25">
      <c r="A2205" s="84"/>
      <c r="B2205" s="85"/>
      <c r="C2205" s="84"/>
      <c r="D2205" s="86"/>
      <c r="E2205" s="84"/>
      <c r="F2205" s="87"/>
    </row>
    <row r="2206" spans="1:6" x14ac:dyDescent="0.25">
      <c r="A2206" s="84"/>
      <c r="B2206" s="85"/>
      <c r="C2206" s="84"/>
      <c r="D2206" s="86"/>
      <c r="E2206" s="84"/>
      <c r="F2206" s="87"/>
    </row>
    <row r="2207" spans="1:6" x14ac:dyDescent="0.25">
      <c r="A2207" s="84"/>
      <c r="B2207" s="85"/>
      <c r="C2207" s="84"/>
      <c r="D2207" s="86"/>
      <c r="E2207" s="84"/>
      <c r="F2207" s="87"/>
    </row>
    <row r="2208" spans="1:6" x14ac:dyDescent="0.25">
      <c r="A2208" s="84"/>
      <c r="B2208" s="85"/>
      <c r="C2208" s="84"/>
      <c r="D2208" s="86"/>
      <c r="E2208" s="84"/>
      <c r="F2208" s="87"/>
    </row>
    <row r="2209" spans="1:6" x14ac:dyDescent="0.25">
      <c r="A2209" s="84"/>
      <c r="B2209" s="85"/>
      <c r="C2209" s="84"/>
      <c r="D2209" s="86"/>
      <c r="E2209" s="84"/>
      <c r="F2209" s="87"/>
    </row>
    <row r="2210" spans="1:6" x14ac:dyDescent="0.25">
      <c r="A2210" s="84"/>
      <c r="B2210" s="85"/>
      <c r="C2210" s="84"/>
      <c r="D2210" s="86"/>
      <c r="E2210" s="84"/>
      <c r="F2210" s="87"/>
    </row>
    <row r="2211" spans="1:6" x14ac:dyDescent="0.25">
      <c r="A2211" s="84"/>
      <c r="B2211" s="85"/>
      <c r="C2211" s="84"/>
      <c r="D2211" s="86"/>
      <c r="E2211" s="84"/>
      <c r="F2211" s="87"/>
    </row>
    <row r="2212" spans="1:6" x14ac:dyDescent="0.25">
      <c r="A2212" s="84"/>
      <c r="B2212" s="85"/>
      <c r="C2212" s="84"/>
      <c r="D2212" s="86"/>
      <c r="E2212" s="84"/>
      <c r="F2212" s="87"/>
    </row>
    <row r="2213" spans="1:6" x14ac:dyDescent="0.25">
      <c r="A2213" s="84"/>
      <c r="B2213" s="85"/>
      <c r="C2213" s="84"/>
      <c r="D2213" s="86"/>
      <c r="E2213" s="84"/>
      <c r="F2213" s="87"/>
    </row>
    <row r="2214" spans="1:6" x14ac:dyDescent="0.25">
      <c r="A2214" s="84"/>
      <c r="B2214" s="85"/>
      <c r="C2214" s="84"/>
      <c r="D2214" s="86"/>
      <c r="E2214" s="84"/>
      <c r="F2214" s="87"/>
    </row>
    <row r="2215" spans="1:6" x14ac:dyDescent="0.25">
      <c r="A2215" s="84"/>
      <c r="B2215" s="85"/>
      <c r="C2215" s="84"/>
      <c r="D2215" s="86"/>
      <c r="E2215" s="84"/>
      <c r="F2215" s="87"/>
    </row>
    <row r="2216" spans="1:6" x14ac:dyDescent="0.25">
      <c r="A2216" s="84"/>
      <c r="B2216" s="85"/>
      <c r="C2216" s="84"/>
      <c r="D2216" s="86"/>
      <c r="E2216" s="84"/>
      <c r="F2216" s="87"/>
    </row>
    <row r="2217" spans="1:6" x14ac:dyDescent="0.25">
      <c r="A2217" s="84"/>
      <c r="B2217" s="85"/>
      <c r="C2217" s="84"/>
      <c r="D2217" s="86"/>
      <c r="E2217" s="84"/>
      <c r="F2217" s="87"/>
    </row>
    <row r="2218" spans="1:6" x14ac:dyDescent="0.25">
      <c r="A2218" s="84"/>
      <c r="B2218" s="85"/>
      <c r="C2218" s="84"/>
      <c r="D2218" s="86"/>
      <c r="E2218" s="84"/>
      <c r="F2218" s="87"/>
    </row>
    <row r="2219" spans="1:6" x14ac:dyDescent="0.25">
      <c r="A2219" s="84"/>
      <c r="B2219" s="85"/>
      <c r="C2219" s="84"/>
      <c r="D2219" s="86"/>
      <c r="E2219" s="84"/>
      <c r="F2219" s="87"/>
    </row>
    <row r="2220" spans="1:6" x14ac:dyDescent="0.25">
      <c r="A2220" s="84"/>
      <c r="B2220" s="85"/>
      <c r="C2220" s="84"/>
      <c r="D2220" s="86"/>
      <c r="E2220" s="84"/>
      <c r="F2220" s="87"/>
    </row>
    <row r="2221" spans="1:6" x14ac:dyDescent="0.25">
      <c r="A2221" s="84"/>
      <c r="B2221" s="85"/>
      <c r="C2221" s="84"/>
      <c r="D2221" s="86"/>
      <c r="E2221" s="84"/>
      <c r="F2221" s="87"/>
    </row>
    <row r="2222" spans="1:6" x14ac:dyDescent="0.25">
      <c r="A2222" s="84"/>
      <c r="B2222" s="85"/>
      <c r="C2222" s="84"/>
      <c r="D2222" s="86"/>
      <c r="E2222" s="84"/>
      <c r="F2222" s="87"/>
    </row>
    <row r="2223" spans="1:6" x14ac:dyDescent="0.25">
      <c r="A2223" s="84"/>
      <c r="B2223" s="85"/>
      <c r="C2223" s="84"/>
      <c r="D2223" s="86"/>
      <c r="E2223" s="84"/>
      <c r="F2223" s="87"/>
    </row>
    <row r="2224" spans="1:6" x14ac:dyDescent="0.25">
      <c r="A2224" s="84"/>
      <c r="B2224" s="85"/>
      <c r="C2224" s="84"/>
      <c r="D2224" s="86"/>
      <c r="E2224" s="84"/>
      <c r="F2224" s="87"/>
    </row>
    <row r="2225" spans="1:6" x14ac:dyDescent="0.25">
      <c r="A2225" s="84"/>
      <c r="B2225" s="85"/>
      <c r="C2225" s="84"/>
      <c r="D2225" s="86"/>
      <c r="E2225" s="84"/>
      <c r="F2225" s="87"/>
    </row>
    <row r="2226" spans="1:6" x14ac:dyDescent="0.25">
      <c r="A2226" s="84"/>
      <c r="B2226" s="85"/>
      <c r="C2226" s="84"/>
      <c r="D2226" s="86"/>
      <c r="E2226" s="84"/>
      <c r="F2226" s="87"/>
    </row>
    <row r="2227" spans="1:6" x14ac:dyDescent="0.25">
      <c r="A2227" s="84"/>
      <c r="B2227" s="85"/>
      <c r="C2227" s="84"/>
      <c r="D2227" s="86"/>
      <c r="E2227" s="84"/>
      <c r="F2227" s="87"/>
    </row>
    <row r="2228" spans="1:6" x14ac:dyDescent="0.25">
      <c r="A2228" s="84"/>
      <c r="B2228" s="85"/>
      <c r="C2228" s="84"/>
      <c r="D2228" s="86"/>
      <c r="E2228" s="84"/>
      <c r="F2228" s="87"/>
    </row>
    <row r="2229" spans="1:6" x14ac:dyDescent="0.25">
      <c r="A2229" s="84"/>
      <c r="B2229" s="85"/>
      <c r="C2229" s="84"/>
      <c r="D2229" s="86"/>
      <c r="E2229" s="84"/>
      <c r="F2229" s="87"/>
    </row>
    <row r="2230" spans="1:6" x14ac:dyDescent="0.25">
      <c r="A2230" s="84"/>
      <c r="B2230" s="85"/>
      <c r="C2230" s="84"/>
      <c r="D2230" s="86"/>
      <c r="E2230" s="84"/>
      <c r="F2230" s="87"/>
    </row>
    <row r="2231" spans="1:6" x14ac:dyDescent="0.25">
      <c r="A2231" s="84"/>
      <c r="B2231" s="85"/>
      <c r="C2231" s="84"/>
      <c r="D2231" s="86"/>
      <c r="E2231" s="84"/>
      <c r="F2231" s="87"/>
    </row>
    <row r="2232" spans="1:6" x14ac:dyDescent="0.25">
      <c r="A2232" s="84"/>
      <c r="B2232" s="85"/>
      <c r="C2232" s="84"/>
      <c r="D2232" s="86"/>
      <c r="E2232" s="84"/>
      <c r="F2232" s="87"/>
    </row>
    <row r="2233" spans="1:6" x14ac:dyDescent="0.25">
      <c r="A2233" s="84"/>
      <c r="B2233" s="85"/>
      <c r="C2233" s="84"/>
      <c r="D2233" s="86"/>
      <c r="E2233" s="84"/>
      <c r="F2233" s="87"/>
    </row>
    <row r="2234" spans="1:6" x14ac:dyDescent="0.25">
      <c r="A2234" s="84"/>
      <c r="B2234" s="85"/>
      <c r="C2234" s="84"/>
      <c r="D2234" s="86"/>
      <c r="E2234" s="84"/>
      <c r="F2234" s="87"/>
    </row>
    <row r="2235" spans="1:6" x14ac:dyDescent="0.25">
      <c r="A2235" s="84"/>
      <c r="B2235" s="85"/>
      <c r="C2235" s="84"/>
      <c r="D2235" s="86"/>
      <c r="E2235" s="84"/>
      <c r="F2235" s="87"/>
    </row>
    <row r="2236" spans="1:6" x14ac:dyDescent="0.25">
      <c r="A2236" s="84"/>
      <c r="B2236" s="85"/>
      <c r="C2236" s="84"/>
      <c r="D2236" s="86"/>
      <c r="E2236" s="84"/>
      <c r="F2236" s="87"/>
    </row>
    <row r="2237" spans="1:6" x14ac:dyDescent="0.25">
      <c r="A2237" s="84"/>
      <c r="B2237" s="85"/>
      <c r="C2237" s="84"/>
      <c r="D2237" s="86"/>
      <c r="E2237" s="84"/>
      <c r="F2237" s="87"/>
    </row>
    <row r="2238" spans="1:6" x14ac:dyDescent="0.25">
      <c r="A2238" s="84"/>
      <c r="B2238" s="85"/>
      <c r="C2238" s="84"/>
      <c r="D2238" s="86"/>
      <c r="E2238" s="84"/>
      <c r="F2238" s="87"/>
    </row>
    <row r="2239" spans="1:6" x14ac:dyDescent="0.25">
      <c r="A2239" s="84"/>
      <c r="B2239" s="85"/>
      <c r="C2239" s="84"/>
      <c r="D2239" s="86"/>
      <c r="E2239" s="84"/>
      <c r="F2239" s="87"/>
    </row>
    <row r="2240" spans="1:6" x14ac:dyDescent="0.25">
      <c r="A2240" s="84"/>
      <c r="B2240" s="85"/>
      <c r="C2240" s="84"/>
      <c r="D2240" s="86"/>
      <c r="E2240" s="84"/>
      <c r="F2240" s="87"/>
    </row>
    <row r="2241" spans="1:6" x14ac:dyDescent="0.25">
      <c r="A2241" s="84"/>
      <c r="B2241" s="85"/>
      <c r="C2241" s="84"/>
      <c r="D2241" s="86"/>
      <c r="E2241" s="84"/>
      <c r="F2241" s="87"/>
    </row>
    <row r="2242" spans="1:6" x14ac:dyDescent="0.25">
      <c r="A2242" s="84"/>
      <c r="B2242" s="85"/>
      <c r="C2242" s="84"/>
      <c r="D2242" s="86"/>
      <c r="E2242" s="84"/>
      <c r="F2242" s="87"/>
    </row>
    <row r="2243" spans="1:6" x14ac:dyDescent="0.25">
      <c r="A2243" s="84"/>
      <c r="B2243" s="85"/>
      <c r="C2243" s="84"/>
      <c r="D2243" s="86"/>
      <c r="E2243" s="84"/>
      <c r="F2243" s="87"/>
    </row>
    <row r="2244" spans="1:6" x14ac:dyDescent="0.25">
      <c r="A2244" s="84"/>
      <c r="B2244" s="85"/>
      <c r="C2244" s="84"/>
      <c r="D2244" s="86"/>
      <c r="E2244" s="84"/>
      <c r="F2244" s="87"/>
    </row>
    <row r="2245" spans="1:6" x14ac:dyDescent="0.25">
      <c r="A2245" s="84"/>
      <c r="B2245" s="85"/>
      <c r="C2245" s="84"/>
      <c r="D2245" s="86"/>
      <c r="E2245" s="84"/>
      <c r="F2245" s="87"/>
    </row>
    <row r="2246" spans="1:6" x14ac:dyDescent="0.25">
      <c r="A2246" s="84"/>
      <c r="B2246" s="85"/>
      <c r="C2246" s="84"/>
      <c r="D2246" s="86"/>
      <c r="E2246" s="84"/>
      <c r="F2246" s="87"/>
    </row>
    <row r="2247" spans="1:6" x14ac:dyDescent="0.25">
      <c r="A2247" s="84"/>
      <c r="B2247" s="85"/>
      <c r="C2247" s="84"/>
      <c r="D2247" s="86"/>
      <c r="E2247" s="84"/>
      <c r="F2247" s="87"/>
    </row>
    <row r="2248" spans="1:6" x14ac:dyDescent="0.25">
      <c r="A2248" s="84"/>
      <c r="B2248" s="85"/>
      <c r="C2248" s="84"/>
      <c r="D2248" s="86"/>
      <c r="E2248" s="84"/>
      <c r="F2248" s="87"/>
    </row>
    <row r="2249" spans="1:6" x14ac:dyDescent="0.25">
      <c r="A2249" s="84"/>
      <c r="B2249" s="85"/>
      <c r="C2249" s="84"/>
      <c r="D2249" s="86"/>
      <c r="E2249" s="84"/>
      <c r="F2249" s="87"/>
    </row>
    <row r="2250" spans="1:6" x14ac:dyDescent="0.25">
      <c r="A2250" s="84"/>
      <c r="B2250" s="85"/>
      <c r="C2250" s="84"/>
      <c r="D2250" s="86"/>
      <c r="E2250" s="84"/>
      <c r="F2250" s="87"/>
    </row>
    <row r="2251" spans="1:6" x14ac:dyDescent="0.25">
      <c r="A2251" s="84"/>
      <c r="B2251" s="85"/>
      <c r="C2251" s="84"/>
      <c r="D2251" s="86"/>
      <c r="E2251" s="84"/>
      <c r="F2251" s="87"/>
    </row>
    <row r="2252" spans="1:6" x14ac:dyDescent="0.25">
      <c r="A2252" s="84"/>
      <c r="B2252" s="85"/>
      <c r="C2252" s="84"/>
      <c r="D2252" s="86"/>
      <c r="E2252" s="84"/>
      <c r="F2252" s="87"/>
    </row>
    <row r="2253" spans="1:6" x14ac:dyDescent="0.25">
      <c r="A2253" s="84"/>
      <c r="B2253" s="85"/>
      <c r="C2253" s="84"/>
      <c r="D2253" s="86"/>
      <c r="E2253" s="84"/>
      <c r="F2253" s="87"/>
    </row>
    <row r="2254" spans="1:6" x14ac:dyDescent="0.25">
      <c r="A2254" s="84"/>
      <c r="B2254" s="85"/>
      <c r="C2254" s="84"/>
      <c r="D2254" s="86"/>
      <c r="E2254" s="84"/>
      <c r="F2254" s="87"/>
    </row>
    <row r="2255" spans="1:6" x14ac:dyDescent="0.25">
      <c r="A2255" s="84"/>
      <c r="B2255" s="85"/>
      <c r="C2255" s="84"/>
      <c r="D2255" s="86"/>
      <c r="E2255" s="84"/>
      <c r="F2255" s="87"/>
    </row>
    <row r="2256" spans="1:6" x14ac:dyDescent="0.25">
      <c r="A2256" s="84"/>
      <c r="B2256" s="85"/>
      <c r="C2256" s="84"/>
      <c r="D2256" s="86"/>
      <c r="E2256" s="84"/>
      <c r="F2256" s="87"/>
    </row>
    <row r="2257" spans="1:6" x14ac:dyDescent="0.25">
      <c r="A2257" s="84"/>
      <c r="B2257" s="85"/>
      <c r="C2257" s="84"/>
      <c r="D2257" s="86"/>
      <c r="E2257" s="84"/>
      <c r="F2257" s="87"/>
    </row>
    <row r="2258" spans="1:6" x14ac:dyDescent="0.25">
      <c r="A2258" s="84"/>
      <c r="B2258" s="85"/>
      <c r="C2258" s="84"/>
      <c r="D2258" s="86"/>
      <c r="E2258" s="84"/>
      <c r="F2258" s="87"/>
    </row>
    <row r="2259" spans="1:6" x14ac:dyDescent="0.25">
      <c r="A2259" s="84"/>
      <c r="B2259" s="85"/>
      <c r="C2259" s="84"/>
      <c r="D2259" s="86"/>
      <c r="E2259" s="84"/>
      <c r="F2259" s="87"/>
    </row>
    <row r="2260" spans="1:6" x14ac:dyDescent="0.25">
      <c r="A2260" s="84"/>
      <c r="B2260" s="85"/>
      <c r="C2260" s="84"/>
      <c r="D2260" s="86"/>
      <c r="E2260" s="84"/>
      <c r="F2260" s="87"/>
    </row>
    <row r="2261" spans="1:6" x14ac:dyDescent="0.25">
      <c r="A2261" s="84"/>
      <c r="B2261" s="85"/>
      <c r="C2261" s="84"/>
      <c r="D2261" s="86"/>
      <c r="E2261" s="84"/>
      <c r="F2261" s="87"/>
    </row>
    <row r="2262" spans="1:6" x14ac:dyDescent="0.25">
      <c r="A2262" s="84"/>
      <c r="B2262" s="85"/>
      <c r="C2262" s="84"/>
      <c r="D2262" s="86"/>
      <c r="E2262" s="84"/>
      <c r="F2262" s="87"/>
    </row>
    <row r="2263" spans="1:6" x14ac:dyDescent="0.25">
      <c r="A2263" s="84"/>
      <c r="B2263" s="85"/>
      <c r="C2263" s="84"/>
      <c r="D2263" s="86"/>
      <c r="E2263" s="84"/>
      <c r="F2263" s="87"/>
    </row>
    <row r="2264" spans="1:6" x14ac:dyDescent="0.25">
      <c r="A2264" s="84"/>
      <c r="B2264" s="85"/>
      <c r="C2264" s="84"/>
      <c r="D2264" s="86"/>
      <c r="E2264" s="84"/>
      <c r="F2264" s="87"/>
    </row>
    <row r="2265" spans="1:6" x14ac:dyDescent="0.25">
      <c r="A2265" s="84"/>
      <c r="B2265" s="85"/>
      <c r="C2265" s="84"/>
      <c r="D2265" s="86"/>
      <c r="E2265" s="84"/>
      <c r="F2265" s="87"/>
    </row>
    <row r="2266" spans="1:6" x14ac:dyDescent="0.25">
      <c r="A2266" s="84"/>
      <c r="B2266" s="85"/>
      <c r="C2266" s="84"/>
      <c r="D2266" s="86"/>
      <c r="E2266" s="84"/>
      <c r="F2266" s="87"/>
    </row>
    <row r="2267" spans="1:6" x14ac:dyDescent="0.25">
      <c r="A2267" s="84"/>
      <c r="B2267" s="85"/>
      <c r="C2267" s="84"/>
      <c r="D2267" s="86"/>
      <c r="E2267" s="84"/>
      <c r="F2267" s="87"/>
    </row>
    <row r="2268" spans="1:6" x14ac:dyDescent="0.25">
      <c r="A2268" s="84"/>
      <c r="B2268" s="85"/>
      <c r="C2268" s="84"/>
      <c r="D2268" s="86"/>
      <c r="E2268" s="84"/>
      <c r="F2268" s="87"/>
    </row>
    <row r="2269" spans="1:6" x14ac:dyDescent="0.25">
      <c r="A2269" s="84"/>
      <c r="B2269" s="85"/>
      <c r="C2269" s="84"/>
      <c r="D2269" s="86"/>
      <c r="E2269" s="84"/>
      <c r="F2269" s="87"/>
    </row>
    <row r="2270" spans="1:6" x14ac:dyDescent="0.25">
      <c r="A2270" s="84"/>
      <c r="B2270" s="85"/>
      <c r="C2270" s="84"/>
      <c r="D2270" s="86"/>
      <c r="E2270" s="84"/>
      <c r="F2270" s="87"/>
    </row>
    <row r="2271" spans="1:6" x14ac:dyDescent="0.25">
      <c r="A2271" s="84"/>
      <c r="B2271" s="85"/>
      <c r="C2271" s="84"/>
      <c r="D2271" s="86"/>
      <c r="E2271" s="84"/>
      <c r="F2271" s="87"/>
    </row>
    <row r="2272" spans="1:6" x14ac:dyDescent="0.25">
      <c r="A2272" s="84"/>
      <c r="B2272" s="85"/>
      <c r="C2272" s="84"/>
      <c r="D2272" s="86"/>
      <c r="E2272" s="84"/>
      <c r="F2272" s="87"/>
    </row>
    <row r="2273" spans="1:6" x14ac:dyDescent="0.25">
      <c r="A2273" s="84"/>
      <c r="B2273" s="85"/>
      <c r="C2273" s="84"/>
      <c r="D2273" s="86"/>
      <c r="E2273" s="84"/>
      <c r="F2273" s="87"/>
    </row>
    <row r="2274" spans="1:6" x14ac:dyDescent="0.25">
      <c r="A2274" s="84"/>
      <c r="B2274" s="85"/>
      <c r="C2274" s="84"/>
      <c r="D2274" s="86"/>
      <c r="E2274" s="84"/>
      <c r="F2274" s="87"/>
    </row>
    <row r="2275" spans="1:6" x14ac:dyDescent="0.25">
      <c r="A2275" s="84"/>
      <c r="B2275" s="85"/>
      <c r="C2275" s="84"/>
      <c r="D2275" s="86"/>
      <c r="E2275" s="84"/>
      <c r="F2275" s="87"/>
    </row>
    <row r="2276" spans="1:6" x14ac:dyDescent="0.25">
      <c r="A2276" s="84"/>
      <c r="B2276" s="85"/>
      <c r="C2276" s="84"/>
      <c r="D2276" s="86"/>
      <c r="E2276" s="84"/>
      <c r="F2276" s="87"/>
    </row>
    <row r="2277" spans="1:6" x14ac:dyDescent="0.25">
      <c r="A2277" s="84"/>
      <c r="B2277" s="85"/>
      <c r="C2277" s="84"/>
      <c r="D2277" s="86"/>
      <c r="E2277" s="84"/>
      <c r="F2277" s="87"/>
    </row>
    <row r="2278" spans="1:6" x14ac:dyDescent="0.25">
      <c r="A2278" s="84"/>
      <c r="B2278" s="85"/>
      <c r="C2278" s="84"/>
      <c r="D2278" s="86"/>
      <c r="E2278" s="84"/>
      <c r="F2278" s="87"/>
    </row>
    <row r="2279" spans="1:6" x14ac:dyDescent="0.25">
      <c r="A2279" s="84"/>
      <c r="B2279" s="85"/>
      <c r="C2279" s="84"/>
      <c r="D2279" s="86"/>
      <c r="E2279" s="84"/>
      <c r="F2279" s="87"/>
    </row>
    <row r="2280" spans="1:6" x14ac:dyDescent="0.25">
      <c r="A2280" s="84"/>
      <c r="B2280" s="85"/>
      <c r="C2280" s="84"/>
      <c r="D2280" s="86"/>
      <c r="E2280" s="84"/>
      <c r="F2280" s="87"/>
    </row>
    <row r="2281" spans="1:6" x14ac:dyDescent="0.25">
      <c r="A2281" s="84"/>
      <c r="B2281" s="85"/>
      <c r="C2281" s="84"/>
      <c r="D2281" s="86"/>
      <c r="E2281" s="84"/>
      <c r="F2281" s="87"/>
    </row>
    <row r="2282" spans="1:6" x14ac:dyDescent="0.25">
      <c r="A2282" s="84"/>
      <c r="B2282" s="85"/>
      <c r="C2282" s="84"/>
      <c r="D2282" s="86"/>
      <c r="E2282" s="84"/>
      <c r="F2282" s="87"/>
    </row>
    <row r="2283" spans="1:6" x14ac:dyDescent="0.25">
      <c r="A2283" s="84"/>
      <c r="B2283" s="85"/>
      <c r="C2283" s="84"/>
      <c r="D2283" s="86"/>
      <c r="E2283" s="84"/>
      <c r="F2283" s="87"/>
    </row>
    <row r="2284" spans="1:6" x14ac:dyDescent="0.25">
      <c r="A2284" s="84"/>
      <c r="B2284" s="85"/>
      <c r="C2284" s="84"/>
      <c r="D2284" s="86"/>
      <c r="E2284" s="84"/>
      <c r="F2284" s="87"/>
    </row>
    <row r="2285" spans="1:6" x14ac:dyDescent="0.25">
      <c r="A2285" s="84"/>
      <c r="B2285" s="85"/>
      <c r="C2285" s="84"/>
      <c r="D2285" s="86"/>
      <c r="E2285" s="84"/>
      <c r="F2285" s="87"/>
    </row>
    <row r="2286" spans="1:6" x14ac:dyDescent="0.25">
      <c r="A2286" s="84"/>
      <c r="B2286" s="85"/>
      <c r="C2286" s="84"/>
      <c r="D2286" s="86"/>
      <c r="E2286" s="84"/>
      <c r="F2286" s="87"/>
    </row>
    <row r="2287" spans="1:6" x14ac:dyDescent="0.25">
      <c r="A2287" s="84"/>
      <c r="B2287" s="85"/>
      <c r="C2287" s="84"/>
      <c r="D2287" s="86"/>
      <c r="E2287" s="84"/>
      <c r="F2287" s="87"/>
    </row>
    <row r="2288" spans="1:6" x14ac:dyDescent="0.25">
      <c r="A2288" s="84"/>
      <c r="B2288" s="85"/>
      <c r="C2288" s="84"/>
      <c r="D2288" s="86"/>
      <c r="E2288" s="84"/>
      <c r="F2288" s="87"/>
    </row>
    <row r="2289" spans="1:6" x14ac:dyDescent="0.25">
      <c r="A2289" s="84"/>
      <c r="B2289" s="85"/>
      <c r="C2289" s="84"/>
      <c r="D2289" s="86"/>
      <c r="E2289" s="84"/>
      <c r="F2289" s="87"/>
    </row>
    <row r="2290" spans="1:6" x14ac:dyDescent="0.25">
      <c r="A2290" s="84"/>
      <c r="B2290" s="85"/>
      <c r="C2290" s="84"/>
      <c r="D2290" s="86"/>
      <c r="E2290" s="84"/>
      <c r="F2290" s="87"/>
    </row>
    <row r="2291" spans="1:6" x14ac:dyDescent="0.25">
      <c r="A2291" s="84"/>
      <c r="B2291" s="85"/>
      <c r="C2291" s="84"/>
      <c r="D2291" s="86"/>
      <c r="E2291" s="84"/>
      <c r="F2291" s="87"/>
    </row>
    <row r="2292" spans="1:6" x14ac:dyDescent="0.25">
      <c r="A2292" s="84"/>
      <c r="B2292" s="85"/>
      <c r="C2292" s="84"/>
      <c r="D2292" s="86"/>
      <c r="E2292" s="84"/>
      <c r="F2292" s="87"/>
    </row>
    <row r="2293" spans="1:6" x14ac:dyDescent="0.25">
      <c r="A2293" s="84"/>
      <c r="B2293" s="85"/>
      <c r="C2293" s="84"/>
      <c r="D2293" s="86"/>
      <c r="E2293" s="84"/>
      <c r="F2293" s="87"/>
    </row>
    <row r="2294" spans="1:6" x14ac:dyDescent="0.25">
      <c r="A2294" s="84"/>
      <c r="B2294" s="85"/>
      <c r="C2294" s="84"/>
      <c r="D2294" s="86"/>
      <c r="E2294" s="84"/>
      <c r="F2294" s="87"/>
    </row>
    <row r="2295" spans="1:6" x14ac:dyDescent="0.25">
      <c r="A2295" s="84"/>
      <c r="B2295" s="85"/>
      <c r="C2295" s="84"/>
      <c r="D2295" s="86"/>
      <c r="E2295" s="84"/>
      <c r="F2295" s="87"/>
    </row>
    <row r="2296" spans="1:6" x14ac:dyDescent="0.25">
      <c r="A2296" s="84"/>
      <c r="B2296" s="85"/>
      <c r="C2296" s="84"/>
      <c r="D2296" s="86"/>
      <c r="E2296" s="84"/>
      <c r="F2296" s="87"/>
    </row>
    <row r="2297" spans="1:6" x14ac:dyDescent="0.25">
      <c r="A2297" s="84"/>
      <c r="B2297" s="85"/>
      <c r="C2297" s="84"/>
      <c r="D2297" s="86"/>
      <c r="E2297" s="84"/>
      <c r="F2297" s="87"/>
    </row>
    <row r="2298" spans="1:6" x14ac:dyDescent="0.25">
      <c r="A2298" s="84"/>
      <c r="B2298" s="85"/>
      <c r="C2298" s="84"/>
      <c r="D2298" s="86"/>
      <c r="E2298" s="84"/>
      <c r="F2298" s="87"/>
    </row>
    <row r="2299" spans="1:6" x14ac:dyDescent="0.25">
      <c r="A2299" s="84"/>
      <c r="B2299" s="85"/>
      <c r="C2299" s="84"/>
      <c r="D2299" s="86"/>
      <c r="E2299" s="84"/>
      <c r="F2299" s="87"/>
    </row>
    <row r="2300" spans="1:6" x14ac:dyDescent="0.25">
      <c r="A2300" s="84"/>
      <c r="B2300" s="85"/>
      <c r="C2300" s="84"/>
      <c r="D2300" s="86"/>
      <c r="E2300" s="84"/>
      <c r="F2300" s="87"/>
    </row>
    <row r="2301" spans="1:6" x14ac:dyDescent="0.25">
      <c r="A2301" s="84"/>
      <c r="B2301" s="85"/>
      <c r="C2301" s="84"/>
      <c r="D2301" s="86"/>
      <c r="E2301" s="84"/>
      <c r="F2301" s="87"/>
    </row>
    <row r="2302" spans="1:6" x14ac:dyDescent="0.25">
      <c r="A2302" s="84"/>
      <c r="B2302" s="85"/>
      <c r="C2302" s="84"/>
      <c r="D2302" s="86"/>
      <c r="E2302" s="84"/>
      <c r="F2302" s="87"/>
    </row>
    <row r="2303" spans="1:6" x14ac:dyDescent="0.25">
      <c r="A2303" s="84"/>
      <c r="B2303" s="85"/>
      <c r="C2303" s="84"/>
      <c r="D2303" s="86"/>
      <c r="E2303" s="84"/>
      <c r="F2303" s="87"/>
    </row>
    <row r="2304" spans="1:6" x14ac:dyDescent="0.25">
      <c r="A2304" s="84"/>
      <c r="B2304" s="85"/>
      <c r="C2304" s="84"/>
      <c r="D2304" s="86"/>
      <c r="E2304" s="84"/>
      <c r="F2304" s="87"/>
    </row>
    <row r="2305" spans="1:6" x14ac:dyDescent="0.25">
      <c r="A2305" s="84"/>
      <c r="B2305" s="85"/>
      <c r="C2305" s="84"/>
      <c r="D2305" s="86"/>
      <c r="E2305" s="84"/>
      <c r="F2305" s="87"/>
    </row>
    <row r="2306" spans="1:6" x14ac:dyDescent="0.25">
      <c r="A2306" s="84"/>
      <c r="B2306" s="85"/>
      <c r="C2306" s="84"/>
      <c r="D2306" s="86"/>
      <c r="E2306" s="84"/>
      <c r="F2306" s="87"/>
    </row>
    <row r="2307" spans="1:6" x14ac:dyDescent="0.25">
      <c r="A2307" s="84"/>
      <c r="B2307" s="85"/>
      <c r="C2307" s="84"/>
      <c r="D2307" s="86"/>
      <c r="E2307" s="84"/>
      <c r="F2307" s="87"/>
    </row>
    <row r="2308" spans="1:6" x14ac:dyDescent="0.25">
      <c r="A2308" s="84"/>
      <c r="B2308" s="85"/>
      <c r="C2308" s="84"/>
      <c r="D2308" s="86"/>
      <c r="E2308" s="84"/>
      <c r="F2308" s="87"/>
    </row>
    <row r="2309" spans="1:6" x14ac:dyDescent="0.25">
      <c r="A2309" s="84"/>
      <c r="B2309" s="85"/>
      <c r="C2309" s="84"/>
      <c r="D2309" s="86"/>
      <c r="E2309" s="84"/>
      <c r="F2309" s="87"/>
    </row>
    <row r="2310" spans="1:6" x14ac:dyDescent="0.25">
      <c r="A2310" s="84"/>
      <c r="B2310" s="85"/>
      <c r="C2310" s="84"/>
      <c r="D2310" s="86"/>
      <c r="E2310" s="84"/>
      <c r="F2310" s="87"/>
    </row>
    <row r="2311" spans="1:6" x14ac:dyDescent="0.25">
      <c r="A2311" s="84"/>
      <c r="B2311" s="85"/>
      <c r="C2311" s="84"/>
      <c r="D2311" s="86"/>
      <c r="E2311" s="84"/>
      <c r="F2311" s="87"/>
    </row>
    <row r="2312" spans="1:6" x14ac:dyDescent="0.25">
      <c r="A2312" s="84"/>
      <c r="B2312" s="85"/>
      <c r="C2312" s="84"/>
      <c r="D2312" s="86"/>
      <c r="E2312" s="84"/>
      <c r="F2312" s="87"/>
    </row>
    <row r="2313" spans="1:6" x14ac:dyDescent="0.25">
      <c r="A2313" s="84"/>
      <c r="B2313" s="85"/>
      <c r="C2313" s="84"/>
      <c r="D2313" s="86"/>
      <c r="E2313" s="84"/>
      <c r="F2313" s="87"/>
    </row>
    <row r="2314" spans="1:6" x14ac:dyDescent="0.25">
      <c r="A2314" s="84"/>
      <c r="B2314" s="85"/>
      <c r="C2314" s="84"/>
      <c r="D2314" s="86"/>
      <c r="E2314" s="84"/>
      <c r="F2314" s="87"/>
    </row>
    <row r="2315" spans="1:6" x14ac:dyDescent="0.25">
      <c r="A2315" s="84"/>
      <c r="B2315" s="85"/>
      <c r="C2315" s="84"/>
      <c r="D2315" s="86"/>
      <c r="E2315" s="84"/>
      <c r="F2315" s="87"/>
    </row>
    <row r="2316" spans="1:6" x14ac:dyDescent="0.25">
      <c r="A2316" s="84"/>
      <c r="B2316" s="85"/>
      <c r="C2316" s="84"/>
      <c r="D2316" s="86"/>
      <c r="E2316" s="84"/>
      <c r="F2316" s="87"/>
    </row>
    <row r="2317" spans="1:6" x14ac:dyDescent="0.25">
      <c r="A2317" s="84"/>
      <c r="B2317" s="85"/>
      <c r="C2317" s="84"/>
      <c r="D2317" s="86"/>
      <c r="E2317" s="84"/>
      <c r="F2317" s="87"/>
    </row>
    <row r="2318" spans="1:6" x14ac:dyDescent="0.25">
      <c r="A2318" s="84"/>
      <c r="B2318" s="85"/>
      <c r="C2318" s="84"/>
      <c r="D2318" s="86"/>
      <c r="E2318" s="84"/>
      <c r="F2318" s="87"/>
    </row>
    <row r="2319" spans="1:6" x14ac:dyDescent="0.25">
      <c r="A2319" s="84"/>
      <c r="B2319" s="85"/>
      <c r="C2319" s="84"/>
      <c r="D2319" s="86"/>
      <c r="E2319" s="84"/>
      <c r="F2319" s="87"/>
    </row>
    <row r="2320" spans="1:6" x14ac:dyDescent="0.25">
      <c r="A2320" s="84"/>
      <c r="B2320" s="85"/>
      <c r="C2320" s="84"/>
      <c r="D2320" s="86"/>
      <c r="E2320" s="84"/>
      <c r="F2320" s="87"/>
    </row>
    <row r="2321" spans="1:6" x14ac:dyDescent="0.25">
      <c r="A2321" s="84"/>
      <c r="B2321" s="85"/>
      <c r="C2321" s="84"/>
      <c r="D2321" s="86"/>
      <c r="E2321" s="84"/>
      <c r="F2321" s="87"/>
    </row>
    <row r="2322" spans="1:6" x14ac:dyDescent="0.25">
      <c r="A2322" s="84"/>
      <c r="B2322" s="85"/>
      <c r="C2322" s="84"/>
      <c r="D2322" s="86"/>
      <c r="E2322" s="84"/>
      <c r="F2322" s="87"/>
    </row>
    <row r="2323" spans="1:6" x14ac:dyDescent="0.25">
      <c r="A2323" s="84"/>
      <c r="B2323" s="85"/>
      <c r="C2323" s="84"/>
      <c r="D2323" s="86"/>
      <c r="E2323" s="84"/>
      <c r="F2323" s="87"/>
    </row>
    <row r="2324" spans="1:6" x14ac:dyDescent="0.25">
      <c r="A2324" s="84"/>
      <c r="B2324" s="85"/>
      <c r="C2324" s="84"/>
      <c r="D2324" s="86"/>
      <c r="E2324" s="84"/>
      <c r="F2324" s="87"/>
    </row>
    <row r="2325" spans="1:6" x14ac:dyDescent="0.25">
      <c r="A2325" s="84"/>
      <c r="B2325" s="85"/>
      <c r="C2325" s="84"/>
      <c r="D2325" s="86"/>
      <c r="E2325" s="84"/>
      <c r="F2325" s="87"/>
    </row>
    <row r="2326" spans="1:6" x14ac:dyDescent="0.25">
      <c r="A2326" s="84"/>
      <c r="B2326" s="85"/>
      <c r="C2326" s="84"/>
      <c r="D2326" s="86"/>
      <c r="E2326" s="84"/>
      <c r="F2326" s="87"/>
    </row>
    <row r="2327" spans="1:6" x14ac:dyDescent="0.25">
      <c r="A2327" s="84"/>
      <c r="B2327" s="85"/>
      <c r="C2327" s="84"/>
      <c r="D2327" s="86"/>
      <c r="E2327" s="84"/>
      <c r="F2327" s="87"/>
    </row>
    <row r="2328" spans="1:6" x14ac:dyDescent="0.25">
      <c r="A2328" s="84"/>
      <c r="B2328" s="85"/>
      <c r="C2328" s="84"/>
      <c r="D2328" s="86"/>
      <c r="E2328" s="84"/>
      <c r="F2328" s="87"/>
    </row>
    <row r="2329" spans="1:6" x14ac:dyDescent="0.25">
      <c r="A2329" s="84"/>
      <c r="B2329" s="85"/>
      <c r="C2329" s="84"/>
      <c r="D2329" s="86"/>
      <c r="E2329" s="84"/>
      <c r="F2329" s="87"/>
    </row>
    <row r="2330" spans="1:6" x14ac:dyDescent="0.25">
      <c r="A2330" s="84"/>
      <c r="B2330" s="85"/>
      <c r="C2330" s="84"/>
      <c r="D2330" s="86"/>
      <c r="E2330" s="84"/>
      <c r="F2330" s="87"/>
    </row>
    <row r="2331" spans="1:6" x14ac:dyDescent="0.25">
      <c r="A2331" s="84"/>
      <c r="B2331" s="85"/>
      <c r="C2331" s="84"/>
      <c r="D2331" s="86"/>
      <c r="E2331" s="84"/>
      <c r="F2331" s="87"/>
    </row>
    <row r="2332" spans="1:6" x14ac:dyDescent="0.25">
      <c r="A2332" s="84"/>
      <c r="B2332" s="85"/>
      <c r="C2332" s="84"/>
      <c r="D2332" s="86"/>
      <c r="E2332" s="84"/>
      <c r="F2332" s="87"/>
    </row>
    <row r="2333" spans="1:6" x14ac:dyDescent="0.25">
      <c r="A2333" s="84"/>
      <c r="B2333" s="85"/>
      <c r="C2333" s="84"/>
      <c r="D2333" s="86"/>
      <c r="E2333" s="84"/>
      <c r="F2333" s="87"/>
    </row>
    <row r="2334" spans="1:6" x14ac:dyDescent="0.25">
      <c r="A2334" s="84"/>
      <c r="B2334" s="85"/>
      <c r="C2334" s="84"/>
      <c r="D2334" s="86"/>
      <c r="E2334" s="84"/>
      <c r="F2334" s="87"/>
    </row>
    <row r="2335" spans="1:6" x14ac:dyDescent="0.25">
      <c r="A2335" s="84"/>
      <c r="B2335" s="85"/>
      <c r="C2335" s="84"/>
      <c r="D2335" s="86"/>
      <c r="E2335" s="84"/>
      <c r="F2335" s="87"/>
    </row>
    <row r="2336" spans="1:6" x14ac:dyDescent="0.25">
      <c r="A2336" s="84"/>
      <c r="B2336" s="85"/>
      <c r="C2336" s="84"/>
      <c r="D2336" s="86"/>
      <c r="E2336" s="84"/>
      <c r="F2336" s="87"/>
    </row>
    <row r="2337" spans="1:6" x14ac:dyDescent="0.25">
      <c r="A2337" s="84"/>
      <c r="B2337" s="85"/>
      <c r="C2337" s="84"/>
      <c r="D2337" s="86"/>
      <c r="E2337" s="84"/>
      <c r="F2337" s="87"/>
    </row>
    <row r="2338" spans="1:6" x14ac:dyDescent="0.25">
      <c r="A2338" s="84"/>
      <c r="B2338" s="85"/>
      <c r="C2338" s="84"/>
      <c r="D2338" s="86"/>
      <c r="E2338" s="84"/>
      <c r="F2338" s="87"/>
    </row>
    <row r="2339" spans="1:6" x14ac:dyDescent="0.25">
      <c r="A2339" s="84"/>
      <c r="B2339" s="85"/>
      <c r="C2339" s="84"/>
      <c r="D2339" s="86"/>
      <c r="E2339" s="84"/>
      <c r="F2339" s="87"/>
    </row>
    <row r="2340" spans="1:6" x14ac:dyDescent="0.25">
      <c r="A2340" s="84"/>
      <c r="B2340" s="85"/>
      <c r="C2340" s="84"/>
      <c r="D2340" s="86"/>
      <c r="E2340" s="84"/>
      <c r="F2340" s="87"/>
    </row>
    <row r="2341" spans="1:6" x14ac:dyDescent="0.25">
      <c r="A2341" s="84"/>
      <c r="B2341" s="85"/>
      <c r="C2341" s="84"/>
      <c r="D2341" s="86"/>
      <c r="E2341" s="84"/>
      <c r="F2341" s="87"/>
    </row>
    <row r="2342" spans="1:6" x14ac:dyDescent="0.25">
      <c r="A2342" s="84"/>
      <c r="B2342" s="85"/>
      <c r="C2342" s="84"/>
      <c r="D2342" s="86"/>
      <c r="E2342" s="84"/>
      <c r="F2342" s="87"/>
    </row>
    <row r="2343" spans="1:6" x14ac:dyDescent="0.25">
      <c r="A2343" s="84"/>
      <c r="B2343" s="85"/>
      <c r="C2343" s="84"/>
      <c r="D2343" s="86"/>
      <c r="E2343" s="84"/>
      <c r="F2343" s="87"/>
    </row>
    <row r="2344" spans="1:6" x14ac:dyDescent="0.25">
      <c r="A2344" s="84"/>
      <c r="B2344" s="85"/>
      <c r="C2344" s="84"/>
      <c r="D2344" s="86"/>
      <c r="E2344" s="84"/>
      <c r="F2344" s="87"/>
    </row>
    <row r="2345" spans="1:6" x14ac:dyDescent="0.25">
      <c r="A2345" s="84"/>
      <c r="B2345" s="85"/>
      <c r="C2345" s="84"/>
      <c r="D2345" s="86"/>
      <c r="E2345" s="84"/>
      <c r="F2345" s="87"/>
    </row>
    <row r="2346" spans="1:6" x14ac:dyDescent="0.25">
      <c r="A2346" s="84"/>
      <c r="B2346" s="85"/>
      <c r="C2346" s="84"/>
      <c r="D2346" s="86"/>
      <c r="E2346" s="84"/>
      <c r="F2346" s="87"/>
    </row>
    <row r="2347" spans="1:6" x14ac:dyDescent="0.25">
      <c r="A2347" s="84"/>
      <c r="B2347" s="85"/>
      <c r="C2347" s="84"/>
      <c r="D2347" s="86"/>
      <c r="E2347" s="84"/>
      <c r="F2347" s="87"/>
    </row>
    <row r="2348" spans="1:6" x14ac:dyDescent="0.25">
      <c r="A2348" s="84"/>
      <c r="B2348" s="85"/>
      <c r="C2348" s="84"/>
      <c r="D2348" s="86"/>
      <c r="E2348" s="84"/>
      <c r="F2348" s="87"/>
    </row>
    <row r="2349" spans="1:6" x14ac:dyDescent="0.25">
      <c r="A2349" s="84"/>
      <c r="B2349" s="85"/>
      <c r="C2349" s="84"/>
      <c r="D2349" s="86"/>
      <c r="E2349" s="84"/>
      <c r="F2349" s="87"/>
    </row>
    <row r="2350" spans="1:6" x14ac:dyDescent="0.25">
      <c r="A2350" s="84"/>
      <c r="B2350" s="85"/>
      <c r="C2350" s="84"/>
      <c r="D2350" s="86"/>
      <c r="E2350" s="84"/>
      <c r="F2350" s="87"/>
    </row>
    <row r="2351" spans="1:6" x14ac:dyDescent="0.25">
      <c r="A2351" s="84"/>
      <c r="B2351" s="85"/>
      <c r="C2351" s="84"/>
      <c r="D2351" s="86"/>
      <c r="E2351" s="84"/>
      <c r="F2351" s="87"/>
    </row>
    <row r="2352" spans="1:6" x14ac:dyDescent="0.25">
      <c r="A2352" s="84"/>
      <c r="B2352" s="85"/>
      <c r="C2352" s="84"/>
      <c r="D2352" s="86"/>
      <c r="E2352" s="84"/>
      <c r="F2352" s="87"/>
    </row>
    <row r="2353" spans="1:6" x14ac:dyDescent="0.25">
      <c r="A2353" s="84"/>
      <c r="B2353" s="85"/>
      <c r="C2353" s="84"/>
      <c r="D2353" s="86"/>
      <c r="E2353" s="84"/>
      <c r="F2353" s="87"/>
    </row>
    <row r="2354" spans="1:6" x14ac:dyDescent="0.25">
      <c r="A2354" s="84"/>
      <c r="B2354" s="85"/>
      <c r="C2354" s="84"/>
      <c r="D2354" s="86"/>
      <c r="E2354" s="84"/>
      <c r="F2354" s="87"/>
    </row>
    <row r="2355" spans="1:6" x14ac:dyDescent="0.25">
      <c r="A2355" s="84"/>
      <c r="B2355" s="85"/>
      <c r="C2355" s="84"/>
      <c r="D2355" s="86"/>
      <c r="E2355" s="84"/>
      <c r="F2355" s="87"/>
    </row>
    <row r="2356" spans="1:6" x14ac:dyDescent="0.25">
      <c r="A2356" s="84"/>
      <c r="B2356" s="85"/>
      <c r="C2356" s="84"/>
      <c r="D2356" s="86"/>
      <c r="E2356" s="84"/>
      <c r="F2356" s="87"/>
    </row>
    <row r="2357" spans="1:6" x14ac:dyDescent="0.25">
      <c r="A2357" s="84"/>
      <c r="B2357" s="85"/>
      <c r="C2357" s="84"/>
      <c r="D2357" s="86"/>
      <c r="E2357" s="84"/>
      <c r="F2357" s="87"/>
    </row>
    <row r="2358" spans="1:6" x14ac:dyDescent="0.25">
      <c r="A2358" s="84"/>
      <c r="B2358" s="85"/>
      <c r="C2358" s="84"/>
      <c r="D2358" s="86"/>
      <c r="E2358" s="84"/>
      <c r="F2358" s="87"/>
    </row>
    <row r="2359" spans="1:6" x14ac:dyDescent="0.25">
      <c r="A2359" s="84"/>
      <c r="B2359" s="85"/>
      <c r="C2359" s="84"/>
      <c r="D2359" s="86"/>
      <c r="E2359" s="84"/>
      <c r="F2359" s="87"/>
    </row>
    <row r="2360" spans="1:6" x14ac:dyDescent="0.25">
      <c r="A2360" s="84"/>
      <c r="B2360" s="85"/>
      <c r="C2360" s="84"/>
      <c r="D2360" s="86"/>
      <c r="E2360" s="84"/>
      <c r="F2360" s="87"/>
    </row>
    <row r="2361" spans="1:6" x14ac:dyDescent="0.25">
      <c r="A2361" s="84"/>
      <c r="B2361" s="85"/>
      <c r="C2361" s="84"/>
      <c r="D2361" s="86"/>
      <c r="E2361" s="84"/>
      <c r="F2361" s="87"/>
    </row>
    <row r="2362" spans="1:6" x14ac:dyDescent="0.25">
      <c r="A2362" s="84"/>
      <c r="B2362" s="85"/>
      <c r="C2362" s="84"/>
      <c r="D2362" s="86"/>
      <c r="E2362" s="84"/>
      <c r="F2362" s="87"/>
    </row>
    <row r="2363" spans="1:6" x14ac:dyDescent="0.25">
      <c r="A2363" s="84"/>
      <c r="B2363" s="85"/>
      <c r="C2363" s="84"/>
      <c r="D2363" s="86"/>
      <c r="E2363" s="84"/>
      <c r="F2363" s="87"/>
    </row>
    <row r="2364" spans="1:6" x14ac:dyDescent="0.25">
      <c r="A2364" s="84"/>
      <c r="B2364" s="85"/>
      <c r="C2364" s="84"/>
      <c r="D2364" s="86"/>
      <c r="E2364" s="84"/>
      <c r="F2364" s="87"/>
    </row>
    <row r="2365" spans="1:6" x14ac:dyDescent="0.25">
      <c r="A2365" s="84"/>
      <c r="B2365" s="85"/>
      <c r="C2365" s="84"/>
      <c r="D2365" s="86"/>
      <c r="E2365" s="84"/>
      <c r="F2365" s="87"/>
    </row>
    <row r="2366" spans="1:6" x14ac:dyDescent="0.25">
      <c r="A2366" s="84"/>
      <c r="B2366" s="85"/>
      <c r="C2366" s="84"/>
      <c r="D2366" s="86"/>
      <c r="E2366" s="84"/>
      <c r="F2366" s="87"/>
    </row>
    <row r="2367" spans="1:6" x14ac:dyDescent="0.25">
      <c r="A2367" s="84"/>
      <c r="B2367" s="85"/>
      <c r="C2367" s="84"/>
      <c r="D2367" s="86"/>
      <c r="E2367" s="84"/>
      <c r="F2367" s="87"/>
    </row>
    <row r="2368" spans="1:6" x14ac:dyDescent="0.25">
      <c r="A2368" s="84"/>
      <c r="B2368" s="85"/>
      <c r="C2368" s="84"/>
      <c r="D2368" s="86"/>
      <c r="E2368" s="84"/>
      <c r="F2368" s="87"/>
    </row>
    <row r="2369" spans="1:6" x14ac:dyDescent="0.25">
      <c r="A2369" s="84"/>
      <c r="B2369" s="85"/>
      <c r="C2369" s="84"/>
      <c r="D2369" s="86"/>
      <c r="E2369" s="84"/>
      <c r="F2369" s="87"/>
    </row>
    <row r="2370" spans="1:6" x14ac:dyDescent="0.25">
      <c r="A2370" s="84"/>
      <c r="B2370" s="85"/>
      <c r="C2370" s="84"/>
      <c r="D2370" s="86"/>
      <c r="E2370" s="84"/>
      <c r="F2370" s="87"/>
    </row>
    <row r="2371" spans="1:6" x14ac:dyDescent="0.25">
      <c r="A2371" s="84"/>
      <c r="B2371" s="85"/>
      <c r="C2371" s="84"/>
      <c r="D2371" s="86"/>
      <c r="E2371" s="84"/>
      <c r="F2371" s="87"/>
    </row>
    <row r="2372" spans="1:6" x14ac:dyDescent="0.25">
      <c r="A2372" s="84"/>
      <c r="B2372" s="85"/>
      <c r="C2372" s="84"/>
      <c r="D2372" s="86"/>
      <c r="E2372" s="84"/>
      <c r="F2372" s="87"/>
    </row>
    <row r="2373" spans="1:6" x14ac:dyDescent="0.25">
      <c r="A2373" s="84"/>
      <c r="B2373" s="85"/>
      <c r="C2373" s="84"/>
      <c r="D2373" s="86"/>
      <c r="E2373" s="84"/>
      <c r="F2373" s="87"/>
    </row>
    <row r="2374" spans="1:6" x14ac:dyDescent="0.25">
      <c r="A2374" s="84"/>
      <c r="B2374" s="85"/>
      <c r="C2374" s="84"/>
      <c r="D2374" s="86"/>
      <c r="E2374" s="84"/>
      <c r="F2374" s="87"/>
    </row>
    <row r="2375" spans="1:6" x14ac:dyDescent="0.25">
      <c r="A2375" s="84"/>
      <c r="B2375" s="85"/>
      <c r="C2375" s="84"/>
      <c r="D2375" s="86"/>
      <c r="E2375" s="84"/>
      <c r="F2375" s="87"/>
    </row>
    <row r="2376" spans="1:6" x14ac:dyDescent="0.25">
      <c r="A2376" s="84"/>
      <c r="B2376" s="85"/>
      <c r="C2376" s="84"/>
      <c r="D2376" s="86"/>
      <c r="E2376" s="84"/>
      <c r="F2376" s="87"/>
    </row>
    <row r="2377" spans="1:6" x14ac:dyDescent="0.25">
      <c r="A2377" s="84"/>
      <c r="B2377" s="85"/>
      <c r="C2377" s="84"/>
      <c r="D2377" s="86"/>
      <c r="E2377" s="84"/>
      <c r="F2377" s="87"/>
    </row>
    <row r="2378" spans="1:6" x14ac:dyDescent="0.25">
      <c r="A2378" s="84"/>
      <c r="B2378" s="85"/>
      <c r="C2378" s="84"/>
      <c r="D2378" s="86"/>
      <c r="E2378" s="84"/>
      <c r="F2378" s="87"/>
    </row>
    <row r="2379" spans="1:6" x14ac:dyDescent="0.25">
      <c r="A2379" s="84"/>
      <c r="B2379" s="85"/>
      <c r="C2379" s="84"/>
      <c r="D2379" s="86"/>
      <c r="E2379" s="84"/>
      <c r="F2379" s="87"/>
    </row>
    <row r="2380" spans="1:6" x14ac:dyDescent="0.25">
      <c r="A2380" s="84"/>
      <c r="B2380" s="85"/>
      <c r="C2380" s="84"/>
      <c r="D2380" s="86"/>
      <c r="E2380" s="84"/>
      <c r="F2380" s="87"/>
    </row>
    <row r="2381" spans="1:6" x14ac:dyDescent="0.25">
      <c r="A2381" s="84"/>
      <c r="B2381" s="85"/>
      <c r="C2381" s="84"/>
      <c r="D2381" s="86"/>
      <c r="E2381" s="84"/>
      <c r="F2381" s="87"/>
    </row>
    <row r="2382" spans="1:6" x14ac:dyDescent="0.25">
      <c r="A2382" s="84"/>
      <c r="B2382" s="85"/>
      <c r="C2382" s="84"/>
      <c r="D2382" s="86"/>
      <c r="E2382" s="84"/>
      <c r="F2382" s="87"/>
    </row>
    <row r="2383" spans="1:6" x14ac:dyDescent="0.25">
      <c r="A2383" s="84"/>
      <c r="B2383" s="85"/>
      <c r="C2383" s="84"/>
      <c r="D2383" s="86"/>
      <c r="E2383" s="84"/>
      <c r="F2383" s="87"/>
    </row>
    <row r="2384" spans="1:6" x14ac:dyDescent="0.25">
      <c r="A2384" s="84"/>
      <c r="B2384" s="85"/>
      <c r="C2384" s="84"/>
      <c r="D2384" s="86"/>
      <c r="E2384" s="84"/>
      <c r="F2384" s="87"/>
    </row>
    <row r="2385" spans="1:6" x14ac:dyDescent="0.25">
      <c r="A2385" s="84"/>
      <c r="B2385" s="85"/>
      <c r="C2385" s="84"/>
      <c r="D2385" s="86"/>
      <c r="E2385" s="84"/>
      <c r="F2385" s="87"/>
    </row>
    <row r="2386" spans="1:6" x14ac:dyDescent="0.25">
      <c r="A2386" s="84"/>
      <c r="B2386" s="85"/>
      <c r="C2386" s="84"/>
      <c r="D2386" s="86"/>
      <c r="E2386" s="84"/>
      <c r="F2386" s="87"/>
    </row>
    <row r="2387" spans="1:6" x14ac:dyDescent="0.25">
      <c r="A2387" s="84"/>
      <c r="B2387" s="85"/>
      <c r="C2387" s="84"/>
      <c r="D2387" s="86"/>
      <c r="E2387" s="84"/>
      <c r="F2387" s="87"/>
    </row>
    <row r="2388" spans="1:6" x14ac:dyDescent="0.25">
      <c r="A2388" s="84"/>
      <c r="B2388" s="85"/>
      <c r="C2388" s="84"/>
      <c r="D2388" s="86"/>
      <c r="E2388" s="84"/>
      <c r="F2388" s="87"/>
    </row>
    <row r="2389" spans="1:6" x14ac:dyDescent="0.25">
      <c r="A2389" s="84"/>
      <c r="B2389" s="85"/>
      <c r="C2389" s="84"/>
      <c r="D2389" s="86"/>
      <c r="E2389" s="84"/>
      <c r="F2389" s="87"/>
    </row>
    <row r="2390" spans="1:6" x14ac:dyDescent="0.25">
      <c r="A2390" s="84"/>
      <c r="B2390" s="85"/>
      <c r="C2390" s="84"/>
      <c r="D2390" s="86"/>
      <c r="E2390" s="84"/>
      <c r="F2390" s="87"/>
    </row>
    <row r="2391" spans="1:6" x14ac:dyDescent="0.25">
      <c r="A2391" s="84"/>
      <c r="B2391" s="85"/>
      <c r="C2391" s="84"/>
      <c r="D2391" s="86"/>
      <c r="E2391" s="84"/>
      <c r="F2391" s="87"/>
    </row>
    <row r="2392" spans="1:6" x14ac:dyDescent="0.25">
      <c r="A2392" s="84"/>
      <c r="B2392" s="85"/>
      <c r="C2392" s="84"/>
      <c r="D2392" s="86"/>
      <c r="E2392" s="84"/>
      <c r="F2392" s="87"/>
    </row>
    <row r="2393" spans="1:6" x14ac:dyDescent="0.25">
      <c r="A2393" s="84"/>
      <c r="B2393" s="85"/>
      <c r="C2393" s="84"/>
      <c r="D2393" s="86"/>
      <c r="E2393" s="84"/>
      <c r="F2393" s="87"/>
    </row>
    <row r="2394" spans="1:6" x14ac:dyDescent="0.25">
      <c r="A2394" s="84"/>
      <c r="B2394" s="85"/>
      <c r="C2394" s="84"/>
      <c r="D2394" s="86"/>
      <c r="E2394" s="84"/>
      <c r="F2394" s="87"/>
    </row>
    <row r="2395" spans="1:6" x14ac:dyDescent="0.25">
      <c r="A2395" s="84"/>
      <c r="B2395" s="85"/>
      <c r="C2395" s="84"/>
      <c r="D2395" s="86"/>
      <c r="E2395" s="84"/>
      <c r="F2395" s="87"/>
    </row>
    <row r="2396" spans="1:6" x14ac:dyDescent="0.25">
      <c r="A2396" s="84"/>
      <c r="B2396" s="85"/>
      <c r="C2396" s="84"/>
      <c r="D2396" s="86"/>
      <c r="E2396" s="84"/>
      <c r="F2396" s="87"/>
    </row>
    <row r="2397" spans="1:6" x14ac:dyDescent="0.25">
      <c r="A2397" s="84"/>
      <c r="B2397" s="85"/>
      <c r="C2397" s="84"/>
      <c r="D2397" s="86"/>
      <c r="E2397" s="84"/>
      <c r="F2397" s="87"/>
    </row>
    <row r="2398" spans="1:6" x14ac:dyDescent="0.25">
      <c r="A2398" s="84"/>
      <c r="B2398" s="85"/>
      <c r="C2398" s="84"/>
      <c r="D2398" s="86"/>
      <c r="E2398" s="84"/>
      <c r="F2398" s="87"/>
    </row>
    <row r="2399" spans="1:6" x14ac:dyDescent="0.25">
      <c r="A2399" s="84"/>
      <c r="B2399" s="85"/>
      <c r="C2399" s="84"/>
      <c r="D2399" s="86"/>
      <c r="E2399" s="84"/>
      <c r="F2399" s="87"/>
    </row>
    <row r="2400" spans="1:6" x14ac:dyDescent="0.25">
      <c r="A2400" s="84"/>
      <c r="B2400" s="85"/>
      <c r="C2400" s="84"/>
      <c r="D2400" s="86"/>
      <c r="E2400" s="84"/>
      <c r="F2400" s="87"/>
    </row>
    <row r="2401" spans="1:6" x14ac:dyDescent="0.25">
      <c r="A2401" s="84"/>
      <c r="B2401" s="85"/>
      <c r="C2401" s="84"/>
      <c r="D2401" s="86"/>
      <c r="E2401" s="84"/>
      <c r="F2401" s="87"/>
    </row>
    <row r="2402" spans="1:6" x14ac:dyDescent="0.25">
      <c r="A2402" s="84"/>
      <c r="B2402" s="85"/>
      <c r="C2402" s="84"/>
      <c r="D2402" s="86"/>
      <c r="E2402" s="84"/>
      <c r="F2402" s="87"/>
    </row>
    <row r="2403" spans="1:6" x14ac:dyDescent="0.25">
      <c r="A2403" s="84"/>
      <c r="B2403" s="85"/>
      <c r="C2403" s="84"/>
      <c r="D2403" s="86"/>
      <c r="E2403" s="84"/>
      <c r="F2403" s="87"/>
    </row>
    <row r="2404" spans="1:6" x14ac:dyDescent="0.25">
      <c r="A2404" s="84"/>
      <c r="B2404" s="85"/>
      <c r="C2404" s="84"/>
      <c r="D2404" s="86"/>
      <c r="E2404" s="84"/>
      <c r="F2404" s="87"/>
    </row>
    <row r="2405" spans="1:6" x14ac:dyDescent="0.25">
      <c r="A2405" s="84"/>
      <c r="B2405" s="85"/>
      <c r="C2405" s="84"/>
      <c r="D2405" s="86"/>
      <c r="E2405" s="84"/>
      <c r="F2405" s="87"/>
    </row>
    <row r="2406" spans="1:6" x14ac:dyDescent="0.25">
      <c r="A2406" s="84"/>
      <c r="B2406" s="85"/>
      <c r="C2406" s="84"/>
      <c r="D2406" s="86"/>
      <c r="E2406" s="84"/>
      <c r="F2406" s="87"/>
    </row>
    <row r="2407" spans="1:6" x14ac:dyDescent="0.25">
      <c r="A2407" s="84"/>
      <c r="B2407" s="85"/>
      <c r="C2407" s="84"/>
      <c r="D2407" s="86"/>
      <c r="E2407" s="84"/>
      <c r="F2407" s="87"/>
    </row>
    <row r="2408" spans="1:6" x14ac:dyDescent="0.25">
      <c r="A2408" s="84"/>
      <c r="B2408" s="85"/>
      <c r="C2408" s="84"/>
      <c r="D2408" s="86"/>
      <c r="E2408" s="84"/>
      <c r="F2408" s="87"/>
    </row>
    <row r="2409" spans="1:6" x14ac:dyDescent="0.25">
      <c r="A2409" s="84"/>
      <c r="B2409" s="85"/>
      <c r="C2409" s="84"/>
      <c r="D2409" s="86"/>
      <c r="E2409" s="84"/>
      <c r="F2409" s="87"/>
    </row>
    <row r="2410" spans="1:6" x14ac:dyDescent="0.25">
      <c r="A2410" s="84"/>
      <c r="B2410" s="85"/>
      <c r="C2410" s="84"/>
      <c r="D2410" s="86"/>
      <c r="E2410" s="84"/>
      <c r="F2410" s="87"/>
    </row>
    <row r="2411" spans="1:6" x14ac:dyDescent="0.25">
      <c r="A2411" s="84"/>
      <c r="B2411" s="85"/>
      <c r="C2411" s="84"/>
      <c r="D2411" s="86"/>
      <c r="E2411" s="84"/>
      <c r="F2411" s="87"/>
    </row>
    <row r="2412" spans="1:6" x14ac:dyDescent="0.25">
      <c r="A2412" s="84"/>
      <c r="B2412" s="85"/>
      <c r="C2412" s="84"/>
      <c r="D2412" s="86"/>
      <c r="E2412" s="84"/>
      <c r="F2412" s="87"/>
    </row>
    <row r="2413" spans="1:6" x14ac:dyDescent="0.25">
      <c r="A2413" s="84"/>
      <c r="B2413" s="85"/>
      <c r="C2413" s="84"/>
      <c r="D2413" s="86"/>
      <c r="E2413" s="84"/>
      <c r="F2413" s="87"/>
    </row>
    <row r="2414" spans="1:6" x14ac:dyDescent="0.25">
      <c r="A2414" s="84"/>
      <c r="B2414" s="85"/>
      <c r="C2414" s="84"/>
      <c r="D2414" s="86"/>
      <c r="E2414" s="84"/>
      <c r="F2414" s="87"/>
    </row>
    <row r="2415" spans="1:6" x14ac:dyDescent="0.25">
      <c r="A2415" s="84"/>
      <c r="B2415" s="85"/>
      <c r="C2415" s="84"/>
      <c r="D2415" s="86"/>
      <c r="E2415" s="84"/>
      <c r="F2415" s="87"/>
    </row>
    <row r="2416" spans="1:6" x14ac:dyDescent="0.25">
      <c r="A2416" s="84"/>
      <c r="B2416" s="85"/>
      <c r="C2416" s="84"/>
      <c r="D2416" s="86"/>
      <c r="E2416" s="84"/>
      <c r="F2416" s="87"/>
    </row>
    <row r="2417" spans="1:6" x14ac:dyDescent="0.25">
      <c r="A2417" s="84"/>
      <c r="B2417" s="85"/>
      <c r="C2417" s="84"/>
      <c r="D2417" s="86"/>
      <c r="E2417" s="84"/>
      <c r="F2417" s="87"/>
    </row>
    <row r="2418" spans="1:6" x14ac:dyDescent="0.25">
      <c r="A2418" s="84"/>
      <c r="B2418" s="85"/>
      <c r="C2418" s="84"/>
      <c r="D2418" s="86"/>
      <c r="E2418" s="84"/>
      <c r="F2418" s="87"/>
    </row>
    <row r="2419" spans="1:6" x14ac:dyDescent="0.25">
      <c r="A2419" s="84"/>
      <c r="B2419" s="85"/>
      <c r="C2419" s="84"/>
      <c r="D2419" s="86"/>
      <c r="E2419" s="84"/>
      <c r="F2419" s="87"/>
    </row>
    <row r="2420" spans="1:6" x14ac:dyDescent="0.25">
      <c r="A2420" s="84"/>
      <c r="B2420" s="85"/>
      <c r="C2420" s="84"/>
      <c r="D2420" s="86"/>
      <c r="E2420" s="84"/>
      <c r="F2420" s="87"/>
    </row>
    <row r="2421" spans="1:6" x14ac:dyDescent="0.25">
      <c r="A2421" s="84"/>
      <c r="B2421" s="85"/>
      <c r="C2421" s="84"/>
      <c r="D2421" s="86"/>
      <c r="E2421" s="84"/>
      <c r="F2421" s="87"/>
    </row>
    <row r="2422" spans="1:6" x14ac:dyDescent="0.25">
      <c r="A2422" s="84"/>
      <c r="B2422" s="85"/>
      <c r="C2422" s="84"/>
      <c r="D2422" s="86"/>
      <c r="E2422" s="84"/>
      <c r="F2422" s="87"/>
    </row>
    <row r="2423" spans="1:6" x14ac:dyDescent="0.25">
      <c r="A2423" s="84"/>
      <c r="B2423" s="85"/>
      <c r="C2423" s="84"/>
      <c r="D2423" s="86"/>
      <c r="E2423" s="84"/>
      <c r="F2423" s="87"/>
    </row>
    <row r="2424" spans="1:6" x14ac:dyDescent="0.25">
      <c r="A2424" s="84"/>
      <c r="B2424" s="85"/>
      <c r="C2424" s="84"/>
      <c r="D2424" s="86"/>
      <c r="E2424" s="84"/>
      <c r="F2424" s="87"/>
    </row>
    <row r="2425" spans="1:6" x14ac:dyDescent="0.25">
      <c r="A2425" s="84"/>
      <c r="B2425" s="85"/>
      <c r="C2425" s="84"/>
      <c r="D2425" s="86"/>
      <c r="E2425" s="84"/>
      <c r="F2425" s="87"/>
    </row>
    <row r="2426" spans="1:6" x14ac:dyDescent="0.25">
      <c r="A2426" s="84"/>
      <c r="B2426" s="85"/>
      <c r="C2426" s="84"/>
      <c r="D2426" s="86"/>
      <c r="E2426" s="84"/>
      <c r="F2426" s="87"/>
    </row>
    <row r="2427" spans="1:6" x14ac:dyDescent="0.25">
      <c r="A2427" s="84"/>
      <c r="B2427" s="85"/>
      <c r="C2427" s="84"/>
      <c r="D2427" s="86"/>
      <c r="E2427" s="84"/>
      <c r="F2427" s="87"/>
    </row>
    <row r="2428" spans="1:6" x14ac:dyDescent="0.25">
      <c r="A2428" s="84"/>
      <c r="B2428" s="85"/>
      <c r="C2428" s="84"/>
      <c r="D2428" s="86"/>
      <c r="E2428" s="84"/>
      <c r="F2428" s="87"/>
    </row>
    <row r="2429" spans="1:6" x14ac:dyDescent="0.25">
      <c r="A2429" s="84"/>
      <c r="B2429" s="85"/>
      <c r="C2429" s="84"/>
      <c r="D2429" s="86"/>
      <c r="E2429" s="84"/>
      <c r="F2429" s="87"/>
    </row>
    <row r="2430" spans="1:6" x14ac:dyDescent="0.25">
      <c r="A2430" s="84"/>
      <c r="B2430" s="85"/>
      <c r="C2430" s="84"/>
      <c r="D2430" s="86"/>
      <c r="E2430" s="84"/>
      <c r="F2430" s="87"/>
    </row>
    <row r="2431" spans="1:6" x14ac:dyDescent="0.25">
      <c r="A2431" s="84"/>
      <c r="B2431" s="85"/>
      <c r="C2431" s="84"/>
      <c r="D2431" s="86"/>
      <c r="E2431" s="84"/>
      <c r="F2431" s="87"/>
    </row>
    <row r="2432" spans="1:6" x14ac:dyDescent="0.25">
      <c r="A2432" s="84"/>
      <c r="B2432" s="85"/>
      <c r="C2432" s="84"/>
      <c r="D2432" s="86"/>
      <c r="E2432" s="84"/>
      <c r="F2432" s="87"/>
    </row>
    <row r="2433" spans="1:6" x14ac:dyDescent="0.25">
      <c r="A2433" s="84"/>
      <c r="B2433" s="85"/>
      <c r="C2433" s="84"/>
      <c r="D2433" s="86"/>
      <c r="E2433" s="84"/>
      <c r="F2433" s="87"/>
    </row>
    <row r="2434" spans="1:6" x14ac:dyDescent="0.25">
      <c r="A2434" s="84"/>
      <c r="B2434" s="85"/>
      <c r="C2434" s="84"/>
      <c r="D2434" s="86"/>
      <c r="E2434" s="84"/>
      <c r="F2434" s="87"/>
    </row>
    <row r="2435" spans="1:6" x14ac:dyDescent="0.25">
      <c r="A2435" s="84"/>
      <c r="B2435" s="85"/>
      <c r="C2435" s="84"/>
      <c r="D2435" s="86"/>
      <c r="E2435" s="84"/>
      <c r="F2435" s="87"/>
    </row>
    <row r="2436" spans="1:6" x14ac:dyDescent="0.25">
      <c r="A2436" s="84"/>
      <c r="B2436" s="85"/>
      <c r="C2436" s="84"/>
      <c r="D2436" s="86"/>
      <c r="E2436" s="84"/>
      <c r="F2436" s="87"/>
    </row>
    <row r="2437" spans="1:6" x14ac:dyDescent="0.25">
      <c r="A2437" s="84"/>
      <c r="B2437" s="85"/>
      <c r="C2437" s="84"/>
      <c r="D2437" s="86"/>
      <c r="E2437" s="84"/>
      <c r="F2437" s="87"/>
    </row>
    <row r="2438" spans="1:6" x14ac:dyDescent="0.25">
      <c r="A2438" s="84"/>
      <c r="B2438" s="85"/>
      <c r="C2438" s="84"/>
      <c r="D2438" s="86"/>
      <c r="E2438" s="84"/>
      <c r="F2438" s="87"/>
    </row>
    <row r="2439" spans="1:6" x14ac:dyDescent="0.25">
      <c r="A2439" s="84"/>
      <c r="B2439" s="85"/>
      <c r="C2439" s="84"/>
      <c r="D2439" s="86"/>
      <c r="E2439" s="84"/>
      <c r="F2439" s="87"/>
    </row>
    <row r="2440" spans="1:6" x14ac:dyDescent="0.25">
      <c r="A2440" s="84"/>
      <c r="B2440" s="85"/>
      <c r="C2440" s="84"/>
      <c r="D2440" s="86"/>
      <c r="E2440" s="84"/>
      <c r="F2440" s="87"/>
    </row>
    <row r="2441" spans="1:6" x14ac:dyDescent="0.25">
      <c r="A2441" s="84"/>
      <c r="B2441" s="85"/>
      <c r="C2441" s="84"/>
      <c r="D2441" s="86"/>
      <c r="E2441" s="84"/>
      <c r="F2441" s="87"/>
    </row>
    <row r="2442" spans="1:6" x14ac:dyDescent="0.25">
      <c r="A2442" s="84"/>
      <c r="B2442" s="85"/>
      <c r="C2442" s="84"/>
      <c r="D2442" s="86"/>
      <c r="E2442" s="84"/>
      <c r="F2442" s="87"/>
    </row>
    <row r="2443" spans="1:6" x14ac:dyDescent="0.25">
      <c r="A2443" s="84"/>
      <c r="B2443" s="85"/>
      <c r="C2443" s="84"/>
      <c r="D2443" s="86"/>
      <c r="E2443" s="84"/>
      <c r="F2443" s="87"/>
    </row>
    <row r="2444" spans="1:6" x14ac:dyDescent="0.25">
      <c r="A2444" s="84"/>
      <c r="B2444" s="85"/>
      <c r="C2444" s="84"/>
      <c r="D2444" s="86"/>
      <c r="E2444" s="84"/>
      <c r="F2444" s="87"/>
    </row>
    <row r="2445" spans="1:6" x14ac:dyDescent="0.25">
      <c r="A2445" s="84"/>
      <c r="B2445" s="85"/>
      <c r="C2445" s="84"/>
      <c r="D2445" s="86"/>
      <c r="E2445" s="84"/>
      <c r="F2445" s="87"/>
    </row>
    <row r="2446" spans="1:6" x14ac:dyDescent="0.25">
      <c r="A2446" s="84"/>
      <c r="B2446" s="85"/>
      <c r="C2446" s="84"/>
      <c r="D2446" s="86"/>
      <c r="E2446" s="84"/>
      <c r="F2446" s="87"/>
    </row>
    <row r="2447" spans="1:6" x14ac:dyDescent="0.25">
      <c r="A2447" s="84"/>
      <c r="B2447" s="85"/>
      <c r="C2447" s="84"/>
      <c r="D2447" s="86"/>
      <c r="E2447" s="84"/>
      <c r="F2447" s="87"/>
    </row>
    <row r="2448" spans="1:6" x14ac:dyDescent="0.25">
      <c r="A2448" s="84"/>
      <c r="B2448" s="85"/>
      <c r="C2448" s="84"/>
      <c r="D2448" s="86"/>
      <c r="E2448" s="84"/>
      <c r="F2448" s="87"/>
    </row>
    <row r="2449" spans="1:6" x14ac:dyDescent="0.25">
      <c r="A2449" s="84"/>
      <c r="B2449" s="85"/>
      <c r="C2449" s="84"/>
      <c r="D2449" s="86"/>
      <c r="E2449" s="84"/>
      <c r="F2449" s="87"/>
    </row>
    <row r="2450" spans="1:6" x14ac:dyDescent="0.25">
      <c r="A2450" s="84"/>
      <c r="B2450" s="85"/>
      <c r="C2450" s="84"/>
      <c r="D2450" s="86"/>
      <c r="E2450" s="84"/>
      <c r="F2450" s="87"/>
    </row>
    <row r="2451" spans="1:6" x14ac:dyDescent="0.25">
      <c r="A2451" s="84"/>
      <c r="B2451" s="85"/>
      <c r="C2451" s="84"/>
      <c r="D2451" s="86"/>
      <c r="E2451" s="84"/>
      <c r="F2451" s="87"/>
    </row>
    <row r="2452" spans="1:6" x14ac:dyDescent="0.25">
      <c r="A2452" s="84"/>
      <c r="B2452" s="85"/>
      <c r="C2452" s="84"/>
      <c r="D2452" s="86"/>
      <c r="E2452" s="84"/>
      <c r="F2452" s="87"/>
    </row>
    <row r="2453" spans="1:6" x14ac:dyDescent="0.25">
      <c r="A2453" s="84"/>
      <c r="B2453" s="85"/>
      <c r="C2453" s="84"/>
      <c r="D2453" s="86"/>
      <c r="E2453" s="84"/>
      <c r="F2453" s="87"/>
    </row>
    <row r="2454" spans="1:6" x14ac:dyDescent="0.25">
      <c r="A2454" s="84"/>
      <c r="B2454" s="85"/>
      <c r="C2454" s="84"/>
      <c r="D2454" s="86"/>
      <c r="E2454" s="84"/>
      <c r="F2454" s="87"/>
    </row>
    <row r="2455" spans="1:6" x14ac:dyDescent="0.25">
      <c r="A2455" s="84"/>
      <c r="B2455" s="85"/>
      <c r="C2455" s="84"/>
      <c r="D2455" s="86"/>
      <c r="E2455" s="84"/>
      <c r="F2455" s="87"/>
    </row>
    <row r="2456" spans="1:6" x14ac:dyDescent="0.25">
      <c r="A2456" s="84"/>
      <c r="B2456" s="85"/>
      <c r="C2456" s="84"/>
      <c r="D2456" s="86"/>
      <c r="E2456" s="84"/>
      <c r="F2456" s="87"/>
    </row>
    <row r="2457" spans="1:6" x14ac:dyDescent="0.25">
      <c r="A2457" s="84"/>
      <c r="B2457" s="85"/>
      <c r="C2457" s="84"/>
      <c r="D2457" s="86"/>
      <c r="E2457" s="84"/>
      <c r="F2457" s="87"/>
    </row>
    <row r="2458" spans="1:6" x14ac:dyDescent="0.25">
      <c r="A2458" s="84"/>
      <c r="B2458" s="85"/>
      <c r="C2458" s="84"/>
      <c r="D2458" s="86"/>
      <c r="E2458" s="84"/>
      <c r="F2458" s="87"/>
    </row>
    <row r="2459" spans="1:6" x14ac:dyDescent="0.25">
      <c r="A2459" s="84"/>
      <c r="B2459" s="85"/>
      <c r="C2459" s="84"/>
      <c r="D2459" s="86"/>
      <c r="E2459" s="84"/>
      <c r="F2459" s="87"/>
    </row>
    <row r="2460" spans="1:6" x14ac:dyDescent="0.25">
      <c r="A2460" s="84"/>
      <c r="B2460" s="85"/>
      <c r="C2460" s="84"/>
      <c r="D2460" s="86"/>
      <c r="E2460" s="84"/>
      <c r="F2460" s="87"/>
    </row>
    <row r="2461" spans="1:6" x14ac:dyDescent="0.25">
      <c r="A2461" s="84"/>
      <c r="B2461" s="85"/>
      <c r="C2461" s="84"/>
      <c r="D2461" s="86"/>
      <c r="E2461" s="84"/>
      <c r="F2461" s="87"/>
    </row>
    <row r="2462" spans="1:6" x14ac:dyDescent="0.25">
      <c r="A2462" s="84"/>
      <c r="B2462" s="85"/>
      <c r="C2462" s="84"/>
      <c r="D2462" s="86"/>
      <c r="E2462" s="84"/>
      <c r="F2462" s="87"/>
    </row>
    <row r="2463" spans="1:6" x14ac:dyDescent="0.25">
      <c r="A2463" s="84"/>
      <c r="B2463" s="85"/>
      <c r="C2463" s="84"/>
      <c r="D2463" s="86"/>
      <c r="E2463" s="84"/>
      <c r="F2463" s="87"/>
    </row>
    <row r="2464" spans="1:6" x14ac:dyDescent="0.25">
      <c r="A2464" s="84"/>
      <c r="B2464" s="85"/>
      <c r="C2464" s="84"/>
      <c r="D2464" s="86"/>
      <c r="E2464" s="84"/>
      <c r="F2464" s="87"/>
    </row>
    <row r="2465" spans="1:6" x14ac:dyDescent="0.25">
      <c r="A2465" s="84"/>
      <c r="B2465" s="85"/>
      <c r="C2465" s="84"/>
      <c r="D2465" s="86"/>
      <c r="E2465" s="84"/>
      <c r="F2465" s="87"/>
    </row>
    <row r="2466" spans="1:6" x14ac:dyDescent="0.25">
      <c r="A2466" s="84"/>
      <c r="B2466" s="85"/>
      <c r="C2466" s="84"/>
      <c r="D2466" s="86"/>
      <c r="E2466" s="84"/>
      <c r="F2466" s="87"/>
    </row>
    <row r="2467" spans="1:6" x14ac:dyDescent="0.25">
      <c r="A2467" s="84"/>
      <c r="B2467" s="85"/>
      <c r="C2467" s="84"/>
      <c r="D2467" s="86"/>
      <c r="E2467" s="84"/>
      <c r="F2467" s="87"/>
    </row>
    <row r="2468" spans="1:6" x14ac:dyDescent="0.25">
      <c r="A2468" s="84"/>
      <c r="B2468" s="85"/>
      <c r="C2468" s="84"/>
      <c r="D2468" s="86"/>
      <c r="E2468" s="84"/>
      <c r="F2468" s="87"/>
    </row>
    <row r="2469" spans="1:6" x14ac:dyDescent="0.25">
      <c r="A2469" s="84"/>
      <c r="B2469" s="85"/>
      <c r="C2469" s="84"/>
      <c r="D2469" s="86"/>
      <c r="E2469" s="84"/>
      <c r="F2469" s="87"/>
    </row>
    <row r="2470" spans="1:6" x14ac:dyDescent="0.25">
      <c r="A2470" s="84"/>
      <c r="B2470" s="85"/>
      <c r="C2470" s="84"/>
      <c r="D2470" s="86"/>
      <c r="E2470" s="84"/>
      <c r="F2470" s="87"/>
    </row>
    <row r="2471" spans="1:6" x14ac:dyDescent="0.25">
      <c r="A2471" s="84"/>
      <c r="B2471" s="85"/>
      <c r="C2471" s="84"/>
      <c r="D2471" s="86"/>
      <c r="E2471" s="84"/>
      <c r="F2471" s="87"/>
    </row>
    <row r="2472" spans="1:6" x14ac:dyDescent="0.25">
      <c r="A2472" s="84"/>
      <c r="B2472" s="85"/>
      <c r="C2472" s="84"/>
      <c r="D2472" s="86"/>
      <c r="E2472" s="84"/>
      <c r="F2472" s="87"/>
    </row>
    <row r="2473" spans="1:6" x14ac:dyDescent="0.25">
      <c r="A2473" s="84"/>
      <c r="B2473" s="85"/>
      <c r="C2473" s="84"/>
      <c r="D2473" s="86"/>
      <c r="E2473" s="84"/>
      <c r="F2473" s="87"/>
    </row>
    <row r="2474" spans="1:6" x14ac:dyDescent="0.25">
      <c r="A2474" s="84"/>
      <c r="B2474" s="85"/>
      <c r="C2474" s="84"/>
      <c r="D2474" s="86"/>
      <c r="E2474" s="84"/>
      <c r="F2474" s="87"/>
    </row>
    <row r="2475" spans="1:6" x14ac:dyDescent="0.25">
      <c r="A2475" s="84"/>
      <c r="B2475" s="85"/>
      <c r="C2475" s="84"/>
      <c r="D2475" s="86"/>
      <c r="E2475" s="84"/>
      <c r="F2475" s="87"/>
    </row>
    <row r="2476" spans="1:6" x14ac:dyDescent="0.25">
      <c r="A2476" s="84"/>
      <c r="B2476" s="85"/>
      <c r="C2476" s="84"/>
      <c r="D2476" s="86"/>
      <c r="E2476" s="84"/>
      <c r="F2476" s="87"/>
    </row>
    <row r="2477" spans="1:6" x14ac:dyDescent="0.25">
      <c r="A2477" s="84"/>
      <c r="B2477" s="85"/>
      <c r="C2477" s="84"/>
      <c r="D2477" s="86"/>
      <c r="E2477" s="84"/>
      <c r="F2477" s="87"/>
    </row>
    <row r="2478" spans="1:6" x14ac:dyDescent="0.25">
      <c r="A2478" s="84"/>
      <c r="B2478" s="85"/>
      <c r="C2478" s="84"/>
      <c r="D2478" s="86"/>
      <c r="E2478" s="84"/>
      <c r="F2478" s="87"/>
    </row>
    <row r="2479" spans="1:6" x14ac:dyDescent="0.25">
      <c r="A2479" s="84"/>
      <c r="B2479" s="85"/>
      <c r="C2479" s="84"/>
      <c r="D2479" s="86"/>
      <c r="E2479" s="84"/>
      <c r="F2479" s="87"/>
    </row>
    <row r="2480" spans="1:6" x14ac:dyDescent="0.25">
      <c r="A2480" s="84"/>
      <c r="B2480" s="85"/>
      <c r="C2480" s="84"/>
      <c r="D2480" s="86"/>
      <c r="E2480" s="84"/>
      <c r="F2480" s="87"/>
    </row>
    <row r="2481" spans="1:6" x14ac:dyDescent="0.25">
      <c r="A2481" s="84"/>
      <c r="B2481" s="85"/>
      <c r="C2481" s="84"/>
      <c r="D2481" s="86"/>
      <c r="E2481" s="84"/>
      <c r="F2481" s="87"/>
    </row>
    <row r="2482" spans="1:6" x14ac:dyDescent="0.25">
      <c r="A2482" s="84"/>
      <c r="B2482" s="85"/>
      <c r="C2482" s="84"/>
      <c r="D2482" s="86"/>
      <c r="E2482" s="84"/>
      <c r="F2482" s="87"/>
    </row>
    <row r="2483" spans="1:6" x14ac:dyDescent="0.25">
      <c r="A2483" s="84"/>
      <c r="B2483" s="85"/>
      <c r="C2483" s="84"/>
      <c r="D2483" s="86"/>
      <c r="E2483" s="84"/>
      <c r="F2483" s="87"/>
    </row>
    <row r="2484" spans="1:6" x14ac:dyDescent="0.25">
      <c r="A2484" s="84"/>
      <c r="B2484" s="85"/>
      <c r="C2484" s="84"/>
      <c r="D2484" s="86"/>
      <c r="E2484" s="84"/>
      <c r="F2484" s="87"/>
    </row>
    <row r="2485" spans="1:6" x14ac:dyDescent="0.25">
      <c r="A2485" s="84"/>
      <c r="B2485" s="85"/>
      <c r="C2485" s="84"/>
      <c r="D2485" s="86"/>
      <c r="E2485" s="84"/>
      <c r="F2485" s="87"/>
    </row>
    <row r="2486" spans="1:6" x14ac:dyDescent="0.25">
      <c r="A2486" s="84"/>
      <c r="B2486" s="85"/>
      <c r="C2486" s="84"/>
      <c r="D2486" s="86"/>
      <c r="E2486" s="84"/>
      <c r="F2486" s="87"/>
    </row>
    <row r="2487" spans="1:6" x14ac:dyDescent="0.25">
      <c r="A2487" s="84"/>
      <c r="B2487" s="85"/>
      <c r="C2487" s="84"/>
      <c r="D2487" s="86"/>
      <c r="E2487" s="84"/>
      <c r="F2487" s="87"/>
    </row>
    <row r="2488" spans="1:6" x14ac:dyDescent="0.25">
      <c r="A2488" s="84"/>
      <c r="B2488" s="85"/>
      <c r="C2488" s="84"/>
      <c r="D2488" s="86"/>
      <c r="E2488" s="84"/>
      <c r="F2488" s="87"/>
    </row>
    <row r="2489" spans="1:6" x14ac:dyDescent="0.25">
      <c r="A2489" s="84"/>
      <c r="B2489" s="85"/>
      <c r="C2489" s="84"/>
      <c r="D2489" s="86"/>
      <c r="E2489" s="84"/>
      <c r="F2489" s="87"/>
    </row>
    <row r="2490" spans="1:6" x14ac:dyDescent="0.25">
      <c r="A2490" s="84"/>
      <c r="B2490" s="85"/>
      <c r="C2490" s="84"/>
      <c r="D2490" s="86"/>
      <c r="E2490" s="84"/>
      <c r="F2490" s="87"/>
    </row>
    <row r="2491" spans="1:6" x14ac:dyDescent="0.25">
      <c r="A2491" s="84"/>
      <c r="B2491" s="85"/>
      <c r="C2491" s="84"/>
      <c r="D2491" s="86"/>
      <c r="E2491" s="84"/>
      <c r="F2491" s="87"/>
    </row>
    <row r="2492" spans="1:6" x14ac:dyDescent="0.25">
      <c r="A2492" s="84"/>
      <c r="B2492" s="85"/>
      <c r="C2492" s="84"/>
      <c r="D2492" s="86"/>
      <c r="E2492" s="84"/>
      <c r="F2492" s="87"/>
    </row>
    <row r="2493" spans="1:6" x14ac:dyDescent="0.25">
      <c r="A2493" s="84"/>
      <c r="B2493" s="85"/>
      <c r="C2493" s="84"/>
      <c r="D2493" s="86"/>
      <c r="E2493" s="84"/>
      <c r="F2493" s="87"/>
    </row>
    <row r="2494" spans="1:6" x14ac:dyDescent="0.25">
      <c r="A2494" s="84"/>
      <c r="B2494" s="85"/>
      <c r="C2494" s="84"/>
      <c r="D2494" s="86"/>
      <c r="E2494" s="84"/>
      <c r="F2494" s="87"/>
    </row>
    <row r="2495" spans="1:6" x14ac:dyDescent="0.25">
      <c r="A2495" s="84"/>
      <c r="B2495" s="85"/>
      <c r="C2495" s="84"/>
      <c r="D2495" s="86"/>
      <c r="E2495" s="84"/>
      <c r="F2495" s="87"/>
    </row>
    <row r="2496" spans="1:6" x14ac:dyDescent="0.25">
      <c r="A2496" s="84"/>
      <c r="B2496" s="85"/>
      <c r="C2496" s="84"/>
      <c r="D2496" s="86"/>
      <c r="E2496" s="84"/>
      <c r="F2496" s="87"/>
    </row>
    <row r="2497" spans="1:6" x14ac:dyDescent="0.25">
      <c r="A2497" s="84"/>
      <c r="B2497" s="85"/>
      <c r="C2497" s="84"/>
      <c r="D2497" s="86"/>
      <c r="E2497" s="84"/>
      <c r="F2497" s="87"/>
    </row>
    <row r="2498" spans="1:6" x14ac:dyDescent="0.25">
      <c r="A2498" s="84"/>
      <c r="B2498" s="85"/>
      <c r="C2498" s="84"/>
      <c r="D2498" s="86"/>
      <c r="E2498" s="84"/>
      <c r="F2498" s="87"/>
    </row>
    <row r="2499" spans="1:6" x14ac:dyDescent="0.25">
      <c r="A2499" s="84"/>
      <c r="B2499" s="85"/>
      <c r="C2499" s="84"/>
      <c r="D2499" s="86"/>
      <c r="E2499" s="84"/>
      <c r="F2499" s="87"/>
    </row>
    <row r="2500" spans="1:6" x14ac:dyDescent="0.25">
      <c r="A2500" s="84"/>
      <c r="B2500" s="85"/>
      <c r="C2500" s="84"/>
      <c r="D2500" s="86"/>
      <c r="E2500" s="84"/>
      <c r="F2500" s="87"/>
    </row>
    <row r="2501" spans="1:6" x14ac:dyDescent="0.25">
      <c r="A2501" s="84"/>
      <c r="B2501" s="85"/>
      <c r="C2501" s="84"/>
      <c r="D2501" s="86"/>
      <c r="E2501" s="84"/>
      <c r="F2501" s="87"/>
    </row>
    <row r="2502" spans="1:6" x14ac:dyDescent="0.25">
      <c r="A2502" s="84"/>
      <c r="B2502" s="85"/>
      <c r="C2502" s="84"/>
      <c r="D2502" s="86"/>
      <c r="E2502" s="84"/>
      <c r="F2502" s="87"/>
    </row>
    <row r="2503" spans="1:6" x14ac:dyDescent="0.25">
      <c r="A2503" s="84"/>
      <c r="B2503" s="85"/>
      <c r="C2503" s="84"/>
      <c r="D2503" s="86"/>
      <c r="E2503" s="84"/>
      <c r="F2503" s="87"/>
    </row>
    <row r="2504" spans="1:6" x14ac:dyDescent="0.25">
      <c r="A2504" s="84"/>
      <c r="B2504" s="85"/>
      <c r="C2504" s="84"/>
      <c r="D2504" s="86"/>
      <c r="E2504" s="84"/>
      <c r="F2504" s="87"/>
    </row>
    <row r="2505" spans="1:6" x14ac:dyDescent="0.25">
      <c r="A2505" s="84"/>
      <c r="B2505" s="85"/>
      <c r="C2505" s="84"/>
      <c r="D2505" s="86"/>
      <c r="E2505" s="84"/>
      <c r="F2505" s="87"/>
    </row>
    <row r="2506" spans="1:6" x14ac:dyDescent="0.25">
      <c r="A2506" s="84"/>
      <c r="B2506" s="85"/>
      <c r="C2506" s="84"/>
      <c r="D2506" s="86"/>
      <c r="E2506" s="84"/>
      <c r="F2506" s="87"/>
    </row>
    <row r="2507" spans="1:6" x14ac:dyDescent="0.25">
      <c r="A2507" s="84"/>
      <c r="B2507" s="85"/>
      <c r="C2507" s="84"/>
      <c r="D2507" s="86"/>
      <c r="E2507" s="84"/>
      <c r="F2507" s="87"/>
    </row>
    <row r="2508" spans="1:6" x14ac:dyDescent="0.25">
      <c r="A2508" s="84"/>
      <c r="B2508" s="85"/>
      <c r="C2508" s="84"/>
      <c r="D2508" s="86"/>
      <c r="E2508" s="84"/>
      <c r="F2508" s="87"/>
    </row>
    <row r="2509" spans="1:6" x14ac:dyDescent="0.25">
      <c r="A2509" s="84"/>
      <c r="B2509" s="85"/>
      <c r="C2509" s="84"/>
      <c r="D2509" s="86"/>
      <c r="E2509" s="84"/>
      <c r="F2509" s="87"/>
    </row>
    <row r="2510" spans="1:6" x14ac:dyDescent="0.25">
      <c r="A2510" s="84"/>
      <c r="B2510" s="85"/>
      <c r="C2510" s="84"/>
      <c r="D2510" s="86"/>
      <c r="E2510" s="84"/>
      <c r="F2510" s="87"/>
    </row>
    <row r="2511" spans="1:6" x14ac:dyDescent="0.25">
      <c r="A2511" s="84"/>
      <c r="B2511" s="85"/>
      <c r="C2511" s="84"/>
      <c r="D2511" s="86"/>
      <c r="E2511" s="84"/>
      <c r="F2511" s="87"/>
    </row>
    <row r="2512" spans="1:6" x14ac:dyDescent="0.25">
      <c r="A2512" s="84"/>
      <c r="B2512" s="85"/>
      <c r="C2512" s="84"/>
      <c r="D2512" s="86"/>
      <c r="E2512" s="84"/>
      <c r="F2512" s="87"/>
    </row>
    <row r="2513" spans="1:6" x14ac:dyDescent="0.25">
      <c r="A2513" s="84"/>
      <c r="B2513" s="85"/>
      <c r="C2513" s="84"/>
      <c r="D2513" s="86"/>
      <c r="E2513" s="84"/>
      <c r="F2513" s="87"/>
    </row>
    <row r="2514" spans="1:6" x14ac:dyDescent="0.25">
      <c r="A2514" s="84"/>
      <c r="B2514" s="85"/>
      <c r="C2514" s="84"/>
      <c r="D2514" s="86"/>
      <c r="E2514" s="84"/>
      <c r="F2514" s="87"/>
    </row>
    <row r="2515" spans="1:6" x14ac:dyDescent="0.25">
      <c r="A2515" s="84"/>
      <c r="B2515" s="85"/>
      <c r="C2515" s="84"/>
      <c r="D2515" s="86"/>
      <c r="E2515" s="84"/>
      <c r="F2515" s="87"/>
    </row>
    <row r="2516" spans="1:6" x14ac:dyDescent="0.25">
      <c r="A2516" s="84"/>
      <c r="B2516" s="85"/>
      <c r="C2516" s="84"/>
      <c r="D2516" s="86"/>
      <c r="E2516" s="84"/>
      <c r="F2516" s="87"/>
    </row>
    <row r="2517" spans="1:6" x14ac:dyDescent="0.25">
      <c r="A2517" s="84"/>
      <c r="B2517" s="85"/>
      <c r="C2517" s="84"/>
      <c r="D2517" s="86"/>
      <c r="E2517" s="84"/>
      <c r="F2517" s="87"/>
    </row>
    <row r="2518" spans="1:6" x14ac:dyDescent="0.25">
      <c r="A2518" s="84"/>
      <c r="B2518" s="85"/>
      <c r="C2518" s="84"/>
      <c r="D2518" s="86"/>
      <c r="E2518" s="84"/>
      <c r="F2518" s="87"/>
    </row>
    <row r="2519" spans="1:6" x14ac:dyDescent="0.25">
      <c r="A2519" s="84"/>
      <c r="B2519" s="85"/>
      <c r="C2519" s="84"/>
      <c r="D2519" s="86"/>
      <c r="E2519" s="84"/>
      <c r="F2519" s="87"/>
    </row>
    <row r="2520" spans="1:6" x14ac:dyDescent="0.25">
      <c r="A2520" s="84"/>
      <c r="B2520" s="85"/>
      <c r="C2520" s="84"/>
      <c r="D2520" s="86"/>
      <c r="E2520" s="84"/>
      <c r="F2520" s="87"/>
    </row>
    <row r="2521" spans="1:6" x14ac:dyDescent="0.25">
      <c r="A2521" s="84"/>
      <c r="B2521" s="85"/>
      <c r="C2521" s="84"/>
      <c r="D2521" s="86"/>
      <c r="E2521" s="84"/>
      <c r="F2521" s="87"/>
    </row>
    <row r="2522" spans="1:6" x14ac:dyDescent="0.25">
      <c r="A2522" s="84"/>
      <c r="B2522" s="85"/>
      <c r="C2522" s="84"/>
      <c r="D2522" s="86"/>
      <c r="E2522" s="84"/>
      <c r="F2522" s="87"/>
    </row>
    <row r="2523" spans="1:6" x14ac:dyDescent="0.25">
      <c r="A2523" s="84"/>
      <c r="B2523" s="85"/>
      <c r="C2523" s="84"/>
      <c r="D2523" s="86"/>
      <c r="E2523" s="84"/>
      <c r="F2523" s="87"/>
    </row>
    <row r="2524" spans="1:6" x14ac:dyDescent="0.25">
      <c r="A2524" s="84"/>
      <c r="B2524" s="85"/>
      <c r="C2524" s="84"/>
      <c r="D2524" s="86"/>
      <c r="E2524" s="84"/>
      <c r="F2524" s="87"/>
    </row>
    <row r="2525" spans="1:6" x14ac:dyDescent="0.25">
      <c r="A2525" s="84"/>
      <c r="B2525" s="85"/>
      <c r="C2525" s="84"/>
      <c r="D2525" s="86"/>
      <c r="E2525" s="84"/>
      <c r="F2525" s="87"/>
    </row>
    <row r="2526" spans="1:6" x14ac:dyDescent="0.25">
      <c r="A2526" s="84"/>
      <c r="B2526" s="85"/>
      <c r="C2526" s="84"/>
      <c r="D2526" s="86"/>
      <c r="E2526" s="84"/>
      <c r="F2526" s="87"/>
    </row>
    <row r="2527" spans="1:6" x14ac:dyDescent="0.25">
      <c r="A2527" s="84"/>
      <c r="B2527" s="85"/>
      <c r="C2527" s="84"/>
      <c r="D2527" s="86"/>
      <c r="E2527" s="84"/>
      <c r="F2527" s="87"/>
    </row>
    <row r="2528" spans="1:6" x14ac:dyDescent="0.25">
      <c r="A2528" s="84"/>
      <c r="B2528" s="85"/>
      <c r="C2528" s="84"/>
      <c r="D2528" s="86"/>
      <c r="E2528" s="84"/>
      <c r="F2528" s="87"/>
    </row>
    <row r="2529" spans="1:6" x14ac:dyDescent="0.25">
      <c r="A2529" s="84"/>
      <c r="B2529" s="85"/>
      <c r="C2529" s="84"/>
      <c r="D2529" s="86"/>
      <c r="E2529" s="84"/>
      <c r="F2529" s="87"/>
    </row>
    <row r="2530" spans="1:6" x14ac:dyDescent="0.25">
      <c r="A2530" s="84"/>
      <c r="B2530" s="85"/>
      <c r="C2530" s="84"/>
      <c r="D2530" s="86"/>
      <c r="E2530" s="84"/>
      <c r="F2530" s="87"/>
    </row>
    <row r="2531" spans="1:6" x14ac:dyDescent="0.25">
      <c r="A2531" s="84"/>
      <c r="B2531" s="85"/>
      <c r="C2531" s="84"/>
      <c r="D2531" s="86"/>
      <c r="E2531" s="84"/>
      <c r="F2531" s="87"/>
    </row>
    <row r="2532" spans="1:6" x14ac:dyDescent="0.25">
      <c r="A2532" s="84"/>
      <c r="B2532" s="85"/>
      <c r="C2532" s="84"/>
      <c r="D2532" s="86"/>
      <c r="E2532" s="84"/>
      <c r="F2532" s="87"/>
    </row>
    <row r="2533" spans="1:6" x14ac:dyDescent="0.25">
      <c r="A2533" s="84"/>
      <c r="B2533" s="85"/>
      <c r="C2533" s="84"/>
      <c r="D2533" s="86"/>
      <c r="E2533" s="84"/>
      <c r="F2533" s="87"/>
    </row>
    <row r="2534" spans="1:6" x14ac:dyDescent="0.25">
      <c r="A2534" s="84"/>
      <c r="B2534" s="85"/>
      <c r="C2534" s="84"/>
      <c r="D2534" s="86"/>
      <c r="E2534" s="84"/>
      <c r="F2534" s="87"/>
    </row>
    <row r="2535" spans="1:6" x14ac:dyDescent="0.25">
      <c r="A2535" s="84"/>
      <c r="B2535" s="85"/>
      <c r="C2535" s="84"/>
      <c r="D2535" s="86"/>
      <c r="E2535" s="84"/>
      <c r="F2535" s="87"/>
    </row>
    <row r="2536" spans="1:6" x14ac:dyDescent="0.25">
      <c r="A2536" s="84"/>
      <c r="B2536" s="85"/>
      <c r="C2536" s="84"/>
      <c r="D2536" s="86"/>
      <c r="E2536" s="84"/>
      <c r="F2536" s="87"/>
    </row>
    <row r="2537" spans="1:6" x14ac:dyDescent="0.25">
      <c r="A2537" s="84"/>
      <c r="B2537" s="85"/>
      <c r="C2537" s="84"/>
      <c r="D2537" s="86"/>
      <c r="E2537" s="84"/>
      <c r="F2537" s="87"/>
    </row>
    <row r="2538" spans="1:6" x14ac:dyDescent="0.25">
      <c r="A2538" s="84"/>
      <c r="B2538" s="85"/>
      <c r="C2538" s="84"/>
      <c r="D2538" s="86"/>
      <c r="E2538" s="84"/>
      <c r="F2538" s="87"/>
    </row>
    <row r="2539" spans="1:6" x14ac:dyDescent="0.25">
      <c r="A2539" s="84"/>
      <c r="B2539" s="85"/>
      <c r="C2539" s="84"/>
      <c r="D2539" s="86"/>
      <c r="E2539" s="84"/>
      <c r="F2539" s="87"/>
    </row>
    <row r="2540" spans="1:6" x14ac:dyDescent="0.25">
      <c r="A2540" s="84"/>
      <c r="B2540" s="85"/>
      <c r="C2540" s="84"/>
      <c r="D2540" s="86"/>
      <c r="E2540" s="84"/>
      <c r="F2540" s="87"/>
    </row>
    <row r="2541" spans="1:6" x14ac:dyDescent="0.25">
      <c r="A2541" s="84"/>
      <c r="B2541" s="85"/>
      <c r="C2541" s="84"/>
      <c r="D2541" s="86"/>
      <c r="E2541" s="84"/>
      <c r="F2541" s="87"/>
    </row>
    <row r="2542" spans="1:6" x14ac:dyDescent="0.25">
      <c r="A2542" s="84"/>
      <c r="B2542" s="85"/>
      <c r="C2542" s="84"/>
      <c r="D2542" s="86"/>
      <c r="E2542" s="84"/>
      <c r="F2542" s="87"/>
    </row>
    <row r="2543" spans="1:6" x14ac:dyDescent="0.25">
      <c r="A2543" s="84"/>
      <c r="B2543" s="85"/>
      <c r="C2543" s="84"/>
      <c r="D2543" s="86"/>
      <c r="E2543" s="84"/>
      <c r="F2543" s="87"/>
    </row>
    <row r="2544" spans="1:6" x14ac:dyDescent="0.25">
      <c r="A2544" s="84"/>
      <c r="B2544" s="85"/>
      <c r="C2544" s="84"/>
      <c r="D2544" s="86"/>
      <c r="E2544" s="84"/>
      <c r="F2544" s="87"/>
    </row>
    <row r="2545" spans="1:6" x14ac:dyDescent="0.25">
      <c r="A2545" s="84"/>
      <c r="B2545" s="85"/>
      <c r="C2545" s="84"/>
      <c r="D2545" s="86"/>
      <c r="E2545" s="84"/>
      <c r="F2545" s="87"/>
    </row>
    <row r="2546" spans="1:6" x14ac:dyDescent="0.25">
      <c r="A2546" s="84"/>
      <c r="B2546" s="85"/>
      <c r="C2546" s="84"/>
      <c r="D2546" s="86"/>
      <c r="E2546" s="84"/>
      <c r="F2546" s="87"/>
    </row>
    <row r="2547" spans="1:6" x14ac:dyDescent="0.25">
      <c r="A2547" s="84"/>
      <c r="B2547" s="85"/>
      <c r="C2547" s="84"/>
      <c r="D2547" s="86"/>
      <c r="E2547" s="84"/>
      <c r="F2547" s="87"/>
    </row>
    <row r="2548" spans="1:6" x14ac:dyDescent="0.25">
      <c r="A2548" s="84"/>
      <c r="B2548" s="85"/>
      <c r="C2548" s="84"/>
      <c r="D2548" s="86"/>
      <c r="E2548" s="84"/>
      <c r="F2548" s="87"/>
    </row>
    <row r="2549" spans="1:6" x14ac:dyDescent="0.25">
      <c r="A2549" s="84"/>
      <c r="B2549" s="85"/>
      <c r="C2549" s="84"/>
      <c r="D2549" s="86"/>
      <c r="E2549" s="84"/>
      <c r="F2549" s="87"/>
    </row>
    <row r="2550" spans="1:6" x14ac:dyDescent="0.25">
      <c r="A2550" s="84"/>
      <c r="B2550" s="85"/>
      <c r="C2550" s="84"/>
      <c r="D2550" s="86"/>
      <c r="E2550" s="84"/>
      <c r="F2550" s="87"/>
    </row>
    <row r="2551" spans="1:6" x14ac:dyDescent="0.25">
      <c r="A2551" s="84"/>
      <c r="B2551" s="85"/>
      <c r="C2551" s="84"/>
      <c r="D2551" s="86"/>
      <c r="E2551" s="84"/>
      <c r="F2551" s="87"/>
    </row>
    <row r="2552" spans="1:6" x14ac:dyDescent="0.25">
      <c r="A2552" s="84"/>
      <c r="B2552" s="85"/>
      <c r="C2552" s="84"/>
      <c r="D2552" s="86"/>
      <c r="E2552" s="84"/>
      <c r="F2552" s="87"/>
    </row>
    <row r="2553" spans="1:6" x14ac:dyDescent="0.25">
      <c r="A2553" s="84"/>
      <c r="B2553" s="85"/>
      <c r="C2553" s="84"/>
      <c r="D2553" s="86"/>
      <c r="E2553" s="84"/>
      <c r="F2553" s="87"/>
    </row>
    <row r="2554" spans="1:6" x14ac:dyDescent="0.25">
      <c r="A2554" s="84"/>
      <c r="B2554" s="85"/>
      <c r="C2554" s="84"/>
      <c r="D2554" s="86"/>
      <c r="E2554" s="84"/>
      <c r="F2554" s="87"/>
    </row>
    <row r="2555" spans="1:6" x14ac:dyDescent="0.25">
      <c r="A2555" s="84"/>
      <c r="B2555" s="85"/>
      <c r="C2555" s="84"/>
      <c r="D2555" s="86"/>
      <c r="E2555" s="84"/>
      <c r="F2555" s="87"/>
    </row>
    <row r="2556" spans="1:6" x14ac:dyDescent="0.25">
      <c r="A2556" s="84"/>
      <c r="B2556" s="85"/>
      <c r="C2556" s="84"/>
      <c r="D2556" s="86"/>
      <c r="E2556" s="84"/>
      <c r="F2556" s="87"/>
    </row>
    <row r="2557" spans="1:6" x14ac:dyDescent="0.25">
      <c r="A2557" s="84"/>
      <c r="B2557" s="85"/>
      <c r="C2557" s="84"/>
      <c r="D2557" s="86"/>
      <c r="E2557" s="84"/>
      <c r="F2557" s="87"/>
    </row>
    <row r="2558" spans="1:6" x14ac:dyDescent="0.25">
      <c r="A2558" s="84"/>
      <c r="B2558" s="85"/>
      <c r="C2558" s="84"/>
      <c r="D2558" s="86"/>
      <c r="E2558" s="84"/>
      <c r="F2558" s="87"/>
    </row>
    <row r="2559" spans="1:6" x14ac:dyDescent="0.25">
      <c r="A2559" s="84"/>
      <c r="B2559" s="85"/>
      <c r="C2559" s="84"/>
      <c r="D2559" s="86"/>
      <c r="E2559" s="84"/>
      <c r="F2559" s="87"/>
    </row>
    <row r="2560" spans="1:6" x14ac:dyDescent="0.25">
      <c r="A2560" s="84"/>
      <c r="B2560" s="85"/>
      <c r="C2560" s="84"/>
      <c r="D2560" s="86"/>
      <c r="E2560" s="84"/>
      <c r="F2560" s="87"/>
    </row>
    <row r="2561" spans="1:6" x14ac:dyDescent="0.25">
      <c r="A2561" s="84"/>
      <c r="B2561" s="85"/>
      <c r="C2561" s="84"/>
      <c r="D2561" s="86"/>
      <c r="E2561" s="84"/>
      <c r="F2561" s="87"/>
    </row>
    <row r="2562" spans="1:6" x14ac:dyDescent="0.25">
      <c r="A2562" s="84"/>
      <c r="B2562" s="85"/>
      <c r="C2562" s="84"/>
      <c r="D2562" s="86"/>
      <c r="E2562" s="84"/>
      <c r="F2562" s="87"/>
    </row>
    <row r="2563" spans="1:6" x14ac:dyDescent="0.25">
      <c r="A2563" s="84"/>
      <c r="B2563" s="85"/>
      <c r="C2563" s="84"/>
      <c r="D2563" s="86"/>
      <c r="E2563" s="84"/>
      <c r="F2563" s="87"/>
    </row>
    <row r="2564" spans="1:6" x14ac:dyDescent="0.25">
      <c r="A2564" s="84"/>
      <c r="B2564" s="85"/>
      <c r="C2564" s="84"/>
      <c r="D2564" s="86"/>
      <c r="E2564" s="84"/>
      <c r="F2564" s="87"/>
    </row>
    <row r="2565" spans="1:6" x14ac:dyDescent="0.25">
      <c r="A2565" s="84"/>
      <c r="B2565" s="85"/>
      <c r="C2565" s="84"/>
      <c r="D2565" s="86"/>
      <c r="E2565" s="84"/>
      <c r="F2565" s="87"/>
    </row>
    <row r="2566" spans="1:6" x14ac:dyDescent="0.25">
      <c r="A2566" s="84"/>
      <c r="B2566" s="85"/>
      <c r="C2566" s="84"/>
      <c r="D2566" s="86"/>
      <c r="E2566" s="84"/>
      <c r="F2566" s="87"/>
    </row>
    <row r="2567" spans="1:6" x14ac:dyDescent="0.25">
      <c r="A2567" s="84"/>
      <c r="B2567" s="85"/>
      <c r="C2567" s="84"/>
      <c r="D2567" s="86"/>
      <c r="E2567" s="84"/>
      <c r="F2567" s="87"/>
    </row>
    <row r="2568" spans="1:6" x14ac:dyDescent="0.25">
      <c r="A2568" s="84"/>
      <c r="B2568" s="85"/>
      <c r="C2568" s="84"/>
      <c r="D2568" s="86"/>
      <c r="E2568" s="84"/>
      <c r="F2568" s="87"/>
    </row>
    <row r="2569" spans="1:6" x14ac:dyDescent="0.25">
      <c r="A2569" s="84"/>
      <c r="B2569" s="85"/>
      <c r="C2569" s="84"/>
      <c r="D2569" s="86"/>
      <c r="E2569" s="84"/>
      <c r="F2569" s="87"/>
    </row>
    <row r="2570" spans="1:6" x14ac:dyDescent="0.25">
      <c r="A2570" s="84"/>
      <c r="B2570" s="85"/>
      <c r="C2570" s="84"/>
      <c r="D2570" s="86"/>
      <c r="E2570" s="84"/>
      <c r="F2570" s="87"/>
    </row>
    <row r="2571" spans="1:6" x14ac:dyDescent="0.25">
      <c r="A2571" s="84"/>
      <c r="B2571" s="85"/>
      <c r="C2571" s="84"/>
      <c r="D2571" s="86"/>
      <c r="E2571" s="84"/>
      <c r="F2571" s="87"/>
    </row>
    <row r="2572" spans="1:6" x14ac:dyDescent="0.25">
      <c r="A2572" s="84"/>
      <c r="B2572" s="85"/>
      <c r="C2572" s="84"/>
      <c r="D2572" s="86"/>
      <c r="E2572" s="84"/>
      <c r="F2572" s="87"/>
    </row>
    <row r="2573" spans="1:6" x14ac:dyDescent="0.25">
      <c r="A2573" s="84"/>
      <c r="B2573" s="85"/>
      <c r="C2573" s="84"/>
      <c r="D2573" s="86"/>
      <c r="E2573" s="84"/>
      <c r="F2573" s="87"/>
    </row>
    <row r="2574" spans="1:6" x14ac:dyDescent="0.25">
      <c r="A2574" s="84"/>
      <c r="B2574" s="85"/>
      <c r="C2574" s="84"/>
      <c r="D2574" s="86"/>
      <c r="E2574" s="84"/>
      <c r="F2574" s="87"/>
    </row>
    <row r="2575" spans="1:6" x14ac:dyDescent="0.25">
      <c r="A2575" s="84"/>
      <c r="B2575" s="85"/>
      <c r="C2575" s="84"/>
      <c r="D2575" s="86"/>
      <c r="E2575" s="84"/>
      <c r="F2575" s="87"/>
    </row>
    <row r="2576" spans="1:6" x14ac:dyDescent="0.25">
      <c r="A2576" s="84"/>
      <c r="B2576" s="85"/>
      <c r="C2576" s="84"/>
      <c r="D2576" s="86"/>
      <c r="E2576" s="84"/>
      <c r="F2576" s="87"/>
    </row>
    <row r="2577" spans="1:6" x14ac:dyDescent="0.25">
      <c r="A2577" s="84"/>
      <c r="B2577" s="85"/>
      <c r="C2577" s="84"/>
      <c r="D2577" s="86"/>
      <c r="E2577" s="84"/>
      <c r="F2577" s="87"/>
    </row>
    <row r="2578" spans="1:6" x14ac:dyDescent="0.25">
      <c r="A2578" s="84"/>
      <c r="B2578" s="85"/>
      <c r="C2578" s="84"/>
      <c r="D2578" s="86"/>
      <c r="E2578" s="84"/>
      <c r="F2578" s="87"/>
    </row>
    <row r="2579" spans="1:6" x14ac:dyDescent="0.25">
      <c r="A2579" s="84"/>
      <c r="B2579" s="85"/>
      <c r="C2579" s="84"/>
      <c r="D2579" s="86"/>
      <c r="E2579" s="84"/>
      <c r="F2579" s="87"/>
    </row>
    <row r="2580" spans="1:6" x14ac:dyDescent="0.25">
      <c r="A2580" s="84"/>
      <c r="B2580" s="85"/>
      <c r="C2580" s="84"/>
      <c r="D2580" s="86"/>
      <c r="E2580" s="84"/>
      <c r="F2580" s="87"/>
    </row>
    <row r="2581" spans="1:6" x14ac:dyDescent="0.25">
      <c r="A2581" s="84"/>
      <c r="B2581" s="85"/>
      <c r="C2581" s="84"/>
      <c r="D2581" s="86"/>
      <c r="E2581" s="84"/>
      <c r="F2581" s="87"/>
    </row>
    <row r="2582" spans="1:6" x14ac:dyDescent="0.25">
      <c r="A2582" s="84"/>
      <c r="B2582" s="85"/>
      <c r="C2582" s="84"/>
      <c r="D2582" s="86"/>
      <c r="E2582" s="84"/>
      <c r="F2582" s="87"/>
    </row>
    <row r="2583" spans="1:6" x14ac:dyDescent="0.25">
      <c r="A2583" s="84"/>
      <c r="B2583" s="85"/>
      <c r="C2583" s="84"/>
      <c r="D2583" s="86"/>
      <c r="E2583" s="84"/>
      <c r="F2583" s="87"/>
    </row>
    <row r="2584" spans="1:6" x14ac:dyDescent="0.25">
      <c r="A2584" s="84"/>
      <c r="B2584" s="85"/>
      <c r="C2584" s="84"/>
      <c r="D2584" s="86"/>
      <c r="E2584" s="84"/>
      <c r="F2584" s="87"/>
    </row>
    <row r="2585" spans="1:6" x14ac:dyDescent="0.25">
      <c r="A2585" s="84"/>
      <c r="B2585" s="85"/>
      <c r="C2585" s="84"/>
      <c r="D2585" s="86"/>
      <c r="E2585" s="84"/>
      <c r="F2585" s="87"/>
    </row>
    <row r="2586" spans="1:6" x14ac:dyDescent="0.25">
      <c r="A2586" s="84"/>
      <c r="B2586" s="85"/>
      <c r="C2586" s="84"/>
      <c r="D2586" s="86"/>
      <c r="E2586" s="84"/>
      <c r="F2586" s="87"/>
    </row>
    <row r="2587" spans="1:6" x14ac:dyDescent="0.25">
      <c r="A2587" s="84"/>
      <c r="B2587" s="85"/>
      <c r="C2587" s="84"/>
      <c r="D2587" s="86"/>
      <c r="E2587" s="84"/>
      <c r="F2587" s="87"/>
    </row>
    <row r="2588" spans="1:6" x14ac:dyDescent="0.25">
      <c r="A2588" s="84"/>
      <c r="B2588" s="85"/>
      <c r="C2588" s="84"/>
      <c r="D2588" s="86"/>
      <c r="E2588" s="84"/>
      <c r="F2588" s="87"/>
    </row>
    <row r="2589" spans="1:6" x14ac:dyDescent="0.25">
      <c r="A2589" s="84"/>
      <c r="B2589" s="85"/>
      <c r="C2589" s="84"/>
      <c r="D2589" s="86"/>
      <c r="E2589" s="84"/>
      <c r="F2589" s="87"/>
    </row>
    <row r="2590" spans="1:6" x14ac:dyDescent="0.25">
      <c r="A2590" s="84"/>
      <c r="B2590" s="85"/>
      <c r="C2590" s="84"/>
      <c r="D2590" s="86"/>
      <c r="E2590" s="84"/>
      <c r="F2590" s="87"/>
    </row>
    <row r="2591" spans="1:6" x14ac:dyDescent="0.25">
      <c r="A2591" s="84"/>
      <c r="B2591" s="85"/>
      <c r="C2591" s="84"/>
      <c r="D2591" s="86"/>
      <c r="E2591" s="84"/>
      <c r="F2591" s="87"/>
    </row>
    <row r="2592" spans="1:6" x14ac:dyDescent="0.25">
      <c r="A2592" s="84"/>
      <c r="B2592" s="85"/>
      <c r="C2592" s="84"/>
      <c r="D2592" s="86"/>
      <c r="E2592" s="84"/>
      <c r="F2592" s="87"/>
    </row>
    <row r="2593" spans="1:6" x14ac:dyDescent="0.25">
      <c r="A2593" s="84"/>
      <c r="B2593" s="85"/>
      <c r="C2593" s="84"/>
      <c r="D2593" s="86"/>
      <c r="E2593" s="84"/>
      <c r="F2593" s="87"/>
    </row>
    <row r="2594" spans="1:6" x14ac:dyDescent="0.25">
      <c r="A2594" s="84"/>
      <c r="B2594" s="85"/>
      <c r="C2594" s="84"/>
      <c r="D2594" s="86"/>
      <c r="E2594" s="84"/>
      <c r="F2594" s="87"/>
    </row>
    <row r="2595" spans="1:6" x14ac:dyDescent="0.25">
      <c r="A2595" s="84"/>
      <c r="B2595" s="85"/>
      <c r="C2595" s="84"/>
      <c r="D2595" s="86"/>
      <c r="E2595" s="84"/>
      <c r="F2595" s="87"/>
    </row>
    <row r="2596" spans="1:6" x14ac:dyDescent="0.25">
      <c r="A2596" s="84"/>
      <c r="B2596" s="85"/>
      <c r="C2596" s="84"/>
      <c r="D2596" s="86"/>
      <c r="E2596" s="84"/>
      <c r="F2596" s="87"/>
    </row>
    <row r="2597" spans="1:6" x14ac:dyDescent="0.25">
      <c r="A2597" s="84"/>
      <c r="B2597" s="85"/>
      <c r="C2597" s="84"/>
      <c r="D2597" s="86"/>
      <c r="E2597" s="84"/>
      <c r="F2597" s="87"/>
    </row>
    <row r="2598" spans="1:6" x14ac:dyDescent="0.25">
      <c r="A2598" s="84"/>
      <c r="B2598" s="85"/>
      <c r="C2598" s="84"/>
      <c r="D2598" s="86"/>
      <c r="E2598" s="84"/>
      <c r="F2598" s="87"/>
    </row>
    <row r="2599" spans="1:6" x14ac:dyDescent="0.25">
      <c r="A2599" s="84"/>
      <c r="B2599" s="85"/>
      <c r="C2599" s="84"/>
      <c r="D2599" s="86"/>
      <c r="E2599" s="84"/>
      <c r="F2599" s="87"/>
    </row>
    <row r="2600" spans="1:6" x14ac:dyDescent="0.25">
      <c r="A2600" s="84"/>
      <c r="B2600" s="85"/>
      <c r="C2600" s="84"/>
      <c r="D2600" s="86"/>
      <c r="E2600" s="84"/>
      <c r="F2600" s="87"/>
    </row>
    <row r="2601" spans="1:6" x14ac:dyDescent="0.25">
      <c r="A2601" s="84"/>
      <c r="B2601" s="85"/>
      <c r="C2601" s="84"/>
      <c r="D2601" s="86"/>
      <c r="E2601" s="84"/>
      <c r="F2601" s="87"/>
    </row>
    <row r="2602" spans="1:6" x14ac:dyDescent="0.25">
      <c r="A2602" s="84"/>
      <c r="B2602" s="85"/>
      <c r="C2602" s="84"/>
      <c r="D2602" s="86"/>
      <c r="E2602" s="84"/>
      <c r="F2602" s="87"/>
    </row>
    <row r="2603" spans="1:6" x14ac:dyDescent="0.25">
      <c r="A2603" s="84"/>
      <c r="B2603" s="85"/>
      <c r="C2603" s="84"/>
      <c r="D2603" s="86"/>
      <c r="E2603" s="84"/>
      <c r="F2603" s="87"/>
    </row>
    <row r="2604" spans="1:6" x14ac:dyDescent="0.25">
      <c r="A2604" s="84"/>
      <c r="B2604" s="85"/>
      <c r="C2604" s="84"/>
      <c r="D2604" s="86"/>
      <c r="E2604" s="84"/>
      <c r="F2604" s="87"/>
    </row>
    <row r="2605" spans="1:6" x14ac:dyDescent="0.25">
      <c r="A2605" s="84"/>
      <c r="B2605" s="85"/>
      <c r="C2605" s="84"/>
      <c r="D2605" s="86"/>
      <c r="E2605" s="84"/>
      <c r="F2605" s="87"/>
    </row>
    <row r="2606" spans="1:6" x14ac:dyDescent="0.25">
      <c r="A2606" s="84"/>
      <c r="B2606" s="85"/>
      <c r="C2606" s="84"/>
      <c r="D2606" s="86"/>
      <c r="E2606" s="84"/>
      <c r="F2606" s="87"/>
    </row>
    <row r="2607" spans="1:6" x14ac:dyDescent="0.25">
      <c r="A2607" s="84"/>
      <c r="B2607" s="85"/>
      <c r="C2607" s="84"/>
      <c r="D2607" s="86"/>
      <c r="E2607" s="84"/>
      <c r="F2607" s="87"/>
    </row>
    <row r="2608" spans="1:6" x14ac:dyDescent="0.25">
      <c r="A2608" s="84"/>
      <c r="B2608" s="85"/>
      <c r="C2608" s="84"/>
      <c r="D2608" s="86"/>
      <c r="E2608" s="84"/>
      <c r="F2608" s="87"/>
    </row>
    <row r="2609" spans="1:6" x14ac:dyDescent="0.25">
      <c r="A2609" s="84"/>
      <c r="B2609" s="85"/>
      <c r="C2609" s="84"/>
      <c r="D2609" s="86"/>
      <c r="E2609" s="84"/>
      <c r="F2609" s="87"/>
    </row>
    <row r="2610" spans="1:6" x14ac:dyDescent="0.25">
      <c r="A2610" s="84"/>
      <c r="B2610" s="85"/>
      <c r="C2610" s="84"/>
      <c r="D2610" s="86"/>
      <c r="E2610" s="84"/>
      <c r="F2610" s="87"/>
    </row>
    <row r="2611" spans="1:6" x14ac:dyDescent="0.25">
      <c r="A2611" s="84"/>
      <c r="B2611" s="85"/>
      <c r="C2611" s="84"/>
      <c r="D2611" s="86"/>
      <c r="E2611" s="84"/>
      <c r="F2611" s="87"/>
    </row>
    <row r="2612" spans="1:6" x14ac:dyDescent="0.25">
      <c r="A2612" s="84"/>
      <c r="B2612" s="85"/>
      <c r="C2612" s="84"/>
      <c r="D2612" s="86"/>
      <c r="E2612" s="84"/>
      <c r="F2612" s="87"/>
    </row>
    <row r="2613" spans="1:6" x14ac:dyDescent="0.25">
      <c r="A2613" s="84"/>
      <c r="B2613" s="85"/>
      <c r="C2613" s="84"/>
      <c r="D2613" s="86"/>
      <c r="E2613" s="84"/>
      <c r="F2613" s="87"/>
    </row>
    <row r="2614" spans="1:6" x14ac:dyDescent="0.25">
      <c r="A2614" s="84"/>
      <c r="B2614" s="85"/>
      <c r="C2614" s="84"/>
      <c r="D2614" s="86"/>
      <c r="E2614" s="84"/>
      <c r="F2614" s="87"/>
    </row>
    <row r="2615" spans="1:6" x14ac:dyDescent="0.25">
      <c r="A2615" s="84"/>
      <c r="B2615" s="85"/>
      <c r="C2615" s="84"/>
      <c r="D2615" s="86"/>
      <c r="E2615" s="84"/>
      <c r="F2615" s="87"/>
    </row>
    <row r="2616" spans="1:6" x14ac:dyDescent="0.25">
      <c r="A2616" s="84"/>
      <c r="B2616" s="85"/>
      <c r="C2616" s="84"/>
      <c r="D2616" s="86"/>
      <c r="E2616" s="84"/>
      <c r="F2616" s="87"/>
    </row>
    <row r="2617" spans="1:6" x14ac:dyDescent="0.25">
      <c r="A2617" s="84"/>
      <c r="B2617" s="85"/>
      <c r="C2617" s="84"/>
      <c r="D2617" s="86"/>
      <c r="E2617" s="84"/>
      <c r="F2617" s="87"/>
    </row>
    <row r="2618" spans="1:6" x14ac:dyDescent="0.25">
      <c r="A2618" s="84"/>
      <c r="B2618" s="85"/>
      <c r="C2618" s="84"/>
      <c r="D2618" s="86"/>
      <c r="E2618" s="84"/>
      <c r="F2618" s="87"/>
    </row>
    <row r="2619" spans="1:6" x14ac:dyDescent="0.25">
      <c r="A2619" s="84"/>
      <c r="B2619" s="85"/>
      <c r="C2619" s="84"/>
      <c r="D2619" s="86"/>
      <c r="E2619" s="84"/>
      <c r="F2619" s="87"/>
    </row>
    <row r="2620" spans="1:6" x14ac:dyDescent="0.25">
      <c r="A2620" s="84"/>
      <c r="B2620" s="85"/>
      <c r="C2620" s="84"/>
      <c r="D2620" s="86"/>
      <c r="E2620" s="84"/>
      <c r="F2620" s="87"/>
    </row>
    <row r="2621" spans="1:6" x14ac:dyDescent="0.25">
      <c r="A2621" s="84"/>
      <c r="B2621" s="85"/>
      <c r="C2621" s="84"/>
      <c r="D2621" s="86"/>
      <c r="E2621" s="84"/>
      <c r="F2621" s="87"/>
    </row>
    <row r="2622" spans="1:6" x14ac:dyDescent="0.25">
      <c r="A2622" s="84"/>
      <c r="B2622" s="85"/>
      <c r="C2622" s="84"/>
      <c r="D2622" s="86"/>
      <c r="E2622" s="84"/>
      <c r="F2622" s="87"/>
    </row>
    <row r="2623" spans="1:6" x14ac:dyDescent="0.25">
      <c r="A2623" s="84"/>
      <c r="B2623" s="85"/>
      <c r="C2623" s="84"/>
      <c r="D2623" s="86"/>
      <c r="E2623" s="84"/>
      <c r="F2623" s="87"/>
    </row>
    <row r="2624" spans="1:6" x14ac:dyDescent="0.25">
      <c r="A2624" s="84"/>
      <c r="B2624" s="85"/>
      <c r="C2624" s="84"/>
      <c r="D2624" s="86"/>
      <c r="E2624" s="84"/>
      <c r="F2624" s="87"/>
    </row>
    <row r="2625" spans="1:6" x14ac:dyDescent="0.25">
      <c r="A2625" s="84"/>
      <c r="B2625" s="85"/>
      <c r="C2625" s="84"/>
      <c r="D2625" s="86"/>
      <c r="E2625" s="84"/>
      <c r="F2625" s="87"/>
    </row>
    <row r="2626" spans="1:6" x14ac:dyDescent="0.25">
      <c r="A2626" s="84"/>
      <c r="B2626" s="85"/>
      <c r="C2626" s="84"/>
      <c r="D2626" s="86"/>
      <c r="E2626" s="84"/>
      <c r="F2626" s="87"/>
    </row>
    <row r="2627" spans="1:6" x14ac:dyDescent="0.25">
      <c r="A2627" s="84"/>
      <c r="B2627" s="85"/>
      <c r="C2627" s="84"/>
      <c r="D2627" s="86"/>
      <c r="E2627" s="84"/>
      <c r="F2627" s="87"/>
    </row>
    <row r="2628" spans="1:6" x14ac:dyDescent="0.25">
      <c r="A2628" s="84"/>
      <c r="B2628" s="85"/>
      <c r="C2628" s="84"/>
      <c r="D2628" s="86"/>
      <c r="E2628" s="84"/>
      <c r="F2628" s="87"/>
    </row>
    <row r="2629" spans="1:6" x14ac:dyDescent="0.25">
      <c r="A2629" s="84"/>
      <c r="B2629" s="85"/>
      <c r="C2629" s="84"/>
      <c r="D2629" s="86"/>
      <c r="E2629" s="84"/>
      <c r="F2629" s="87"/>
    </row>
    <row r="2630" spans="1:6" x14ac:dyDescent="0.25">
      <c r="A2630" s="84"/>
      <c r="B2630" s="85"/>
      <c r="C2630" s="84"/>
      <c r="D2630" s="86"/>
      <c r="E2630" s="84"/>
      <c r="F2630" s="87"/>
    </row>
    <row r="2631" spans="1:6" x14ac:dyDescent="0.25">
      <c r="A2631" s="84"/>
      <c r="B2631" s="85"/>
      <c r="C2631" s="84"/>
      <c r="D2631" s="86"/>
      <c r="E2631" s="84"/>
      <c r="F2631" s="87"/>
    </row>
    <row r="2632" spans="1:6" x14ac:dyDescent="0.25">
      <c r="A2632" s="84"/>
      <c r="B2632" s="85"/>
      <c r="C2632" s="84"/>
      <c r="D2632" s="86"/>
      <c r="E2632" s="84"/>
      <c r="F2632" s="87"/>
    </row>
    <row r="2633" spans="1:6" x14ac:dyDescent="0.25">
      <c r="A2633" s="84"/>
      <c r="B2633" s="85"/>
      <c r="C2633" s="84"/>
      <c r="D2633" s="86"/>
      <c r="E2633" s="84"/>
      <c r="F2633" s="87"/>
    </row>
    <row r="2634" spans="1:6" x14ac:dyDescent="0.25">
      <c r="A2634" s="84"/>
      <c r="B2634" s="85"/>
      <c r="C2634" s="84"/>
      <c r="D2634" s="86"/>
      <c r="E2634" s="84"/>
      <c r="F2634" s="87"/>
    </row>
    <row r="2635" spans="1:6" x14ac:dyDescent="0.25">
      <c r="A2635" s="84"/>
      <c r="B2635" s="85"/>
      <c r="C2635" s="84"/>
      <c r="D2635" s="86"/>
      <c r="E2635" s="84"/>
      <c r="F2635" s="87"/>
    </row>
    <row r="2636" spans="1:6" x14ac:dyDescent="0.25">
      <c r="A2636" s="84"/>
      <c r="B2636" s="85"/>
      <c r="C2636" s="84"/>
      <c r="D2636" s="86"/>
      <c r="E2636" s="84"/>
      <c r="F2636" s="87"/>
    </row>
    <row r="2637" spans="1:6" x14ac:dyDescent="0.25">
      <c r="A2637" s="84"/>
      <c r="B2637" s="85"/>
      <c r="C2637" s="84"/>
      <c r="D2637" s="86"/>
      <c r="E2637" s="84"/>
      <c r="F2637" s="87"/>
    </row>
    <row r="2638" spans="1:6" x14ac:dyDescent="0.25">
      <c r="A2638" s="84"/>
      <c r="B2638" s="85"/>
      <c r="C2638" s="84"/>
      <c r="D2638" s="86"/>
      <c r="E2638" s="84"/>
      <c r="F2638" s="87"/>
    </row>
    <row r="2639" spans="1:6" x14ac:dyDescent="0.25">
      <c r="A2639" s="84"/>
      <c r="B2639" s="85"/>
      <c r="C2639" s="84"/>
      <c r="D2639" s="86"/>
      <c r="E2639" s="84"/>
      <c r="F2639" s="87"/>
    </row>
    <row r="2640" spans="1:6" x14ac:dyDescent="0.25">
      <c r="A2640" s="84"/>
      <c r="B2640" s="85"/>
      <c r="C2640" s="84"/>
      <c r="D2640" s="86"/>
      <c r="E2640" s="84"/>
      <c r="F2640" s="87"/>
    </row>
    <row r="2641" spans="1:6" x14ac:dyDescent="0.25">
      <c r="A2641" s="84"/>
      <c r="B2641" s="85"/>
      <c r="C2641" s="84"/>
      <c r="D2641" s="86"/>
      <c r="E2641" s="84"/>
      <c r="F2641" s="87"/>
    </row>
    <row r="2642" spans="1:6" x14ac:dyDescent="0.25">
      <c r="A2642" s="84"/>
      <c r="B2642" s="85"/>
      <c r="C2642" s="84"/>
      <c r="D2642" s="86"/>
      <c r="E2642" s="84"/>
      <c r="F2642" s="87"/>
    </row>
    <row r="2643" spans="1:6" x14ac:dyDescent="0.25">
      <c r="A2643" s="84"/>
      <c r="B2643" s="85"/>
      <c r="C2643" s="84"/>
      <c r="D2643" s="86"/>
      <c r="E2643" s="84"/>
      <c r="F2643" s="87"/>
    </row>
    <row r="2644" spans="1:6" x14ac:dyDescent="0.25">
      <c r="A2644" s="84"/>
      <c r="B2644" s="85"/>
      <c r="C2644" s="84"/>
      <c r="D2644" s="86"/>
      <c r="E2644" s="84"/>
      <c r="F2644" s="87"/>
    </row>
    <row r="2645" spans="1:6" x14ac:dyDescent="0.25">
      <c r="A2645" s="84"/>
      <c r="B2645" s="85"/>
      <c r="C2645" s="84"/>
      <c r="D2645" s="86"/>
      <c r="E2645" s="84"/>
      <c r="F2645" s="87"/>
    </row>
    <row r="2646" spans="1:6" x14ac:dyDescent="0.25">
      <c r="A2646" s="84"/>
      <c r="B2646" s="85"/>
      <c r="C2646" s="84"/>
      <c r="D2646" s="86"/>
      <c r="E2646" s="84"/>
      <c r="F2646" s="87"/>
    </row>
    <row r="2647" spans="1:6" x14ac:dyDescent="0.25">
      <c r="A2647" s="84"/>
      <c r="B2647" s="85"/>
      <c r="C2647" s="84"/>
      <c r="D2647" s="86"/>
      <c r="E2647" s="84"/>
      <c r="F2647" s="87"/>
    </row>
    <row r="2648" spans="1:6" x14ac:dyDescent="0.25">
      <c r="A2648" s="84"/>
      <c r="B2648" s="85"/>
      <c r="C2648" s="84"/>
      <c r="D2648" s="86"/>
      <c r="E2648" s="84"/>
      <c r="F2648" s="87"/>
    </row>
    <row r="2649" spans="1:6" x14ac:dyDescent="0.25">
      <c r="A2649" s="84"/>
      <c r="B2649" s="85"/>
      <c r="C2649" s="84"/>
      <c r="D2649" s="86"/>
      <c r="E2649" s="84"/>
      <c r="F2649" s="87"/>
    </row>
    <row r="2650" spans="1:6" x14ac:dyDescent="0.25">
      <c r="A2650" s="84"/>
      <c r="B2650" s="85"/>
      <c r="C2650" s="84"/>
      <c r="D2650" s="86"/>
      <c r="E2650" s="84"/>
      <c r="F2650" s="87"/>
    </row>
    <row r="2651" spans="1:6" x14ac:dyDescent="0.25">
      <c r="A2651" s="84"/>
      <c r="B2651" s="85"/>
      <c r="C2651" s="84"/>
      <c r="D2651" s="86"/>
      <c r="E2651" s="84"/>
      <c r="F2651" s="87"/>
    </row>
    <row r="2652" spans="1:6" x14ac:dyDescent="0.25">
      <c r="A2652" s="84"/>
      <c r="B2652" s="85"/>
      <c r="C2652" s="84"/>
      <c r="D2652" s="86"/>
      <c r="E2652" s="84"/>
      <c r="F2652" s="87"/>
    </row>
    <row r="2653" spans="1:6" x14ac:dyDescent="0.25">
      <c r="A2653" s="84"/>
      <c r="B2653" s="85"/>
      <c r="C2653" s="84"/>
      <c r="D2653" s="86"/>
      <c r="E2653" s="84"/>
      <c r="F2653" s="87"/>
    </row>
    <row r="2654" spans="1:6" x14ac:dyDescent="0.25">
      <c r="A2654" s="84"/>
      <c r="B2654" s="85"/>
      <c r="C2654" s="84"/>
      <c r="D2654" s="86"/>
      <c r="E2654" s="84"/>
      <c r="F2654" s="87"/>
    </row>
    <row r="2655" spans="1:6" x14ac:dyDescent="0.25">
      <c r="A2655" s="84"/>
      <c r="B2655" s="85"/>
      <c r="C2655" s="84"/>
      <c r="D2655" s="86"/>
      <c r="E2655" s="84"/>
      <c r="F2655" s="87"/>
    </row>
    <row r="2656" spans="1:6" x14ac:dyDescent="0.25">
      <c r="A2656" s="84"/>
      <c r="B2656" s="85"/>
      <c r="C2656" s="84"/>
      <c r="D2656" s="86"/>
      <c r="E2656" s="84"/>
      <c r="F2656" s="87"/>
    </row>
    <row r="2657" spans="1:6" x14ac:dyDescent="0.25">
      <c r="A2657" s="84"/>
      <c r="B2657" s="85"/>
      <c r="C2657" s="84"/>
      <c r="D2657" s="86"/>
      <c r="E2657" s="84"/>
      <c r="F2657" s="87"/>
    </row>
    <row r="2658" spans="1:6" x14ac:dyDescent="0.25">
      <c r="A2658" s="84"/>
      <c r="B2658" s="85"/>
      <c r="C2658" s="84"/>
      <c r="D2658" s="86"/>
      <c r="E2658" s="84"/>
      <c r="F2658" s="87"/>
    </row>
    <row r="2659" spans="1:6" x14ac:dyDescent="0.25">
      <c r="A2659" s="84"/>
      <c r="B2659" s="85"/>
      <c r="C2659" s="84"/>
      <c r="D2659" s="86"/>
      <c r="E2659" s="84"/>
      <c r="F2659" s="87"/>
    </row>
    <row r="2660" spans="1:6" x14ac:dyDescent="0.25">
      <c r="A2660" s="84"/>
      <c r="B2660" s="85"/>
      <c r="C2660" s="84"/>
      <c r="D2660" s="86"/>
      <c r="E2660" s="84"/>
      <c r="F2660" s="87"/>
    </row>
    <row r="2661" spans="1:6" x14ac:dyDescent="0.25">
      <c r="A2661" s="84"/>
      <c r="B2661" s="85"/>
      <c r="C2661" s="84"/>
      <c r="D2661" s="86"/>
      <c r="E2661" s="84"/>
      <c r="F2661" s="87"/>
    </row>
    <row r="2662" spans="1:6" x14ac:dyDescent="0.25">
      <c r="A2662" s="84"/>
      <c r="B2662" s="85"/>
      <c r="C2662" s="84"/>
      <c r="D2662" s="86"/>
      <c r="E2662" s="84"/>
      <c r="F2662" s="87"/>
    </row>
    <row r="2663" spans="1:6" x14ac:dyDescent="0.25">
      <c r="A2663" s="84"/>
      <c r="B2663" s="85"/>
      <c r="C2663" s="84"/>
      <c r="D2663" s="86"/>
      <c r="E2663" s="84"/>
      <c r="F2663" s="87"/>
    </row>
    <row r="2664" spans="1:6" x14ac:dyDescent="0.25">
      <c r="A2664" s="84"/>
      <c r="B2664" s="85"/>
      <c r="C2664" s="84"/>
      <c r="D2664" s="86"/>
      <c r="E2664" s="84"/>
      <c r="F2664" s="87"/>
    </row>
    <row r="2665" spans="1:6" x14ac:dyDescent="0.25">
      <c r="A2665" s="84"/>
      <c r="B2665" s="85"/>
      <c r="C2665" s="84"/>
      <c r="D2665" s="86"/>
      <c r="E2665" s="84"/>
      <c r="F2665" s="87"/>
    </row>
    <row r="2666" spans="1:6" x14ac:dyDescent="0.25">
      <c r="A2666" s="84"/>
      <c r="B2666" s="85"/>
      <c r="C2666" s="84"/>
      <c r="D2666" s="86"/>
      <c r="E2666" s="84"/>
      <c r="F2666" s="87"/>
    </row>
    <row r="2667" spans="1:6" x14ac:dyDescent="0.25">
      <c r="A2667" s="84"/>
      <c r="B2667" s="85"/>
      <c r="C2667" s="84"/>
      <c r="D2667" s="86"/>
      <c r="E2667" s="84"/>
      <c r="F2667" s="87"/>
    </row>
    <row r="2668" spans="1:6" x14ac:dyDescent="0.25">
      <c r="A2668" s="84"/>
      <c r="B2668" s="85"/>
      <c r="C2668" s="84"/>
      <c r="D2668" s="86"/>
      <c r="E2668" s="84"/>
      <c r="F2668" s="87"/>
    </row>
    <row r="2669" spans="1:6" x14ac:dyDescent="0.25">
      <c r="A2669" s="84"/>
      <c r="B2669" s="85"/>
      <c r="C2669" s="84"/>
      <c r="D2669" s="86"/>
      <c r="E2669" s="84"/>
      <c r="F2669" s="87"/>
    </row>
    <row r="2670" spans="1:6" x14ac:dyDescent="0.25">
      <c r="A2670" s="84"/>
      <c r="B2670" s="85"/>
      <c r="C2670" s="84"/>
      <c r="D2670" s="86"/>
      <c r="E2670" s="84"/>
      <c r="F2670" s="87"/>
    </row>
    <row r="2671" spans="1:6" x14ac:dyDescent="0.25">
      <c r="A2671" s="84"/>
      <c r="B2671" s="85"/>
      <c r="C2671" s="84"/>
      <c r="D2671" s="86"/>
      <c r="E2671" s="84"/>
      <c r="F2671" s="87"/>
    </row>
    <row r="2672" spans="1:6" x14ac:dyDescent="0.25">
      <c r="A2672" s="84"/>
      <c r="B2672" s="85"/>
      <c r="C2672" s="84"/>
      <c r="D2672" s="86"/>
      <c r="E2672" s="84"/>
      <c r="F2672" s="87"/>
    </row>
    <row r="2673" spans="1:6" x14ac:dyDescent="0.25">
      <c r="A2673" s="84"/>
      <c r="B2673" s="85"/>
      <c r="C2673" s="84"/>
      <c r="D2673" s="86"/>
      <c r="E2673" s="84"/>
      <c r="F2673" s="87"/>
    </row>
    <row r="2674" spans="1:6" x14ac:dyDescent="0.25">
      <c r="A2674" s="84"/>
      <c r="B2674" s="85"/>
      <c r="C2674" s="84"/>
      <c r="D2674" s="86"/>
      <c r="E2674" s="84"/>
      <c r="F2674" s="87"/>
    </row>
    <row r="2675" spans="1:6" x14ac:dyDescent="0.25">
      <c r="A2675" s="84"/>
      <c r="B2675" s="85"/>
      <c r="C2675" s="84"/>
      <c r="D2675" s="86"/>
      <c r="E2675" s="84"/>
      <c r="F2675" s="87"/>
    </row>
    <row r="2676" spans="1:6" x14ac:dyDescent="0.25">
      <c r="A2676" s="84"/>
      <c r="B2676" s="85"/>
      <c r="C2676" s="84"/>
      <c r="D2676" s="86"/>
      <c r="E2676" s="84"/>
      <c r="F2676" s="87"/>
    </row>
    <row r="2677" spans="1:6" x14ac:dyDescent="0.25">
      <c r="A2677" s="84"/>
      <c r="B2677" s="85"/>
      <c r="C2677" s="84"/>
      <c r="D2677" s="86"/>
      <c r="E2677" s="84"/>
      <c r="F2677" s="87"/>
    </row>
    <row r="2678" spans="1:6" x14ac:dyDescent="0.25">
      <c r="A2678" s="84"/>
      <c r="B2678" s="85"/>
      <c r="C2678" s="84"/>
      <c r="D2678" s="86"/>
      <c r="E2678" s="84"/>
      <c r="F2678" s="87"/>
    </row>
    <row r="2679" spans="1:6" x14ac:dyDescent="0.25">
      <c r="A2679" s="84"/>
      <c r="B2679" s="85"/>
      <c r="C2679" s="84"/>
      <c r="D2679" s="86"/>
      <c r="E2679" s="84"/>
      <c r="F2679" s="87"/>
    </row>
    <row r="2680" spans="1:6" x14ac:dyDescent="0.25">
      <c r="A2680" s="84"/>
      <c r="B2680" s="85"/>
      <c r="C2680" s="84"/>
      <c r="D2680" s="86"/>
      <c r="E2680" s="84"/>
      <c r="F2680" s="87"/>
    </row>
    <row r="2681" spans="1:6" x14ac:dyDescent="0.25">
      <c r="A2681" s="84"/>
      <c r="B2681" s="85"/>
      <c r="C2681" s="84"/>
      <c r="D2681" s="86"/>
      <c r="E2681" s="84"/>
      <c r="F2681" s="87"/>
    </row>
    <row r="2682" spans="1:6" x14ac:dyDescent="0.25">
      <c r="A2682" s="84"/>
      <c r="B2682" s="85"/>
      <c r="C2682" s="84"/>
      <c r="D2682" s="86"/>
      <c r="E2682" s="84"/>
      <c r="F2682" s="87"/>
    </row>
    <row r="2683" spans="1:6" x14ac:dyDescent="0.25">
      <c r="A2683" s="84"/>
      <c r="B2683" s="85"/>
      <c r="C2683" s="84"/>
      <c r="D2683" s="86"/>
      <c r="E2683" s="84"/>
      <c r="F2683" s="87"/>
    </row>
    <row r="2684" spans="1:6" x14ac:dyDescent="0.25">
      <c r="A2684" s="84"/>
      <c r="B2684" s="85"/>
      <c r="C2684" s="84"/>
      <c r="D2684" s="86"/>
      <c r="E2684" s="84"/>
      <c r="F2684" s="87"/>
    </row>
    <row r="2685" spans="1:6" x14ac:dyDescent="0.25">
      <c r="A2685" s="84"/>
      <c r="B2685" s="85"/>
      <c r="C2685" s="84"/>
      <c r="D2685" s="86"/>
      <c r="E2685" s="84"/>
      <c r="F2685" s="87"/>
    </row>
    <row r="2686" spans="1:6" x14ac:dyDescent="0.25">
      <c r="A2686" s="84"/>
      <c r="B2686" s="85"/>
      <c r="C2686" s="84"/>
      <c r="D2686" s="86"/>
      <c r="E2686" s="84"/>
      <c r="F2686" s="87"/>
    </row>
    <row r="2687" spans="1:6" x14ac:dyDescent="0.25">
      <c r="A2687" s="84"/>
      <c r="B2687" s="85"/>
      <c r="C2687" s="84"/>
      <c r="D2687" s="86"/>
      <c r="E2687" s="84"/>
      <c r="F2687" s="87"/>
    </row>
    <row r="2688" spans="1:6" x14ac:dyDescent="0.25">
      <c r="A2688" s="84"/>
      <c r="B2688" s="85"/>
      <c r="C2688" s="84"/>
      <c r="D2688" s="86"/>
      <c r="E2688" s="84"/>
      <c r="F2688" s="87"/>
    </row>
    <row r="2689" spans="1:6" x14ac:dyDescent="0.25">
      <c r="A2689" s="84"/>
      <c r="B2689" s="85"/>
      <c r="C2689" s="84"/>
      <c r="D2689" s="86"/>
      <c r="E2689" s="84"/>
      <c r="F2689" s="87"/>
    </row>
    <row r="2690" spans="1:6" x14ac:dyDescent="0.25">
      <c r="A2690" s="84"/>
      <c r="B2690" s="85"/>
      <c r="C2690" s="84"/>
      <c r="D2690" s="86"/>
      <c r="E2690" s="84"/>
      <c r="F2690" s="87"/>
    </row>
    <row r="2691" spans="1:6" x14ac:dyDescent="0.25">
      <c r="A2691" s="84"/>
      <c r="B2691" s="85"/>
      <c r="C2691" s="84"/>
      <c r="D2691" s="86"/>
      <c r="E2691" s="84"/>
      <c r="F2691" s="87"/>
    </row>
    <row r="2692" spans="1:6" x14ac:dyDescent="0.25">
      <c r="A2692" s="84"/>
      <c r="B2692" s="85"/>
      <c r="C2692" s="84"/>
      <c r="D2692" s="86"/>
      <c r="E2692" s="84"/>
      <c r="F2692" s="87"/>
    </row>
    <row r="2693" spans="1:6" x14ac:dyDescent="0.25">
      <c r="A2693" s="84"/>
      <c r="B2693" s="85"/>
      <c r="C2693" s="84"/>
      <c r="D2693" s="86"/>
      <c r="E2693" s="84"/>
      <c r="F2693" s="87"/>
    </row>
    <row r="2694" spans="1:6" x14ac:dyDescent="0.25">
      <c r="A2694" s="84"/>
      <c r="B2694" s="85"/>
      <c r="C2694" s="84"/>
      <c r="D2694" s="86"/>
      <c r="E2694" s="84"/>
      <c r="F2694" s="87"/>
    </row>
    <row r="2695" spans="1:6" x14ac:dyDescent="0.25">
      <c r="A2695" s="84"/>
      <c r="B2695" s="85"/>
      <c r="C2695" s="84"/>
      <c r="D2695" s="86"/>
      <c r="E2695" s="84"/>
      <c r="F2695" s="87"/>
    </row>
    <row r="2696" spans="1:6" x14ac:dyDescent="0.25">
      <c r="A2696" s="84"/>
      <c r="B2696" s="85"/>
      <c r="C2696" s="84"/>
      <c r="D2696" s="86"/>
      <c r="E2696" s="84"/>
      <c r="F2696" s="87"/>
    </row>
    <row r="2697" spans="1:6" x14ac:dyDescent="0.25">
      <c r="A2697" s="84"/>
      <c r="B2697" s="85"/>
      <c r="C2697" s="84"/>
      <c r="D2697" s="86"/>
      <c r="E2697" s="84"/>
      <c r="F2697" s="87"/>
    </row>
    <row r="2698" spans="1:6" x14ac:dyDescent="0.25">
      <c r="A2698" s="84"/>
      <c r="B2698" s="85"/>
      <c r="C2698" s="84"/>
      <c r="D2698" s="86"/>
      <c r="E2698" s="84"/>
      <c r="F2698" s="87"/>
    </row>
    <row r="2699" spans="1:6" x14ac:dyDescent="0.25">
      <c r="A2699" s="84"/>
      <c r="B2699" s="85"/>
      <c r="C2699" s="84"/>
      <c r="D2699" s="86"/>
      <c r="E2699" s="84"/>
      <c r="F2699" s="87"/>
    </row>
    <row r="2700" spans="1:6" x14ac:dyDescent="0.25">
      <c r="A2700" s="84"/>
      <c r="B2700" s="85"/>
      <c r="C2700" s="84"/>
      <c r="D2700" s="86"/>
      <c r="E2700" s="84"/>
      <c r="F2700" s="87"/>
    </row>
    <row r="2701" spans="1:6" x14ac:dyDescent="0.25">
      <c r="A2701" s="84"/>
      <c r="B2701" s="85"/>
      <c r="C2701" s="84"/>
      <c r="D2701" s="86"/>
      <c r="E2701" s="84"/>
      <c r="F2701" s="87"/>
    </row>
    <row r="2702" spans="1:6" x14ac:dyDescent="0.25">
      <c r="A2702" s="84"/>
      <c r="B2702" s="85"/>
      <c r="C2702" s="84"/>
      <c r="D2702" s="86"/>
      <c r="E2702" s="84"/>
      <c r="F2702" s="87"/>
    </row>
    <row r="2703" spans="1:6" x14ac:dyDescent="0.25">
      <c r="A2703" s="84"/>
      <c r="B2703" s="85"/>
      <c r="C2703" s="84"/>
      <c r="D2703" s="86"/>
      <c r="E2703" s="84"/>
      <c r="F2703" s="87"/>
    </row>
    <row r="2704" spans="1:6" x14ac:dyDescent="0.25">
      <c r="A2704" s="84"/>
      <c r="B2704" s="85"/>
      <c r="C2704" s="84"/>
      <c r="D2704" s="86"/>
      <c r="E2704" s="84"/>
      <c r="F2704" s="87"/>
    </row>
    <row r="2705" spans="1:6" x14ac:dyDescent="0.25">
      <c r="A2705" s="84"/>
      <c r="B2705" s="85"/>
      <c r="C2705" s="84"/>
      <c r="D2705" s="86"/>
      <c r="E2705" s="84"/>
      <c r="F2705" s="87"/>
    </row>
    <row r="2706" spans="1:6" x14ac:dyDescent="0.25">
      <c r="A2706" s="84"/>
      <c r="B2706" s="85"/>
      <c r="C2706" s="84"/>
      <c r="D2706" s="86"/>
      <c r="E2706" s="84"/>
      <c r="F2706" s="87"/>
    </row>
    <row r="2707" spans="1:6" x14ac:dyDescent="0.25">
      <c r="A2707" s="84"/>
      <c r="B2707" s="85"/>
      <c r="C2707" s="84"/>
      <c r="D2707" s="86"/>
      <c r="E2707" s="84"/>
      <c r="F2707" s="87"/>
    </row>
    <row r="2708" spans="1:6" x14ac:dyDescent="0.25">
      <c r="A2708" s="84"/>
      <c r="B2708" s="85"/>
      <c r="C2708" s="84"/>
      <c r="D2708" s="86"/>
      <c r="E2708" s="84"/>
      <c r="F2708" s="87"/>
    </row>
    <row r="2709" spans="1:6" x14ac:dyDescent="0.25">
      <c r="A2709" s="84"/>
      <c r="B2709" s="85"/>
      <c r="C2709" s="84"/>
      <c r="D2709" s="86"/>
      <c r="E2709" s="84"/>
      <c r="F2709" s="87"/>
    </row>
    <row r="2710" spans="1:6" x14ac:dyDescent="0.25">
      <c r="A2710" s="84"/>
      <c r="B2710" s="85"/>
      <c r="C2710" s="84"/>
      <c r="D2710" s="86"/>
      <c r="E2710" s="84"/>
      <c r="F2710" s="87"/>
    </row>
    <row r="2711" spans="1:6" x14ac:dyDescent="0.25">
      <c r="A2711" s="84"/>
      <c r="B2711" s="85"/>
      <c r="C2711" s="84"/>
      <c r="D2711" s="86"/>
      <c r="E2711" s="84"/>
      <c r="F2711" s="87"/>
    </row>
    <row r="2712" spans="1:6" x14ac:dyDescent="0.25">
      <c r="A2712" s="84"/>
      <c r="B2712" s="85"/>
      <c r="C2712" s="84"/>
      <c r="D2712" s="86"/>
      <c r="E2712" s="84"/>
      <c r="F2712" s="87"/>
    </row>
    <row r="2713" spans="1:6" x14ac:dyDescent="0.25">
      <c r="A2713" s="84"/>
      <c r="B2713" s="85"/>
      <c r="C2713" s="84"/>
      <c r="D2713" s="86"/>
      <c r="E2713" s="84"/>
      <c r="F2713" s="87"/>
    </row>
    <row r="2714" spans="1:6" x14ac:dyDescent="0.25">
      <c r="A2714" s="84"/>
      <c r="B2714" s="85"/>
      <c r="C2714" s="84"/>
      <c r="D2714" s="86"/>
      <c r="E2714" s="84"/>
      <c r="F2714" s="87"/>
    </row>
    <row r="2715" spans="1:6" x14ac:dyDescent="0.25">
      <c r="A2715" s="84"/>
      <c r="B2715" s="85"/>
      <c r="C2715" s="84"/>
      <c r="D2715" s="86"/>
      <c r="E2715" s="84"/>
      <c r="F2715" s="87"/>
    </row>
    <row r="2716" spans="1:6" x14ac:dyDescent="0.25">
      <c r="A2716" s="84"/>
      <c r="B2716" s="85"/>
      <c r="C2716" s="84"/>
      <c r="D2716" s="86"/>
      <c r="E2716" s="84"/>
      <c r="F2716" s="87"/>
    </row>
    <row r="2717" spans="1:6" x14ac:dyDescent="0.25">
      <c r="A2717" s="84"/>
      <c r="B2717" s="85"/>
      <c r="C2717" s="84"/>
      <c r="D2717" s="86"/>
      <c r="E2717" s="84"/>
      <c r="F2717" s="87"/>
    </row>
    <row r="2718" spans="1:6" x14ac:dyDescent="0.25">
      <c r="A2718" s="84"/>
      <c r="B2718" s="85"/>
      <c r="C2718" s="84"/>
      <c r="D2718" s="86"/>
      <c r="E2718" s="84"/>
      <c r="F2718" s="87"/>
    </row>
    <row r="2719" spans="1:6" x14ac:dyDescent="0.25">
      <c r="A2719" s="84"/>
      <c r="B2719" s="85"/>
      <c r="C2719" s="84"/>
      <c r="D2719" s="86"/>
      <c r="E2719" s="84"/>
      <c r="F2719" s="87"/>
    </row>
    <row r="2720" spans="1:6" x14ac:dyDescent="0.25">
      <c r="A2720" s="84"/>
      <c r="B2720" s="85"/>
      <c r="C2720" s="84"/>
      <c r="D2720" s="86"/>
      <c r="E2720" s="84"/>
      <c r="F2720" s="87"/>
    </row>
    <row r="2721" spans="1:6" x14ac:dyDescent="0.25">
      <c r="A2721" s="84"/>
      <c r="B2721" s="85"/>
      <c r="C2721" s="84"/>
      <c r="D2721" s="86"/>
      <c r="E2721" s="84"/>
      <c r="F2721" s="87"/>
    </row>
    <row r="2722" spans="1:6" x14ac:dyDescent="0.25">
      <c r="A2722" s="84"/>
      <c r="B2722" s="85"/>
      <c r="C2722" s="84"/>
      <c r="D2722" s="86"/>
      <c r="E2722" s="84"/>
      <c r="F2722" s="87"/>
    </row>
    <row r="2723" spans="1:6" x14ac:dyDescent="0.25">
      <c r="A2723" s="84"/>
      <c r="B2723" s="85"/>
      <c r="C2723" s="84"/>
      <c r="D2723" s="86"/>
      <c r="E2723" s="84"/>
      <c r="F2723" s="87"/>
    </row>
    <row r="2724" spans="1:6" x14ac:dyDescent="0.25">
      <c r="A2724" s="84"/>
      <c r="B2724" s="85"/>
      <c r="C2724" s="84"/>
      <c r="D2724" s="86"/>
      <c r="E2724" s="84"/>
      <c r="F2724" s="87"/>
    </row>
    <row r="2725" spans="1:6" x14ac:dyDescent="0.25">
      <c r="A2725" s="84"/>
      <c r="B2725" s="85"/>
      <c r="C2725" s="84"/>
      <c r="D2725" s="86"/>
      <c r="E2725" s="84"/>
      <c r="F2725" s="87"/>
    </row>
    <row r="2726" spans="1:6" x14ac:dyDescent="0.25">
      <c r="A2726" s="84"/>
      <c r="B2726" s="85"/>
      <c r="C2726" s="84"/>
      <c r="D2726" s="86"/>
      <c r="E2726" s="84"/>
      <c r="F2726" s="87"/>
    </row>
    <row r="2727" spans="1:6" x14ac:dyDescent="0.25">
      <c r="A2727" s="84"/>
      <c r="B2727" s="85"/>
      <c r="C2727" s="84"/>
      <c r="D2727" s="86"/>
      <c r="E2727" s="84"/>
      <c r="F2727" s="87"/>
    </row>
    <row r="2728" spans="1:6" x14ac:dyDescent="0.25">
      <c r="A2728" s="84"/>
      <c r="B2728" s="85"/>
      <c r="C2728" s="84"/>
      <c r="D2728" s="86"/>
      <c r="E2728" s="84"/>
      <c r="F2728" s="87"/>
    </row>
    <row r="2729" spans="1:6" x14ac:dyDescent="0.25">
      <c r="A2729" s="84"/>
      <c r="B2729" s="85"/>
      <c r="C2729" s="84"/>
      <c r="D2729" s="86"/>
      <c r="E2729" s="84"/>
      <c r="F2729" s="87"/>
    </row>
    <row r="2730" spans="1:6" x14ac:dyDescent="0.25">
      <c r="A2730" s="84"/>
      <c r="B2730" s="85"/>
      <c r="C2730" s="84"/>
      <c r="D2730" s="86"/>
      <c r="E2730" s="84"/>
      <c r="F2730" s="87"/>
    </row>
    <row r="2731" spans="1:6" x14ac:dyDescent="0.25">
      <c r="A2731" s="84"/>
      <c r="B2731" s="85"/>
      <c r="C2731" s="84"/>
      <c r="D2731" s="86"/>
      <c r="E2731" s="84"/>
      <c r="F2731" s="87"/>
    </row>
    <row r="2732" spans="1:6" x14ac:dyDescent="0.25">
      <c r="A2732" s="84"/>
      <c r="B2732" s="85"/>
      <c r="C2732" s="84"/>
      <c r="D2732" s="86"/>
      <c r="E2732" s="84"/>
      <c r="F2732" s="87"/>
    </row>
    <row r="2733" spans="1:6" x14ac:dyDescent="0.25">
      <c r="A2733" s="84"/>
      <c r="B2733" s="85"/>
      <c r="C2733" s="84"/>
      <c r="D2733" s="86"/>
      <c r="E2733" s="84"/>
      <c r="F2733" s="87"/>
    </row>
    <row r="2734" spans="1:6" x14ac:dyDescent="0.25">
      <c r="A2734" s="84"/>
      <c r="B2734" s="85"/>
      <c r="C2734" s="84"/>
      <c r="D2734" s="86"/>
      <c r="E2734" s="84"/>
      <c r="F2734" s="87"/>
    </row>
    <row r="2735" spans="1:6" x14ac:dyDescent="0.25">
      <c r="A2735" s="84"/>
      <c r="B2735" s="85"/>
      <c r="C2735" s="84"/>
      <c r="D2735" s="86"/>
      <c r="E2735" s="84"/>
      <c r="F2735" s="87"/>
    </row>
    <row r="2736" spans="1:6" x14ac:dyDescent="0.25">
      <c r="A2736" s="84"/>
      <c r="B2736" s="85"/>
      <c r="C2736" s="84"/>
      <c r="D2736" s="86"/>
      <c r="E2736" s="84"/>
      <c r="F2736" s="87"/>
    </row>
    <row r="2737" spans="1:6" x14ac:dyDescent="0.25">
      <c r="A2737" s="84"/>
      <c r="B2737" s="85"/>
      <c r="C2737" s="84"/>
      <c r="D2737" s="86"/>
      <c r="E2737" s="84"/>
      <c r="F2737" s="87"/>
    </row>
    <row r="2738" spans="1:6" x14ac:dyDescent="0.25">
      <c r="A2738" s="84"/>
      <c r="B2738" s="85"/>
      <c r="C2738" s="84"/>
      <c r="D2738" s="86"/>
      <c r="E2738" s="84"/>
      <c r="F2738" s="87"/>
    </row>
    <row r="2739" spans="1:6" x14ac:dyDescent="0.25">
      <c r="A2739" s="84"/>
      <c r="B2739" s="85"/>
      <c r="C2739" s="84"/>
      <c r="D2739" s="86"/>
      <c r="E2739" s="84"/>
      <c r="F2739" s="87"/>
    </row>
    <row r="2740" spans="1:6" x14ac:dyDescent="0.25">
      <c r="A2740" s="84"/>
      <c r="B2740" s="85"/>
      <c r="C2740" s="84"/>
      <c r="D2740" s="86"/>
      <c r="E2740" s="84"/>
      <c r="F2740" s="87"/>
    </row>
    <row r="2741" spans="1:6" x14ac:dyDescent="0.25">
      <c r="A2741" s="84"/>
      <c r="B2741" s="85"/>
      <c r="C2741" s="84"/>
      <c r="D2741" s="86"/>
      <c r="E2741" s="84"/>
      <c r="F2741" s="87"/>
    </row>
    <row r="2742" spans="1:6" x14ac:dyDescent="0.25">
      <c r="A2742" s="84"/>
      <c r="B2742" s="85"/>
      <c r="C2742" s="84"/>
      <c r="D2742" s="86"/>
      <c r="E2742" s="84"/>
      <c r="F2742" s="87"/>
    </row>
    <row r="2743" spans="1:6" x14ac:dyDescent="0.25">
      <c r="A2743" s="84"/>
      <c r="B2743" s="85"/>
      <c r="C2743" s="84"/>
      <c r="D2743" s="86"/>
      <c r="E2743" s="84"/>
      <c r="F2743" s="87"/>
    </row>
    <row r="2744" spans="1:6" x14ac:dyDescent="0.25">
      <c r="A2744" s="84"/>
      <c r="B2744" s="85"/>
      <c r="C2744" s="84"/>
      <c r="D2744" s="86"/>
      <c r="E2744" s="84"/>
      <c r="F2744" s="87"/>
    </row>
    <row r="2745" spans="1:6" x14ac:dyDescent="0.25">
      <c r="A2745" s="84"/>
      <c r="B2745" s="85"/>
      <c r="C2745" s="84"/>
      <c r="D2745" s="86"/>
      <c r="E2745" s="84"/>
      <c r="F2745" s="87"/>
    </row>
    <row r="2746" spans="1:6" x14ac:dyDescent="0.25">
      <c r="A2746" s="84"/>
      <c r="B2746" s="85"/>
      <c r="C2746" s="84"/>
      <c r="D2746" s="86"/>
      <c r="E2746" s="84"/>
      <c r="F2746" s="87"/>
    </row>
    <row r="2747" spans="1:6" x14ac:dyDescent="0.25">
      <c r="A2747" s="84"/>
      <c r="B2747" s="85"/>
      <c r="C2747" s="84"/>
      <c r="D2747" s="86"/>
      <c r="E2747" s="84"/>
      <c r="F2747" s="87"/>
    </row>
    <row r="2748" spans="1:6" x14ac:dyDescent="0.25">
      <c r="A2748" s="84"/>
      <c r="B2748" s="85"/>
      <c r="C2748" s="84"/>
      <c r="D2748" s="86"/>
      <c r="E2748" s="84"/>
      <c r="F2748" s="87"/>
    </row>
    <row r="2749" spans="1:6" x14ac:dyDescent="0.25">
      <c r="A2749" s="84"/>
      <c r="B2749" s="85"/>
      <c r="C2749" s="84"/>
      <c r="D2749" s="86"/>
      <c r="E2749" s="84"/>
      <c r="F2749" s="87"/>
    </row>
    <row r="2750" spans="1:6" x14ac:dyDescent="0.25">
      <c r="A2750" s="84"/>
      <c r="B2750" s="85"/>
      <c r="C2750" s="84"/>
      <c r="D2750" s="86"/>
      <c r="E2750" s="84"/>
      <c r="F2750" s="87"/>
    </row>
    <row r="2751" spans="1:6" x14ac:dyDescent="0.25">
      <c r="A2751" s="84"/>
      <c r="B2751" s="85"/>
      <c r="C2751" s="84"/>
      <c r="D2751" s="86"/>
      <c r="E2751" s="84"/>
      <c r="F2751" s="87"/>
    </row>
    <row r="2752" spans="1:6" x14ac:dyDescent="0.25">
      <c r="A2752" s="84"/>
      <c r="B2752" s="85"/>
      <c r="C2752" s="84"/>
      <c r="D2752" s="86"/>
      <c r="E2752" s="84"/>
      <c r="F2752" s="87"/>
    </row>
    <row r="2753" spans="1:6" x14ac:dyDescent="0.25">
      <c r="A2753" s="84"/>
      <c r="B2753" s="85"/>
      <c r="C2753" s="84"/>
      <c r="D2753" s="86"/>
      <c r="E2753" s="84"/>
      <c r="F2753" s="87"/>
    </row>
    <row r="2754" spans="1:6" x14ac:dyDescent="0.25">
      <c r="A2754" s="84"/>
      <c r="B2754" s="85"/>
      <c r="C2754" s="84"/>
      <c r="D2754" s="86"/>
      <c r="E2754" s="84"/>
      <c r="F2754" s="87"/>
    </row>
    <row r="2755" spans="1:6" x14ac:dyDescent="0.25">
      <c r="A2755" s="84"/>
      <c r="B2755" s="85"/>
      <c r="C2755" s="84"/>
      <c r="D2755" s="86"/>
      <c r="E2755" s="84"/>
      <c r="F2755" s="87"/>
    </row>
    <row r="2756" spans="1:6" x14ac:dyDescent="0.25">
      <c r="A2756" s="84"/>
      <c r="B2756" s="85"/>
      <c r="C2756" s="84"/>
      <c r="D2756" s="86"/>
      <c r="E2756" s="84"/>
      <c r="F2756" s="87"/>
    </row>
    <row r="2757" spans="1:6" x14ac:dyDescent="0.25">
      <c r="A2757" s="84"/>
      <c r="B2757" s="85"/>
      <c r="C2757" s="84"/>
      <c r="D2757" s="86"/>
      <c r="E2757" s="84"/>
      <c r="F2757" s="87"/>
    </row>
    <row r="2758" spans="1:6" x14ac:dyDescent="0.25">
      <c r="A2758" s="84"/>
      <c r="B2758" s="85"/>
      <c r="C2758" s="84"/>
      <c r="D2758" s="86"/>
      <c r="E2758" s="84"/>
      <c r="F2758" s="87"/>
    </row>
    <row r="2759" spans="1:6" x14ac:dyDescent="0.25">
      <c r="A2759" s="84"/>
      <c r="B2759" s="85"/>
      <c r="C2759" s="84"/>
      <c r="D2759" s="86"/>
      <c r="E2759" s="84"/>
      <c r="F2759" s="87"/>
    </row>
    <row r="2760" spans="1:6" x14ac:dyDescent="0.25">
      <c r="A2760" s="84"/>
      <c r="B2760" s="85"/>
      <c r="C2760" s="84"/>
      <c r="D2760" s="86"/>
      <c r="E2760" s="84"/>
      <c r="F2760" s="87"/>
    </row>
    <row r="2761" spans="1:6" x14ac:dyDescent="0.25">
      <c r="A2761" s="84"/>
      <c r="B2761" s="85"/>
      <c r="C2761" s="84"/>
      <c r="D2761" s="86"/>
      <c r="E2761" s="84"/>
      <c r="F2761" s="87"/>
    </row>
    <row r="2762" spans="1:6" x14ac:dyDescent="0.25">
      <c r="A2762" s="84"/>
      <c r="B2762" s="85"/>
      <c r="C2762" s="84"/>
      <c r="D2762" s="86"/>
      <c r="E2762" s="84"/>
      <c r="F2762" s="87"/>
    </row>
    <row r="2763" spans="1:6" x14ac:dyDescent="0.25">
      <c r="A2763" s="84"/>
      <c r="B2763" s="85"/>
      <c r="C2763" s="84"/>
      <c r="D2763" s="86"/>
      <c r="E2763" s="84"/>
      <c r="F2763" s="87"/>
    </row>
    <row r="2764" spans="1:6" x14ac:dyDescent="0.25">
      <c r="A2764" s="84"/>
      <c r="B2764" s="85"/>
      <c r="C2764" s="84"/>
      <c r="D2764" s="86"/>
      <c r="E2764" s="84"/>
      <c r="F2764" s="87"/>
    </row>
    <row r="2765" spans="1:6" x14ac:dyDescent="0.25">
      <c r="A2765" s="84"/>
      <c r="B2765" s="85"/>
      <c r="C2765" s="84"/>
      <c r="D2765" s="86"/>
      <c r="E2765" s="84"/>
      <c r="F2765" s="87"/>
    </row>
    <row r="2766" spans="1:6" x14ac:dyDescent="0.25">
      <c r="A2766" s="84"/>
      <c r="B2766" s="85"/>
      <c r="C2766" s="84"/>
      <c r="D2766" s="86"/>
      <c r="E2766" s="84"/>
      <c r="F2766" s="87"/>
    </row>
    <row r="2767" spans="1:6" x14ac:dyDescent="0.25">
      <c r="A2767" s="84"/>
      <c r="B2767" s="85"/>
      <c r="C2767" s="84"/>
      <c r="D2767" s="86"/>
      <c r="E2767" s="84"/>
      <c r="F2767" s="87"/>
    </row>
    <row r="2768" spans="1:6" x14ac:dyDescent="0.25">
      <c r="A2768" s="84"/>
      <c r="B2768" s="85"/>
      <c r="C2768" s="84"/>
      <c r="D2768" s="86"/>
      <c r="E2768" s="84"/>
      <c r="F2768" s="87"/>
    </row>
    <row r="2769" spans="1:6" x14ac:dyDescent="0.25">
      <c r="A2769" s="84"/>
      <c r="B2769" s="85"/>
      <c r="C2769" s="84"/>
      <c r="D2769" s="86"/>
      <c r="E2769" s="84"/>
      <c r="F2769" s="87"/>
    </row>
    <row r="2770" spans="1:6" x14ac:dyDescent="0.25">
      <c r="A2770" s="84"/>
      <c r="B2770" s="85"/>
      <c r="C2770" s="84"/>
      <c r="D2770" s="86"/>
      <c r="E2770" s="84"/>
      <c r="F2770" s="87"/>
    </row>
    <row r="2771" spans="1:6" x14ac:dyDescent="0.25">
      <c r="A2771" s="84"/>
      <c r="B2771" s="85"/>
      <c r="C2771" s="84"/>
      <c r="D2771" s="86"/>
      <c r="E2771" s="84"/>
      <c r="F2771" s="87"/>
    </row>
    <row r="2772" spans="1:6" x14ac:dyDescent="0.25">
      <c r="A2772" s="84"/>
      <c r="B2772" s="85"/>
      <c r="C2772" s="84"/>
      <c r="D2772" s="86"/>
      <c r="E2772" s="84"/>
      <c r="F2772" s="87"/>
    </row>
    <row r="2773" spans="1:6" x14ac:dyDescent="0.25">
      <c r="A2773" s="84"/>
      <c r="B2773" s="85"/>
      <c r="C2773" s="84"/>
      <c r="D2773" s="86"/>
      <c r="E2773" s="84"/>
      <c r="F2773" s="87"/>
    </row>
    <row r="2774" spans="1:6" x14ac:dyDescent="0.25">
      <c r="A2774" s="84"/>
      <c r="B2774" s="85"/>
      <c r="C2774" s="84"/>
      <c r="D2774" s="86"/>
      <c r="E2774" s="84"/>
      <c r="F2774" s="87"/>
    </row>
    <row r="2775" spans="1:6" x14ac:dyDescent="0.25">
      <c r="A2775" s="84"/>
      <c r="B2775" s="85"/>
      <c r="C2775" s="84"/>
      <c r="D2775" s="86"/>
      <c r="E2775" s="84"/>
      <c r="F2775" s="87"/>
    </row>
    <row r="2776" spans="1:6" x14ac:dyDescent="0.25">
      <c r="A2776" s="84"/>
      <c r="B2776" s="85"/>
      <c r="C2776" s="84"/>
      <c r="D2776" s="86"/>
      <c r="E2776" s="84"/>
      <c r="F2776" s="87"/>
    </row>
    <row r="2777" spans="1:6" x14ac:dyDescent="0.25">
      <c r="A2777" s="84"/>
      <c r="B2777" s="85"/>
      <c r="C2777" s="84"/>
      <c r="D2777" s="86"/>
      <c r="E2777" s="84"/>
      <c r="F2777" s="87"/>
    </row>
    <row r="2778" spans="1:6" x14ac:dyDescent="0.25">
      <c r="A2778" s="84"/>
      <c r="B2778" s="85"/>
      <c r="C2778" s="84"/>
      <c r="D2778" s="86"/>
      <c r="E2778" s="84"/>
      <c r="F2778" s="87"/>
    </row>
    <row r="2779" spans="1:6" x14ac:dyDescent="0.25">
      <c r="A2779" s="84"/>
      <c r="B2779" s="85"/>
      <c r="C2779" s="84"/>
      <c r="D2779" s="86"/>
      <c r="E2779" s="84"/>
      <c r="F2779" s="87"/>
    </row>
    <row r="2780" spans="1:6" x14ac:dyDescent="0.25">
      <c r="A2780" s="84"/>
      <c r="B2780" s="85"/>
      <c r="C2780" s="84"/>
      <c r="D2780" s="86"/>
      <c r="E2780" s="84"/>
      <c r="F2780" s="87"/>
    </row>
    <row r="2781" spans="1:6" x14ac:dyDescent="0.25">
      <c r="A2781" s="84"/>
      <c r="B2781" s="85"/>
      <c r="C2781" s="84"/>
      <c r="D2781" s="86"/>
      <c r="E2781" s="84"/>
      <c r="F2781" s="87"/>
    </row>
    <row r="2782" spans="1:6" x14ac:dyDescent="0.25">
      <c r="A2782" s="84"/>
      <c r="B2782" s="85"/>
      <c r="C2782" s="84"/>
      <c r="D2782" s="86"/>
      <c r="E2782" s="84"/>
      <c r="F2782" s="87"/>
    </row>
    <row r="2783" spans="1:6" x14ac:dyDescent="0.25">
      <c r="A2783" s="84"/>
      <c r="B2783" s="85"/>
      <c r="C2783" s="84"/>
      <c r="D2783" s="86"/>
      <c r="E2783" s="84"/>
      <c r="F2783" s="87"/>
    </row>
    <row r="2784" spans="1:6" x14ac:dyDescent="0.25">
      <c r="A2784" s="84"/>
      <c r="B2784" s="85"/>
      <c r="C2784" s="84"/>
      <c r="D2784" s="86"/>
      <c r="E2784" s="84"/>
      <c r="F2784" s="87"/>
    </row>
    <row r="2785" spans="1:6" x14ac:dyDescent="0.25">
      <c r="A2785" s="84"/>
      <c r="B2785" s="85"/>
      <c r="C2785" s="84"/>
      <c r="D2785" s="86"/>
      <c r="E2785" s="84"/>
      <c r="F2785" s="87"/>
    </row>
    <row r="2786" spans="1:6" x14ac:dyDescent="0.25">
      <c r="A2786" s="84"/>
      <c r="B2786" s="85"/>
      <c r="C2786" s="84"/>
      <c r="D2786" s="86"/>
      <c r="E2786" s="84"/>
      <c r="F2786" s="87"/>
    </row>
    <row r="2787" spans="1:6" x14ac:dyDescent="0.25">
      <c r="A2787" s="84"/>
      <c r="B2787" s="85"/>
      <c r="C2787" s="84"/>
      <c r="D2787" s="86"/>
      <c r="E2787" s="84"/>
      <c r="F2787" s="87"/>
    </row>
    <row r="2788" spans="1:6" x14ac:dyDescent="0.25">
      <c r="A2788" s="84"/>
      <c r="B2788" s="85"/>
      <c r="C2788" s="84"/>
      <c r="D2788" s="86"/>
      <c r="E2788" s="84"/>
      <c r="F2788" s="87"/>
    </row>
    <row r="2789" spans="1:6" x14ac:dyDescent="0.25">
      <c r="A2789" s="84"/>
      <c r="B2789" s="85"/>
      <c r="C2789" s="84"/>
      <c r="D2789" s="86"/>
      <c r="E2789" s="84"/>
      <c r="F2789" s="87"/>
    </row>
    <row r="2790" spans="1:6" x14ac:dyDescent="0.25">
      <c r="A2790" s="84"/>
      <c r="B2790" s="85"/>
      <c r="C2790" s="84"/>
      <c r="D2790" s="86"/>
      <c r="E2790" s="84"/>
      <c r="F2790" s="87"/>
    </row>
    <row r="2791" spans="1:6" x14ac:dyDescent="0.25">
      <c r="A2791" s="84"/>
      <c r="B2791" s="85"/>
      <c r="C2791" s="84"/>
      <c r="D2791" s="86"/>
      <c r="E2791" s="84"/>
      <c r="F2791" s="87"/>
    </row>
    <row r="2792" spans="1:6" x14ac:dyDescent="0.25">
      <c r="A2792" s="84"/>
      <c r="B2792" s="85"/>
      <c r="C2792" s="84"/>
      <c r="D2792" s="86"/>
      <c r="E2792" s="84"/>
      <c r="F2792" s="87"/>
    </row>
    <row r="2793" spans="1:6" x14ac:dyDescent="0.25">
      <c r="A2793" s="84"/>
      <c r="B2793" s="85"/>
      <c r="C2793" s="84"/>
      <c r="D2793" s="86"/>
      <c r="E2793" s="84"/>
      <c r="F2793" s="87"/>
    </row>
    <row r="2794" spans="1:6" x14ac:dyDescent="0.25">
      <c r="A2794" s="84"/>
      <c r="B2794" s="85"/>
      <c r="C2794" s="84"/>
      <c r="D2794" s="86"/>
      <c r="E2794" s="84"/>
      <c r="F2794" s="87"/>
    </row>
    <row r="2795" spans="1:6" x14ac:dyDescent="0.25">
      <c r="A2795" s="84"/>
      <c r="B2795" s="85"/>
      <c r="C2795" s="84"/>
      <c r="D2795" s="86"/>
      <c r="E2795" s="84"/>
      <c r="F2795" s="87"/>
    </row>
    <row r="2796" spans="1:6" x14ac:dyDescent="0.25">
      <c r="A2796" s="84"/>
      <c r="B2796" s="85"/>
      <c r="C2796" s="84"/>
      <c r="D2796" s="86"/>
      <c r="E2796" s="84"/>
      <c r="F2796" s="87"/>
    </row>
    <row r="2797" spans="1:6" x14ac:dyDescent="0.25">
      <c r="A2797" s="84"/>
      <c r="B2797" s="85"/>
      <c r="C2797" s="84"/>
      <c r="D2797" s="86"/>
      <c r="E2797" s="84"/>
      <c r="F2797" s="87"/>
    </row>
    <row r="2798" spans="1:6" x14ac:dyDescent="0.25">
      <c r="A2798" s="84"/>
      <c r="B2798" s="85"/>
      <c r="C2798" s="84"/>
      <c r="D2798" s="86"/>
      <c r="E2798" s="84"/>
      <c r="F2798" s="87"/>
    </row>
    <row r="2799" spans="1:6" x14ac:dyDescent="0.25">
      <c r="A2799" s="84"/>
      <c r="B2799" s="85"/>
      <c r="C2799" s="84"/>
      <c r="D2799" s="86"/>
      <c r="E2799" s="84"/>
      <c r="F2799" s="87"/>
    </row>
    <row r="2800" spans="1:6" x14ac:dyDescent="0.25">
      <c r="A2800" s="84"/>
      <c r="B2800" s="85"/>
      <c r="C2800" s="84"/>
      <c r="D2800" s="86"/>
      <c r="E2800" s="84"/>
      <c r="F2800" s="87"/>
    </row>
    <row r="2801" spans="1:6" x14ac:dyDescent="0.25">
      <c r="A2801" s="84"/>
      <c r="B2801" s="85"/>
      <c r="C2801" s="84"/>
      <c r="D2801" s="86"/>
      <c r="E2801" s="84"/>
      <c r="F2801" s="87"/>
    </row>
    <row r="2802" spans="1:6" x14ac:dyDescent="0.25">
      <c r="A2802" s="84"/>
      <c r="B2802" s="85"/>
      <c r="C2802" s="84"/>
      <c r="D2802" s="86"/>
      <c r="E2802" s="84"/>
      <c r="F2802" s="87"/>
    </row>
    <row r="2803" spans="1:6" x14ac:dyDescent="0.25">
      <c r="A2803" s="84"/>
      <c r="B2803" s="85"/>
      <c r="C2803" s="84"/>
      <c r="D2803" s="86"/>
      <c r="E2803" s="84"/>
      <c r="F2803" s="87"/>
    </row>
    <row r="2804" spans="1:6" x14ac:dyDescent="0.25">
      <c r="A2804" s="84"/>
      <c r="B2804" s="85"/>
      <c r="C2804" s="84"/>
      <c r="D2804" s="86"/>
      <c r="E2804" s="84"/>
      <c r="F2804" s="87"/>
    </row>
    <row r="2805" spans="1:6" x14ac:dyDescent="0.25">
      <c r="A2805" s="84"/>
      <c r="B2805" s="85"/>
      <c r="C2805" s="84"/>
      <c r="D2805" s="86"/>
      <c r="E2805" s="84"/>
      <c r="F2805" s="87"/>
    </row>
    <row r="2806" spans="1:6" x14ac:dyDescent="0.25">
      <c r="A2806" s="84"/>
      <c r="B2806" s="85"/>
      <c r="C2806" s="84"/>
      <c r="D2806" s="86"/>
      <c r="E2806" s="84"/>
      <c r="F2806" s="87"/>
    </row>
    <row r="2807" spans="1:6" x14ac:dyDescent="0.25">
      <c r="A2807" s="84"/>
      <c r="B2807" s="85"/>
      <c r="C2807" s="84"/>
      <c r="D2807" s="86"/>
      <c r="E2807" s="84"/>
      <c r="F2807" s="87"/>
    </row>
    <row r="2808" spans="1:6" x14ac:dyDescent="0.25">
      <c r="A2808" s="84"/>
      <c r="B2808" s="85"/>
      <c r="C2808" s="84"/>
      <c r="D2808" s="86"/>
      <c r="E2808" s="84"/>
      <c r="F2808" s="87"/>
    </row>
    <row r="2809" spans="1:6" x14ac:dyDescent="0.25">
      <c r="A2809" s="84"/>
      <c r="B2809" s="85"/>
      <c r="C2809" s="84"/>
      <c r="D2809" s="86"/>
      <c r="E2809" s="84"/>
      <c r="F2809" s="87"/>
    </row>
    <row r="2810" spans="1:6" x14ac:dyDescent="0.25">
      <c r="A2810" s="84"/>
      <c r="B2810" s="85"/>
      <c r="C2810" s="84"/>
      <c r="D2810" s="86"/>
      <c r="E2810" s="84"/>
      <c r="F2810" s="87"/>
    </row>
    <row r="2811" spans="1:6" x14ac:dyDescent="0.25">
      <c r="A2811" s="84"/>
      <c r="B2811" s="85"/>
      <c r="C2811" s="84"/>
      <c r="D2811" s="86"/>
      <c r="E2811" s="84"/>
      <c r="F2811" s="87"/>
    </row>
    <row r="2812" spans="1:6" x14ac:dyDescent="0.25">
      <c r="A2812" s="84"/>
      <c r="B2812" s="85"/>
      <c r="C2812" s="84"/>
      <c r="D2812" s="86"/>
      <c r="E2812" s="84"/>
      <c r="F2812" s="87"/>
    </row>
    <row r="2813" spans="1:6" x14ac:dyDescent="0.25">
      <c r="A2813" s="84"/>
      <c r="B2813" s="85"/>
      <c r="C2813" s="84"/>
      <c r="D2813" s="86"/>
      <c r="E2813" s="84"/>
      <c r="F2813" s="87"/>
    </row>
    <row r="2814" spans="1:6" x14ac:dyDescent="0.25">
      <c r="A2814" s="84"/>
      <c r="B2814" s="85"/>
      <c r="C2814" s="84"/>
      <c r="D2814" s="86"/>
      <c r="E2814" s="84"/>
      <c r="F2814" s="87"/>
    </row>
    <row r="2815" spans="1:6" x14ac:dyDescent="0.25">
      <c r="A2815" s="84"/>
      <c r="B2815" s="85"/>
      <c r="C2815" s="84"/>
      <c r="D2815" s="86"/>
      <c r="E2815" s="84"/>
      <c r="F2815" s="87"/>
    </row>
    <row r="2816" spans="1:6" x14ac:dyDescent="0.25">
      <c r="A2816" s="84"/>
      <c r="B2816" s="85"/>
      <c r="C2816" s="84"/>
      <c r="D2816" s="86"/>
      <c r="E2816" s="84"/>
      <c r="F2816" s="87"/>
    </row>
    <row r="2817" spans="1:6" x14ac:dyDescent="0.25">
      <c r="A2817" s="84"/>
      <c r="B2817" s="85"/>
      <c r="C2817" s="84"/>
      <c r="D2817" s="86"/>
      <c r="E2817" s="84"/>
      <c r="F2817" s="87"/>
    </row>
    <row r="2818" spans="1:6" x14ac:dyDescent="0.25">
      <c r="A2818" s="84"/>
      <c r="B2818" s="85"/>
      <c r="C2818" s="84"/>
      <c r="D2818" s="86"/>
      <c r="E2818" s="84"/>
      <c r="F2818" s="87"/>
    </row>
    <row r="2819" spans="1:6" x14ac:dyDescent="0.25">
      <c r="A2819" s="84"/>
      <c r="B2819" s="85"/>
      <c r="C2819" s="84"/>
      <c r="D2819" s="86"/>
      <c r="E2819" s="84"/>
      <c r="F2819" s="87"/>
    </row>
    <row r="2820" spans="1:6" x14ac:dyDescent="0.25">
      <c r="A2820" s="84"/>
      <c r="B2820" s="85"/>
      <c r="C2820" s="84"/>
      <c r="D2820" s="86"/>
      <c r="E2820" s="84"/>
      <c r="F2820" s="87"/>
    </row>
    <row r="2821" spans="1:6" x14ac:dyDescent="0.25">
      <c r="A2821" s="84"/>
      <c r="B2821" s="85"/>
      <c r="C2821" s="84"/>
      <c r="D2821" s="86"/>
      <c r="E2821" s="84"/>
      <c r="F2821" s="87"/>
    </row>
    <row r="2822" spans="1:6" x14ac:dyDescent="0.25">
      <c r="A2822" s="84"/>
      <c r="B2822" s="85"/>
      <c r="C2822" s="84"/>
      <c r="D2822" s="86"/>
      <c r="E2822" s="84"/>
      <c r="F2822" s="87"/>
    </row>
    <row r="2823" spans="1:6" x14ac:dyDescent="0.25">
      <c r="A2823" s="84"/>
      <c r="B2823" s="85"/>
      <c r="C2823" s="84"/>
      <c r="D2823" s="86"/>
      <c r="E2823" s="84"/>
      <c r="F2823" s="87"/>
    </row>
    <row r="2824" spans="1:6" x14ac:dyDescent="0.25">
      <c r="A2824" s="84"/>
      <c r="B2824" s="85"/>
      <c r="C2824" s="84"/>
      <c r="D2824" s="86"/>
      <c r="E2824" s="84"/>
      <c r="F2824" s="87"/>
    </row>
    <row r="2825" spans="1:6" x14ac:dyDescent="0.25">
      <c r="A2825" s="84"/>
      <c r="B2825" s="85"/>
      <c r="C2825" s="84"/>
      <c r="D2825" s="86"/>
      <c r="E2825" s="84"/>
      <c r="F2825" s="87"/>
    </row>
    <row r="2826" spans="1:6" x14ac:dyDescent="0.25">
      <c r="A2826" s="84"/>
      <c r="B2826" s="85"/>
      <c r="C2826" s="84"/>
      <c r="D2826" s="86"/>
      <c r="E2826" s="84"/>
      <c r="F2826" s="87"/>
    </row>
    <row r="2827" spans="1:6" x14ac:dyDescent="0.25">
      <c r="A2827" s="84"/>
      <c r="B2827" s="85"/>
      <c r="C2827" s="84"/>
      <c r="D2827" s="86"/>
      <c r="E2827" s="84"/>
      <c r="F2827" s="87"/>
    </row>
    <row r="2828" spans="1:6" x14ac:dyDescent="0.25">
      <c r="A2828" s="84"/>
      <c r="B2828" s="85"/>
      <c r="C2828" s="84"/>
      <c r="D2828" s="86"/>
      <c r="E2828" s="84"/>
      <c r="F2828" s="87"/>
    </row>
    <row r="2829" spans="1:6" x14ac:dyDescent="0.25">
      <c r="A2829" s="84"/>
      <c r="B2829" s="85"/>
      <c r="C2829" s="84"/>
      <c r="D2829" s="86"/>
      <c r="E2829" s="84"/>
      <c r="F2829" s="87"/>
    </row>
    <row r="2830" spans="1:6" x14ac:dyDescent="0.25">
      <c r="A2830" s="84"/>
      <c r="B2830" s="85"/>
      <c r="C2830" s="84"/>
      <c r="D2830" s="86"/>
      <c r="E2830" s="84"/>
      <c r="F2830" s="87"/>
    </row>
    <row r="2831" spans="1:6" x14ac:dyDescent="0.25">
      <c r="A2831" s="84"/>
      <c r="B2831" s="85"/>
      <c r="C2831" s="84"/>
      <c r="D2831" s="86"/>
      <c r="E2831" s="84"/>
      <c r="F2831" s="87"/>
    </row>
    <row r="2832" spans="1:6" x14ac:dyDescent="0.25">
      <c r="A2832" s="84"/>
      <c r="B2832" s="85"/>
      <c r="C2832" s="84"/>
      <c r="D2832" s="86"/>
      <c r="E2832" s="84"/>
      <c r="F2832" s="87"/>
    </row>
    <row r="2833" spans="1:6" x14ac:dyDescent="0.25">
      <c r="A2833" s="84"/>
      <c r="B2833" s="85"/>
      <c r="C2833" s="84"/>
      <c r="D2833" s="86"/>
      <c r="E2833" s="84"/>
      <c r="F2833" s="87"/>
    </row>
    <row r="2834" spans="1:6" x14ac:dyDescent="0.25">
      <c r="A2834" s="84"/>
      <c r="B2834" s="85"/>
      <c r="C2834" s="84"/>
      <c r="D2834" s="86"/>
      <c r="E2834" s="84"/>
      <c r="F2834" s="87"/>
    </row>
    <row r="2835" spans="1:6" x14ac:dyDescent="0.25">
      <c r="A2835" s="84"/>
      <c r="B2835" s="85"/>
      <c r="C2835" s="84"/>
      <c r="D2835" s="86"/>
      <c r="E2835" s="84"/>
      <c r="F2835" s="87"/>
    </row>
    <row r="2836" spans="1:6" x14ac:dyDescent="0.25">
      <c r="A2836" s="84"/>
      <c r="B2836" s="85"/>
      <c r="C2836" s="84"/>
      <c r="D2836" s="86"/>
      <c r="E2836" s="84"/>
      <c r="F2836" s="87"/>
    </row>
    <row r="2837" spans="1:6" x14ac:dyDescent="0.25">
      <c r="A2837" s="84"/>
      <c r="B2837" s="85"/>
      <c r="C2837" s="84"/>
      <c r="D2837" s="86"/>
      <c r="E2837" s="84"/>
      <c r="F2837" s="87"/>
    </row>
    <row r="2838" spans="1:6" x14ac:dyDescent="0.25">
      <c r="A2838" s="84"/>
      <c r="B2838" s="85"/>
      <c r="C2838" s="84"/>
      <c r="D2838" s="86"/>
      <c r="E2838" s="84"/>
      <c r="F2838" s="87"/>
    </row>
    <row r="2839" spans="1:6" x14ac:dyDescent="0.25">
      <c r="A2839" s="84"/>
      <c r="B2839" s="85"/>
      <c r="C2839" s="84"/>
      <c r="D2839" s="86"/>
      <c r="E2839" s="84"/>
      <c r="F2839" s="87"/>
    </row>
    <row r="2840" spans="1:6" x14ac:dyDescent="0.25">
      <c r="A2840" s="84"/>
      <c r="B2840" s="85"/>
      <c r="C2840" s="84"/>
      <c r="D2840" s="86"/>
      <c r="E2840" s="84"/>
      <c r="F2840" s="87"/>
    </row>
    <row r="2841" spans="1:6" x14ac:dyDescent="0.25">
      <c r="A2841" s="84"/>
      <c r="B2841" s="85"/>
      <c r="C2841" s="84"/>
      <c r="D2841" s="86"/>
      <c r="E2841" s="84"/>
      <c r="F2841" s="87"/>
    </row>
    <row r="2842" spans="1:6" x14ac:dyDescent="0.25">
      <c r="A2842" s="84"/>
      <c r="B2842" s="85"/>
      <c r="C2842" s="84"/>
      <c r="D2842" s="86"/>
      <c r="E2842" s="84"/>
      <c r="F2842" s="87"/>
    </row>
    <row r="2843" spans="1:6" x14ac:dyDescent="0.25">
      <c r="A2843" s="84"/>
      <c r="B2843" s="85"/>
      <c r="C2843" s="84"/>
      <c r="D2843" s="86"/>
      <c r="E2843" s="84"/>
      <c r="F2843" s="87"/>
    </row>
    <row r="2844" spans="1:6" x14ac:dyDescent="0.25">
      <c r="A2844" s="84"/>
      <c r="B2844" s="85"/>
      <c r="C2844" s="84"/>
      <c r="D2844" s="86"/>
      <c r="E2844" s="84"/>
      <c r="F2844" s="87"/>
    </row>
    <row r="2845" spans="1:6" x14ac:dyDescent="0.25">
      <c r="A2845" s="84"/>
      <c r="B2845" s="85"/>
      <c r="C2845" s="84"/>
      <c r="D2845" s="86"/>
      <c r="E2845" s="84"/>
      <c r="F2845" s="87"/>
    </row>
    <row r="2846" spans="1:6" x14ac:dyDescent="0.25">
      <c r="A2846" s="84"/>
      <c r="B2846" s="85"/>
      <c r="C2846" s="84"/>
      <c r="D2846" s="86"/>
      <c r="E2846" s="84"/>
      <c r="F2846" s="87"/>
    </row>
    <row r="2847" spans="1:6" x14ac:dyDescent="0.25">
      <c r="A2847" s="84"/>
      <c r="B2847" s="85"/>
      <c r="C2847" s="84"/>
      <c r="D2847" s="86"/>
      <c r="E2847" s="84"/>
      <c r="F2847" s="87"/>
    </row>
    <row r="2848" spans="1:6" x14ac:dyDescent="0.25">
      <c r="A2848" s="84"/>
      <c r="B2848" s="85"/>
      <c r="C2848" s="84"/>
      <c r="D2848" s="86"/>
      <c r="E2848" s="84"/>
      <c r="F2848" s="87"/>
    </row>
    <row r="2849" spans="1:6" x14ac:dyDescent="0.25">
      <c r="A2849" s="84"/>
      <c r="B2849" s="85"/>
      <c r="C2849" s="84"/>
      <c r="D2849" s="86"/>
      <c r="E2849" s="84"/>
      <c r="F2849" s="87"/>
    </row>
    <row r="2850" spans="1:6" x14ac:dyDescent="0.25">
      <c r="A2850" s="84"/>
      <c r="B2850" s="85"/>
      <c r="C2850" s="84"/>
      <c r="D2850" s="86"/>
      <c r="E2850" s="84"/>
      <c r="F2850" s="87"/>
    </row>
    <row r="2851" spans="1:6" x14ac:dyDescent="0.25">
      <c r="A2851" s="84"/>
      <c r="B2851" s="85"/>
      <c r="C2851" s="84"/>
      <c r="D2851" s="86"/>
      <c r="E2851" s="84"/>
      <c r="F2851" s="87"/>
    </row>
    <row r="2852" spans="1:6" x14ac:dyDescent="0.25">
      <c r="A2852" s="84"/>
      <c r="B2852" s="85"/>
      <c r="C2852" s="84"/>
      <c r="D2852" s="86"/>
      <c r="E2852" s="84"/>
      <c r="F2852" s="87"/>
    </row>
    <row r="2853" spans="1:6" x14ac:dyDescent="0.25">
      <c r="A2853" s="84"/>
      <c r="B2853" s="85"/>
      <c r="C2853" s="84"/>
      <c r="D2853" s="86"/>
      <c r="E2853" s="84"/>
      <c r="F2853" s="87"/>
    </row>
    <row r="2854" spans="1:6" x14ac:dyDescent="0.25">
      <c r="A2854" s="84"/>
      <c r="B2854" s="85"/>
      <c r="C2854" s="84"/>
      <c r="D2854" s="86"/>
      <c r="E2854" s="84"/>
      <c r="F2854" s="87"/>
    </row>
    <row r="2855" spans="1:6" x14ac:dyDescent="0.25">
      <c r="A2855" s="84"/>
      <c r="B2855" s="85"/>
      <c r="C2855" s="84"/>
      <c r="D2855" s="86"/>
      <c r="E2855" s="84"/>
      <c r="F2855" s="87"/>
    </row>
    <row r="2856" spans="1:6" x14ac:dyDescent="0.25">
      <c r="A2856" s="84"/>
      <c r="B2856" s="85"/>
      <c r="C2856" s="84"/>
      <c r="D2856" s="86"/>
      <c r="E2856" s="84"/>
      <c r="F2856" s="87"/>
    </row>
    <row r="2857" spans="1:6" x14ac:dyDescent="0.25">
      <c r="A2857" s="84"/>
      <c r="B2857" s="85"/>
      <c r="C2857" s="84"/>
      <c r="D2857" s="86"/>
      <c r="E2857" s="84"/>
      <c r="F2857" s="87"/>
    </row>
    <row r="2858" spans="1:6" x14ac:dyDescent="0.25">
      <c r="A2858" s="84"/>
      <c r="B2858" s="85"/>
      <c r="C2858" s="84"/>
      <c r="D2858" s="86"/>
      <c r="E2858" s="84"/>
      <c r="F2858" s="87"/>
    </row>
    <row r="2859" spans="1:6" x14ac:dyDescent="0.25">
      <c r="A2859" s="84"/>
      <c r="B2859" s="85"/>
      <c r="C2859" s="84"/>
      <c r="D2859" s="86"/>
      <c r="E2859" s="84"/>
      <c r="F2859" s="87"/>
    </row>
    <row r="2860" spans="1:6" x14ac:dyDescent="0.25">
      <c r="A2860" s="84"/>
      <c r="B2860" s="85"/>
      <c r="C2860" s="84"/>
      <c r="D2860" s="86"/>
      <c r="E2860" s="84"/>
      <c r="F2860" s="87"/>
    </row>
    <row r="2861" spans="1:6" x14ac:dyDescent="0.25">
      <c r="A2861" s="84"/>
      <c r="B2861" s="85"/>
      <c r="C2861" s="84"/>
      <c r="D2861" s="86"/>
      <c r="E2861" s="84"/>
      <c r="F2861" s="87"/>
    </row>
    <row r="2862" spans="1:6" x14ac:dyDescent="0.25">
      <c r="A2862" s="84"/>
      <c r="B2862" s="85"/>
      <c r="C2862" s="84"/>
      <c r="D2862" s="86"/>
      <c r="E2862" s="84"/>
      <c r="F2862" s="87"/>
    </row>
    <row r="2863" spans="1:6" x14ac:dyDescent="0.25">
      <c r="A2863" s="84"/>
      <c r="B2863" s="85"/>
      <c r="C2863" s="84"/>
      <c r="D2863" s="86"/>
      <c r="E2863" s="84"/>
      <c r="F2863" s="87"/>
    </row>
    <row r="2864" spans="1:6" x14ac:dyDescent="0.25">
      <c r="A2864" s="84"/>
      <c r="B2864" s="85"/>
      <c r="C2864" s="84"/>
      <c r="D2864" s="86"/>
      <c r="E2864" s="84"/>
      <c r="F2864" s="87"/>
    </row>
    <row r="2865" spans="1:6" x14ac:dyDescent="0.25">
      <c r="A2865" s="84"/>
      <c r="B2865" s="85"/>
      <c r="C2865" s="84"/>
      <c r="D2865" s="86"/>
      <c r="E2865" s="84"/>
      <c r="F2865" s="87"/>
    </row>
    <row r="2866" spans="1:6" x14ac:dyDescent="0.25">
      <c r="A2866" s="84"/>
      <c r="B2866" s="85"/>
      <c r="C2866" s="84"/>
      <c r="D2866" s="86"/>
      <c r="E2866" s="84"/>
      <c r="F2866" s="87"/>
    </row>
    <row r="2867" spans="1:6" x14ac:dyDescent="0.25">
      <c r="A2867" s="84"/>
      <c r="B2867" s="85"/>
      <c r="C2867" s="84"/>
      <c r="D2867" s="86"/>
      <c r="E2867" s="84"/>
      <c r="F2867" s="87"/>
    </row>
    <row r="2868" spans="1:6" x14ac:dyDescent="0.25">
      <c r="A2868" s="84"/>
      <c r="B2868" s="85"/>
      <c r="C2868" s="84"/>
      <c r="D2868" s="86"/>
      <c r="E2868" s="84"/>
      <c r="F2868" s="87"/>
    </row>
    <row r="2869" spans="1:6" x14ac:dyDescent="0.25">
      <c r="A2869" s="84"/>
      <c r="B2869" s="85"/>
      <c r="C2869" s="84"/>
      <c r="D2869" s="86"/>
      <c r="E2869" s="84"/>
      <c r="F2869" s="87"/>
    </row>
    <row r="2870" spans="1:6" x14ac:dyDescent="0.25">
      <c r="A2870" s="84"/>
      <c r="B2870" s="85"/>
      <c r="C2870" s="84"/>
      <c r="D2870" s="86"/>
      <c r="E2870" s="84"/>
      <c r="F2870" s="87"/>
    </row>
    <row r="2871" spans="1:6" x14ac:dyDescent="0.25">
      <c r="A2871" s="84"/>
      <c r="B2871" s="85"/>
      <c r="C2871" s="84"/>
      <c r="D2871" s="86"/>
      <c r="E2871" s="84"/>
      <c r="F2871" s="87"/>
    </row>
    <row r="2872" spans="1:6" x14ac:dyDescent="0.25">
      <c r="A2872" s="84"/>
      <c r="B2872" s="85"/>
      <c r="C2872" s="84"/>
      <c r="D2872" s="86"/>
      <c r="E2872" s="84"/>
      <c r="F2872" s="87"/>
    </row>
    <row r="2873" spans="1:6" x14ac:dyDescent="0.25">
      <c r="A2873" s="84"/>
      <c r="B2873" s="85"/>
      <c r="C2873" s="84"/>
      <c r="D2873" s="86"/>
      <c r="E2873" s="84"/>
      <c r="F2873" s="87"/>
    </row>
    <row r="2874" spans="1:6" x14ac:dyDescent="0.25">
      <c r="A2874" s="84"/>
      <c r="B2874" s="85"/>
      <c r="C2874" s="84"/>
      <c r="D2874" s="86"/>
      <c r="E2874" s="84"/>
      <c r="F2874" s="87"/>
    </row>
    <row r="2875" spans="1:6" x14ac:dyDescent="0.25">
      <c r="A2875" s="84"/>
      <c r="B2875" s="85"/>
      <c r="C2875" s="84"/>
      <c r="D2875" s="86"/>
      <c r="E2875" s="84"/>
      <c r="F2875" s="87"/>
    </row>
    <row r="2876" spans="1:6" x14ac:dyDescent="0.25">
      <c r="A2876" s="84"/>
      <c r="B2876" s="85"/>
      <c r="C2876" s="84"/>
      <c r="D2876" s="86"/>
      <c r="E2876" s="84"/>
      <c r="F2876" s="87"/>
    </row>
    <row r="2877" spans="1:6" x14ac:dyDescent="0.25">
      <c r="A2877" s="84"/>
      <c r="B2877" s="85"/>
      <c r="C2877" s="84"/>
      <c r="D2877" s="86"/>
      <c r="E2877" s="84"/>
      <c r="F2877" s="87"/>
    </row>
    <row r="2878" spans="1:6" x14ac:dyDescent="0.25">
      <c r="A2878" s="84"/>
      <c r="B2878" s="85"/>
      <c r="C2878" s="84"/>
      <c r="D2878" s="86"/>
      <c r="E2878" s="84"/>
      <c r="F2878" s="87"/>
    </row>
    <row r="2879" spans="1:6" x14ac:dyDescent="0.25">
      <c r="A2879" s="84"/>
      <c r="B2879" s="85"/>
      <c r="C2879" s="84"/>
      <c r="D2879" s="86"/>
      <c r="E2879" s="84"/>
      <c r="F2879" s="87"/>
    </row>
    <row r="2880" spans="1:6" x14ac:dyDescent="0.25">
      <c r="A2880" s="84"/>
      <c r="B2880" s="85"/>
      <c r="C2880" s="84"/>
      <c r="D2880" s="86"/>
      <c r="E2880" s="84"/>
      <c r="F2880" s="87"/>
    </row>
    <row r="2881" spans="1:6" x14ac:dyDescent="0.25">
      <c r="A2881" s="84"/>
      <c r="B2881" s="85"/>
      <c r="C2881" s="84"/>
      <c r="D2881" s="86"/>
      <c r="E2881" s="84"/>
      <c r="F2881" s="87"/>
    </row>
    <row r="2882" spans="1:6" x14ac:dyDescent="0.25">
      <c r="A2882" s="84"/>
      <c r="B2882" s="85"/>
      <c r="C2882" s="84"/>
      <c r="D2882" s="86"/>
      <c r="E2882" s="84"/>
      <c r="F2882" s="87"/>
    </row>
    <row r="2883" spans="1:6" x14ac:dyDescent="0.25">
      <c r="A2883" s="84"/>
      <c r="B2883" s="85"/>
      <c r="C2883" s="84"/>
      <c r="D2883" s="86"/>
      <c r="E2883" s="84"/>
      <c r="F2883" s="87"/>
    </row>
    <row r="2884" spans="1:6" x14ac:dyDescent="0.25">
      <c r="A2884" s="84"/>
      <c r="B2884" s="85"/>
      <c r="C2884" s="84"/>
      <c r="D2884" s="86"/>
      <c r="E2884" s="84"/>
      <c r="F2884" s="87"/>
    </row>
    <row r="2885" spans="1:6" x14ac:dyDescent="0.25">
      <c r="A2885" s="84"/>
      <c r="B2885" s="85"/>
      <c r="C2885" s="84"/>
      <c r="D2885" s="86"/>
      <c r="E2885" s="84"/>
      <c r="F2885" s="87"/>
    </row>
    <row r="2886" spans="1:6" x14ac:dyDescent="0.25">
      <c r="A2886" s="84"/>
      <c r="B2886" s="85"/>
      <c r="C2886" s="84"/>
      <c r="D2886" s="86"/>
      <c r="E2886" s="84"/>
      <c r="F2886" s="87"/>
    </row>
    <row r="2887" spans="1:6" x14ac:dyDescent="0.25">
      <c r="A2887" s="84"/>
      <c r="B2887" s="85"/>
      <c r="C2887" s="84"/>
      <c r="D2887" s="86"/>
      <c r="E2887" s="84"/>
      <c r="F2887" s="87"/>
    </row>
    <row r="2888" spans="1:6" x14ac:dyDescent="0.25">
      <c r="A2888" s="84"/>
      <c r="B2888" s="85"/>
      <c r="C2888" s="84"/>
      <c r="D2888" s="86"/>
      <c r="E2888" s="84"/>
      <c r="F2888" s="87"/>
    </row>
    <row r="2889" spans="1:6" x14ac:dyDescent="0.25">
      <c r="A2889" s="84"/>
      <c r="B2889" s="85"/>
      <c r="C2889" s="84"/>
      <c r="D2889" s="86"/>
      <c r="E2889" s="84"/>
      <c r="F2889" s="87"/>
    </row>
    <row r="2890" spans="1:6" x14ac:dyDescent="0.25">
      <c r="A2890" s="84"/>
      <c r="B2890" s="85"/>
      <c r="C2890" s="84"/>
      <c r="D2890" s="86"/>
      <c r="E2890" s="84"/>
      <c r="F2890" s="87"/>
    </row>
    <row r="2891" spans="1:6" x14ac:dyDescent="0.25">
      <c r="A2891" s="84"/>
      <c r="B2891" s="85"/>
      <c r="C2891" s="84"/>
      <c r="D2891" s="86"/>
      <c r="E2891" s="84"/>
      <c r="F2891" s="87"/>
    </row>
    <row r="2892" spans="1:6" x14ac:dyDescent="0.25">
      <c r="A2892" s="84"/>
      <c r="B2892" s="85"/>
      <c r="C2892" s="84"/>
      <c r="D2892" s="86"/>
      <c r="E2892" s="84"/>
      <c r="F2892" s="87"/>
    </row>
    <row r="2893" spans="1:6" x14ac:dyDescent="0.25">
      <c r="A2893" s="84"/>
      <c r="B2893" s="85"/>
      <c r="C2893" s="84"/>
      <c r="D2893" s="86"/>
      <c r="E2893" s="84"/>
      <c r="F2893" s="87"/>
    </row>
    <row r="2894" spans="1:6" x14ac:dyDescent="0.25">
      <c r="A2894" s="84"/>
      <c r="B2894" s="85"/>
      <c r="C2894" s="84"/>
      <c r="D2894" s="86"/>
      <c r="E2894" s="84"/>
      <c r="F2894" s="87"/>
    </row>
    <row r="2895" spans="1:6" x14ac:dyDescent="0.25">
      <c r="A2895" s="84"/>
      <c r="B2895" s="85"/>
      <c r="C2895" s="84"/>
      <c r="D2895" s="86"/>
      <c r="E2895" s="84"/>
      <c r="F2895" s="87"/>
    </row>
    <row r="2896" spans="1:6" x14ac:dyDescent="0.25">
      <c r="A2896" s="84"/>
      <c r="B2896" s="85"/>
      <c r="C2896" s="84"/>
      <c r="D2896" s="86"/>
      <c r="E2896" s="84"/>
      <c r="F2896" s="87"/>
    </row>
    <row r="2897" spans="1:6" x14ac:dyDescent="0.25">
      <c r="A2897" s="84"/>
      <c r="B2897" s="85"/>
      <c r="C2897" s="84"/>
      <c r="D2897" s="86"/>
      <c r="E2897" s="84"/>
      <c r="F2897" s="87"/>
    </row>
    <row r="2898" spans="1:6" x14ac:dyDescent="0.25">
      <c r="A2898" s="84"/>
      <c r="B2898" s="85"/>
      <c r="C2898" s="84"/>
      <c r="D2898" s="86"/>
      <c r="E2898" s="84"/>
      <c r="F2898" s="87"/>
    </row>
    <row r="2899" spans="1:6" x14ac:dyDescent="0.25">
      <c r="A2899" s="84"/>
      <c r="B2899" s="85"/>
      <c r="C2899" s="84"/>
      <c r="D2899" s="86"/>
      <c r="E2899" s="84"/>
      <c r="F2899" s="87"/>
    </row>
    <row r="2900" spans="1:6" x14ac:dyDescent="0.25">
      <c r="A2900" s="84"/>
      <c r="B2900" s="85"/>
      <c r="C2900" s="84"/>
      <c r="D2900" s="86"/>
      <c r="E2900" s="84"/>
      <c r="F2900" s="87"/>
    </row>
    <row r="2901" spans="1:6" x14ac:dyDescent="0.25">
      <c r="A2901" s="84"/>
      <c r="B2901" s="85"/>
      <c r="C2901" s="84"/>
      <c r="D2901" s="86"/>
      <c r="E2901" s="84"/>
      <c r="F2901" s="87"/>
    </row>
    <row r="2902" spans="1:6" x14ac:dyDescent="0.25">
      <c r="A2902" s="84"/>
      <c r="B2902" s="85"/>
      <c r="C2902" s="84"/>
      <c r="D2902" s="86"/>
      <c r="E2902" s="84"/>
      <c r="F2902" s="87"/>
    </row>
    <row r="2903" spans="1:6" x14ac:dyDescent="0.25">
      <c r="A2903" s="84"/>
      <c r="B2903" s="85"/>
      <c r="C2903" s="84"/>
      <c r="D2903" s="86"/>
      <c r="E2903" s="84"/>
      <c r="F2903" s="87"/>
    </row>
    <row r="2904" spans="1:6" x14ac:dyDescent="0.25">
      <c r="A2904" s="84"/>
      <c r="B2904" s="85"/>
      <c r="C2904" s="84"/>
      <c r="D2904" s="86"/>
      <c r="E2904" s="84"/>
      <c r="F2904" s="87"/>
    </row>
    <row r="2905" spans="1:6" x14ac:dyDescent="0.25">
      <c r="A2905" s="84"/>
      <c r="B2905" s="85"/>
      <c r="C2905" s="84"/>
      <c r="D2905" s="86"/>
      <c r="E2905" s="84"/>
      <c r="F2905" s="87"/>
    </row>
    <row r="2906" spans="1:6" x14ac:dyDescent="0.25">
      <c r="A2906" s="84"/>
      <c r="B2906" s="85"/>
      <c r="C2906" s="84"/>
      <c r="D2906" s="86"/>
      <c r="E2906" s="84"/>
      <c r="F2906" s="87"/>
    </row>
    <row r="2907" spans="1:6" x14ac:dyDescent="0.25">
      <c r="A2907" s="84"/>
      <c r="B2907" s="85"/>
      <c r="C2907" s="84"/>
      <c r="D2907" s="86"/>
      <c r="E2907" s="84"/>
      <c r="F2907" s="87"/>
    </row>
    <row r="2908" spans="1:6" x14ac:dyDescent="0.25">
      <c r="A2908" s="84"/>
      <c r="B2908" s="85"/>
      <c r="C2908" s="84"/>
      <c r="D2908" s="86"/>
      <c r="E2908" s="84"/>
      <c r="F2908" s="87"/>
    </row>
    <row r="2909" spans="1:6" x14ac:dyDescent="0.25">
      <c r="A2909" s="84"/>
      <c r="B2909" s="85"/>
      <c r="C2909" s="84"/>
      <c r="D2909" s="86"/>
      <c r="E2909" s="84"/>
      <c r="F2909" s="87"/>
    </row>
    <row r="2910" spans="1:6" x14ac:dyDescent="0.25">
      <c r="A2910" s="84"/>
      <c r="B2910" s="85"/>
      <c r="C2910" s="84"/>
      <c r="D2910" s="86"/>
      <c r="E2910" s="84"/>
      <c r="F2910" s="87"/>
    </row>
    <row r="2911" spans="1:6" x14ac:dyDescent="0.25">
      <c r="A2911" s="84"/>
      <c r="B2911" s="85"/>
      <c r="C2911" s="84"/>
      <c r="D2911" s="86"/>
      <c r="E2911" s="84"/>
      <c r="F2911" s="87"/>
    </row>
    <row r="2912" spans="1:6" x14ac:dyDescent="0.25">
      <c r="A2912" s="84"/>
      <c r="B2912" s="85"/>
      <c r="C2912" s="84"/>
      <c r="D2912" s="86"/>
      <c r="E2912" s="84"/>
      <c r="F2912" s="87"/>
    </row>
    <row r="2913" spans="1:6" x14ac:dyDescent="0.25">
      <c r="A2913" s="84"/>
      <c r="B2913" s="85"/>
      <c r="C2913" s="84"/>
      <c r="D2913" s="86"/>
      <c r="E2913" s="84"/>
      <c r="F2913" s="87"/>
    </row>
    <row r="2914" spans="1:6" x14ac:dyDescent="0.25">
      <c r="A2914" s="84"/>
      <c r="B2914" s="85"/>
      <c r="C2914" s="84"/>
      <c r="D2914" s="86"/>
      <c r="E2914" s="84"/>
      <c r="F2914" s="87"/>
    </row>
    <row r="2915" spans="1:6" x14ac:dyDescent="0.25">
      <c r="A2915" s="84"/>
      <c r="B2915" s="85"/>
      <c r="C2915" s="84"/>
      <c r="D2915" s="86"/>
      <c r="E2915" s="84"/>
      <c r="F2915" s="87"/>
    </row>
    <row r="2916" spans="1:6" x14ac:dyDescent="0.25">
      <c r="A2916" s="84"/>
      <c r="B2916" s="85"/>
      <c r="C2916" s="84"/>
      <c r="D2916" s="86"/>
      <c r="E2916" s="84"/>
      <c r="F2916" s="87"/>
    </row>
    <row r="2917" spans="1:6" x14ac:dyDescent="0.25">
      <c r="A2917" s="84"/>
      <c r="B2917" s="85"/>
      <c r="C2917" s="84"/>
      <c r="D2917" s="86"/>
      <c r="E2917" s="84"/>
      <c r="F2917" s="87"/>
    </row>
    <row r="2918" spans="1:6" x14ac:dyDescent="0.25">
      <c r="A2918" s="84"/>
      <c r="B2918" s="85"/>
      <c r="C2918" s="84"/>
      <c r="D2918" s="86"/>
      <c r="E2918" s="84"/>
      <c r="F2918" s="87"/>
    </row>
    <row r="2919" spans="1:6" x14ac:dyDescent="0.25">
      <c r="A2919" s="84"/>
      <c r="B2919" s="85"/>
      <c r="C2919" s="84"/>
      <c r="D2919" s="86"/>
      <c r="E2919" s="84"/>
      <c r="F2919" s="87"/>
    </row>
    <row r="2920" spans="1:6" x14ac:dyDescent="0.25">
      <c r="A2920" s="84"/>
      <c r="B2920" s="85"/>
      <c r="C2920" s="84"/>
      <c r="D2920" s="86"/>
      <c r="E2920" s="84"/>
      <c r="F2920" s="87"/>
    </row>
    <row r="2921" spans="1:6" x14ac:dyDescent="0.25">
      <c r="A2921" s="84"/>
      <c r="B2921" s="85"/>
      <c r="C2921" s="84"/>
      <c r="D2921" s="86"/>
      <c r="E2921" s="84"/>
      <c r="F2921" s="87"/>
    </row>
    <row r="2922" spans="1:6" x14ac:dyDescent="0.25">
      <c r="A2922" s="84"/>
      <c r="B2922" s="85"/>
      <c r="C2922" s="84"/>
      <c r="D2922" s="86"/>
      <c r="E2922" s="84"/>
      <c r="F2922" s="87"/>
    </row>
    <row r="2923" spans="1:6" x14ac:dyDescent="0.25">
      <c r="A2923" s="84"/>
      <c r="B2923" s="85"/>
      <c r="C2923" s="84"/>
      <c r="D2923" s="86"/>
      <c r="E2923" s="84"/>
      <c r="F2923" s="87"/>
    </row>
    <row r="2924" spans="1:6" x14ac:dyDescent="0.25">
      <c r="A2924" s="84"/>
      <c r="B2924" s="85"/>
      <c r="C2924" s="84"/>
      <c r="D2924" s="86"/>
      <c r="E2924" s="84"/>
      <c r="F2924" s="87"/>
    </row>
    <row r="2925" spans="1:6" x14ac:dyDescent="0.25">
      <c r="A2925" s="84"/>
      <c r="B2925" s="85"/>
      <c r="C2925" s="84"/>
      <c r="D2925" s="86"/>
      <c r="E2925" s="84"/>
      <c r="F2925" s="87"/>
    </row>
    <row r="2926" spans="1:6" x14ac:dyDescent="0.25">
      <c r="A2926" s="84"/>
      <c r="B2926" s="85"/>
      <c r="C2926" s="84"/>
      <c r="D2926" s="86"/>
      <c r="E2926" s="84"/>
      <c r="F2926" s="87"/>
    </row>
    <row r="2927" spans="1:6" x14ac:dyDescent="0.25">
      <c r="A2927" s="84"/>
      <c r="B2927" s="85"/>
      <c r="C2927" s="84"/>
      <c r="D2927" s="86"/>
      <c r="E2927" s="84"/>
      <c r="F2927" s="87"/>
    </row>
    <row r="2928" spans="1:6" x14ac:dyDescent="0.25">
      <c r="A2928" s="84"/>
      <c r="B2928" s="85"/>
      <c r="C2928" s="84"/>
      <c r="D2928" s="86"/>
      <c r="E2928" s="84"/>
      <c r="F2928" s="87"/>
    </row>
    <row r="2929" spans="1:6" x14ac:dyDescent="0.25">
      <c r="A2929" s="84"/>
      <c r="B2929" s="85"/>
      <c r="C2929" s="84"/>
      <c r="D2929" s="86"/>
      <c r="E2929" s="84"/>
      <c r="F2929" s="87"/>
    </row>
    <row r="2930" spans="1:6" x14ac:dyDescent="0.25">
      <c r="A2930" s="84"/>
      <c r="B2930" s="85"/>
      <c r="C2930" s="84"/>
      <c r="D2930" s="86"/>
      <c r="E2930" s="84"/>
      <c r="F2930" s="87"/>
    </row>
    <row r="2931" spans="1:6" x14ac:dyDescent="0.25">
      <c r="A2931" s="84"/>
      <c r="B2931" s="85"/>
      <c r="C2931" s="84"/>
      <c r="D2931" s="86"/>
      <c r="E2931" s="84"/>
      <c r="F2931" s="87"/>
    </row>
    <row r="2932" spans="1:6" x14ac:dyDescent="0.25">
      <c r="A2932" s="84"/>
      <c r="B2932" s="85"/>
      <c r="C2932" s="84"/>
      <c r="D2932" s="86"/>
      <c r="E2932" s="84"/>
      <c r="F2932" s="87"/>
    </row>
    <row r="2933" spans="1:6" x14ac:dyDescent="0.25">
      <c r="A2933" s="84"/>
      <c r="B2933" s="85"/>
      <c r="C2933" s="84"/>
      <c r="D2933" s="86"/>
      <c r="E2933" s="84"/>
      <c r="F2933" s="87"/>
    </row>
    <row r="2934" spans="1:6" x14ac:dyDescent="0.25">
      <c r="A2934" s="84"/>
      <c r="B2934" s="85"/>
      <c r="C2934" s="84"/>
      <c r="D2934" s="86"/>
      <c r="E2934" s="84"/>
      <c r="F2934" s="87"/>
    </row>
    <row r="2935" spans="1:6" x14ac:dyDescent="0.25">
      <c r="A2935" s="84"/>
      <c r="B2935" s="85"/>
      <c r="C2935" s="84"/>
      <c r="D2935" s="86"/>
      <c r="E2935" s="84"/>
      <c r="F2935" s="87"/>
    </row>
    <row r="2936" spans="1:6" x14ac:dyDescent="0.25">
      <c r="A2936" s="84"/>
      <c r="B2936" s="85"/>
      <c r="C2936" s="84"/>
      <c r="D2936" s="86"/>
      <c r="E2936" s="84"/>
      <c r="F2936" s="87"/>
    </row>
    <row r="2937" spans="1:6" x14ac:dyDescent="0.25">
      <c r="A2937" s="84"/>
      <c r="B2937" s="85"/>
      <c r="C2937" s="84"/>
      <c r="D2937" s="86"/>
      <c r="E2937" s="84"/>
      <c r="F2937" s="87"/>
    </row>
    <row r="2938" spans="1:6" x14ac:dyDescent="0.25">
      <c r="A2938" s="84"/>
      <c r="B2938" s="85"/>
      <c r="C2938" s="84"/>
      <c r="D2938" s="86"/>
      <c r="E2938" s="84"/>
      <c r="F2938" s="87"/>
    </row>
    <row r="2939" spans="1:6" x14ac:dyDescent="0.25">
      <c r="A2939" s="84"/>
      <c r="B2939" s="85"/>
      <c r="C2939" s="84"/>
      <c r="D2939" s="86"/>
      <c r="E2939" s="84"/>
      <c r="F2939" s="87"/>
    </row>
    <row r="2940" spans="1:6" x14ac:dyDescent="0.25">
      <c r="A2940" s="84"/>
      <c r="B2940" s="85"/>
      <c r="C2940" s="84"/>
      <c r="D2940" s="86"/>
      <c r="E2940" s="84"/>
      <c r="F2940" s="87"/>
    </row>
    <row r="2941" spans="1:6" x14ac:dyDescent="0.25">
      <c r="A2941" s="84"/>
      <c r="B2941" s="85"/>
      <c r="C2941" s="84"/>
      <c r="D2941" s="86"/>
      <c r="E2941" s="84"/>
      <c r="F2941" s="87"/>
    </row>
    <row r="2942" spans="1:6" x14ac:dyDescent="0.25">
      <c r="A2942" s="84"/>
      <c r="B2942" s="85"/>
      <c r="C2942" s="84"/>
      <c r="D2942" s="86"/>
      <c r="E2942" s="84"/>
      <c r="F2942" s="87"/>
    </row>
    <row r="2943" spans="1:6" x14ac:dyDescent="0.25">
      <c r="A2943" s="84"/>
      <c r="B2943" s="85"/>
      <c r="C2943" s="84"/>
      <c r="D2943" s="86"/>
      <c r="E2943" s="84"/>
      <c r="F2943" s="87"/>
    </row>
    <row r="2944" spans="1:6" x14ac:dyDescent="0.25">
      <c r="A2944" s="84"/>
      <c r="B2944" s="85"/>
      <c r="C2944" s="84"/>
      <c r="D2944" s="86"/>
      <c r="E2944" s="84"/>
      <c r="F2944" s="87"/>
    </row>
    <row r="2945" spans="1:6" x14ac:dyDescent="0.25">
      <c r="A2945" s="84"/>
      <c r="B2945" s="85"/>
      <c r="C2945" s="84"/>
      <c r="D2945" s="86"/>
      <c r="E2945" s="84"/>
      <c r="F2945" s="87"/>
    </row>
    <row r="2946" spans="1:6" x14ac:dyDescent="0.25">
      <c r="A2946" s="84"/>
      <c r="B2946" s="85"/>
      <c r="C2946" s="84"/>
      <c r="D2946" s="86"/>
      <c r="E2946" s="84"/>
      <c r="F2946" s="87"/>
    </row>
    <row r="2947" spans="1:6" x14ac:dyDescent="0.25">
      <c r="A2947" s="84"/>
      <c r="B2947" s="85"/>
      <c r="C2947" s="84"/>
      <c r="D2947" s="86"/>
      <c r="E2947" s="84"/>
      <c r="F2947" s="87"/>
    </row>
    <row r="2948" spans="1:6" x14ac:dyDescent="0.25">
      <c r="A2948" s="84"/>
      <c r="B2948" s="85"/>
      <c r="C2948" s="84"/>
      <c r="D2948" s="86"/>
      <c r="E2948" s="84"/>
      <c r="F2948" s="87"/>
    </row>
    <row r="2949" spans="1:6" x14ac:dyDescent="0.25">
      <c r="A2949" s="84"/>
      <c r="B2949" s="85"/>
      <c r="C2949" s="84"/>
      <c r="D2949" s="86"/>
      <c r="E2949" s="84"/>
      <c r="F2949" s="87"/>
    </row>
    <row r="2950" spans="1:6" x14ac:dyDescent="0.25">
      <c r="A2950" s="84"/>
      <c r="B2950" s="85"/>
      <c r="C2950" s="84"/>
      <c r="D2950" s="86"/>
      <c r="E2950" s="84"/>
      <c r="F2950" s="87"/>
    </row>
    <row r="2951" spans="1:6" x14ac:dyDescent="0.25">
      <c r="A2951" s="84"/>
      <c r="B2951" s="85"/>
      <c r="C2951" s="84"/>
      <c r="D2951" s="86"/>
      <c r="E2951" s="84"/>
      <c r="F2951" s="87"/>
    </row>
    <row r="2952" spans="1:6" x14ac:dyDescent="0.25">
      <c r="A2952" s="84"/>
      <c r="B2952" s="85"/>
      <c r="C2952" s="84"/>
      <c r="D2952" s="86"/>
      <c r="E2952" s="84"/>
      <c r="F2952" s="87"/>
    </row>
    <row r="2953" spans="1:6" x14ac:dyDescent="0.25">
      <c r="A2953" s="84"/>
      <c r="B2953" s="85"/>
      <c r="C2953" s="84"/>
      <c r="D2953" s="86"/>
      <c r="E2953" s="84"/>
      <c r="F2953" s="87"/>
    </row>
    <row r="2954" spans="1:6" x14ac:dyDescent="0.25">
      <c r="A2954" s="84"/>
      <c r="B2954" s="85"/>
      <c r="C2954" s="84"/>
      <c r="D2954" s="86"/>
      <c r="E2954" s="84"/>
      <c r="F2954" s="87"/>
    </row>
    <row r="2955" spans="1:6" x14ac:dyDescent="0.25">
      <c r="A2955" s="84"/>
      <c r="B2955" s="85"/>
      <c r="C2955" s="84"/>
      <c r="D2955" s="86"/>
      <c r="E2955" s="84"/>
      <c r="F2955" s="87"/>
    </row>
    <row r="2956" spans="1:6" x14ac:dyDescent="0.25">
      <c r="A2956" s="84"/>
      <c r="B2956" s="85"/>
      <c r="C2956" s="84"/>
      <c r="D2956" s="86"/>
      <c r="E2956" s="84"/>
      <c r="F2956" s="87"/>
    </row>
    <row r="2957" spans="1:6" x14ac:dyDescent="0.25">
      <c r="A2957" s="84"/>
      <c r="B2957" s="85"/>
      <c r="C2957" s="84"/>
      <c r="D2957" s="86"/>
      <c r="E2957" s="84"/>
      <c r="F2957" s="87"/>
    </row>
    <row r="2958" spans="1:6" x14ac:dyDescent="0.25">
      <c r="A2958" s="84"/>
      <c r="B2958" s="85"/>
      <c r="C2958" s="84"/>
      <c r="D2958" s="86"/>
      <c r="E2958" s="84"/>
      <c r="F2958" s="87"/>
    </row>
    <row r="2959" spans="1:6" x14ac:dyDescent="0.25">
      <c r="A2959" s="84"/>
      <c r="B2959" s="85"/>
      <c r="C2959" s="84"/>
      <c r="D2959" s="86"/>
      <c r="E2959" s="84"/>
      <c r="F2959" s="87"/>
    </row>
    <row r="2960" spans="1:6" x14ac:dyDescent="0.25">
      <c r="A2960" s="84"/>
      <c r="B2960" s="85"/>
      <c r="C2960" s="84"/>
      <c r="D2960" s="86"/>
      <c r="E2960" s="84"/>
      <c r="F2960" s="87"/>
    </row>
    <row r="2961" spans="1:6" x14ac:dyDescent="0.25">
      <c r="A2961" s="84"/>
      <c r="B2961" s="85"/>
      <c r="C2961" s="84"/>
      <c r="D2961" s="86"/>
      <c r="E2961" s="84"/>
      <c r="F2961" s="87"/>
    </row>
    <row r="2962" spans="1:6" x14ac:dyDescent="0.25">
      <c r="A2962" s="84"/>
      <c r="B2962" s="85"/>
      <c r="C2962" s="84"/>
      <c r="D2962" s="86"/>
      <c r="E2962" s="84"/>
      <c r="F2962" s="87"/>
    </row>
    <row r="2963" spans="1:6" x14ac:dyDescent="0.25">
      <c r="A2963" s="84"/>
      <c r="B2963" s="85"/>
      <c r="C2963" s="84"/>
      <c r="D2963" s="86"/>
      <c r="E2963" s="84"/>
      <c r="F2963" s="87"/>
    </row>
    <row r="2964" spans="1:6" x14ac:dyDescent="0.25">
      <c r="A2964" s="84"/>
      <c r="B2964" s="85"/>
      <c r="C2964" s="84"/>
      <c r="D2964" s="86"/>
      <c r="E2964" s="84"/>
      <c r="F2964" s="87"/>
    </row>
    <row r="2965" spans="1:6" x14ac:dyDescent="0.25">
      <c r="A2965" s="84"/>
      <c r="B2965" s="85"/>
      <c r="C2965" s="84"/>
      <c r="D2965" s="86"/>
      <c r="E2965" s="84"/>
      <c r="F2965" s="87"/>
    </row>
    <row r="2966" spans="1:6" x14ac:dyDescent="0.25">
      <c r="A2966" s="84"/>
      <c r="B2966" s="85"/>
      <c r="C2966" s="84"/>
      <c r="D2966" s="86"/>
      <c r="E2966" s="84"/>
      <c r="F2966" s="87"/>
    </row>
    <row r="2967" spans="1:6" x14ac:dyDescent="0.25">
      <c r="A2967" s="84"/>
      <c r="B2967" s="85"/>
      <c r="C2967" s="84"/>
      <c r="D2967" s="86"/>
      <c r="E2967" s="84"/>
      <c r="F2967" s="87"/>
    </row>
    <row r="2968" spans="1:6" x14ac:dyDescent="0.25">
      <c r="A2968" s="84"/>
      <c r="B2968" s="85"/>
      <c r="C2968" s="84"/>
      <c r="D2968" s="86"/>
      <c r="E2968" s="84"/>
      <c r="F2968" s="87"/>
    </row>
    <row r="2969" spans="1:6" x14ac:dyDescent="0.25">
      <c r="A2969" s="84"/>
      <c r="B2969" s="85"/>
      <c r="C2969" s="84"/>
      <c r="D2969" s="86"/>
      <c r="E2969" s="84"/>
      <c r="F2969" s="87"/>
    </row>
    <row r="2970" spans="1:6" x14ac:dyDescent="0.25">
      <c r="A2970" s="84"/>
      <c r="B2970" s="85"/>
      <c r="C2970" s="84"/>
      <c r="D2970" s="86"/>
      <c r="E2970" s="84"/>
      <c r="F2970" s="87"/>
    </row>
    <row r="2971" spans="1:6" x14ac:dyDescent="0.25">
      <c r="A2971" s="84"/>
      <c r="B2971" s="85"/>
      <c r="C2971" s="84"/>
      <c r="D2971" s="86"/>
      <c r="E2971" s="84"/>
      <c r="F2971" s="87"/>
    </row>
    <row r="2972" spans="1:6" x14ac:dyDescent="0.25">
      <c r="A2972" s="84"/>
      <c r="B2972" s="85"/>
      <c r="C2972" s="84"/>
      <c r="D2972" s="86"/>
      <c r="E2972" s="84"/>
      <c r="F2972" s="87"/>
    </row>
    <row r="2973" spans="1:6" x14ac:dyDescent="0.25">
      <c r="A2973" s="84"/>
      <c r="B2973" s="85"/>
      <c r="C2973" s="84"/>
      <c r="D2973" s="86"/>
      <c r="E2973" s="84"/>
      <c r="F2973" s="87"/>
    </row>
    <row r="2974" spans="1:6" x14ac:dyDescent="0.25">
      <c r="A2974" s="84"/>
      <c r="B2974" s="85"/>
      <c r="C2974" s="84"/>
      <c r="D2974" s="86"/>
      <c r="E2974" s="84"/>
      <c r="F2974" s="87"/>
    </row>
    <row r="2975" spans="1:6" x14ac:dyDescent="0.25">
      <c r="A2975" s="84"/>
      <c r="B2975" s="85"/>
      <c r="C2975" s="84"/>
      <c r="D2975" s="86"/>
      <c r="E2975" s="84"/>
      <c r="F2975" s="87"/>
    </row>
    <row r="2976" spans="1:6" x14ac:dyDescent="0.25">
      <c r="A2976" s="84"/>
      <c r="B2976" s="85"/>
      <c r="C2976" s="84"/>
      <c r="D2976" s="86"/>
      <c r="E2976" s="84"/>
      <c r="F2976" s="87"/>
    </row>
    <row r="2977" spans="1:6" x14ac:dyDescent="0.25">
      <c r="A2977" s="84"/>
      <c r="B2977" s="85"/>
      <c r="C2977" s="84"/>
      <c r="D2977" s="86"/>
      <c r="E2977" s="84"/>
      <c r="F2977" s="87"/>
    </row>
    <row r="2978" spans="1:6" x14ac:dyDescent="0.25">
      <c r="A2978" s="84"/>
      <c r="B2978" s="85"/>
      <c r="C2978" s="84"/>
      <c r="D2978" s="86"/>
      <c r="E2978" s="84"/>
      <c r="F2978" s="87"/>
    </row>
    <row r="2979" spans="1:6" x14ac:dyDescent="0.25">
      <c r="A2979" s="84"/>
      <c r="B2979" s="85"/>
      <c r="C2979" s="84"/>
      <c r="D2979" s="86"/>
      <c r="E2979" s="84"/>
      <c r="F2979" s="87"/>
    </row>
    <row r="2980" spans="1:6" x14ac:dyDescent="0.25">
      <c r="A2980" s="84"/>
      <c r="B2980" s="85"/>
      <c r="C2980" s="84"/>
      <c r="D2980" s="86"/>
      <c r="E2980" s="84"/>
      <c r="F2980" s="87"/>
    </row>
    <row r="2981" spans="1:6" x14ac:dyDescent="0.25">
      <c r="A2981" s="84"/>
      <c r="B2981" s="85"/>
      <c r="C2981" s="84"/>
      <c r="D2981" s="86"/>
      <c r="E2981" s="84"/>
      <c r="F2981" s="87"/>
    </row>
    <row r="2982" spans="1:6" x14ac:dyDescent="0.25">
      <c r="A2982" s="84"/>
      <c r="B2982" s="85"/>
      <c r="C2982" s="84"/>
      <c r="D2982" s="86"/>
      <c r="E2982" s="84"/>
      <c r="F2982" s="87"/>
    </row>
    <row r="2983" spans="1:6" x14ac:dyDescent="0.25">
      <c r="A2983" s="84"/>
      <c r="B2983" s="85"/>
      <c r="C2983" s="84"/>
      <c r="D2983" s="86"/>
      <c r="E2983" s="84"/>
      <c r="F2983" s="87"/>
    </row>
    <row r="2984" spans="1:6" x14ac:dyDescent="0.25">
      <c r="A2984" s="84"/>
      <c r="B2984" s="85"/>
      <c r="C2984" s="84"/>
      <c r="D2984" s="86"/>
      <c r="E2984" s="84"/>
      <c r="F2984" s="87"/>
    </row>
    <row r="2985" spans="1:6" x14ac:dyDescent="0.25">
      <c r="A2985" s="84"/>
      <c r="B2985" s="85"/>
      <c r="C2985" s="84"/>
      <c r="D2985" s="86"/>
      <c r="E2985" s="84"/>
      <c r="F2985" s="87"/>
    </row>
    <row r="2986" spans="1:6" x14ac:dyDescent="0.25">
      <c r="A2986" s="84"/>
      <c r="B2986" s="85"/>
      <c r="C2986" s="84"/>
      <c r="D2986" s="86"/>
      <c r="E2986" s="84"/>
      <c r="F2986" s="87"/>
    </row>
    <row r="2987" spans="1:6" x14ac:dyDescent="0.25">
      <c r="A2987" s="84"/>
      <c r="B2987" s="85"/>
      <c r="C2987" s="84"/>
      <c r="D2987" s="86"/>
      <c r="E2987" s="84"/>
      <c r="F2987" s="87"/>
    </row>
    <row r="2988" spans="1:6" x14ac:dyDescent="0.25">
      <c r="A2988" s="84"/>
      <c r="B2988" s="85"/>
      <c r="C2988" s="84"/>
      <c r="D2988" s="86"/>
      <c r="E2988" s="84"/>
      <c r="F2988" s="87"/>
    </row>
    <row r="2989" spans="1:6" x14ac:dyDescent="0.25">
      <c r="A2989" s="84"/>
      <c r="B2989" s="85"/>
      <c r="C2989" s="84"/>
      <c r="D2989" s="86"/>
      <c r="E2989" s="84"/>
      <c r="F2989" s="87"/>
    </row>
    <row r="2990" spans="1:6" x14ac:dyDescent="0.25">
      <c r="A2990" s="84"/>
      <c r="B2990" s="85"/>
      <c r="C2990" s="84"/>
      <c r="D2990" s="86"/>
      <c r="E2990" s="84"/>
      <c r="F2990" s="87"/>
    </row>
    <row r="2991" spans="1:6" x14ac:dyDescent="0.25">
      <c r="A2991" s="84"/>
      <c r="B2991" s="85"/>
      <c r="C2991" s="84"/>
      <c r="D2991" s="86"/>
      <c r="E2991" s="84"/>
      <c r="F2991" s="87"/>
    </row>
    <row r="2992" spans="1:6" x14ac:dyDescent="0.25">
      <c r="A2992" s="84"/>
      <c r="B2992" s="85"/>
      <c r="C2992" s="84"/>
      <c r="D2992" s="86"/>
      <c r="E2992" s="84"/>
      <c r="F2992" s="87"/>
    </row>
    <row r="2993" spans="1:6" x14ac:dyDescent="0.25">
      <c r="A2993" s="84"/>
      <c r="B2993" s="85"/>
      <c r="C2993" s="84"/>
      <c r="D2993" s="86"/>
      <c r="E2993" s="84"/>
      <c r="F2993" s="87"/>
    </row>
    <row r="2994" spans="1:6" x14ac:dyDescent="0.25">
      <c r="A2994" s="84"/>
      <c r="B2994" s="85"/>
      <c r="C2994" s="84"/>
      <c r="D2994" s="86"/>
      <c r="E2994" s="84"/>
      <c r="F2994" s="87"/>
    </row>
    <row r="2995" spans="1:6" x14ac:dyDescent="0.25">
      <c r="A2995" s="84"/>
      <c r="B2995" s="85"/>
      <c r="C2995" s="84"/>
      <c r="D2995" s="86"/>
      <c r="E2995" s="84"/>
      <c r="F2995" s="87"/>
    </row>
    <row r="2996" spans="1:6" x14ac:dyDescent="0.25">
      <c r="A2996" s="84"/>
      <c r="B2996" s="85"/>
      <c r="C2996" s="84"/>
      <c r="D2996" s="86"/>
      <c r="E2996" s="84"/>
      <c r="F2996" s="87"/>
    </row>
    <row r="2997" spans="1:6" x14ac:dyDescent="0.25">
      <c r="A2997" s="84"/>
      <c r="B2997" s="85"/>
      <c r="C2997" s="84"/>
      <c r="D2997" s="86"/>
      <c r="E2997" s="84"/>
      <c r="F2997" s="87"/>
    </row>
    <row r="2998" spans="1:6" x14ac:dyDescent="0.25">
      <c r="A2998" s="84"/>
      <c r="B2998" s="85"/>
      <c r="C2998" s="84"/>
      <c r="D2998" s="86"/>
      <c r="E2998" s="84"/>
      <c r="F2998" s="87"/>
    </row>
    <row r="2999" spans="1:6" x14ac:dyDescent="0.25">
      <c r="A2999" s="84"/>
      <c r="B2999" s="85"/>
      <c r="C2999" s="84"/>
      <c r="D2999" s="86"/>
      <c r="E2999" s="84"/>
      <c r="F2999" s="87"/>
    </row>
    <row r="3000" spans="1:6" x14ac:dyDescent="0.25">
      <c r="A3000" s="84"/>
      <c r="B3000" s="85"/>
      <c r="C3000" s="84"/>
      <c r="D3000" s="86"/>
      <c r="E3000" s="84"/>
      <c r="F3000" s="87"/>
    </row>
    <row r="3001" spans="1:6" x14ac:dyDescent="0.25">
      <c r="A3001" s="84"/>
      <c r="B3001" s="85"/>
      <c r="C3001" s="84"/>
      <c r="D3001" s="86"/>
      <c r="E3001" s="84"/>
      <c r="F3001" s="87"/>
    </row>
    <row r="3002" spans="1:6" x14ac:dyDescent="0.25">
      <c r="A3002" s="84"/>
      <c r="B3002" s="85"/>
      <c r="C3002" s="84"/>
      <c r="D3002" s="86"/>
      <c r="E3002" s="84"/>
      <c r="F3002" s="87"/>
    </row>
    <row r="3003" spans="1:6" x14ac:dyDescent="0.25">
      <c r="A3003" s="84"/>
      <c r="B3003" s="85"/>
      <c r="C3003" s="84"/>
      <c r="D3003" s="86"/>
      <c r="E3003" s="84"/>
      <c r="F3003" s="87"/>
    </row>
    <row r="3004" spans="1:6" x14ac:dyDescent="0.25">
      <c r="A3004" s="84"/>
      <c r="B3004" s="85"/>
      <c r="C3004" s="84"/>
      <c r="D3004" s="86"/>
      <c r="E3004" s="84"/>
      <c r="F3004" s="87"/>
    </row>
    <row r="3005" spans="1:6" x14ac:dyDescent="0.25">
      <c r="A3005" s="84"/>
      <c r="B3005" s="85"/>
      <c r="C3005" s="84"/>
      <c r="D3005" s="86"/>
      <c r="E3005" s="84"/>
      <c r="F3005" s="87"/>
    </row>
    <row r="3006" spans="1:6" x14ac:dyDescent="0.25">
      <c r="A3006" s="84"/>
      <c r="B3006" s="85"/>
      <c r="C3006" s="84"/>
      <c r="D3006" s="86"/>
      <c r="E3006" s="84"/>
      <c r="F3006" s="87"/>
    </row>
    <row r="3007" spans="1:6" x14ac:dyDescent="0.25">
      <c r="A3007" s="84"/>
      <c r="B3007" s="85"/>
      <c r="C3007" s="84"/>
      <c r="D3007" s="86"/>
      <c r="E3007" s="84"/>
      <c r="F3007" s="87"/>
    </row>
    <row r="3008" spans="1:6" x14ac:dyDescent="0.25">
      <c r="A3008" s="84"/>
      <c r="B3008" s="85"/>
      <c r="C3008" s="84"/>
      <c r="D3008" s="86"/>
      <c r="E3008" s="84"/>
      <c r="F3008" s="87"/>
    </row>
    <row r="3009" spans="1:6" x14ac:dyDescent="0.25">
      <c r="A3009" s="84"/>
      <c r="B3009" s="85"/>
      <c r="C3009" s="84"/>
      <c r="D3009" s="86"/>
      <c r="E3009" s="84"/>
      <c r="F3009" s="87"/>
    </row>
    <row r="3010" spans="1:6" x14ac:dyDescent="0.25">
      <c r="A3010" s="84"/>
      <c r="B3010" s="85"/>
      <c r="C3010" s="84"/>
      <c r="D3010" s="86"/>
      <c r="E3010" s="84"/>
      <c r="F3010" s="87"/>
    </row>
    <row r="3011" spans="1:6" x14ac:dyDescent="0.25">
      <c r="A3011" s="84"/>
      <c r="B3011" s="85"/>
      <c r="C3011" s="84"/>
      <c r="D3011" s="86"/>
      <c r="E3011" s="84"/>
      <c r="F3011" s="87"/>
    </row>
    <row r="3012" spans="1:6" x14ac:dyDescent="0.25">
      <c r="A3012" s="84"/>
      <c r="B3012" s="85"/>
      <c r="C3012" s="84"/>
      <c r="D3012" s="86"/>
      <c r="E3012" s="84"/>
      <c r="F3012" s="87"/>
    </row>
    <row r="3013" spans="1:6" x14ac:dyDescent="0.25">
      <c r="A3013" s="84"/>
      <c r="B3013" s="85"/>
      <c r="C3013" s="84"/>
      <c r="D3013" s="86"/>
      <c r="E3013" s="84"/>
      <c r="F3013" s="87"/>
    </row>
    <row r="3014" spans="1:6" x14ac:dyDescent="0.25">
      <c r="A3014" s="84"/>
      <c r="B3014" s="85"/>
      <c r="C3014" s="84"/>
      <c r="D3014" s="86"/>
      <c r="E3014" s="84"/>
      <c r="F3014" s="87"/>
    </row>
    <row r="3015" spans="1:6" x14ac:dyDescent="0.25">
      <c r="A3015" s="84"/>
      <c r="B3015" s="85"/>
      <c r="C3015" s="84"/>
      <c r="D3015" s="86"/>
      <c r="E3015" s="84"/>
      <c r="F3015" s="87"/>
    </row>
    <row r="3016" spans="1:6" x14ac:dyDescent="0.25">
      <c r="A3016" s="84"/>
      <c r="B3016" s="85"/>
      <c r="C3016" s="84"/>
      <c r="D3016" s="86"/>
      <c r="E3016" s="84"/>
      <c r="F3016" s="87"/>
    </row>
    <row r="3017" spans="1:6" x14ac:dyDescent="0.25">
      <c r="A3017" s="84"/>
      <c r="B3017" s="85"/>
      <c r="C3017" s="84"/>
      <c r="D3017" s="86"/>
      <c r="E3017" s="84"/>
      <c r="F3017" s="87"/>
    </row>
    <row r="3018" spans="1:6" x14ac:dyDescent="0.25">
      <c r="A3018" s="84"/>
      <c r="B3018" s="85"/>
      <c r="C3018" s="84"/>
      <c r="D3018" s="86"/>
      <c r="E3018" s="84"/>
      <c r="F3018" s="87"/>
    </row>
    <row r="3019" spans="1:6" x14ac:dyDescent="0.25">
      <c r="A3019" s="84"/>
      <c r="B3019" s="85"/>
      <c r="C3019" s="84"/>
      <c r="D3019" s="86"/>
      <c r="E3019" s="84"/>
      <c r="F3019" s="87"/>
    </row>
    <row r="3020" spans="1:6" x14ac:dyDescent="0.25">
      <c r="A3020" s="84"/>
      <c r="B3020" s="85"/>
      <c r="C3020" s="84"/>
      <c r="D3020" s="86"/>
      <c r="E3020" s="84"/>
      <c r="F3020" s="87"/>
    </row>
    <row r="3021" spans="1:6" x14ac:dyDescent="0.25">
      <c r="A3021" s="84"/>
      <c r="B3021" s="85"/>
      <c r="C3021" s="84"/>
      <c r="D3021" s="86"/>
      <c r="E3021" s="84"/>
      <c r="F3021" s="87"/>
    </row>
    <row r="3022" spans="1:6" x14ac:dyDescent="0.25">
      <c r="A3022" s="84"/>
      <c r="B3022" s="85"/>
      <c r="C3022" s="84"/>
      <c r="D3022" s="86"/>
      <c r="E3022" s="84"/>
      <c r="F3022" s="87"/>
    </row>
    <row r="3023" spans="1:6" x14ac:dyDescent="0.25">
      <c r="A3023" s="84"/>
      <c r="B3023" s="85"/>
      <c r="C3023" s="84"/>
      <c r="D3023" s="86"/>
      <c r="E3023" s="84"/>
      <c r="F3023" s="87"/>
    </row>
    <row r="3024" spans="1:6" x14ac:dyDescent="0.25">
      <c r="A3024" s="84"/>
      <c r="B3024" s="85"/>
      <c r="C3024" s="84"/>
      <c r="D3024" s="86"/>
      <c r="E3024" s="84"/>
      <c r="F3024" s="87"/>
    </row>
    <row r="3025" spans="1:6" x14ac:dyDescent="0.25">
      <c r="A3025" s="84"/>
      <c r="B3025" s="85"/>
      <c r="C3025" s="84"/>
      <c r="D3025" s="86"/>
      <c r="E3025" s="84"/>
      <c r="F3025" s="87"/>
    </row>
    <row r="3026" spans="1:6" x14ac:dyDescent="0.25">
      <c r="A3026" s="84"/>
      <c r="B3026" s="85"/>
      <c r="C3026" s="84"/>
      <c r="D3026" s="86"/>
      <c r="E3026" s="84"/>
      <c r="F3026" s="87"/>
    </row>
    <row r="3027" spans="1:6" x14ac:dyDescent="0.25">
      <c r="A3027" s="84"/>
      <c r="B3027" s="85"/>
      <c r="C3027" s="84"/>
      <c r="D3027" s="86"/>
      <c r="E3027" s="84"/>
      <c r="F3027" s="87"/>
    </row>
    <row r="3028" spans="1:6" x14ac:dyDescent="0.25">
      <c r="A3028" s="84"/>
      <c r="B3028" s="85"/>
      <c r="C3028" s="84"/>
      <c r="D3028" s="86"/>
      <c r="E3028" s="84"/>
      <c r="F3028" s="87"/>
    </row>
    <row r="3029" spans="1:6" x14ac:dyDescent="0.25">
      <c r="A3029" s="84"/>
      <c r="B3029" s="85"/>
      <c r="C3029" s="84"/>
      <c r="D3029" s="86"/>
      <c r="E3029" s="84"/>
      <c r="F3029" s="87"/>
    </row>
    <row r="3030" spans="1:6" x14ac:dyDescent="0.25">
      <c r="A3030" s="84"/>
      <c r="B3030" s="85"/>
      <c r="C3030" s="84"/>
      <c r="D3030" s="86"/>
      <c r="E3030" s="84"/>
      <c r="F3030" s="87"/>
    </row>
    <row r="3031" spans="1:6" x14ac:dyDescent="0.25">
      <c r="A3031" s="84"/>
      <c r="B3031" s="85"/>
      <c r="C3031" s="84"/>
      <c r="D3031" s="86"/>
      <c r="E3031" s="84"/>
      <c r="F3031" s="87"/>
    </row>
    <row r="3032" spans="1:6" x14ac:dyDescent="0.25">
      <c r="A3032" s="84"/>
      <c r="B3032" s="85"/>
      <c r="C3032" s="84"/>
      <c r="D3032" s="86"/>
      <c r="E3032" s="84"/>
      <c r="F3032" s="87"/>
    </row>
    <row r="3033" spans="1:6" x14ac:dyDescent="0.25">
      <c r="A3033" s="84"/>
      <c r="B3033" s="85"/>
      <c r="C3033" s="84"/>
      <c r="D3033" s="86"/>
      <c r="E3033" s="84"/>
      <c r="F3033" s="87"/>
    </row>
    <row r="3034" spans="1:6" x14ac:dyDescent="0.25">
      <c r="A3034" s="84"/>
      <c r="B3034" s="85"/>
      <c r="C3034" s="84"/>
      <c r="D3034" s="86"/>
      <c r="E3034" s="84"/>
      <c r="F3034" s="87"/>
    </row>
    <row r="3035" spans="1:6" x14ac:dyDescent="0.25">
      <c r="A3035" s="84"/>
      <c r="B3035" s="85"/>
      <c r="C3035" s="84"/>
      <c r="D3035" s="86"/>
      <c r="E3035" s="84"/>
      <c r="F3035" s="87"/>
    </row>
    <row r="3036" spans="1:6" x14ac:dyDescent="0.25">
      <c r="A3036" s="84"/>
      <c r="B3036" s="85"/>
      <c r="C3036" s="84"/>
      <c r="D3036" s="86"/>
      <c r="E3036" s="84"/>
      <c r="F3036" s="87"/>
    </row>
    <row r="3037" spans="1:6" x14ac:dyDescent="0.25">
      <c r="A3037" s="84"/>
      <c r="B3037" s="85"/>
      <c r="C3037" s="84"/>
      <c r="D3037" s="86"/>
      <c r="E3037" s="84"/>
      <c r="F3037" s="87"/>
    </row>
    <row r="3038" spans="1:6" x14ac:dyDescent="0.25">
      <c r="A3038" s="84"/>
      <c r="B3038" s="85"/>
      <c r="C3038" s="84"/>
      <c r="D3038" s="86"/>
      <c r="E3038" s="84"/>
      <c r="F3038" s="87"/>
    </row>
    <row r="3039" spans="1:6" x14ac:dyDescent="0.25">
      <c r="A3039" s="84"/>
      <c r="B3039" s="85"/>
      <c r="C3039" s="84"/>
      <c r="D3039" s="86"/>
      <c r="E3039" s="84"/>
      <c r="F3039" s="87"/>
    </row>
    <row r="3040" spans="1:6" x14ac:dyDescent="0.25">
      <c r="A3040" s="84"/>
      <c r="B3040" s="85"/>
      <c r="C3040" s="84"/>
      <c r="D3040" s="86"/>
      <c r="E3040" s="84"/>
      <c r="F3040" s="87"/>
    </row>
    <row r="3041" spans="1:6" x14ac:dyDescent="0.25">
      <c r="A3041" s="84"/>
      <c r="B3041" s="85"/>
      <c r="C3041" s="84"/>
      <c r="D3041" s="86"/>
      <c r="E3041" s="84"/>
      <c r="F3041" s="87"/>
    </row>
    <row r="3042" spans="1:6" x14ac:dyDescent="0.25">
      <c r="A3042" s="84"/>
      <c r="B3042" s="85"/>
      <c r="C3042" s="84"/>
      <c r="D3042" s="86"/>
      <c r="E3042" s="84"/>
      <c r="F3042" s="87"/>
    </row>
    <row r="3043" spans="1:6" x14ac:dyDescent="0.25">
      <c r="A3043" s="84"/>
      <c r="B3043" s="85"/>
      <c r="C3043" s="84"/>
      <c r="D3043" s="86"/>
      <c r="E3043" s="84"/>
      <c r="F3043" s="87"/>
    </row>
    <row r="3044" spans="1:6" x14ac:dyDescent="0.25">
      <c r="A3044" s="84"/>
      <c r="B3044" s="85"/>
      <c r="C3044" s="84"/>
      <c r="D3044" s="86"/>
      <c r="E3044" s="84"/>
      <c r="F3044" s="87"/>
    </row>
    <row r="3045" spans="1:6" x14ac:dyDescent="0.25">
      <c r="A3045" s="84"/>
      <c r="B3045" s="85"/>
      <c r="C3045" s="84"/>
      <c r="D3045" s="86"/>
      <c r="E3045" s="84"/>
      <c r="F3045" s="87"/>
    </row>
    <row r="3046" spans="1:6" x14ac:dyDescent="0.25">
      <c r="A3046" s="84"/>
      <c r="B3046" s="85"/>
      <c r="C3046" s="84"/>
      <c r="D3046" s="86"/>
      <c r="E3046" s="84"/>
      <c r="F3046" s="87"/>
    </row>
    <row r="3047" spans="1:6" x14ac:dyDescent="0.25">
      <c r="A3047" s="84"/>
      <c r="B3047" s="85"/>
      <c r="C3047" s="84"/>
      <c r="D3047" s="86"/>
      <c r="E3047" s="84"/>
      <c r="F3047" s="87"/>
    </row>
    <row r="3048" spans="1:6" x14ac:dyDescent="0.25">
      <c r="A3048" s="84"/>
      <c r="B3048" s="85"/>
      <c r="C3048" s="84"/>
      <c r="D3048" s="86"/>
      <c r="E3048" s="84"/>
      <c r="F3048" s="87"/>
    </row>
    <row r="3049" spans="1:6" x14ac:dyDescent="0.25">
      <c r="A3049" s="84"/>
      <c r="B3049" s="85"/>
      <c r="C3049" s="84"/>
      <c r="D3049" s="86"/>
      <c r="E3049" s="84"/>
      <c r="F3049" s="87"/>
    </row>
    <row r="3050" spans="1:6" x14ac:dyDescent="0.25">
      <c r="A3050" s="84"/>
      <c r="B3050" s="85"/>
      <c r="C3050" s="84"/>
      <c r="D3050" s="86"/>
      <c r="E3050" s="84"/>
      <c r="F3050" s="87"/>
    </row>
    <row r="3051" spans="1:6" x14ac:dyDescent="0.25">
      <c r="A3051" s="84"/>
      <c r="B3051" s="85"/>
      <c r="C3051" s="84"/>
      <c r="D3051" s="86"/>
      <c r="E3051" s="84"/>
      <c r="F3051" s="87"/>
    </row>
    <row r="3052" spans="1:6" x14ac:dyDescent="0.25">
      <c r="A3052" s="84"/>
      <c r="B3052" s="85"/>
      <c r="C3052" s="84"/>
      <c r="D3052" s="86"/>
      <c r="E3052" s="84"/>
      <c r="F3052" s="87"/>
    </row>
    <row r="3053" spans="1:6" x14ac:dyDescent="0.25">
      <c r="A3053" s="84"/>
      <c r="B3053" s="85"/>
      <c r="C3053" s="84"/>
      <c r="D3053" s="86"/>
      <c r="E3053" s="84"/>
      <c r="F3053" s="87"/>
    </row>
    <row r="3054" spans="1:6" x14ac:dyDescent="0.25">
      <c r="A3054" s="84"/>
      <c r="B3054" s="85"/>
      <c r="C3054" s="84"/>
      <c r="D3054" s="86"/>
      <c r="E3054" s="84"/>
      <c r="F3054" s="87"/>
    </row>
    <row r="3055" spans="1:6" x14ac:dyDescent="0.25">
      <c r="A3055" s="84"/>
      <c r="B3055" s="85"/>
      <c r="C3055" s="84"/>
      <c r="D3055" s="86"/>
      <c r="E3055" s="84"/>
      <c r="F3055" s="87"/>
    </row>
    <row r="3056" spans="1:6" x14ac:dyDescent="0.25">
      <c r="A3056" s="84"/>
      <c r="B3056" s="85"/>
      <c r="C3056" s="84"/>
      <c r="D3056" s="86"/>
      <c r="E3056" s="84"/>
      <c r="F3056" s="87"/>
    </row>
    <row r="3057" spans="1:6" x14ac:dyDescent="0.25">
      <c r="A3057" s="84"/>
      <c r="B3057" s="85"/>
      <c r="C3057" s="84"/>
      <c r="D3057" s="86"/>
      <c r="E3057" s="84"/>
      <c r="F3057" s="87"/>
    </row>
    <row r="3058" spans="1:6" x14ac:dyDescent="0.25">
      <c r="A3058" s="84"/>
      <c r="B3058" s="85"/>
      <c r="C3058" s="84"/>
      <c r="D3058" s="86"/>
      <c r="E3058" s="84"/>
      <c r="F3058" s="87"/>
    </row>
    <row r="3059" spans="1:6" x14ac:dyDescent="0.25">
      <c r="A3059" s="84"/>
      <c r="B3059" s="85"/>
      <c r="C3059" s="84"/>
      <c r="D3059" s="86"/>
      <c r="E3059" s="84"/>
      <c r="F3059" s="87"/>
    </row>
    <row r="3060" spans="1:6" x14ac:dyDescent="0.25">
      <c r="A3060" s="84"/>
      <c r="B3060" s="85"/>
      <c r="C3060" s="84"/>
      <c r="D3060" s="86"/>
      <c r="E3060" s="84"/>
      <c r="F3060" s="87"/>
    </row>
    <row r="3061" spans="1:6" x14ac:dyDescent="0.25">
      <c r="A3061" s="84"/>
      <c r="B3061" s="85"/>
      <c r="C3061" s="84"/>
      <c r="D3061" s="86"/>
      <c r="E3061" s="84"/>
      <c r="F3061" s="87"/>
    </row>
    <row r="3062" spans="1:6" x14ac:dyDescent="0.25">
      <c r="A3062" s="84"/>
      <c r="B3062" s="85"/>
      <c r="C3062" s="84"/>
      <c r="D3062" s="86"/>
      <c r="E3062" s="84"/>
      <c r="F3062" s="87"/>
    </row>
    <row r="3063" spans="1:6" x14ac:dyDescent="0.25">
      <c r="A3063" s="84"/>
      <c r="B3063" s="85"/>
      <c r="C3063" s="84"/>
      <c r="D3063" s="86"/>
      <c r="E3063" s="84"/>
      <c r="F3063" s="87"/>
    </row>
    <row r="3064" spans="1:6" x14ac:dyDescent="0.25">
      <c r="A3064" s="84"/>
      <c r="B3064" s="85"/>
      <c r="C3064" s="84"/>
      <c r="D3064" s="86"/>
      <c r="E3064" s="84"/>
      <c r="F3064" s="87"/>
    </row>
    <row r="3065" spans="1:6" x14ac:dyDescent="0.25">
      <c r="A3065" s="84"/>
      <c r="B3065" s="85"/>
      <c r="C3065" s="84"/>
      <c r="D3065" s="86"/>
      <c r="E3065" s="84"/>
      <c r="F3065" s="87"/>
    </row>
    <row r="3066" spans="1:6" x14ac:dyDescent="0.25">
      <c r="A3066" s="84"/>
      <c r="B3066" s="85"/>
      <c r="C3066" s="84"/>
      <c r="D3066" s="86"/>
      <c r="E3066" s="84"/>
      <c r="F3066" s="87"/>
    </row>
    <row r="3067" spans="1:6" x14ac:dyDescent="0.25">
      <c r="A3067" s="84"/>
      <c r="B3067" s="85"/>
      <c r="C3067" s="84"/>
      <c r="D3067" s="86"/>
      <c r="E3067" s="84"/>
      <c r="F3067" s="87"/>
    </row>
    <row r="3068" spans="1:6" x14ac:dyDescent="0.25">
      <c r="A3068" s="84"/>
      <c r="B3068" s="85"/>
      <c r="C3068" s="84"/>
      <c r="D3068" s="86"/>
      <c r="E3068" s="84"/>
      <c r="F3068" s="87"/>
    </row>
    <row r="3069" spans="1:6" x14ac:dyDescent="0.25">
      <c r="A3069" s="84"/>
      <c r="B3069" s="85"/>
      <c r="C3069" s="84"/>
      <c r="D3069" s="86"/>
      <c r="E3069" s="84"/>
      <c r="F3069" s="87"/>
    </row>
    <row r="3070" spans="1:6" x14ac:dyDescent="0.25">
      <c r="A3070" s="84"/>
      <c r="B3070" s="85"/>
      <c r="C3070" s="84"/>
      <c r="D3070" s="86"/>
      <c r="E3070" s="84"/>
      <c r="F3070" s="87"/>
    </row>
    <row r="3071" spans="1:6" x14ac:dyDescent="0.25">
      <c r="A3071" s="84"/>
      <c r="B3071" s="85"/>
      <c r="C3071" s="84"/>
      <c r="D3071" s="86"/>
      <c r="E3071" s="84"/>
      <c r="F3071" s="87"/>
    </row>
    <row r="3072" spans="1:6" x14ac:dyDescent="0.25">
      <c r="A3072" s="84"/>
      <c r="B3072" s="85"/>
      <c r="C3072" s="84"/>
      <c r="D3072" s="86"/>
      <c r="E3072" s="84"/>
      <c r="F3072" s="87"/>
    </row>
    <row r="3073" spans="1:6" x14ac:dyDescent="0.25">
      <c r="A3073" s="84"/>
      <c r="B3073" s="85"/>
      <c r="C3073" s="84"/>
      <c r="D3073" s="86"/>
      <c r="E3073" s="84"/>
      <c r="F3073" s="87"/>
    </row>
    <row r="3074" spans="1:6" x14ac:dyDescent="0.25">
      <c r="A3074" s="84"/>
      <c r="B3074" s="85"/>
      <c r="C3074" s="84"/>
      <c r="D3074" s="86"/>
      <c r="E3074" s="84"/>
      <c r="F3074" s="87"/>
    </row>
    <row r="3075" spans="1:6" x14ac:dyDescent="0.25">
      <c r="A3075" s="84"/>
      <c r="B3075" s="85"/>
      <c r="C3075" s="84"/>
      <c r="D3075" s="86"/>
      <c r="E3075" s="84"/>
      <c r="F3075" s="87"/>
    </row>
    <row r="3076" spans="1:6" x14ac:dyDescent="0.25">
      <c r="A3076" s="84"/>
      <c r="B3076" s="85"/>
      <c r="C3076" s="84"/>
      <c r="D3076" s="86"/>
      <c r="E3076" s="84"/>
      <c r="F3076" s="87"/>
    </row>
    <row r="3077" spans="1:6" x14ac:dyDescent="0.25">
      <c r="A3077" s="84"/>
      <c r="B3077" s="85"/>
      <c r="C3077" s="84"/>
      <c r="D3077" s="86"/>
      <c r="E3077" s="84"/>
      <c r="F3077" s="87"/>
    </row>
    <row r="3078" spans="1:6" x14ac:dyDescent="0.25">
      <c r="A3078" s="84"/>
      <c r="B3078" s="85"/>
      <c r="C3078" s="84"/>
      <c r="D3078" s="86"/>
      <c r="E3078" s="84"/>
      <c r="F3078" s="87"/>
    </row>
    <row r="3079" spans="1:6" x14ac:dyDescent="0.25">
      <c r="A3079" s="84"/>
      <c r="B3079" s="85"/>
      <c r="C3079" s="84"/>
      <c r="D3079" s="86"/>
      <c r="E3079" s="84"/>
      <c r="F3079" s="87"/>
    </row>
    <row r="3080" spans="1:6" x14ac:dyDescent="0.25">
      <c r="A3080" s="84"/>
      <c r="B3080" s="85"/>
      <c r="C3080" s="84"/>
      <c r="D3080" s="86"/>
      <c r="E3080" s="84"/>
      <c r="F3080" s="87"/>
    </row>
    <row r="3081" spans="1:6" x14ac:dyDescent="0.25">
      <c r="A3081" s="84"/>
      <c r="B3081" s="85"/>
      <c r="C3081" s="84"/>
      <c r="D3081" s="86"/>
      <c r="E3081" s="84"/>
      <c r="F3081" s="87"/>
    </row>
    <row r="3082" spans="1:6" x14ac:dyDescent="0.25">
      <c r="A3082" s="84"/>
      <c r="B3082" s="85"/>
      <c r="C3082" s="84"/>
      <c r="D3082" s="86"/>
      <c r="E3082" s="84"/>
      <c r="F3082" s="87"/>
    </row>
    <row r="3083" spans="1:6" x14ac:dyDescent="0.25">
      <c r="A3083" s="84"/>
      <c r="B3083" s="85"/>
      <c r="C3083" s="84"/>
      <c r="D3083" s="86"/>
      <c r="E3083" s="84"/>
      <c r="F3083" s="87"/>
    </row>
    <row r="3084" spans="1:6" x14ac:dyDescent="0.25">
      <c r="A3084" s="84"/>
      <c r="B3084" s="85"/>
      <c r="C3084" s="84"/>
      <c r="D3084" s="86"/>
      <c r="E3084" s="84"/>
      <c r="F3084" s="87"/>
    </row>
    <row r="3085" spans="1:6" x14ac:dyDescent="0.25">
      <c r="A3085" s="84"/>
      <c r="B3085" s="85"/>
      <c r="C3085" s="84"/>
      <c r="D3085" s="86"/>
      <c r="E3085" s="84"/>
      <c r="F3085" s="87"/>
    </row>
    <row r="3086" spans="1:6" x14ac:dyDescent="0.25">
      <c r="A3086" s="84"/>
      <c r="B3086" s="85"/>
      <c r="C3086" s="84"/>
      <c r="D3086" s="86"/>
      <c r="E3086" s="84"/>
      <c r="F3086" s="87"/>
    </row>
    <row r="3087" spans="1:6" x14ac:dyDescent="0.25">
      <c r="A3087" s="84"/>
      <c r="B3087" s="85"/>
      <c r="C3087" s="84"/>
      <c r="D3087" s="86"/>
      <c r="E3087" s="84"/>
      <c r="F3087" s="87"/>
    </row>
    <row r="3088" spans="1:6" x14ac:dyDescent="0.25">
      <c r="A3088" s="84"/>
      <c r="B3088" s="85"/>
      <c r="C3088" s="84"/>
      <c r="D3088" s="86"/>
      <c r="E3088" s="84"/>
      <c r="F3088" s="87"/>
    </row>
    <row r="3089" spans="1:6" x14ac:dyDescent="0.25">
      <c r="A3089" s="84"/>
      <c r="B3089" s="85"/>
      <c r="C3089" s="84"/>
      <c r="D3089" s="86"/>
      <c r="E3089" s="84"/>
      <c r="F3089" s="87"/>
    </row>
    <row r="3090" spans="1:6" x14ac:dyDescent="0.25">
      <c r="A3090" s="84"/>
      <c r="B3090" s="85"/>
      <c r="C3090" s="84"/>
      <c r="D3090" s="86"/>
      <c r="E3090" s="84"/>
      <c r="F3090" s="87"/>
    </row>
    <row r="3091" spans="1:6" x14ac:dyDescent="0.25">
      <c r="A3091" s="84"/>
      <c r="B3091" s="85"/>
      <c r="C3091" s="84"/>
      <c r="D3091" s="86"/>
      <c r="E3091" s="84"/>
      <c r="F3091" s="87"/>
    </row>
    <row r="3092" spans="1:6" x14ac:dyDescent="0.25">
      <c r="A3092" s="84"/>
      <c r="B3092" s="85"/>
      <c r="C3092" s="84"/>
      <c r="D3092" s="86"/>
      <c r="E3092" s="84"/>
      <c r="F3092" s="87"/>
    </row>
    <row r="3093" spans="1:6" x14ac:dyDescent="0.25">
      <c r="A3093" s="84"/>
      <c r="B3093" s="85"/>
      <c r="C3093" s="84"/>
      <c r="D3093" s="86"/>
      <c r="E3093" s="84"/>
      <c r="F3093" s="87"/>
    </row>
    <row r="3094" spans="1:6" x14ac:dyDescent="0.25">
      <c r="A3094" s="84"/>
      <c r="B3094" s="85"/>
      <c r="C3094" s="84"/>
      <c r="D3094" s="86"/>
      <c r="E3094" s="84"/>
      <c r="F3094" s="87"/>
    </row>
    <row r="3095" spans="1:6" x14ac:dyDescent="0.25">
      <c r="A3095" s="84"/>
      <c r="B3095" s="85"/>
      <c r="C3095" s="84"/>
      <c r="D3095" s="86"/>
      <c r="E3095" s="84"/>
      <c r="F3095" s="87"/>
    </row>
    <row r="3096" spans="1:6" x14ac:dyDescent="0.25">
      <c r="A3096" s="84"/>
      <c r="B3096" s="85"/>
      <c r="C3096" s="84"/>
      <c r="D3096" s="86"/>
      <c r="E3096" s="84"/>
      <c r="F3096" s="87"/>
    </row>
    <row r="3097" spans="1:6" x14ac:dyDescent="0.25">
      <c r="A3097" s="84"/>
      <c r="B3097" s="85"/>
      <c r="C3097" s="84"/>
      <c r="D3097" s="86"/>
      <c r="E3097" s="84"/>
      <c r="F3097" s="87"/>
    </row>
    <row r="3098" spans="1:6" x14ac:dyDescent="0.25">
      <c r="A3098" s="84"/>
      <c r="B3098" s="85"/>
      <c r="C3098" s="84"/>
      <c r="D3098" s="86"/>
      <c r="E3098" s="84"/>
      <c r="F3098" s="87"/>
    </row>
    <row r="3099" spans="1:6" x14ac:dyDescent="0.25">
      <c r="A3099" s="84"/>
      <c r="B3099" s="85"/>
      <c r="C3099" s="84"/>
      <c r="D3099" s="86"/>
      <c r="E3099" s="84"/>
      <c r="F3099" s="87"/>
    </row>
    <row r="3100" spans="1:6" x14ac:dyDescent="0.25">
      <c r="A3100" s="84"/>
      <c r="B3100" s="85"/>
      <c r="C3100" s="84"/>
      <c r="D3100" s="86"/>
      <c r="E3100" s="84"/>
      <c r="F3100" s="87"/>
    </row>
    <row r="3101" spans="1:6" x14ac:dyDescent="0.25">
      <c r="A3101" s="84"/>
      <c r="B3101" s="85"/>
      <c r="C3101" s="84"/>
      <c r="D3101" s="86"/>
      <c r="E3101" s="84"/>
      <c r="F3101" s="87"/>
    </row>
    <row r="3102" spans="1:6" x14ac:dyDescent="0.25">
      <c r="A3102" s="84"/>
      <c r="B3102" s="85"/>
      <c r="C3102" s="84"/>
      <c r="D3102" s="86"/>
      <c r="E3102" s="84"/>
      <c r="F3102" s="87"/>
    </row>
    <row r="3103" spans="1:6" x14ac:dyDescent="0.25">
      <c r="A3103" s="84"/>
      <c r="B3103" s="85"/>
      <c r="C3103" s="84"/>
      <c r="D3103" s="86"/>
      <c r="E3103" s="84"/>
      <c r="F3103" s="87"/>
    </row>
    <row r="3104" spans="1:6" x14ac:dyDescent="0.25">
      <c r="A3104" s="84"/>
      <c r="B3104" s="85"/>
      <c r="C3104" s="84"/>
      <c r="D3104" s="86"/>
      <c r="E3104" s="84"/>
      <c r="F3104" s="87"/>
    </row>
    <row r="3105" spans="1:6" x14ac:dyDescent="0.25">
      <c r="A3105" s="84"/>
      <c r="B3105" s="85"/>
      <c r="C3105" s="84"/>
      <c r="D3105" s="86"/>
      <c r="E3105" s="84"/>
      <c r="F3105" s="87"/>
    </row>
    <row r="3106" spans="1:6" x14ac:dyDescent="0.25">
      <c r="A3106" s="84"/>
      <c r="B3106" s="85"/>
      <c r="C3106" s="84"/>
      <c r="D3106" s="86"/>
      <c r="E3106" s="84"/>
      <c r="F3106" s="87"/>
    </row>
    <row r="3107" spans="1:6" x14ac:dyDescent="0.25">
      <c r="A3107" s="84"/>
      <c r="B3107" s="85"/>
      <c r="C3107" s="84"/>
      <c r="D3107" s="86"/>
      <c r="E3107" s="84"/>
      <c r="F3107" s="87"/>
    </row>
    <row r="3108" spans="1:6" x14ac:dyDescent="0.25">
      <c r="A3108" s="84"/>
      <c r="B3108" s="85"/>
      <c r="C3108" s="84"/>
      <c r="D3108" s="86"/>
      <c r="E3108" s="84"/>
      <c r="F3108" s="87"/>
    </row>
    <row r="3109" spans="1:6" x14ac:dyDescent="0.25">
      <c r="A3109" s="84"/>
      <c r="B3109" s="85"/>
      <c r="C3109" s="84"/>
      <c r="D3109" s="86"/>
      <c r="E3109" s="84"/>
      <c r="F3109" s="87"/>
    </row>
    <row r="3110" spans="1:6" x14ac:dyDescent="0.25">
      <c r="A3110" s="84"/>
      <c r="B3110" s="85"/>
      <c r="C3110" s="84"/>
      <c r="D3110" s="86"/>
      <c r="E3110" s="84"/>
      <c r="F3110" s="87"/>
    </row>
    <row r="3111" spans="1:6" x14ac:dyDescent="0.25">
      <c r="A3111" s="84"/>
      <c r="B3111" s="85"/>
      <c r="C3111" s="84"/>
      <c r="D3111" s="86"/>
      <c r="E3111" s="84"/>
      <c r="F3111" s="87"/>
    </row>
    <row r="3112" spans="1:6" x14ac:dyDescent="0.25">
      <c r="A3112" s="84"/>
      <c r="B3112" s="85"/>
      <c r="C3112" s="84"/>
      <c r="D3112" s="86"/>
      <c r="E3112" s="84"/>
      <c r="F3112" s="87"/>
    </row>
    <row r="3113" spans="1:6" x14ac:dyDescent="0.25">
      <c r="A3113" s="84"/>
      <c r="B3113" s="85"/>
      <c r="C3113" s="84"/>
      <c r="D3113" s="86"/>
      <c r="E3113" s="84"/>
      <c r="F3113" s="87"/>
    </row>
    <row r="3114" spans="1:6" x14ac:dyDescent="0.25">
      <c r="A3114" s="84"/>
      <c r="B3114" s="85"/>
      <c r="C3114" s="84"/>
      <c r="D3114" s="86"/>
      <c r="E3114" s="84"/>
      <c r="F3114" s="87"/>
    </row>
    <row r="3115" spans="1:6" x14ac:dyDescent="0.25">
      <c r="A3115" s="84"/>
      <c r="B3115" s="85"/>
      <c r="C3115" s="84"/>
      <c r="D3115" s="86"/>
      <c r="E3115" s="84"/>
      <c r="F3115" s="87"/>
    </row>
    <row r="3116" spans="1:6" x14ac:dyDescent="0.25">
      <c r="A3116" s="84"/>
      <c r="B3116" s="85"/>
      <c r="C3116" s="84"/>
      <c r="D3116" s="86"/>
      <c r="E3116" s="84"/>
      <c r="F3116" s="87"/>
    </row>
    <row r="3117" spans="1:6" x14ac:dyDescent="0.25">
      <c r="A3117" s="84"/>
      <c r="B3117" s="85"/>
      <c r="C3117" s="84"/>
      <c r="D3117" s="86"/>
      <c r="E3117" s="84"/>
      <c r="F3117" s="87"/>
    </row>
    <row r="3118" spans="1:6" x14ac:dyDescent="0.25">
      <c r="A3118" s="84"/>
      <c r="B3118" s="85"/>
      <c r="C3118" s="84"/>
      <c r="D3118" s="86"/>
      <c r="E3118" s="84"/>
      <c r="F3118" s="87"/>
    </row>
    <row r="3119" spans="1:6" x14ac:dyDescent="0.25">
      <c r="A3119" s="84"/>
      <c r="B3119" s="85"/>
      <c r="C3119" s="84"/>
      <c r="D3119" s="86"/>
      <c r="E3119" s="84"/>
      <c r="F3119" s="87"/>
    </row>
    <row r="3120" spans="1:6" x14ac:dyDescent="0.25">
      <c r="A3120" s="84"/>
      <c r="B3120" s="85"/>
      <c r="C3120" s="84"/>
      <c r="D3120" s="86"/>
      <c r="E3120" s="84"/>
      <c r="F3120" s="87"/>
    </row>
    <row r="3121" spans="1:6" x14ac:dyDescent="0.25">
      <c r="A3121" s="84"/>
      <c r="B3121" s="85"/>
      <c r="C3121" s="84"/>
      <c r="D3121" s="86"/>
      <c r="E3121" s="84"/>
      <c r="F3121" s="87"/>
    </row>
    <row r="3122" spans="1:6" x14ac:dyDescent="0.25">
      <c r="A3122" s="84"/>
      <c r="B3122" s="85"/>
      <c r="C3122" s="84"/>
      <c r="D3122" s="86"/>
      <c r="E3122" s="84"/>
      <c r="F3122" s="87"/>
    </row>
    <row r="3123" spans="1:6" x14ac:dyDescent="0.25">
      <c r="A3123" s="84"/>
      <c r="B3123" s="85"/>
      <c r="C3123" s="84"/>
      <c r="D3123" s="86"/>
      <c r="E3123" s="84"/>
      <c r="F3123" s="87"/>
    </row>
    <row r="3124" spans="1:6" x14ac:dyDescent="0.25">
      <c r="A3124" s="84"/>
      <c r="B3124" s="85"/>
      <c r="C3124" s="84"/>
      <c r="D3124" s="86"/>
      <c r="E3124" s="84"/>
      <c r="F3124" s="87"/>
    </row>
    <row r="3125" spans="1:6" x14ac:dyDescent="0.25">
      <c r="A3125" s="84"/>
      <c r="B3125" s="85"/>
      <c r="C3125" s="84"/>
      <c r="D3125" s="86"/>
      <c r="E3125" s="84"/>
      <c r="F3125" s="87"/>
    </row>
    <row r="3126" spans="1:6" x14ac:dyDescent="0.25">
      <c r="A3126" s="84"/>
      <c r="B3126" s="85"/>
      <c r="C3126" s="84"/>
      <c r="D3126" s="86"/>
      <c r="E3126" s="84"/>
      <c r="F3126" s="87"/>
    </row>
    <row r="3127" spans="1:6" x14ac:dyDescent="0.25">
      <c r="A3127" s="84"/>
      <c r="B3127" s="85"/>
      <c r="C3127" s="84"/>
      <c r="D3127" s="86"/>
      <c r="E3127" s="84"/>
      <c r="F3127" s="87"/>
    </row>
    <row r="3128" spans="1:6" x14ac:dyDescent="0.25">
      <c r="A3128" s="84"/>
      <c r="B3128" s="85"/>
      <c r="C3128" s="84"/>
      <c r="D3128" s="86"/>
      <c r="E3128" s="84"/>
      <c r="F3128" s="87"/>
    </row>
    <row r="3129" spans="1:6" x14ac:dyDescent="0.25">
      <c r="A3129" s="84"/>
      <c r="B3129" s="85"/>
      <c r="C3129" s="84"/>
      <c r="D3129" s="86"/>
      <c r="E3129" s="84"/>
      <c r="F3129" s="87"/>
    </row>
    <row r="3130" spans="1:6" x14ac:dyDescent="0.25">
      <c r="A3130" s="84"/>
      <c r="B3130" s="85"/>
      <c r="C3130" s="84"/>
      <c r="D3130" s="86"/>
      <c r="E3130" s="84"/>
      <c r="F3130" s="87"/>
    </row>
    <row r="3131" spans="1:6" x14ac:dyDescent="0.25">
      <c r="A3131" s="84"/>
      <c r="B3131" s="85"/>
      <c r="C3131" s="84"/>
      <c r="D3131" s="86"/>
      <c r="E3131" s="84"/>
      <c r="F3131" s="87"/>
    </row>
    <row r="3132" spans="1:6" x14ac:dyDescent="0.25">
      <c r="A3132" s="84"/>
      <c r="B3132" s="85"/>
      <c r="C3132" s="84"/>
      <c r="D3132" s="86"/>
      <c r="E3132" s="84"/>
      <c r="F3132" s="87"/>
    </row>
    <row r="3133" spans="1:6" x14ac:dyDescent="0.25">
      <c r="A3133" s="84"/>
      <c r="B3133" s="85"/>
      <c r="C3133" s="84"/>
      <c r="D3133" s="86"/>
      <c r="E3133" s="84"/>
      <c r="F3133" s="87"/>
    </row>
    <row r="3134" spans="1:6" x14ac:dyDescent="0.25">
      <c r="A3134" s="84"/>
      <c r="B3134" s="85"/>
      <c r="C3134" s="84"/>
      <c r="D3134" s="86"/>
      <c r="E3134" s="84"/>
      <c r="F3134" s="87"/>
    </row>
    <row r="3135" spans="1:6" x14ac:dyDescent="0.25">
      <c r="A3135" s="84"/>
      <c r="B3135" s="85"/>
      <c r="C3135" s="84"/>
      <c r="D3135" s="86"/>
      <c r="E3135" s="84"/>
      <c r="F3135" s="87"/>
    </row>
    <row r="3136" spans="1:6" x14ac:dyDescent="0.25">
      <c r="A3136" s="84"/>
      <c r="B3136" s="85"/>
      <c r="C3136" s="84"/>
      <c r="D3136" s="86"/>
      <c r="E3136" s="84"/>
      <c r="F3136" s="87"/>
    </row>
    <row r="3137" spans="1:6" x14ac:dyDescent="0.25">
      <c r="A3137" s="84"/>
      <c r="B3137" s="85"/>
      <c r="C3137" s="84"/>
      <c r="D3137" s="86"/>
      <c r="E3137" s="84"/>
      <c r="F3137" s="87"/>
    </row>
    <row r="3138" spans="1:6" x14ac:dyDescent="0.25">
      <c r="A3138" s="84"/>
      <c r="B3138" s="85"/>
      <c r="C3138" s="84"/>
      <c r="D3138" s="86"/>
      <c r="E3138" s="84"/>
      <c r="F3138" s="87"/>
    </row>
    <row r="3139" spans="1:6" x14ac:dyDescent="0.25">
      <c r="A3139" s="84"/>
      <c r="B3139" s="85"/>
      <c r="C3139" s="84"/>
      <c r="D3139" s="86"/>
      <c r="E3139" s="84"/>
      <c r="F3139" s="87"/>
    </row>
    <row r="3140" spans="1:6" x14ac:dyDescent="0.25">
      <c r="A3140" s="84"/>
      <c r="B3140" s="85"/>
      <c r="C3140" s="84"/>
      <c r="D3140" s="86"/>
      <c r="E3140" s="84"/>
      <c r="F3140" s="87"/>
    </row>
    <row r="3141" spans="1:6" x14ac:dyDescent="0.25">
      <c r="A3141" s="84"/>
      <c r="B3141" s="85"/>
      <c r="C3141" s="84"/>
      <c r="D3141" s="86"/>
      <c r="E3141" s="84"/>
      <c r="F3141" s="87"/>
    </row>
    <row r="3142" spans="1:6" x14ac:dyDescent="0.25">
      <c r="A3142" s="84"/>
      <c r="B3142" s="85"/>
      <c r="C3142" s="84"/>
      <c r="D3142" s="86"/>
      <c r="E3142" s="84"/>
      <c r="F3142" s="87"/>
    </row>
    <row r="3143" spans="1:6" x14ac:dyDescent="0.25">
      <c r="A3143" s="84"/>
      <c r="B3143" s="85"/>
      <c r="C3143" s="84"/>
      <c r="D3143" s="86"/>
      <c r="E3143" s="84"/>
      <c r="F3143" s="87"/>
    </row>
    <row r="3144" spans="1:6" x14ac:dyDescent="0.25">
      <c r="A3144" s="84"/>
      <c r="B3144" s="85"/>
      <c r="C3144" s="84"/>
      <c r="D3144" s="86"/>
      <c r="E3144" s="84"/>
      <c r="F3144" s="87"/>
    </row>
    <row r="3145" spans="1:6" x14ac:dyDescent="0.25">
      <c r="A3145" s="84"/>
      <c r="B3145" s="85"/>
      <c r="C3145" s="84"/>
      <c r="D3145" s="86"/>
      <c r="E3145" s="84"/>
      <c r="F3145" s="87"/>
    </row>
    <row r="3146" spans="1:6" x14ac:dyDescent="0.25">
      <c r="A3146" s="84"/>
      <c r="B3146" s="85"/>
      <c r="C3146" s="84"/>
      <c r="D3146" s="86"/>
      <c r="E3146" s="84"/>
      <c r="F3146" s="87"/>
    </row>
    <row r="3147" spans="1:6" x14ac:dyDescent="0.25">
      <c r="A3147" s="84"/>
      <c r="B3147" s="85"/>
      <c r="C3147" s="84"/>
      <c r="D3147" s="86"/>
      <c r="E3147" s="84"/>
      <c r="F3147" s="87"/>
    </row>
    <row r="3148" spans="1:6" x14ac:dyDescent="0.25">
      <c r="A3148" s="84"/>
      <c r="B3148" s="85"/>
      <c r="C3148" s="84"/>
      <c r="D3148" s="86"/>
      <c r="E3148" s="84"/>
      <c r="F3148" s="87"/>
    </row>
    <row r="3149" spans="1:6" x14ac:dyDescent="0.25">
      <c r="A3149" s="84"/>
      <c r="B3149" s="85"/>
      <c r="C3149" s="84"/>
      <c r="D3149" s="86"/>
      <c r="E3149" s="84"/>
      <c r="F3149" s="87"/>
    </row>
    <row r="3150" spans="1:6" x14ac:dyDescent="0.25">
      <c r="A3150" s="84"/>
      <c r="B3150" s="85"/>
      <c r="C3150" s="84"/>
      <c r="D3150" s="86"/>
      <c r="E3150" s="84"/>
      <c r="F3150" s="87"/>
    </row>
    <row r="3151" spans="1:6" x14ac:dyDescent="0.25">
      <c r="A3151" s="84"/>
      <c r="B3151" s="85"/>
      <c r="C3151" s="84"/>
      <c r="D3151" s="86"/>
      <c r="E3151" s="84"/>
      <c r="F3151" s="87"/>
    </row>
    <row r="3152" spans="1:6" x14ac:dyDescent="0.25">
      <c r="A3152" s="84"/>
      <c r="B3152" s="85"/>
      <c r="C3152" s="84"/>
      <c r="D3152" s="86"/>
      <c r="E3152" s="84"/>
      <c r="F3152" s="87"/>
    </row>
    <row r="3153" spans="1:6" x14ac:dyDescent="0.25">
      <c r="A3153" s="84"/>
      <c r="B3153" s="85"/>
      <c r="C3153" s="84"/>
      <c r="D3153" s="86"/>
      <c r="E3153" s="84"/>
      <c r="F3153" s="87"/>
    </row>
    <row r="3154" spans="1:6" x14ac:dyDescent="0.25">
      <c r="A3154" s="84"/>
      <c r="B3154" s="85"/>
      <c r="C3154" s="84"/>
      <c r="D3154" s="86"/>
      <c r="E3154" s="84"/>
      <c r="F3154" s="87"/>
    </row>
    <row r="3155" spans="1:6" x14ac:dyDescent="0.25">
      <c r="A3155" s="84"/>
      <c r="B3155" s="85"/>
      <c r="C3155" s="84"/>
      <c r="D3155" s="86"/>
      <c r="E3155" s="84"/>
      <c r="F3155" s="87"/>
    </row>
    <row r="3156" spans="1:6" x14ac:dyDescent="0.25">
      <c r="A3156" s="84"/>
      <c r="B3156" s="85"/>
      <c r="C3156" s="84"/>
      <c r="D3156" s="86"/>
      <c r="E3156" s="84"/>
      <c r="F3156" s="87"/>
    </row>
    <row r="3157" spans="1:6" x14ac:dyDescent="0.25">
      <c r="A3157" s="84"/>
      <c r="B3157" s="85"/>
      <c r="C3157" s="84"/>
      <c r="D3157" s="86"/>
      <c r="E3157" s="84"/>
      <c r="F3157" s="87"/>
    </row>
    <row r="3158" spans="1:6" x14ac:dyDescent="0.25">
      <c r="A3158" s="84"/>
      <c r="B3158" s="85"/>
      <c r="C3158" s="84"/>
      <c r="D3158" s="86"/>
      <c r="E3158" s="84"/>
      <c r="F3158" s="87"/>
    </row>
    <row r="3159" spans="1:6" x14ac:dyDescent="0.25">
      <c r="A3159" s="84"/>
      <c r="B3159" s="85"/>
      <c r="C3159" s="84"/>
      <c r="D3159" s="86"/>
      <c r="E3159" s="84"/>
      <c r="F3159" s="87"/>
    </row>
    <row r="3160" spans="1:6" x14ac:dyDescent="0.25">
      <c r="A3160" s="84"/>
      <c r="B3160" s="85"/>
      <c r="C3160" s="84"/>
      <c r="D3160" s="86"/>
      <c r="E3160" s="84"/>
      <c r="F3160" s="87"/>
    </row>
    <row r="3161" spans="1:6" x14ac:dyDescent="0.25">
      <c r="A3161" s="84"/>
      <c r="B3161" s="85"/>
      <c r="C3161" s="84"/>
      <c r="D3161" s="86"/>
      <c r="E3161" s="84"/>
      <c r="F3161" s="87"/>
    </row>
    <row r="3162" spans="1:6" x14ac:dyDescent="0.25">
      <c r="A3162" s="84"/>
      <c r="B3162" s="85"/>
      <c r="C3162" s="84"/>
      <c r="D3162" s="86"/>
      <c r="E3162" s="84"/>
      <c r="F3162" s="87"/>
    </row>
    <row r="3163" spans="1:6" x14ac:dyDescent="0.25">
      <c r="A3163" s="84"/>
      <c r="B3163" s="85"/>
      <c r="C3163" s="84"/>
      <c r="D3163" s="86"/>
      <c r="E3163" s="84"/>
      <c r="F3163" s="87"/>
    </row>
    <row r="3164" spans="1:6" x14ac:dyDescent="0.25">
      <c r="A3164" s="84"/>
      <c r="B3164" s="85"/>
      <c r="C3164" s="84"/>
      <c r="D3164" s="86"/>
      <c r="E3164" s="84"/>
      <c r="F3164" s="87"/>
    </row>
    <row r="3165" spans="1:6" x14ac:dyDescent="0.25">
      <c r="A3165" s="84"/>
      <c r="B3165" s="85"/>
      <c r="C3165" s="84"/>
      <c r="D3165" s="86"/>
      <c r="E3165" s="84"/>
      <c r="F3165" s="87"/>
    </row>
    <row r="3166" spans="1:6" x14ac:dyDescent="0.25">
      <c r="A3166" s="84"/>
      <c r="B3166" s="85"/>
      <c r="C3166" s="84"/>
      <c r="D3166" s="86"/>
      <c r="E3166" s="84"/>
      <c r="F3166" s="87"/>
    </row>
    <row r="3167" spans="1:6" x14ac:dyDescent="0.25">
      <c r="A3167" s="84"/>
      <c r="B3167" s="85"/>
      <c r="C3167" s="84"/>
      <c r="D3167" s="86"/>
      <c r="E3167" s="84"/>
      <c r="F3167" s="87"/>
    </row>
    <row r="3168" spans="1:6" x14ac:dyDescent="0.25">
      <c r="A3168" s="84"/>
      <c r="B3168" s="85"/>
      <c r="C3168" s="84"/>
      <c r="D3168" s="86"/>
      <c r="E3168" s="84"/>
      <c r="F3168" s="87"/>
    </row>
    <row r="3169" spans="1:6" x14ac:dyDescent="0.25">
      <c r="A3169" s="84"/>
      <c r="B3169" s="85"/>
      <c r="C3169" s="84"/>
      <c r="D3169" s="86"/>
      <c r="E3169" s="84"/>
      <c r="F3169" s="87"/>
    </row>
    <row r="3170" spans="1:6" x14ac:dyDescent="0.25">
      <c r="A3170" s="84"/>
      <c r="B3170" s="85"/>
      <c r="C3170" s="84"/>
      <c r="D3170" s="86"/>
      <c r="E3170" s="84"/>
      <c r="F3170" s="87"/>
    </row>
    <row r="3171" spans="1:6" x14ac:dyDescent="0.25">
      <c r="A3171" s="84"/>
      <c r="B3171" s="85"/>
      <c r="C3171" s="84"/>
      <c r="D3171" s="86"/>
      <c r="E3171" s="84"/>
      <c r="F3171" s="87"/>
    </row>
    <row r="3172" spans="1:6" x14ac:dyDescent="0.25">
      <c r="A3172" s="84"/>
      <c r="B3172" s="85"/>
      <c r="C3172" s="84"/>
      <c r="D3172" s="86"/>
      <c r="E3172" s="84"/>
      <c r="F3172" s="87"/>
    </row>
    <row r="3173" spans="1:6" x14ac:dyDescent="0.25">
      <c r="A3173" s="84"/>
      <c r="B3173" s="85"/>
      <c r="C3173" s="84"/>
      <c r="D3173" s="86"/>
      <c r="E3173" s="84"/>
      <c r="F3173" s="87"/>
    </row>
    <row r="3174" spans="1:6" x14ac:dyDescent="0.25">
      <c r="A3174" s="84"/>
      <c r="B3174" s="85"/>
      <c r="C3174" s="84"/>
      <c r="D3174" s="86"/>
      <c r="E3174" s="84"/>
      <c r="F3174" s="87"/>
    </row>
    <row r="3175" spans="1:6" x14ac:dyDescent="0.25">
      <c r="A3175" s="84"/>
      <c r="B3175" s="85"/>
      <c r="C3175" s="84"/>
      <c r="D3175" s="86"/>
      <c r="E3175" s="84"/>
      <c r="F3175" s="87"/>
    </row>
    <row r="3176" spans="1:6" x14ac:dyDescent="0.25">
      <c r="A3176" s="84"/>
      <c r="B3176" s="85"/>
      <c r="C3176" s="84"/>
      <c r="D3176" s="86"/>
      <c r="E3176" s="84"/>
      <c r="F3176" s="87"/>
    </row>
    <row r="3177" spans="1:6" x14ac:dyDescent="0.25">
      <c r="A3177" s="84"/>
      <c r="B3177" s="85"/>
      <c r="C3177" s="84"/>
      <c r="D3177" s="86"/>
      <c r="E3177" s="84"/>
      <c r="F3177" s="87"/>
    </row>
    <row r="3178" spans="1:6" x14ac:dyDescent="0.25">
      <c r="A3178" s="84"/>
      <c r="B3178" s="85"/>
      <c r="C3178" s="84"/>
      <c r="D3178" s="86"/>
      <c r="E3178" s="84"/>
      <c r="F3178" s="87"/>
    </row>
    <row r="3179" spans="1:6" x14ac:dyDescent="0.25">
      <c r="A3179" s="84"/>
      <c r="B3179" s="85"/>
      <c r="C3179" s="84"/>
      <c r="D3179" s="86"/>
      <c r="E3179" s="84"/>
      <c r="F3179" s="87"/>
    </row>
    <row r="3180" spans="1:6" x14ac:dyDescent="0.25">
      <c r="A3180" s="84"/>
      <c r="B3180" s="85"/>
      <c r="C3180" s="84"/>
      <c r="D3180" s="86"/>
      <c r="E3180" s="84"/>
      <c r="F3180" s="87"/>
    </row>
    <row r="3181" spans="1:6" x14ac:dyDescent="0.25">
      <c r="A3181" s="84"/>
      <c r="B3181" s="85"/>
      <c r="C3181" s="84"/>
      <c r="D3181" s="86"/>
      <c r="E3181" s="84"/>
      <c r="F3181" s="87"/>
    </row>
    <row r="3182" spans="1:6" x14ac:dyDescent="0.25">
      <c r="A3182" s="84"/>
      <c r="B3182" s="85"/>
      <c r="C3182" s="84"/>
      <c r="D3182" s="86"/>
      <c r="E3182" s="84"/>
      <c r="F3182" s="87"/>
    </row>
    <row r="3183" spans="1:6" x14ac:dyDescent="0.25">
      <c r="A3183" s="84"/>
      <c r="B3183" s="85"/>
      <c r="C3183" s="84"/>
      <c r="D3183" s="86"/>
      <c r="E3183" s="84"/>
      <c r="F3183" s="87"/>
    </row>
    <row r="3184" spans="1:6" x14ac:dyDescent="0.25">
      <c r="A3184" s="84"/>
      <c r="B3184" s="85"/>
      <c r="C3184" s="84"/>
      <c r="D3184" s="86"/>
      <c r="E3184" s="84"/>
      <c r="F3184" s="87"/>
    </row>
    <row r="3185" spans="1:6" x14ac:dyDescent="0.25">
      <c r="A3185" s="84"/>
      <c r="B3185" s="85"/>
      <c r="C3185" s="84"/>
      <c r="D3185" s="86"/>
      <c r="E3185" s="84"/>
      <c r="F3185" s="87"/>
    </row>
    <row r="3186" spans="1:6" x14ac:dyDescent="0.25">
      <c r="A3186" s="84"/>
      <c r="B3186" s="85"/>
      <c r="C3186" s="84"/>
      <c r="D3186" s="86"/>
      <c r="E3186" s="84"/>
      <c r="F3186" s="87"/>
    </row>
    <row r="3187" spans="1:6" x14ac:dyDescent="0.25">
      <c r="A3187" s="84"/>
      <c r="B3187" s="85"/>
      <c r="C3187" s="84"/>
      <c r="D3187" s="86"/>
      <c r="E3187" s="84"/>
      <c r="F3187" s="87"/>
    </row>
    <row r="3188" spans="1:6" x14ac:dyDescent="0.25">
      <c r="A3188" s="84"/>
      <c r="B3188" s="85"/>
      <c r="C3188" s="84"/>
      <c r="D3188" s="86"/>
      <c r="E3188" s="84"/>
      <c r="F3188" s="87"/>
    </row>
    <row r="3189" spans="1:6" x14ac:dyDescent="0.25">
      <c r="A3189" s="84"/>
      <c r="B3189" s="85"/>
      <c r="C3189" s="84"/>
      <c r="D3189" s="86"/>
      <c r="E3189" s="84"/>
      <c r="F3189" s="87"/>
    </row>
    <row r="3190" spans="1:6" x14ac:dyDescent="0.25">
      <c r="A3190" s="84"/>
      <c r="B3190" s="85"/>
      <c r="C3190" s="84"/>
      <c r="D3190" s="86"/>
      <c r="E3190" s="84"/>
      <c r="F3190" s="87"/>
    </row>
    <row r="3191" spans="1:6" x14ac:dyDescent="0.25">
      <c r="A3191" s="84"/>
      <c r="B3191" s="85"/>
      <c r="C3191" s="84"/>
      <c r="D3191" s="86"/>
      <c r="E3191" s="84"/>
      <c r="F3191" s="87"/>
    </row>
    <row r="3192" spans="1:6" x14ac:dyDescent="0.25">
      <c r="A3192" s="84"/>
      <c r="B3192" s="85"/>
      <c r="C3192" s="84"/>
      <c r="D3192" s="86"/>
      <c r="E3192" s="84"/>
      <c r="F3192" s="87"/>
    </row>
    <row r="3193" spans="1:6" x14ac:dyDescent="0.25">
      <c r="A3193" s="84"/>
      <c r="B3193" s="85"/>
      <c r="C3193" s="84"/>
      <c r="D3193" s="86"/>
      <c r="E3193" s="84"/>
      <c r="F3193" s="87"/>
    </row>
    <row r="3194" spans="1:6" x14ac:dyDescent="0.25">
      <c r="A3194" s="84"/>
      <c r="B3194" s="85"/>
      <c r="C3194" s="84"/>
      <c r="D3194" s="86"/>
      <c r="E3194" s="84"/>
      <c r="F3194" s="87"/>
    </row>
    <row r="3195" spans="1:6" x14ac:dyDescent="0.25">
      <c r="A3195" s="84"/>
      <c r="B3195" s="85"/>
      <c r="C3195" s="84"/>
      <c r="D3195" s="86"/>
      <c r="E3195" s="84"/>
      <c r="F3195" s="87"/>
    </row>
    <row r="3196" spans="1:6" x14ac:dyDescent="0.25">
      <c r="A3196" s="84"/>
      <c r="B3196" s="85"/>
      <c r="C3196" s="84"/>
      <c r="D3196" s="86"/>
      <c r="E3196" s="84"/>
      <c r="F3196" s="87"/>
    </row>
    <row r="3197" spans="1:6" x14ac:dyDescent="0.25">
      <c r="A3197" s="84"/>
      <c r="B3197" s="85"/>
      <c r="C3197" s="84"/>
      <c r="D3197" s="86"/>
      <c r="E3197" s="84"/>
      <c r="F3197" s="87"/>
    </row>
    <row r="3198" spans="1:6" x14ac:dyDescent="0.25">
      <c r="A3198" s="84"/>
      <c r="B3198" s="85"/>
      <c r="C3198" s="84"/>
      <c r="D3198" s="86"/>
      <c r="E3198" s="84"/>
      <c r="F3198" s="87"/>
    </row>
    <row r="3199" spans="1:6" x14ac:dyDescent="0.25">
      <c r="A3199" s="84"/>
      <c r="B3199" s="85"/>
      <c r="C3199" s="84"/>
      <c r="D3199" s="86"/>
      <c r="E3199" s="84"/>
      <c r="F3199" s="87"/>
    </row>
    <row r="3200" spans="1:6" x14ac:dyDescent="0.25">
      <c r="A3200" s="84"/>
      <c r="B3200" s="85"/>
      <c r="C3200" s="84"/>
      <c r="D3200" s="86"/>
      <c r="E3200" s="84"/>
      <c r="F3200" s="87"/>
    </row>
    <row r="3201" spans="1:6" x14ac:dyDescent="0.25">
      <c r="A3201" s="84"/>
      <c r="B3201" s="85"/>
      <c r="C3201" s="84"/>
      <c r="D3201" s="86"/>
      <c r="E3201" s="84"/>
      <c r="F3201" s="87"/>
    </row>
    <row r="3202" spans="1:6" x14ac:dyDescent="0.25">
      <c r="A3202" s="84"/>
      <c r="B3202" s="85"/>
      <c r="C3202" s="84"/>
      <c r="D3202" s="86"/>
      <c r="E3202" s="84"/>
      <c r="F3202" s="87"/>
    </row>
    <row r="3203" spans="1:6" x14ac:dyDescent="0.25">
      <c r="A3203" s="84"/>
      <c r="B3203" s="85"/>
      <c r="C3203" s="84"/>
      <c r="D3203" s="86"/>
      <c r="E3203" s="84"/>
      <c r="F3203" s="87"/>
    </row>
    <row r="3204" spans="1:6" x14ac:dyDescent="0.25">
      <c r="A3204" s="84"/>
      <c r="B3204" s="85"/>
      <c r="C3204" s="84"/>
      <c r="D3204" s="86"/>
      <c r="E3204" s="84"/>
      <c r="F3204" s="87"/>
    </row>
    <row r="3205" spans="1:6" x14ac:dyDescent="0.25">
      <c r="A3205" s="84"/>
      <c r="B3205" s="85"/>
      <c r="C3205" s="84"/>
      <c r="D3205" s="86"/>
      <c r="E3205" s="84"/>
      <c r="F3205" s="87"/>
    </row>
    <row r="3206" spans="1:6" x14ac:dyDescent="0.25">
      <c r="A3206" s="84"/>
      <c r="B3206" s="85"/>
      <c r="C3206" s="84"/>
      <c r="D3206" s="86"/>
      <c r="E3206" s="84"/>
      <c r="F3206" s="87"/>
    </row>
    <row r="3207" spans="1:6" x14ac:dyDescent="0.25">
      <c r="A3207" s="84"/>
      <c r="B3207" s="85"/>
      <c r="C3207" s="84"/>
      <c r="D3207" s="86"/>
      <c r="E3207" s="84"/>
      <c r="F3207" s="87"/>
    </row>
    <row r="3208" spans="1:6" x14ac:dyDescent="0.25">
      <c r="A3208" s="84"/>
      <c r="B3208" s="85"/>
      <c r="C3208" s="84"/>
      <c r="D3208" s="86"/>
      <c r="E3208" s="84"/>
      <c r="F3208" s="87"/>
    </row>
    <row r="3209" spans="1:6" x14ac:dyDescent="0.25">
      <c r="A3209" s="84"/>
      <c r="B3209" s="85"/>
      <c r="C3209" s="84"/>
      <c r="D3209" s="86"/>
      <c r="E3209" s="84"/>
      <c r="F3209" s="87"/>
    </row>
    <row r="3210" spans="1:6" x14ac:dyDescent="0.25">
      <c r="A3210" s="84"/>
      <c r="B3210" s="85"/>
      <c r="C3210" s="84"/>
      <c r="D3210" s="86"/>
      <c r="E3210" s="84"/>
      <c r="F3210" s="87"/>
    </row>
    <row r="3211" spans="1:6" x14ac:dyDescent="0.25">
      <c r="A3211" s="84"/>
      <c r="B3211" s="85"/>
      <c r="C3211" s="84"/>
      <c r="D3211" s="86"/>
      <c r="E3211" s="84"/>
      <c r="F3211" s="87"/>
    </row>
    <row r="3212" spans="1:6" x14ac:dyDescent="0.25">
      <c r="A3212" s="84"/>
      <c r="B3212" s="85"/>
      <c r="C3212" s="84"/>
      <c r="D3212" s="86"/>
      <c r="E3212" s="84"/>
      <c r="F3212" s="87"/>
    </row>
    <row r="3213" spans="1:6" x14ac:dyDescent="0.25">
      <c r="A3213" s="84"/>
      <c r="B3213" s="85"/>
      <c r="C3213" s="84"/>
      <c r="D3213" s="86"/>
      <c r="E3213" s="84"/>
      <c r="F3213" s="87"/>
    </row>
    <row r="3214" spans="1:6" x14ac:dyDescent="0.25">
      <c r="A3214" s="84"/>
      <c r="B3214" s="85"/>
      <c r="C3214" s="84"/>
      <c r="D3214" s="86"/>
      <c r="E3214" s="84"/>
      <c r="F3214" s="87"/>
    </row>
    <row r="3215" spans="1:6" x14ac:dyDescent="0.25">
      <c r="A3215" s="84"/>
      <c r="B3215" s="85"/>
      <c r="C3215" s="84"/>
      <c r="D3215" s="86"/>
      <c r="E3215" s="84"/>
      <c r="F3215" s="87"/>
    </row>
    <row r="3216" spans="1:6" x14ac:dyDescent="0.25">
      <c r="A3216" s="84"/>
      <c r="B3216" s="85"/>
      <c r="C3216" s="84"/>
      <c r="D3216" s="86"/>
      <c r="E3216" s="84"/>
      <c r="F3216" s="87"/>
    </row>
    <row r="3217" spans="1:6" x14ac:dyDescent="0.25">
      <c r="A3217" s="84"/>
      <c r="B3217" s="85"/>
      <c r="C3217" s="84"/>
      <c r="D3217" s="86"/>
      <c r="E3217" s="84"/>
      <c r="F3217" s="87"/>
    </row>
    <row r="3218" spans="1:6" x14ac:dyDescent="0.25">
      <c r="A3218" s="84"/>
      <c r="B3218" s="85"/>
      <c r="C3218" s="84"/>
      <c r="D3218" s="86"/>
      <c r="E3218" s="84"/>
      <c r="F3218" s="87"/>
    </row>
    <row r="3219" spans="1:6" x14ac:dyDescent="0.25">
      <c r="A3219" s="84"/>
      <c r="B3219" s="85"/>
      <c r="C3219" s="84"/>
      <c r="D3219" s="86"/>
      <c r="E3219" s="84"/>
      <c r="F3219" s="87"/>
    </row>
    <row r="3220" spans="1:6" x14ac:dyDescent="0.25">
      <c r="A3220" s="84"/>
      <c r="B3220" s="85"/>
      <c r="C3220" s="84"/>
      <c r="D3220" s="86"/>
      <c r="E3220" s="84"/>
      <c r="F3220" s="87"/>
    </row>
    <row r="3221" spans="1:6" x14ac:dyDescent="0.25">
      <c r="A3221" s="84"/>
      <c r="B3221" s="85"/>
      <c r="C3221" s="84"/>
      <c r="D3221" s="86"/>
      <c r="E3221" s="84"/>
      <c r="F3221" s="87"/>
    </row>
    <row r="3222" spans="1:6" x14ac:dyDescent="0.25">
      <c r="A3222" s="84"/>
      <c r="B3222" s="85"/>
      <c r="C3222" s="84"/>
      <c r="D3222" s="86"/>
      <c r="E3222" s="84"/>
      <c r="F3222" s="87"/>
    </row>
    <row r="3223" spans="1:6" x14ac:dyDescent="0.25">
      <c r="A3223" s="84"/>
      <c r="B3223" s="85"/>
      <c r="C3223" s="84"/>
      <c r="D3223" s="86"/>
      <c r="E3223" s="84"/>
      <c r="F3223" s="87"/>
    </row>
    <row r="3224" spans="1:6" x14ac:dyDescent="0.25">
      <c r="A3224" s="84"/>
      <c r="B3224" s="85"/>
      <c r="C3224" s="84"/>
      <c r="D3224" s="86"/>
      <c r="E3224" s="84"/>
      <c r="F3224" s="87"/>
    </row>
    <row r="3225" spans="1:6" x14ac:dyDescent="0.25">
      <c r="A3225" s="84"/>
      <c r="B3225" s="85"/>
      <c r="C3225" s="84"/>
      <c r="D3225" s="86"/>
      <c r="E3225" s="84"/>
      <c r="F3225" s="87"/>
    </row>
    <row r="3226" spans="1:6" x14ac:dyDescent="0.25">
      <c r="A3226" s="84"/>
      <c r="B3226" s="85"/>
      <c r="C3226" s="84"/>
      <c r="D3226" s="86"/>
      <c r="E3226" s="84"/>
      <c r="F3226" s="87"/>
    </row>
    <row r="3227" spans="1:6" x14ac:dyDescent="0.25">
      <c r="A3227" s="84"/>
      <c r="B3227" s="85"/>
      <c r="C3227" s="84"/>
      <c r="D3227" s="86"/>
      <c r="E3227" s="84"/>
      <c r="F3227" s="87"/>
    </row>
    <row r="3228" spans="1:6" x14ac:dyDescent="0.25">
      <c r="A3228" s="84"/>
      <c r="B3228" s="85"/>
      <c r="C3228" s="84"/>
      <c r="D3228" s="86"/>
      <c r="E3228" s="84"/>
      <c r="F3228" s="87"/>
    </row>
    <row r="3229" spans="1:6" x14ac:dyDescent="0.25">
      <c r="A3229" s="84"/>
      <c r="B3229" s="85"/>
      <c r="C3229" s="84"/>
      <c r="D3229" s="86"/>
      <c r="E3229" s="84"/>
      <c r="F3229" s="87"/>
    </row>
    <row r="3230" spans="1:6" x14ac:dyDescent="0.25">
      <c r="A3230" s="84"/>
      <c r="B3230" s="85"/>
      <c r="C3230" s="84"/>
      <c r="D3230" s="86"/>
      <c r="E3230" s="84"/>
      <c r="F3230" s="87"/>
    </row>
    <row r="3231" spans="1:6" x14ac:dyDescent="0.25">
      <c r="A3231" s="84"/>
      <c r="B3231" s="85"/>
      <c r="C3231" s="84"/>
      <c r="D3231" s="86"/>
      <c r="E3231" s="84"/>
      <c r="F3231" s="87"/>
    </row>
    <row r="3232" spans="1:6" x14ac:dyDescent="0.25">
      <c r="A3232" s="84"/>
      <c r="B3232" s="85"/>
      <c r="C3232" s="84"/>
      <c r="D3232" s="86"/>
      <c r="E3232" s="84"/>
      <c r="F3232" s="87"/>
    </row>
    <row r="3233" spans="1:6" x14ac:dyDescent="0.25">
      <c r="A3233" s="84"/>
      <c r="B3233" s="85"/>
      <c r="C3233" s="84"/>
      <c r="D3233" s="86"/>
      <c r="E3233" s="84"/>
      <c r="F3233" s="87"/>
    </row>
    <row r="3234" spans="1:6" x14ac:dyDescent="0.25">
      <c r="A3234" s="84"/>
      <c r="B3234" s="85"/>
      <c r="C3234" s="84"/>
      <c r="D3234" s="86"/>
      <c r="E3234" s="84"/>
      <c r="F3234" s="87"/>
    </row>
    <row r="3235" spans="1:6" x14ac:dyDescent="0.25">
      <c r="A3235" s="84"/>
      <c r="B3235" s="85"/>
      <c r="C3235" s="84"/>
      <c r="D3235" s="86"/>
      <c r="E3235" s="84"/>
      <c r="F3235" s="87"/>
    </row>
    <row r="3236" spans="1:6" x14ac:dyDescent="0.25">
      <c r="A3236" s="84"/>
      <c r="B3236" s="85"/>
      <c r="C3236" s="84"/>
      <c r="D3236" s="86"/>
      <c r="E3236" s="84"/>
      <c r="F3236" s="87"/>
    </row>
    <row r="3237" spans="1:6" x14ac:dyDescent="0.25">
      <c r="A3237" s="84"/>
      <c r="B3237" s="85"/>
      <c r="C3237" s="84"/>
      <c r="D3237" s="86"/>
      <c r="E3237" s="84"/>
      <c r="F3237" s="87"/>
    </row>
    <row r="3238" spans="1:6" x14ac:dyDescent="0.25">
      <c r="A3238" s="84"/>
      <c r="B3238" s="85"/>
      <c r="C3238" s="84"/>
      <c r="D3238" s="86"/>
      <c r="E3238" s="84"/>
      <c r="F3238" s="87"/>
    </row>
    <row r="3239" spans="1:6" x14ac:dyDescent="0.25">
      <c r="A3239" s="84"/>
      <c r="B3239" s="85"/>
      <c r="C3239" s="84"/>
      <c r="D3239" s="86"/>
      <c r="E3239" s="84"/>
      <c r="F3239" s="87"/>
    </row>
    <row r="3240" spans="1:6" x14ac:dyDescent="0.25">
      <c r="A3240" s="84"/>
      <c r="B3240" s="85"/>
      <c r="C3240" s="84"/>
      <c r="D3240" s="86"/>
      <c r="E3240" s="84"/>
      <c r="F3240" s="87"/>
    </row>
    <row r="3241" spans="1:6" x14ac:dyDescent="0.25">
      <c r="A3241" s="84"/>
      <c r="B3241" s="85"/>
      <c r="C3241" s="84"/>
      <c r="D3241" s="86"/>
      <c r="E3241" s="84"/>
      <c r="F3241" s="87"/>
    </row>
    <row r="3242" spans="1:6" x14ac:dyDescent="0.25">
      <c r="A3242" s="84"/>
      <c r="B3242" s="85"/>
      <c r="C3242" s="84"/>
      <c r="D3242" s="86"/>
      <c r="E3242" s="84"/>
      <c r="F3242" s="87"/>
    </row>
    <row r="3243" spans="1:6" x14ac:dyDescent="0.25">
      <c r="A3243" s="84"/>
      <c r="B3243" s="85"/>
      <c r="C3243" s="84"/>
      <c r="D3243" s="86"/>
      <c r="E3243" s="84"/>
      <c r="F3243" s="87"/>
    </row>
    <row r="3244" spans="1:6" x14ac:dyDescent="0.25">
      <c r="A3244" s="84"/>
      <c r="B3244" s="85"/>
      <c r="C3244" s="84"/>
      <c r="D3244" s="86"/>
      <c r="E3244" s="84"/>
      <c r="F3244" s="87"/>
    </row>
    <row r="3245" spans="1:6" x14ac:dyDescent="0.25">
      <c r="A3245" s="84"/>
      <c r="B3245" s="85"/>
      <c r="C3245" s="84"/>
      <c r="D3245" s="86"/>
      <c r="E3245" s="84"/>
      <c r="F3245" s="87"/>
    </row>
    <row r="3246" spans="1:6" x14ac:dyDescent="0.25">
      <c r="A3246" s="84"/>
      <c r="B3246" s="85"/>
      <c r="C3246" s="84"/>
      <c r="D3246" s="86"/>
      <c r="E3246" s="84"/>
      <c r="F3246" s="87"/>
    </row>
    <row r="3247" spans="1:6" x14ac:dyDescent="0.25">
      <c r="A3247" s="84"/>
      <c r="B3247" s="85"/>
      <c r="C3247" s="84"/>
      <c r="D3247" s="86"/>
      <c r="E3247" s="84"/>
      <c r="F3247" s="87"/>
    </row>
    <row r="3248" spans="1:6" x14ac:dyDescent="0.25">
      <c r="A3248" s="84"/>
      <c r="B3248" s="85"/>
      <c r="C3248" s="84"/>
      <c r="D3248" s="86"/>
      <c r="E3248" s="84"/>
      <c r="F3248" s="87"/>
    </row>
    <row r="3249" spans="1:6" x14ac:dyDescent="0.25">
      <c r="A3249" s="84"/>
      <c r="B3249" s="85"/>
      <c r="C3249" s="84"/>
      <c r="D3249" s="86"/>
      <c r="E3249" s="84"/>
      <c r="F3249" s="87"/>
    </row>
    <row r="3250" spans="1:6" x14ac:dyDescent="0.25">
      <c r="A3250" s="84"/>
      <c r="B3250" s="85"/>
      <c r="C3250" s="84"/>
      <c r="D3250" s="86"/>
      <c r="E3250" s="84"/>
      <c r="F3250" s="87"/>
    </row>
    <row r="3251" spans="1:6" x14ac:dyDescent="0.25">
      <c r="A3251" s="84"/>
      <c r="B3251" s="85"/>
      <c r="C3251" s="84"/>
      <c r="D3251" s="86"/>
      <c r="E3251" s="84"/>
      <c r="F3251" s="87"/>
    </row>
    <row r="3252" spans="1:6" x14ac:dyDescent="0.25">
      <c r="A3252" s="84"/>
      <c r="B3252" s="85"/>
      <c r="C3252" s="84"/>
      <c r="D3252" s="86"/>
      <c r="E3252" s="84"/>
      <c r="F3252" s="87"/>
    </row>
    <row r="3253" spans="1:6" x14ac:dyDescent="0.25">
      <c r="A3253" s="84"/>
      <c r="B3253" s="85"/>
      <c r="C3253" s="84"/>
      <c r="D3253" s="86"/>
      <c r="E3253" s="84"/>
      <c r="F3253" s="87"/>
    </row>
    <row r="3254" spans="1:6" x14ac:dyDescent="0.25">
      <c r="A3254" s="84"/>
      <c r="B3254" s="85"/>
      <c r="C3254" s="84"/>
      <c r="D3254" s="86"/>
      <c r="E3254" s="84"/>
      <c r="F3254" s="87"/>
    </row>
    <row r="3255" spans="1:6" x14ac:dyDescent="0.25">
      <c r="A3255" s="84"/>
      <c r="B3255" s="85"/>
      <c r="C3255" s="84"/>
      <c r="D3255" s="86"/>
      <c r="E3255" s="84"/>
      <c r="F3255" s="87"/>
    </row>
    <row r="3256" spans="1:6" x14ac:dyDescent="0.25">
      <c r="A3256" s="84"/>
      <c r="B3256" s="85"/>
      <c r="C3256" s="84"/>
      <c r="D3256" s="86"/>
      <c r="E3256" s="84"/>
      <c r="F3256" s="87"/>
    </row>
    <row r="3257" spans="1:6" x14ac:dyDescent="0.25">
      <c r="A3257" s="84"/>
      <c r="B3257" s="85"/>
      <c r="C3257" s="84"/>
      <c r="D3257" s="86"/>
      <c r="E3257" s="84"/>
      <c r="F3257" s="87"/>
    </row>
    <row r="3258" spans="1:6" x14ac:dyDescent="0.25">
      <c r="A3258" s="84"/>
      <c r="B3258" s="85"/>
      <c r="C3258" s="84"/>
      <c r="D3258" s="86"/>
      <c r="E3258" s="84"/>
      <c r="F3258" s="87"/>
    </row>
    <row r="3259" spans="1:6" x14ac:dyDescent="0.25">
      <c r="A3259" s="84"/>
      <c r="B3259" s="85"/>
      <c r="C3259" s="84"/>
      <c r="D3259" s="86"/>
      <c r="E3259" s="84"/>
      <c r="F3259" s="87"/>
    </row>
    <row r="3260" spans="1:6" x14ac:dyDescent="0.25">
      <c r="A3260" s="84"/>
      <c r="B3260" s="85"/>
      <c r="C3260" s="84"/>
      <c r="D3260" s="86"/>
      <c r="E3260" s="84"/>
      <c r="F3260" s="87"/>
    </row>
    <row r="3261" spans="1:6" x14ac:dyDescent="0.25">
      <c r="A3261" s="84"/>
      <c r="B3261" s="85"/>
      <c r="C3261" s="84"/>
      <c r="D3261" s="86"/>
      <c r="E3261" s="84"/>
      <c r="F3261" s="87"/>
    </row>
    <row r="3262" spans="1:6" x14ac:dyDescent="0.25">
      <c r="A3262" s="84"/>
      <c r="B3262" s="85"/>
      <c r="C3262" s="84"/>
      <c r="D3262" s="86"/>
      <c r="E3262" s="84"/>
      <c r="F3262" s="87"/>
    </row>
    <row r="3263" spans="1:6" x14ac:dyDescent="0.25">
      <c r="A3263" s="84"/>
      <c r="B3263" s="85"/>
      <c r="C3263" s="84"/>
      <c r="D3263" s="86"/>
      <c r="E3263" s="84"/>
      <c r="F3263" s="87"/>
    </row>
    <row r="3264" spans="1:6" x14ac:dyDescent="0.25">
      <c r="A3264" s="84"/>
      <c r="B3264" s="85"/>
      <c r="C3264" s="84"/>
      <c r="D3264" s="86"/>
      <c r="E3264" s="84"/>
      <c r="F3264" s="87"/>
    </row>
    <row r="3265" spans="1:6" x14ac:dyDescent="0.25">
      <c r="A3265" s="84"/>
      <c r="B3265" s="85"/>
      <c r="C3265" s="84"/>
      <c r="D3265" s="86"/>
      <c r="E3265" s="84"/>
      <c r="F3265" s="87"/>
    </row>
    <row r="3266" spans="1:6" x14ac:dyDescent="0.25">
      <c r="A3266" s="84"/>
      <c r="B3266" s="85"/>
      <c r="C3266" s="84"/>
      <c r="D3266" s="86"/>
      <c r="E3266" s="84"/>
      <c r="F3266" s="87"/>
    </row>
    <row r="3267" spans="1:6" x14ac:dyDescent="0.25">
      <c r="A3267" s="84"/>
      <c r="B3267" s="85"/>
      <c r="C3267" s="84"/>
      <c r="D3267" s="86"/>
      <c r="E3267" s="84"/>
      <c r="F3267" s="87"/>
    </row>
    <row r="3268" spans="1:6" x14ac:dyDescent="0.25">
      <c r="A3268" s="84"/>
      <c r="B3268" s="85"/>
      <c r="C3268" s="84"/>
      <c r="D3268" s="86"/>
      <c r="E3268" s="84"/>
      <c r="F3268" s="87"/>
    </row>
    <row r="3269" spans="1:6" x14ac:dyDescent="0.25">
      <c r="A3269" s="84"/>
      <c r="B3269" s="85"/>
      <c r="C3269" s="84"/>
      <c r="D3269" s="86"/>
      <c r="E3269" s="84"/>
      <c r="F3269" s="87"/>
    </row>
    <row r="3270" spans="1:6" x14ac:dyDescent="0.25">
      <c r="A3270" s="84"/>
      <c r="B3270" s="85"/>
      <c r="C3270" s="84"/>
      <c r="D3270" s="86"/>
      <c r="E3270" s="84"/>
      <c r="F3270" s="87"/>
    </row>
    <row r="3271" spans="1:6" x14ac:dyDescent="0.25">
      <c r="A3271" s="84"/>
      <c r="B3271" s="85"/>
      <c r="C3271" s="84"/>
      <c r="D3271" s="86"/>
      <c r="E3271" s="84"/>
      <c r="F3271" s="87"/>
    </row>
    <row r="3272" spans="1:6" x14ac:dyDescent="0.25">
      <c r="A3272" s="84"/>
      <c r="B3272" s="85"/>
      <c r="C3272" s="84"/>
      <c r="D3272" s="86"/>
      <c r="E3272" s="84"/>
      <c r="F3272" s="87"/>
    </row>
    <row r="3273" spans="1:6" x14ac:dyDescent="0.25">
      <c r="A3273" s="84"/>
      <c r="B3273" s="85"/>
      <c r="C3273" s="84"/>
      <c r="D3273" s="86"/>
      <c r="E3273" s="84"/>
      <c r="F3273" s="87"/>
    </row>
    <row r="3274" spans="1:6" x14ac:dyDescent="0.25">
      <c r="A3274" s="84"/>
      <c r="B3274" s="85"/>
      <c r="C3274" s="84"/>
      <c r="D3274" s="86"/>
      <c r="E3274" s="84"/>
      <c r="F3274" s="87"/>
    </row>
    <row r="3275" spans="1:6" x14ac:dyDescent="0.25">
      <c r="A3275" s="84"/>
      <c r="B3275" s="85"/>
      <c r="C3275" s="84"/>
      <c r="D3275" s="86"/>
      <c r="E3275" s="84"/>
      <c r="F3275" s="87"/>
    </row>
    <row r="3276" spans="1:6" x14ac:dyDescent="0.25">
      <c r="A3276" s="84"/>
      <c r="B3276" s="85"/>
      <c r="C3276" s="84"/>
      <c r="D3276" s="86"/>
      <c r="E3276" s="84"/>
      <c r="F3276" s="87"/>
    </row>
    <row r="3277" spans="1:6" x14ac:dyDescent="0.25">
      <c r="A3277" s="84"/>
      <c r="B3277" s="85"/>
      <c r="C3277" s="84"/>
      <c r="D3277" s="86"/>
      <c r="E3277" s="84"/>
      <c r="F3277" s="87"/>
    </row>
    <row r="3278" spans="1:6" x14ac:dyDescent="0.25">
      <c r="A3278" s="84"/>
      <c r="B3278" s="85"/>
      <c r="C3278" s="84"/>
      <c r="D3278" s="86"/>
      <c r="E3278" s="84"/>
      <c r="F3278" s="87"/>
    </row>
    <row r="3279" spans="1:6" x14ac:dyDescent="0.25">
      <c r="A3279" s="84"/>
      <c r="B3279" s="85"/>
      <c r="C3279" s="84"/>
      <c r="D3279" s="86"/>
      <c r="E3279" s="84"/>
      <c r="F3279" s="87"/>
    </row>
    <row r="3280" spans="1:6" x14ac:dyDescent="0.25">
      <c r="A3280" s="84"/>
      <c r="B3280" s="85"/>
      <c r="C3280" s="84"/>
      <c r="D3280" s="86"/>
      <c r="E3280" s="84"/>
      <c r="F3280" s="87"/>
    </row>
    <row r="3281" spans="1:6" x14ac:dyDescent="0.25">
      <c r="A3281" s="84"/>
      <c r="B3281" s="85"/>
      <c r="C3281" s="84"/>
      <c r="D3281" s="86"/>
      <c r="E3281" s="84"/>
      <c r="F3281" s="87"/>
    </row>
    <row r="3282" spans="1:6" x14ac:dyDescent="0.25">
      <c r="A3282" s="84"/>
      <c r="B3282" s="85"/>
      <c r="C3282" s="84"/>
      <c r="D3282" s="86"/>
      <c r="E3282" s="84"/>
      <c r="F3282" s="87"/>
    </row>
    <row r="3283" spans="1:6" x14ac:dyDescent="0.25">
      <c r="A3283" s="84"/>
      <c r="B3283" s="85"/>
      <c r="C3283" s="84"/>
      <c r="D3283" s="86"/>
      <c r="E3283" s="84"/>
      <c r="F3283" s="87"/>
    </row>
    <row r="3284" spans="1:6" x14ac:dyDescent="0.25">
      <c r="A3284" s="84"/>
      <c r="B3284" s="85"/>
      <c r="C3284" s="84"/>
      <c r="D3284" s="86"/>
      <c r="E3284" s="84"/>
      <c r="F3284" s="87"/>
    </row>
    <row r="3285" spans="1:6" x14ac:dyDescent="0.25">
      <c r="A3285" s="84"/>
      <c r="B3285" s="85"/>
      <c r="C3285" s="84"/>
      <c r="D3285" s="86"/>
      <c r="E3285" s="84"/>
      <c r="F3285" s="87"/>
    </row>
    <row r="3286" spans="1:6" x14ac:dyDescent="0.25">
      <c r="A3286" s="84"/>
      <c r="B3286" s="85"/>
      <c r="C3286" s="84"/>
      <c r="D3286" s="86"/>
      <c r="E3286" s="84"/>
      <c r="F3286" s="87"/>
    </row>
    <row r="3287" spans="1:6" x14ac:dyDescent="0.25">
      <c r="A3287" s="84"/>
      <c r="B3287" s="85"/>
      <c r="C3287" s="84"/>
      <c r="D3287" s="86"/>
      <c r="E3287" s="84"/>
      <c r="F3287" s="87"/>
    </row>
    <row r="3288" spans="1:6" x14ac:dyDescent="0.25">
      <c r="A3288" s="84"/>
      <c r="B3288" s="85"/>
      <c r="C3288" s="84"/>
      <c r="D3288" s="86"/>
      <c r="E3288" s="84"/>
      <c r="F3288" s="87"/>
    </row>
    <row r="3289" spans="1:6" x14ac:dyDescent="0.25">
      <c r="A3289" s="84"/>
      <c r="B3289" s="85"/>
      <c r="C3289" s="84"/>
      <c r="D3289" s="86"/>
      <c r="E3289" s="84"/>
      <c r="F3289" s="87"/>
    </row>
    <row r="3290" spans="1:6" x14ac:dyDescent="0.25">
      <c r="A3290" s="84"/>
      <c r="B3290" s="85"/>
      <c r="C3290" s="84"/>
      <c r="D3290" s="86"/>
      <c r="E3290" s="84"/>
      <c r="F3290" s="87"/>
    </row>
    <row r="3291" spans="1:6" x14ac:dyDescent="0.25">
      <c r="A3291" s="84"/>
      <c r="B3291" s="85"/>
      <c r="C3291" s="84"/>
      <c r="D3291" s="86"/>
      <c r="E3291" s="84"/>
      <c r="F3291" s="87"/>
    </row>
    <row r="3292" spans="1:6" x14ac:dyDescent="0.25">
      <c r="A3292" s="84"/>
      <c r="B3292" s="85"/>
      <c r="C3292" s="84"/>
      <c r="D3292" s="86"/>
      <c r="E3292" s="84"/>
      <c r="F3292" s="87"/>
    </row>
    <row r="3293" spans="1:6" x14ac:dyDescent="0.25">
      <c r="A3293" s="84"/>
      <c r="B3293" s="85"/>
      <c r="C3293" s="84"/>
      <c r="D3293" s="86"/>
      <c r="E3293" s="84"/>
      <c r="F3293" s="87"/>
    </row>
    <row r="3294" spans="1:6" x14ac:dyDescent="0.25">
      <c r="A3294" s="84"/>
      <c r="B3294" s="85"/>
      <c r="C3294" s="84"/>
      <c r="D3294" s="86"/>
      <c r="E3294" s="84"/>
      <c r="F3294" s="87"/>
    </row>
    <row r="3295" spans="1:6" x14ac:dyDescent="0.25">
      <c r="A3295" s="84"/>
      <c r="B3295" s="85"/>
      <c r="C3295" s="84"/>
      <c r="D3295" s="86"/>
      <c r="E3295" s="84"/>
      <c r="F3295" s="87"/>
    </row>
    <row r="3296" spans="1:6" x14ac:dyDescent="0.25">
      <c r="A3296" s="84"/>
      <c r="B3296" s="85"/>
      <c r="C3296" s="84"/>
      <c r="D3296" s="86"/>
      <c r="E3296" s="84"/>
      <c r="F3296" s="87"/>
    </row>
    <row r="3297" spans="1:6" x14ac:dyDescent="0.25">
      <c r="A3297" s="84"/>
      <c r="B3297" s="85"/>
      <c r="C3297" s="84"/>
      <c r="D3297" s="86"/>
      <c r="E3297" s="84"/>
      <c r="F3297" s="87"/>
    </row>
    <row r="3298" spans="1:6" x14ac:dyDescent="0.25">
      <c r="A3298" s="84"/>
      <c r="B3298" s="85"/>
      <c r="C3298" s="84"/>
      <c r="D3298" s="86"/>
      <c r="E3298" s="84"/>
      <c r="F3298" s="87"/>
    </row>
    <row r="3299" spans="1:6" x14ac:dyDescent="0.25">
      <c r="A3299" s="84"/>
      <c r="B3299" s="85"/>
      <c r="C3299" s="84"/>
      <c r="D3299" s="86"/>
      <c r="E3299" s="84"/>
      <c r="F3299" s="87"/>
    </row>
    <row r="3300" spans="1:6" x14ac:dyDescent="0.25">
      <c r="A3300" s="84"/>
      <c r="B3300" s="85"/>
      <c r="C3300" s="84"/>
      <c r="D3300" s="86"/>
      <c r="E3300" s="84"/>
      <c r="F3300" s="87"/>
    </row>
    <row r="3301" spans="1:6" x14ac:dyDescent="0.25">
      <c r="A3301" s="84"/>
      <c r="B3301" s="85"/>
      <c r="C3301" s="84"/>
      <c r="D3301" s="86"/>
      <c r="E3301" s="84"/>
      <c r="F3301" s="87"/>
    </row>
    <row r="3302" spans="1:6" x14ac:dyDescent="0.25">
      <c r="A3302" s="84"/>
      <c r="B3302" s="85"/>
      <c r="C3302" s="84"/>
      <c r="D3302" s="86"/>
      <c r="E3302" s="84"/>
      <c r="F3302" s="87"/>
    </row>
    <row r="3303" spans="1:6" x14ac:dyDescent="0.25">
      <c r="A3303" s="84"/>
      <c r="B3303" s="85"/>
      <c r="C3303" s="84"/>
      <c r="D3303" s="86"/>
      <c r="E3303" s="84"/>
      <c r="F3303" s="87"/>
    </row>
    <row r="3304" spans="1:6" x14ac:dyDescent="0.25">
      <c r="A3304" s="84"/>
      <c r="B3304" s="85"/>
      <c r="C3304" s="84"/>
      <c r="D3304" s="86"/>
      <c r="E3304" s="84"/>
      <c r="F3304" s="87"/>
    </row>
    <row r="3305" spans="1:6" x14ac:dyDescent="0.25">
      <c r="A3305" s="84"/>
      <c r="B3305" s="85"/>
      <c r="C3305" s="84"/>
      <c r="D3305" s="86"/>
      <c r="E3305" s="84"/>
      <c r="F3305" s="87"/>
    </row>
    <row r="3306" spans="1:6" x14ac:dyDescent="0.25">
      <c r="A3306" s="84"/>
      <c r="B3306" s="85"/>
      <c r="C3306" s="84"/>
      <c r="D3306" s="86"/>
      <c r="E3306" s="84"/>
      <c r="F3306" s="87"/>
    </row>
    <row r="3307" spans="1:6" x14ac:dyDescent="0.25">
      <c r="A3307" s="84"/>
      <c r="B3307" s="85"/>
      <c r="C3307" s="84"/>
      <c r="D3307" s="86"/>
      <c r="E3307" s="84"/>
      <c r="F3307" s="87"/>
    </row>
    <row r="3308" spans="1:6" x14ac:dyDescent="0.25">
      <c r="A3308" s="84"/>
      <c r="B3308" s="85"/>
      <c r="C3308" s="84"/>
      <c r="D3308" s="86"/>
      <c r="E3308" s="84"/>
      <c r="F3308" s="87"/>
    </row>
    <row r="3309" spans="1:6" x14ac:dyDescent="0.25">
      <c r="A3309" s="84"/>
      <c r="B3309" s="85"/>
      <c r="C3309" s="84"/>
      <c r="D3309" s="86"/>
      <c r="E3309" s="84"/>
      <c r="F3309" s="87"/>
    </row>
    <row r="3310" spans="1:6" x14ac:dyDescent="0.25">
      <c r="A3310" s="84"/>
      <c r="B3310" s="85"/>
      <c r="C3310" s="84"/>
      <c r="D3310" s="86"/>
      <c r="E3310" s="84"/>
      <c r="F3310" s="87"/>
    </row>
    <row r="3311" spans="1:6" x14ac:dyDescent="0.25">
      <c r="A3311" s="84"/>
      <c r="B3311" s="85"/>
      <c r="C3311" s="84"/>
      <c r="D3311" s="86"/>
      <c r="E3311" s="84"/>
      <c r="F3311" s="87"/>
    </row>
    <row r="3312" spans="1:6" x14ac:dyDescent="0.25">
      <c r="A3312" s="84"/>
      <c r="B3312" s="85"/>
      <c r="C3312" s="84"/>
      <c r="D3312" s="86"/>
      <c r="E3312" s="84"/>
      <c r="F3312" s="87"/>
    </row>
    <row r="3313" spans="1:6" x14ac:dyDescent="0.25">
      <c r="A3313" s="84"/>
      <c r="B3313" s="85"/>
      <c r="C3313" s="84"/>
      <c r="D3313" s="86"/>
      <c r="E3313" s="84"/>
      <c r="F3313" s="87"/>
    </row>
    <row r="3314" spans="1:6" x14ac:dyDescent="0.25">
      <c r="A3314" s="84"/>
      <c r="B3314" s="85"/>
      <c r="C3314" s="84"/>
      <c r="D3314" s="86"/>
      <c r="E3314" s="84"/>
      <c r="F3314" s="87"/>
    </row>
    <row r="3315" spans="1:6" x14ac:dyDescent="0.25">
      <c r="A3315" s="84"/>
      <c r="B3315" s="85"/>
      <c r="C3315" s="84"/>
      <c r="D3315" s="86"/>
      <c r="E3315" s="84"/>
      <c r="F3315" s="87"/>
    </row>
    <row r="3316" spans="1:6" x14ac:dyDescent="0.25">
      <c r="A3316" s="84"/>
      <c r="B3316" s="85"/>
      <c r="C3316" s="84"/>
      <c r="D3316" s="86"/>
      <c r="E3316" s="84"/>
      <c r="F3316" s="87"/>
    </row>
    <row r="3317" spans="1:6" x14ac:dyDescent="0.25">
      <c r="A3317" s="84"/>
      <c r="B3317" s="85"/>
      <c r="C3317" s="84"/>
      <c r="D3317" s="86"/>
      <c r="E3317" s="84"/>
      <c r="F3317" s="87"/>
    </row>
    <row r="3318" spans="1:6" x14ac:dyDescent="0.25">
      <c r="A3318" s="84"/>
      <c r="B3318" s="85"/>
      <c r="C3318" s="84"/>
      <c r="D3318" s="86"/>
      <c r="E3318" s="84"/>
      <c r="F3318" s="87"/>
    </row>
    <row r="3319" spans="1:6" x14ac:dyDescent="0.25">
      <c r="A3319" s="84"/>
      <c r="B3319" s="85"/>
      <c r="C3319" s="84"/>
      <c r="D3319" s="86"/>
      <c r="E3319" s="84"/>
      <c r="F3319" s="87"/>
    </row>
    <row r="3320" spans="1:6" x14ac:dyDescent="0.25">
      <c r="A3320" s="84"/>
      <c r="B3320" s="85"/>
      <c r="C3320" s="84"/>
      <c r="D3320" s="86"/>
      <c r="E3320" s="84"/>
      <c r="F3320" s="87"/>
    </row>
    <row r="3321" spans="1:6" x14ac:dyDescent="0.25">
      <c r="A3321" s="84"/>
      <c r="B3321" s="85"/>
      <c r="C3321" s="84"/>
      <c r="D3321" s="86"/>
      <c r="E3321" s="84"/>
      <c r="F3321" s="87"/>
    </row>
    <row r="3322" spans="1:6" x14ac:dyDescent="0.25">
      <c r="A3322" s="84"/>
      <c r="B3322" s="85"/>
      <c r="C3322" s="84"/>
      <c r="D3322" s="86"/>
      <c r="E3322" s="84"/>
      <c r="F3322" s="87"/>
    </row>
    <row r="3323" spans="1:6" x14ac:dyDescent="0.25">
      <c r="A3323" s="84"/>
      <c r="B3323" s="85"/>
      <c r="C3323" s="84"/>
      <c r="D3323" s="86"/>
      <c r="E3323" s="84"/>
      <c r="F3323" s="87"/>
    </row>
    <row r="3324" spans="1:6" x14ac:dyDescent="0.25">
      <c r="A3324" s="84"/>
      <c r="B3324" s="85"/>
      <c r="C3324" s="84"/>
      <c r="D3324" s="86"/>
      <c r="E3324" s="84"/>
      <c r="F3324" s="87"/>
    </row>
    <row r="3325" spans="1:6" x14ac:dyDescent="0.25">
      <c r="A3325" s="84"/>
      <c r="B3325" s="85"/>
      <c r="C3325" s="84"/>
      <c r="D3325" s="86"/>
      <c r="E3325" s="84"/>
      <c r="F3325" s="87"/>
    </row>
    <row r="3326" spans="1:6" x14ac:dyDescent="0.25">
      <c r="A3326" s="84"/>
      <c r="B3326" s="85"/>
      <c r="C3326" s="84"/>
      <c r="D3326" s="86"/>
      <c r="E3326" s="84"/>
      <c r="F3326" s="87"/>
    </row>
    <row r="3327" spans="1:6" x14ac:dyDescent="0.25">
      <c r="A3327" s="84"/>
      <c r="B3327" s="85"/>
      <c r="C3327" s="84"/>
      <c r="D3327" s="86"/>
      <c r="E3327" s="84"/>
      <c r="F3327" s="87"/>
    </row>
    <row r="3328" spans="1:6" x14ac:dyDescent="0.25">
      <c r="A3328" s="84"/>
      <c r="B3328" s="85"/>
      <c r="C3328" s="84"/>
      <c r="D3328" s="86"/>
      <c r="E3328" s="84"/>
      <c r="F3328" s="87"/>
    </row>
    <row r="3329" spans="1:6" x14ac:dyDescent="0.25">
      <c r="A3329" s="84"/>
      <c r="B3329" s="85"/>
      <c r="C3329" s="84"/>
      <c r="D3329" s="86"/>
      <c r="E3329" s="84"/>
      <c r="F3329" s="87"/>
    </row>
    <row r="3330" spans="1:6" x14ac:dyDescent="0.25">
      <c r="A3330" s="84"/>
      <c r="B3330" s="85"/>
      <c r="C3330" s="84"/>
      <c r="D3330" s="86"/>
      <c r="E3330" s="84"/>
      <c r="F3330" s="87"/>
    </row>
    <row r="3331" spans="1:6" x14ac:dyDescent="0.25">
      <c r="A3331" s="84"/>
      <c r="B3331" s="85"/>
      <c r="C3331" s="84"/>
      <c r="D3331" s="86"/>
      <c r="E3331" s="84"/>
      <c r="F3331" s="87"/>
    </row>
    <row r="3332" spans="1:6" x14ac:dyDescent="0.25">
      <c r="A3332" s="84"/>
      <c r="B3332" s="85"/>
      <c r="C3332" s="84"/>
      <c r="D3332" s="86"/>
      <c r="E3332" s="84"/>
      <c r="F3332" s="87"/>
    </row>
    <row r="3333" spans="1:6" x14ac:dyDescent="0.25">
      <c r="A3333" s="84"/>
      <c r="B3333" s="85"/>
      <c r="C3333" s="84"/>
      <c r="D3333" s="86"/>
      <c r="E3333" s="84"/>
      <c r="F3333" s="87"/>
    </row>
    <row r="3334" spans="1:6" x14ac:dyDescent="0.25">
      <c r="A3334" s="84"/>
      <c r="B3334" s="85"/>
      <c r="C3334" s="84"/>
      <c r="D3334" s="86"/>
      <c r="E3334" s="84"/>
      <c r="F3334" s="87"/>
    </row>
    <row r="3335" spans="1:6" x14ac:dyDescent="0.25">
      <c r="A3335" s="84"/>
      <c r="B3335" s="85"/>
      <c r="C3335" s="84"/>
      <c r="D3335" s="86"/>
      <c r="E3335" s="84"/>
      <c r="F3335" s="87"/>
    </row>
    <row r="3336" spans="1:6" x14ac:dyDescent="0.25">
      <c r="A3336" s="84"/>
      <c r="B3336" s="85"/>
      <c r="C3336" s="84"/>
      <c r="D3336" s="86"/>
      <c r="E3336" s="84"/>
      <c r="F3336" s="87"/>
    </row>
    <row r="3337" spans="1:6" x14ac:dyDescent="0.25">
      <c r="A3337" s="84"/>
      <c r="B3337" s="85"/>
      <c r="C3337" s="84"/>
      <c r="D3337" s="86"/>
      <c r="E3337" s="84"/>
      <c r="F3337" s="87"/>
    </row>
    <row r="3338" spans="1:6" x14ac:dyDescent="0.25">
      <c r="A3338" s="84"/>
      <c r="B3338" s="85"/>
      <c r="C3338" s="84"/>
      <c r="D3338" s="86"/>
      <c r="E3338" s="84"/>
      <c r="F3338" s="87"/>
    </row>
    <row r="3339" spans="1:6" x14ac:dyDescent="0.25">
      <c r="A3339" s="84"/>
      <c r="B3339" s="85"/>
      <c r="C3339" s="84"/>
      <c r="D3339" s="86"/>
      <c r="E3339" s="84"/>
      <c r="F3339" s="87"/>
    </row>
    <row r="3340" spans="1:6" x14ac:dyDescent="0.25">
      <c r="A3340" s="84"/>
      <c r="B3340" s="85"/>
      <c r="C3340" s="84"/>
      <c r="D3340" s="86"/>
      <c r="E3340" s="84"/>
      <c r="F3340" s="87"/>
    </row>
    <row r="3341" spans="1:6" x14ac:dyDescent="0.25">
      <c r="A3341" s="84"/>
      <c r="B3341" s="85"/>
      <c r="C3341" s="84"/>
      <c r="D3341" s="86"/>
      <c r="E3341" s="84"/>
      <c r="F3341" s="87"/>
    </row>
    <row r="3342" spans="1:6" x14ac:dyDescent="0.25">
      <c r="A3342" s="84"/>
      <c r="B3342" s="85"/>
      <c r="C3342" s="84"/>
      <c r="D3342" s="86"/>
      <c r="E3342" s="84"/>
      <c r="F3342" s="87"/>
    </row>
    <row r="3343" spans="1:6" x14ac:dyDescent="0.25">
      <c r="A3343" s="84"/>
      <c r="B3343" s="85"/>
      <c r="C3343" s="84"/>
      <c r="D3343" s="86"/>
      <c r="E3343" s="84"/>
      <c r="F3343" s="87"/>
    </row>
    <row r="3344" spans="1:6" x14ac:dyDescent="0.25">
      <c r="A3344" s="84"/>
      <c r="B3344" s="85"/>
      <c r="C3344" s="84"/>
      <c r="D3344" s="86"/>
      <c r="E3344" s="84"/>
      <c r="F3344" s="87"/>
    </row>
    <row r="3345" spans="1:6" x14ac:dyDescent="0.25">
      <c r="A3345" s="84"/>
      <c r="B3345" s="85"/>
      <c r="C3345" s="84"/>
      <c r="D3345" s="86"/>
      <c r="E3345" s="84"/>
      <c r="F3345" s="87"/>
    </row>
    <row r="3346" spans="1:6" x14ac:dyDescent="0.25">
      <c r="A3346" s="84"/>
      <c r="B3346" s="85"/>
      <c r="C3346" s="84"/>
      <c r="D3346" s="86"/>
      <c r="E3346" s="84"/>
      <c r="F3346" s="87"/>
    </row>
    <row r="3347" spans="1:6" x14ac:dyDescent="0.25">
      <c r="A3347" s="84"/>
      <c r="B3347" s="85"/>
      <c r="C3347" s="84"/>
      <c r="D3347" s="86"/>
      <c r="E3347" s="84"/>
      <c r="F3347" s="87"/>
    </row>
    <row r="3348" spans="1:6" x14ac:dyDescent="0.25">
      <c r="A3348" s="84"/>
      <c r="B3348" s="85"/>
      <c r="C3348" s="84"/>
      <c r="D3348" s="86"/>
      <c r="E3348" s="84"/>
      <c r="F3348" s="87"/>
    </row>
    <row r="3349" spans="1:6" x14ac:dyDescent="0.25">
      <c r="A3349" s="84"/>
      <c r="B3349" s="85"/>
      <c r="C3349" s="84"/>
      <c r="D3349" s="86"/>
      <c r="E3349" s="84"/>
      <c r="F3349" s="87"/>
    </row>
    <row r="3350" spans="1:6" x14ac:dyDescent="0.25">
      <c r="A3350" s="84"/>
      <c r="B3350" s="85"/>
      <c r="C3350" s="84"/>
      <c r="D3350" s="86"/>
      <c r="E3350" s="84"/>
      <c r="F3350" s="87"/>
    </row>
    <row r="3351" spans="1:6" x14ac:dyDescent="0.25">
      <c r="A3351" s="84"/>
      <c r="B3351" s="85"/>
      <c r="C3351" s="84"/>
      <c r="D3351" s="86"/>
      <c r="E3351" s="84"/>
      <c r="F3351" s="87"/>
    </row>
    <row r="3352" spans="1:6" x14ac:dyDescent="0.25">
      <c r="A3352" s="84"/>
      <c r="B3352" s="85"/>
      <c r="C3352" s="84"/>
      <c r="D3352" s="86"/>
      <c r="E3352" s="84"/>
      <c r="F3352" s="87"/>
    </row>
    <row r="3353" spans="1:6" x14ac:dyDescent="0.25">
      <c r="A3353" s="84"/>
      <c r="B3353" s="85"/>
      <c r="C3353" s="84"/>
      <c r="D3353" s="86"/>
      <c r="E3353" s="84"/>
      <c r="F3353" s="87"/>
    </row>
    <row r="3354" spans="1:6" x14ac:dyDescent="0.25">
      <c r="A3354" s="84"/>
      <c r="B3354" s="85"/>
      <c r="C3354" s="84"/>
      <c r="D3354" s="86"/>
      <c r="E3354" s="84"/>
      <c r="F3354" s="87"/>
    </row>
    <row r="3355" spans="1:6" x14ac:dyDescent="0.25">
      <c r="A3355" s="84"/>
      <c r="B3355" s="85"/>
      <c r="C3355" s="84"/>
      <c r="D3355" s="86"/>
      <c r="E3355" s="84"/>
      <c r="F3355" s="87"/>
    </row>
    <row r="3356" spans="1:6" x14ac:dyDescent="0.25">
      <c r="A3356" s="84"/>
      <c r="B3356" s="85"/>
      <c r="C3356" s="84"/>
      <c r="D3356" s="86"/>
      <c r="E3356" s="84"/>
      <c r="F3356" s="87"/>
    </row>
    <row r="3357" spans="1:6" x14ac:dyDescent="0.25">
      <c r="A3357" s="84"/>
      <c r="B3357" s="85"/>
      <c r="C3357" s="84"/>
      <c r="D3357" s="86"/>
      <c r="E3357" s="84"/>
      <c r="F3357" s="87"/>
    </row>
    <row r="3358" spans="1:6" x14ac:dyDescent="0.25">
      <c r="A3358" s="84"/>
      <c r="B3358" s="85"/>
      <c r="C3358" s="84"/>
      <c r="D3358" s="86"/>
      <c r="E3358" s="84"/>
      <c r="F3358" s="87"/>
    </row>
    <row r="3359" spans="1:6" x14ac:dyDescent="0.25">
      <c r="A3359" s="84"/>
      <c r="B3359" s="85"/>
      <c r="C3359" s="84"/>
      <c r="D3359" s="86"/>
      <c r="E3359" s="84"/>
      <c r="F3359" s="87"/>
    </row>
    <row r="3360" spans="1:6" x14ac:dyDescent="0.25">
      <c r="A3360" s="84"/>
      <c r="B3360" s="85"/>
      <c r="C3360" s="84"/>
      <c r="D3360" s="86"/>
      <c r="E3360" s="84"/>
      <c r="F3360" s="87"/>
    </row>
    <row r="3361" spans="1:6" x14ac:dyDescent="0.25">
      <c r="A3361" s="84"/>
      <c r="B3361" s="85"/>
      <c r="C3361" s="84"/>
      <c r="D3361" s="86"/>
      <c r="E3361" s="84"/>
      <c r="F3361" s="87"/>
    </row>
    <row r="3362" spans="1:6" x14ac:dyDescent="0.25">
      <c r="A3362" s="84"/>
      <c r="B3362" s="85"/>
      <c r="C3362" s="84"/>
      <c r="D3362" s="86"/>
      <c r="E3362" s="84"/>
      <c r="F3362" s="87"/>
    </row>
    <row r="3363" spans="1:6" x14ac:dyDescent="0.25">
      <c r="A3363" s="84"/>
      <c r="B3363" s="85"/>
      <c r="C3363" s="84"/>
      <c r="D3363" s="86"/>
      <c r="E3363" s="84"/>
      <c r="F3363" s="87"/>
    </row>
    <row r="3364" spans="1:6" x14ac:dyDescent="0.25">
      <c r="A3364" s="84"/>
      <c r="B3364" s="85"/>
      <c r="C3364" s="84"/>
      <c r="D3364" s="86"/>
      <c r="E3364" s="84"/>
      <c r="F3364" s="87"/>
    </row>
    <row r="3365" spans="1:6" x14ac:dyDescent="0.25">
      <c r="A3365" s="84"/>
      <c r="B3365" s="85"/>
      <c r="C3365" s="84"/>
      <c r="D3365" s="86"/>
      <c r="E3365" s="84"/>
      <c r="F3365" s="87"/>
    </row>
    <row r="3366" spans="1:6" x14ac:dyDescent="0.25">
      <c r="A3366" s="84"/>
      <c r="B3366" s="85"/>
      <c r="C3366" s="84"/>
      <c r="D3366" s="86"/>
      <c r="E3366" s="84"/>
      <c r="F3366" s="87"/>
    </row>
    <row r="3367" spans="1:6" x14ac:dyDescent="0.25">
      <c r="A3367" s="84"/>
      <c r="B3367" s="85"/>
      <c r="C3367" s="84"/>
      <c r="D3367" s="86"/>
      <c r="E3367" s="84"/>
      <c r="F3367" s="87"/>
    </row>
    <row r="3368" spans="1:6" x14ac:dyDescent="0.25">
      <c r="A3368" s="84"/>
      <c r="B3368" s="85"/>
      <c r="C3368" s="84"/>
      <c r="D3368" s="86"/>
      <c r="E3368" s="84"/>
      <c r="F3368" s="87"/>
    </row>
    <row r="3369" spans="1:6" x14ac:dyDescent="0.25">
      <c r="A3369" s="84"/>
      <c r="B3369" s="85"/>
      <c r="C3369" s="84"/>
      <c r="D3369" s="86"/>
      <c r="E3369" s="84"/>
      <c r="F3369" s="87"/>
    </row>
    <row r="3370" spans="1:6" x14ac:dyDescent="0.25">
      <c r="A3370" s="84"/>
      <c r="B3370" s="85"/>
      <c r="C3370" s="84"/>
      <c r="D3370" s="86"/>
      <c r="E3370" s="84"/>
      <c r="F3370" s="87"/>
    </row>
    <row r="3371" spans="1:6" x14ac:dyDescent="0.25">
      <c r="A3371" s="84"/>
      <c r="B3371" s="85"/>
      <c r="C3371" s="84"/>
      <c r="D3371" s="86"/>
      <c r="E3371" s="84"/>
      <c r="F3371" s="87"/>
    </row>
    <row r="3372" spans="1:6" x14ac:dyDescent="0.25">
      <c r="A3372" s="84"/>
      <c r="B3372" s="85"/>
      <c r="C3372" s="84"/>
      <c r="D3372" s="86"/>
      <c r="E3372" s="84"/>
      <c r="F3372" s="87"/>
    </row>
    <row r="3373" spans="1:6" x14ac:dyDescent="0.25">
      <c r="A3373" s="84"/>
      <c r="B3373" s="85"/>
      <c r="C3373" s="84"/>
      <c r="D3373" s="86"/>
      <c r="E3373" s="84"/>
      <c r="F3373" s="87"/>
    </row>
    <row r="3374" spans="1:6" x14ac:dyDescent="0.25">
      <c r="A3374" s="84"/>
      <c r="B3374" s="85"/>
      <c r="C3374" s="84"/>
      <c r="D3374" s="86"/>
      <c r="E3374" s="84"/>
      <c r="F3374" s="87"/>
    </row>
    <row r="3375" spans="1:6" x14ac:dyDescent="0.25">
      <c r="A3375" s="84"/>
      <c r="B3375" s="85"/>
      <c r="C3375" s="84"/>
      <c r="D3375" s="86"/>
      <c r="E3375" s="84"/>
      <c r="F3375" s="87"/>
    </row>
    <row r="3376" spans="1:6" x14ac:dyDescent="0.25">
      <c r="A3376" s="84"/>
      <c r="B3376" s="85"/>
      <c r="C3376" s="84"/>
      <c r="D3376" s="86"/>
      <c r="E3376" s="84"/>
      <c r="F3376" s="87"/>
    </row>
    <row r="3377" spans="1:6" x14ac:dyDescent="0.25">
      <c r="A3377" s="84"/>
      <c r="B3377" s="85"/>
      <c r="C3377" s="84"/>
      <c r="D3377" s="86"/>
      <c r="E3377" s="84"/>
      <c r="F3377" s="87"/>
    </row>
    <row r="3378" spans="1:6" x14ac:dyDescent="0.25">
      <c r="A3378" s="84"/>
      <c r="B3378" s="85"/>
      <c r="C3378" s="84"/>
      <c r="D3378" s="86"/>
      <c r="E3378" s="84"/>
      <c r="F3378" s="87"/>
    </row>
    <row r="3379" spans="1:6" x14ac:dyDescent="0.25">
      <c r="A3379" s="84"/>
      <c r="B3379" s="85"/>
      <c r="C3379" s="84"/>
      <c r="D3379" s="86"/>
      <c r="E3379" s="84"/>
      <c r="F3379" s="87"/>
    </row>
    <row r="3380" spans="1:6" x14ac:dyDescent="0.25">
      <c r="A3380" s="84"/>
      <c r="B3380" s="85"/>
      <c r="C3380" s="84"/>
      <c r="D3380" s="86"/>
      <c r="E3380" s="84"/>
      <c r="F3380" s="87"/>
    </row>
    <row r="3381" spans="1:6" x14ac:dyDescent="0.25">
      <c r="A3381" s="84"/>
      <c r="B3381" s="85"/>
      <c r="C3381" s="84"/>
      <c r="D3381" s="86"/>
      <c r="E3381" s="84"/>
      <c r="F3381" s="87"/>
    </row>
    <row r="3382" spans="1:6" x14ac:dyDescent="0.25">
      <c r="A3382" s="84"/>
      <c r="B3382" s="85"/>
      <c r="C3382" s="84"/>
      <c r="D3382" s="86"/>
      <c r="E3382" s="84"/>
      <c r="F3382" s="87"/>
    </row>
    <row r="3383" spans="1:6" x14ac:dyDescent="0.25">
      <c r="A3383" s="84"/>
      <c r="B3383" s="85"/>
      <c r="C3383" s="84"/>
      <c r="D3383" s="86"/>
      <c r="E3383" s="84"/>
      <c r="F3383" s="87"/>
    </row>
    <row r="3384" spans="1:6" x14ac:dyDescent="0.25">
      <c r="A3384" s="84"/>
      <c r="B3384" s="85"/>
      <c r="C3384" s="84"/>
      <c r="D3384" s="86"/>
      <c r="E3384" s="84"/>
      <c r="F3384" s="87"/>
    </row>
    <row r="3385" spans="1:6" x14ac:dyDescent="0.25">
      <c r="A3385" s="84"/>
      <c r="B3385" s="85"/>
      <c r="C3385" s="84"/>
      <c r="D3385" s="86"/>
      <c r="E3385" s="84"/>
      <c r="F3385" s="87"/>
    </row>
    <row r="3386" spans="1:6" x14ac:dyDescent="0.25">
      <c r="A3386" s="84"/>
      <c r="B3386" s="85"/>
      <c r="C3386" s="84"/>
      <c r="D3386" s="86"/>
      <c r="E3386" s="84"/>
      <c r="F3386" s="87"/>
    </row>
    <row r="3387" spans="1:6" x14ac:dyDescent="0.25">
      <c r="A3387" s="84"/>
      <c r="B3387" s="85"/>
      <c r="C3387" s="84"/>
      <c r="D3387" s="86"/>
      <c r="E3387" s="84"/>
      <c r="F3387" s="87"/>
    </row>
    <row r="3388" spans="1:6" x14ac:dyDescent="0.25">
      <c r="A3388" s="84"/>
      <c r="B3388" s="85"/>
      <c r="C3388" s="84"/>
      <c r="D3388" s="86"/>
      <c r="E3388" s="84"/>
      <c r="F3388" s="87"/>
    </row>
    <row r="3389" spans="1:6" x14ac:dyDescent="0.25">
      <c r="A3389" s="84"/>
      <c r="B3389" s="85"/>
      <c r="C3389" s="84"/>
      <c r="D3389" s="86"/>
      <c r="E3389" s="84"/>
      <c r="F3389" s="87"/>
    </row>
    <row r="3390" spans="1:6" x14ac:dyDescent="0.25">
      <c r="A3390" s="84"/>
      <c r="B3390" s="85"/>
      <c r="C3390" s="84"/>
      <c r="D3390" s="86"/>
      <c r="E3390" s="84"/>
      <c r="F3390" s="87"/>
    </row>
    <row r="3391" spans="1:6" x14ac:dyDescent="0.25">
      <c r="A3391" s="84"/>
      <c r="B3391" s="85"/>
      <c r="C3391" s="84"/>
      <c r="D3391" s="86"/>
      <c r="E3391" s="84"/>
      <c r="F3391" s="87"/>
    </row>
    <row r="3392" spans="1:6" x14ac:dyDescent="0.25">
      <c r="A3392" s="84"/>
      <c r="B3392" s="85"/>
      <c r="C3392" s="84"/>
      <c r="D3392" s="86"/>
      <c r="E3392" s="84"/>
      <c r="F3392" s="87"/>
    </row>
    <row r="3393" spans="1:6" x14ac:dyDescent="0.25">
      <c r="A3393" s="84"/>
      <c r="B3393" s="85"/>
      <c r="C3393" s="84"/>
      <c r="D3393" s="86"/>
      <c r="E3393" s="84"/>
      <c r="F3393" s="87"/>
    </row>
    <row r="3394" spans="1:6" x14ac:dyDescent="0.25">
      <c r="A3394" s="84"/>
      <c r="B3394" s="85"/>
      <c r="C3394" s="84"/>
      <c r="D3394" s="86"/>
      <c r="E3394" s="84"/>
      <c r="F3394" s="87"/>
    </row>
    <row r="3395" spans="1:6" x14ac:dyDescent="0.25">
      <c r="A3395" s="84"/>
      <c r="B3395" s="85"/>
      <c r="C3395" s="84"/>
      <c r="D3395" s="86"/>
      <c r="E3395" s="84"/>
      <c r="F3395" s="87"/>
    </row>
    <row r="3396" spans="1:6" x14ac:dyDescent="0.25">
      <c r="A3396" s="84"/>
      <c r="B3396" s="85"/>
      <c r="C3396" s="84"/>
      <c r="D3396" s="86"/>
      <c r="E3396" s="84"/>
      <c r="F3396" s="87"/>
    </row>
    <row r="3397" spans="1:6" x14ac:dyDescent="0.25">
      <c r="A3397" s="84"/>
      <c r="B3397" s="85"/>
      <c r="C3397" s="84"/>
      <c r="D3397" s="86"/>
      <c r="E3397" s="84"/>
      <c r="F3397" s="87"/>
    </row>
    <row r="3398" spans="1:6" x14ac:dyDescent="0.25">
      <c r="A3398" s="84"/>
      <c r="B3398" s="85"/>
      <c r="C3398" s="84"/>
      <c r="D3398" s="86"/>
      <c r="E3398" s="84"/>
      <c r="F3398" s="87"/>
    </row>
    <row r="3399" spans="1:6" x14ac:dyDescent="0.25">
      <c r="A3399" s="84"/>
      <c r="B3399" s="85"/>
      <c r="C3399" s="84"/>
      <c r="D3399" s="86"/>
      <c r="E3399" s="84"/>
      <c r="F3399" s="87"/>
    </row>
    <row r="3400" spans="1:6" x14ac:dyDescent="0.25">
      <c r="A3400" s="84"/>
      <c r="B3400" s="85"/>
      <c r="C3400" s="84"/>
      <c r="D3400" s="86"/>
      <c r="E3400" s="84"/>
      <c r="F3400" s="87"/>
    </row>
    <row r="3401" spans="1:6" x14ac:dyDescent="0.25">
      <c r="A3401" s="84"/>
      <c r="B3401" s="85"/>
      <c r="C3401" s="84"/>
      <c r="D3401" s="86"/>
      <c r="E3401" s="84"/>
      <c r="F3401" s="87"/>
    </row>
    <row r="3402" spans="1:6" x14ac:dyDescent="0.25">
      <c r="A3402" s="84"/>
      <c r="B3402" s="85"/>
      <c r="C3402" s="84"/>
      <c r="D3402" s="86"/>
      <c r="E3402" s="84"/>
      <c r="F3402" s="87"/>
    </row>
    <row r="3403" spans="1:6" x14ac:dyDescent="0.25">
      <c r="A3403" s="84"/>
      <c r="B3403" s="85"/>
      <c r="C3403" s="84"/>
      <c r="D3403" s="86"/>
      <c r="E3403" s="84"/>
      <c r="F3403" s="87"/>
    </row>
    <row r="3404" spans="1:6" x14ac:dyDescent="0.25">
      <c r="A3404" s="84"/>
      <c r="B3404" s="85"/>
      <c r="C3404" s="84"/>
      <c r="D3404" s="86"/>
      <c r="E3404" s="84"/>
      <c r="F3404" s="87"/>
    </row>
    <row r="3405" spans="1:6" x14ac:dyDescent="0.25">
      <c r="A3405" s="84"/>
      <c r="B3405" s="85"/>
      <c r="C3405" s="84"/>
      <c r="D3405" s="86"/>
      <c r="E3405" s="84"/>
      <c r="F3405" s="87"/>
    </row>
    <row r="3406" spans="1:6" x14ac:dyDescent="0.25">
      <c r="A3406" s="84"/>
      <c r="B3406" s="85"/>
      <c r="C3406" s="84"/>
      <c r="D3406" s="86"/>
      <c r="E3406" s="84"/>
      <c r="F3406" s="87"/>
    </row>
    <row r="3407" spans="1:6" x14ac:dyDescent="0.25">
      <c r="A3407" s="84"/>
      <c r="B3407" s="85"/>
      <c r="C3407" s="84"/>
      <c r="D3407" s="86"/>
      <c r="E3407" s="84"/>
      <c r="F3407" s="87"/>
    </row>
    <row r="3408" spans="1:6" x14ac:dyDescent="0.25">
      <c r="A3408" s="84"/>
      <c r="B3408" s="85"/>
      <c r="C3408" s="84"/>
      <c r="D3408" s="86"/>
      <c r="E3408" s="84"/>
      <c r="F3408" s="87"/>
    </row>
    <row r="3409" spans="1:6" x14ac:dyDescent="0.25">
      <c r="A3409" s="84"/>
      <c r="B3409" s="85"/>
      <c r="C3409" s="84"/>
      <c r="D3409" s="86"/>
      <c r="E3409" s="84"/>
      <c r="F3409" s="87"/>
    </row>
    <row r="3410" spans="1:6" x14ac:dyDescent="0.25">
      <c r="A3410" s="84"/>
      <c r="B3410" s="85"/>
      <c r="C3410" s="84"/>
      <c r="D3410" s="86"/>
      <c r="E3410" s="84"/>
      <c r="F3410" s="87"/>
    </row>
    <row r="3411" spans="1:6" x14ac:dyDescent="0.25">
      <c r="A3411" s="84"/>
      <c r="B3411" s="85"/>
      <c r="C3411" s="84"/>
      <c r="D3411" s="86"/>
      <c r="E3411" s="84"/>
      <c r="F3411" s="87"/>
    </row>
    <row r="3412" spans="1:6" x14ac:dyDescent="0.25">
      <c r="A3412" s="84"/>
      <c r="B3412" s="85"/>
      <c r="C3412" s="84"/>
      <c r="D3412" s="86"/>
      <c r="E3412" s="84"/>
      <c r="F3412" s="87"/>
    </row>
    <row r="3413" spans="1:6" x14ac:dyDescent="0.25">
      <c r="A3413" s="84"/>
      <c r="B3413" s="85"/>
      <c r="C3413" s="84"/>
      <c r="D3413" s="86"/>
      <c r="E3413" s="84"/>
      <c r="F3413" s="87"/>
    </row>
    <row r="3414" spans="1:6" x14ac:dyDescent="0.25">
      <c r="A3414" s="84"/>
      <c r="B3414" s="85"/>
      <c r="C3414" s="84"/>
      <c r="D3414" s="86"/>
      <c r="E3414" s="84"/>
      <c r="F3414" s="87"/>
    </row>
    <row r="3415" spans="1:6" x14ac:dyDescent="0.25">
      <c r="A3415" s="84"/>
      <c r="B3415" s="85"/>
      <c r="C3415" s="84"/>
      <c r="D3415" s="86"/>
      <c r="E3415" s="84"/>
      <c r="F3415" s="87"/>
    </row>
    <row r="3416" spans="1:6" x14ac:dyDescent="0.25">
      <c r="A3416" s="84"/>
      <c r="B3416" s="85"/>
      <c r="C3416" s="84"/>
      <c r="D3416" s="86"/>
      <c r="E3416" s="84"/>
      <c r="F3416" s="87"/>
    </row>
    <row r="3417" spans="1:6" x14ac:dyDescent="0.25">
      <c r="A3417" s="84"/>
      <c r="B3417" s="85"/>
      <c r="C3417" s="84"/>
      <c r="D3417" s="86"/>
      <c r="E3417" s="84"/>
      <c r="F3417" s="87"/>
    </row>
    <row r="3418" spans="1:6" x14ac:dyDescent="0.25">
      <c r="A3418" s="84"/>
      <c r="B3418" s="85"/>
      <c r="C3418" s="84"/>
      <c r="D3418" s="86"/>
      <c r="E3418" s="84"/>
      <c r="F3418" s="87"/>
    </row>
    <row r="3419" spans="1:6" x14ac:dyDescent="0.25">
      <c r="A3419" s="84"/>
      <c r="B3419" s="85"/>
      <c r="C3419" s="84"/>
      <c r="D3419" s="86"/>
      <c r="E3419" s="84"/>
      <c r="F3419" s="87"/>
    </row>
    <row r="3420" spans="1:6" x14ac:dyDescent="0.25">
      <c r="A3420" s="84"/>
      <c r="B3420" s="85"/>
      <c r="C3420" s="84"/>
      <c r="D3420" s="86"/>
      <c r="E3420" s="84"/>
      <c r="F3420" s="87"/>
    </row>
    <row r="3421" spans="1:6" x14ac:dyDescent="0.25">
      <c r="A3421" s="84"/>
      <c r="B3421" s="85"/>
      <c r="C3421" s="84"/>
      <c r="D3421" s="86"/>
      <c r="E3421" s="84"/>
      <c r="F3421" s="87"/>
    </row>
    <row r="3422" spans="1:6" x14ac:dyDescent="0.25">
      <c r="A3422" s="84"/>
      <c r="B3422" s="85"/>
      <c r="C3422" s="84"/>
      <c r="D3422" s="86"/>
      <c r="E3422" s="84"/>
      <c r="F3422" s="87"/>
    </row>
    <row r="3423" spans="1:6" x14ac:dyDescent="0.25">
      <c r="A3423" s="84"/>
      <c r="B3423" s="85"/>
      <c r="C3423" s="84"/>
      <c r="D3423" s="86"/>
      <c r="E3423" s="84"/>
      <c r="F3423" s="87"/>
    </row>
    <row r="3424" spans="1:6" x14ac:dyDescent="0.25">
      <c r="A3424" s="84"/>
      <c r="B3424" s="85"/>
      <c r="C3424" s="84"/>
      <c r="D3424" s="86"/>
      <c r="E3424" s="84"/>
      <c r="F3424" s="87"/>
    </row>
    <row r="3425" spans="1:6" x14ac:dyDescent="0.25">
      <c r="A3425" s="84"/>
      <c r="B3425" s="85"/>
      <c r="C3425" s="84"/>
      <c r="D3425" s="86"/>
      <c r="E3425" s="84"/>
      <c r="F3425" s="87"/>
    </row>
    <row r="3426" spans="1:6" x14ac:dyDescent="0.25">
      <c r="A3426" s="84"/>
      <c r="B3426" s="85"/>
      <c r="C3426" s="84"/>
      <c r="D3426" s="86"/>
      <c r="E3426" s="84"/>
      <c r="F3426" s="87"/>
    </row>
    <row r="3427" spans="1:6" x14ac:dyDescent="0.25">
      <c r="A3427" s="84"/>
      <c r="B3427" s="85"/>
      <c r="C3427" s="84"/>
      <c r="D3427" s="86"/>
      <c r="E3427" s="84"/>
      <c r="F3427" s="87"/>
    </row>
    <row r="3428" spans="1:6" x14ac:dyDescent="0.25">
      <c r="A3428" s="84"/>
      <c r="B3428" s="85"/>
      <c r="C3428" s="84"/>
      <c r="D3428" s="86"/>
      <c r="E3428" s="84"/>
      <c r="F3428" s="87"/>
    </row>
    <row r="3429" spans="1:6" x14ac:dyDescent="0.25">
      <c r="A3429" s="84"/>
      <c r="B3429" s="85"/>
      <c r="C3429" s="84"/>
      <c r="D3429" s="86"/>
      <c r="E3429" s="84"/>
      <c r="F3429" s="87"/>
    </row>
    <row r="3430" spans="1:6" x14ac:dyDescent="0.25">
      <c r="A3430" s="84"/>
      <c r="B3430" s="85"/>
      <c r="C3430" s="84"/>
      <c r="D3430" s="86"/>
      <c r="E3430" s="84"/>
      <c r="F3430" s="87"/>
    </row>
    <row r="3431" spans="1:6" x14ac:dyDescent="0.25">
      <c r="A3431" s="84"/>
      <c r="B3431" s="85"/>
      <c r="C3431" s="84"/>
      <c r="D3431" s="86"/>
      <c r="E3431" s="84"/>
      <c r="F3431" s="87"/>
    </row>
    <row r="3432" spans="1:6" x14ac:dyDescent="0.25">
      <c r="A3432" s="84"/>
      <c r="B3432" s="85"/>
      <c r="C3432" s="84"/>
      <c r="D3432" s="86"/>
      <c r="E3432" s="84"/>
      <c r="F3432" s="87"/>
    </row>
    <row r="3433" spans="1:6" x14ac:dyDescent="0.25">
      <c r="A3433" s="84"/>
      <c r="B3433" s="85"/>
      <c r="C3433" s="84"/>
      <c r="D3433" s="86"/>
      <c r="E3433" s="84"/>
      <c r="F3433" s="87"/>
    </row>
    <row r="3434" spans="1:6" x14ac:dyDescent="0.25">
      <c r="A3434" s="84"/>
      <c r="B3434" s="85"/>
      <c r="C3434" s="84"/>
      <c r="D3434" s="86"/>
      <c r="E3434" s="84"/>
      <c r="F3434" s="87"/>
    </row>
    <row r="3435" spans="1:6" x14ac:dyDescent="0.25">
      <c r="A3435" s="84"/>
      <c r="B3435" s="85"/>
      <c r="C3435" s="84"/>
      <c r="D3435" s="86"/>
      <c r="E3435" s="84"/>
      <c r="F3435" s="87"/>
    </row>
    <row r="3436" spans="1:6" x14ac:dyDescent="0.25">
      <c r="A3436" s="84"/>
      <c r="B3436" s="85"/>
      <c r="C3436" s="84"/>
      <c r="D3436" s="86"/>
      <c r="E3436" s="84"/>
      <c r="F3436" s="87"/>
    </row>
    <row r="3437" spans="1:6" x14ac:dyDescent="0.25">
      <c r="A3437" s="84"/>
      <c r="B3437" s="85"/>
      <c r="C3437" s="84"/>
      <c r="D3437" s="86"/>
      <c r="E3437" s="84"/>
      <c r="F3437" s="87"/>
    </row>
    <row r="3438" spans="1:6" x14ac:dyDescent="0.25">
      <c r="A3438" s="84"/>
      <c r="B3438" s="85"/>
      <c r="C3438" s="84"/>
      <c r="D3438" s="86"/>
      <c r="E3438" s="84"/>
      <c r="F3438" s="87"/>
    </row>
    <row r="3439" spans="1:6" x14ac:dyDescent="0.25">
      <c r="A3439" s="84"/>
      <c r="B3439" s="85"/>
      <c r="C3439" s="84"/>
      <c r="D3439" s="86"/>
      <c r="E3439" s="84"/>
      <c r="F3439" s="87"/>
    </row>
    <row r="3440" spans="1:6" x14ac:dyDescent="0.25">
      <c r="A3440" s="84"/>
      <c r="B3440" s="85"/>
      <c r="C3440" s="84"/>
      <c r="D3440" s="86"/>
      <c r="E3440" s="84"/>
      <c r="F3440" s="87"/>
    </row>
    <row r="3441" spans="1:6" x14ac:dyDescent="0.25">
      <c r="A3441" s="84"/>
      <c r="B3441" s="85"/>
      <c r="C3441" s="84"/>
      <c r="D3441" s="86"/>
      <c r="E3441" s="84"/>
      <c r="F3441" s="87"/>
    </row>
    <row r="3442" spans="1:6" x14ac:dyDescent="0.25">
      <c r="A3442" s="84"/>
      <c r="B3442" s="85"/>
      <c r="C3442" s="84"/>
      <c r="D3442" s="86"/>
      <c r="E3442" s="84"/>
      <c r="F3442" s="87"/>
    </row>
    <row r="3443" spans="1:6" x14ac:dyDescent="0.25">
      <c r="A3443" s="84"/>
      <c r="B3443" s="85"/>
      <c r="C3443" s="84"/>
      <c r="D3443" s="86"/>
      <c r="E3443" s="84"/>
      <c r="F3443" s="87"/>
    </row>
    <row r="3444" spans="1:6" x14ac:dyDescent="0.25">
      <c r="A3444" s="84"/>
      <c r="B3444" s="85"/>
      <c r="C3444" s="84"/>
      <c r="D3444" s="86"/>
      <c r="E3444" s="84"/>
      <c r="F3444" s="87"/>
    </row>
    <row r="3445" spans="1:6" x14ac:dyDescent="0.25">
      <c r="A3445" s="84"/>
      <c r="B3445" s="85"/>
      <c r="C3445" s="84"/>
      <c r="D3445" s="86"/>
      <c r="E3445" s="84"/>
      <c r="F3445" s="87"/>
    </row>
    <row r="3446" spans="1:6" x14ac:dyDescent="0.25">
      <c r="A3446" s="84"/>
      <c r="B3446" s="85"/>
      <c r="C3446" s="84"/>
      <c r="D3446" s="86"/>
      <c r="E3446" s="84"/>
      <c r="F3446" s="87"/>
    </row>
    <row r="3447" spans="1:6" x14ac:dyDescent="0.25">
      <c r="A3447" s="84"/>
      <c r="B3447" s="85"/>
      <c r="C3447" s="84"/>
      <c r="D3447" s="86"/>
      <c r="E3447" s="84"/>
      <c r="F3447" s="87"/>
    </row>
    <row r="3448" spans="1:6" x14ac:dyDescent="0.25">
      <c r="A3448" s="84"/>
      <c r="B3448" s="85"/>
      <c r="C3448" s="84"/>
      <c r="D3448" s="86"/>
      <c r="E3448" s="84"/>
      <c r="F3448" s="87"/>
    </row>
    <row r="3449" spans="1:6" x14ac:dyDescent="0.25">
      <c r="A3449" s="84"/>
      <c r="B3449" s="85"/>
      <c r="C3449" s="84"/>
      <c r="D3449" s="86"/>
      <c r="E3449" s="84"/>
      <c r="F3449" s="87"/>
    </row>
    <row r="3450" spans="1:6" x14ac:dyDescent="0.25">
      <c r="A3450" s="84"/>
      <c r="B3450" s="85"/>
      <c r="C3450" s="84"/>
      <c r="D3450" s="86"/>
      <c r="E3450" s="84"/>
      <c r="F3450" s="87"/>
    </row>
    <row r="3451" spans="1:6" x14ac:dyDescent="0.25">
      <c r="A3451" s="84"/>
      <c r="B3451" s="85"/>
      <c r="C3451" s="84"/>
      <c r="D3451" s="86"/>
      <c r="E3451" s="84"/>
      <c r="F3451" s="87"/>
    </row>
    <row r="3452" spans="1:6" x14ac:dyDescent="0.25">
      <c r="A3452" s="84"/>
      <c r="B3452" s="85"/>
      <c r="C3452" s="84"/>
      <c r="D3452" s="86"/>
      <c r="E3452" s="84"/>
      <c r="F3452" s="87"/>
    </row>
    <row r="3453" spans="1:6" x14ac:dyDescent="0.25">
      <c r="A3453" s="84"/>
      <c r="B3453" s="85"/>
      <c r="C3453" s="84"/>
      <c r="D3453" s="86"/>
      <c r="E3453" s="84"/>
      <c r="F3453" s="87"/>
    </row>
    <row r="3454" spans="1:6" x14ac:dyDescent="0.25">
      <c r="A3454" s="84"/>
      <c r="B3454" s="85"/>
      <c r="C3454" s="84"/>
      <c r="D3454" s="86"/>
      <c r="E3454" s="84"/>
      <c r="F3454" s="87"/>
    </row>
    <row r="3455" spans="1:6" x14ac:dyDescent="0.25">
      <c r="A3455" s="84"/>
      <c r="B3455" s="85"/>
      <c r="C3455" s="84"/>
      <c r="D3455" s="86"/>
      <c r="E3455" s="84"/>
      <c r="F3455" s="87"/>
    </row>
    <row r="3456" spans="1:6" x14ac:dyDescent="0.25">
      <c r="A3456" s="84"/>
      <c r="B3456" s="85"/>
      <c r="C3456" s="84"/>
      <c r="D3456" s="86"/>
      <c r="E3456" s="84"/>
      <c r="F3456" s="87"/>
    </row>
    <row r="3457" spans="1:6" x14ac:dyDescent="0.25">
      <c r="A3457" s="84"/>
      <c r="B3457" s="85"/>
      <c r="C3457" s="84"/>
      <c r="D3457" s="86"/>
      <c r="E3457" s="84"/>
      <c r="F3457" s="87"/>
    </row>
    <row r="3458" spans="1:6" x14ac:dyDescent="0.25">
      <c r="A3458" s="84"/>
      <c r="B3458" s="85"/>
      <c r="C3458" s="84"/>
      <c r="D3458" s="86"/>
      <c r="E3458" s="84"/>
      <c r="F3458" s="87"/>
    </row>
    <row r="3459" spans="1:6" x14ac:dyDescent="0.25">
      <c r="A3459" s="84"/>
      <c r="B3459" s="85"/>
      <c r="C3459" s="84"/>
      <c r="D3459" s="86"/>
      <c r="E3459" s="84"/>
      <c r="F3459" s="87"/>
    </row>
    <row r="3460" spans="1:6" x14ac:dyDescent="0.25">
      <c r="A3460" s="84"/>
      <c r="B3460" s="85"/>
      <c r="C3460" s="84"/>
      <c r="D3460" s="86"/>
      <c r="E3460" s="84"/>
      <c r="F3460" s="87"/>
    </row>
    <row r="3461" spans="1:6" x14ac:dyDescent="0.25">
      <c r="A3461" s="84"/>
      <c r="B3461" s="85"/>
      <c r="C3461" s="84"/>
      <c r="D3461" s="86"/>
      <c r="E3461" s="84"/>
      <c r="F3461" s="87"/>
    </row>
    <row r="3462" spans="1:6" x14ac:dyDescent="0.25">
      <c r="A3462" s="84"/>
      <c r="B3462" s="85"/>
      <c r="C3462" s="84"/>
      <c r="D3462" s="86"/>
      <c r="E3462" s="84"/>
      <c r="F3462" s="87"/>
    </row>
    <row r="3463" spans="1:6" x14ac:dyDescent="0.25">
      <c r="A3463" s="84"/>
      <c r="B3463" s="85"/>
      <c r="C3463" s="84"/>
      <c r="D3463" s="86"/>
      <c r="E3463" s="84"/>
      <c r="F3463" s="87"/>
    </row>
    <row r="3464" spans="1:6" x14ac:dyDescent="0.25">
      <c r="A3464" s="84"/>
      <c r="B3464" s="85"/>
      <c r="C3464" s="84"/>
      <c r="D3464" s="86"/>
      <c r="E3464" s="84"/>
      <c r="F3464" s="87"/>
    </row>
    <row r="3465" spans="1:6" x14ac:dyDescent="0.25">
      <c r="A3465" s="84"/>
      <c r="B3465" s="85"/>
      <c r="C3465" s="84"/>
      <c r="D3465" s="86"/>
      <c r="E3465" s="84"/>
      <c r="F3465" s="87"/>
    </row>
    <row r="3466" spans="1:6" x14ac:dyDescent="0.25">
      <c r="A3466" s="84"/>
      <c r="B3466" s="85"/>
      <c r="C3466" s="84"/>
      <c r="D3466" s="86"/>
      <c r="E3466" s="84"/>
      <c r="F3466" s="87"/>
    </row>
    <row r="3467" spans="1:6" x14ac:dyDescent="0.25">
      <c r="A3467" s="84"/>
      <c r="B3467" s="85"/>
      <c r="C3467" s="84"/>
      <c r="D3467" s="86"/>
      <c r="E3467" s="84"/>
      <c r="F3467" s="87"/>
    </row>
    <row r="3468" spans="1:6" x14ac:dyDescent="0.25">
      <c r="A3468" s="84"/>
      <c r="B3468" s="85"/>
      <c r="C3468" s="84"/>
      <c r="D3468" s="86"/>
      <c r="E3468" s="84"/>
      <c r="F3468" s="87"/>
    </row>
    <row r="3469" spans="1:6" x14ac:dyDescent="0.25">
      <c r="A3469" s="84"/>
      <c r="B3469" s="85"/>
      <c r="C3469" s="84"/>
      <c r="D3469" s="86"/>
      <c r="E3469" s="84"/>
      <c r="F3469" s="87"/>
    </row>
    <row r="3470" spans="1:6" x14ac:dyDescent="0.25">
      <c r="A3470" s="84"/>
      <c r="B3470" s="85"/>
      <c r="C3470" s="84"/>
      <c r="D3470" s="86"/>
      <c r="E3470" s="84"/>
      <c r="F3470" s="87"/>
    </row>
    <row r="3471" spans="1:6" x14ac:dyDescent="0.25">
      <c r="A3471" s="84"/>
      <c r="B3471" s="85"/>
      <c r="C3471" s="84"/>
      <c r="D3471" s="86"/>
      <c r="E3471" s="84"/>
      <c r="F3471" s="87"/>
    </row>
    <row r="3472" spans="1:6" x14ac:dyDescent="0.25">
      <c r="A3472" s="84"/>
      <c r="B3472" s="85"/>
      <c r="C3472" s="84"/>
      <c r="D3472" s="86"/>
      <c r="E3472" s="84"/>
      <c r="F3472" s="87"/>
    </row>
    <row r="3473" spans="1:6" x14ac:dyDescent="0.25">
      <c r="A3473" s="84"/>
      <c r="B3473" s="85"/>
      <c r="C3473" s="84"/>
      <c r="D3473" s="86"/>
      <c r="E3473" s="84"/>
      <c r="F3473" s="87"/>
    </row>
    <row r="3474" spans="1:6" x14ac:dyDescent="0.25">
      <c r="A3474" s="84"/>
      <c r="B3474" s="85"/>
      <c r="C3474" s="84"/>
      <c r="D3474" s="86"/>
      <c r="E3474" s="84"/>
      <c r="F3474" s="87"/>
    </row>
    <row r="3475" spans="1:6" x14ac:dyDescent="0.25">
      <c r="A3475" s="84"/>
      <c r="B3475" s="85"/>
      <c r="C3475" s="84"/>
      <c r="D3475" s="86"/>
      <c r="E3475" s="84"/>
      <c r="F3475" s="87"/>
    </row>
    <row r="3476" spans="1:6" x14ac:dyDescent="0.25">
      <c r="A3476" s="84"/>
      <c r="B3476" s="85"/>
      <c r="C3476" s="84"/>
      <c r="D3476" s="86"/>
      <c r="E3476" s="84"/>
      <c r="F3476" s="87"/>
    </row>
    <row r="3477" spans="1:6" x14ac:dyDescent="0.25">
      <c r="A3477" s="84"/>
      <c r="B3477" s="85"/>
      <c r="C3477" s="84"/>
      <c r="D3477" s="86"/>
      <c r="E3477" s="84"/>
      <c r="F3477" s="87"/>
    </row>
    <row r="3478" spans="1:6" x14ac:dyDescent="0.25">
      <c r="A3478" s="84"/>
      <c r="B3478" s="85"/>
      <c r="C3478" s="84"/>
      <c r="D3478" s="86"/>
      <c r="E3478" s="84"/>
      <c r="F3478" s="87"/>
    </row>
    <row r="3479" spans="1:6" x14ac:dyDescent="0.25">
      <c r="A3479" s="84"/>
      <c r="B3479" s="85"/>
      <c r="C3479" s="84"/>
      <c r="D3479" s="86"/>
      <c r="E3479" s="84"/>
      <c r="F3479" s="87"/>
    </row>
    <row r="3480" spans="1:6" x14ac:dyDescent="0.25">
      <c r="A3480" s="84"/>
      <c r="B3480" s="85"/>
      <c r="C3480" s="84"/>
      <c r="D3480" s="86"/>
      <c r="E3480" s="84"/>
      <c r="F3480" s="87"/>
    </row>
    <row r="3481" spans="1:6" x14ac:dyDescent="0.25">
      <c r="A3481" s="84"/>
      <c r="B3481" s="85"/>
      <c r="C3481" s="84"/>
      <c r="D3481" s="86"/>
      <c r="E3481" s="84"/>
      <c r="F3481" s="87"/>
    </row>
    <row r="3482" spans="1:6" x14ac:dyDescent="0.25">
      <c r="A3482" s="84"/>
      <c r="B3482" s="85"/>
      <c r="C3482" s="84"/>
      <c r="D3482" s="86"/>
      <c r="E3482" s="84"/>
      <c r="F3482" s="87"/>
    </row>
    <row r="3483" spans="1:6" x14ac:dyDescent="0.25">
      <c r="A3483" s="84"/>
      <c r="B3483" s="85"/>
      <c r="C3483" s="84"/>
      <c r="D3483" s="86"/>
      <c r="E3483" s="84"/>
      <c r="F3483" s="87"/>
    </row>
    <row r="3484" spans="1:6" x14ac:dyDescent="0.25">
      <c r="A3484" s="84"/>
      <c r="B3484" s="85"/>
      <c r="C3484" s="84"/>
      <c r="D3484" s="86"/>
      <c r="E3484" s="84"/>
      <c r="F3484" s="87"/>
    </row>
    <row r="3485" spans="1:6" x14ac:dyDescent="0.25">
      <c r="A3485" s="84"/>
      <c r="B3485" s="85"/>
      <c r="C3485" s="84"/>
      <c r="D3485" s="86"/>
      <c r="E3485" s="84"/>
      <c r="F3485" s="87"/>
    </row>
    <row r="3486" spans="1:6" x14ac:dyDescent="0.25">
      <c r="A3486" s="84"/>
      <c r="B3486" s="85"/>
      <c r="C3486" s="84"/>
      <c r="D3486" s="86"/>
      <c r="E3486" s="84"/>
      <c r="F3486" s="87"/>
    </row>
    <row r="3487" spans="1:6" x14ac:dyDescent="0.25">
      <c r="A3487" s="84"/>
      <c r="B3487" s="85"/>
      <c r="C3487" s="84"/>
      <c r="D3487" s="86"/>
      <c r="E3487" s="84"/>
      <c r="F3487" s="87"/>
    </row>
    <row r="3488" spans="1:6" x14ac:dyDescent="0.25">
      <c r="A3488" s="84"/>
      <c r="B3488" s="85"/>
      <c r="C3488" s="84"/>
      <c r="D3488" s="86"/>
      <c r="E3488" s="84"/>
      <c r="F3488" s="87"/>
    </row>
    <row r="3489" spans="1:6" x14ac:dyDescent="0.25">
      <c r="A3489" s="84"/>
      <c r="B3489" s="85"/>
      <c r="C3489" s="84"/>
      <c r="D3489" s="86"/>
      <c r="E3489" s="84"/>
      <c r="F3489" s="87"/>
    </row>
    <row r="3490" spans="1:6" x14ac:dyDescent="0.25">
      <c r="A3490" s="84"/>
      <c r="B3490" s="85"/>
      <c r="C3490" s="84"/>
      <c r="D3490" s="86"/>
      <c r="E3490" s="84"/>
      <c r="F3490" s="87"/>
    </row>
    <row r="3491" spans="1:6" x14ac:dyDescent="0.25">
      <c r="A3491" s="84"/>
      <c r="B3491" s="85"/>
      <c r="C3491" s="84"/>
      <c r="D3491" s="86"/>
      <c r="E3491" s="84"/>
      <c r="F3491" s="87"/>
    </row>
    <row r="3492" spans="1:6" x14ac:dyDescent="0.25">
      <c r="A3492" s="84"/>
      <c r="B3492" s="85"/>
      <c r="C3492" s="84"/>
      <c r="D3492" s="86"/>
      <c r="E3492" s="84"/>
      <c r="F3492" s="87"/>
    </row>
    <row r="3493" spans="1:6" x14ac:dyDescent="0.25">
      <c r="A3493" s="84"/>
      <c r="B3493" s="85"/>
      <c r="C3493" s="84"/>
      <c r="D3493" s="86"/>
      <c r="E3493" s="84"/>
      <c r="F3493" s="87"/>
    </row>
    <row r="3494" spans="1:6" x14ac:dyDescent="0.25">
      <c r="A3494" s="84"/>
      <c r="B3494" s="85"/>
      <c r="C3494" s="84"/>
      <c r="D3494" s="86"/>
      <c r="E3494" s="84"/>
      <c r="F3494" s="87"/>
    </row>
    <row r="3495" spans="1:6" x14ac:dyDescent="0.25">
      <c r="A3495" s="84"/>
      <c r="B3495" s="85"/>
      <c r="C3495" s="84"/>
      <c r="D3495" s="86"/>
      <c r="E3495" s="84"/>
      <c r="F3495" s="87"/>
    </row>
    <row r="3496" spans="1:6" x14ac:dyDescent="0.25">
      <c r="A3496" s="84"/>
      <c r="B3496" s="85"/>
      <c r="C3496" s="84"/>
      <c r="D3496" s="86"/>
      <c r="E3496" s="84"/>
      <c r="F3496" s="87"/>
    </row>
    <row r="3497" spans="1:6" x14ac:dyDescent="0.25">
      <c r="A3497" s="84"/>
      <c r="B3497" s="85"/>
      <c r="C3497" s="84"/>
      <c r="D3497" s="86"/>
      <c r="E3497" s="84"/>
      <c r="F3497" s="87"/>
    </row>
    <row r="3498" spans="1:6" x14ac:dyDescent="0.25">
      <c r="A3498" s="84"/>
      <c r="B3498" s="85"/>
      <c r="C3498" s="84"/>
      <c r="D3498" s="86"/>
      <c r="E3498" s="84"/>
      <c r="F3498" s="87"/>
    </row>
    <row r="3499" spans="1:6" x14ac:dyDescent="0.25">
      <c r="A3499" s="84"/>
      <c r="B3499" s="85"/>
      <c r="C3499" s="84"/>
      <c r="D3499" s="86"/>
      <c r="E3499" s="84"/>
      <c r="F3499" s="87"/>
    </row>
    <row r="3500" spans="1:6" x14ac:dyDescent="0.25">
      <c r="A3500" s="84"/>
      <c r="B3500" s="85"/>
      <c r="C3500" s="84"/>
      <c r="D3500" s="86"/>
      <c r="E3500" s="84"/>
      <c r="F3500" s="87"/>
    </row>
    <row r="3501" spans="1:6" x14ac:dyDescent="0.25">
      <c r="A3501" s="84"/>
      <c r="B3501" s="85"/>
      <c r="C3501" s="84"/>
      <c r="D3501" s="86"/>
      <c r="E3501" s="84"/>
      <c r="F3501" s="87"/>
    </row>
    <row r="3502" spans="1:6" x14ac:dyDescent="0.25">
      <c r="A3502" s="84"/>
      <c r="B3502" s="85"/>
      <c r="C3502" s="84"/>
      <c r="D3502" s="86"/>
      <c r="E3502" s="84"/>
      <c r="F3502" s="87"/>
    </row>
    <row r="3503" spans="1:6" x14ac:dyDescent="0.25">
      <c r="A3503" s="84"/>
      <c r="B3503" s="85"/>
      <c r="C3503" s="84"/>
      <c r="D3503" s="86"/>
      <c r="E3503" s="84"/>
      <c r="F3503" s="87"/>
    </row>
    <row r="3504" spans="1:6" x14ac:dyDescent="0.25">
      <c r="A3504" s="84"/>
      <c r="B3504" s="85"/>
      <c r="C3504" s="84"/>
      <c r="D3504" s="86"/>
      <c r="E3504" s="84"/>
      <c r="F3504" s="87"/>
    </row>
    <row r="3505" spans="1:6" x14ac:dyDescent="0.25">
      <c r="A3505" s="84"/>
      <c r="B3505" s="85"/>
      <c r="C3505" s="84"/>
      <c r="D3505" s="86"/>
      <c r="E3505" s="84"/>
      <c r="F3505" s="87"/>
    </row>
    <row r="3506" spans="1:6" x14ac:dyDescent="0.25">
      <c r="A3506" s="84"/>
      <c r="B3506" s="85"/>
      <c r="C3506" s="84"/>
      <c r="D3506" s="86"/>
      <c r="E3506" s="84"/>
      <c r="F3506" s="87"/>
    </row>
    <row r="3507" spans="1:6" x14ac:dyDescent="0.25">
      <c r="A3507" s="84"/>
      <c r="B3507" s="85"/>
      <c r="C3507" s="84"/>
      <c r="D3507" s="86"/>
      <c r="E3507" s="84"/>
      <c r="F3507" s="87"/>
    </row>
    <row r="3508" spans="1:6" x14ac:dyDescent="0.25">
      <c r="A3508" s="84"/>
      <c r="B3508" s="85"/>
      <c r="C3508" s="84"/>
      <c r="D3508" s="86"/>
      <c r="E3508" s="84"/>
      <c r="F3508" s="87"/>
    </row>
    <row r="3509" spans="1:6" x14ac:dyDescent="0.25">
      <c r="A3509" s="84"/>
      <c r="B3509" s="85"/>
      <c r="C3509" s="84"/>
      <c r="D3509" s="86"/>
      <c r="E3509" s="84"/>
      <c r="F3509" s="87"/>
    </row>
    <row r="3510" spans="1:6" x14ac:dyDescent="0.25">
      <c r="A3510" s="84"/>
      <c r="B3510" s="85"/>
      <c r="C3510" s="84"/>
      <c r="D3510" s="86"/>
      <c r="E3510" s="84"/>
      <c r="F3510" s="87"/>
    </row>
    <row r="3511" spans="1:6" x14ac:dyDescent="0.25">
      <c r="A3511" s="84"/>
      <c r="B3511" s="85"/>
      <c r="C3511" s="84"/>
      <c r="D3511" s="86"/>
      <c r="E3511" s="84"/>
      <c r="F3511" s="87"/>
    </row>
    <row r="3512" spans="1:6" x14ac:dyDescent="0.25">
      <c r="A3512" s="84"/>
      <c r="B3512" s="85"/>
      <c r="C3512" s="84"/>
      <c r="D3512" s="86"/>
      <c r="E3512" s="84"/>
      <c r="F3512" s="87"/>
    </row>
    <row r="3513" spans="1:6" x14ac:dyDescent="0.25">
      <c r="A3513" s="84"/>
      <c r="B3513" s="85"/>
      <c r="C3513" s="84"/>
      <c r="D3513" s="86"/>
      <c r="E3513" s="84"/>
      <c r="F3513" s="87"/>
    </row>
    <row r="3514" spans="1:6" x14ac:dyDescent="0.25">
      <c r="A3514" s="84"/>
      <c r="B3514" s="85"/>
      <c r="C3514" s="84"/>
      <c r="D3514" s="86"/>
      <c r="E3514" s="84"/>
      <c r="F3514" s="87"/>
    </row>
    <row r="3515" spans="1:6" x14ac:dyDescent="0.25">
      <c r="A3515" s="84"/>
      <c r="B3515" s="85"/>
      <c r="C3515" s="84"/>
      <c r="D3515" s="86"/>
      <c r="E3515" s="84"/>
      <c r="F3515" s="87"/>
    </row>
    <row r="3516" spans="1:6" x14ac:dyDescent="0.25">
      <c r="A3516" s="84"/>
      <c r="B3516" s="85"/>
      <c r="C3516" s="84"/>
      <c r="D3516" s="86"/>
      <c r="E3516" s="84"/>
      <c r="F3516" s="87"/>
    </row>
    <row r="3517" spans="1:6" x14ac:dyDescent="0.25">
      <c r="A3517" s="84"/>
      <c r="B3517" s="85"/>
      <c r="C3517" s="84"/>
      <c r="D3517" s="86"/>
      <c r="E3517" s="84"/>
      <c r="F3517" s="87"/>
    </row>
    <row r="3518" spans="1:6" x14ac:dyDescent="0.25">
      <c r="A3518" s="84"/>
      <c r="B3518" s="85"/>
      <c r="C3518" s="84"/>
      <c r="D3518" s="86"/>
      <c r="E3518" s="84"/>
      <c r="F3518" s="87"/>
    </row>
    <row r="3519" spans="1:6" x14ac:dyDescent="0.25">
      <c r="A3519" s="84"/>
      <c r="B3519" s="85"/>
      <c r="C3519" s="84"/>
      <c r="D3519" s="86"/>
      <c r="E3519" s="84"/>
      <c r="F3519" s="87"/>
    </row>
    <row r="3520" spans="1:6" x14ac:dyDescent="0.25">
      <c r="A3520" s="84"/>
      <c r="B3520" s="85"/>
      <c r="C3520" s="84"/>
      <c r="D3520" s="86"/>
      <c r="E3520" s="84"/>
      <c r="F3520" s="87"/>
    </row>
    <row r="3521" spans="1:6" x14ac:dyDescent="0.25">
      <c r="A3521" s="84"/>
      <c r="B3521" s="85"/>
      <c r="C3521" s="84"/>
      <c r="D3521" s="86"/>
      <c r="E3521" s="84"/>
      <c r="F3521" s="87"/>
    </row>
    <row r="3522" spans="1:6" x14ac:dyDescent="0.25">
      <c r="A3522" s="84"/>
      <c r="B3522" s="85"/>
      <c r="C3522" s="84"/>
      <c r="D3522" s="86"/>
      <c r="E3522" s="84"/>
      <c r="F3522" s="87"/>
    </row>
    <row r="3523" spans="1:6" x14ac:dyDescent="0.25">
      <c r="A3523" s="84"/>
      <c r="B3523" s="85"/>
      <c r="C3523" s="84"/>
      <c r="D3523" s="86"/>
      <c r="E3523" s="84"/>
      <c r="F3523" s="87"/>
    </row>
    <row r="3524" spans="1:6" x14ac:dyDescent="0.25">
      <c r="A3524" s="84"/>
      <c r="B3524" s="85"/>
      <c r="C3524" s="84"/>
      <c r="D3524" s="86"/>
      <c r="E3524" s="84"/>
      <c r="F3524" s="87"/>
    </row>
    <row r="3525" spans="1:6" x14ac:dyDescent="0.25">
      <c r="A3525" s="84"/>
      <c r="B3525" s="85"/>
      <c r="C3525" s="84"/>
      <c r="D3525" s="86"/>
      <c r="E3525" s="84"/>
      <c r="F3525" s="87"/>
    </row>
    <row r="3526" spans="1:6" x14ac:dyDescent="0.25">
      <c r="A3526" s="84"/>
      <c r="B3526" s="85"/>
      <c r="C3526" s="84"/>
      <c r="D3526" s="86"/>
      <c r="E3526" s="84"/>
      <c r="F3526" s="87"/>
    </row>
    <row r="3527" spans="1:6" x14ac:dyDescent="0.25">
      <c r="A3527" s="84"/>
      <c r="B3527" s="85"/>
      <c r="C3527" s="84"/>
      <c r="D3527" s="86"/>
      <c r="E3527" s="84"/>
      <c r="F3527" s="87"/>
    </row>
    <row r="3528" spans="1:6" x14ac:dyDescent="0.25">
      <c r="A3528" s="84"/>
      <c r="B3528" s="85"/>
      <c r="C3528" s="84"/>
      <c r="D3528" s="86"/>
      <c r="E3528" s="84"/>
      <c r="F3528" s="87"/>
    </row>
    <row r="3529" spans="1:6" x14ac:dyDescent="0.25">
      <c r="A3529" s="84"/>
      <c r="B3529" s="85"/>
      <c r="C3529" s="84"/>
      <c r="D3529" s="86"/>
      <c r="E3529" s="84"/>
      <c r="F3529" s="87"/>
    </row>
    <row r="3530" spans="1:6" x14ac:dyDescent="0.25">
      <c r="A3530" s="84"/>
      <c r="B3530" s="85"/>
      <c r="C3530" s="84"/>
      <c r="D3530" s="86"/>
      <c r="E3530" s="84"/>
      <c r="F3530" s="87"/>
    </row>
    <row r="3531" spans="1:6" x14ac:dyDescent="0.25">
      <c r="A3531" s="84"/>
      <c r="B3531" s="85"/>
      <c r="C3531" s="84"/>
      <c r="D3531" s="86"/>
      <c r="E3531" s="84"/>
      <c r="F3531" s="87"/>
    </row>
    <row r="3532" spans="1:6" x14ac:dyDescent="0.25">
      <c r="A3532" s="84"/>
      <c r="B3532" s="85"/>
      <c r="C3532" s="84"/>
      <c r="D3532" s="86"/>
      <c r="E3532" s="84"/>
      <c r="F3532" s="87"/>
    </row>
    <row r="3533" spans="1:6" x14ac:dyDescent="0.25">
      <c r="A3533" s="84"/>
      <c r="B3533" s="85"/>
      <c r="C3533" s="84"/>
      <c r="D3533" s="86"/>
      <c r="E3533" s="84"/>
      <c r="F3533" s="87"/>
    </row>
    <row r="3534" spans="1:6" x14ac:dyDescent="0.25">
      <c r="A3534" s="84"/>
      <c r="B3534" s="85"/>
      <c r="C3534" s="84"/>
      <c r="D3534" s="86"/>
      <c r="E3534" s="84"/>
      <c r="F3534" s="87"/>
    </row>
    <row r="3535" spans="1:6" x14ac:dyDescent="0.25">
      <c r="A3535" s="84"/>
      <c r="B3535" s="85"/>
      <c r="C3535" s="84"/>
      <c r="D3535" s="86"/>
      <c r="E3535" s="84"/>
      <c r="F3535" s="87"/>
    </row>
    <row r="3536" spans="1:6" x14ac:dyDescent="0.25">
      <c r="A3536" s="84"/>
      <c r="B3536" s="85"/>
      <c r="C3536" s="84"/>
      <c r="D3536" s="86"/>
      <c r="E3536" s="84"/>
      <c r="F3536" s="87"/>
    </row>
    <row r="3537" spans="1:6" x14ac:dyDescent="0.25">
      <c r="A3537" s="84"/>
      <c r="B3537" s="85"/>
      <c r="C3537" s="84"/>
      <c r="D3537" s="86"/>
      <c r="E3537" s="84"/>
      <c r="F3537" s="87"/>
    </row>
    <row r="3538" spans="1:6" x14ac:dyDescent="0.25">
      <c r="A3538" s="84"/>
      <c r="B3538" s="85"/>
      <c r="C3538" s="84"/>
      <c r="D3538" s="86"/>
      <c r="E3538" s="84"/>
      <c r="F3538" s="87"/>
    </row>
    <row r="3539" spans="1:6" x14ac:dyDescent="0.25">
      <c r="A3539" s="84"/>
      <c r="B3539" s="85"/>
      <c r="C3539" s="84"/>
      <c r="D3539" s="86"/>
      <c r="E3539" s="84"/>
      <c r="F3539" s="87"/>
    </row>
    <row r="3540" spans="1:6" x14ac:dyDescent="0.25">
      <c r="A3540" s="84"/>
      <c r="B3540" s="85"/>
      <c r="C3540" s="84"/>
      <c r="D3540" s="86"/>
      <c r="E3540" s="84"/>
      <c r="F3540" s="87"/>
    </row>
    <row r="3541" spans="1:6" x14ac:dyDescent="0.25">
      <c r="A3541" s="84"/>
      <c r="B3541" s="85"/>
      <c r="C3541" s="84"/>
      <c r="D3541" s="86"/>
      <c r="E3541" s="84"/>
      <c r="F3541" s="87"/>
    </row>
    <row r="3542" spans="1:6" x14ac:dyDescent="0.25">
      <c r="A3542" s="84"/>
      <c r="B3542" s="85"/>
      <c r="C3542" s="84"/>
      <c r="D3542" s="86"/>
      <c r="E3542" s="84"/>
      <c r="F3542" s="87"/>
    </row>
    <row r="3543" spans="1:6" x14ac:dyDescent="0.25">
      <c r="A3543" s="84"/>
      <c r="B3543" s="85"/>
      <c r="C3543" s="84"/>
      <c r="D3543" s="86"/>
      <c r="E3543" s="84"/>
      <c r="F3543" s="87"/>
    </row>
    <row r="3544" spans="1:6" x14ac:dyDescent="0.25">
      <c r="A3544" s="84"/>
      <c r="B3544" s="85"/>
      <c r="C3544" s="84"/>
      <c r="D3544" s="86"/>
      <c r="E3544" s="84"/>
      <c r="F3544" s="87"/>
    </row>
    <row r="3545" spans="1:6" x14ac:dyDescent="0.25">
      <c r="A3545" s="84"/>
      <c r="B3545" s="85"/>
      <c r="C3545" s="84"/>
      <c r="D3545" s="86"/>
      <c r="E3545" s="84"/>
      <c r="F3545" s="87"/>
    </row>
    <row r="3546" spans="1:6" x14ac:dyDescent="0.25">
      <c r="A3546" s="84"/>
      <c r="B3546" s="85"/>
      <c r="C3546" s="84"/>
      <c r="D3546" s="86"/>
      <c r="E3546" s="84"/>
      <c r="F3546" s="87"/>
    </row>
    <row r="3547" spans="1:6" x14ac:dyDescent="0.25">
      <c r="A3547" s="84"/>
      <c r="B3547" s="85"/>
      <c r="C3547" s="84"/>
      <c r="D3547" s="86"/>
      <c r="E3547" s="84"/>
      <c r="F3547" s="87"/>
    </row>
    <row r="3548" spans="1:6" x14ac:dyDescent="0.25">
      <c r="A3548" s="84"/>
      <c r="B3548" s="85"/>
      <c r="C3548" s="84"/>
      <c r="D3548" s="86"/>
      <c r="E3548" s="84"/>
      <c r="F3548" s="87"/>
    </row>
    <row r="3549" spans="1:6" x14ac:dyDescent="0.25">
      <c r="A3549" s="84"/>
      <c r="B3549" s="85"/>
      <c r="C3549" s="84"/>
      <c r="D3549" s="86"/>
      <c r="E3549" s="84"/>
      <c r="F3549" s="87"/>
    </row>
    <row r="3550" spans="1:6" x14ac:dyDescent="0.25">
      <c r="A3550" s="84"/>
      <c r="B3550" s="85"/>
      <c r="C3550" s="84"/>
      <c r="D3550" s="86"/>
      <c r="E3550" s="84"/>
      <c r="F3550" s="87"/>
    </row>
    <row r="3551" spans="1:6" x14ac:dyDescent="0.25">
      <c r="A3551" s="84"/>
      <c r="B3551" s="85"/>
      <c r="C3551" s="84"/>
      <c r="D3551" s="86"/>
      <c r="E3551" s="84"/>
      <c r="F3551" s="87"/>
    </row>
    <row r="3552" spans="1:6" x14ac:dyDescent="0.25">
      <c r="A3552" s="84"/>
      <c r="B3552" s="85"/>
      <c r="C3552" s="84"/>
      <c r="D3552" s="86"/>
      <c r="E3552" s="84"/>
      <c r="F3552" s="87"/>
    </row>
    <row r="3553" spans="1:6" x14ac:dyDescent="0.25">
      <c r="A3553" s="84"/>
      <c r="B3553" s="85"/>
      <c r="C3553" s="84"/>
      <c r="D3553" s="86"/>
      <c r="E3553" s="84"/>
      <c r="F3553" s="87"/>
    </row>
    <row r="3554" spans="1:6" x14ac:dyDescent="0.25">
      <c r="A3554" s="84"/>
      <c r="B3554" s="85"/>
      <c r="C3554" s="84"/>
      <c r="D3554" s="86"/>
      <c r="E3554" s="84"/>
      <c r="F3554" s="87"/>
    </row>
    <row r="3555" spans="1:6" x14ac:dyDescent="0.25">
      <c r="A3555" s="84"/>
      <c r="B3555" s="85"/>
      <c r="C3555" s="84"/>
      <c r="D3555" s="86"/>
      <c r="E3555" s="84"/>
      <c r="F3555" s="87"/>
    </row>
    <row r="3556" spans="1:6" x14ac:dyDescent="0.25">
      <c r="A3556" s="84"/>
      <c r="B3556" s="85"/>
      <c r="C3556" s="84"/>
      <c r="D3556" s="86"/>
      <c r="E3556" s="84"/>
      <c r="F3556" s="87"/>
    </row>
    <row r="3557" spans="1:6" x14ac:dyDescent="0.25">
      <c r="A3557" s="84"/>
      <c r="B3557" s="85"/>
      <c r="C3557" s="84"/>
      <c r="D3557" s="86"/>
      <c r="E3557" s="84"/>
      <c r="F3557" s="87"/>
    </row>
    <row r="3558" spans="1:6" x14ac:dyDescent="0.25">
      <c r="A3558" s="84"/>
      <c r="B3558" s="85"/>
      <c r="C3558" s="84"/>
      <c r="D3558" s="86"/>
      <c r="E3558" s="84"/>
      <c r="F3558" s="87"/>
    </row>
    <row r="3559" spans="1:6" x14ac:dyDescent="0.25">
      <c r="A3559" s="84"/>
      <c r="B3559" s="85"/>
      <c r="C3559" s="84"/>
      <c r="D3559" s="86"/>
      <c r="E3559" s="84"/>
      <c r="F3559" s="87"/>
    </row>
    <row r="3560" spans="1:6" x14ac:dyDescent="0.25">
      <c r="A3560" s="84"/>
      <c r="B3560" s="85"/>
      <c r="C3560" s="84"/>
      <c r="D3560" s="86"/>
      <c r="E3560" s="84"/>
      <c r="F3560" s="87"/>
    </row>
    <row r="3561" spans="1:6" x14ac:dyDescent="0.25">
      <c r="A3561" s="84"/>
      <c r="B3561" s="85"/>
      <c r="C3561" s="84"/>
      <c r="D3561" s="86"/>
      <c r="E3561" s="84"/>
      <c r="F3561" s="87"/>
    </row>
    <row r="3562" spans="1:6" x14ac:dyDescent="0.25">
      <c r="A3562" s="84"/>
      <c r="B3562" s="85"/>
      <c r="C3562" s="84"/>
      <c r="D3562" s="86"/>
      <c r="E3562" s="84"/>
      <c r="F3562" s="87"/>
    </row>
    <row r="3563" spans="1:6" x14ac:dyDescent="0.25">
      <c r="A3563" s="84"/>
      <c r="B3563" s="85"/>
      <c r="C3563" s="84"/>
      <c r="D3563" s="86"/>
      <c r="E3563" s="84"/>
      <c r="F3563" s="87"/>
    </row>
    <row r="3564" spans="1:6" x14ac:dyDescent="0.25">
      <c r="A3564" s="84"/>
      <c r="B3564" s="85"/>
      <c r="C3564" s="84"/>
      <c r="D3564" s="86"/>
      <c r="E3564" s="84"/>
      <c r="F3564" s="87"/>
    </row>
    <row r="3565" spans="1:6" x14ac:dyDescent="0.25">
      <c r="A3565" s="84"/>
      <c r="B3565" s="85"/>
      <c r="C3565" s="84"/>
      <c r="D3565" s="86"/>
      <c r="E3565" s="84"/>
      <c r="F3565" s="87"/>
    </row>
    <row r="3566" spans="1:6" x14ac:dyDescent="0.25">
      <c r="A3566" s="84"/>
      <c r="B3566" s="85"/>
      <c r="C3566" s="84"/>
      <c r="D3566" s="86"/>
      <c r="E3566" s="84"/>
      <c r="F3566" s="87"/>
    </row>
    <row r="3567" spans="1:6" x14ac:dyDescent="0.25">
      <c r="A3567" s="84"/>
      <c r="B3567" s="85"/>
      <c r="C3567" s="84"/>
      <c r="D3567" s="86"/>
      <c r="E3567" s="84"/>
      <c r="F3567" s="87"/>
    </row>
    <row r="3568" spans="1:6" x14ac:dyDescent="0.25">
      <c r="A3568" s="84"/>
      <c r="B3568" s="85"/>
      <c r="C3568" s="84"/>
      <c r="D3568" s="86"/>
      <c r="E3568" s="84"/>
      <c r="F3568" s="87"/>
    </row>
    <row r="3569" spans="1:6" x14ac:dyDescent="0.25">
      <c r="A3569" s="84"/>
      <c r="B3569" s="85"/>
      <c r="C3569" s="84"/>
      <c r="D3569" s="86"/>
      <c r="E3569" s="84"/>
      <c r="F3569" s="87"/>
    </row>
    <row r="3570" spans="1:6" x14ac:dyDescent="0.25">
      <c r="A3570" s="84"/>
      <c r="B3570" s="85"/>
      <c r="C3570" s="84"/>
      <c r="D3570" s="86"/>
      <c r="E3570" s="84"/>
      <c r="F3570" s="87"/>
    </row>
    <row r="3571" spans="1:6" x14ac:dyDescent="0.25">
      <c r="A3571" s="84"/>
      <c r="B3571" s="85"/>
      <c r="C3571" s="84"/>
      <c r="D3571" s="86"/>
      <c r="E3571" s="84"/>
      <c r="F3571" s="87"/>
    </row>
    <row r="3572" spans="1:6" x14ac:dyDescent="0.25">
      <c r="A3572" s="84"/>
      <c r="B3572" s="85"/>
      <c r="C3572" s="84"/>
      <c r="D3572" s="86"/>
      <c r="E3572" s="84"/>
      <c r="F3572" s="87"/>
    </row>
    <row r="3573" spans="1:6" x14ac:dyDescent="0.25">
      <c r="A3573" s="84"/>
      <c r="B3573" s="85"/>
      <c r="C3573" s="84"/>
      <c r="D3573" s="86"/>
      <c r="E3573" s="84"/>
      <c r="F3573" s="87"/>
    </row>
    <row r="3574" spans="1:6" x14ac:dyDescent="0.25">
      <c r="A3574" s="84"/>
      <c r="B3574" s="85"/>
      <c r="C3574" s="84"/>
      <c r="D3574" s="86"/>
      <c r="E3574" s="84"/>
      <c r="F3574" s="87"/>
    </row>
    <row r="3575" spans="1:6" x14ac:dyDescent="0.25">
      <c r="A3575" s="84"/>
      <c r="B3575" s="85"/>
      <c r="C3575" s="84"/>
      <c r="D3575" s="86"/>
      <c r="E3575" s="84"/>
      <c r="F3575" s="87"/>
    </row>
    <row r="3576" spans="1:6" x14ac:dyDescent="0.25">
      <c r="A3576" s="84"/>
      <c r="B3576" s="85"/>
      <c r="C3576" s="84"/>
      <c r="D3576" s="86"/>
      <c r="E3576" s="84"/>
      <c r="F3576" s="87"/>
    </row>
    <row r="3577" spans="1:6" x14ac:dyDescent="0.25">
      <c r="A3577" s="84"/>
      <c r="B3577" s="85"/>
      <c r="C3577" s="84"/>
      <c r="D3577" s="86"/>
      <c r="E3577" s="84"/>
      <c r="F3577" s="87"/>
    </row>
    <row r="3578" spans="1:6" x14ac:dyDescent="0.25">
      <c r="A3578" s="84"/>
      <c r="B3578" s="85"/>
      <c r="C3578" s="84"/>
      <c r="D3578" s="86"/>
      <c r="E3578" s="84"/>
      <c r="F3578" s="87"/>
    </row>
    <row r="3579" spans="1:6" x14ac:dyDescent="0.25">
      <c r="A3579" s="84"/>
      <c r="B3579" s="85"/>
      <c r="C3579" s="84"/>
      <c r="D3579" s="86"/>
      <c r="E3579" s="84"/>
      <c r="F3579" s="87"/>
    </row>
    <row r="3580" spans="1:6" x14ac:dyDescent="0.25">
      <c r="A3580" s="84"/>
      <c r="B3580" s="85"/>
      <c r="C3580" s="84"/>
      <c r="D3580" s="86"/>
      <c r="E3580" s="84"/>
      <c r="F3580" s="87"/>
    </row>
    <row r="3581" spans="1:6" x14ac:dyDescent="0.25">
      <c r="A3581" s="84"/>
      <c r="B3581" s="85"/>
      <c r="C3581" s="84"/>
      <c r="D3581" s="86"/>
      <c r="E3581" s="84"/>
      <c r="F3581" s="87"/>
    </row>
    <row r="3582" spans="1:6" x14ac:dyDescent="0.25">
      <c r="A3582" s="84"/>
      <c r="B3582" s="85"/>
      <c r="C3582" s="84"/>
      <c r="D3582" s="86"/>
      <c r="E3582" s="84"/>
      <c r="F3582" s="87"/>
    </row>
    <row r="3583" spans="1:6" x14ac:dyDescent="0.25">
      <c r="A3583" s="84"/>
      <c r="B3583" s="85"/>
      <c r="C3583" s="84"/>
      <c r="D3583" s="86"/>
      <c r="E3583" s="84"/>
      <c r="F3583" s="87"/>
    </row>
    <row r="3584" spans="1:6" x14ac:dyDescent="0.25">
      <c r="A3584" s="84"/>
      <c r="B3584" s="85"/>
      <c r="C3584" s="84"/>
      <c r="D3584" s="86"/>
      <c r="E3584" s="84"/>
      <c r="F3584" s="87"/>
    </row>
    <row r="3585" spans="1:6" x14ac:dyDescent="0.25">
      <c r="A3585" s="84"/>
      <c r="B3585" s="85"/>
      <c r="C3585" s="84"/>
      <c r="D3585" s="86"/>
      <c r="E3585" s="84"/>
      <c r="F3585" s="87"/>
    </row>
    <row r="3586" spans="1:6" x14ac:dyDescent="0.25">
      <c r="A3586" s="84"/>
      <c r="B3586" s="85"/>
      <c r="C3586" s="84"/>
      <c r="D3586" s="86"/>
      <c r="E3586" s="84"/>
      <c r="F3586" s="87"/>
    </row>
    <row r="3587" spans="1:6" x14ac:dyDescent="0.25">
      <c r="A3587" s="84"/>
      <c r="B3587" s="85"/>
      <c r="C3587" s="84"/>
      <c r="D3587" s="86"/>
      <c r="E3587" s="84"/>
      <c r="F3587" s="87"/>
    </row>
    <row r="3588" spans="1:6" x14ac:dyDescent="0.25">
      <c r="A3588" s="84"/>
      <c r="B3588" s="85"/>
      <c r="C3588" s="84"/>
      <c r="D3588" s="86"/>
      <c r="E3588" s="84"/>
      <c r="F3588" s="87"/>
    </row>
    <row r="3589" spans="1:6" x14ac:dyDescent="0.25">
      <c r="A3589" s="84"/>
      <c r="B3589" s="85"/>
      <c r="C3589" s="84"/>
      <c r="D3589" s="86"/>
      <c r="E3589" s="84"/>
      <c r="F3589" s="87"/>
    </row>
    <row r="3590" spans="1:6" x14ac:dyDescent="0.25">
      <c r="A3590" s="84"/>
      <c r="B3590" s="85"/>
      <c r="C3590" s="84"/>
      <c r="D3590" s="86"/>
      <c r="E3590" s="84"/>
      <c r="F3590" s="87"/>
    </row>
    <row r="3591" spans="1:6" x14ac:dyDescent="0.25">
      <c r="A3591" s="84"/>
      <c r="B3591" s="85"/>
      <c r="C3591" s="84"/>
      <c r="D3591" s="86"/>
      <c r="E3591" s="84"/>
      <c r="F3591" s="87"/>
    </row>
    <row r="3592" spans="1:6" x14ac:dyDescent="0.25">
      <c r="A3592" s="84"/>
      <c r="B3592" s="85"/>
      <c r="C3592" s="84"/>
      <c r="D3592" s="86"/>
      <c r="E3592" s="84"/>
      <c r="F3592" s="87"/>
    </row>
    <row r="3593" spans="1:6" x14ac:dyDescent="0.25">
      <c r="A3593" s="84"/>
      <c r="B3593" s="85"/>
      <c r="C3593" s="84"/>
      <c r="D3593" s="86"/>
      <c r="E3593" s="84"/>
      <c r="F3593" s="87"/>
    </row>
    <row r="3594" spans="1:6" x14ac:dyDescent="0.25">
      <c r="A3594" s="84"/>
      <c r="B3594" s="85"/>
      <c r="C3594" s="84"/>
      <c r="D3594" s="86"/>
      <c r="E3594" s="84"/>
      <c r="F3594" s="87"/>
    </row>
    <row r="3595" spans="1:6" x14ac:dyDescent="0.25">
      <c r="A3595" s="84"/>
      <c r="B3595" s="85"/>
      <c r="C3595" s="84"/>
      <c r="D3595" s="86"/>
      <c r="E3595" s="84"/>
      <c r="F3595" s="87"/>
    </row>
    <row r="3596" spans="1:6" x14ac:dyDescent="0.25">
      <c r="A3596" s="84"/>
      <c r="B3596" s="85"/>
      <c r="C3596" s="84"/>
      <c r="D3596" s="86"/>
      <c r="E3596" s="84"/>
      <c r="F3596" s="87"/>
    </row>
    <row r="3597" spans="1:6" x14ac:dyDescent="0.25">
      <c r="A3597" s="84"/>
      <c r="B3597" s="85"/>
      <c r="C3597" s="84"/>
      <c r="D3597" s="86"/>
      <c r="E3597" s="84"/>
      <c r="F3597" s="87"/>
    </row>
    <row r="3598" spans="1:6" x14ac:dyDescent="0.25">
      <c r="A3598" s="84"/>
      <c r="B3598" s="85"/>
      <c r="C3598" s="84"/>
      <c r="D3598" s="86"/>
      <c r="E3598" s="84"/>
      <c r="F3598" s="87"/>
    </row>
    <row r="3599" spans="1:6" x14ac:dyDescent="0.25">
      <c r="A3599" s="84"/>
      <c r="B3599" s="85"/>
      <c r="C3599" s="84"/>
      <c r="D3599" s="86"/>
      <c r="E3599" s="84"/>
      <c r="F3599" s="87"/>
    </row>
    <row r="3600" spans="1:6" x14ac:dyDescent="0.25">
      <c r="A3600" s="84"/>
      <c r="B3600" s="85"/>
      <c r="C3600" s="84"/>
      <c r="D3600" s="86"/>
      <c r="E3600" s="84"/>
      <c r="F3600" s="87"/>
    </row>
    <row r="3601" spans="1:6" x14ac:dyDescent="0.25">
      <c r="A3601" s="84"/>
      <c r="B3601" s="85"/>
      <c r="C3601" s="84"/>
      <c r="D3601" s="86"/>
      <c r="E3601" s="84"/>
      <c r="F3601" s="87"/>
    </row>
    <row r="3602" spans="1:6" x14ac:dyDescent="0.25">
      <c r="A3602" s="84"/>
      <c r="B3602" s="85"/>
      <c r="C3602" s="84"/>
      <c r="D3602" s="86"/>
      <c r="E3602" s="84"/>
      <c r="F3602" s="87"/>
    </row>
    <row r="3603" spans="1:6" x14ac:dyDescent="0.25">
      <c r="A3603" s="84"/>
      <c r="B3603" s="85"/>
      <c r="C3603" s="84"/>
      <c r="D3603" s="86"/>
      <c r="E3603" s="84"/>
      <c r="F3603" s="87"/>
    </row>
    <row r="3604" spans="1:6" x14ac:dyDescent="0.25">
      <c r="A3604" s="84"/>
      <c r="B3604" s="85"/>
      <c r="C3604" s="84"/>
      <c r="D3604" s="86"/>
      <c r="E3604" s="84"/>
      <c r="F3604" s="87"/>
    </row>
    <row r="3605" spans="1:6" x14ac:dyDescent="0.25">
      <c r="A3605" s="84"/>
      <c r="B3605" s="85"/>
      <c r="C3605" s="84"/>
      <c r="D3605" s="86"/>
      <c r="E3605" s="84"/>
      <c r="F3605" s="87"/>
    </row>
    <row r="3606" spans="1:6" x14ac:dyDescent="0.25">
      <c r="A3606" s="84"/>
      <c r="B3606" s="85"/>
      <c r="C3606" s="84"/>
      <c r="D3606" s="86"/>
      <c r="E3606" s="84"/>
      <c r="F3606" s="87"/>
    </row>
    <row r="3607" spans="1:6" x14ac:dyDescent="0.25">
      <c r="A3607" s="84"/>
      <c r="B3607" s="85"/>
      <c r="C3607" s="84"/>
      <c r="D3607" s="86"/>
      <c r="E3607" s="84"/>
      <c r="F3607" s="87"/>
    </row>
    <row r="3608" spans="1:6" x14ac:dyDescent="0.25">
      <c r="A3608" s="84"/>
      <c r="B3608" s="85"/>
      <c r="C3608" s="84"/>
      <c r="D3608" s="86"/>
      <c r="E3608" s="84"/>
      <c r="F3608" s="87"/>
    </row>
    <row r="3609" spans="1:6" x14ac:dyDescent="0.25">
      <c r="A3609" s="84"/>
      <c r="B3609" s="85"/>
      <c r="C3609" s="84"/>
      <c r="D3609" s="86"/>
      <c r="E3609" s="84"/>
      <c r="F3609" s="87"/>
    </row>
    <row r="3610" spans="1:6" x14ac:dyDescent="0.25">
      <c r="A3610" s="84"/>
      <c r="B3610" s="85"/>
      <c r="C3610" s="84"/>
      <c r="D3610" s="86"/>
      <c r="E3610" s="84"/>
      <c r="F3610" s="87"/>
    </row>
    <row r="3611" spans="1:6" x14ac:dyDescent="0.25">
      <c r="A3611" s="84"/>
      <c r="B3611" s="85"/>
      <c r="C3611" s="84"/>
      <c r="D3611" s="86"/>
      <c r="E3611" s="84"/>
      <c r="F3611" s="87"/>
    </row>
    <row r="3612" spans="1:6" x14ac:dyDescent="0.25">
      <c r="A3612" s="84"/>
      <c r="B3612" s="85"/>
      <c r="C3612" s="84"/>
      <c r="D3612" s="86"/>
      <c r="E3612" s="84"/>
      <c r="F3612" s="87"/>
    </row>
    <row r="3613" spans="1:6" x14ac:dyDescent="0.25">
      <c r="A3613" s="84"/>
      <c r="B3613" s="85"/>
      <c r="C3613" s="84"/>
      <c r="D3613" s="86"/>
      <c r="E3613" s="84"/>
      <c r="F3613" s="87"/>
    </row>
    <row r="3614" spans="1:6" x14ac:dyDescent="0.25">
      <c r="A3614" s="84"/>
      <c r="B3614" s="85"/>
      <c r="C3614" s="84"/>
      <c r="D3614" s="86"/>
      <c r="E3614" s="84"/>
      <c r="F3614" s="87"/>
    </row>
    <row r="3615" spans="1:6" x14ac:dyDescent="0.25">
      <c r="A3615" s="84"/>
      <c r="B3615" s="85"/>
      <c r="C3615" s="84"/>
      <c r="D3615" s="86"/>
      <c r="E3615" s="84"/>
      <c r="F3615" s="87"/>
    </row>
    <row r="3616" spans="1:6" x14ac:dyDescent="0.25">
      <c r="A3616" s="84"/>
      <c r="B3616" s="85"/>
      <c r="C3616" s="84"/>
      <c r="D3616" s="86"/>
      <c r="E3616" s="84"/>
      <c r="F3616" s="87"/>
    </row>
    <row r="3617" spans="1:6" x14ac:dyDescent="0.25">
      <c r="A3617" s="84"/>
      <c r="B3617" s="85"/>
      <c r="C3617" s="84"/>
      <c r="D3617" s="86"/>
      <c r="E3617" s="84"/>
      <c r="F3617" s="87"/>
    </row>
    <row r="3618" spans="1:6" x14ac:dyDescent="0.25">
      <c r="A3618" s="84"/>
      <c r="B3618" s="85"/>
      <c r="C3618" s="84"/>
      <c r="D3618" s="86"/>
      <c r="E3618" s="84"/>
      <c r="F3618" s="87"/>
    </row>
    <row r="3619" spans="1:6" x14ac:dyDescent="0.25">
      <c r="A3619" s="84"/>
      <c r="B3619" s="85"/>
      <c r="C3619" s="84"/>
      <c r="D3619" s="86"/>
      <c r="E3619" s="84"/>
      <c r="F3619" s="87"/>
    </row>
    <row r="3620" spans="1:6" x14ac:dyDescent="0.25">
      <c r="A3620" s="84"/>
      <c r="B3620" s="85"/>
      <c r="C3620" s="84"/>
      <c r="D3620" s="86"/>
      <c r="E3620" s="84"/>
      <c r="F3620" s="87"/>
    </row>
    <row r="3621" spans="1:6" x14ac:dyDescent="0.25">
      <c r="A3621" s="84"/>
      <c r="B3621" s="85"/>
      <c r="C3621" s="84"/>
      <c r="D3621" s="86"/>
      <c r="E3621" s="84"/>
      <c r="F3621" s="87"/>
    </row>
    <row r="3622" spans="1:6" x14ac:dyDescent="0.25">
      <c r="A3622" s="84"/>
      <c r="B3622" s="85"/>
      <c r="C3622" s="84"/>
      <c r="D3622" s="86"/>
      <c r="E3622" s="84"/>
      <c r="F3622" s="87"/>
    </row>
    <row r="3623" spans="1:6" x14ac:dyDescent="0.25">
      <c r="A3623" s="84"/>
      <c r="B3623" s="85"/>
      <c r="C3623" s="84"/>
      <c r="D3623" s="86"/>
      <c r="E3623" s="84"/>
      <c r="F3623" s="87"/>
    </row>
    <row r="3624" spans="1:6" x14ac:dyDescent="0.25">
      <c r="A3624" s="84"/>
      <c r="B3624" s="85"/>
      <c r="C3624" s="84"/>
      <c r="D3624" s="86"/>
      <c r="E3624" s="84"/>
      <c r="F3624" s="87"/>
    </row>
    <row r="3625" spans="1:6" x14ac:dyDescent="0.25">
      <c r="A3625" s="84"/>
      <c r="B3625" s="85"/>
      <c r="C3625" s="84"/>
      <c r="D3625" s="86"/>
      <c r="E3625" s="84"/>
      <c r="F3625" s="87"/>
    </row>
    <row r="3626" spans="1:6" x14ac:dyDescent="0.25">
      <c r="A3626" s="84"/>
      <c r="B3626" s="85"/>
      <c r="C3626" s="84"/>
      <c r="D3626" s="86"/>
      <c r="E3626" s="84"/>
      <c r="F3626" s="87"/>
    </row>
    <row r="3627" spans="1:6" x14ac:dyDescent="0.25">
      <c r="A3627" s="84"/>
      <c r="B3627" s="85"/>
      <c r="C3627" s="84"/>
      <c r="D3627" s="86"/>
      <c r="E3627" s="84"/>
      <c r="F3627" s="87"/>
    </row>
    <row r="3628" spans="1:6" x14ac:dyDescent="0.25">
      <c r="A3628" s="84"/>
      <c r="B3628" s="85"/>
      <c r="C3628" s="84"/>
      <c r="D3628" s="86"/>
      <c r="E3628" s="84"/>
      <c r="F3628" s="87"/>
    </row>
    <row r="3629" spans="1:6" x14ac:dyDescent="0.25">
      <c r="A3629" s="84"/>
      <c r="B3629" s="85"/>
      <c r="C3629" s="84"/>
      <c r="D3629" s="86"/>
      <c r="E3629" s="84"/>
      <c r="F3629" s="87"/>
    </row>
    <row r="3630" spans="1:6" x14ac:dyDescent="0.25">
      <c r="A3630" s="84"/>
      <c r="B3630" s="85"/>
      <c r="C3630" s="84"/>
      <c r="D3630" s="86"/>
      <c r="E3630" s="84"/>
      <c r="F3630" s="87"/>
    </row>
    <row r="3631" spans="1:6" x14ac:dyDescent="0.25">
      <c r="A3631" s="84"/>
      <c r="B3631" s="85"/>
      <c r="C3631" s="84"/>
      <c r="D3631" s="86"/>
      <c r="E3631" s="84"/>
      <c r="F3631" s="87"/>
    </row>
    <row r="3632" spans="1:6" x14ac:dyDescent="0.25">
      <c r="A3632" s="84"/>
      <c r="B3632" s="85"/>
      <c r="C3632" s="84"/>
      <c r="D3632" s="86"/>
      <c r="E3632" s="84"/>
      <c r="F3632" s="87"/>
    </row>
    <row r="3633" spans="1:6" x14ac:dyDescent="0.25">
      <c r="A3633" s="84"/>
      <c r="B3633" s="85"/>
      <c r="C3633" s="84"/>
      <c r="D3633" s="86"/>
      <c r="E3633" s="84"/>
      <c r="F3633" s="87"/>
    </row>
    <row r="3634" spans="1:6" x14ac:dyDescent="0.25">
      <c r="A3634" s="84"/>
      <c r="B3634" s="85"/>
      <c r="C3634" s="84"/>
      <c r="D3634" s="86"/>
      <c r="E3634" s="84"/>
      <c r="F3634" s="87"/>
    </row>
    <row r="3635" spans="1:6" x14ac:dyDescent="0.25">
      <c r="A3635" s="84"/>
      <c r="B3635" s="85"/>
      <c r="C3635" s="84"/>
      <c r="D3635" s="86"/>
      <c r="E3635" s="84"/>
      <c r="F3635" s="87"/>
    </row>
    <row r="3636" spans="1:6" x14ac:dyDescent="0.25">
      <c r="A3636" s="84"/>
      <c r="B3636" s="85"/>
      <c r="C3636" s="84"/>
      <c r="D3636" s="86"/>
      <c r="E3636" s="84"/>
      <c r="F3636" s="87"/>
    </row>
    <row r="3637" spans="1:6" x14ac:dyDescent="0.25">
      <c r="A3637" s="84"/>
      <c r="B3637" s="85"/>
      <c r="C3637" s="84"/>
      <c r="D3637" s="86"/>
      <c r="E3637" s="84"/>
      <c r="F3637" s="87"/>
    </row>
    <row r="3638" spans="1:6" x14ac:dyDescent="0.25">
      <c r="A3638" s="84"/>
      <c r="B3638" s="85"/>
      <c r="C3638" s="84"/>
      <c r="D3638" s="86"/>
      <c r="E3638" s="84"/>
      <c r="F3638" s="87"/>
    </row>
    <row r="3639" spans="1:6" x14ac:dyDescent="0.25">
      <c r="A3639" s="84"/>
      <c r="B3639" s="85"/>
      <c r="C3639" s="84"/>
      <c r="D3639" s="86"/>
      <c r="E3639" s="84"/>
      <c r="F3639" s="87"/>
    </row>
    <row r="3640" spans="1:6" x14ac:dyDescent="0.25">
      <c r="A3640" s="84"/>
      <c r="B3640" s="85"/>
      <c r="C3640" s="84"/>
      <c r="D3640" s="86"/>
      <c r="E3640" s="84"/>
      <c r="F3640" s="87"/>
    </row>
    <row r="3641" spans="1:6" x14ac:dyDescent="0.25">
      <c r="A3641" s="84"/>
      <c r="B3641" s="85"/>
      <c r="C3641" s="84"/>
      <c r="D3641" s="86"/>
      <c r="E3641" s="84"/>
      <c r="F3641" s="87"/>
    </row>
    <row r="3642" spans="1:6" x14ac:dyDescent="0.25">
      <c r="A3642" s="84"/>
      <c r="B3642" s="85"/>
      <c r="C3642" s="84"/>
      <c r="D3642" s="86"/>
      <c r="E3642" s="84"/>
      <c r="F3642" s="87"/>
    </row>
    <row r="3643" spans="1:6" x14ac:dyDescent="0.25">
      <c r="A3643" s="84"/>
      <c r="B3643" s="85"/>
      <c r="C3643" s="84"/>
      <c r="D3643" s="86"/>
      <c r="E3643" s="84"/>
      <c r="F3643" s="87"/>
    </row>
    <row r="3644" spans="1:6" x14ac:dyDescent="0.25">
      <c r="A3644" s="84"/>
      <c r="B3644" s="85"/>
      <c r="C3644" s="84"/>
      <c r="D3644" s="86"/>
      <c r="E3644" s="84"/>
      <c r="F3644" s="87"/>
    </row>
    <row r="3645" spans="1:6" x14ac:dyDescent="0.25">
      <c r="A3645" s="84"/>
      <c r="B3645" s="85"/>
      <c r="C3645" s="84"/>
      <c r="D3645" s="86"/>
      <c r="E3645" s="84"/>
      <c r="F3645" s="87"/>
    </row>
    <row r="3646" spans="1:6" x14ac:dyDescent="0.25">
      <c r="A3646" s="84"/>
      <c r="B3646" s="85"/>
      <c r="C3646" s="84"/>
      <c r="D3646" s="86"/>
      <c r="E3646" s="84"/>
      <c r="F3646" s="87"/>
    </row>
    <row r="3647" spans="1:6" x14ac:dyDescent="0.25">
      <c r="A3647" s="84"/>
      <c r="B3647" s="85"/>
      <c r="C3647" s="84"/>
      <c r="D3647" s="86"/>
      <c r="E3647" s="84"/>
      <c r="F3647" s="87"/>
    </row>
    <row r="3648" spans="1:6" x14ac:dyDescent="0.25">
      <c r="A3648" s="84"/>
      <c r="B3648" s="85"/>
      <c r="C3648" s="84"/>
      <c r="D3648" s="86"/>
      <c r="E3648" s="84"/>
      <c r="F3648" s="87"/>
    </row>
    <row r="3649" spans="1:6" x14ac:dyDescent="0.25">
      <c r="A3649" s="84"/>
      <c r="B3649" s="85"/>
      <c r="C3649" s="84"/>
      <c r="D3649" s="86"/>
      <c r="E3649" s="84"/>
      <c r="F3649" s="87"/>
    </row>
    <row r="3650" spans="1:6" x14ac:dyDescent="0.25">
      <c r="A3650" s="84"/>
      <c r="B3650" s="85"/>
      <c r="C3650" s="84"/>
      <c r="D3650" s="86"/>
      <c r="E3650" s="84"/>
      <c r="F3650" s="87"/>
    </row>
    <row r="3651" spans="1:6" x14ac:dyDescent="0.25">
      <c r="A3651" s="84"/>
      <c r="B3651" s="85"/>
      <c r="C3651" s="84"/>
      <c r="D3651" s="86"/>
      <c r="E3651" s="84"/>
      <c r="F3651" s="87"/>
    </row>
    <row r="3652" spans="1:6" x14ac:dyDescent="0.25">
      <c r="A3652" s="84"/>
      <c r="B3652" s="85"/>
      <c r="C3652" s="84"/>
      <c r="D3652" s="86"/>
      <c r="E3652" s="84"/>
      <c r="F3652" s="87"/>
    </row>
    <row r="3653" spans="1:6" x14ac:dyDescent="0.25">
      <c r="A3653" s="84"/>
      <c r="B3653" s="85"/>
      <c r="C3653" s="84"/>
      <c r="D3653" s="86"/>
      <c r="E3653" s="84"/>
      <c r="F3653" s="87"/>
    </row>
    <row r="3654" spans="1:6" x14ac:dyDescent="0.25">
      <c r="A3654" s="84"/>
      <c r="B3654" s="85"/>
      <c r="C3654" s="84"/>
      <c r="D3654" s="86"/>
      <c r="E3654" s="84"/>
      <c r="F3654" s="87"/>
    </row>
    <row r="3655" spans="1:6" x14ac:dyDescent="0.25">
      <c r="A3655" s="84"/>
      <c r="B3655" s="85"/>
      <c r="C3655" s="84"/>
      <c r="D3655" s="86"/>
      <c r="E3655" s="84"/>
      <c r="F3655" s="87"/>
    </row>
    <row r="3656" spans="1:6" x14ac:dyDescent="0.25">
      <c r="A3656" s="84"/>
      <c r="B3656" s="85"/>
      <c r="C3656" s="84"/>
      <c r="D3656" s="86"/>
      <c r="E3656" s="84"/>
      <c r="F3656" s="87"/>
    </row>
    <row r="3657" spans="1:6" x14ac:dyDescent="0.25">
      <c r="A3657" s="84"/>
      <c r="B3657" s="85"/>
      <c r="C3657" s="84"/>
      <c r="D3657" s="86"/>
      <c r="E3657" s="84"/>
      <c r="F3657" s="87"/>
    </row>
    <row r="3658" spans="1:6" x14ac:dyDescent="0.25">
      <c r="A3658" s="84"/>
      <c r="B3658" s="85"/>
      <c r="C3658" s="84"/>
      <c r="D3658" s="86"/>
      <c r="E3658" s="84"/>
      <c r="F3658" s="87"/>
    </row>
    <row r="3659" spans="1:6" x14ac:dyDescent="0.25">
      <c r="A3659" s="84"/>
      <c r="B3659" s="85"/>
      <c r="C3659" s="84"/>
      <c r="D3659" s="86"/>
      <c r="E3659" s="84"/>
      <c r="F3659" s="87"/>
    </row>
    <row r="3660" spans="1:6" x14ac:dyDescent="0.25">
      <c r="A3660" s="84"/>
      <c r="B3660" s="85"/>
      <c r="C3660" s="84"/>
      <c r="D3660" s="86"/>
      <c r="E3660" s="84"/>
      <c r="F3660" s="87"/>
    </row>
    <row r="3661" spans="1:6" x14ac:dyDescent="0.25">
      <c r="A3661" s="84"/>
      <c r="B3661" s="85"/>
      <c r="C3661" s="84"/>
      <c r="D3661" s="86"/>
      <c r="E3661" s="84"/>
      <c r="F3661" s="87"/>
    </row>
    <row r="3662" spans="1:6" x14ac:dyDescent="0.25">
      <c r="A3662" s="84"/>
      <c r="B3662" s="85"/>
      <c r="C3662" s="84"/>
      <c r="D3662" s="86"/>
      <c r="E3662" s="84"/>
      <c r="F3662" s="87"/>
    </row>
    <row r="3663" spans="1:6" x14ac:dyDescent="0.25">
      <c r="A3663" s="84"/>
      <c r="B3663" s="85"/>
      <c r="C3663" s="84"/>
      <c r="D3663" s="86"/>
      <c r="E3663" s="84"/>
      <c r="F3663" s="87"/>
    </row>
    <row r="3664" spans="1:6" x14ac:dyDescent="0.25">
      <c r="A3664" s="84"/>
      <c r="B3664" s="85"/>
      <c r="C3664" s="84"/>
      <c r="D3664" s="86"/>
      <c r="E3664" s="84"/>
      <c r="F3664" s="87"/>
    </row>
    <row r="3665" spans="1:6" x14ac:dyDescent="0.25">
      <c r="A3665" s="84"/>
      <c r="B3665" s="85"/>
      <c r="C3665" s="84"/>
      <c r="D3665" s="86"/>
      <c r="E3665" s="84"/>
      <c r="F3665" s="87"/>
    </row>
    <row r="3666" spans="1:6" x14ac:dyDescent="0.25">
      <c r="A3666" s="84"/>
      <c r="B3666" s="85"/>
      <c r="C3666" s="84"/>
      <c r="D3666" s="86"/>
      <c r="E3666" s="84"/>
      <c r="F3666" s="87"/>
    </row>
    <row r="3667" spans="1:6" x14ac:dyDescent="0.25">
      <c r="A3667" s="84"/>
      <c r="B3667" s="85"/>
      <c r="C3667" s="84"/>
      <c r="D3667" s="86"/>
      <c r="E3667" s="84"/>
      <c r="F3667" s="87"/>
    </row>
    <row r="3668" spans="1:6" x14ac:dyDescent="0.25">
      <c r="A3668" s="84"/>
      <c r="B3668" s="85"/>
      <c r="C3668" s="84"/>
      <c r="D3668" s="86"/>
      <c r="E3668" s="84"/>
      <c r="F3668" s="87"/>
    </row>
    <row r="3669" spans="1:6" x14ac:dyDescent="0.25">
      <c r="A3669" s="84"/>
      <c r="B3669" s="85"/>
      <c r="C3669" s="84"/>
      <c r="D3669" s="86"/>
      <c r="E3669" s="84"/>
      <c r="F3669" s="87"/>
    </row>
    <row r="3670" spans="1:6" x14ac:dyDescent="0.25">
      <c r="A3670" s="84"/>
      <c r="B3670" s="85"/>
      <c r="C3670" s="84"/>
      <c r="D3670" s="86"/>
      <c r="E3670" s="84"/>
      <c r="F3670" s="87"/>
    </row>
    <row r="3671" spans="1:6" x14ac:dyDescent="0.25">
      <c r="A3671" s="84"/>
      <c r="B3671" s="85"/>
      <c r="C3671" s="84"/>
      <c r="D3671" s="86"/>
      <c r="E3671" s="84"/>
      <c r="F3671" s="87"/>
    </row>
    <row r="3672" spans="1:6" x14ac:dyDescent="0.25">
      <c r="A3672" s="84"/>
      <c r="B3672" s="85"/>
      <c r="C3672" s="84"/>
      <c r="D3672" s="86"/>
      <c r="E3672" s="84"/>
      <c r="F3672" s="87"/>
    </row>
    <row r="3673" spans="1:6" x14ac:dyDescent="0.25">
      <c r="A3673" s="84"/>
      <c r="B3673" s="85"/>
      <c r="C3673" s="84"/>
      <c r="D3673" s="86"/>
      <c r="E3673" s="84"/>
      <c r="F3673" s="87"/>
    </row>
    <row r="3674" spans="1:6" x14ac:dyDescent="0.25">
      <c r="A3674" s="84"/>
      <c r="B3674" s="85"/>
      <c r="C3674" s="84"/>
      <c r="D3674" s="86"/>
      <c r="E3674" s="84"/>
      <c r="F3674" s="87"/>
    </row>
    <row r="3675" spans="1:6" x14ac:dyDescent="0.25">
      <c r="A3675" s="84"/>
      <c r="B3675" s="85"/>
      <c r="C3675" s="84"/>
      <c r="D3675" s="86"/>
      <c r="E3675" s="84"/>
      <c r="F3675" s="87"/>
    </row>
    <row r="3676" spans="1:6" x14ac:dyDescent="0.25">
      <c r="A3676" s="84"/>
      <c r="B3676" s="85"/>
      <c r="C3676" s="84"/>
      <c r="D3676" s="86"/>
      <c r="E3676" s="84"/>
      <c r="F3676" s="87"/>
    </row>
    <row r="3677" spans="1:6" x14ac:dyDescent="0.25">
      <c r="A3677" s="84"/>
      <c r="B3677" s="85"/>
      <c r="C3677" s="84"/>
      <c r="D3677" s="86"/>
      <c r="E3677" s="84"/>
      <c r="F3677" s="87"/>
    </row>
    <row r="3678" spans="1:6" x14ac:dyDescent="0.25">
      <c r="A3678" s="84"/>
      <c r="B3678" s="85"/>
      <c r="C3678" s="84"/>
      <c r="D3678" s="86"/>
      <c r="E3678" s="84"/>
      <c r="F3678" s="87"/>
    </row>
    <row r="3679" spans="1:6" x14ac:dyDescent="0.25">
      <c r="A3679" s="84"/>
      <c r="B3679" s="85"/>
      <c r="C3679" s="84"/>
      <c r="D3679" s="86"/>
      <c r="E3679" s="84"/>
      <c r="F3679" s="87"/>
    </row>
    <row r="3680" spans="1:6" x14ac:dyDescent="0.25">
      <c r="A3680" s="84"/>
      <c r="B3680" s="85"/>
      <c r="C3680" s="84"/>
      <c r="D3680" s="86"/>
      <c r="E3680" s="84"/>
      <c r="F3680" s="87"/>
    </row>
    <row r="3681" spans="1:6" x14ac:dyDescent="0.25">
      <c r="A3681" s="84"/>
      <c r="B3681" s="85"/>
      <c r="C3681" s="84"/>
      <c r="D3681" s="86"/>
      <c r="E3681" s="84"/>
      <c r="F3681" s="87"/>
    </row>
    <row r="3682" spans="1:6" x14ac:dyDescent="0.25">
      <c r="A3682" s="84"/>
      <c r="B3682" s="85"/>
      <c r="C3682" s="84"/>
      <c r="D3682" s="86"/>
      <c r="E3682" s="84"/>
      <c r="F3682" s="87"/>
    </row>
    <row r="3683" spans="1:6" x14ac:dyDescent="0.25">
      <c r="A3683" s="84"/>
      <c r="B3683" s="85"/>
      <c r="C3683" s="84"/>
      <c r="D3683" s="86"/>
      <c r="E3683" s="84"/>
      <c r="F3683" s="87"/>
    </row>
    <row r="3684" spans="1:6" x14ac:dyDescent="0.25">
      <c r="A3684" s="84"/>
      <c r="B3684" s="85"/>
      <c r="C3684" s="84"/>
      <c r="D3684" s="86"/>
      <c r="E3684" s="84"/>
      <c r="F3684" s="87"/>
    </row>
    <row r="3685" spans="1:6" x14ac:dyDescent="0.25">
      <c r="A3685" s="84"/>
      <c r="B3685" s="85"/>
      <c r="C3685" s="84"/>
      <c r="D3685" s="86"/>
      <c r="E3685" s="84"/>
      <c r="F3685" s="87"/>
    </row>
    <row r="3686" spans="1:6" x14ac:dyDescent="0.25">
      <c r="A3686" s="84"/>
      <c r="B3686" s="85"/>
      <c r="C3686" s="84"/>
      <c r="D3686" s="86"/>
      <c r="E3686" s="84"/>
      <c r="F3686" s="87"/>
    </row>
    <row r="3687" spans="1:6" x14ac:dyDescent="0.25">
      <c r="A3687" s="84"/>
      <c r="B3687" s="85"/>
      <c r="C3687" s="84"/>
      <c r="D3687" s="86"/>
      <c r="E3687" s="84"/>
      <c r="F3687" s="87"/>
    </row>
    <row r="3688" spans="1:6" x14ac:dyDescent="0.25">
      <c r="A3688" s="84"/>
      <c r="B3688" s="85"/>
      <c r="C3688" s="84"/>
      <c r="D3688" s="86"/>
      <c r="E3688" s="84"/>
      <c r="F3688" s="87"/>
    </row>
    <row r="3689" spans="1:6" x14ac:dyDescent="0.25">
      <c r="A3689" s="84"/>
      <c r="B3689" s="85"/>
      <c r="C3689" s="84"/>
      <c r="D3689" s="86"/>
      <c r="E3689" s="84"/>
      <c r="F3689" s="87"/>
    </row>
    <row r="3690" spans="1:6" x14ac:dyDescent="0.25">
      <c r="A3690" s="84"/>
      <c r="B3690" s="85"/>
      <c r="C3690" s="84"/>
      <c r="D3690" s="86"/>
      <c r="E3690" s="84"/>
      <c r="F3690" s="87"/>
    </row>
    <row r="3691" spans="1:6" x14ac:dyDescent="0.25">
      <c r="A3691" s="84"/>
      <c r="B3691" s="85"/>
      <c r="C3691" s="84"/>
      <c r="D3691" s="86"/>
      <c r="E3691" s="84"/>
      <c r="F3691" s="87"/>
    </row>
    <row r="3692" spans="1:6" x14ac:dyDescent="0.25">
      <c r="A3692" s="84"/>
      <c r="B3692" s="85"/>
      <c r="C3692" s="84"/>
      <c r="D3692" s="86"/>
      <c r="E3692" s="84"/>
      <c r="F3692" s="87"/>
    </row>
    <row r="3693" spans="1:6" x14ac:dyDescent="0.25">
      <c r="A3693" s="84"/>
      <c r="B3693" s="85"/>
      <c r="C3693" s="84"/>
      <c r="D3693" s="86"/>
      <c r="E3693" s="84"/>
      <c r="F3693" s="87"/>
    </row>
    <row r="3694" spans="1:6" x14ac:dyDescent="0.25">
      <c r="A3694" s="84"/>
      <c r="B3694" s="85"/>
      <c r="C3694" s="84"/>
      <c r="D3694" s="86"/>
      <c r="E3694" s="84"/>
      <c r="F3694" s="87"/>
    </row>
    <row r="3695" spans="1:6" x14ac:dyDescent="0.25">
      <c r="A3695" s="84"/>
      <c r="B3695" s="85"/>
      <c r="C3695" s="84"/>
      <c r="D3695" s="86"/>
      <c r="E3695" s="84"/>
      <c r="F3695" s="87"/>
    </row>
    <row r="3696" spans="1:6" x14ac:dyDescent="0.25">
      <c r="A3696" s="84"/>
      <c r="B3696" s="85"/>
      <c r="C3696" s="84"/>
      <c r="D3696" s="86"/>
      <c r="E3696" s="84"/>
      <c r="F3696" s="87"/>
    </row>
    <row r="3697" spans="1:6" x14ac:dyDescent="0.25">
      <c r="A3697" s="84"/>
      <c r="B3697" s="85"/>
      <c r="C3697" s="84"/>
      <c r="D3697" s="86"/>
      <c r="E3697" s="84"/>
      <c r="F3697" s="87"/>
    </row>
    <row r="3698" spans="1:6" x14ac:dyDescent="0.25">
      <c r="A3698" s="84"/>
      <c r="B3698" s="85"/>
      <c r="C3698" s="84"/>
      <c r="D3698" s="86"/>
      <c r="E3698" s="84"/>
      <c r="F3698" s="87"/>
    </row>
    <row r="3699" spans="1:6" x14ac:dyDescent="0.25">
      <c r="A3699" s="84"/>
      <c r="B3699" s="85"/>
      <c r="C3699" s="84"/>
      <c r="D3699" s="86"/>
      <c r="E3699" s="84"/>
      <c r="F3699" s="87"/>
    </row>
    <row r="3700" spans="1:6" x14ac:dyDescent="0.25">
      <c r="A3700" s="84"/>
      <c r="B3700" s="85"/>
      <c r="C3700" s="84"/>
      <c r="D3700" s="86"/>
      <c r="E3700" s="84"/>
      <c r="F3700" s="87"/>
    </row>
    <row r="3701" spans="1:6" x14ac:dyDescent="0.25">
      <c r="A3701" s="84"/>
      <c r="B3701" s="85"/>
      <c r="C3701" s="84"/>
      <c r="D3701" s="86"/>
      <c r="E3701" s="84"/>
      <c r="F3701" s="87"/>
    </row>
    <row r="3702" spans="1:6" x14ac:dyDescent="0.25">
      <c r="A3702" s="84"/>
      <c r="B3702" s="85"/>
      <c r="C3702" s="84"/>
      <c r="D3702" s="86"/>
      <c r="E3702" s="84"/>
      <c r="F3702" s="87"/>
    </row>
    <row r="3703" spans="1:6" x14ac:dyDescent="0.25">
      <c r="A3703" s="84"/>
      <c r="B3703" s="85"/>
      <c r="C3703" s="84"/>
      <c r="D3703" s="86"/>
      <c r="E3703" s="84"/>
      <c r="F3703" s="87"/>
    </row>
    <row r="3704" spans="1:6" x14ac:dyDescent="0.25">
      <c r="A3704" s="84"/>
      <c r="B3704" s="85"/>
      <c r="C3704" s="84"/>
      <c r="D3704" s="86"/>
      <c r="E3704" s="84"/>
      <c r="F3704" s="87"/>
    </row>
    <row r="3705" spans="1:6" x14ac:dyDescent="0.25">
      <c r="A3705" s="84"/>
      <c r="B3705" s="85"/>
      <c r="C3705" s="84"/>
      <c r="D3705" s="86"/>
      <c r="E3705" s="84"/>
      <c r="F3705" s="87"/>
    </row>
    <row r="3706" spans="1:6" x14ac:dyDescent="0.25">
      <c r="A3706" s="84"/>
      <c r="B3706" s="85"/>
      <c r="C3706" s="84"/>
      <c r="D3706" s="86"/>
      <c r="E3706" s="84"/>
      <c r="F3706" s="87"/>
    </row>
    <row r="3707" spans="1:6" x14ac:dyDescent="0.25">
      <c r="A3707" s="84"/>
      <c r="B3707" s="85"/>
      <c r="C3707" s="84"/>
      <c r="D3707" s="86"/>
      <c r="E3707" s="84"/>
      <c r="F3707" s="87"/>
    </row>
    <row r="3708" spans="1:6" x14ac:dyDescent="0.25">
      <c r="A3708" s="84"/>
      <c r="B3708" s="85"/>
      <c r="C3708" s="84"/>
      <c r="D3708" s="86"/>
      <c r="E3708" s="84"/>
      <c r="F3708" s="87"/>
    </row>
    <row r="3709" spans="1:6" x14ac:dyDescent="0.25">
      <c r="A3709" s="84"/>
      <c r="B3709" s="85"/>
      <c r="C3709" s="84"/>
      <c r="D3709" s="86"/>
      <c r="E3709" s="84"/>
      <c r="F3709" s="87"/>
    </row>
    <row r="3710" spans="1:6" x14ac:dyDescent="0.25">
      <c r="A3710" s="84"/>
      <c r="B3710" s="85"/>
      <c r="C3710" s="84"/>
      <c r="D3710" s="86"/>
      <c r="E3710" s="84"/>
      <c r="F3710" s="87"/>
    </row>
    <row r="3711" spans="1:6" x14ac:dyDescent="0.25">
      <c r="A3711" s="84"/>
      <c r="B3711" s="85"/>
      <c r="C3711" s="84"/>
      <c r="D3711" s="86"/>
      <c r="E3711" s="84"/>
      <c r="F3711" s="87"/>
    </row>
    <row r="3712" spans="1:6" x14ac:dyDescent="0.25">
      <c r="A3712" s="84"/>
      <c r="B3712" s="85"/>
      <c r="C3712" s="84"/>
      <c r="D3712" s="86"/>
      <c r="E3712" s="84"/>
      <c r="F3712" s="87"/>
    </row>
    <row r="3713" spans="1:6" x14ac:dyDescent="0.25">
      <c r="A3713" s="84"/>
      <c r="B3713" s="85"/>
      <c r="C3713" s="84"/>
      <c r="D3713" s="86"/>
      <c r="E3713" s="84"/>
      <c r="F3713" s="87"/>
    </row>
    <row r="3714" spans="1:6" x14ac:dyDescent="0.25">
      <c r="A3714" s="84"/>
      <c r="B3714" s="85"/>
      <c r="C3714" s="84"/>
      <c r="D3714" s="86"/>
      <c r="E3714" s="84"/>
      <c r="F3714" s="87"/>
    </row>
    <row r="3715" spans="1:6" x14ac:dyDescent="0.25">
      <c r="A3715" s="84"/>
      <c r="B3715" s="85"/>
      <c r="C3715" s="84"/>
      <c r="D3715" s="86"/>
      <c r="E3715" s="84"/>
      <c r="F3715" s="87"/>
    </row>
    <row r="3716" spans="1:6" x14ac:dyDescent="0.25">
      <c r="A3716" s="84"/>
      <c r="B3716" s="85"/>
      <c r="C3716" s="84"/>
      <c r="D3716" s="86"/>
      <c r="E3716" s="84"/>
      <c r="F3716" s="87"/>
    </row>
    <row r="3717" spans="1:6" x14ac:dyDescent="0.25">
      <c r="A3717" s="84"/>
      <c r="B3717" s="85"/>
      <c r="C3717" s="84"/>
      <c r="D3717" s="86"/>
      <c r="E3717" s="84"/>
      <c r="F3717" s="87"/>
    </row>
    <row r="3718" spans="1:6" x14ac:dyDescent="0.25">
      <c r="A3718" s="84"/>
      <c r="B3718" s="85"/>
      <c r="C3718" s="84"/>
      <c r="D3718" s="86"/>
      <c r="E3718" s="84"/>
      <c r="F3718" s="87"/>
    </row>
    <row r="3719" spans="1:6" x14ac:dyDescent="0.25">
      <c r="A3719" s="84"/>
      <c r="B3719" s="85"/>
      <c r="C3719" s="84"/>
      <c r="D3719" s="86"/>
      <c r="E3719" s="84"/>
      <c r="F3719" s="87"/>
    </row>
    <row r="3720" spans="1:6" x14ac:dyDescent="0.25">
      <c r="A3720" s="84"/>
      <c r="B3720" s="85"/>
      <c r="C3720" s="84"/>
      <c r="D3720" s="86"/>
      <c r="E3720" s="84"/>
      <c r="F3720" s="87"/>
    </row>
    <row r="3721" spans="1:6" x14ac:dyDescent="0.25">
      <c r="A3721" s="84"/>
      <c r="B3721" s="85"/>
      <c r="C3721" s="84"/>
      <c r="D3721" s="86"/>
      <c r="E3721" s="84"/>
      <c r="F3721" s="87"/>
    </row>
    <row r="3722" spans="1:6" x14ac:dyDescent="0.25">
      <c r="A3722" s="84"/>
      <c r="B3722" s="85"/>
      <c r="C3722" s="84"/>
      <c r="D3722" s="86"/>
      <c r="E3722" s="84"/>
      <c r="F3722" s="87"/>
    </row>
    <row r="3723" spans="1:6" x14ac:dyDescent="0.25">
      <c r="A3723" s="84"/>
      <c r="B3723" s="85"/>
      <c r="C3723" s="84"/>
      <c r="D3723" s="86"/>
      <c r="E3723" s="84"/>
      <c r="F3723" s="87"/>
    </row>
    <row r="3724" spans="1:6" x14ac:dyDescent="0.25">
      <c r="A3724" s="84"/>
      <c r="B3724" s="85"/>
      <c r="C3724" s="84"/>
      <c r="D3724" s="86"/>
      <c r="E3724" s="84"/>
      <c r="F3724" s="87"/>
    </row>
    <row r="3725" spans="1:6" x14ac:dyDescent="0.25">
      <c r="A3725" s="84"/>
      <c r="B3725" s="85"/>
      <c r="C3725" s="84"/>
      <c r="D3725" s="86"/>
      <c r="E3725" s="84"/>
      <c r="F3725" s="87"/>
    </row>
    <row r="3726" spans="1:6" x14ac:dyDescent="0.25">
      <c r="A3726" s="84"/>
      <c r="B3726" s="85"/>
      <c r="C3726" s="84"/>
      <c r="D3726" s="86"/>
      <c r="E3726" s="84"/>
      <c r="F3726" s="87"/>
    </row>
    <row r="3727" spans="1:6" x14ac:dyDescent="0.25">
      <c r="A3727" s="84"/>
      <c r="B3727" s="85"/>
      <c r="C3727" s="84"/>
      <c r="D3727" s="86"/>
      <c r="E3727" s="84"/>
      <c r="F3727" s="87"/>
    </row>
    <row r="3728" spans="1:6" x14ac:dyDescent="0.25">
      <c r="A3728" s="84"/>
      <c r="B3728" s="85"/>
      <c r="C3728" s="84"/>
      <c r="D3728" s="86"/>
      <c r="E3728" s="84"/>
      <c r="F3728" s="87"/>
    </row>
    <row r="3729" spans="1:6" x14ac:dyDescent="0.25">
      <c r="A3729" s="84"/>
      <c r="B3729" s="85"/>
      <c r="C3729" s="84"/>
      <c r="D3729" s="86"/>
      <c r="E3729" s="84"/>
      <c r="F3729" s="87"/>
    </row>
    <row r="3730" spans="1:6" x14ac:dyDescent="0.25">
      <c r="A3730" s="84"/>
      <c r="B3730" s="85"/>
      <c r="C3730" s="84"/>
      <c r="D3730" s="86"/>
      <c r="E3730" s="84"/>
      <c r="F3730" s="87"/>
    </row>
    <row r="3731" spans="1:6" x14ac:dyDescent="0.25">
      <c r="A3731" s="84"/>
      <c r="B3731" s="85"/>
      <c r="C3731" s="84"/>
      <c r="D3731" s="86"/>
      <c r="E3731" s="84"/>
      <c r="F3731" s="87"/>
    </row>
    <row r="3732" spans="1:6" x14ac:dyDescent="0.25">
      <c r="A3732" s="84"/>
      <c r="B3732" s="85"/>
      <c r="C3732" s="84"/>
      <c r="D3732" s="86"/>
      <c r="E3732" s="84"/>
      <c r="F3732" s="87"/>
    </row>
    <row r="3733" spans="1:6" x14ac:dyDescent="0.25">
      <c r="A3733" s="84"/>
      <c r="B3733" s="85"/>
      <c r="C3733" s="84"/>
      <c r="D3733" s="86"/>
      <c r="E3733" s="84"/>
      <c r="F3733" s="87"/>
    </row>
    <row r="3734" spans="1:6" x14ac:dyDescent="0.25">
      <c r="A3734" s="84"/>
      <c r="B3734" s="85"/>
      <c r="C3734" s="84"/>
      <c r="D3734" s="86"/>
      <c r="E3734" s="84"/>
      <c r="F3734" s="87"/>
    </row>
    <row r="3735" spans="1:6" x14ac:dyDescent="0.25">
      <c r="A3735" s="84"/>
      <c r="B3735" s="85"/>
      <c r="C3735" s="84"/>
      <c r="D3735" s="86"/>
      <c r="E3735" s="84"/>
      <c r="F3735" s="87"/>
    </row>
    <row r="3736" spans="1:6" x14ac:dyDescent="0.25">
      <c r="A3736" s="84"/>
      <c r="B3736" s="85"/>
      <c r="C3736" s="84"/>
      <c r="D3736" s="86"/>
      <c r="E3736" s="84"/>
      <c r="F3736" s="87"/>
    </row>
    <row r="3737" spans="1:6" x14ac:dyDescent="0.25">
      <c r="A3737" s="84"/>
      <c r="B3737" s="85"/>
      <c r="C3737" s="84"/>
      <c r="D3737" s="86"/>
      <c r="E3737" s="84"/>
      <c r="F3737" s="87"/>
    </row>
    <row r="3738" spans="1:6" x14ac:dyDescent="0.25">
      <c r="A3738" s="84"/>
      <c r="B3738" s="85"/>
      <c r="C3738" s="84"/>
      <c r="D3738" s="86"/>
      <c r="E3738" s="84"/>
      <c r="F3738" s="87"/>
    </row>
    <row r="3739" spans="1:6" x14ac:dyDescent="0.25">
      <c r="A3739" s="84"/>
      <c r="B3739" s="85"/>
      <c r="C3739" s="84"/>
      <c r="D3739" s="86"/>
      <c r="E3739" s="84"/>
      <c r="F3739" s="87"/>
    </row>
    <row r="3740" spans="1:6" x14ac:dyDescent="0.25">
      <c r="A3740" s="84"/>
      <c r="B3740" s="85"/>
      <c r="C3740" s="84"/>
      <c r="D3740" s="86"/>
      <c r="E3740" s="84"/>
      <c r="F3740" s="87"/>
    </row>
    <row r="3741" spans="1:6" x14ac:dyDescent="0.25">
      <c r="A3741" s="84"/>
      <c r="B3741" s="85"/>
      <c r="C3741" s="84"/>
      <c r="D3741" s="86"/>
      <c r="E3741" s="84"/>
      <c r="F3741" s="87"/>
    </row>
    <row r="3742" spans="1:6" x14ac:dyDescent="0.25">
      <c r="A3742" s="84"/>
      <c r="B3742" s="85"/>
      <c r="C3742" s="84"/>
      <c r="D3742" s="86"/>
      <c r="E3742" s="84"/>
      <c r="F3742" s="87"/>
    </row>
    <row r="3743" spans="1:6" x14ac:dyDescent="0.25">
      <c r="A3743" s="84"/>
      <c r="B3743" s="85"/>
      <c r="C3743" s="84"/>
      <c r="D3743" s="86"/>
      <c r="E3743" s="84"/>
      <c r="F3743" s="87"/>
    </row>
    <row r="3744" spans="1:6" x14ac:dyDescent="0.25">
      <c r="A3744" s="84"/>
      <c r="B3744" s="85"/>
      <c r="C3744" s="84"/>
      <c r="D3744" s="86"/>
      <c r="E3744" s="84"/>
      <c r="F3744" s="87"/>
    </row>
    <row r="3745" spans="1:6" x14ac:dyDescent="0.25">
      <c r="A3745" s="84"/>
      <c r="B3745" s="85"/>
      <c r="C3745" s="84"/>
      <c r="D3745" s="86"/>
      <c r="E3745" s="84"/>
      <c r="F3745" s="87"/>
    </row>
    <row r="3746" spans="1:6" x14ac:dyDescent="0.25">
      <c r="A3746" s="84"/>
      <c r="B3746" s="85"/>
      <c r="C3746" s="84"/>
      <c r="D3746" s="86"/>
      <c r="E3746" s="84"/>
      <c r="F3746" s="87"/>
    </row>
    <row r="3747" spans="1:6" x14ac:dyDescent="0.25">
      <c r="A3747" s="84"/>
      <c r="B3747" s="85"/>
      <c r="C3747" s="84"/>
      <c r="D3747" s="86"/>
      <c r="E3747" s="84"/>
      <c r="F3747" s="87"/>
    </row>
    <row r="3748" spans="1:6" x14ac:dyDescent="0.25">
      <c r="A3748" s="84"/>
      <c r="B3748" s="85"/>
      <c r="C3748" s="84"/>
      <c r="D3748" s="86"/>
      <c r="E3748" s="84"/>
      <c r="F3748" s="87"/>
    </row>
    <row r="3749" spans="1:6" x14ac:dyDescent="0.25">
      <c r="A3749" s="84"/>
      <c r="B3749" s="85"/>
      <c r="C3749" s="84"/>
      <c r="D3749" s="86"/>
      <c r="E3749" s="84"/>
      <c r="F3749" s="87"/>
    </row>
    <row r="3750" spans="1:6" x14ac:dyDescent="0.25">
      <c r="A3750" s="84"/>
      <c r="B3750" s="85"/>
      <c r="C3750" s="84"/>
      <c r="D3750" s="86"/>
      <c r="E3750" s="84"/>
      <c r="F3750" s="87"/>
    </row>
    <row r="3751" spans="1:6" x14ac:dyDescent="0.25">
      <c r="A3751" s="84"/>
      <c r="B3751" s="85"/>
      <c r="C3751" s="84"/>
      <c r="D3751" s="86"/>
      <c r="E3751" s="84"/>
      <c r="F3751" s="87"/>
    </row>
    <row r="3752" spans="1:6" x14ac:dyDescent="0.25">
      <c r="A3752" s="84"/>
      <c r="B3752" s="85"/>
      <c r="C3752" s="84"/>
      <c r="D3752" s="86"/>
      <c r="E3752" s="84"/>
      <c r="F3752" s="87"/>
    </row>
    <row r="3753" spans="1:6" x14ac:dyDescent="0.25">
      <c r="A3753" s="84"/>
      <c r="B3753" s="85"/>
      <c r="C3753" s="84"/>
      <c r="D3753" s="86"/>
      <c r="E3753" s="84"/>
      <c r="F3753" s="87"/>
    </row>
    <row r="3754" spans="1:6" x14ac:dyDescent="0.25">
      <c r="A3754" s="84"/>
      <c r="B3754" s="85"/>
      <c r="C3754" s="84"/>
      <c r="D3754" s="86"/>
      <c r="E3754" s="84"/>
      <c r="F3754" s="87"/>
    </row>
    <row r="3755" spans="1:6" x14ac:dyDescent="0.25">
      <c r="A3755" s="84"/>
      <c r="B3755" s="85"/>
      <c r="C3755" s="84"/>
      <c r="D3755" s="86"/>
      <c r="E3755" s="84"/>
      <c r="F3755" s="87"/>
    </row>
    <row r="3756" spans="1:6" x14ac:dyDescent="0.25">
      <c r="A3756" s="84"/>
      <c r="B3756" s="85"/>
      <c r="C3756" s="84"/>
      <c r="D3756" s="86"/>
      <c r="E3756" s="84"/>
      <c r="F3756" s="87"/>
    </row>
    <row r="3757" spans="1:6" x14ac:dyDescent="0.25">
      <c r="A3757" s="84"/>
      <c r="B3757" s="85"/>
      <c r="C3757" s="84"/>
      <c r="D3757" s="86"/>
      <c r="E3757" s="84"/>
      <c r="F3757" s="87"/>
    </row>
    <row r="3758" spans="1:6" x14ac:dyDescent="0.25">
      <c r="A3758" s="84"/>
      <c r="B3758" s="85"/>
      <c r="C3758" s="84"/>
      <c r="D3758" s="86"/>
      <c r="E3758" s="84"/>
      <c r="F3758" s="87"/>
    </row>
    <row r="3759" spans="1:6" x14ac:dyDescent="0.25">
      <c r="A3759" s="84"/>
      <c r="B3759" s="85"/>
      <c r="C3759" s="84"/>
      <c r="D3759" s="86"/>
      <c r="E3759" s="84"/>
      <c r="F3759" s="87"/>
    </row>
    <row r="3760" spans="1:6" x14ac:dyDescent="0.25">
      <c r="A3760" s="84"/>
      <c r="B3760" s="85"/>
      <c r="C3760" s="84"/>
      <c r="D3760" s="86"/>
      <c r="E3760" s="84"/>
      <c r="F3760" s="87"/>
    </row>
    <row r="3761" spans="1:6" x14ac:dyDescent="0.25">
      <c r="A3761" s="84"/>
      <c r="B3761" s="85"/>
      <c r="C3761" s="84"/>
      <c r="D3761" s="86"/>
      <c r="E3761" s="84"/>
      <c r="F3761" s="87"/>
    </row>
    <row r="3762" spans="1:6" x14ac:dyDescent="0.25">
      <c r="A3762" s="84"/>
      <c r="B3762" s="85"/>
      <c r="C3762" s="84"/>
      <c r="D3762" s="86"/>
      <c r="E3762" s="84"/>
      <c r="F3762" s="87"/>
    </row>
    <row r="3763" spans="1:6" x14ac:dyDescent="0.25">
      <c r="A3763" s="84"/>
      <c r="B3763" s="85"/>
      <c r="C3763" s="84"/>
      <c r="D3763" s="86"/>
      <c r="E3763" s="84"/>
      <c r="F3763" s="87"/>
    </row>
    <row r="3764" spans="1:6" x14ac:dyDescent="0.25">
      <c r="A3764" s="84"/>
      <c r="B3764" s="85"/>
      <c r="C3764" s="84"/>
      <c r="D3764" s="86"/>
      <c r="E3764" s="84"/>
      <c r="F3764" s="87"/>
    </row>
    <row r="3765" spans="1:6" x14ac:dyDescent="0.25">
      <c r="A3765" s="84"/>
      <c r="B3765" s="85"/>
      <c r="C3765" s="84"/>
      <c r="D3765" s="86"/>
      <c r="E3765" s="84"/>
      <c r="F3765" s="87"/>
    </row>
    <row r="3766" spans="1:6" x14ac:dyDescent="0.25">
      <c r="A3766" s="84"/>
      <c r="B3766" s="85"/>
      <c r="C3766" s="84"/>
      <c r="D3766" s="86"/>
      <c r="E3766" s="84"/>
      <c r="F3766" s="87"/>
    </row>
    <row r="3767" spans="1:6" x14ac:dyDescent="0.25">
      <c r="A3767" s="84"/>
      <c r="B3767" s="85"/>
      <c r="C3767" s="84"/>
      <c r="D3767" s="86"/>
      <c r="E3767" s="84"/>
      <c r="F3767" s="87"/>
    </row>
    <row r="3768" spans="1:6" x14ac:dyDescent="0.25">
      <c r="A3768" s="84"/>
      <c r="B3768" s="85"/>
      <c r="C3768" s="84"/>
      <c r="D3768" s="86"/>
      <c r="E3768" s="84"/>
      <c r="F3768" s="87"/>
    </row>
    <row r="3769" spans="1:6" x14ac:dyDescent="0.25">
      <c r="A3769" s="84"/>
      <c r="B3769" s="85"/>
      <c r="C3769" s="84"/>
      <c r="D3769" s="86"/>
      <c r="E3769" s="84"/>
      <c r="F3769" s="87"/>
    </row>
    <row r="3770" spans="1:6" x14ac:dyDescent="0.25">
      <c r="A3770" s="84"/>
      <c r="B3770" s="85"/>
      <c r="C3770" s="84"/>
      <c r="D3770" s="86"/>
      <c r="E3770" s="84"/>
      <c r="F3770" s="87"/>
    </row>
    <row r="3771" spans="1:6" x14ac:dyDescent="0.25">
      <c r="A3771" s="84"/>
      <c r="B3771" s="85"/>
      <c r="C3771" s="84"/>
      <c r="D3771" s="86"/>
      <c r="E3771" s="84"/>
      <c r="F3771" s="87"/>
    </row>
    <row r="3772" spans="1:6" x14ac:dyDescent="0.25">
      <c r="A3772" s="84"/>
      <c r="B3772" s="85"/>
      <c r="C3772" s="84"/>
      <c r="D3772" s="86"/>
      <c r="E3772" s="84"/>
      <c r="F3772" s="87"/>
    </row>
    <row r="3773" spans="1:6" x14ac:dyDescent="0.25">
      <c r="A3773" s="84"/>
      <c r="B3773" s="85"/>
      <c r="C3773" s="84"/>
      <c r="D3773" s="86"/>
      <c r="E3773" s="84"/>
      <c r="F3773" s="87"/>
    </row>
    <row r="3774" spans="1:6" x14ac:dyDescent="0.25">
      <c r="A3774" s="84"/>
      <c r="B3774" s="85"/>
      <c r="C3774" s="84"/>
      <c r="D3774" s="86"/>
      <c r="E3774" s="84"/>
      <c r="F3774" s="87"/>
    </row>
    <row r="3775" spans="1:6" x14ac:dyDescent="0.25">
      <c r="A3775" s="84"/>
      <c r="B3775" s="85"/>
      <c r="C3775" s="84"/>
      <c r="D3775" s="86"/>
      <c r="E3775" s="84"/>
      <c r="F3775" s="87"/>
    </row>
    <row r="3776" spans="1:6" x14ac:dyDescent="0.25">
      <c r="A3776" s="84"/>
      <c r="B3776" s="85"/>
      <c r="C3776" s="84"/>
      <c r="D3776" s="86"/>
      <c r="E3776" s="84"/>
      <c r="F3776" s="87"/>
    </row>
    <row r="3777" spans="1:6" x14ac:dyDescent="0.25">
      <c r="A3777" s="84"/>
      <c r="B3777" s="85"/>
      <c r="C3777" s="84"/>
      <c r="D3777" s="86"/>
      <c r="E3777" s="84"/>
      <c r="F3777" s="87"/>
    </row>
    <row r="3778" spans="1:6" x14ac:dyDescent="0.25">
      <c r="A3778" s="84"/>
      <c r="B3778" s="85"/>
      <c r="C3778" s="84"/>
      <c r="D3778" s="86"/>
      <c r="E3778" s="84"/>
      <c r="F3778" s="87"/>
    </row>
    <row r="3779" spans="1:6" x14ac:dyDescent="0.25">
      <c r="A3779" s="84"/>
      <c r="B3779" s="85"/>
      <c r="C3779" s="84"/>
      <c r="D3779" s="86"/>
      <c r="E3779" s="84"/>
      <c r="F3779" s="87"/>
    </row>
    <row r="3780" spans="1:6" x14ac:dyDescent="0.25">
      <c r="A3780" s="84"/>
      <c r="B3780" s="85"/>
      <c r="C3780" s="84"/>
      <c r="D3780" s="86"/>
      <c r="E3780" s="84"/>
      <c r="F3780" s="87"/>
    </row>
    <row r="3781" spans="1:6" x14ac:dyDescent="0.25">
      <c r="A3781" s="84"/>
      <c r="B3781" s="85"/>
      <c r="C3781" s="84"/>
      <c r="D3781" s="86"/>
      <c r="E3781" s="84"/>
      <c r="F3781" s="87"/>
    </row>
    <row r="3782" spans="1:6" x14ac:dyDescent="0.25">
      <c r="A3782" s="84"/>
      <c r="B3782" s="85"/>
      <c r="C3782" s="84"/>
      <c r="D3782" s="86"/>
      <c r="E3782" s="84"/>
      <c r="F3782" s="87"/>
    </row>
    <row r="3783" spans="1:6" x14ac:dyDescent="0.25">
      <c r="A3783" s="84"/>
      <c r="B3783" s="85"/>
      <c r="C3783" s="84"/>
      <c r="D3783" s="86"/>
      <c r="E3783" s="84"/>
      <c r="F3783" s="87"/>
    </row>
    <row r="3784" spans="1:6" x14ac:dyDescent="0.25">
      <c r="A3784" s="84"/>
      <c r="B3784" s="85"/>
      <c r="C3784" s="84"/>
      <c r="D3784" s="86"/>
      <c r="E3784" s="84"/>
      <c r="F3784" s="87"/>
    </row>
    <row r="3785" spans="1:6" x14ac:dyDescent="0.25">
      <c r="A3785" s="84"/>
      <c r="B3785" s="85"/>
      <c r="C3785" s="84"/>
      <c r="D3785" s="86"/>
      <c r="E3785" s="84"/>
      <c r="F3785" s="87"/>
    </row>
    <row r="3786" spans="1:6" x14ac:dyDescent="0.25">
      <c r="A3786" s="84"/>
      <c r="B3786" s="85"/>
      <c r="C3786" s="84"/>
      <c r="D3786" s="86"/>
      <c r="E3786" s="84"/>
      <c r="F3786" s="87"/>
    </row>
    <row r="3787" spans="1:6" x14ac:dyDescent="0.25">
      <c r="A3787" s="84"/>
      <c r="B3787" s="85"/>
      <c r="C3787" s="84"/>
      <c r="D3787" s="86"/>
      <c r="E3787" s="84"/>
      <c r="F3787" s="87"/>
    </row>
    <row r="3788" spans="1:6" x14ac:dyDescent="0.25">
      <c r="A3788" s="84"/>
      <c r="B3788" s="85"/>
      <c r="C3788" s="84"/>
      <c r="D3788" s="86"/>
      <c r="E3788" s="84"/>
      <c r="F3788" s="87"/>
    </row>
    <row r="3789" spans="1:6" x14ac:dyDescent="0.25">
      <c r="A3789" s="84"/>
      <c r="B3789" s="85"/>
      <c r="C3789" s="84"/>
      <c r="D3789" s="86"/>
      <c r="E3789" s="84"/>
      <c r="F3789" s="87"/>
    </row>
    <row r="3790" spans="1:6" x14ac:dyDescent="0.25">
      <c r="A3790" s="84"/>
      <c r="B3790" s="85"/>
      <c r="C3790" s="84"/>
      <c r="D3790" s="86"/>
      <c r="E3790" s="84"/>
      <c r="F3790" s="87"/>
    </row>
    <row r="3791" spans="1:6" x14ac:dyDescent="0.25">
      <c r="A3791" s="84"/>
      <c r="B3791" s="85"/>
      <c r="C3791" s="84"/>
      <c r="D3791" s="86"/>
      <c r="E3791" s="84"/>
      <c r="F3791" s="87"/>
    </row>
    <row r="3792" spans="1:6" x14ac:dyDescent="0.25">
      <c r="A3792" s="84"/>
      <c r="B3792" s="85"/>
      <c r="C3792" s="84"/>
      <c r="D3792" s="86"/>
      <c r="E3792" s="84"/>
      <c r="F3792" s="87"/>
    </row>
    <row r="3793" spans="1:6" x14ac:dyDescent="0.25">
      <c r="A3793" s="84"/>
      <c r="B3793" s="85"/>
      <c r="C3793" s="84"/>
      <c r="D3793" s="86"/>
      <c r="E3793" s="84"/>
      <c r="F3793" s="87"/>
    </row>
    <row r="3794" spans="1:6" x14ac:dyDescent="0.25">
      <c r="A3794" s="84"/>
      <c r="B3794" s="85"/>
      <c r="C3794" s="84"/>
      <c r="D3794" s="86"/>
      <c r="E3794" s="84"/>
      <c r="F3794" s="87"/>
    </row>
    <row r="3795" spans="1:6" x14ac:dyDescent="0.25">
      <c r="A3795" s="84"/>
      <c r="B3795" s="85"/>
      <c r="C3795" s="84"/>
      <c r="D3795" s="86"/>
      <c r="E3795" s="84"/>
      <c r="F3795" s="87"/>
    </row>
    <row r="3796" spans="1:6" x14ac:dyDescent="0.25">
      <c r="A3796" s="84"/>
      <c r="B3796" s="85"/>
      <c r="C3796" s="84"/>
      <c r="D3796" s="86"/>
      <c r="E3796" s="84"/>
      <c r="F3796" s="87"/>
    </row>
    <row r="3797" spans="1:6" x14ac:dyDescent="0.25">
      <c r="A3797" s="84"/>
      <c r="B3797" s="85"/>
      <c r="C3797" s="84"/>
      <c r="D3797" s="86"/>
      <c r="E3797" s="84"/>
      <c r="F3797" s="87"/>
    </row>
    <row r="3798" spans="1:6" x14ac:dyDescent="0.25">
      <c r="A3798" s="84"/>
      <c r="B3798" s="85"/>
      <c r="C3798" s="84"/>
      <c r="D3798" s="86"/>
      <c r="E3798" s="84"/>
      <c r="F3798" s="87"/>
    </row>
    <row r="3799" spans="1:6" x14ac:dyDescent="0.25">
      <c r="A3799" s="84"/>
      <c r="B3799" s="85"/>
      <c r="C3799" s="84"/>
      <c r="D3799" s="86"/>
      <c r="E3799" s="84"/>
      <c r="F3799" s="87"/>
    </row>
    <row r="3800" spans="1:6" x14ac:dyDescent="0.25">
      <c r="A3800" s="84"/>
      <c r="B3800" s="85"/>
      <c r="C3800" s="84"/>
      <c r="D3800" s="86"/>
      <c r="E3800" s="84"/>
      <c r="F3800" s="87"/>
    </row>
    <row r="3801" spans="1:6" x14ac:dyDescent="0.25">
      <c r="A3801" s="84"/>
      <c r="B3801" s="85"/>
      <c r="C3801" s="84"/>
      <c r="D3801" s="86"/>
      <c r="E3801" s="84"/>
      <c r="F3801" s="87"/>
    </row>
    <row r="3802" spans="1:6" x14ac:dyDescent="0.25">
      <c r="A3802" s="84"/>
      <c r="B3802" s="85"/>
      <c r="C3802" s="84"/>
      <c r="D3802" s="86"/>
      <c r="E3802" s="84"/>
      <c r="F3802" s="87"/>
    </row>
    <row r="3803" spans="1:6" x14ac:dyDescent="0.25">
      <c r="A3803" s="84"/>
      <c r="B3803" s="85"/>
      <c r="C3803" s="84"/>
      <c r="D3803" s="86"/>
      <c r="E3803" s="84"/>
      <c r="F3803" s="87"/>
    </row>
    <row r="3804" spans="1:6" x14ac:dyDescent="0.25">
      <c r="A3804" s="84"/>
      <c r="B3804" s="85"/>
      <c r="C3804" s="84"/>
      <c r="D3804" s="86"/>
      <c r="E3804" s="84"/>
      <c r="F3804" s="87"/>
    </row>
    <row r="3805" spans="1:6" x14ac:dyDescent="0.25">
      <c r="A3805" s="84"/>
      <c r="B3805" s="85"/>
      <c r="C3805" s="84"/>
      <c r="D3805" s="86"/>
      <c r="E3805" s="84"/>
      <c r="F3805" s="87"/>
    </row>
    <row r="3806" spans="1:6" x14ac:dyDescent="0.25">
      <c r="A3806" s="84"/>
      <c r="B3806" s="85"/>
      <c r="C3806" s="84"/>
      <c r="D3806" s="86"/>
      <c r="E3806" s="84"/>
      <c r="F3806" s="87"/>
    </row>
    <row r="3807" spans="1:6" x14ac:dyDescent="0.25">
      <c r="A3807" s="84"/>
      <c r="B3807" s="85"/>
      <c r="C3807" s="84"/>
      <c r="D3807" s="86"/>
      <c r="E3807" s="84"/>
      <c r="F3807" s="87"/>
    </row>
    <row r="3808" spans="1:6" x14ac:dyDescent="0.25">
      <c r="A3808" s="84"/>
      <c r="B3808" s="85"/>
      <c r="C3808" s="84"/>
      <c r="D3808" s="86"/>
      <c r="E3808" s="84"/>
      <c r="F3808" s="87"/>
    </row>
    <row r="3809" spans="1:6" x14ac:dyDescent="0.25">
      <c r="A3809" s="84"/>
      <c r="B3809" s="85"/>
      <c r="C3809" s="84"/>
      <c r="D3809" s="86"/>
      <c r="E3809" s="84"/>
      <c r="F3809" s="87"/>
    </row>
    <row r="3810" spans="1:6" x14ac:dyDescent="0.25">
      <c r="A3810" s="84"/>
      <c r="B3810" s="85"/>
      <c r="C3810" s="84"/>
      <c r="D3810" s="86"/>
      <c r="E3810" s="84"/>
      <c r="F3810" s="87"/>
    </row>
    <row r="3811" spans="1:6" x14ac:dyDescent="0.25">
      <c r="A3811" s="84"/>
      <c r="B3811" s="85"/>
      <c r="C3811" s="84"/>
      <c r="D3811" s="86"/>
      <c r="E3811" s="84"/>
      <c r="F3811" s="87"/>
    </row>
    <row r="3812" spans="1:6" x14ac:dyDescent="0.25">
      <c r="A3812" s="84"/>
      <c r="B3812" s="85"/>
      <c r="C3812" s="84"/>
      <c r="D3812" s="86"/>
      <c r="E3812" s="84"/>
      <c r="F3812" s="87"/>
    </row>
    <row r="3813" spans="1:6" x14ac:dyDescent="0.25">
      <c r="A3813" s="84"/>
      <c r="B3813" s="85"/>
      <c r="C3813" s="84"/>
      <c r="D3813" s="86"/>
      <c r="E3813" s="84"/>
      <c r="F3813" s="87"/>
    </row>
    <row r="3814" spans="1:6" x14ac:dyDescent="0.25">
      <c r="A3814" s="84"/>
      <c r="B3814" s="85"/>
      <c r="C3814" s="84"/>
      <c r="D3814" s="86"/>
      <c r="E3814" s="84"/>
      <c r="F3814" s="87"/>
    </row>
    <row r="3815" spans="1:6" x14ac:dyDescent="0.25">
      <c r="A3815" s="84"/>
      <c r="B3815" s="85"/>
      <c r="C3815" s="84"/>
      <c r="D3815" s="86"/>
      <c r="E3815" s="84"/>
      <c r="F3815" s="87"/>
    </row>
    <row r="3816" spans="1:6" x14ac:dyDescent="0.25">
      <c r="A3816" s="84"/>
      <c r="B3816" s="85"/>
      <c r="C3816" s="84"/>
      <c r="D3816" s="86"/>
      <c r="E3816" s="84"/>
      <c r="F3816" s="87"/>
    </row>
    <row r="3817" spans="1:6" x14ac:dyDescent="0.25">
      <c r="A3817" s="84"/>
      <c r="B3817" s="85"/>
      <c r="C3817" s="84"/>
      <c r="D3817" s="86"/>
      <c r="E3817" s="84"/>
      <c r="F3817" s="87"/>
    </row>
    <row r="3818" spans="1:6" x14ac:dyDescent="0.25">
      <c r="A3818" s="84"/>
      <c r="B3818" s="85"/>
      <c r="C3818" s="84"/>
      <c r="D3818" s="86"/>
      <c r="E3818" s="84"/>
      <c r="F3818" s="87"/>
    </row>
    <row r="3819" spans="1:6" x14ac:dyDescent="0.25">
      <c r="A3819" s="84"/>
      <c r="B3819" s="85"/>
      <c r="C3819" s="84"/>
      <c r="D3819" s="86"/>
      <c r="E3819" s="84"/>
      <c r="F3819" s="87"/>
    </row>
    <row r="3820" spans="1:6" x14ac:dyDescent="0.25">
      <c r="A3820" s="84"/>
      <c r="B3820" s="85"/>
      <c r="C3820" s="84"/>
      <c r="D3820" s="86"/>
      <c r="E3820" s="84"/>
      <c r="F3820" s="87"/>
    </row>
    <row r="3821" spans="1:6" x14ac:dyDescent="0.25">
      <c r="A3821" s="84"/>
      <c r="B3821" s="85"/>
      <c r="C3821" s="84"/>
      <c r="D3821" s="86"/>
      <c r="E3821" s="84"/>
      <c r="F3821" s="87"/>
    </row>
    <row r="3822" spans="1:6" x14ac:dyDescent="0.25">
      <c r="A3822" s="84"/>
      <c r="B3822" s="85"/>
      <c r="C3822" s="84"/>
      <c r="D3822" s="86"/>
      <c r="E3822" s="84"/>
      <c r="F3822" s="87"/>
    </row>
    <row r="3823" spans="1:6" x14ac:dyDescent="0.25">
      <c r="A3823" s="84"/>
      <c r="B3823" s="85"/>
      <c r="C3823" s="84"/>
      <c r="D3823" s="86"/>
      <c r="E3823" s="84"/>
      <c r="F3823" s="87"/>
    </row>
    <row r="3824" spans="1:6" x14ac:dyDescent="0.25">
      <c r="A3824" s="84"/>
      <c r="B3824" s="85"/>
      <c r="C3824" s="84"/>
      <c r="D3824" s="86"/>
      <c r="E3824" s="84"/>
      <c r="F3824" s="87"/>
    </row>
    <row r="3825" spans="1:6" x14ac:dyDescent="0.25">
      <c r="A3825" s="84"/>
      <c r="B3825" s="85"/>
      <c r="C3825" s="84"/>
      <c r="D3825" s="86"/>
      <c r="E3825" s="84"/>
      <c r="F3825" s="87"/>
    </row>
    <row r="3826" spans="1:6" x14ac:dyDescent="0.25">
      <c r="A3826" s="84"/>
      <c r="B3826" s="85"/>
      <c r="C3826" s="84"/>
      <c r="D3826" s="86"/>
      <c r="E3826" s="84"/>
      <c r="F3826" s="87"/>
    </row>
    <row r="3827" spans="1:6" x14ac:dyDescent="0.25">
      <c r="A3827" s="84"/>
      <c r="B3827" s="85"/>
      <c r="C3827" s="84"/>
      <c r="D3827" s="86"/>
      <c r="E3827" s="84"/>
      <c r="F3827" s="87"/>
    </row>
    <row r="3828" spans="1:6" x14ac:dyDescent="0.25">
      <c r="A3828" s="84"/>
      <c r="B3828" s="85"/>
      <c r="C3828" s="84"/>
      <c r="D3828" s="86"/>
      <c r="E3828" s="84"/>
      <c r="F3828" s="87"/>
    </row>
    <row r="3829" spans="1:6" x14ac:dyDescent="0.25">
      <c r="A3829" s="84"/>
      <c r="B3829" s="85"/>
      <c r="C3829" s="84"/>
      <c r="D3829" s="86"/>
      <c r="E3829" s="84"/>
      <c r="F3829" s="87"/>
    </row>
    <row r="3830" spans="1:6" x14ac:dyDescent="0.25">
      <c r="A3830" s="84"/>
      <c r="B3830" s="85"/>
      <c r="C3830" s="84"/>
      <c r="D3830" s="86"/>
      <c r="E3830" s="84"/>
      <c r="F3830" s="87"/>
    </row>
    <row r="3831" spans="1:6" x14ac:dyDescent="0.25">
      <c r="A3831" s="84"/>
      <c r="B3831" s="85"/>
      <c r="C3831" s="84"/>
      <c r="D3831" s="86"/>
      <c r="E3831" s="84"/>
      <c r="F3831" s="87"/>
    </row>
    <row r="3832" spans="1:6" x14ac:dyDescent="0.25">
      <c r="A3832" s="84"/>
      <c r="B3832" s="85"/>
      <c r="C3832" s="84"/>
      <c r="D3832" s="86"/>
      <c r="E3832" s="84"/>
      <c r="F3832" s="87"/>
    </row>
    <row r="3833" spans="1:6" x14ac:dyDescent="0.25">
      <c r="A3833" s="84"/>
      <c r="B3833" s="85"/>
      <c r="C3833" s="84"/>
      <c r="D3833" s="86"/>
      <c r="E3833" s="84"/>
      <c r="F3833" s="87"/>
    </row>
    <row r="3834" spans="1:6" x14ac:dyDescent="0.25">
      <c r="A3834" s="84"/>
      <c r="B3834" s="85"/>
      <c r="C3834" s="84"/>
      <c r="D3834" s="86"/>
      <c r="E3834" s="84"/>
      <c r="F3834" s="87"/>
    </row>
    <row r="3835" spans="1:6" x14ac:dyDescent="0.25">
      <c r="A3835" s="84"/>
      <c r="B3835" s="85"/>
      <c r="C3835" s="84"/>
      <c r="D3835" s="86"/>
      <c r="E3835" s="84"/>
      <c r="F3835" s="87"/>
    </row>
    <row r="3836" spans="1:6" x14ac:dyDescent="0.25">
      <c r="A3836" s="84"/>
      <c r="B3836" s="85"/>
      <c r="C3836" s="84"/>
      <c r="D3836" s="86"/>
      <c r="E3836" s="84"/>
      <c r="F3836" s="87"/>
    </row>
    <row r="3837" spans="1:6" x14ac:dyDescent="0.25">
      <c r="A3837" s="84"/>
      <c r="B3837" s="85"/>
      <c r="C3837" s="84"/>
      <c r="D3837" s="86"/>
      <c r="E3837" s="84"/>
      <c r="F3837" s="87"/>
    </row>
    <row r="3838" spans="1:6" x14ac:dyDescent="0.25">
      <c r="A3838" s="84"/>
      <c r="B3838" s="85"/>
      <c r="C3838" s="84"/>
      <c r="D3838" s="86"/>
      <c r="E3838" s="84"/>
      <c r="F3838" s="87"/>
    </row>
    <row r="3839" spans="1:6" x14ac:dyDescent="0.25">
      <c r="A3839" s="84"/>
      <c r="B3839" s="85"/>
      <c r="C3839" s="84"/>
      <c r="D3839" s="86"/>
      <c r="E3839" s="84"/>
      <c r="F3839" s="87"/>
    </row>
    <row r="3840" spans="1:6" x14ac:dyDescent="0.25">
      <c r="A3840" s="84"/>
      <c r="B3840" s="85"/>
      <c r="C3840" s="84"/>
      <c r="D3840" s="86"/>
      <c r="E3840" s="84"/>
      <c r="F3840" s="87"/>
    </row>
    <row r="3841" spans="1:6" x14ac:dyDescent="0.25">
      <c r="A3841" s="84"/>
      <c r="B3841" s="85"/>
      <c r="C3841" s="84"/>
      <c r="D3841" s="86"/>
      <c r="E3841" s="84"/>
      <c r="F3841" s="87"/>
    </row>
    <row r="3842" spans="1:6" x14ac:dyDescent="0.25">
      <c r="A3842" s="84"/>
      <c r="B3842" s="85"/>
      <c r="C3842" s="84"/>
      <c r="D3842" s="86"/>
      <c r="E3842" s="84"/>
      <c r="F3842" s="87"/>
    </row>
    <row r="3843" spans="1:6" x14ac:dyDescent="0.25">
      <c r="A3843" s="84"/>
      <c r="B3843" s="85"/>
      <c r="C3843" s="84"/>
      <c r="D3843" s="86"/>
      <c r="E3843" s="84"/>
      <c r="F3843" s="87"/>
    </row>
    <row r="3844" spans="1:6" x14ac:dyDescent="0.25">
      <c r="A3844" s="84"/>
      <c r="B3844" s="85"/>
      <c r="C3844" s="84"/>
      <c r="D3844" s="86"/>
      <c r="E3844" s="84"/>
      <c r="F3844" s="87"/>
    </row>
    <row r="3845" spans="1:6" x14ac:dyDescent="0.25">
      <c r="A3845" s="84"/>
      <c r="B3845" s="85"/>
      <c r="C3845" s="84"/>
      <c r="D3845" s="86"/>
      <c r="E3845" s="84"/>
      <c r="F3845" s="87"/>
    </row>
    <row r="3846" spans="1:6" x14ac:dyDescent="0.25">
      <c r="A3846" s="84"/>
      <c r="B3846" s="85"/>
      <c r="C3846" s="84"/>
      <c r="D3846" s="86"/>
      <c r="E3846" s="84"/>
      <c r="F3846" s="87"/>
    </row>
    <row r="3847" spans="1:6" x14ac:dyDescent="0.25">
      <c r="A3847" s="84"/>
      <c r="B3847" s="85"/>
      <c r="C3847" s="84"/>
      <c r="D3847" s="86"/>
      <c r="E3847" s="84"/>
      <c r="F3847" s="87"/>
    </row>
    <row r="3848" spans="1:6" x14ac:dyDescent="0.25">
      <c r="A3848" s="84"/>
      <c r="B3848" s="85"/>
      <c r="C3848" s="84"/>
      <c r="D3848" s="86"/>
      <c r="E3848" s="84"/>
      <c r="F3848" s="87"/>
    </row>
    <row r="3849" spans="1:6" x14ac:dyDescent="0.25">
      <c r="A3849" s="84"/>
      <c r="B3849" s="85"/>
      <c r="C3849" s="84"/>
      <c r="D3849" s="86"/>
      <c r="E3849" s="84"/>
      <c r="F3849" s="87"/>
    </row>
    <row r="3850" spans="1:6" x14ac:dyDescent="0.25">
      <c r="A3850" s="84"/>
      <c r="B3850" s="85"/>
      <c r="C3850" s="84"/>
      <c r="D3850" s="86"/>
      <c r="E3850" s="84"/>
      <c r="F3850" s="87"/>
    </row>
    <row r="3851" spans="1:6" x14ac:dyDescent="0.25">
      <c r="A3851" s="84"/>
      <c r="B3851" s="85"/>
      <c r="C3851" s="84"/>
      <c r="D3851" s="86"/>
      <c r="E3851" s="84"/>
      <c r="F3851" s="87"/>
    </row>
    <row r="3852" spans="1:6" x14ac:dyDescent="0.25">
      <c r="A3852" s="84"/>
      <c r="B3852" s="85"/>
      <c r="C3852" s="84"/>
      <c r="D3852" s="86"/>
      <c r="E3852" s="84"/>
      <c r="F3852" s="87"/>
    </row>
    <row r="3853" spans="1:6" x14ac:dyDescent="0.25">
      <c r="A3853" s="84"/>
      <c r="B3853" s="85"/>
      <c r="C3853" s="84"/>
      <c r="D3853" s="86"/>
      <c r="E3853" s="84"/>
      <c r="F3853" s="87"/>
    </row>
    <row r="3854" spans="1:6" x14ac:dyDescent="0.25">
      <c r="A3854" s="84"/>
      <c r="B3854" s="85"/>
      <c r="C3854" s="84"/>
      <c r="D3854" s="86"/>
      <c r="E3854" s="84"/>
      <c r="F3854" s="87"/>
    </row>
    <row r="3855" spans="1:6" x14ac:dyDescent="0.25">
      <c r="A3855" s="84"/>
      <c r="B3855" s="85"/>
      <c r="C3855" s="84"/>
      <c r="D3855" s="86"/>
      <c r="E3855" s="84"/>
      <c r="F3855" s="87"/>
    </row>
    <row r="3856" spans="1:6" x14ac:dyDescent="0.25">
      <c r="A3856" s="84"/>
      <c r="B3856" s="85"/>
      <c r="C3856" s="84"/>
      <c r="D3856" s="86"/>
      <c r="E3856" s="84"/>
      <c r="F3856" s="87"/>
    </row>
    <row r="3857" spans="1:6" x14ac:dyDescent="0.25">
      <c r="A3857" s="84"/>
      <c r="B3857" s="85"/>
      <c r="C3857" s="84"/>
      <c r="D3857" s="86"/>
      <c r="E3857" s="84"/>
      <c r="F3857" s="87"/>
    </row>
    <row r="3858" spans="1:6" x14ac:dyDescent="0.25">
      <c r="A3858" s="84"/>
      <c r="B3858" s="85"/>
      <c r="C3858" s="84"/>
      <c r="D3858" s="86"/>
      <c r="E3858" s="84"/>
      <c r="F3858" s="87"/>
    </row>
    <row r="3859" spans="1:6" x14ac:dyDescent="0.25">
      <c r="A3859" s="84"/>
      <c r="B3859" s="85"/>
      <c r="C3859" s="84"/>
      <c r="D3859" s="86"/>
      <c r="E3859" s="84"/>
      <c r="F3859" s="87"/>
    </row>
    <row r="3860" spans="1:6" x14ac:dyDescent="0.25">
      <c r="A3860" s="84"/>
      <c r="B3860" s="85"/>
      <c r="C3860" s="84"/>
      <c r="D3860" s="86"/>
      <c r="E3860" s="84"/>
      <c r="F3860" s="87"/>
    </row>
    <row r="3861" spans="1:6" x14ac:dyDescent="0.25">
      <c r="A3861" s="84"/>
      <c r="B3861" s="85"/>
      <c r="C3861" s="84"/>
      <c r="D3861" s="86"/>
      <c r="E3861" s="84"/>
      <c r="F3861" s="87"/>
    </row>
    <row r="3862" spans="1:6" x14ac:dyDescent="0.25">
      <c r="A3862" s="84"/>
      <c r="B3862" s="85"/>
      <c r="C3862" s="84"/>
      <c r="D3862" s="86"/>
      <c r="E3862" s="84"/>
      <c r="F3862" s="87"/>
    </row>
    <row r="3863" spans="1:6" x14ac:dyDescent="0.25">
      <c r="A3863" s="84"/>
      <c r="B3863" s="85"/>
      <c r="C3863" s="84"/>
      <c r="D3863" s="86"/>
      <c r="E3863" s="84"/>
      <c r="F3863" s="87"/>
    </row>
    <row r="3864" spans="1:6" x14ac:dyDescent="0.25">
      <c r="A3864" s="84"/>
      <c r="B3864" s="85"/>
      <c r="C3864" s="84"/>
      <c r="D3864" s="86"/>
      <c r="E3864" s="84"/>
      <c r="F3864" s="87"/>
    </row>
    <row r="3865" spans="1:6" x14ac:dyDescent="0.25">
      <c r="A3865" s="84"/>
      <c r="B3865" s="85"/>
      <c r="C3865" s="84"/>
      <c r="D3865" s="86"/>
      <c r="E3865" s="84"/>
      <c r="F3865" s="87"/>
    </row>
    <row r="3866" spans="1:6" x14ac:dyDescent="0.25">
      <c r="A3866" s="84"/>
      <c r="B3866" s="85"/>
      <c r="C3866" s="84"/>
      <c r="D3866" s="86"/>
      <c r="E3866" s="84"/>
      <c r="F3866" s="87"/>
    </row>
    <row r="3867" spans="1:6" x14ac:dyDescent="0.25">
      <c r="A3867" s="84"/>
      <c r="B3867" s="85"/>
      <c r="C3867" s="84"/>
      <c r="D3867" s="86"/>
      <c r="E3867" s="84"/>
      <c r="F3867" s="87"/>
    </row>
    <row r="3868" spans="1:6" x14ac:dyDescent="0.25">
      <c r="A3868" s="84"/>
      <c r="B3868" s="85"/>
      <c r="C3868" s="84"/>
      <c r="D3868" s="86"/>
      <c r="E3868" s="84"/>
      <c r="F3868" s="87"/>
    </row>
    <row r="3869" spans="1:6" x14ac:dyDescent="0.25">
      <c r="A3869" s="84"/>
      <c r="B3869" s="85"/>
      <c r="C3869" s="84"/>
      <c r="D3869" s="86"/>
      <c r="E3869" s="84"/>
      <c r="F3869" s="87"/>
    </row>
    <row r="3870" spans="1:6" x14ac:dyDescent="0.25">
      <c r="A3870" s="84"/>
      <c r="B3870" s="85"/>
      <c r="C3870" s="84"/>
      <c r="D3870" s="86"/>
      <c r="E3870" s="84"/>
      <c r="F3870" s="87"/>
    </row>
    <row r="3871" spans="1:6" x14ac:dyDescent="0.25">
      <c r="A3871" s="84"/>
      <c r="B3871" s="85"/>
      <c r="C3871" s="84"/>
      <c r="D3871" s="86"/>
      <c r="E3871" s="84"/>
      <c r="F3871" s="87"/>
    </row>
    <row r="3872" spans="1:6" x14ac:dyDescent="0.25">
      <c r="A3872" s="84"/>
      <c r="B3872" s="85"/>
      <c r="C3872" s="84"/>
      <c r="D3872" s="86"/>
      <c r="E3872" s="84"/>
      <c r="F3872" s="87"/>
    </row>
    <row r="3873" spans="1:6" x14ac:dyDescent="0.25">
      <c r="A3873" s="84"/>
      <c r="B3873" s="85"/>
      <c r="C3873" s="84"/>
      <c r="D3873" s="86"/>
      <c r="E3873" s="84"/>
      <c r="F3873" s="87"/>
    </row>
    <row r="3874" spans="1:6" x14ac:dyDescent="0.25">
      <c r="A3874" s="84"/>
      <c r="B3874" s="85"/>
      <c r="C3874" s="84"/>
      <c r="D3874" s="86"/>
      <c r="E3874" s="84"/>
      <c r="F3874" s="87"/>
    </row>
    <row r="3875" spans="1:6" x14ac:dyDescent="0.25">
      <c r="A3875" s="84"/>
      <c r="B3875" s="85"/>
      <c r="C3875" s="84"/>
      <c r="D3875" s="86"/>
      <c r="E3875" s="84"/>
      <c r="F3875" s="87"/>
    </row>
    <row r="3876" spans="1:6" x14ac:dyDescent="0.25">
      <c r="A3876" s="84"/>
      <c r="B3876" s="85"/>
      <c r="C3876" s="84"/>
      <c r="D3876" s="86"/>
      <c r="E3876" s="84"/>
      <c r="F3876" s="87"/>
    </row>
    <row r="3877" spans="1:6" x14ac:dyDescent="0.25">
      <c r="A3877" s="84"/>
      <c r="B3877" s="85"/>
      <c r="C3877" s="84"/>
      <c r="D3877" s="86"/>
      <c r="E3877" s="84"/>
      <c r="F3877" s="87"/>
    </row>
    <row r="3878" spans="1:6" x14ac:dyDescent="0.25">
      <c r="A3878" s="84"/>
      <c r="B3878" s="85"/>
      <c r="C3878" s="84"/>
      <c r="D3878" s="86"/>
      <c r="E3878" s="84"/>
      <c r="F3878" s="87"/>
    </row>
    <row r="3879" spans="1:6" x14ac:dyDescent="0.25">
      <c r="A3879" s="84"/>
      <c r="B3879" s="85"/>
      <c r="C3879" s="84"/>
      <c r="D3879" s="86"/>
      <c r="E3879" s="84"/>
      <c r="F3879" s="87"/>
    </row>
    <row r="3880" spans="1:6" x14ac:dyDescent="0.25">
      <c r="A3880" s="84"/>
      <c r="B3880" s="85"/>
      <c r="C3880" s="84"/>
      <c r="D3880" s="86"/>
      <c r="E3880" s="84"/>
      <c r="F3880" s="87"/>
    </row>
    <row r="3881" spans="1:6" x14ac:dyDescent="0.25">
      <c r="A3881" s="84"/>
      <c r="B3881" s="85"/>
      <c r="C3881" s="84"/>
      <c r="D3881" s="86"/>
      <c r="E3881" s="84"/>
      <c r="F3881" s="87"/>
    </row>
    <row r="3882" spans="1:6" x14ac:dyDescent="0.25">
      <c r="A3882" s="84"/>
      <c r="B3882" s="85"/>
      <c r="C3882" s="84"/>
      <c r="D3882" s="86"/>
      <c r="E3882" s="84"/>
      <c r="F3882" s="87"/>
    </row>
    <row r="3883" spans="1:6" x14ac:dyDescent="0.25">
      <c r="A3883" s="84"/>
      <c r="B3883" s="85"/>
      <c r="C3883" s="84"/>
      <c r="D3883" s="86"/>
      <c r="E3883" s="84"/>
      <c r="F3883" s="87"/>
    </row>
    <row r="3884" spans="1:6" x14ac:dyDescent="0.25">
      <c r="A3884" s="84"/>
      <c r="B3884" s="85"/>
      <c r="C3884" s="84"/>
      <c r="D3884" s="86"/>
      <c r="E3884" s="84"/>
      <c r="F3884" s="87"/>
    </row>
    <row r="3885" spans="1:6" x14ac:dyDescent="0.25">
      <c r="A3885" s="84"/>
      <c r="B3885" s="85"/>
      <c r="C3885" s="84"/>
      <c r="D3885" s="86"/>
      <c r="E3885" s="84"/>
      <c r="F3885" s="87"/>
    </row>
    <row r="3886" spans="1:6" x14ac:dyDescent="0.25">
      <c r="A3886" s="84"/>
      <c r="B3886" s="85"/>
      <c r="C3886" s="84"/>
      <c r="D3886" s="86"/>
      <c r="E3886" s="84"/>
      <c r="F3886" s="87"/>
    </row>
    <row r="3887" spans="1:6" x14ac:dyDescent="0.25">
      <c r="A3887" s="84"/>
      <c r="B3887" s="85"/>
      <c r="C3887" s="84"/>
      <c r="D3887" s="86"/>
      <c r="E3887" s="84"/>
      <c r="F3887" s="87"/>
    </row>
    <row r="3888" spans="1:6" x14ac:dyDescent="0.25">
      <c r="A3888" s="84"/>
      <c r="B3888" s="85"/>
      <c r="C3888" s="84"/>
      <c r="D3888" s="86"/>
      <c r="E3888" s="84"/>
      <c r="F3888" s="87"/>
    </row>
    <row r="3889" spans="1:6" x14ac:dyDescent="0.25">
      <c r="A3889" s="84"/>
      <c r="B3889" s="85"/>
      <c r="C3889" s="84"/>
      <c r="D3889" s="86"/>
      <c r="E3889" s="84"/>
      <c r="F3889" s="87"/>
    </row>
    <row r="3890" spans="1:6" x14ac:dyDescent="0.25">
      <c r="A3890" s="84"/>
      <c r="B3890" s="85"/>
      <c r="C3890" s="84"/>
      <c r="D3890" s="86"/>
      <c r="E3890" s="84"/>
      <c r="F3890" s="87"/>
    </row>
    <row r="3891" spans="1:6" x14ac:dyDescent="0.25">
      <c r="A3891" s="84"/>
      <c r="B3891" s="85"/>
      <c r="C3891" s="84"/>
      <c r="D3891" s="86"/>
      <c r="E3891" s="84"/>
      <c r="F3891" s="87"/>
    </row>
    <row r="3892" spans="1:6" x14ac:dyDescent="0.25">
      <c r="A3892" s="84"/>
      <c r="B3892" s="85"/>
      <c r="C3892" s="84"/>
      <c r="D3892" s="86"/>
      <c r="E3892" s="84"/>
      <c r="F3892" s="87"/>
    </row>
    <row r="3893" spans="1:6" x14ac:dyDescent="0.25">
      <c r="A3893" s="84"/>
      <c r="B3893" s="85"/>
      <c r="C3893" s="84"/>
      <c r="D3893" s="86"/>
      <c r="E3893" s="84"/>
      <c r="F3893" s="87"/>
    </row>
    <row r="3894" spans="1:6" x14ac:dyDescent="0.25">
      <c r="A3894" s="84"/>
      <c r="B3894" s="85"/>
      <c r="C3894" s="84"/>
      <c r="D3894" s="86"/>
      <c r="E3894" s="84"/>
      <c r="F3894" s="87"/>
    </row>
    <row r="3895" spans="1:6" x14ac:dyDescent="0.25">
      <c r="A3895" s="84"/>
      <c r="B3895" s="85"/>
      <c r="C3895" s="84"/>
      <c r="D3895" s="86"/>
      <c r="E3895" s="84"/>
      <c r="F3895" s="87"/>
    </row>
    <row r="3896" spans="1:6" x14ac:dyDescent="0.25">
      <c r="A3896" s="84"/>
      <c r="B3896" s="85"/>
      <c r="C3896" s="84"/>
      <c r="D3896" s="86"/>
      <c r="E3896" s="84"/>
      <c r="F3896" s="87"/>
    </row>
    <row r="3897" spans="1:6" x14ac:dyDescent="0.25">
      <c r="A3897" s="84"/>
      <c r="B3897" s="85"/>
      <c r="C3897" s="84"/>
      <c r="D3897" s="86"/>
      <c r="E3897" s="84"/>
      <c r="F3897" s="87"/>
    </row>
    <row r="3898" spans="1:6" x14ac:dyDescent="0.25">
      <c r="A3898" s="84"/>
      <c r="B3898" s="85"/>
      <c r="C3898" s="84"/>
      <c r="D3898" s="86"/>
      <c r="E3898" s="84"/>
      <c r="F3898" s="87"/>
    </row>
    <row r="3899" spans="1:6" x14ac:dyDescent="0.25">
      <c r="A3899" s="84"/>
      <c r="B3899" s="85"/>
      <c r="C3899" s="84"/>
      <c r="D3899" s="86"/>
      <c r="E3899" s="84"/>
      <c r="F3899" s="87"/>
    </row>
    <row r="3900" spans="1:6" x14ac:dyDescent="0.25">
      <c r="A3900" s="84"/>
      <c r="B3900" s="85"/>
      <c r="C3900" s="84"/>
      <c r="D3900" s="86"/>
      <c r="E3900" s="84"/>
      <c r="F3900" s="87"/>
    </row>
    <row r="3901" spans="1:6" x14ac:dyDescent="0.25">
      <c r="A3901" s="84"/>
      <c r="B3901" s="85"/>
      <c r="C3901" s="84"/>
      <c r="D3901" s="86"/>
      <c r="E3901" s="84"/>
      <c r="F3901" s="87"/>
    </row>
    <row r="3902" spans="1:6" x14ac:dyDescent="0.25">
      <c r="A3902" s="84"/>
      <c r="B3902" s="85"/>
      <c r="C3902" s="84"/>
      <c r="D3902" s="86"/>
      <c r="E3902" s="84"/>
      <c r="F3902" s="87"/>
    </row>
    <row r="3903" spans="1:6" x14ac:dyDescent="0.25">
      <c r="A3903" s="84"/>
      <c r="B3903" s="85"/>
      <c r="C3903" s="84"/>
      <c r="D3903" s="86"/>
      <c r="E3903" s="84"/>
      <c r="F3903" s="87"/>
    </row>
    <row r="3904" spans="1:6" x14ac:dyDescent="0.25">
      <c r="A3904" s="84"/>
      <c r="B3904" s="85"/>
      <c r="C3904" s="84"/>
      <c r="D3904" s="86"/>
      <c r="E3904" s="84"/>
      <c r="F3904" s="87"/>
    </row>
    <row r="3905" spans="1:6" x14ac:dyDescent="0.25">
      <c r="A3905" s="84"/>
      <c r="B3905" s="85"/>
      <c r="C3905" s="84"/>
      <c r="D3905" s="86"/>
      <c r="E3905" s="84"/>
      <c r="F3905" s="87"/>
    </row>
    <row r="3906" spans="1:6" x14ac:dyDescent="0.25">
      <c r="A3906" s="84"/>
      <c r="B3906" s="85"/>
      <c r="C3906" s="84"/>
      <c r="D3906" s="86"/>
      <c r="E3906" s="84"/>
      <c r="F3906" s="87"/>
    </row>
    <row r="3907" spans="1:6" x14ac:dyDescent="0.25">
      <c r="A3907" s="84"/>
      <c r="B3907" s="85"/>
      <c r="C3907" s="84"/>
      <c r="D3907" s="86"/>
      <c r="E3907" s="84"/>
      <c r="F3907" s="87"/>
    </row>
    <row r="3908" spans="1:6" x14ac:dyDescent="0.25">
      <c r="A3908" s="84"/>
      <c r="B3908" s="85"/>
      <c r="C3908" s="84"/>
      <c r="D3908" s="86"/>
      <c r="E3908" s="84"/>
      <c r="F3908" s="87"/>
    </row>
    <row r="3909" spans="1:6" x14ac:dyDescent="0.25">
      <c r="A3909" s="84"/>
      <c r="B3909" s="85"/>
      <c r="C3909" s="84"/>
      <c r="D3909" s="86"/>
      <c r="E3909" s="84"/>
      <c r="F3909" s="87"/>
    </row>
    <row r="3910" spans="1:6" x14ac:dyDescent="0.25">
      <c r="A3910" s="84"/>
      <c r="B3910" s="85"/>
      <c r="C3910" s="84"/>
      <c r="D3910" s="86"/>
      <c r="E3910" s="84"/>
      <c r="F3910" s="87"/>
    </row>
    <row r="3911" spans="1:6" x14ac:dyDescent="0.25">
      <c r="A3911" s="84"/>
      <c r="B3911" s="85"/>
      <c r="C3911" s="84"/>
      <c r="D3911" s="86"/>
      <c r="E3911" s="84"/>
      <c r="F3911" s="87"/>
    </row>
    <row r="3912" spans="1:6" x14ac:dyDescent="0.25">
      <c r="A3912" s="84"/>
      <c r="B3912" s="85"/>
      <c r="C3912" s="84"/>
      <c r="D3912" s="86"/>
      <c r="E3912" s="84"/>
      <c r="F3912" s="87"/>
    </row>
    <row r="3913" spans="1:6" x14ac:dyDescent="0.25">
      <c r="A3913" s="84"/>
      <c r="B3913" s="85"/>
      <c r="C3913" s="84"/>
      <c r="D3913" s="86"/>
      <c r="E3913" s="84"/>
      <c r="F3913" s="87"/>
    </row>
    <row r="3914" spans="1:6" x14ac:dyDescent="0.25">
      <c r="A3914" s="84"/>
      <c r="B3914" s="85"/>
      <c r="C3914" s="84"/>
      <c r="D3914" s="86"/>
      <c r="E3914" s="84"/>
      <c r="F3914" s="87"/>
    </row>
    <row r="3915" spans="1:6" x14ac:dyDescent="0.25">
      <c r="A3915" s="84"/>
      <c r="B3915" s="85"/>
      <c r="C3915" s="84"/>
      <c r="D3915" s="86"/>
      <c r="E3915" s="84"/>
      <c r="F3915" s="87"/>
    </row>
    <row r="3916" spans="1:6" x14ac:dyDescent="0.25">
      <c r="A3916" s="84"/>
      <c r="B3916" s="85"/>
      <c r="C3916" s="84"/>
      <c r="D3916" s="86"/>
      <c r="E3916" s="84"/>
      <c r="F3916" s="87"/>
    </row>
    <row r="3917" spans="1:6" x14ac:dyDescent="0.25">
      <c r="A3917" s="84"/>
      <c r="B3917" s="85"/>
      <c r="C3917" s="84"/>
      <c r="D3917" s="86"/>
      <c r="E3917" s="84"/>
      <c r="F3917" s="87"/>
    </row>
    <row r="3918" spans="1:6" x14ac:dyDescent="0.25">
      <c r="A3918" s="84"/>
      <c r="B3918" s="85"/>
      <c r="C3918" s="84"/>
      <c r="D3918" s="86"/>
      <c r="E3918" s="84"/>
      <c r="F3918" s="87"/>
    </row>
    <row r="3919" spans="1:6" x14ac:dyDescent="0.25">
      <c r="A3919" s="84"/>
      <c r="B3919" s="85"/>
      <c r="C3919" s="84"/>
      <c r="D3919" s="86"/>
      <c r="E3919" s="84"/>
      <c r="F3919" s="87"/>
    </row>
    <row r="3920" spans="1:6" x14ac:dyDescent="0.25">
      <c r="A3920" s="84"/>
      <c r="B3920" s="85"/>
      <c r="C3920" s="84"/>
      <c r="D3920" s="86"/>
      <c r="E3920" s="84"/>
      <c r="F3920" s="87"/>
    </row>
    <row r="3921" spans="1:6" x14ac:dyDescent="0.25">
      <c r="A3921" s="84"/>
      <c r="B3921" s="85"/>
      <c r="C3921" s="84"/>
      <c r="D3921" s="86"/>
      <c r="E3921" s="84"/>
      <c r="F3921" s="87"/>
    </row>
    <row r="3922" spans="1:6" x14ac:dyDescent="0.25">
      <c r="A3922" s="84"/>
      <c r="B3922" s="85"/>
      <c r="C3922" s="84"/>
      <c r="D3922" s="86"/>
      <c r="E3922" s="84"/>
      <c r="F3922" s="87"/>
    </row>
    <row r="3923" spans="1:6" x14ac:dyDescent="0.25">
      <c r="A3923" s="84"/>
      <c r="B3923" s="85"/>
      <c r="C3923" s="84"/>
      <c r="D3923" s="86"/>
      <c r="E3923" s="84"/>
      <c r="F3923" s="87"/>
    </row>
    <row r="3924" spans="1:6" x14ac:dyDescent="0.25">
      <c r="A3924" s="84"/>
      <c r="B3924" s="85"/>
      <c r="C3924" s="84"/>
      <c r="D3924" s="86"/>
      <c r="E3924" s="84"/>
      <c r="F3924" s="87"/>
    </row>
    <row r="3925" spans="1:6" x14ac:dyDescent="0.25">
      <c r="A3925" s="84"/>
      <c r="B3925" s="85"/>
      <c r="C3925" s="84"/>
      <c r="D3925" s="86"/>
      <c r="E3925" s="84"/>
      <c r="F3925" s="87"/>
    </row>
    <row r="3926" spans="1:6" x14ac:dyDescent="0.25">
      <c r="A3926" s="84"/>
      <c r="B3926" s="85"/>
      <c r="C3926" s="84"/>
      <c r="D3926" s="86"/>
      <c r="E3926" s="84"/>
      <c r="F3926" s="87"/>
    </row>
    <row r="3927" spans="1:6" x14ac:dyDescent="0.25">
      <c r="A3927" s="84"/>
      <c r="B3927" s="85"/>
      <c r="C3927" s="84"/>
      <c r="D3927" s="86"/>
      <c r="E3927" s="84"/>
      <c r="F3927" s="87"/>
    </row>
    <row r="3928" spans="1:6" x14ac:dyDescent="0.25">
      <c r="A3928" s="84"/>
      <c r="B3928" s="85"/>
      <c r="C3928" s="84"/>
      <c r="D3928" s="86"/>
      <c r="E3928" s="84"/>
      <c r="F3928" s="87"/>
    </row>
    <row r="3929" spans="1:6" x14ac:dyDescent="0.25">
      <c r="A3929" s="84"/>
      <c r="B3929" s="85"/>
      <c r="C3929" s="84"/>
      <c r="D3929" s="86"/>
      <c r="E3929" s="84"/>
      <c r="F3929" s="87"/>
    </row>
    <row r="3930" spans="1:6" x14ac:dyDescent="0.25">
      <c r="A3930" s="84"/>
      <c r="B3930" s="85"/>
      <c r="C3930" s="84"/>
      <c r="D3930" s="86"/>
      <c r="E3930" s="84"/>
      <c r="F3930" s="87"/>
    </row>
    <row r="3931" spans="1:6" x14ac:dyDescent="0.25">
      <c r="A3931" s="84"/>
      <c r="B3931" s="85"/>
      <c r="C3931" s="84"/>
      <c r="D3931" s="86"/>
      <c r="E3931" s="84"/>
      <c r="F3931" s="87"/>
    </row>
    <row r="3932" spans="1:6" x14ac:dyDescent="0.25">
      <c r="A3932" s="84"/>
      <c r="B3932" s="85"/>
      <c r="C3932" s="84"/>
      <c r="D3932" s="86"/>
      <c r="E3932" s="84"/>
      <c r="F3932" s="87"/>
    </row>
    <row r="3933" spans="1:6" x14ac:dyDescent="0.25">
      <c r="A3933" s="84"/>
      <c r="B3933" s="85"/>
      <c r="C3933" s="84"/>
      <c r="D3933" s="86"/>
      <c r="E3933" s="84"/>
      <c r="F3933" s="87"/>
    </row>
    <row r="3934" spans="1:6" x14ac:dyDescent="0.25">
      <c r="A3934" s="84"/>
      <c r="B3934" s="85"/>
      <c r="C3934" s="84"/>
      <c r="D3934" s="86"/>
      <c r="E3934" s="84"/>
      <c r="F3934" s="87"/>
    </row>
    <row r="3935" spans="1:6" x14ac:dyDescent="0.25">
      <c r="A3935" s="84"/>
      <c r="B3935" s="85"/>
      <c r="C3935" s="84"/>
      <c r="D3935" s="86"/>
      <c r="E3935" s="84"/>
      <c r="F3935" s="87"/>
    </row>
    <row r="3936" spans="1:6" x14ac:dyDescent="0.25">
      <c r="A3936" s="84"/>
      <c r="B3936" s="85"/>
      <c r="C3936" s="84"/>
      <c r="D3936" s="86"/>
      <c r="E3936" s="84"/>
      <c r="F3936" s="87"/>
    </row>
    <row r="3937" spans="1:6" x14ac:dyDescent="0.25">
      <c r="A3937" s="84"/>
      <c r="B3937" s="85"/>
      <c r="C3937" s="84"/>
      <c r="D3937" s="86"/>
      <c r="E3937" s="84"/>
      <c r="F3937" s="87"/>
    </row>
    <row r="3938" spans="1:6" x14ac:dyDescent="0.25">
      <c r="A3938" s="84"/>
      <c r="B3938" s="85"/>
      <c r="C3938" s="84"/>
      <c r="D3938" s="86"/>
      <c r="E3938" s="84"/>
      <c r="F3938" s="87"/>
    </row>
    <row r="3939" spans="1:6" x14ac:dyDescent="0.25">
      <c r="A3939" s="84"/>
      <c r="B3939" s="85"/>
      <c r="C3939" s="84"/>
      <c r="D3939" s="86"/>
      <c r="E3939" s="84"/>
      <c r="F3939" s="87"/>
    </row>
    <row r="3940" spans="1:6" x14ac:dyDescent="0.25">
      <c r="A3940" s="84"/>
      <c r="B3940" s="85"/>
      <c r="C3940" s="84"/>
      <c r="D3940" s="86"/>
      <c r="E3940" s="84"/>
      <c r="F3940" s="87"/>
    </row>
    <row r="3941" spans="1:6" x14ac:dyDescent="0.25">
      <c r="A3941" s="84"/>
      <c r="B3941" s="85"/>
      <c r="C3941" s="84"/>
      <c r="D3941" s="86"/>
      <c r="E3941" s="84"/>
      <c r="F3941" s="87"/>
    </row>
    <row r="3942" spans="1:6" x14ac:dyDescent="0.25">
      <c r="A3942" s="84"/>
      <c r="B3942" s="85"/>
      <c r="C3942" s="84"/>
      <c r="D3942" s="86"/>
      <c r="E3942" s="84"/>
      <c r="F3942" s="87"/>
    </row>
    <row r="3943" spans="1:6" x14ac:dyDescent="0.25">
      <c r="A3943" s="84"/>
      <c r="B3943" s="85"/>
      <c r="C3943" s="84"/>
      <c r="D3943" s="86"/>
      <c r="E3943" s="84"/>
      <c r="F3943" s="87"/>
    </row>
    <row r="3944" spans="1:6" x14ac:dyDescent="0.25">
      <c r="A3944" s="84"/>
      <c r="B3944" s="85"/>
      <c r="C3944" s="84"/>
      <c r="D3944" s="86"/>
      <c r="E3944" s="84"/>
      <c r="F3944" s="87"/>
    </row>
    <row r="3945" spans="1:6" x14ac:dyDescent="0.25">
      <c r="A3945" s="84"/>
      <c r="B3945" s="85"/>
      <c r="C3945" s="84"/>
      <c r="D3945" s="86"/>
      <c r="E3945" s="84"/>
      <c r="F3945" s="87"/>
    </row>
    <row r="3946" spans="1:6" x14ac:dyDescent="0.25">
      <c r="A3946" s="84"/>
      <c r="B3946" s="85"/>
      <c r="C3946" s="84"/>
      <c r="D3946" s="86"/>
      <c r="E3946" s="84"/>
      <c r="F3946" s="87"/>
    </row>
    <row r="3947" spans="1:6" x14ac:dyDescent="0.25">
      <c r="A3947" s="84"/>
      <c r="B3947" s="85"/>
      <c r="C3947" s="84"/>
      <c r="D3947" s="86"/>
      <c r="E3947" s="84"/>
      <c r="F3947" s="87"/>
    </row>
    <row r="3948" spans="1:6" x14ac:dyDescent="0.25">
      <c r="A3948" s="84"/>
      <c r="B3948" s="85"/>
      <c r="C3948" s="84"/>
      <c r="D3948" s="86"/>
      <c r="E3948" s="84"/>
      <c r="F3948" s="87"/>
    </row>
    <row r="3949" spans="1:6" x14ac:dyDescent="0.25">
      <c r="A3949" s="84"/>
      <c r="B3949" s="85"/>
      <c r="C3949" s="84"/>
      <c r="D3949" s="86"/>
      <c r="E3949" s="84"/>
      <c r="F3949" s="87"/>
    </row>
    <row r="3950" spans="1:6" x14ac:dyDescent="0.25">
      <c r="A3950" s="84"/>
      <c r="B3950" s="85"/>
      <c r="C3950" s="84"/>
      <c r="D3950" s="86"/>
      <c r="E3950" s="84"/>
      <c r="F3950" s="87"/>
    </row>
    <row r="3951" spans="1:6" x14ac:dyDescent="0.25">
      <c r="A3951" s="84"/>
      <c r="B3951" s="85"/>
      <c r="C3951" s="84"/>
      <c r="D3951" s="86"/>
      <c r="E3951" s="84"/>
      <c r="F3951" s="87"/>
    </row>
    <row r="3952" spans="1:6" x14ac:dyDescent="0.25">
      <c r="A3952" s="84"/>
      <c r="B3952" s="85"/>
      <c r="C3952" s="84"/>
      <c r="D3952" s="86"/>
      <c r="E3952" s="84"/>
      <c r="F3952" s="87"/>
    </row>
    <row r="3953" spans="1:6" x14ac:dyDescent="0.25">
      <c r="A3953" s="84"/>
      <c r="B3953" s="85"/>
      <c r="C3953" s="84"/>
      <c r="D3953" s="86"/>
      <c r="E3953" s="84"/>
      <c r="F3953" s="87"/>
    </row>
    <row r="3954" spans="1:6" x14ac:dyDescent="0.25">
      <c r="A3954" s="84"/>
      <c r="B3954" s="85"/>
      <c r="C3954" s="84"/>
      <c r="D3954" s="86"/>
      <c r="E3954" s="84"/>
      <c r="F3954" s="87"/>
    </row>
    <row r="3955" spans="1:6" x14ac:dyDescent="0.25">
      <c r="A3955" s="84"/>
      <c r="B3955" s="85"/>
      <c r="C3955" s="84"/>
      <c r="D3955" s="86"/>
      <c r="E3955" s="84"/>
      <c r="F3955" s="87"/>
    </row>
    <row r="3956" spans="1:6" x14ac:dyDescent="0.25">
      <c r="A3956" s="84"/>
      <c r="B3956" s="85"/>
      <c r="C3956" s="84"/>
      <c r="D3956" s="86"/>
      <c r="E3956" s="84"/>
      <c r="F3956" s="87"/>
    </row>
    <row r="3957" spans="1:6" x14ac:dyDescent="0.25">
      <c r="A3957" s="84"/>
      <c r="B3957" s="85"/>
      <c r="C3957" s="84"/>
      <c r="D3957" s="86"/>
      <c r="E3957" s="84"/>
      <c r="F3957" s="87"/>
    </row>
    <row r="3958" spans="1:6" x14ac:dyDescent="0.25">
      <c r="A3958" s="84"/>
      <c r="B3958" s="85"/>
      <c r="C3958" s="84"/>
      <c r="D3958" s="86"/>
      <c r="E3958" s="84"/>
      <c r="F3958" s="87"/>
    </row>
    <row r="3959" spans="1:6" x14ac:dyDescent="0.25">
      <c r="A3959" s="84"/>
      <c r="B3959" s="85"/>
      <c r="C3959" s="84"/>
      <c r="D3959" s="86"/>
      <c r="E3959" s="84"/>
      <c r="F3959" s="87"/>
    </row>
    <row r="3960" spans="1:6" x14ac:dyDescent="0.25">
      <c r="A3960" s="84"/>
      <c r="B3960" s="85"/>
      <c r="C3960" s="84"/>
      <c r="D3960" s="86"/>
      <c r="E3960" s="84"/>
      <c r="F3960" s="87"/>
    </row>
    <row r="3961" spans="1:6" x14ac:dyDescent="0.25">
      <c r="A3961" s="84"/>
      <c r="B3961" s="85"/>
      <c r="C3961" s="84"/>
      <c r="D3961" s="86"/>
      <c r="E3961" s="84"/>
      <c r="F3961" s="87"/>
    </row>
    <row r="3962" spans="1:6" x14ac:dyDescent="0.25">
      <c r="A3962" s="84"/>
      <c r="B3962" s="85"/>
      <c r="C3962" s="84"/>
      <c r="D3962" s="86"/>
      <c r="E3962" s="84"/>
      <c r="F3962" s="87"/>
    </row>
    <row r="3963" spans="1:6" x14ac:dyDescent="0.25">
      <c r="A3963" s="84"/>
      <c r="B3963" s="85"/>
      <c r="C3963" s="84"/>
      <c r="D3963" s="86"/>
      <c r="E3963" s="84"/>
      <c r="F3963" s="87"/>
    </row>
    <row r="3964" spans="1:6" x14ac:dyDescent="0.25">
      <c r="A3964" s="84"/>
      <c r="B3964" s="85"/>
      <c r="C3964" s="84"/>
      <c r="D3964" s="86"/>
      <c r="E3964" s="84"/>
      <c r="F3964" s="87"/>
    </row>
    <row r="3965" spans="1:6" x14ac:dyDescent="0.25">
      <c r="A3965" s="84"/>
      <c r="B3965" s="85"/>
      <c r="C3965" s="84"/>
      <c r="D3965" s="86"/>
      <c r="E3965" s="84"/>
      <c r="F3965" s="87"/>
    </row>
    <row r="3966" spans="1:6" x14ac:dyDescent="0.25">
      <c r="A3966" s="84"/>
      <c r="B3966" s="85"/>
      <c r="C3966" s="84"/>
      <c r="D3966" s="86"/>
      <c r="E3966" s="84"/>
      <c r="F3966" s="87"/>
    </row>
    <row r="3967" spans="1:6" x14ac:dyDescent="0.25">
      <c r="A3967" s="84"/>
      <c r="B3967" s="85"/>
      <c r="C3967" s="84"/>
      <c r="D3967" s="86"/>
      <c r="E3967" s="84"/>
      <c r="F3967" s="87"/>
    </row>
    <row r="3968" spans="1:6" x14ac:dyDescent="0.25">
      <c r="A3968" s="84"/>
      <c r="B3968" s="85"/>
      <c r="C3968" s="84"/>
      <c r="D3968" s="86"/>
      <c r="E3968" s="84"/>
      <c r="F3968" s="87"/>
    </row>
    <row r="3969" spans="1:6" x14ac:dyDescent="0.25">
      <c r="A3969" s="84"/>
      <c r="B3969" s="85"/>
      <c r="C3969" s="84"/>
      <c r="D3969" s="86"/>
      <c r="E3969" s="84"/>
      <c r="F3969" s="87"/>
    </row>
    <row r="3970" spans="1:6" x14ac:dyDescent="0.25">
      <c r="A3970" s="84"/>
      <c r="B3970" s="85"/>
      <c r="C3970" s="84"/>
      <c r="D3970" s="86"/>
      <c r="E3970" s="84"/>
      <c r="F3970" s="87"/>
    </row>
    <row r="3971" spans="1:6" x14ac:dyDescent="0.25">
      <c r="A3971" s="84"/>
      <c r="B3971" s="85"/>
      <c r="C3971" s="84"/>
      <c r="D3971" s="86"/>
      <c r="E3971" s="84"/>
      <c r="F3971" s="87"/>
    </row>
    <row r="3972" spans="1:6" x14ac:dyDescent="0.25">
      <c r="A3972" s="84"/>
      <c r="B3972" s="85"/>
      <c r="C3972" s="84"/>
      <c r="D3972" s="86"/>
      <c r="E3972" s="84"/>
      <c r="F3972" s="87"/>
    </row>
    <row r="3973" spans="1:6" x14ac:dyDescent="0.25">
      <c r="A3973" s="84"/>
      <c r="B3973" s="85"/>
      <c r="C3973" s="84"/>
      <c r="D3973" s="86"/>
      <c r="E3973" s="84"/>
      <c r="F3973" s="87"/>
    </row>
    <row r="3974" spans="1:6" x14ac:dyDescent="0.25">
      <c r="A3974" s="84"/>
      <c r="B3974" s="85"/>
      <c r="C3974" s="84"/>
      <c r="D3974" s="86"/>
      <c r="E3974" s="84"/>
      <c r="F3974" s="87"/>
    </row>
    <row r="3975" spans="1:6" x14ac:dyDescent="0.25">
      <c r="A3975" s="84"/>
      <c r="B3975" s="85"/>
      <c r="C3975" s="84"/>
      <c r="D3975" s="86"/>
      <c r="E3975" s="84"/>
      <c r="F3975" s="87"/>
    </row>
    <row r="3976" spans="1:6" x14ac:dyDescent="0.25">
      <c r="A3976" s="84"/>
      <c r="B3976" s="85"/>
      <c r="C3976" s="84"/>
      <c r="D3976" s="86"/>
      <c r="E3976" s="84"/>
      <c r="F3976" s="87"/>
    </row>
    <row r="3977" spans="1:6" x14ac:dyDescent="0.25">
      <c r="A3977" s="84"/>
      <c r="B3977" s="85"/>
      <c r="C3977" s="84"/>
      <c r="D3977" s="86"/>
      <c r="E3977" s="84"/>
      <c r="F3977" s="87"/>
    </row>
    <row r="3978" spans="1:6" x14ac:dyDescent="0.25">
      <c r="A3978" s="84"/>
      <c r="B3978" s="85"/>
      <c r="C3978" s="84"/>
      <c r="D3978" s="86"/>
      <c r="E3978" s="84"/>
      <c r="F3978" s="87"/>
    </row>
    <row r="3979" spans="1:6" x14ac:dyDescent="0.25">
      <c r="A3979" s="84"/>
      <c r="B3979" s="85"/>
      <c r="C3979" s="84"/>
      <c r="D3979" s="86"/>
      <c r="E3979" s="84"/>
      <c r="F3979" s="87"/>
    </row>
    <row r="3980" spans="1:6" x14ac:dyDescent="0.25">
      <c r="A3980" s="84"/>
      <c r="B3980" s="85"/>
      <c r="C3980" s="84"/>
      <c r="D3980" s="86"/>
      <c r="E3980" s="84"/>
      <c r="F3980" s="87"/>
    </row>
    <row r="3981" spans="1:6" x14ac:dyDescent="0.25">
      <c r="A3981" s="84"/>
      <c r="B3981" s="85"/>
      <c r="C3981" s="84"/>
      <c r="D3981" s="86"/>
      <c r="E3981" s="84"/>
      <c r="F3981" s="87"/>
    </row>
    <row r="3982" spans="1:6" x14ac:dyDescent="0.25">
      <c r="A3982" s="84"/>
      <c r="B3982" s="85"/>
      <c r="C3982" s="84"/>
      <c r="D3982" s="86"/>
      <c r="E3982" s="84"/>
      <c r="F3982" s="87"/>
    </row>
    <row r="3983" spans="1:6" x14ac:dyDescent="0.25">
      <c r="A3983" s="84"/>
      <c r="B3983" s="85"/>
      <c r="C3983" s="84"/>
      <c r="D3983" s="86"/>
      <c r="E3983" s="84"/>
      <c r="F3983" s="87"/>
    </row>
    <row r="3984" spans="1:6" x14ac:dyDescent="0.25">
      <c r="A3984" s="84"/>
      <c r="B3984" s="85"/>
      <c r="C3984" s="84"/>
      <c r="D3984" s="86"/>
      <c r="E3984" s="84"/>
      <c r="F3984" s="87"/>
    </row>
    <row r="3985" spans="1:6" x14ac:dyDescent="0.25">
      <c r="A3985" s="84"/>
      <c r="B3985" s="85"/>
      <c r="C3985" s="84"/>
      <c r="D3985" s="86"/>
      <c r="E3985" s="84"/>
      <c r="F3985" s="87"/>
    </row>
    <row r="3986" spans="1:6" x14ac:dyDescent="0.25">
      <c r="A3986" s="84"/>
      <c r="B3986" s="85"/>
      <c r="C3986" s="84"/>
      <c r="D3986" s="86"/>
      <c r="E3986" s="84"/>
      <c r="F3986" s="87"/>
    </row>
    <row r="3987" spans="1:6" x14ac:dyDescent="0.25">
      <c r="A3987" s="84"/>
      <c r="B3987" s="85"/>
      <c r="C3987" s="84"/>
      <c r="D3987" s="86"/>
      <c r="E3987" s="84"/>
      <c r="F3987" s="87"/>
    </row>
    <row r="3988" spans="1:6" x14ac:dyDescent="0.25">
      <c r="A3988" s="84"/>
      <c r="B3988" s="85"/>
      <c r="C3988" s="84"/>
      <c r="D3988" s="86"/>
      <c r="E3988" s="84"/>
      <c r="F3988" s="87"/>
    </row>
    <row r="3989" spans="1:6" x14ac:dyDescent="0.25">
      <c r="A3989" s="84"/>
      <c r="B3989" s="85"/>
      <c r="C3989" s="84"/>
      <c r="D3989" s="86"/>
      <c r="E3989" s="84"/>
      <c r="F3989" s="87"/>
    </row>
    <row r="3990" spans="1:6" x14ac:dyDescent="0.25">
      <c r="A3990" s="84"/>
      <c r="B3990" s="85"/>
      <c r="C3990" s="84"/>
      <c r="D3990" s="86"/>
      <c r="E3990" s="84"/>
      <c r="F3990" s="87"/>
    </row>
    <row r="3991" spans="1:6" x14ac:dyDescent="0.25">
      <c r="A3991" s="84"/>
      <c r="B3991" s="85"/>
      <c r="C3991" s="84"/>
      <c r="D3991" s="86"/>
      <c r="E3991" s="84"/>
      <c r="F3991" s="87"/>
    </row>
    <row r="3992" spans="1:6" x14ac:dyDescent="0.25">
      <c r="A3992" s="84"/>
      <c r="B3992" s="85"/>
      <c r="C3992" s="84"/>
      <c r="D3992" s="86"/>
      <c r="E3992" s="84"/>
      <c r="F3992" s="87"/>
    </row>
    <row r="3993" spans="1:6" x14ac:dyDescent="0.25">
      <c r="A3993" s="84"/>
      <c r="B3993" s="85"/>
      <c r="C3993" s="84"/>
      <c r="D3993" s="86"/>
      <c r="E3993" s="84"/>
      <c r="F3993" s="87"/>
    </row>
    <row r="3994" spans="1:6" x14ac:dyDescent="0.25">
      <c r="A3994" s="84"/>
      <c r="B3994" s="85"/>
      <c r="C3994" s="84"/>
      <c r="D3994" s="86"/>
      <c r="E3994" s="84"/>
      <c r="F3994" s="87"/>
    </row>
    <row r="3995" spans="1:6" x14ac:dyDescent="0.25">
      <c r="A3995" s="84"/>
      <c r="B3995" s="85"/>
      <c r="C3995" s="84"/>
      <c r="D3995" s="86"/>
      <c r="E3995" s="84"/>
      <c r="F3995" s="87"/>
    </row>
    <row r="3996" spans="1:6" x14ac:dyDescent="0.25">
      <c r="A3996" s="84"/>
      <c r="B3996" s="85"/>
      <c r="C3996" s="84"/>
      <c r="D3996" s="86"/>
      <c r="E3996" s="84"/>
      <c r="F3996" s="87"/>
    </row>
    <row r="3997" spans="1:6" x14ac:dyDescent="0.25">
      <c r="A3997" s="84"/>
      <c r="B3997" s="85"/>
      <c r="C3997" s="84"/>
      <c r="D3997" s="86"/>
      <c r="E3997" s="84"/>
      <c r="F3997" s="87"/>
    </row>
    <row r="3998" spans="1:6" x14ac:dyDescent="0.25">
      <c r="A3998" s="84"/>
      <c r="B3998" s="85"/>
      <c r="C3998" s="84"/>
      <c r="D3998" s="86"/>
      <c r="E3998" s="84"/>
      <c r="F3998" s="87"/>
    </row>
    <row r="3999" spans="1:6" x14ac:dyDescent="0.25">
      <c r="A3999" s="84"/>
      <c r="B3999" s="85"/>
      <c r="C3999" s="84"/>
      <c r="D3999" s="86"/>
      <c r="E3999" s="84"/>
      <c r="F3999" s="87"/>
    </row>
    <row r="4000" spans="1:6" x14ac:dyDescent="0.25">
      <c r="A4000" s="84"/>
      <c r="B4000" s="85"/>
      <c r="C4000" s="84"/>
      <c r="D4000" s="86"/>
      <c r="E4000" s="84"/>
      <c r="F4000" s="87"/>
    </row>
    <row r="4001" spans="1:6" x14ac:dyDescent="0.25">
      <c r="A4001" s="84"/>
      <c r="B4001" s="85"/>
      <c r="C4001" s="84"/>
      <c r="D4001" s="86"/>
      <c r="E4001" s="84"/>
      <c r="F4001" s="87"/>
    </row>
    <row r="4002" spans="1:6" x14ac:dyDescent="0.25">
      <c r="A4002" s="84"/>
      <c r="B4002" s="85"/>
      <c r="C4002" s="84"/>
      <c r="D4002" s="86"/>
      <c r="E4002" s="84"/>
      <c r="F4002" s="87"/>
    </row>
    <row r="4003" spans="1:6" x14ac:dyDescent="0.25">
      <c r="A4003" s="84"/>
      <c r="B4003" s="85"/>
      <c r="C4003" s="84"/>
      <c r="D4003" s="86"/>
      <c r="E4003" s="84"/>
      <c r="F4003" s="87"/>
    </row>
    <row r="4004" spans="1:6" x14ac:dyDescent="0.25">
      <c r="A4004" s="84"/>
      <c r="B4004" s="85"/>
      <c r="C4004" s="84"/>
      <c r="D4004" s="86"/>
      <c r="E4004" s="84"/>
      <c r="F4004" s="87"/>
    </row>
    <row r="4005" spans="1:6" x14ac:dyDescent="0.25">
      <c r="A4005" s="84"/>
      <c r="B4005" s="85"/>
      <c r="C4005" s="84"/>
      <c r="D4005" s="86"/>
      <c r="E4005" s="84"/>
      <c r="F4005" s="87"/>
    </row>
    <row r="4006" spans="1:6" x14ac:dyDescent="0.25">
      <c r="A4006" s="84"/>
      <c r="B4006" s="85"/>
      <c r="C4006" s="84"/>
      <c r="D4006" s="86"/>
      <c r="E4006" s="84"/>
      <c r="F4006" s="87"/>
    </row>
    <row r="4007" spans="1:6" x14ac:dyDescent="0.25">
      <c r="A4007" s="84"/>
      <c r="B4007" s="85"/>
      <c r="C4007" s="84"/>
      <c r="D4007" s="86"/>
      <c r="E4007" s="84"/>
      <c r="F4007" s="87"/>
    </row>
    <row r="4008" spans="1:6" x14ac:dyDescent="0.25">
      <c r="A4008" s="84"/>
      <c r="B4008" s="85"/>
      <c r="C4008" s="84"/>
      <c r="D4008" s="86"/>
      <c r="E4008" s="84"/>
      <c r="F4008" s="87"/>
    </row>
    <row r="4009" spans="1:6" x14ac:dyDescent="0.25">
      <c r="A4009" s="84"/>
      <c r="B4009" s="85"/>
      <c r="C4009" s="84"/>
      <c r="D4009" s="86"/>
      <c r="E4009" s="84"/>
      <c r="F4009" s="87"/>
    </row>
    <row r="4010" spans="1:6" x14ac:dyDescent="0.25">
      <c r="A4010" s="84"/>
      <c r="B4010" s="85"/>
      <c r="C4010" s="84"/>
      <c r="D4010" s="86"/>
      <c r="E4010" s="84"/>
      <c r="F4010" s="87"/>
    </row>
    <row r="4011" spans="1:6" x14ac:dyDescent="0.25">
      <c r="A4011" s="84"/>
      <c r="B4011" s="85"/>
      <c r="C4011" s="84"/>
      <c r="D4011" s="86"/>
      <c r="E4011" s="84"/>
      <c r="F4011" s="87"/>
    </row>
    <row r="4012" spans="1:6" x14ac:dyDescent="0.25">
      <c r="A4012" s="84"/>
      <c r="B4012" s="85"/>
      <c r="C4012" s="84"/>
      <c r="D4012" s="86"/>
      <c r="E4012" s="84"/>
      <c r="F4012" s="87"/>
    </row>
    <row r="4013" spans="1:6" x14ac:dyDescent="0.25">
      <c r="A4013" s="84"/>
      <c r="B4013" s="85"/>
      <c r="C4013" s="84"/>
      <c r="D4013" s="86"/>
      <c r="E4013" s="84"/>
      <c r="F4013" s="87"/>
    </row>
    <row r="4014" spans="1:6" x14ac:dyDescent="0.25">
      <c r="A4014" s="84"/>
      <c r="B4014" s="85"/>
      <c r="C4014" s="84"/>
      <c r="D4014" s="86"/>
      <c r="E4014" s="84"/>
      <c r="F4014" s="87"/>
    </row>
    <row r="4015" spans="1:6" x14ac:dyDescent="0.25">
      <c r="A4015" s="84"/>
      <c r="B4015" s="85"/>
      <c r="C4015" s="84"/>
      <c r="D4015" s="86"/>
      <c r="E4015" s="84"/>
      <c r="F4015" s="87"/>
    </row>
    <row r="4016" spans="1:6" x14ac:dyDescent="0.25">
      <c r="A4016" s="84"/>
      <c r="B4016" s="85"/>
      <c r="C4016" s="84"/>
      <c r="D4016" s="86"/>
      <c r="E4016" s="84"/>
      <c r="F4016" s="87"/>
    </row>
    <row r="4017" spans="1:6" x14ac:dyDescent="0.25">
      <c r="A4017" s="84"/>
      <c r="B4017" s="85"/>
      <c r="C4017" s="84"/>
      <c r="D4017" s="86"/>
      <c r="E4017" s="84"/>
      <c r="F4017" s="87"/>
    </row>
    <row r="4018" spans="1:6" x14ac:dyDescent="0.25">
      <c r="A4018" s="84"/>
      <c r="B4018" s="85"/>
      <c r="C4018" s="84"/>
      <c r="D4018" s="86"/>
      <c r="E4018" s="84"/>
      <c r="F4018" s="87"/>
    </row>
    <row r="4019" spans="1:6" x14ac:dyDescent="0.25">
      <c r="A4019" s="84"/>
      <c r="B4019" s="85"/>
      <c r="C4019" s="84"/>
      <c r="D4019" s="86"/>
      <c r="E4019" s="84"/>
      <c r="F4019" s="87"/>
    </row>
    <row r="4020" spans="1:6" x14ac:dyDescent="0.25">
      <c r="A4020" s="84"/>
      <c r="B4020" s="85"/>
      <c r="C4020" s="84"/>
      <c r="D4020" s="86"/>
      <c r="E4020" s="84"/>
      <c r="F4020" s="87"/>
    </row>
    <row r="4021" spans="1:6" x14ac:dyDescent="0.25">
      <c r="A4021" s="84"/>
      <c r="B4021" s="85"/>
      <c r="C4021" s="84"/>
      <c r="D4021" s="86"/>
      <c r="E4021" s="84"/>
      <c r="F4021" s="87"/>
    </row>
    <row r="4022" spans="1:6" x14ac:dyDescent="0.25">
      <c r="A4022" s="84"/>
      <c r="B4022" s="85"/>
      <c r="C4022" s="84"/>
      <c r="D4022" s="86"/>
      <c r="E4022" s="84"/>
      <c r="F4022" s="87"/>
    </row>
    <row r="4023" spans="1:6" x14ac:dyDescent="0.25">
      <c r="A4023" s="84"/>
      <c r="B4023" s="85"/>
      <c r="C4023" s="84"/>
      <c r="D4023" s="86"/>
      <c r="E4023" s="84"/>
      <c r="F4023" s="87"/>
    </row>
    <row r="4024" spans="1:6" x14ac:dyDescent="0.25">
      <c r="A4024" s="84"/>
      <c r="B4024" s="85"/>
      <c r="C4024" s="84"/>
      <c r="D4024" s="86"/>
      <c r="E4024" s="84"/>
      <c r="F4024" s="87"/>
    </row>
    <row r="4025" spans="1:6" x14ac:dyDescent="0.25">
      <c r="A4025" s="84"/>
      <c r="B4025" s="85"/>
      <c r="C4025" s="84"/>
      <c r="D4025" s="86"/>
      <c r="E4025" s="84"/>
      <c r="F4025" s="87"/>
    </row>
    <row r="4026" spans="1:6" x14ac:dyDescent="0.25">
      <c r="A4026" s="84"/>
      <c r="B4026" s="85"/>
      <c r="C4026" s="84"/>
      <c r="D4026" s="86"/>
      <c r="E4026" s="84"/>
      <c r="F4026" s="87"/>
    </row>
    <row r="4027" spans="1:6" x14ac:dyDescent="0.25">
      <c r="A4027" s="84"/>
      <c r="B4027" s="85"/>
      <c r="C4027" s="84"/>
      <c r="D4027" s="86"/>
      <c r="E4027" s="84"/>
      <c r="F4027" s="87"/>
    </row>
    <row r="4028" spans="1:6" x14ac:dyDescent="0.25">
      <c r="A4028" s="84"/>
      <c r="B4028" s="85"/>
      <c r="C4028" s="84"/>
      <c r="D4028" s="86"/>
      <c r="E4028" s="84"/>
      <c r="F4028" s="87"/>
    </row>
    <row r="4029" spans="1:6" x14ac:dyDescent="0.25">
      <c r="A4029" s="84"/>
      <c r="B4029" s="85"/>
      <c r="C4029" s="84"/>
      <c r="D4029" s="86"/>
      <c r="E4029" s="84"/>
      <c r="F4029" s="87"/>
    </row>
    <row r="4030" spans="1:6" x14ac:dyDescent="0.25">
      <c r="A4030" s="84"/>
      <c r="B4030" s="85"/>
      <c r="C4030" s="84"/>
      <c r="D4030" s="86"/>
      <c r="E4030" s="84"/>
      <c r="F4030" s="87"/>
    </row>
    <row r="4031" spans="1:6" x14ac:dyDescent="0.25">
      <c r="A4031" s="84"/>
      <c r="B4031" s="85"/>
      <c r="C4031" s="84"/>
      <c r="D4031" s="86"/>
      <c r="E4031" s="84"/>
      <c r="F4031" s="87"/>
    </row>
    <row r="4032" spans="1:6" x14ac:dyDescent="0.25">
      <c r="A4032" s="84"/>
      <c r="B4032" s="85"/>
      <c r="C4032" s="84"/>
      <c r="D4032" s="86"/>
      <c r="E4032" s="84"/>
      <c r="F4032" s="87"/>
    </row>
    <row r="4033" spans="1:6" x14ac:dyDescent="0.25">
      <c r="A4033" s="84"/>
      <c r="B4033" s="85"/>
      <c r="C4033" s="84"/>
      <c r="D4033" s="86"/>
      <c r="E4033" s="84"/>
      <c r="F4033" s="87"/>
    </row>
    <row r="4034" spans="1:6" x14ac:dyDescent="0.25">
      <c r="A4034" s="84"/>
      <c r="B4034" s="85"/>
      <c r="C4034" s="84"/>
      <c r="D4034" s="86"/>
      <c r="E4034" s="84"/>
      <c r="F4034" s="87"/>
    </row>
    <row r="4035" spans="1:6" x14ac:dyDescent="0.25">
      <c r="A4035" s="84"/>
      <c r="B4035" s="85"/>
      <c r="C4035" s="84"/>
      <c r="D4035" s="86"/>
      <c r="E4035" s="84"/>
      <c r="F4035" s="87"/>
    </row>
    <row r="4036" spans="1:6" x14ac:dyDescent="0.25">
      <c r="A4036" s="84"/>
      <c r="B4036" s="85"/>
      <c r="C4036" s="84"/>
      <c r="D4036" s="86"/>
      <c r="E4036" s="84"/>
      <c r="F4036" s="87"/>
    </row>
    <row r="4037" spans="1:6" x14ac:dyDescent="0.25">
      <c r="A4037" s="84"/>
      <c r="B4037" s="85"/>
      <c r="C4037" s="84"/>
      <c r="D4037" s="86"/>
      <c r="E4037" s="84"/>
      <c r="F4037" s="87"/>
    </row>
    <row r="4038" spans="1:6" x14ac:dyDescent="0.25">
      <c r="A4038" s="84"/>
      <c r="B4038" s="85"/>
      <c r="C4038" s="84"/>
      <c r="D4038" s="86"/>
      <c r="E4038" s="84"/>
      <c r="F4038" s="87"/>
    </row>
    <row r="4039" spans="1:6" x14ac:dyDescent="0.25">
      <c r="A4039" s="84"/>
      <c r="B4039" s="85"/>
      <c r="C4039" s="84"/>
      <c r="D4039" s="86"/>
      <c r="E4039" s="84"/>
      <c r="F4039" s="87"/>
    </row>
    <row r="4040" spans="1:6" x14ac:dyDescent="0.25">
      <c r="A4040" s="84"/>
      <c r="B4040" s="85"/>
      <c r="C4040" s="84"/>
      <c r="D4040" s="86"/>
      <c r="E4040" s="84"/>
      <c r="F4040" s="87"/>
    </row>
    <row r="4041" spans="1:6" x14ac:dyDescent="0.25">
      <c r="A4041" s="84"/>
      <c r="B4041" s="85"/>
      <c r="C4041" s="84"/>
      <c r="D4041" s="86"/>
      <c r="E4041" s="84"/>
      <c r="F4041" s="87"/>
    </row>
    <row r="4042" spans="1:6" x14ac:dyDescent="0.25">
      <c r="A4042" s="84"/>
      <c r="B4042" s="85"/>
      <c r="C4042" s="84"/>
      <c r="D4042" s="86"/>
      <c r="E4042" s="84"/>
      <c r="F4042" s="87"/>
    </row>
    <row r="4043" spans="1:6" x14ac:dyDescent="0.25">
      <c r="A4043" s="84"/>
      <c r="B4043" s="85"/>
      <c r="C4043" s="84"/>
      <c r="D4043" s="86"/>
      <c r="E4043" s="84"/>
      <c r="F4043" s="87"/>
    </row>
    <row r="4044" spans="1:6" x14ac:dyDescent="0.25">
      <c r="A4044" s="84"/>
      <c r="B4044" s="85"/>
      <c r="C4044" s="84"/>
      <c r="D4044" s="86"/>
      <c r="E4044" s="84"/>
      <c r="F4044" s="87"/>
    </row>
    <row r="4045" spans="1:6" x14ac:dyDescent="0.25">
      <c r="A4045" s="84"/>
      <c r="B4045" s="85"/>
      <c r="C4045" s="84"/>
      <c r="D4045" s="86"/>
      <c r="E4045" s="84"/>
      <c r="F4045" s="87"/>
    </row>
    <row r="4046" spans="1:6" x14ac:dyDescent="0.25">
      <c r="A4046" s="84"/>
      <c r="B4046" s="85"/>
      <c r="C4046" s="84"/>
      <c r="D4046" s="86"/>
      <c r="E4046" s="84"/>
      <c r="F4046" s="87"/>
    </row>
    <row r="4047" spans="1:6" x14ac:dyDescent="0.25">
      <c r="A4047" s="84"/>
      <c r="B4047" s="85"/>
      <c r="C4047" s="84"/>
      <c r="D4047" s="86"/>
      <c r="E4047" s="84"/>
      <c r="F4047" s="87"/>
    </row>
    <row r="4048" spans="1:6" x14ac:dyDescent="0.25">
      <c r="A4048" s="84"/>
      <c r="B4048" s="85"/>
      <c r="C4048" s="84"/>
      <c r="D4048" s="86"/>
      <c r="E4048" s="84"/>
      <c r="F4048" s="87"/>
    </row>
    <row r="4049" spans="1:6" x14ac:dyDescent="0.25">
      <c r="A4049" s="84"/>
      <c r="B4049" s="85"/>
      <c r="C4049" s="84"/>
      <c r="D4049" s="86"/>
      <c r="E4049" s="84"/>
      <c r="F4049" s="87"/>
    </row>
    <row r="4050" spans="1:6" x14ac:dyDescent="0.25">
      <c r="A4050" s="84"/>
      <c r="B4050" s="85"/>
      <c r="C4050" s="84"/>
      <c r="D4050" s="86"/>
      <c r="E4050" s="84"/>
      <c r="F4050" s="87"/>
    </row>
    <row r="4051" spans="1:6" x14ac:dyDescent="0.25">
      <c r="A4051" s="84"/>
      <c r="B4051" s="85"/>
      <c r="C4051" s="84"/>
      <c r="D4051" s="86"/>
      <c r="E4051" s="84"/>
      <c r="F4051" s="87"/>
    </row>
    <row r="4052" spans="1:6" x14ac:dyDescent="0.25">
      <c r="A4052" s="84"/>
      <c r="B4052" s="85"/>
      <c r="C4052" s="84"/>
      <c r="D4052" s="86"/>
      <c r="E4052" s="84"/>
      <c r="F4052" s="87"/>
    </row>
    <row r="4053" spans="1:6" x14ac:dyDescent="0.25">
      <c r="A4053" s="84"/>
      <c r="B4053" s="85"/>
      <c r="C4053" s="84"/>
      <c r="D4053" s="86"/>
      <c r="E4053" s="84"/>
      <c r="F4053" s="87"/>
    </row>
    <row r="4054" spans="1:6" x14ac:dyDescent="0.25">
      <c r="A4054" s="84"/>
      <c r="B4054" s="85"/>
      <c r="C4054" s="84"/>
      <c r="D4054" s="86"/>
      <c r="E4054" s="84"/>
      <c r="F4054" s="87"/>
    </row>
    <row r="4055" spans="1:6" x14ac:dyDescent="0.25">
      <c r="A4055" s="84"/>
      <c r="B4055" s="85"/>
      <c r="C4055" s="84"/>
      <c r="D4055" s="86"/>
      <c r="E4055" s="84"/>
      <c r="F4055" s="87"/>
    </row>
    <row r="4056" spans="1:6" x14ac:dyDescent="0.25">
      <c r="A4056" s="84"/>
      <c r="B4056" s="85"/>
      <c r="C4056" s="84"/>
      <c r="D4056" s="86"/>
      <c r="E4056" s="84"/>
      <c r="F4056" s="87"/>
    </row>
    <row r="4057" spans="1:6" x14ac:dyDescent="0.25">
      <c r="A4057" s="84"/>
      <c r="B4057" s="85"/>
      <c r="C4057" s="84"/>
      <c r="D4057" s="86"/>
      <c r="E4057" s="84"/>
      <c r="F4057" s="87"/>
    </row>
    <row r="4058" spans="1:6" x14ac:dyDescent="0.25">
      <c r="A4058" s="84"/>
      <c r="B4058" s="85"/>
      <c r="C4058" s="84"/>
      <c r="D4058" s="86"/>
      <c r="E4058" s="84"/>
      <c r="F4058" s="87"/>
    </row>
    <row r="4059" spans="1:6" x14ac:dyDescent="0.25">
      <c r="A4059" s="84"/>
      <c r="B4059" s="85"/>
      <c r="C4059" s="84"/>
      <c r="D4059" s="86"/>
      <c r="E4059" s="84"/>
      <c r="F4059" s="87"/>
    </row>
    <row r="4060" spans="1:6" x14ac:dyDescent="0.25">
      <c r="A4060" s="84"/>
      <c r="B4060" s="85"/>
      <c r="C4060" s="84"/>
      <c r="D4060" s="86"/>
      <c r="E4060" s="84"/>
      <c r="F4060" s="87"/>
    </row>
    <row r="4061" spans="1:6" x14ac:dyDescent="0.25">
      <c r="A4061" s="84"/>
      <c r="B4061" s="85"/>
      <c r="C4061" s="84"/>
      <c r="D4061" s="86"/>
      <c r="E4061" s="84"/>
      <c r="F4061" s="87"/>
    </row>
    <row r="4062" spans="1:6" x14ac:dyDescent="0.25">
      <c r="A4062" s="84"/>
      <c r="B4062" s="85"/>
      <c r="C4062" s="84"/>
      <c r="D4062" s="86"/>
      <c r="E4062" s="84"/>
      <c r="F4062" s="87"/>
    </row>
    <row r="4063" spans="1:6" x14ac:dyDescent="0.25">
      <c r="A4063" s="84"/>
      <c r="B4063" s="85"/>
      <c r="C4063" s="84"/>
      <c r="D4063" s="86"/>
      <c r="E4063" s="84"/>
      <c r="F4063" s="87"/>
    </row>
    <row r="4064" spans="1:6" x14ac:dyDescent="0.25">
      <c r="A4064" s="84"/>
      <c r="B4064" s="85"/>
      <c r="C4064" s="84"/>
      <c r="D4064" s="86"/>
      <c r="E4064" s="84"/>
      <c r="F4064" s="87"/>
    </row>
    <row r="4065" spans="1:6" x14ac:dyDescent="0.25">
      <c r="A4065" s="84"/>
      <c r="B4065" s="85"/>
      <c r="C4065" s="84"/>
      <c r="D4065" s="86"/>
      <c r="E4065" s="84"/>
      <c r="F4065" s="87"/>
    </row>
    <row r="4066" spans="1:6" x14ac:dyDescent="0.25">
      <c r="A4066" s="84"/>
      <c r="B4066" s="85"/>
      <c r="C4066" s="84"/>
      <c r="D4066" s="86"/>
      <c r="E4066" s="84"/>
      <c r="F4066" s="87"/>
    </row>
    <row r="4067" spans="1:6" x14ac:dyDescent="0.25">
      <c r="A4067" s="84"/>
      <c r="B4067" s="85"/>
      <c r="C4067" s="84"/>
      <c r="D4067" s="86"/>
      <c r="E4067" s="84"/>
      <c r="F4067" s="87"/>
    </row>
    <row r="4068" spans="1:6" x14ac:dyDescent="0.25">
      <c r="A4068" s="84"/>
      <c r="B4068" s="85"/>
      <c r="C4068" s="84"/>
      <c r="D4068" s="86"/>
      <c r="E4068" s="84"/>
      <c r="F4068" s="87"/>
    </row>
    <row r="4069" spans="1:6" x14ac:dyDescent="0.25">
      <c r="A4069" s="84"/>
      <c r="B4069" s="85"/>
      <c r="C4069" s="84"/>
      <c r="D4069" s="86"/>
      <c r="E4069" s="84"/>
      <c r="F4069" s="87"/>
    </row>
    <row r="4070" spans="1:6" x14ac:dyDescent="0.25">
      <c r="A4070" s="84"/>
      <c r="B4070" s="85"/>
      <c r="C4070" s="84"/>
      <c r="D4070" s="86"/>
      <c r="E4070" s="84"/>
      <c r="F4070" s="87"/>
    </row>
    <row r="4071" spans="1:6" x14ac:dyDescent="0.25">
      <c r="A4071" s="84"/>
      <c r="B4071" s="85"/>
      <c r="C4071" s="84"/>
      <c r="D4071" s="86"/>
      <c r="E4071" s="84"/>
      <c r="F4071" s="87"/>
    </row>
    <row r="4072" spans="1:6" x14ac:dyDescent="0.25">
      <c r="A4072" s="84"/>
      <c r="B4072" s="85"/>
      <c r="C4072" s="84"/>
      <c r="D4072" s="86"/>
      <c r="E4072" s="84"/>
      <c r="F4072" s="87"/>
    </row>
    <row r="4073" spans="1:6" x14ac:dyDescent="0.25">
      <c r="A4073" s="84"/>
      <c r="B4073" s="85"/>
      <c r="C4073" s="84"/>
      <c r="D4073" s="86"/>
      <c r="E4073" s="84"/>
      <c r="F4073" s="87"/>
    </row>
    <row r="4074" spans="1:6" x14ac:dyDescent="0.25">
      <c r="A4074" s="84"/>
      <c r="B4074" s="85"/>
      <c r="C4074" s="84"/>
      <c r="D4074" s="86"/>
      <c r="E4074" s="84"/>
      <c r="F4074" s="87"/>
    </row>
    <row r="4075" spans="1:6" x14ac:dyDescent="0.25">
      <c r="A4075" s="84"/>
      <c r="B4075" s="85"/>
      <c r="C4075" s="84"/>
      <c r="D4075" s="86"/>
      <c r="E4075" s="84"/>
      <c r="F4075" s="87"/>
    </row>
    <row r="4076" spans="1:6" x14ac:dyDescent="0.25">
      <c r="A4076" s="84"/>
      <c r="B4076" s="85"/>
      <c r="C4076" s="84"/>
      <c r="D4076" s="86"/>
      <c r="E4076" s="84"/>
      <c r="F4076" s="87"/>
    </row>
    <row r="4077" spans="1:6" x14ac:dyDescent="0.25">
      <c r="A4077" s="84"/>
      <c r="B4077" s="85"/>
      <c r="C4077" s="84"/>
      <c r="D4077" s="86"/>
      <c r="E4077" s="84"/>
      <c r="F4077" s="87"/>
    </row>
    <row r="4078" spans="1:6" x14ac:dyDescent="0.25">
      <c r="A4078" s="84"/>
      <c r="B4078" s="85"/>
      <c r="C4078" s="84"/>
      <c r="D4078" s="86"/>
      <c r="E4078" s="84"/>
      <c r="F4078" s="87"/>
    </row>
    <row r="4079" spans="1:6" x14ac:dyDescent="0.25">
      <c r="A4079" s="84"/>
      <c r="B4079" s="85"/>
      <c r="C4079" s="84"/>
      <c r="D4079" s="86"/>
      <c r="E4079" s="84"/>
      <c r="F4079" s="87"/>
    </row>
    <row r="4080" spans="1:6" x14ac:dyDescent="0.25">
      <c r="A4080" s="84"/>
      <c r="B4080" s="85"/>
      <c r="C4080" s="84"/>
      <c r="D4080" s="86"/>
      <c r="E4080" s="84"/>
      <c r="F4080" s="87"/>
    </row>
    <row r="4081" spans="1:6" x14ac:dyDescent="0.25">
      <c r="A4081" s="84"/>
      <c r="B4081" s="85"/>
      <c r="C4081" s="84"/>
      <c r="D4081" s="86"/>
      <c r="E4081" s="84"/>
      <c r="F4081" s="87"/>
    </row>
    <row r="4082" spans="1:6" x14ac:dyDescent="0.25">
      <c r="A4082" s="84"/>
      <c r="B4082" s="85"/>
      <c r="C4082" s="84"/>
      <c r="D4082" s="86"/>
      <c r="E4082" s="84"/>
      <c r="F4082" s="87"/>
    </row>
    <row r="4083" spans="1:6" x14ac:dyDescent="0.25">
      <c r="A4083" s="84"/>
      <c r="B4083" s="85"/>
      <c r="C4083" s="84"/>
      <c r="D4083" s="86"/>
      <c r="E4083" s="84"/>
      <c r="F4083" s="87"/>
    </row>
    <row r="4084" spans="1:6" x14ac:dyDescent="0.25">
      <c r="A4084" s="84"/>
      <c r="B4084" s="85"/>
      <c r="C4084" s="84"/>
      <c r="D4084" s="86"/>
      <c r="E4084" s="84"/>
      <c r="F4084" s="87"/>
    </row>
    <row r="4085" spans="1:6" x14ac:dyDescent="0.25">
      <c r="A4085" s="84"/>
      <c r="B4085" s="85"/>
      <c r="C4085" s="84"/>
      <c r="D4085" s="86"/>
      <c r="E4085" s="84"/>
      <c r="F4085" s="87"/>
    </row>
    <row r="4086" spans="1:6" x14ac:dyDescent="0.25">
      <c r="A4086" s="84"/>
      <c r="B4086" s="85"/>
      <c r="C4086" s="84"/>
      <c r="D4086" s="86"/>
      <c r="E4086" s="84"/>
      <c r="F4086" s="87"/>
    </row>
    <row r="4087" spans="1:6" x14ac:dyDescent="0.25">
      <c r="A4087" s="84"/>
      <c r="B4087" s="85"/>
      <c r="C4087" s="84"/>
      <c r="D4087" s="86"/>
      <c r="E4087" s="84"/>
      <c r="F4087" s="87"/>
    </row>
    <row r="4088" spans="1:6" x14ac:dyDescent="0.25">
      <c r="A4088" s="84"/>
      <c r="B4088" s="85"/>
      <c r="C4088" s="84"/>
      <c r="D4088" s="86"/>
      <c r="E4088" s="84"/>
      <c r="F4088" s="87"/>
    </row>
    <row r="4089" spans="1:6" x14ac:dyDescent="0.25">
      <c r="A4089" s="84"/>
      <c r="B4089" s="85"/>
      <c r="C4089" s="84"/>
      <c r="D4089" s="86"/>
      <c r="E4089" s="84"/>
      <c r="F4089" s="87"/>
    </row>
    <row r="4090" spans="1:6" x14ac:dyDescent="0.25">
      <c r="A4090" s="84"/>
      <c r="B4090" s="85"/>
      <c r="C4090" s="84"/>
      <c r="D4090" s="86"/>
      <c r="E4090" s="84"/>
      <c r="F4090" s="87"/>
    </row>
    <row r="4091" spans="1:6" x14ac:dyDescent="0.25">
      <c r="A4091" s="84"/>
      <c r="B4091" s="85"/>
      <c r="C4091" s="84"/>
      <c r="D4091" s="86"/>
      <c r="E4091" s="84"/>
      <c r="F4091" s="87"/>
    </row>
    <row r="4092" spans="1:6" x14ac:dyDescent="0.25">
      <c r="A4092" s="84"/>
      <c r="B4092" s="85"/>
      <c r="C4092" s="84"/>
      <c r="D4092" s="86"/>
      <c r="E4092" s="84"/>
      <c r="F4092" s="87"/>
    </row>
    <row r="4093" spans="1:6" x14ac:dyDescent="0.25">
      <c r="A4093" s="84"/>
      <c r="B4093" s="85"/>
      <c r="C4093" s="84"/>
      <c r="D4093" s="86"/>
      <c r="E4093" s="84"/>
      <c r="F4093" s="87"/>
    </row>
    <row r="4094" spans="1:6" x14ac:dyDescent="0.25">
      <c r="A4094" s="84"/>
      <c r="B4094" s="85"/>
      <c r="C4094" s="84"/>
      <c r="D4094" s="86"/>
      <c r="E4094" s="84"/>
      <c r="F4094" s="87"/>
    </row>
    <row r="4095" spans="1:6" x14ac:dyDescent="0.25">
      <c r="A4095" s="84"/>
      <c r="B4095" s="85"/>
      <c r="C4095" s="84"/>
      <c r="D4095" s="86"/>
      <c r="E4095" s="84"/>
      <c r="F4095" s="87"/>
    </row>
    <row r="4096" spans="1:6" x14ac:dyDescent="0.25">
      <c r="A4096" s="84"/>
      <c r="B4096" s="85"/>
      <c r="C4096" s="84"/>
      <c r="D4096" s="86"/>
      <c r="E4096" s="84"/>
      <c r="F4096" s="87"/>
    </row>
    <row r="4097" spans="1:6" x14ac:dyDescent="0.25">
      <c r="A4097" s="84"/>
      <c r="B4097" s="85"/>
      <c r="C4097" s="84"/>
      <c r="D4097" s="86"/>
      <c r="E4097" s="84"/>
      <c r="F4097" s="87"/>
    </row>
    <row r="4098" spans="1:6" x14ac:dyDescent="0.25">
      <c r="A4098" s="84"/>
      <c r="B4098" s="85"/>
      <c r="C4098" s="84"/>
      <c r="D4098" s="86"/>
      <c r="E4098" s="84"/>
      <c r="F4098" s="87"/>
    </row>
    <row r="4099" spans="1:6" x14ac:dyDescent="0.25">
      <c r="A4099" s="84"/>
      <c r="B4099" s="85"/>
      <c r="C4099" s="84"/>
      <c r="D4099" s="86"/>
      <c r="E4099" s="84"/>
      <c r="F4099" s="87"/>
    </row>
    <row r="4100" spans="1:6" x14ac:dyDescent="0.25">
      <c r="A4100" s="84"/>
      <c r="B4100" s="85"/>
      <c r="C4100" s="84"/>
      <c r="D4100" s="86"/>
      <c r="E4100" s="84"/>
      <c r="F4100" s="87"/>
    </row>
    <row r="4101" spans="1:6" x14ac:dyDescent="0.25">
      <c r="A4101" s="84"/>
      <c r="B4101" s="85"/>
      <c r="C4101" s="84"/>
      <c r="D4101" s="86"/>
      <c r="E4101" s="84"/>
      <c r="F4101" s="87"/>
    </row>
    <row r="4102" spans="1:6" x14ac:dyDescent="0.25">
      <c r="A4102" s="84"/>
      <c r="B4102" s="85"/>
      <c r="C4102" s="84"/>
      <c r="D4102" s="86"/>
      <c r="E4102" s="84"/>
      <c r="F4102" s="87"/>
    </row>
    <row r="4103" spans="1:6" x14ac:dyDescent="0.25">
      <c r="A4103" s="84"/>
      <c r="B4103" s="85"/>
      <c r="C4103" s="84"/>
      <c r="D4103" s="86"/>
      <c r="E4103" s="84"/>
      <c r="F4103" s="87"/>
    </row>
    <row r="4104" spans="1:6" x14ac:dyDescent="0.25">
      <c r="A4104" s="84"/>
      <c r="B4104" s="85"/>
      <c r="C4104" s="84"/>
      <c r="D4104" s="86"/>
      <c r="E4104" s="84"/>
      <c r="F4104" s="87"/>
    </row>
    <row r="4105" spans="1:6" x14ac:dyDescent="0.25">
      <c r="A4105" s="84"/>
      <c r="B4105" s="85"/>
      <c r="C4105" s="84"/>
      <c r="D4105" s="86"/>
      <c r="E4105" s="84"/>
      <c r="F4105" s="87"/>
    </row>
    <row r="4106" spans="1:6" x14ac:dyDescent="0.25">
      <c r="A4106" s="84"/>
      <c r="B4106" s="85"/>
      <c r="C4106" s="84"/>
      <c r="D4106" s="86"/>
      <c r="E4106" s="84"/>
      <c r="F4106" s="87"/>
    </row>
    <row r="4107" spans="1:6" x14ac:dyDescent="0.25">
      <c r="A4107" s="84"/>
      <c r="B4107" s="85"/>
      <c r="C4107" s="84"/>
      <c r="D4107" s="86"/>
      <c r="E4107" s="84"/>
      <c r="F4107" s="87"/>
    </row>
    <row r="4108" spans="1:6" x14ac:dyDescent="0.25">
      <c r="A4108" s="84"/>
      <c r="B4108" s="85"/>
      <c r="C4108" s="84"/>
      <c r="D4108" s="86"/>
      <c r="E4108" s="84"/>
      <c r="F4108" s="87"/>
    </row>
    <row r="4109" spans="1:6" x14ac:dyDescent="0.25">
      <c r="A4109" s="84"/>
      <c r="B4109" s="85"/>
      <c r="C4109" s="84"/>
      <c r="D4109" s="86"/>
      <c r="E4109" s="84"/>
      <c r="F4109" s="87"/>
    </row>
    <row r="4110" spans="1:6" x14ac:dyDescent="0.25">
      <c r="A4110" s="84"/>
      <c r="B4110" s="85"/>
      <c r="C4110" s="84"/>
      <c r="D4110" s="86"/>
      <c r="E4110" s="84"/>
      <c r="F4110" s="87"/>
    </row>
    <row r="4111" spans="1:6" x14ac:dyDescent="0.25">
      <c r="A4111" s="84"/>
      <c r="B4111" s="85"/>
      <c r="C4111" s="84"/>
      <c r="D4111" s="86"/>
      <c r="E4111" s="84"/>
      <c r="F4111" s="87"/>
    </row>
    <row r="4112" spans="1:6" x14ac:dyDescent="0.25">
      <c r="A4112" s="84"/>
      <c r="B4112" s="85"/>
      <c r="C4112" s="84"/>
      <c r="D4112" s="86"/>
      <c r="E4112" s="84"/>
      <c r="F4112" s="87"/>
    </row>
    <row r="4113" spans="1:6" x14ac:dyDescent="0.25">
      <c r="A4113" s="84"/>
      <c r="B4113" s="85"/>
      <c r="C4113" s="84"/>
      <c r="D4113" s="86"/>
      <c r="E4113" s="84"/>
      <c r="F4113" s="87"/>
    </row>
    <row r="4114" spans="1:6" x14ac:dyDescent="0.25">
      <c r="A4114" s="84"/>
      <c r="B4114" s="85"/>
      <c r="C4114" s="84"/>
      <c r="D4114" s="86"/>
      <c r="E4114" s="84"/>
      <c r="F4114" s="87"/>
    </row>
    <row r="4115" spans="1:6" x14ac:dyDescent="0.25">
      <c r="A4115" s="84"/>
      <c r="B4115" s="85"/>
      <c r="C4115" s="84"/>
      <c r="D4115" s="86"/>
      <c r="E4115" s="84"/>
      <c r="F4115" s="87"/>
    </row>
    <row r="4116" spans="1:6" x14ac:dyDescent="0.25">
      <c r="A4116" s="84"/>
      <c r="B4116" s="85"/>
      <c r="C4116" s="84"/>
      <c r="D4116" s="86"/>
      <c r="E4116" s="84"/>
      <c r="F4116" s="87"/>
    </row>
    <row r="4117" spans="1:6" x14ac:dyDescent="0.25">
      <c r="A4117" s="84"/>
      <c r="B4117" s="85"/>
      <c r="C4117" s="84"/>
      <c r="D4117" s="86"/>
      <c r="E4117" s="84"/>
      <c r="F4117" s="87"/>
    </row>
    <row r="4118" spans="1:6" x14ac:dyDescent="0.25">
      <c r="A4118" s="84"/>
      <c r="B4118" s="85"/>
      <c r="C4118" s="84"/>
      <c r="D4118" s="86"/>
      <c r="E4118" s="84"/>
      <c r="F4118" s="87"/>
    </row>
    <row r="4119" spans="1:6" x14ac:dyDescent="0.25">
      <c r="A4119" s="84"/>
      <c r="B4119" s="85"/>
      <c r="C4119" s="84"/>
      <c r="D4119" s="86"/>
      <c r="E4119" s="84"/>
      <c r="F4119" s="87"/>
    </row>
    <row r="4120" spans="1:6" x14ac:dyDescent="0.25">
      <c r="A4120" s="84"/>
      <c r="B4120" s="85"/>
      <c r="C4120" s="84"/>
      <c r="D4120" s="86"/>
      <c r="E4120" s="84"/>
      <c r="F4120" s="87"/>
    </row>
    <row r="4121" spans="1:6" x14ac:dyDescent="0.25">
      <c r="A4121" s="84"/>
      <c r="B4121" s="85"/>
      <c r="C4121" s="84"/>
      <c r="D4121" s="86"/>
      <c r="E4121" s="84"/>
      <c r="F4121" s="87"/>
    </row>
    <row r="4122" spans="1:6" x14ac:dyDescent="0.25">
      <c r="A4122" s="84"/>
      <c r="B4122" s="85"/>
      <c r="C4122" s="84"/>
      <c r="D4122" s="86"/>
      <c r="E4122" s="84"/>
      <c r="F4122" s="87"/>
    </row>
    <row r="4123" spans="1:6" x14ac:dyDescent="0.25">
      <c r="A4123" s="84"/>
      <c r="B4123" s="85"/>
      <c r="C4123" s="84"/>
      <c r="D4123" s="86"/>
      <c r="E4123" s="84"/>
      <c r="F4123" s="87"/>
    </row>
    <row r="4124" spans="1:6" x14ac:dyDescent="0.25">
      <c r="A4124" s="84"/>
      <c r="B4124" s="85"/>
      <c r="C4124" s="84"/>
      <c r="D4124" s="86"/>
      <c r="E4124" s="84"/>
      <c r="F4124" s="87"/>
    </row>
    <row r="4125" spans="1:6" x14ac:dyDescent="0.25">
      <c r="A4125" s="84"/>
      <c r="B4125" s="85"/>
      <c r="C4125" s="84"/>
      <c r="D4125" s="86"/>
      <c r="E4125" s="84"/>
      <c r="F4125" s="87"/>
    </row>
    <row r="4126" spans="1:6" x14ac:dyDescent="0.25">
      <c r="A4126" s="84"/>
      <c r="B4126" s="85"/>
      <c r="C4126" s="84"/>
      <c r="D4126" s="86"/>
      <c r="E4126" s="84"/>
      <c r="F4126" s="87"/>
    </row>
    <row r="4127" spans="1:6" x14ac:dyDescent="0.25">
      <c r="A4127" s="84"/>
      <c r="B4127" s="85"/>
      <c r="C4127" s="84"/>
      <c r="D4127" s="86"/>
      <c r="E4127" s="84"/>
      <c r="F4127" s="87"/>
    </row>
    <row r="4128" spans="1:6" x14ac:dyDescent="0.25">
      <c r="A4128" s="84"/>
      <c r="B4128" s="85"/>
      <c r="C4128" s="84"/>
      <c r="D4128" s="86"/>
      <c r="E4128" s="84"/>
      <c r="F4128" s="87"/>
    </row>
    <row r="4129" spans="1:6" x14ac:dyDescent="0.25">
      <c r="A4129" s="84"/>
      <c r="B4129" s="85"/>
      <c r="C4129" s="84"/>
      <c r="D4129" s="86"/>
      <c r="E4129" s="84"/>
      <c r="F4129" s="87"/>
    </row>
    <row r="4130" spans="1:6" x14ac:dyDescent="0.25">
      <c r="A4130" s="84"/>
      <c r="B4130" s="85"/>
      <c r="C4130" s="84"/>
      <c r="D4130" s="86"/>
      <c r="E4130" s="84"/>
      <c r="F4130" s="87"/>
    </row>
    <row r="4131" spans="1:6" x14ac:dyDescent="0.25">
      <c r="A4131" s="84"/>
      <c r="B4131" s="85"/>
      <c r="C4131" s="84"/>
      <c r="D4131" s="86"/>
      <c r="E4131" s="84"/>
      <c r="F4131" s="87"/>
    </row>
    <row r="4132" spans="1:6" x14ac:dyDescent="0.25">
      <c r="A4132" s="84"/>
      <c r="B4132" s="85"/>
      <c r="C4132" s="84"/>
      <c r="D4132" s="86"/>
      <c r="E4132" s="84"/>
      <c r="F4132" s="87"/>
    </row>
    <row r="4133" spans="1:6" x14ac:dyDescent="0.25">
      <c r="A4133" s="84"/>
      <c r="B4133" s="85"/>
      <c r="C4133" s="84"/>
      <c r="D4133" s="86"/>
      <c r="E4133" s="84"/>
      <c r="F4133" s="87"/>
    </row>
    <row r="4134" spans="1:6" x14ac:dyDescent="0.25">
      <c r="A4134" s="84"/>
      <c r="B4134" s="85"/>
      <c r="C4134" s="84"/>
      <c r="D4134" s="86"/>
      <c r="E4134" s="84"/>
      <c r="F4134" s="87"/>
    </row>
    <row r="4135" spans="1:6" x14ac:dyDescent="0.25">
      <c r="A4135" s="84"/>
      <c r="B4135" s="85"/>
      <c r="C4135" s="84"/>
      <c r="D4135" s="86"/>
      <c r="E4135" s="84"/>
      <c r="F4135" s="87"/>
    </row>
    <row r="4136" spans="1:6" x14ac:dyDescent="0.25">
      <c r="A4136" s="84"/>
      <c r="B4136" s="85"/>
      <c r="C4136" s="84"/>
      <c r="D4136" s="86"/>
      <c r="E4136" s="84"/>
      <c r="F4136" s="87"/>
    </row>
    <row r="4137" spans="1:6" x14ac:dyDescent="0.25">
      <c r="A4137" s="84"/>
      <c r="B4137" s="85"/>
      <c r="C4137" s="84"/>
      <c r="D4137" s="86"/>
      <c r="E4137" s="84"/>
      <c r="F4137" s="87"/>
    </row>
    <row r="4138" spans="1:6" x14ac:dyDescent="0.25">
      <c r="A4138" s="84"/>
      <c r="B4138" s="85"/>
      <c r="C4138" s="84"/>
      <c r="D4138" s="86"/>
      <c r="E4138" s="84"/>
      <c r="F4138" s="87"/>
    </row>
    <row r="4139" spans="1:6" x14ac:dyDescent="0.25">
      <c r="A4139" s="84"/>
      <c r="B4139" s="85"/>
      <c r="C4139" s="84"/>
      <c r="D4139" s="86"/>
      <c r="E4139" s="84"/>
      <c r="F4139" s="87"/>
    </row>
    <row r="4140" spans="1:6" x14ac:dyDescent="0.25">
      <c r="A4140" s="84"/>
      <c r="B4140" s="85"/>
      <c r="C4140" s="84"/>
      <c r="D4140" s="86"/>
      <c r="E4140" s="84"/>
      <c r="F4140" s="87"/>
    </row>
    <row r="4141" spans="1:6" x14ac:dyDescent="0.25">
      <c r="A4141" s="84"/>
      <c r="B4141" s="85"/>
      <c r="C4141" s="84"/>
      <c r="D4141" s="86"/>
      <c r="E4141" s="84"/>
      <c r="F4141" s="87"/>
    </row>
    <row r="4142" spans="1:6" x14ac:dyDescent="0.25">
      <c r="A4142" s="84"/>
      <c r="B4142" s="85"/>
      <c r="C4142" s="84"/>
      <c r="D4142" s="86"/>
      <c r="E4142" s="84"/>
      <c r="F4142" s="87"/>
    </row>
    <row r="4143" spans="1:6" x14ac:dyDescent="0.25">
      <c r="A4143" s="84"/>
      <c r="B4143" s="85"/>
      <c r="C4143" s="84"/>
      <c r="D4143" s="86"/>
      <c r="E4143" s="84"/>
      <c r="F4143" s="87"/>
    </row>
    <row r="4144" spans="1:6" x14ac:dyDescent="0.25">
      <c r="A4144" s="84"/>
      <c r="B4144" s="85"/>
      <c r="C4144" s="84"/>
      <c r="D4144" s="86"/>
      <c r="E4144" s="84"/>
      <c r="F4144" s="87"/>
    </row>
    <row r="4145" spans="1:6" x14ac:dyDescent="0.25">
      <c r="A4145" s="84"/>
      <c r="B4145" s="85"/>
      <c r="C4145" s="84"/>
      <c r="D4145" s="86"/>
      <c r="E4145" s="84"/>
      <c r="F4145" s="87"/>
    </row>
    <row r="4146" spans="1:6" x14ac:dyDescent="0.25">
      <c r="A4146" s="84"/>
      <c r="B4146" s="85"/>
      <c r="C4146" s="84"/>
      <c r="D4146" s="86"/>
      <c r="E4146" s="84"/>
      <c r="F4146" s="87"/>
    </row>
    <row r="4147" spans="1:6" x14ac:dyDescent="0.25">
      <c r="A4147" s="84"/>
      <c r="B4147" s="85"/>
      <c r="C4147" s="84"/>
      <c r="D4147" s="86"/>
      <c r="E4147" s="84"/>
      <c r="F4147" s="87"/>
    </row>
    <row r="4148" spans="1:6" x14ac:dyDescent="0.25">
      <c r="A4148" s="84"/>
      <c r="B4148" s="85"/>
      <c r="C4148" s="84"/>
      <c r="D4148" s="86"/>
      <c r="E4148" s="84"/>
      <c r="F4148" s="87"/>
    </row>
    <row r="4149" spans="1:6" x14ac:dyDescent="0.25">
      <c r="A4149" s="84"/>
      <c r="B4149" s="85"/>
      <c r="C4149" s="84"/>
      <c r="D4149" s="86"/>
      <c r="E4149" s="84"/>
      <c r="F4149" s="87"/>
    </row>
    <row r="4150" spans="1:6" x14ac:dyDescent="0.25">
      <c r="A4150" s="84"/>
      <c r="B4150" s="85"/>
      <c r="C4150" s="84"/>
      <c r="D4150" s="86"/>
      <c r="E4150" s="84"/>
      <c r="F4150" s="87"/>
    </row>
    <row r="4151" spans="1:6" x14ac:dyDescent="0.25">
      <c r="A4151" s="84"/>
      <c r="B4151" s="85"/>
      <c r="C4151" s="84"/>
      <c r="D4151" s="86"/>
      <c r="E4151" s="84"/>
      <c r="F4151" s="87"/>
    </row>
    <row r="4152" spans="1:6" x14ac:dyDescent="0.25">
      <c r="A4152" s="84"/>
      <c r="B4152" s="85"/>
      <c r="C4152" s="84"/>
      <c r="D4152" s="86"/>
      <c r="E4152" s="84"/>
      <c r="F4152" s="87"/>
    </row>
    <row r="4153" spans="1:6" x14ac:dyDescent="0.25">
      <c r="A4153" s="84"/>
      <c r="B4153" s="85"/>
      <c r="C4153" s="84"/>
      <c r="D4153" s="86"/>
      <c r="E4153" s="84"/>
      <c r="F4153" s="87"/>
    </row>
    <row r="4154" spans="1:6" x14ac:dyDescent="0.25">
      <c r="A4154" s="84"/>
      <c r="B4154" s="85"/>
      <c r="C4154" s="84"/>
      <c r="D4154" s="86"/>
      <c r="E4154" s="84"/>
      <c r="F4154" s="87"/>
    </row>
    <row r="4155" spans="1:6" x14ac:dyDescent="0.25">
      <c r="A4155" s="84"/>
      <c r="B4155" s="85"/>
      <c r="C4155" s="84"/>
      <c r="D4155" s="86"/>
      <c r="E4155" s="84"/>
      <c r="F4155" s="87"/>
    </row>
    <row r="4156" spans="1:6" x14ac:dyDescent="0.25">
      <c r="A4156" s="84"/>
      <c r="B4156" s="85"/>
      <c r="C4156" s="84"/>
      <c r="D4156" s="86"/>
      <c r="E4156" s="84"/>
      <c r="F4156" s="87"/>
    </row>
    <row r="4157" spans="1:6" x14ac:dyDescent="0.25">
      <c r="A4157" s="84"/>
      <c r="B4157" s="85"/>
      <c r="C4157" s="84"/>
      <c r="D4157" s="86"/>
      <c r="E4157" s="84"/>
      <c r="F4157" s="87"/>
    </row>
    <row r="4158" spans="1:6" x14ac:dyDescent="0.25">
      <c r="A4158" s="84"/>
      <c r="B4158" s="85"/>
      <c r="C4158" s="84"/>
      <c r="D4158" s="86"/>
      <c r="E4158" s="84"/>
      <c r="F4158" s="87"/>
    </row>
    <row r="4159" spans="1:6" x14ac:dyDescent="0.25">
      <c r="A4159" s="84"/>
      <c r="B4159" s="85"/>
      <c r="C4159" s="84"/>
      <c r="D4159" s="86"/>
      <c r="E4159" s="84"/>
      <c r="F4159" s="87"/>
    </row>
    <row r="4160" spans="1:6" x14ac:dyDescent="0.25">
      <c r="A4160" s="84"/>
      <c r="B4160" s="85"/>
      <c r="C4160" s="84"/>
      <c r="D4160" s="86"/>
      <c r="E4160" s="84"/>
      <c r="F4160" s="87"/>
    </row>
    <row r="4161" spans="1:6" x14ac:dyDescent="0.25">
      <c r="A4161" s="84"/>
      <c r="B4161" s="85"/>
      <c r="C4161" s="84"/>
      <c r="D4161" s="86"/>
      <c r="E4161" s="84"/>
      <c r="F4161" s="87"/>
    </row>
    <row r="4162" spans="1:6" x14ac:dyDescent="0.25">
      <c r="A4162" s="84"/>
      <c r="B4162" s="85"/>
      <c r="C4162" s="84"/>
      <c r="D4162" s="86"/>
      <c r="E4162" s="84"/>
      <c r="F4162" s="87"/>
    </row>
    <row r="4163" spans="1:6" x14ac:dyDescent="0.25">
      <c r="A4163" s="84"/>
      <c r="B4163" s="85"/>
      <c r="C4163" s="84"/>
      <c r="D4163" s="86"/>
      <c r="E4163" s="84"/>
      <c r="F4163" s="87"/>
    </row>
    <row r="4164" spans="1:6" x14ac:dyDescent="0.25">
      <c r="A4164" s="84"/>
      <c r="B4164" s="85"/>
      <c r="C4164" s="84"/>
      <c r="D4164" s="86"/>
      <c r="E4164" s="84"/>
      <c r="F4164" s="87"/>
    </row>
    <row r="4165" spans="1:6" x14ac:dyDescent="0.25">
      <c r="A4165" s="84"/>
      <c r="B4165" s="85"/>
      <c r="C4165" s="84"/>
      <c r="D4165" s="86"/>
      <c r="E4165" s="84"/>
      <c r="F4165" s="87"/>
    </row>
    <row r="4166" spans="1:6" x14ac:dyDescent="0.25">
      <c r="A4166" s="84"/>
      <c r="B4166" s="85"/>
      <c r="C4166" s="84"/>
      <c r="D4166" s="86"/>
      <c r="E4166" s="84"/>
      <c r="F4166" s="87"/>
    </row>
    <row r="4167" spans="1:6" x14ac:dyDescent="0.25">
      <c r="A4167" s="84"/>
      <c r="B4167" s="85"/>
      <c r="C4167" s="84"/>
      <c r="D4167" s="86"/>
      <c r="E4167" s="84"/>
      <c r="F4167" s="87"/>
    </row>
    <row r="4168" spans="1:6" x14ac:dyDescent="0.25">
      <c r="A4168" s="84"/>
      <c r="B4168" s="85"/>
      <c r="C4168" s="84"/>
      <c r="D4168" s="86"/>
      <c r="E4168" s="84"/>
      <c r="F4168" s="87"/>
    </row>
    <row r="4169" spans="1:6" x14ac:dyDescent="0.25">
      <c r="A4169" s="84"/>
      <c r="B4169" s="85"/>
      <c r="C4169" s="84"/>
      <c r="D4169" s="86"/>
      <c r="E4169" s="84"/>
      <c r="F4169" s="87"/>
    </row>
    <row r="4170" spans="1:6" x14ac:dyDescent="0.25">
      <c r="A4170" s="84"/>
      <c r="B4170" s="85"/>
      <c r="C4170" s="84"/>
      <c r="D4170" s="86"/>
      <c r="E4170" s="84"/>
      <c r="F4170" s="87"/>
    </row>
    <row r="4171" spans="1:6" x14ac:dyDescent="0.25">
      <c r="A4171" s="84"/>
      <c r="B4171" s="85"/>
      <c r="C4171" s="84"/>
      <c r="D4171" s="86"/>
      <c r="E4171" s="84"/>
      <c r="F4171" s="87"/>
    </row>
    <row r="4172" spans="1:6" x14ac:dyDescent="0.25">
      <c r="A4172" s="84"/>
      <c r="B4172" s="85"/>
      <c r="C4172" s="84"/>
      <c r="D4172" s="86"/>
      <c r="E4172" s="84"/>
      <c r="F4172" s="87"/>
    </row>
    <row r="4173" spans="1:6" x14ac:dyDescent="0.25">
      <c r="A4173" s="84"/>
      <c r="B4173" s="85"/>
      <c r="C4173" s="84"/>
      <c r="D4173" s="86"/>
      <c r="E4173" s="84"/>
      <c r="F4173" s="87"/>
    </row>
    <row r="4174" spans="1:6" x14ac:dyDescent="0.25">
      <c r="A4174" s="84"/>
      <c r="B4174" s="85"/>
      <c r="C4174" s="84"/>
      <c r="D4174" s="86"/>
      <c r="E4174" s="84"/>
      <c r="F4174" s="87"/>
    </row>
    <row r="4175" spans="1:6" x14ac:dyDescent="0.25">
      <c r="A4175" s="84"/>
      <c r="B4175" s="85"/>
      <c r="C4175" s="84"/>
      <c r="D4175" s="86"/>
      <c r="E4175" s="84"/>
      <c r="F4175" s="87"/>
    </row>
    <row r="4176" spans="1:6" x14ac:dyDescent="0.25">
      <c r="A4176" s="84"/>
      <c r="B4176" s="85"/>
      <c r="C4176" s="84"/>
      <c r="D4176" s="86"/>
      <c r="E4176" s="84"/>
      <c r="F4176" s="87"/>
    </row>
    <row r="4177" spans="1:6" x14ac:dyDescent="0.25">
      <c r="A4177" s="84"/>
      <c r="B4177" s="85"/>
      <c r="C4177" s="84"/>
      <c r="D4177" s="86"/>
      <c r="E4177" s="84"/>
      <c r="F4177" s="87"/>
    </row>
    <row r="4178" spans="1:6" x14ac:dyDescent="0.25">
      <c r="A4178" s="84"/>
      <c r="B4178" s="85"/>
      <c r="C4178" s="84"/>
      <c r="D4178" s="86"/>
      <c r="E4178" s="84"/>
      <c r="F4178" s="87"/>
    </row>
    <row r="4179" spans="1:6" x14ac:dyDescent="0.25">
      <c r="A4179" s="84"/>
      <c r="B4179" s="85"/>
      <c r="C4179" s="84"/>
      <c r="D4179" s="86"/>
      <c r="E4179" s="84"/>
      <c r="F4179" s="87"/>
    </row>
    <row r="4180" spans="1:6" x14ac:dyDescent="0.25">
      <c r="A4180" s="84"/>
      <c r="B4180" s="85"/>
      <c r="C4180" s="84"/>
      <c r="D4180" s="86"/>
      <c r="E4180" s="84"/>
      <c r="F4180" s="87"/>
    </row>
    <row r="4181" spans="1:6" x14ac:dyDescent="0.25">
      <c r="A4181" s="84"/>
      <c r="B4181" s="85"/>
      <c r="C4181" s="84"/>
      <c r="D4181" s="86"/>
      <c r="E4181" s="84"/>
      <c r="F4181" s="87"/>
    </row>
    <row r="4182" spans="1:6" x14ac:dyDescent="0.25">
      <c r="A4182" s="84"/>
      <c r="B4182" s="85"/>
      <c r="C4182" s="84"/>
      <c r="D4182" s="86"/>
      <c r="E4182" s="84"/>
      <c r="F4182" s="87"/>
    </row>
    <row r="4183" spans="1:6" x14ac:dyDescent="0.25">
      <c r="A4183" s="84"/>
      <c r="B4183" s="85"/>
      <c r="C4183" s="84"/>
      <c r="D4183" s="86"/>
      <c r="E4183" s="84"/>
      <c r="F4183" s="87"/>
    </row>
    <row r="4184" spans="1:6" x14ac:dyDescent="0.25">
      <c r="A4184" s="84"/>
      <c r="B4184" s="85"/>
      <c r="C4184" s="84"/>
      <c r="D4184" s="86"/>
      <c r="E4184" s="84"/>
      <c r="F4184" s="87"/>
    </row>
    <row r="4185" spans="1:6" x14ac:dyDescent="0.25">
      <c r="A4185" s="84"/>
      <c r="B4185" s="85"/>
      <c r="C4185" s="84"/>
      <c r="D4185" s="86"/>
      <c r="E4185" s="84"/>
      <c r="F4185" s="87"/>
    </row>
    <row r="4186" spans="1:6" x14ac:dyDescent="0.25">
      <c r="A4186" s="84"/>
      <c r="B4186" s="85"/>
      <c r="C4186" s="84"/>
      <c r="D4186" s="86"/>
      <c r="E4186" s="84"/>
      <c r="F4186" s="87"/>
    </row>
    <row r="4187" spans="1:6" x14ac:dyDescent="0.25">
      <c r="A4187" s="84"/>
      <c r="B4187" s="85"/>
      <c r="C4187" s="84"/>
      <c r="D4187" s="86"/>
      <c r="E4187" s="84"/>
      <c r="F4187" s="87"/>
    </row>
    <row r="4188" spans="1:6" x14ac:dyDescent="0.25">
      <c r="A4188" s="84"/>
      <c r="B4188" s="85"/>
      <c r="C4188" s="84"/>
      <c r="D4188" s="86"/>
      <c r="E4188" s="84"/>
      <c r="F4188" s="87"/>
    </row>
    <row r="4189" spans="1:6" x14ac:dyDescent="0.25">
      <c r="A4189" s="84"/>
      <c r="B4189" s="85"/>
      <c r="C4189" s="84"/>
      <c r="D4189" s="86"/>
      <c r="E4189" s="84"/>
      <c r="F4189" s="87"/>
    </row>
    <row r="4190" spans="1:6" x14ac:dyDescent="0.25">
      <c r="A4190" s="84"/>
      <c r="B4190" s="85"/>
      <c r="C4190" s="84"/>
      <c r="D4190" s="86"/>
      <c r="E4190" s="84"/>
      <c r="F4190" s="87"/>
    </row>
    <row r="4191" spans="1:6" x14ac:dyDescent="0.25">
      <c r="A4191" s="84"/>
      <c r="B4191" s="85"/>
      <c r="C4191" s="84"/>
      <c r="D4191" s="86"/>
      <c r="E4191" s="84"/>
      <c r="F4191" s="87"/>
    </row>
    <row r="4192" spans="1:6" x14ac:dyDescent="0.25">
      <c r="A4192" s="84"/>
      <c r="B4192" s="85"/>
      <c r="C4192" s="84"/>
      <c r="D4192" s="86"/>
      <c r="E4192" s="84"/>
      <c r="F4192" s="87"/>
    </row>
    <row r="4193" spans="1:6" x14ac:dyDescent="0.25">
      <c r="A4193" s="84"/>
      <c r="B4193" s="85"/>
      <c r="C4193" s="84"/>
      <c r="D4193" s="86"/>
      <c r="E4193" s="84"/>
      <c r="F4193" s="87"/>
    </row>
    <row r="4194" spans="1:6" x14ac:dyDescent="0.25">
      <c r="A4194" s="84"/>
      <c r="B4194" s="85"/>
      <c r="C4194" s="84"/>
      <c r="D4194" s="86"/>
      <c r="E4194" s="84"/>
      <c r="F4194" s="87"/>
    </row>
    <row r="4195" spans="1:6" x14ac:dyDescent="0.25">
      <c r="A4195" s="84"/>
      <c r="B4195" s="85"/>
      <c r="C4195" s="84"/>
      <c r="D4195" s="86"/>
      <c r="E4195" s="84"/>
      <c r="F4195" s="87"/>
    </row>
    <row r="4196" spans="1:6" x14ac:dyDescent="0.25">
      <c r="A4196" s="84"/>
      <c r="B4196" s="85"/>
      <c r="C4196" s="84"/>
      <c r="D4196" s="86"/>
      <c r="E4196" s="84"/>
      <c r="F4196" s="87"/>
    </row>
    <row r="4197" spans="1:6" x14ac:dyDescent="0.25">
      <c r="A4197" s="84"/>
      <c r="B4197" s="85"/>
      <c r="C4197" s="84"/>
      <c r="D4197" s="86"/>
      <c r="E4197" s="84"/>
      <c r="F4197" s="87"/>
    </row>
    <row r="4198" spans="1:6" x14ac:dyDescent="0.25">
      <c r="A4198" s="84"/>
      <c r="B4198" s="85"/>
      <c r="C4198" s="84"/>
      <c r="D4198" s="86"/>
      <c r="E4198" s="84"/>
      <c r="F4198" s="87"/>
    </row>
    <row r="4199" spans="1:6" x14ac:dyDescent="0.25">
      <c r="A4199" s="84"/>
      <c r="B4199" s="85"/>
      <c r="C4199" s="84"/>
      <c r="D4199" s="86"/>
      <c r="E4199" s="84"/>
      <c r="F4199" s="87"/>
    </row>
    <row r="4200" spans="1:6" x14ac:dyDescent="0.25">
      <c r="A4200" s="84"/>
      <c r="B4200" s="85"/>
      <c r="C4200" s="84"/>
      <c r="D4200" s="86"/>
      <c r="E4200" s="84"/>
      <c r="F4200" s="87"/>
    </row>
    <row r="4201" spans="1:6" x14ac:dyDescent="0.25">
      <c r="A4201" s="84"/>
      <c r="B4201" s="85"/>
      <c r="C4201" s="84"/>
      <c r="D4201" s="86"/>
      <c r="E4201" s="84"/>
      <c r="F4201" s="87"/>
    </row>
    <row r="4202" spans="1:6" x14ac:dyDescent="0.25">
      <c r="A4202" s="84"/>
      <c r="B4202" s="85"/>
      <c r="C4202" s="84"/>
      <c r="D4202" s="86"/>
      <c r="E4202" s="84"/>
      <c r="F4202" s="87"/>
    </row>
    <row r="4203" spans="1:6" x14ac:dyDescent="0.25">
      <c r="A4203" s="84"/>
      <c r="B4203" s="85"/>
      <c r="C4203" s="84"/>
      <c r="D4203" s="86"/>
      <c r="E4203" s="84"/>
      <c r="F4203" s="87"/>
    </row>
    <row r="4204" spans="1:6" x14ac:dyDescent="0.25">
      <c r="A4204" s="84"/>
      <c r="B4204" s="85"/>
      <c r="C4204" s="84"/>
      <c r="D4204" s="86"/>
      <c r="E4204" s="84"/>
      <c r="F4204" s="87"/>
    </row>
    <row r="4205" spans="1:6" x14ac:dyDescent="0.25">
      <c r="A4205" s="84"/>
      <c r="B4205" s="85"/>
      <c r="C4205" s="84"/>
      <c r="D4205" s="86"/>
      <c r="E4205" s="84"/>
      <c r="F4205" s="87"/>
    </row>
    <row r="4206" spans="1:6" x14ac:dyDescent="0.25">
      <c r="A4206" s="84"/>
      <c r="B4206" s="85"/>
      <c r="C4206" s="84"/>
      <c r="D4206" s="86"/>
      <c r="E4206" s="84"/>
      <c r="F4206" s="87"/>
    </row>
    <row r="4207" spans="1:6" x14ac:dyDescent="0.25">
      <c r="A4207" s="84"/>
      <c r="B4207" s="85"/>
      <c r="C4207" s="84"/>
      <c r="D4207" s="86"/>
      <c r="E4207" s="84"/>
      <c r="F4207" s="87"/>
    </row>
    <row r="4208" spans="1:6" x14ac:dyDescent="0.25">
      <c r="A4208" s="84"/>
      <c r="B4208" s="85"/>
      <c r="C4208" s="84"/>
      <c r="D4208" s="86"/>
      <c r="E4208" s="84"/>
      <c r="F4208" s="87"/>
    </row>
    <row r="4209" spans="1:6" x14ac:dyDescent="0.25">
      <c r="A4209" s="84"/>
      <c r="B4209" s="85"/>
      <c r="C4209" s="84"/>
      <c r="D4209" s="86"/>
      <c r="E4209" s="84"/>
      <c r="F4209" s="87"/>
    </row>
    <row r="4210" spans="1:6" x14ac:dyDescent="0.25">
      <c r="A4210" s="84"/>
      <c r="B4210" s="85"/>
      <c r="C4210" s="84"/>
      <c r="D4210" s="86"/>
      <c r="E4210" s="84"/>
      <c r="F4210" s="87"/>
    </row>
    <row r="4211" spans="1:6" x14ac:dyDescent="0.25">
      <c r="A4211" s="84"/>
      <c r="B4211" s="85"/>
      <c r="C4211" s="84"/>
      <c r="D4211" s="86"/>
      <c r="E4211" s="84"/>
      <c r="F4211" s="87"/>
    </row>
    <row r="4212" spans="1:6" x14ac:dyDescent="0.25">
      <c r="A4212" s="84"/>
      <c r="B4212" s="85"/>
      <c r="C4212" s="84"/>
      <c r="D4212" s="86"/>
      <c r="E4212" s="84"/>
      <c r="F4212" s="87"/>
    </row>
    <row r="4213" spans="1:6" x14ac:dyDescent="0.25">
      <c r="A4213" s="84"/>
      <c r="B4213" s="85"/>
      <c r="C4213" s="84"/>
      <c r="D4213" s="86"/>
      <c r="E4213" s="84"/>
      <c r="F4213" s="87"/>
    </row>
    <row r="4214" spans="1:6" x14ac:dyDescent="0.25">
      <c r="A4214" s="84"/>
      <c r="B4214" s="85"/>
      <c r="C4214" s="84"/>
      <c r="D4214" s="86"/>
      <c r="E4214" s="84"/>
      <c r="F4214" s="87"/>
    </row>
    <row r="4215" spans="1:6" x14ac:dyDescent="0.25">
      <c r="A4215" s="84"/>
      <c r="B4215" s="85"/>
      <c r="C4215" s="84"/>
      <c r="D4215" s="86"/>
      <c r="E4215" s="84"/>
      <c r="F4215" s="87"/>
    </row>
    <row r="4216" spans="1:6" x14ac:dyDescent="0.25">
      <c r="A4216" s="84"/>
      <c r="B4216" s="85"/>
      <c r="C4216" s="84"/>
      <c r="D4216" s="86"/>
      <c r="E4216" s="84"/>
      <c r="F4216" s="87"/>
    </row>
    <row r="4217" spans="1:6" x14ac:dyDescent="0.25">
      <c r="A4217" s="84"/>
      <c r="B4217" s="85"/>
      <c r="C4217" s="84"/>
      <c r="D4217" s="86"/>
      <c r="E4217" s="84"/>
      <c r="F4217" s="87"/>
    </row>
    <row r="4218" spans="1:6" x14ac:dyDescent="0.25">
      <c r="A4218" s="84"/>
      <c r="B4218" s="85"/>
      <c r="C4218" s="84"/>
      <c r="D4218" s="86"/>
      <c r="E4218" s="84"/>
      <c r="F4218" s="87"/>
    </row>
    <row r="4219" spans="1:6" x14ac:dyDescent="0.25">
      <c r="A4219" s="84"/>
      <c r="B4219" s="85"/>
      <c r="C4219" s="84"/>
      <c r="D4219" s="86"/>
      <c r="E4219" s="84"/>
      <c r="F4219" s="87"/>
    </row>
    <row r="4220" spans="1:6" x14ac:dyDescent="0.25">
      <c r="A4220" s="84"/>
      <c r="B4220" s="85"/>
      <c r="C4220" s="84"/>
      <c r="D4220" s="86"/>
      <c r="E4220" s="84"/>
      <c r="F4220" s="87"/>
    </row>
    <row r="4221" spans="1:6" x14ac:dyDescent="0.25">
      <c r="A4221" s="84"/>
      <c r="B4221" s="85"/>
      <c r="C4221" s="84"/>
      <c r="D4221" s="86"/>
      <c r="E4221" s="84"/>
      <c r="F4221" s="87"/>
    </row>
    <row r="4222" spans="1:6" x14ac:dyDescent="0.25">
      <c r="A4222" s="84"/>
      <c r="B4222" s="85"/>
      <c r="C4222" s="84"/>
      <c r="D4222" s="86"/>
      <c r="E4222" s="84"/>
      <c r="F4222" s="87"/>
    </row>
    <row r="4223" spans="1:6" x14ac:dyDescent="0.25">
      <c r="A4223" s="84"/>
      <c r="B4223" s="85"/>
      <c r="C4223" s="84"/>
      <c r="D4223" s="86"/>
      <c r="E4223" s="84"/>
      <c r="F4223" s="87"/>
    </row>
    <row r="4224" spans="1:6" x14ac:dyDescent="0.25">
      <c r="A4224" s="84"/>
      <c r="B4224" s="85"/>
      <c r="C4224" s="84"/>
      <c r="D4224" s="86"/>
      <c r="E4224" s="84"/>
      <c r="F4224" s="87"/>
    </row>
    <row r="4225" spans="1:6" x14ac:dyDescent="0.25">
      <c r="A4225" s="84"/>
      <c r="B4225" s="85"/>
      <c r="C4225" s="84"/>
      <c r="D4225" s="86"/>
      <c r="E4225" s="84"/>
      <c r="F4225" s="87"/>
    </row>
    <row r="4226" spans="1:6" x14ac:dyDescent="0.25">
      <c r="A4226" s="84"/>
      <c r="B4226" s="85"/>
      <c r="C4226" s="84"/>
      <c r="D4226" s="86"/>
      <c r="E4226" s="84"/>
      <c r="F4226" s="87"/>
    </row>
    <row r="4227" spans="1:6" x14ac:dyDescent="0.25">
      <c r="A4227" s="84"/>
      <c r="B4227" s="85"/>
      <c r="C4227" s="84"/>
      <c r="D4227" s="86"/>
      <c r="E4227" s="84"/>
      <c r="F4227" s="87"/>
    </row>
    <row r="4228" spans="1:6" x14ac:dyDescent="0.25">
      <c r="A4228" s="84"/>
      <c r="B4228" s="85"/>
      <c r="C4228" s="84"/>
      <c r="D4228" s="86"/>
      <c r="E4228" s="84"/>
      <c r="F4228" s="87"/>
    </row>
    <row r="4229" spans="1:6" x14ac:dyDescent="0.25">
      <c r="A4229" s="84"/>
      <c r="B4229" s="85"/>
      <c r="C4229" s="84"/>
      <c r="D4229" s="86"/>
      <c r="E4229" s="84"/>
      <c r="F4229" s="87"/>
    </row>
    <row r="4230" spans="1:6" x14ac:dyDescent="0.25">
      <c r="A4230" s="84"/>
      <c r="B4230" s="85"/>
      <c r="C4230" s="84"/>
      <c r="D4230" s="86"/>
      <c r="E4230" s="84"/>
      <c r="F4230" s="87"/>
    </row>
    <row r="4231" spans="1:6" x14ac:dyDescent="0.25">
      <c r="A4231" s="84"/>
      <c r="B4231" s="85"/>
      <c r="C4231" s="84"/>
      <c r="D4231" s="86"/>
      <c r="E4231" s="84"/>
      <c r="F4231" s="87"/>
    </row>
    <row r="4232" spans="1:6" x14ac:dyDescent="0.25">
      <c r="A4232" s="84"/>
      <c r="B4232" s="85"/>
      <c r="C4232" s="84"/>
      <c r="D4232" s="86"/>
      <c r="E4232" s="84"/>
      <c r="F4232" s="87"/>
    </row>
    <row r="4233" spans="1:6" x14ac:dyDescent="0.25">
      <c r="A4233" s="84"/>
      <c r="B4233" s="85"/>
      <c r="C4233" s="84"/>
      <c r="D4233" s="86"/>
      <c r="E4233" s="84"/>
      <c r="F4233" s="87"/>
    </row>
    <row r="4234" spans="1:6" x14ac:dyDescent="0.25">
      <c r="A4234" s="84"/>
      <c r="B4234" s="85"/>
      <c r="C4234" s="84"/>
      <c r="D4234" s="86"/>
      <c r="E4234" s="84"/>
      <c r="F4234" s="87"/>
    </row>
    <row r="4235" spans="1:6" x14ac:dyDescent="0.25">
      <c r="A4235" s="84"/>
      <c r="B4235" s="85"/>
      <c r="C4235" s="84"/>
      <c r="D4235" s="86"/>
      <c r="E4235" s="84"/>
      <c r="F4235" s="87"/>
    </row>
    <row r="4236" spans="1:6" x14ac:dyDescent="0.25">
      <c r="A4236" s="84"/>
      <c r="B4236" s="85"/>
      <c r="C4236" s="84"/>
      <c r="D4236" s="86"/>
      <c r="E4236" s="84"/>
      <c r="F4236" s="87"/>
    </row>
    <row r="4237" spans="1:6" x14ac:dyDescent="0.25">
      <c r="A4237" s="84"/>
      <c r="B4237" s="85"/>
      <c r="C4237" s="84"/>
      <c r="D4237" s="86"/>
      <c r="E4237" s="84"/>
      <c r="F4237" s="87"/>
    </row>
    <row r="4238" spans="1:6" x14ac:dyDescent="0.25">
      <c r="A4238" s="84"/>
      <c r="B4238" s="85"/>
      <c r="C4238" s="84"/>
      <c r="D4238" s="86"/>
      <c r="E4238" s="84"/>
      <c r="F4238" s="87"/>
    </row>
    <row r="4239" spans="1:6" x14ac:dyDescent="0.25">
      <c r="A4239" s="84"/>
      <c r="B4239" s="85"/>
      <c r="C4239" s="84"/>
      <c r="D4239" s="86"/>
      <c r="E4239" s="84"/>
      <c r="F4239" s="87"/>
    </row>
    <row r="4240" spans="1:6" x14ac:dyDescent="0.25">
      <c r="A4240" s="84"/>
      <c r="B4240" s="85"/>
      <c r="C4240" s="84"/>
      <c r="D4240" s="86"/>
      <c r="E4240" s="84"/>
      <c r="F4240" s="87"/>
    </row>
    <row r="4241" spans="1:6" x14ac:dyDescent="0.25">
      <c r="A4241" s="84"/>
      <c r="B4241" s="85"/>
      <c r="C4241" s="84"/>
      <c r="D4241" s="86"/>
      <c r="E4241" s="84"/>
      <c r="F4241" s="87"/>
    </row>
    <row r="4242" spans="1:6" x14ac:dyDescent="0.25">
      <c r="A4242" s="84"/>
      <c r="B4242" s="85"/>
      <c r="C4242" s="84"/>
      <c r="D4242" s="86"/>
      <c r="E4242" s="84"/>
      <c r="F4242" s="87"/>
    </row>
    <row r="4243" spans="1:6" x14ac:dyDescent="0.25">
      <c r="A4243" s="84"/>
      <c r="B4243" s="85"/>
      <c r="C4243" s="84"/>
      <c r="D4243" s="86"/>
      <c r="E4243" s="84"/>
      <c r="F4243" s="87"/>
    </row>
    <row r="4244" spans="1:6" x14ac:dyDescent="0.25">
      <c r="A4244" s="84"/>
      <c r="B4244" s="85"/>
      <c r="C4244" s="84"/>
      <c r="D4244" s="86"/>
      <c r="E4244" s="84"/>
      <c r="F4244" s="87"/>
    </row>
    <row r="4245" spans="1:6" x14ac:dyDescent="0.25">
      <c r="A4245" s="84"/>
      <c r="B4245" s="85"/>
      <c r="C4245" s="84"/>
      <c r="D4245" s="86"/>
      <c r="E4245" s="84"/>
      <c r="F4245" s="87"/>
    </row>
    <row r="4246" spans="1:6" x14ac:dyDescent="0.25">
      <c r="A4246" s="84"/>
      <c r="B4246" s="85"/>
      <c r="C4246" s="84"/>
      <c r="D4246" s="86"/>
      <c r="E4246" s="84"/>
      <c r="F4246" s="87"/>
    </row>
    <row r="4247" spans="1:6" x14ac:dyDescent="0.25">
      <c r="A4247" s="84"/>
      <c r="B4247" s="85"/>
      <c r="C4247" s="84"/>
      <c r="D4247" s="86"/>
      <c r="E4247" s="84"/>
      <c r="F4247" s="87"/>
    </row>
    <row r="4248" spans="1:6" x14ac:dyDescent="0.25">
      <c r="A4248" s="84"/>
      <c r="B4248" s="85"/>
      <c r="C4248" s="84"/>
      <c r="D4248" s="86"/>
      <c r="E4248" s="84"/>
      <c r="F4248" s="87"/>
    </row>
    <row r="4249" spans="1:6" x14ac:dyDescent="0.25">
      <c r="A4249" s="84"/>
      <c r="B4249" s="85"/>
      <c r="C4249" s="84"/>
      <c r="D4249" s="86"/>
      <c r="E4249" s="84"/>
      <c r="F4249" s="87"/>
    </row>
    <row r="4250" spans="1:6" x14ac:dyDescent="0.25">
      <c r="A4250" s="84"/>
      <c r="B4250" s="85"/>
      <c r="C4250" s="84"/>
      <c r="D4250" s="86"/>
      <c r="E4250" s="84"/>
      <c r="F4250" s="87"/>
    </row>
    <row r="4251" spans="1:6" x14ac:dyDescent="0.25">
      <c r="A4251" s="84"/>
      <c r="B4251" s="85"/>
      <c r="C4251" s="84"/>
      <c r="D4251" s="86"/>
      <c r="E4251" s="84"/>
      <c r="F4251" s="87"/>
    </row>
    <row r="4252" spans="1:6" x14ac:dyDescent="0.25">
      <c r="A4252" s="84"/>
      <c r="B4252" s="85"/>
      <c r="C4252" s="84"/>
      <c r="D4252" s="86"/>
      <c r="E4252" s="84"/>
      <c r="F4252" s="87"/>
    </row>
    <row r="4253" spans="1:6" x14ac:dyDescent="0.25">
      <c r="A4253" s="84"/>
      <c r="B4253" s="85"/>
      <c r="C4253" s="84"/>
      <c r="D4253" s="86"/>
      <c r="E4253" s="84"/>
      <c r="F4253" s="87"/>
    </row>
    <row r="4254" spans="1:6" x14ac:dyDescent="0.25">
      <c r="A4254" s="84"/>
      <c r="B4254" s="85"/>
      <c r="C4254" s="84"/>
      <c r="D4254" s="86"/>
      <c r="E4254" s="84"/>
      <c r="F4254" s="87"/>
    </row>
    <row r="4255" spans="1:6" x14ac:dyDescent="0.25">
      <c r="A4255" s="84"/>
      <c r="B4255" s="85"/>
      <c r="C4255" s="84"/>
      <c r="D4255" s="86"/>
      <c r="E4255" s="84"/>
      <c r="F4255" s="87"/>
    </row>
    <row r="4256" spans="1:6" x14ac:dyDescent="0.25">
      <c r="A4256" s="84"/>
      <c r="B4256" s="85"/>
      <c r="C4256" s="84"/>
      <c r="D4256" s="86"/>
      <c r="E4256" s="84"/>
      <c r="F4256" s="87"/>
    </row>
    <row r="4257" spans="1:6" x14ac:dyDescent="0.25">
      <c r="A4257" s="84"/>
      <c r="B4257" s="85"/>
      <c r="C4257" s="84"/>
      <c r="D4257" s="86"/>
      <c r="E4257" s="84"/>
      <c r="F4257" s="87"/>
    </row>
    <row r="4258" spans="1:6" x14ac:dyDescent="0.25">
      <c r="A4258" s="84"/>
      <c r="B4258" s="85"/>
      <c r="C4258" s="84"/>
      <c r="D4258" s="86"/>
      <c r="E4258" s="84"/>
      <c r="F4258" s="87"/>
    </row>
    <row r="4259" spans="1:6" x14ac:dyDescent="0.25">
      <c r="A4259" s="84"/>
      <c r="B4259" s="85"/>
      <c r="C4259" s="84"/>
      <c r="D4259" s="86"/>
      <c r="E4259" s="84"/>
      <c r="F4259" s="87"/>
    </row>
    <row r="4260" spans="1:6" x14ac:dyDescent="0.25">
      <c r="A4260" s="84"/>
      <c r="B4260" s="85"/>
      <c r="C4260" s="84"/>
      <c r="D4260" s="86"/>
      <c r="E4260" s="84"/>
      <c r="F4260" s="87"/>
    </row>
    <row r="4261" spans="1:6" x14ac:dyDescent="0.25">
      <c r="A4261" s="84"/>
      <c r="B4261" s="85"/>
      <c r="C4261" s="84"/>
      <c r="D4261" s="86"/>
      <c r="E4261" s="84"/>
      <c r="F4261" s="87"/>
    </row>
    <row r="4262" spans="1:6" x14ac:dyDescent="0.25">
      <c r="A4262" s="84"/>
      <c r="B4262" s="85"/>
      <c r="C4262" s="84"/>
      <c r="D4262" s="86"/>
      <c r="E4262" s="84"/>
      <c r="F4262" s="87"/>
    </row>
    <row r="4263" spans="1:6" x14ac:dyDescent="0.25">
      <c r="A4263" s="84"/>
      <c r="B4263" s="85"/>
      <c r="C4263" s="84"/>
      <c r="D4263" s="86"/>
      <c r="E4263" s="84"/>
      <c r="F4263" s="87"/>
    </row>
    <row r="4264" spans="1:6" x14ac:dyDescent="0.25">
      <c r="A4264" s="84"/>
      <c r="B4264" s="85"/>
      <c r="C4264" s="84"/>
      <c r="D4264" s="86"/>
      <c r="E4264" s="84"/>
      <c r="F4264" s="87"/>
    </row>
    <row r="4265" spans="1:6" x14ac:dyDescent="0.25">
      <c r="A4265" s="84"/>
      <c r="B4265" s="85"/>
      <c r="C4265" s="84"/>
      <c r="D4265" s="86"/>
      <c r="E4265" s="84"/>
      <c r="F4265" s="87"/>
    </row>
    <row r="4266" spans="1:6" x14ac:dyDescent="0.25">
      <c r="A4266" s="84"/>
      <c r="B4266" s="85"/>
      <c r="C4266" s="84"/>
      <c r="D4266" s="86"/>
      <c r="E4266" s="84"/>
      <c r="F4266" s="87"/>
    </row>
    <row r="4267" spans="1:6" x14ac:dyDescent="0.25">
      <c r="A4267" s="84"/>
      <c r="B4267" s="85"/>
      <c r="C4267" s="84"/>
      <c r="D4267" s="86"/>
      <c r="E4267" s="84"/>
      <c r="F4267" s="87"/>
    </row>
    <row r="4268" spans="1:6" x14ac:dyDescent="0.25">
      <c r="A4268" s="84"/>
      <c r="B4268" s="85"/>
      <c r="C4268" s="84"/>
      <c r="D4268" s="86"/>
      <c r="E4268" s="84"/>
      <c r="F4268" s="87"/>
    </row>
    <row r="4269" spans="1:6" x14ac:dyDescent="0.25">
      <c r="A4269" s="84"/>
      <c r="B4269" s="85"/>
      <c r="C4269" s="84"/>
      <c r="D4269" s="86"/>
      <c r="E4269" s="84"/>
      <c r="F4269" s="87"/>
    </row>
    <row r="4270" spans="1:6" x14ac:dyDescent="0.25">
      <c r="A4270" s="84"/>
      <c r="B4270" s="85"/>
      <c r="C4270" s="84"/>
      <c r="D4270" s="86"/>
      <c r="E4270" s="84"/>
      <c r="F4270" s="87"/>
    </row>
    <row r="4271" spans="1:6" x14ac:dyDescent="0.25">
      <c r="A4271" s="84"/>
      <c r="B4271" s="85"/>
      <c r="C4271" s="84"/>
      <c r="D4271" s="86"/>
      <c r="E4271" s="84"/>
      <c r="F4271" s="87"/>
    </row>
    <row r="4272" spans="1:6" x14ac:dyDescent="0.25">
      <c r="A4272" s="84"/>
      <c r="B4272" s="85"/>
      <c r="C4272" s="84"/>
      <c r="D4272" s="86"/>
      <c r="E4272" s="84"/>
      <c r="F4272" s="87"/>
    </row>
    <row r="4273" spans="1:6" x14ac:dyDescent="0.25">
      <c r="A4273" s="84"/>
      <c r="B4273" s="85"/>
      <c r="C4273" s="84"/>
      <c r="D4273" s="86"/>
      <c r="E4273" s="84"/>
      <c r="F4273" s="87"/>
    </row>
    <row r="4274" spans="1:6" x14ac:dyDescent="0.25">
      <c r="A4274" s="84"/>
      <c r="B4274" s="85"/>
      <c r="C4274" s="84"/>
      <c r="D4274" s="86"/>
      <c r="E4274" s="84"/>
      <c r="F4274" s="87"/>
    </row>
    <row r="4275" spans="1:6" x14ac:dyDescent="0.25">
      <c r="A4275" s="84"/>
      <c r="B4275" s="85"/>
      <c r="C4275" s="84"/>
      <c r="D4275" s="86"/>
      <c r="E4275" s="84"/>
      <c r="F4275" s="87"/>
    </row>
    <row r="4276" spans="1:6" x14ac:dyDescent="0.25">
      <c r="A4276" s="84"/>
      <c r="B4276" s="85"/>
      <c r="C4276" s="84"/>
      <c r="D4276" s="86"/>
      <c r="E4276" s="84"/>
      <c r="F4276" s="87"/>
    </row>
    <row r="4277" spans="1:6" x14ac:dyDescent="0.25">
      <c r="A4277" s="84"/>
      <c r="B4277" s="85"/>
      <c r="C4277" s="84"/>
      <c r="D4277" s="86"/>
      <c r="E4277" s="84"/>
      <c r="F4277" s="87"/>
    </row>
    <row r="4278" spans="1:6" x14ac:dyDescent="0.25">
      <c r="A4278" s="84"/>
      <c r="B4278" s="85"/>
      <c r="C4278" s="84"/>
      <c r="D4278" s="86"/>
      <c r="E4278" s="84"/>
      <c r="F4278" s="87"/>
    </row>
    <row r="4279" spans="1:6" x14ac:dyDescent="0.25">
      <c r="A4279" s="84"/>
      <c r="B4279" s="85"/>
      <c r="C4279" s="84"/>
      <c r="D4279" s="86"/>
      <c r="E4279" s="84"/>
      <c r="F4279" s="87"/>
    </row>
    <row r="4280" spans="1:6" x14ac:dyDescent="0.25">
      <c r="A4280" s="84"/>
      <c r="B4280" s="85"/>
      <c r="C4280" s="84"/>
      <c r="D4280" s="86"/>
      <c r="E4280" s="84"/>
      <c r="F4280" s="87"/>
    </row>
    <row r="4281" spans="1:6" x14ac:dyDescent="0.25">
      <c r="A4281" s="84"/>
      <c r="B4281" s="85"/>
      <c r="C4281" s="84"/>
      <c r="D4281" s="86"/>
      <c r="E4281" s="84"/>
      <c r="F4281" s="87"/>
    </row>
    <row r="4282" spans="1:6" x14ac:dyDescent="0.25">
      <c r="A4282" s="84"/>
      <c r="B4282" s="85"/>
      <c r="C4282" s="84"/>
      <c r="D4282" s="86"/>
      <c r="E4282" s="84"/>
      <c r="F4282" s="87"/>
    </row>
    <row r="4283" spans="1:6" x14ac:dyDescent="0.25">
      <c r="A4283" s="84"/>
      <c r="B4283" s="85"/>
      <c r="C4283" s="84"/>
      <c r="D4283" s="86"/>
      <c r="E4283" s="84"/>
      <c r="F4283" s="87"/>
    </row>
    <row r="4284" spans="1:6" x14ac:dyDescent="0.25">
      <c r="A4284" s="84"/>
      <c r="B4284" s="85"/>
      <c r="C4284" s="84"/>
      <c r="D4284" s="86"/>
      <c r="E4284" s="84"/>
      <c r="F4284" s="87"/>
    </row>
    <row r="4285" spans="1:6" x14ac:dyDescent="0.25">
      <c r="A4285" s="84"/>
      <c r="B4285" s="85"/>
      <c r="C4285" s="84"/>
      <c r="D4285" s="86"/>
      <c r="E4285" s="84"/>
      <c r="F4285" s="87"/>
    </row>
    <row r="4286" spans="1:6" x14ac:dyDescent="0.25">
      <c r="A4286" s="84"/>
      <c r="B4286" s="85"/>
      <c r="C4286" s="84"/>
      <c r="D4286" s="86"/>
      <c r="E4286" s="84"/>
      <c r="F4286" s="87"/>
    </row>
    <row r="4287" spans="1:6" x14ac:dyDescent="0.25">
      <c r="A4287" s="84"/>
      <c r="B4287" s="85"/>
      <c r="C4287" s="84"/>
      <c r="D4287" s="86"/>
      <c r="E4287" s="84"/>
      <c r="F4287" s="87"/>
    </row>
    <row r="4288" spans="1:6" x14ac:dyDescent="0.25">
      <c r="A4288" s="84"/>
      <c r="B4288" s="85"/>
      <c r="C4288" s="84"/>
      <c r="D4288" s="86"/>
      <c r="E4288" s="84"/>
      <c r="F4288" s="87"/>
    </row>
    <row r="4289" spans="1:6" x14ac:dyDescent="0.25">
      <c r="A4289" s="84"/>
      <c r="B4289" s="85"/>
      <c r="C4289" s="84"/>
      <c r="D4289" s="86"/>
      <c r="E4289" s="84"/>
      <c r="F4289" s="87"/>
    </row>
    <row r="4290" spans="1:6" x14ac:dyDescent="0.25">
      <c r="A4290" s="84"/>
      <c r="B4290" s="85"/>
      <c r="C4290" s="84"/>
      <c r="D4290" s="86"/>
      <c r="E4290" s="84"/>
      <c r="F4290" s="87"/>
    </row>
    <row r="4291" spans="1:6" x14ac:dyDescent="0.25">
      <c r="A4291" s="84"/>
      <c r="B4291" s="85"/>
      <c r="C4291" s="84"/>
      <c r="D4291" s="86"/>
      <c r="E4291" s="84"/>
      <c r="F4291" s="87"/>
    </row>
    <row r="4292" spans="1:6" x14ac:dyDescent="0.25">
      <c r="A4292" s="84"/>
      <c r="B4292" s="85"/>
      <c r="C4292" s="84"/>
      <c r="D4292" s="86"/>
      <c r="E4292" s="84"/>
      <c r="F4292" s="87"/>
    </row>
    <row r="4293" spans="1:6" x14ac:dyDescent="0.25">
      <c r="A4293" s="84"/>
      <c r="B4293" s="85"/>
      <c r="C4293" s="84"/>
      <c r="D4293" s="86"/>
      <c r="E4293" s="84"/>
      <c r="F4293" s="87"/>
    </row>
    <row r="4294" spans="1:6" x14ac:dyDescent="0.25">
      <c r="A4294" s="84"/>
      <c r="B4294" s="85"/>
      <c r="C4294" s="84"/>
      <c r="D4294" s="86"/>
      <c r="E4294" s="84"/>
      <c r="F4294" s="87"/>
    </row>
    <row r="4295" spans="1:6" x14ac:dyDescent="0.25">
      <c r="A4295" s="84"/>
      <c r="B4295" s="85"/>
      <c r="C4295" s="84"/>
      <c r="D4295" s="86"/>
      <c r="E4295" s="84"/>
      <c r="F4295" s="87"/>
    </row>
    <row r="4296" spans="1:6" x14ac:dyDescent="0.25">
      <c r="A4296" s="84"/>
      <c r="B4296" s="85"/>
      <c r="C4296" s="84"/>
      <c r="D4296" s="86"/>
      <c r="E4296" s="84"/>
      <c r="F4296" s="87"/>
    </row>
    <row r="4297" spans="1:6" x14ac:dyDescent="0.25">
      <c r="A4297" s="84"/>
      <c r="B4297" s="85"/>
      <c r="C4297" s="84"/>
      <c r="D4297" s="86"/>
      <c r="E4297" s="84"/>
      <c r="F4297" s="87"/>
    </row>
    <row r="4298" spans="1:6" x14ac:dyDescent="0.25">
      <c r="A4298" s="84"/>
      <c r="B4298" s="85"/>
      <c r="C4298" s="84"/>
      <c r="D4298" s="86"/>
      <c r="E4298" s="84"/>
      <c r="F4298" s="87"/>
    </row>
    <row r="4299" spans="1:6" x14ac:dyDescent="0.25">
      <c r="A4299" s="84"/>
      <c r="B4299" s="85"/>
      <c r="C4299" s="84"/>
      <c r="D4299" s="86"/>
      <c r="E4299" s="84"/>
      <c r="F4299" s="87"/>
    </row>
    <row r="4300" spans="1:6" x14ac:dyDescent="0.25">
      <c r="A4300" s="84"/>
      <c r="B4300" s="85"/>
      <c r="C4300" s="84"/>
      <c r="D4300" s="86"/>
      <c r="E4300" s="84"/>
      <c r="F4300" s="87"/>
    </row>
    <row r="4301" spans="1:6" x14ac:dyDescent="0.25">
      <c r="A4301" s="84"/>
      <c r="B4301" s="85"/>
      <c r="C4301" s="84"/>
      <c r="D4301" s="86"/>
      <c r="E4301" s="84"/>
      <c r="F4301" s="87"/>
    </row>
    <row r="4302" spans="1:6" x14ac:dyDescent="0.25">
      <c r="A4302" s="84"/>
      <c r="B4302" s="85"/>
      <c r="C4302" s="84"/>
      <c r="D4302" s="86"/>
      <c r="E4302" s="84"/>
      <c r="F4302" s="87"/>
    </row>
    <row r="4303" spans="1:6" x14ac:dyDescent="0.25">
      <c r="A4303" s="84"/>
      <c r="B4303" s="85"/>
      <c r="C4303" s="84"/>
      <c r="D4303" s="86"/>
      <c r="E4303" s="84"/>
      <c r="F4303" s="87"/>
    </row>
    <row r="4304" spans="1:6" x14ac:dyDescent="0.25">
      <c r="A4304" s="84"/>
      <c r="B4304" s="85"/>
      <c r="C4304" s="84"/>
      <c r="D4304" s="86"/>
      <c r="E4304" s="84"/>
      <c r="F4304" s="87"/>
    </row>
    <row r="4305" spans="1:6" x14ac:dyDescent="0.25">
      <c r="A4305" s="84"/>
      <c r="B4305" s="85"/>
      <c r="C4305" s="84"/>
      <c r="D4305" s="86"/>
      <c r="E4305" s="84"/>
      <c r="F4305" s="87"/>
    </row>
    <row r="4306" spans="1:6" x14ac:dyDescent="0.25">
      <c r="A4306" s="84"/>
      <c r="B4306" s="85"/>
      <c r="C4306" s="84"/>
      <c r="D4306" s="86"/>
      <c r="E4306" s="84"/>
      <c r="F4306" s="87"/>
    </row>
    <row r="4307" spans="1:6" x14ac:dyDescent="0.25">
      <c r="A4307" s="84"/>
      <c r="B4307" s="85"/>
      <c r="C4307" s="84"/>
      <c r="D4307" s="86"/>
      <c r="E4307" s="84"/>
      <c r="F4307" s="87"/>
    </row>
    <row r="4308" spans="1:6" x14ac:dyDescent="0.25">
      <c r="A4308" s="84"/>
      <c r="B4308" s="85"/>
      <c r="C4308" s="84"/>
      <c r="D4308" s="86"/>
      <c r="E4308" s="84"/>
      <c r="F4308" s="87"/>
    </row>
    <row r="4309" spans="1:6" x14ac:dyDescent="0.25">
      <c r="A4309" s="84"/>
      <c r="B4309" s="85"/>
      <c r="C4309" s="84"/>
      <c r="D4309" s="86"/>
      <c r="E4309" s="84"/>
      <c r="F4309" s="87"/>
    </row>
    <row r="4310" spans="1:6" x14ac:dyDescent="0.25">
      <c r="A4310" s="84"/>
      <c r="B4310" s="85"/>
      <c r="C4310" s="84"/>
      <c r="D4310" s="86"/>
      <c r="E4310" s="84"/>
      <c r="F4310" s="87"/>
    </row>
    <row r="4311" spans="1:6" x14ac:dyDescent="0.25">
      <c r="A4311" s="84"/>
      <c r="B4311" s="85"/>
      <c r="C4311" s="84"/>
      <c r="D4311" s="86"/>
      <c r="E4311" s="84"/>
      <c r="F4311" s="87"/>
    </row>
    <row r="4312" spans="1:6" x14ac:dyDescent="0.25">
      <c r="A4312" s="84"/>
      <c r="B4312" s="85"/>
      <c r="C4312" s="84"/>
      <c r="D4312" s="86"/>
      <c r="E4312" s="84"/>
      <c r="F4312" s="87"/>
    </row>
    <row r="4313" spans="1:6" x14ac:dyDescent="0.25">
      <c r="A4313" s="84"/>
      <c r="B4313" s="85"/>
      <c r="C4313" s="84"/>
      <c r="D4313" s="86"/>
      <c r="E4313" s="84"/>
      <c r="F4313" s="87"/>
    </row>
    <row r="4314" spans="1:6" x14ac:dyDescent="0.25">
      <c r="A4314" s="84"/>
      <c r="B4314" s="85"/>
      <c r="C4314" s="84"/>
      <c r="D4314" s="86"/>
      <c r="E4314" s="84"/>
      <c r="F4314" s="87"/>
    </row>
    <row r="4315" spans="1:6" x14ac:dyDescent="0.25">
      <c r="A4315" s="84"/>
      <c r="B4315" s="85"/>
      <c r="C4315" s="84"/>
      <c r="D4315" s="86"/>
      <c r="E4315" s="84"/>
      <c r="F4315" s="87"/>
    </row>
    <row r="4316" spans="1:6" x14ac:dyDescent="0.25">
      <c r="A4316" s="84"/>
      <c r="B4316" s="85"/>
      <c r="C4316" s="84"/>
      <c r="D4316" s="86"/>
      <c r="E4316" s="84"/>
      <c r="F4316" s="87"/>
    </row>
    <row r="4317" spans="1:6" x14ac:dyDescent="0.25">
      <c r="A4317" s="84"/>
      <c r="B4317" s="85"/>
      <c r="C4317" s="84"/>
      <c r="D4317" s="86"/>
      <c r="E4317" s="84"/>
      <c r="F4317" s="87"/>
    </row>
    <row r="4318" spans="1:6" x14ac:dyDescent="0.25">
      <c r="A4318" s="84"/>
      <c r="B4318" s="85"/>
      <c r="C4318" s="84"/>
      <c r="D4318" s="86"/>
      <c r="E4318" s="84"/>
      <c r="F4318" s="87"/>
    </row>
    <row r="4319" spans="1:6" x14ac:dyDescent="0.25">
      <c r="A4319" s="84"/>
      <c r="B4319" s="85"/>
      <c r="C4319" s="84"/>
      <c r="D4319" s="86"/>
      <c r="E4319" s="84"/>
      <c r="F4319" s="87"/>
    </row>
    <row r="4320" spans="1:6" x14ac:dyDescent="0.25">
      <c r="A4320" s="84"/>
      <c r="B4320" s="85"/>
      <c r="C4320" s="84"/>
      <c r="D4320" s="86"/>
      <c r="E4320" s="84"/>
      <c r="F4320" s="87"/>
    </row>
    <row r="4321" spans="1:6" x14ac:dyDescent="0.25">
      <c r="A4321" s="84"/>
      <c r="B4321" s="85"/>
      <c r="C4321" s="84"/>
      <c r="D4321" s="86"/>
      <c r="E4321" s="84"/>
      <c r="F4321" s="87"/>
    </row>
    <row r="4322" spans="1:6" x14ac:dyDescent="0.25">
      <c r="A4322" s="84"/>
      <c r="B4322" s="85"/>
      <c r="C4322" s="84"/>
      <c r="D4322" s="86"/>
      <c r="E4322" s="84"/>
      <c r="F4322" s="87"/>
    </row>
    <row r="4323" spans="1:6" x14ac:dyDescent="0.25">
      <c r="A4323" s="84"/>
      <c r="B4323" s="85"/>
      <c r="C4323" s="84"/>
      <c r="D4323" s="86"/>
      <c r="E4323" s="84"/>
      <c r="F4323" s="87"/>
    </row>
    <row r="4324" spans="1:6" x14ac:dyDescent="0.25">
      <c r="A4324" s="84"/>
      <c r="B4324" s="85"/>
      <c r="C4324" s="84"/>
      <c r="D4324" s="86"/>
      <c r="E4324" s="84"/>
      <c r="F4324" s="87"/>
    </row>
    <row r="4325" spans="1:6" x14ac:dyDescent="0.25">
      <c r="A4325" s="84"/>
      <c r="B4325" s="85"/>
      <c r="C4325" s="84"/>
      <c r="D4325" s="86"/>
      <c r="E4325" s="84"/>
      <c r="F4325" s="87"/>
    </row>
    <row r="4326" spans="1:6" x14ac:dyDescent="0.25">
      <c r="A4326" s="84"/>
      <c r="B4326" s="85"/>
      <c r="C4326" s="84"/>
      <c r="D4326" s="86"/>
      <c r="E4326" s="84"/>
      <c r="F4326" s="87"/>
    </row>
    <row r="4327" spans="1:6" x14ac:dyDescent="0.25">
      <c r="A4327" s="84"/>
      <c r="B4327" s="85"/>
      <c r="C4327" s="84"/>
      <c r="D4327" s="86"/>
      <c r="E4327" s="84"/>
      <c r="F4327" s="87"/>
    </row>
    <row r="4328" spans="1:6" x14ac:dyDescent="0.25">
      <c r="A4328" s="84"/>
      <c r="B4328" s="85"/>
      <c r="C4328" s="84"/>
      <c r="D4328" s="86"/>
      <c r="E4328" s="84"/>
      <c r="F4328" s="87"/>
    </row>
    <row r="4329" spans="1:6" x14ac:dyDescent="0.25">
      <c r="A4329" s="84"/>
      <c r="B4329" s="85"/>
      <c r="C4329" s="84"/>
      <c r="D4329" s="86"/>
      <c r="E4329" s="84"/>
      <c r="F4329" s="87"/>
    </row>
    <row r="4330" spans="1:6" x14ac:dyDescent="0.25">
      <c r="A4330" s="84"/>
      <c r="B4330" s="85"/>
      <c r="C4330" s="84"/>
      <c r="D4330" s="86"/>
      <c r="E4330" s="84"/>
      <c r="F4330" s="87"/>
    </row>
    <row r="4331" spans="1:6" x14ac:dyDescent="0.25">
      <c r="A4331" s="84"/>
      <c r="B4331" s="85"/>
      <c r="C4331" s="84"/>
      <c r="D4331" s="86"/>
      <c r="E4331" s="84"/>
      <c r="F4331" s="87"/>
    </row>
    <row r="4332" spans="1:6" x14ac:dyDescent="0.25">
      <c r="A4332" s="84"/>
      <c r="B4332" s="85"/>
      <c r="C4332" s="84"/>
      <c r="D4332" s="86"/>
      <c r="E4332" s="84"/>
      <c r="F4332" s="87"/>
    </row>
    <row r="4333" spans="1:6" x14ac:dyDescent="0.25">
      <c r="A4333" s="84"/>
      <c r="B4333" s="85"/>
      <c r="C4333" s="84"/>
      <c r="D4333" s="86"/>
      <c r="E4333" s="84"/>
      <c r="F4333" s="87"/>
    </row>
    <row r="4334" spans="1:6" x14ac:dyDescent="0.25">
      <c r="A4334" s="84"/>
      <c r="B4334" s="85"/>
      <c r="C4334" s="84"/>
      <c r="D4334" s="86"/>
      <c r="E4334" s="84"/>
      <c r="F4334" s="87"/>
    </row>
    <row r="4335" spans="1:6" x14ac:dyDescent="0.25">
      <c r="A4335" s="84"/>
      <c r="B4335" s="85"/>
      <c r="C4335" s="84"/>
      <c r="D4335" s="86"/>
      <c r="E4335" s="84"/>
      <c r="F4335" s="87"/>
    </row>
    <row r="4336" spans="1:6" x14ac:dyDescent="0.25">
      <c r="A4336" s="84"/>
      <c r="B4336" s="85"/>
      <c r="C4336" s="84"/>
      <c r="D4336" s="86"/>
      <c r="E4336" s="84"/>
      <c r="F4336" s="87"/>
    </row>
    <row r="4337" spans="1:6" x14ac:dyDescent="0.25">
      <c r="A4337" s="84"/>
      <c r="B4337" s="85"/>
      <c r="C4337" s="84"/>
      <c r="D4337" s="86"/>
      <c r="E4337" s="84"/>
      <c r="F4337" s="87"/>
    </row>
    <row r="4338" spans="1:6" x14ac:dyDescent="0.25">
      <c r="A4338" s="84"/>
      <c r="B4338" s="85"/>
      <c r="C4338" s="84"/>
      <c r="D4338" s="86"/>
      <c r="E4338" s="84"/>
      <c r="F4338" s="87"/>
    </row>
    <row r="4339" spans="1:6" x14ac:dyDescent="0.25">
      <c r="A4339" s="84"/>
      <c r="B4339" s="85"/>
      <c r="C4339" s="84"/>
      <c r="D4339" s="86"/>
      <c r="E4339" s="84"/>
      <c r="F4339" s="87"/>
    </row>
    <row r="4340" spans="1:6" x14ac:dyDescent="0.25">
      <c r="A4340" s="84"/>
      <c r="B4340" s="85"/>
      <c r="C4340" s="84"/>
      <c r="D4340" s="86"/>
      <c r="E4340" s="84"/>
      <c r="F4340" s="87"/>
    </row>
    <row r="4341" spans="1:6" x14ac:dyDescent="0.25">
      <c r="A4341" s="84"/>
      <c r="B4341" s="85"/>
      <c r="C4341" s="84"/>
      <c r="D4341" s="86"/>
      <c r="E4341" s="84"/>
      <c r="F4341" s="87"/>
    </row>
    <row r="4342" spans="1:6" x14ac:dyDescent="0.25">
      <c r="A4342" s="84"/>
      <c r="B4342" s="85"/>
      <c r="C4342" s="84"/>
      <c r="D4342" s="86"/>
      <c r="E4342" s="84"/>
      <c r="F4342" s="87"/>
    </row>
    <row r="4343" spans="1:6" x14ac:dyDescent="0.25">
      <c r="A4343" s="84"/>
      <c r="B4343" s="85"/>
      <c r="C4343" s="84"/>
      <c r="D4343" s="86"/>
      <c r="E4343" s="84"/>
      <c r="F4343" s="87"/>
    </row>
    <row r="4344" spans="1:6" x14ac:dyDescent="0.25">
      <c r="A4344" s="84"/>
      <c r="B4344" s="85"/>
      <c r="C4344" s="84"/>
      <c r="D4344" s="86"/>
      <c r="E4344" s="84"/>
      <c r="F4344" s="87"/>
    </row>
    <row r="4345" spans="1:6" x14ac:dyDescent="0.25">
      <c r="A4345" s="84"/>
      <c r="B4345" s="85"/>
      <c r="C4345" s="84"/>
      <c r="D4345" s="86"/>
      <c r="E4345" s="84"/>
      <c r="F4345" s="87"/>
    </row>
    <row r="4346" spans="1:6" x14ac:dyDescent="0.25">
      <c r="A4346" s="84"/>
      <c r="B4346" s="85"/>
      <c r="C4346" s="84"/>
      <c r="D4346" s="86"/>
      <c r="E4346" s="84"/>
      <c r="F4346" s="87"/>
    </row>
    <row r="4347" spans="1:6" x14ac:dyDescent="0.25">
      <c r="A4347" s="84"/>
      <c r="B4347" s="85"/>
      <c r="C4347" s="84"/>
      <c r="D4347" s="86"/>
      <c r="E4347" s="84"/>
      <c r="F4347" s="87"/>
    </row>
    <row r="4348" spans="1:6" x14ac:dyDescent="0.25">
      <c r="A4348" s="84"/>
      <c r="B4348" s="85"/>
      <c r="C4348" s="84"/>
      <c r="D4348" s="86"/>
      <c r="E4348" s="84"/>
      <c r="F4348" s="87"/>
    </row>
    <row r="4349" spans="1:6" x14ac:dyDescent="0.25">
      <c r="A4349" s="84"/>
      <c r="B4349" s="85"/>
      <c r="C4349" s="84"/>
      <c r="D4349" s="86"/>
      <c r="E4349" s="84"/>
      <c r="F4349" s="87"/>
    </row>
    <row r="4350" spans="1:6" x14ac:dyDescent="0.25">
      <c r="A4350" s="84"/>
      <c r="B4350" s="85"/>
      <c r="C4350" s="84"/>
      <c r="D4350" s="86"/>
      <c r="E4350" s="84"/>
      <c r="F4350" s="87"/>
    </row>
    <row r="4351" spans="1:6" x14ac:dyDescent="0.25">
      <c r="A4351" s="84"/>
      <c r="B4351" s="85"/>
      <c r="C4351" s="84"/>
      <c r="D4351" s="86"/>
      <c r="E4351" s="84"/>
      <c r="F4351" s="87"/>
    </row>
    <row r="4352" spans="1:6" x14ac:dyDescent="0.25">
      <c r="A4352" s="84"/>
      <c r="B4352" s="85"/>
      <c r="C4352" s="84"/>
      <c r="D4352" s="86"/>
      <c r="E4352" s="84"/>
      <c r="F4352" s="87"/>
    </row>
    <row r="4353" spans="1:6" x14ac:dyDescent="0.25">
      <c r="A4353" s="84"/>
      <c r="B4353" s="85"/>
      <c r="C4353" s="84"/>
      <c r="D4353" s="86"/>
      <c r="E4353" s="84"/>
      <c r="F4353" s="87"/>
    </row>
    <row r="4354" spans="1:6" x14ac:dyDescent="0.25">
      <c r="A4354" s="84"/>
      <c r="B4354" s="85"/>
      <c r="C4354" s="84"/>
      <c r="D4354" s="86"/>
      <c r="E4354" s="84"/>
      <c r="F4354" s="87"/>
    </row>
    <row r="4355" spans="1:6" x14ac:dyDescent="0.25">
      <c r="A4355" s="84"/>
      <c r="B4355" s="85"/>
      <c r="C4355" s="84"/>
      <c r="D4355" s="86"/>
      <c r="E4355" s="84"/>
      <c r="F4355" s="87"/>
    </row>
    <row r="4356" spans="1:6" x14ac:dyDescent="0.25">
      <c r="A4356" s="84"/>
      <c r="B4356" s="85"/>
      <c r="C4356" s="84"/>
      <c r="D4356" s="86"/>
      <c r="E4356" s="84"/>
      <c r="F4356" s="87"/>
    </row>
    <row r="4357" spans="1:6" x14ac:dyDescent="0.25">
      <c r="A4357" s="84"/>
      <c r="B4357" s="85"/>
      <c r="C4357" s="84"/>
      <c r="D4357" s="86"/>
      <c r="E4357" s="84"/>
      <c r="F4357" s="87"/>
    </row>
    <row r="4358" spans="1:6" x14ac:dyDescent="0.25">
      <c r="A4358" s="84"/>
      <c r="B4358" s="85"/>
      <c r="C4358" s="84"/>
      <c r="D4358" s="86"/>
      <c r="E4358" s="84"/>
      <c r="F4358" s="87"/>
    </row>
    <row r="4359" spans="1:6" x14ac:dyDescent="0.25">
      <c r="A4359" s="84"/>
      <c r="B4359" s="85"/>
      <c r="C4359" s="84"/>
      <c r="D4359" s="86"/>
      <c r="E4359" s="84"/>
      <c r="F4359" s="87"/>
    </row>
    <row r="4360" spans="1:6" x14ac:dyDescent="0.25">
      <c r="A4360" s="84"/>
      <c r="B4360" s="85"/>
      <c r="C4360" s="84"/>
      <c r="D4360" s="86"/>
      <c r="E4360" s="84"/>
      <c r="F4360" s="87"/>
    </row>
    <row r="4361" spans="1:6" x14ac:dyDescent="0.25">
      <c r="A4361" s="84"/>
      <c r="B4361" s="85"/>
      <c r="C4361" s="84"/>
      <c r="D4361" s="86"/>
      <c r="E4361" s="84"/>
      <c r="F4361" s="87"/>
    </row>
    <row r="4362" spans="1:6" x14ac:dyDescent="0.25">
      <c r="A4362" s="84"/>
      <c r="B4362" s="85"/>
      <c r="C4362" s="84"/>
      <c r="D4362" s="86"/>
      <c r="E4362" s="84"/>
      <c r="F4362" s="87"/>
    </row>
    <row r="4363" spans="1:6" x14ac:dyDescent="0.25">
      <c r="A4363" s="84"/>
      <c r="B4363" s="85"/>
      <c r="C4363" s="84"/>
      <c r="D4363" s="86"/>
      <c r="E4363" s="84"/>
      <c r="F4363" s="87"/>
    </row>
    <row r="4364" spans="1:6" x14ac:dyDescent="0.25">
      <c r="A4364" s="84"/>
      <c r="B4364" s="85"/>
      <c r="C4364" s="84"/>
      <c r="D4364" s="86"/>
      <c r="E4364" s="84"/>
      <c r="F4364" s="87"/>
    </row>
    <row r="4365" spans="1:6" x14ac:dyDescent="0.25">
      <c r="A4365" s="84"/>
      <c r="B4365" s="85"/>
      <c r="C4365" s="84"/>
      <c r="D4365" s="86"/>
      <c r="E4365" s="84"/>
      <c r="F4365" s="87"/>
    </row>
    <row r="4366" spans="1:6" x14ac:dyDescent="0.25">
      <c r="A4366" s="84"/>
      <c r="B4366" s="85"/>
      <c r="C4366" s="84"/>
      <c r="D4366" s="86"/>
      <c r="E4366" s="84"/>
      <c r="F4366" s="87"/>
    </row>
    <row r="4367" spans="1:6" x14ac:dyDescent="0.25">
      <c r="A4367" s="84"/>
      <c r="B4367" s="85"/>
      <c r="C4367" s="84"/>
      <c r="D4367" s="86"/>
      <c r="E4367" s="84"/>
      <c r="F4367" s="87"/>
    </row>
    <row r="4368" spans="1:6" x14ac:dyDescent="0.25">
      <c r="A4368" s="84"/>
      <c r="B4368" s="85"/>
      <c r="C4368" s="84"/>
      <c r="D4368" s="86"/>
      <c r="E4368" s="84"/>
      <c r="F4368" s="87"/>
    </row>
    <row r="4369" spans="1:6" x14ac:dyDescent="0.25">
      <c r="A4369" s="84"/>
      <c r="B4369" s="85"/>
      <c r="C4369" s="84"/>
      <c r="D4369" s="86"/>
      <c r="E4369" s="84"/>
      <c r="F4369" s="87"/>
    </row>
    <row r="4370" spans="1:6" x14ac:dyDescent="0.25">
      <c r="A4370" s="84"/>
      <c r="B4370" s="85"/>
      <c r="C4370" s="84"/>
      <c r="D4370" s="86"/>
      <c r="E4370" s="84"/>
      <c r="F4370" s="87"/>
    </row>
    <row r="4371" spans="1:6" x14ac:dyDescent="0.25">
      <c r="A4371" s="84"/>
      <c r="B4371" s="85"/>
      <c r="C4371" s="84"/>
      <c r="D4371" s="86"/>
      <c r="E4371" s="84"/>
      <c r="F4371" s="87"/>
    </row>
    <row r="4372" spans="1:6" x14ac:dyDescent="0.25">
      <c r="A4372" s="84"/>
      <c r="B4372" s="85"/>
      <c r="C4372" s="84"/>
      <c r="D4372" s="86"/>
      <c r="E4372" s="84"/>
      <c r="F4372" s="87"/>
    </row>
    <row r="4373" spans="1:6" x14ac:dyDescent="0.25">
      <c r="A4373" s="84"/>
      <c r="B4373" s="85"/>
      <c r="C4373" s="84"/>
      <c r="D4373" s="86"/>
      <c r="E4373" s="84"/>
      <c r="F4373" s="87"/>
    </row>
    <row r="4374" spans="1:6" x14ac:dyDescent="0.25">
      <c r="A4374" s="84"/>
      <c r="B4374" s="85"/>
      <c r="C4374" s="84"/>
      <c r="D4374" s="86"/>
      <c r="E4374" s="84"/>
      <c r="F4374" s="87"/>
    </row>
    <row r="4375" spans="1:6" x14ac:dyDescent="0.25">
      <c r="A4375" s="84"/>
      <c r="B4375" s="85"/>
      <c r="C4375" s="84"/>
      <c r="D4375" s="86"/>
      <c r="E4375" s="84"/>
      <c r="F4375" s="87"/>
    </row>
    <row r="4376" spans="1:6" x14ac:dyDescent="0.25">
      <c r="A4376" s="84"/>
      <c r="B4376" s="85"/>
      <c r="C4376" s="84"/>
      <c r="D4376" s="86"/>
      <c r="E4376" s="84"/>
      <c r="F4376" s="87"/>
    </row>
    <row r="4377" spans="1:6" x14ac:dyDescent="0.25">
      <c r="A4377" s="84"/>
      <c r="B4377" s="85"/>
      <c r="C4377" s="84"/>
      <c r="D4377" s="86"/>
      <c r="E4377" s="84"/>
      <c r="F4377" s="87"/>
    </row>
    <row r="4378" spans="1:6" x14ac:dyDescent="0.25">
      <c r="A4378" s="84"/>
      <c r="B4378" s="85"/>
      <c r="C4378" s="84"/>
      <c r="D4378" s="86"/>
      <c r="E4378" s="84"/>
      <c r="F4378" s="87"/>
    </row>
    <row r="4379" spans="1:6" x14ac:dyDescent="0.25">
      <c r="A4379" s="84"/>
      <c r="B4379" s="85"/>
      <c r="C4379" s="84"/>
      <c r="D4379" s="86"/>
      <c r="E4379" s="84"/>
      <c r="F4379" s="87"/>
    </row>
    <row r="4380" spans="1:6" x14ac:dyDescent="0.25">
      <c r="A4380" s="84"/>
      <c r="B4380" s="85"/>
      <c r="C4380" s="84"/>
      <c r="D4380" s="86"/>
      <c r="E4380" s="84"/>
      <c r="F4380" s="87"/>
    </row>
    <row r="4381" spans="1:6" x14ac:dyDescent="0.25">
      <c r="A4381" s="84"/>
      <c r="B4381" s="85"/>
      <c r="C4381" s="84"/>
      <c r="D4381" s="86"/>
      <c r="E4381" s="84"/>
      <c r="F4381" s="87"/>
    </row>
    <row r="4382" spans="1:6" x14ac:dyDescent="0.25">
      <c r="A4382" s="84"/>
      <c r="B4382" s="85"/>
      <c r="C4382" s="84"/>
      <c r="D4382" s="86"/>
      <c r="E4382" s="84"/>
      <c r="F4382" s="87"/>
    </row>
    <row r="4383" spans="1:6" x14ac:dyDescent="0.25">
      <c r="A4383" s="84"/>
      <c r="B4383" s="85"/>
      <c r="C4383" s="84"/>
      <c r="D4383" s="86"/>
      <c r="E4383" s="84"/>
      <c r="F4383" s="87"/>
    </row>
    <row r="4384" spans="1:6" x14ac:dyDescent="0.25">
      <c r="A4384" s="84"/>
      <c r="B4384" s="85"/>
      <c r="C4384" s="84"/>
      <c r="D4384" s="86"/>
      <c r="E4384" s="84"/>
      <c r="F4384" s="87"/>
    </row>
    <row r="4385" spans="1:6" x14ac:dyDescent="0.25">
      <c r="A4385" s="84"/>
      <c r="B4385" s="85"/>
      <c r="C4385" s="84"/>
      <c r="D4385" s="86"/>
      <c r="E4385" s="84"/>
      <c r="F4385" s="87"/>
    </row>
    <row r="4386" spans="1:6" x14ac:dyDescent="0.25">
      <c r="A4386" s="84"/>
      <c r="B4386" s="85"/>
      <c r="C4386" s="84"/>
      <c r="D4386" s="86"/>
      <c r="E4386" s="84"/>
      <c r="F4386" s="87"/>
    </row>
    <row r="4387" spans="1:6" x14ac:dyDescent="0.25">
      <c r="A4387" s="84"/>
      <c r="B4387" s="85"/>
      <c r="C4387" s="84"/>
      <c r="D4387" s="86"/>
      <c r="E4387" s="84"/>
      <c r="F4387" s="87"/>
    </row>
    <row r="4388" spans="1:6" x14ac:dyDescent="0.25">
      <c r="A4388" s="84"/>
      <c r="B4388" s="85"/>
      <c r="C4388" s="84"/>
      <c r="D4388" s="86"/>
      <c r="E4388" s="84"/>
      <c r="F4388" s="87"/>
    </row>
    <row r="4389" spans="1:6" x14ac:dyDescent="0.25">
      <c r="A4389" s="84"/>
      <c r="B4389" s="85"/>
      <c r="C4389" s="84"/>
      <c r="D4389" s="86"/>
      <c r="E4389" s="84"/>
      <c r="F4389" s="87"/>
    </row>
    <row r="4390" spans="1:6" x14ac:dyDescent="0.25">
      <c r="A4390" s="84"/>
      <c r="B4390" s="85"/>
      <c r="C4390" s="84"/>
      <c r="D4390" s="86"/>
      <c r="E4390" s="84"/>
      <c r="F4390" s="87"/>
    </row>
    <row r="4391" spans="1:6" x14ac:dyDescent="0.25">
      <c r="A4391" s="84"/>
      <c r="B4391" s="85"/>
      <c r="C4391" s="84"/>
      <c r="D4391" s="86"/>
      <c r="E4391" s="84"/>
      <c r="F4391" s="87"/>
    </row>
    <row r="4392" spans="1:6" x14ac:dyDescent="0.25">
      <c r="A4392" s="84"/>
      <c r="B4392" s="85"/>
      <c r="C4392" s="84"/>
      <c r="D4392" s="86"/>
      <c r="E4392" s="84"/>
      <c r="F4392" s="87"/>
    </row>
    <row r="4393" spans="1:6" x14ac:dyDescent="0.25">
      <c r="A4393" s="84"/>
      <c r="B4393" s="85"/>
      <c r="C4393" s="84"/>
      <c r="D4393" s="86"/>
      <c r="E4393" s="84"/>
      <c r="F4393" s="87"/>
    </row>
    <row r="4394" spans="1:6" x14ac:dyDescent="0.25">
      <c r="A4394" s="84"/>
      <c r="B4394" s="85"/>
      <c r="C4394" s="84"/>
      <c r="D4394" s="86"/>
      <c r="E4394" s="84"/>
      <c r="F4394" s="87"/>
    </row>
    <row r="4395" spans="1:6" x14ac:dyDescent="0.25">
      <c r="A4395" s="84"/>
      <c r="B4395" s="85"/>
      <c r="C4395" s="84"/>
      <c r="D4395" s="86"/>
      <c r="E4395" s="84"/>
      <c r="F4395" s="87"/>
    </row>
    <row r="4396" spans="1:6" x14ac:dyDescent="0.25">
      <c r="A4396" s="84"/>
      <c r="B4396" s="85"/>
      <c r="C4396" s="84"/>
      <c r="D4396" s="86"/>
      <c r="E4396" s="84"/>
      <c r="F4396" s="87"/>
    </row>
    <row r="4397" spans="1:6" x14ac:dyDescent="0.25">
      <c r="A4397" s="84"/>
      <c r="B4397" s="85"/>
      <c r="C4397" s="84"/>
      <c r="D4397" s="86"/>
      <c r="E4397" s="84"/>
      <c r="F4397" s="87"/>
    </row>
    <row r="4398" spans="1:6" x14ac:dyDescent="0.25">
      <c r="A4398" s="84"/>
      <c r="B4398" s="85"/>
      <c r="C4398" s="84"/>
      <c r="D4398" s="86"/>
      <c r="E4398" s="84"/>
      <c r="F4398" s="87"/>
    </row>
    <row r="4399" spans="1:6" x14ac:dyDescent="0.25">
      <c r="A4399" s="84"/>
      <c r="B4399" s="85"/>
      <c r="C4399" s="84"/>
      <c r="D4399" s="86"/>
      <c r="E4399" s="84"/>
      <c r="F4399" s="87"/>
    </row>
    <row r="4400" spans="1:6" x14ac:dyDescent="0.25">
      <c r="A4400" s="84"/>
      <c r="B4400" s="85"/>
      <c r="C4400" s="84"/>
      <c r="D4400" s="86"/>
      <c r="E4400" s="84"/>
      <c r="F4400" s="87"/>
    </row>
    <row r="4401" spans="1:6" x14ac:dyDescent="0.25">
      <c r="A4401" s="84"/>
      <c r="B4401" s="85"/>
      <c r="C4401" s="84"/>
      <c r="D4401" s="86"/>
      <c r="E4401" s="84"/>
      <c r="F4401" s="87"/>
    </row>
    <row r="4402" spans="1:6" x14ac:dyDescent="0.25">
      <c r="A4402" s="84"/>
      <c r="B4402" s="85"/>
      <c r="C4402" s="84"/>
      <c r="D4402" s="86"/>
      <c r="E4402" s="84"/>
      <c r="F4402" s="87"/>
    </row>
    <row r="4403" spans="1:6" x14ac:dyDescent="0.25">
      <c r="A4403" s="84"/>
      <c r="B4403" s="85"/>
      <c r="C4403" s="84"/>
      <c r="D4403" s="86"/>
      <c r="E4403" s="84"/>
      <c r="F4403" s="87"/>
    </row>
    <row r="4404" spans="1:6" x14ac:dyDescent="0.25">
      <c r="A4404" s="84"/>
      <c r="B4404" s="85"/>
      <c r="C4404" s="84"/>
      <c r="D4404" s="86"/>
      <c r="E4404" s="84"/>
      <c r="F4404" s="87"/>
    </row>
    <row r="4405" spans="1:6" x14ac:dyDescent="0.25">
      <c r="A4405" s="84"/>
      <c r="B4405" s="85"/>
      <c r="C4405" s="84"/>
      <c r="D4405" s="86"/>
      <c r="E4405" s="84"/>
      <c r="F4405" s="87"/>
    </row>
    <row r="4406" spans="1:6" x14ac:dyDescent="0.25">
      <c r="A4406" s="84"/>
      <c r="B4406" s="85"/>
      <c r="C4406" s="84"/>
      <c r="D4406" s="86"/>
      <c r="E4406" s="84"/>
      <c r="F4406" s="87"/>
    </row>
    <row r="4407" spans="1:6" x14ac:dyDescent="0.25">
      <c r="A4407" s="84"/>
      <c r="B4407" s="85"/>
      <c r="C4407" s="84"/>
      <c r="D4407" s="86"/>
      <c r="E4407" s="84"/>
      <c r="F4407" s="87"/>
    </row>
    <row r="4408" spans="1:6" x14ac:dyDescent="0.25">
      <c r="A4408" s="84"/>
      <c r="B4408" s="85"/>
      <c r="C4408" s="84"/>
      <c r="D4408" s="86"/>
      <c r="E4408" s="84"/>
      <c r="F4408" s="87"/>
    </row>
    <row r="4409" spans="1:6" x14ac:dyDescent="0.25">
      <c r="A4409" s="84"/>
      <c r="B4409" s="85"/>
      <c r="C4409" s="84"/>
      <c r="D4409" s="86"/>
      <c r="E4409" s="84"/>
      <c r="F4409" s="87"/>
    </row>
    <row r="4410" spans="1:6" x14ac:dyDescent="0.25">
      <c r="A4410" s="84"/>
      <c r="B4410" s="85"/>
      <c r="C4410" s="84"/>
      <c r="D4410" s="86"/>
      <c r="E4410" s="84"/>
      <c r="F4410" s="87"/>
    </row>
    <row r="4411" spans="1:6" x14ac:dyDescent="0.25">
      <c r="A4411" s="84"/>
      <c r="B4411" s="85"/>
      <c r="C4411" s="84"/>
      <c r="D4411" s="86"/>
      <c r="E4411" s="84"/>
      <c r="F4411" s="87"/>
    </row>
    <row r="4412" spans="1:6" x14ac:dyDescent="0.25">
      <c r="A4412" s="84"/>
      <c r="B4412" s="85"/>
      <c r="C4412" s="84"/>
      <c r="D4412" s="86"/>
      <c r="E4412" s="84"/>
      <c r="F4412" s="87"/>
    </row>
    <row r="4413" spans="1:6" x14ac:dyDescent="0.25">
      <c r="A4413" s="84"/>
      <c r="B4413" s="85"/>
      <c r="C4413" s="84"/>
      <c r="D4413" s="86"/>
      <c r="E4413" s="84"/>
      <c r="F4413" s="87"/>
    </row>
    <row r="4414" spans="1:6" x14ac:dyDescent="0.25">
      <c r="A4414" s="84"/>
      <c r="B4414" s="85"/>
      <c r="C4414" s="84"/>
      <c r="D4414" s="86"/>
      <c r="E4414" s="84"/>
      <c r="F4414" s="87"/>
    </row>
    <row r="4415" spans="1:6" x14ac:dyDescent="0.25">
      <c r="A4415" s="84"/>
      <c r="B4415" s="85"/>
      <c r="C4415" s="84"/>
      <c r="D4415" s="86"/>
      <c r="E4415" s="84"/>
      <c r="F4415" s="87"/>
    </row>
    <row r="4416" spans="1:6" x14ac:dyDescent="0.25">
      <c r="A4416" s="84"/>
      <c r="B4416" s="85"/>
      <c r="C4416" s="84"/>
      <c r="D4416" s="86"/>
      <c r="E4416" s="84"/>
      <c r="F4416" s="87"/>
    </row>
    <row r="4417" spans="1:6" x14ac:dyDescent="0.25">
      <c r="A4417" s="84"/>
      <c r="B4417" s="85"/>
      <c r="C4417" s="84"/>
      <c r="D4417" s="86"/>
      <c r="E4417" s="84"/>
      <c r="F4417" s="87"/>
    </row>
    <row r="4418" spans="1:6" x14ac:dyDescent="0.25">
      <c r="A4418" s="84"/>
      <c r="B4418" s="85"/>
      <c r="C4418" s="84"/>
      <c r="D4418" s="86"/>
      <c r="E4418" s="84"/>
      <c r="F4418" s="87"/>
    </row>
    <row r="4419" spans="1:6" x14ac:dyDescent="0.25">
      <c r="A4419" s="84"/>
      <c r="B4419" s="85"/>
      <c r="C4419" s="84"/>
      <c r="D4419" s="86"/>
      <c r="E4419" s="84"/>
      <c r="F4419" s="87"/>
    </row>
    <row r="4420" spans="1:6" x14ac:dyDescent="0.25">
      <c r="A4420" s="84"/>
      <c r="B4420" s="85"/>
      <c r="C4420" s="84"/>
      <c r="D4420" s="86"/>
      <c r="E4420" s="84"/>
      <c r="F4420" s="87"/>
    </row>
    <row r="4421" spans="1:6" x14ac:dyDescent="0.25">
      <c r="A4421" s="84"/>
      <c r="B4421" s="85"/>
      <c r="C4421" s="84"/>
      <c r="D4421" s="86"/>
      <c r="E4421" s="84"/>
      <c r="F4421" s="87"/>
    </row>
    <row r="4422" spans="1:6" x14ac:dyDescent="0.25">
      <c r="A4422" s="84"/>
      <c r="B4422" s="85"/>
      <c r="C4422" s="84"/>
      <c r="D4422" s="86"/>
      <c r="E4422" s="84"/>
      <c r="F4422" s="87"/>
    </row>
    <row r="4423" spans="1:6" x14ac:dyDescent="0.25">
      <c r="A4423" s="84"/>
      <c r="B4423" s="85"/>
      <c r="C4423" s="84"/>
      <c r="D4423" s="86"/>
      <c r="E4423" s="84"/>
      <c r="F4423" s="87"/>
    </row>
    <row r="4424" spans="1:6" x14ac:dyDescent="0.25">
      <c r="A4424" s="84"/>
      <c r="B4424" s="85"/>
      <c r="C4424" s="84"/>
      <c r="D4424" s="86"/>
      <c r="E4424" s="84"/>
      <c r="F4424" s="87"/>
    </row>
    <row r="4425" spans="1:6" x14ac:dyDescent="0.25">
      <c r="A4425" s="84"/>
      <c r="B4425" s="85"/>
      <c r="C4425" s="84"/>
      <c r="D4425" s="86"/>
      <c r="E4425" s="84"/>
      <c r="F4425" s="87"/>
    </row>
    <row r="4426" spans="1:6" x14ac:dyDescent="0.25">
      <c r="A4426" s="84"/>
      <c r="B4426" s="85"/>
      <c r="C4426" s="84"/>
      <c r="D4426" s="86"/>
      <c r="E4426" s="84"/>
      <c r="F4426" s="87"/>
    </row>
    <row r="4427" spans="1:6" x14ac:dyDescent="0.25">
      <c r="A4427" s="84"/>
      <c r="B4427" s="85"/>
      <c r="C4427" s="84"/>
      <c r="D4427" s="86"/>
      <c r="E4427" s="84"/>
      <c r="F4427" s="87"/>
    </row>
    <row r="4428" spans="1:6" x14ac:dyDescent="0.25">
      <c r="A4428" s="84"/>
      <c r="B4428" s="85"/>
      <c r="C4428" s="84"/>
      <c r="D4428" s="86"/>
      <c r="E4428" s="84"/>
      <c r="F4428" s="87"/>
    </row>
    <row r="4429" spans="1:6" x14ac:dyDescent="0.25">
      <c r="A4429" s="84"/>
      <c r="B4429" s="85"/>
      <c r="C4429" s="84"/>
      <c r="D4429" s="86"/>
      <c r="E4429" s="84"/>
      <c r="F4429" s="87"/>
    </row>
    <row r="4430" spans="1:6" x14ac:dyDescent="0.25">
      <c r="A4430" s="84"/>
      <c r="B4430" s="85"/>
      <c r="C4430" s="84"/>
      <c r="D4430" s="86"/>
      <c r="E4430" s="84"/>
      <c r="F4430" s="87"/>
    </row>
    <row r="4431" spans="1:6" x14ac:dyDescent="0.25">
      <c r="A4431" s="84"/>
      <c r="B4431" s="85"/>
      <c r="C4431" s="84"/>
      <c r="D4431" s="86"/>
      <c r="E4431" s="84"/>
      <c r="F4431" s="87"/>
    </row>
    <row r="4432" spans="1:6" x14ac:dyDescent="0.25">
      <c r="A4432" s="84"/>
      <c r="B4432" s="85"/>
      <c r="C4432" s="84"/>
      <c r="D4432" s="86"/>
      <c r="E4432" s="84"/>
      <c r="F4432" s="87"/>
    </row>
    <row r="4433" spans="1:6" x14ac:dyDescent="0.25">
      <c r="A4433" s="84"/>
      <c r="B4433" s="85"/>
      <c r="C4433" s="84"/>
      <c r="D4433" s="86"/>
      <c r="E4433" s="84"/>
      <c r="F4433" s="87"/>
    </row>
    <row r="4434" spans="1:6" x14ac:dyDescent="0.25">
      <c r="A4434" s="84"/>
      <c r="B4434" s="85"/>
      <c r="C4434" s="84"/>
      <c r="D4434" s="86"/>
      <c r="E4434" s="84"/>
      <c r="F4434" s="87"/>
    </row>
    <row r="4435" spans="1:6" x14ac:dyDescent="0.25">
      <c r="A4435" s="84"/>
      <c r="B4435" s="85"/>
      <c r="C4435" s="84"/>
      <c r="D4435" s="86"/>
      <c r="E4435" s="84"/>
      <c r="F4435" s="87"/>
    </row>
    <row r="4436" spans="1:6" x14ac:dyDescent="0.25">
      <c r="A4436" s="84"/>
      <c r="B4436" s="85"/>
      <c r="C4436" s="84"/>
      <c r="D4436" s="86"/>
      <c r="E4436" s="84"/>
      <c r="F4436" s="87"/>
    </row>
    <row r="4437" spans="1:6" x14ac:dyDescent="0.25">
      <c r="A4437" s="84"/>
      <c r="B4437" s="85"/>
      <c r="C4437" s="84"/>
      <c r="D4437" s="86"/>
      <c r="E4437" s="84"/>
      <c r="F4437" s="87"/>
    </row>
    <row r="4438" spans="1:6" x14ac:dyDescent="0.25">
      <c r="A4438" s="84"/>
      <c r="B4438" s="85"/>
      <c r="C4438" s="84"/>
      <c r="D4438" s="86"/>
      <c r="E4438" s="84"/>
      <c r="F4438" s="87"/>
    </row>
    <row r="4439" spans="1:6" x14ac:dyDescent="0.25">
      <c r="A4439" s="84"/>
      <c r="B4439" s="85"/>
      <c r="C4439" s="84"/>
      <c r="D4439" s="86"/>
      <c r="E4439" s="84"/>
      <c r="F4439" s="87"/>
    </row>
    <row r="4440" spans="1:6" x14ac:dyDescent="0.25">
      <c r="A4440" s="84"/>
      <c r="B4440" s="85"/>
      <c r="C4440" s="84"/>
      <c r="D4440" s="86"/>
      <c r="E4440" s="84"/>
      <c r="F4440" s="87"/>
    </row>
    <row r="4441" spans="1:6" x14ac:dyDescent="0.25">
      <c r="A4441" s="84"/>
      <c r="B4441" s="85"/>
      <c r="C4441" s="84"/>
      <c r="D4441" s="86"/>
      <c r="E4441" s="84"/>
      <c r="F4441" s="87"/>
    </row>
    <row r="4442" spans="1:6" x14ac:dyDescent="0.25">
      <c r="A4442" s="84"/>
      <c r="B4442" s="85"/>
      <c r="C4442" s="84"/>
      <c r="D4442" s="86"/>
      <c r="E4442" s="84"/>
      <c r="F4442" s="87"/>
    </row>
    <row r="4443" spans="1:6" x14ac:dyDescent="0.25">
      <c r="A4443" s="84"/>
      <c r="B4443" s="85"/>
      <c r="C4443" s="84"/>
      <c r="D4443" s="86"/>
      <c r="E4443" s="84"/>
      <c r="F4443" s="87"/>
    </row>
    <row r="4444" spans="1:6" x14ac:dyDescent="0.25">
      <c r="A4444" s="84"/>
      <c r="B4444" s="85"/>
      <c r="C4444" s="84"/>
      <c r="D4444" s="86"/>
      <c r="E4444" s="84"/>
      <c r="F4444" s="87"/>
    </row>
    <row r="4445" spans="1:6" x14ac:dyDescent="0.25">
      <c r="A4445" s="84"/>
      <c r="B4445" s="85"/>
      <c r="C4445" s="84"/>
      <c r="D4445" s="86"/>
      <c r="E4445" s="84"/>
      <c r="F4445" s="87"/>
    </row>
    <row r="4446" spans="1:6" x14ac:dyDescent="0.25">
      <c r="A4446" s="84"/>
      <c r="B4446" s="85"/>
      <c r="C4446" s="84"/>
      <c r="D4446" s="86"/>
      <c r="E4446" s="84"/>
      <c r="F4446" s="87"/>
    </row>
    <row r="4447" spans="1:6" x14ac:dyDescent="0.25">
      <c r="A4447" s="84"/>
      <c r="B4447" s="85"/>
      <c r="C4447" s="84"/>
      <c r="D4447" s="86"/>
      <c r="E4447" s="84"/>
      <c r="F4447" s="87"/>
    </row>
    <row r="4448" spans="1:6" x14ac:dyDescent="0.25">
      <c r="A4448" s="84"/>
      <c r="B4448" s="85"/>
      <c r="C4448" s="84"/>
      <c r="D4448" s="86"/>
      <c r="E4448" s="84"/>
      <c r="F4448" s="87"/>
    </row>
    <row r="4449" spans="1:6" x14ac:dyDescent="0.25">
      <c r="A4449" s="84"/>
      <c r="B4449" s="85"/>
      <c r="C4449" s="84"/>
      <c r="D4449" s="86"/>
      <c r="E4449" s="84"/>
      <c r="F4449" s="87"/>
    </row>
    <row r="4450" spans="1:6" x14ac:dyDescent="0.25">
      <c r="A4450" s="84"/>
      <c r="B4450" s="85"/>
      <c r="C4450" s="84"/>
      <c r="D4450" s="86"/>
      <c r="E4450" s="84"/>
      <c r="F4450" s="87"/>
    </row>
    <row r="4451" spans="1:6" x14ac:dyDescent="0.25">
      <c r="A4451" s="84"/>
      <c r="B4451" s="85"/>
      <c r="C4451" s="84"/>
      <c r="D4451" s="86"/>
      <c r="E4451" s="84"/>
      <c r="F4451" s="87"/>
    </row>
    <row r="4452" spans="1:6" x14ac:dyDescent="0.25">
      <c r="A4452" s="84"/>
      <c r="B4452" s="85"/>
      <c r="C4452" s="84"/>
      <c r="D4452" s="86"/>
      <c r="E4452" s="84"/>
      <c r="F4452" s="87"/>
    </row>
    <row r="4453" spans="1:6" x14ac:dyDescent="0.25">
      <c r="A4453" s="84"/>
      <c r="B4453" s="85"/>
      <c r="C4453" s="84"/>
      <c r="D4453" s="86"/>
      <c r="E4453" s="84"/>
      <c r="F4453" s="87"/>
    </row>
    <row r="4454" spans="1:6" x14ac:dyDescent="0.25">
      <c r="A4454" s="84"/>
      <c r="B4454" s="85"/>
      <c r="C4454" s="84"/>
      <c r="D4454" s="86"/>
      <c r="E4454" s="84"/>
      <c r="F4454" s="87"/>
    </row>
    <row r="4455" spans="1:6" x14ac:dyDescent="0.25">
      <c r="A4455" s="84"/>
      <c r="B4455" s="85"/>
      <c r="C4455" s="84"/>
      <c r="D4455" s="86"/>
      <c r="E4455" s="84"/>
      <c r="F4455" s="87"/>
    </row>
    <row r="4456" spans="1:6" x14ac:dyDescent="0.25">
      <c r="A4456" s="84"/>
      <c r="B4456" s="85"/>
      <c r="C4456" s="84"/>
      <c r="D4456" s="86"/>
      <c r="E4456" s="84"/>
      <c r="F4456" s="87"/>
    </row>
    <row r="4457" spans="1:6" x14ac:dyDescent="0.25">
      <c r="A4457" s="84"/>
      <c r="B4457" s="85"/>
      <c r="C4457" s="84"/>
      <c r="D4457" s="86"/>
      <c r="E4457" s="84"/>
      <c r="F4457" s="87"/>
    </row>
    <row r="4458" spans="1:6" x14ac:dyDescent="0.25">
      <c r="A4458" s="84"/>
      <c r="B4458" s="85"/>
      <c r="C4458" s="84"/>
      <c r="D4458" s="86"/>
      <c r="E4458" s="84"/>
      <c r="F4458" s="87"/>
    </row>
    <row r="4459" spans="1:6" x14ac:dyDescent="0.25">
      <c r="A4459" s="84"/>
      <c r="B4459" s="85"/>
      <c r="C4459" s="84"/>
      <c r="D4459" s="86"/>
      <c r="E4459" s="84"/>
      <c r="F4459" s="87"/>
    </row>
    <row r="4460" spans="1:6" x14ac:dyDescent="0.25">
      <c r="A4460" s="84"/>
      <c r="B4460" s="85"/>
      <c r="C4460" s="84"/>
      <c r="D4460" s="86"/>
      <c r="E4460" s="84"/>
      <c r="F4460" s="87"/>
    </row>
    <row r="4461" spans="1:6" x14ac:dyDescent="0.25">
      <c r="A4461" s="84"/>
      <c r="B4461" s="85"/>
      <c r="C4461" s="84"/>
      <c r="D4461" s="86"/>
      <c r="E4461" s="84"/>
      <c r="F4461" s="87"/>
    </row>
    <row r="4462" spans="1:6" x14ac:dyDescent="0.25">
      <c r="A4462" s="84"/>
      <c r="B4462" s="85"/>
      <c r="C4462" s="84"/>
      <c r="D4462" s="86"/>
      <c r="E4462" s="84"/>
      <c r="F4462" s="87"/>
    </row>
    <row r="4463" spans="1:6" x14ac:dyDescent="0.25">
      <c r="A4463" s="84"/>
      <c r="B4463" s="85"/>
      <c r="C4463" s="84"/>
      <c r="D4463" s="86"/>
      <c r="E4463" s="84"/>
      <c r="F4463" s="87"/>
    </row>
    <row r="4464" spans="1:6" x14ac:dyDescent="0.25">
      <c r="A4464" s="84"/>
      <c r="B4464" s="85"/>
      <c r="C4464" s="84"/>
      <c r="D4464" s="86"/>
      <c r="E4464" s="84"/>
      <c r="F4464" s="87"/>
    </row>
    <row r="4465" spans="1:6" x14ac:dyDescent="0.25">
      <c r="A4465" s="84"/>
      <c r="B4465" s="85"/>
      <c r="C4465" s="84"/>
      <c r="D4465" s="86"/>
      <c r="E4465" s="84"/>
      <c r="F4465" s="87"/>
    </row>
    <row r="4466" spans="1:6" x14ac:dyDescent="0.25">
      <c r="A4466" s="84"/>
      <c r="B4466" s="85"/>
      <c r="C4466" s="84"/>
      <c r="D4466" s="86"/>
      <c r="E4466" s="84"/>
      <c r="F4466" s="87"/>
    </row>
    <row r="4467" spans="1:6" x14ac:dyDescent="0.25">
      <c r="A4467" s="84"/>
      <c r="B4467" s="85"/>
      <c r="C4467" s="84"/>
      <c r="D4467" s="86"/>
      <c r="E4467" s="84"/>
      <c r="F4467" s="87"/>
    </row>
    <row r="4468" spans="1:6" x14ac:dyDescent="0.25">
      <c r="A4468" s="84"/>
      <c r="B4468" s="85"/>
      <c r="C4468" s="84"/>
      <c r="D4468" s="86"/>
      <c r="E4468" s="84"/>
      <c r="F4468" s="87"/>
    </row>
    <row r="4469" spans="1:6" x14ac:dyDescent="0.25">
      <c r="A4469" s="84"/>
      <c r="B4469" s="85"/>
      <c r="C4469" s="84"/>
      <c r="D4469" s="86"/>
      <c r="E4469" s="84"/>
      <c r="F4469" s="87"/>
    </row>
    <row r="4470" spans="1:6" x14ac:dyDescent="0.25">
      <c r="A4470" s="84"/>
      <c r="B4470" s="85"/>
      <c r="C4470" s="84"/>
      <c r="D4470" s="86"/>
      <c r="E4470" s="84"/>
      <c r="F4470" s="87"/>
    </row>
    <row r="4471" spans="1:6" x14ac:dyDescent="0.25">
      <c r="A4471" s="84"/>
      <c r="B4471" s="85"/>
      <c r="C4471" s="84"/>
      <c r="D4471" s="86"/>
      <c r="E4471" s="84"/>
      <c r="F4471" s="87"/>
    </row>
    <row r="4472" spans="1:6" x14ac:dyDescent="0.25">
      <c r="A4472" s="84"/>
      <c r="B4472" s="85"/>
      <c r="C4472" s="84"/>
      <c r="D4472" s="86"/>
      <c r="E4472" s="84"/>
      <c r="F4472" s="87"/>
    </row>
    <row r="4473" spans="1:6" x14ac:dyDescent="0.25">
      <c r="A4473" s="84"/>
      <c r="B4473" s="85"/>
      <c r="C4473" s="84"/>
      <c r="D4473" s="86"/>
      <c r="E4473" s="84"/>
      <c r="F4473" s="87"/>
    </row>
    <row r="4474" spans="1:6" x14ac:dyDescent="0.25">
      <c r="A4474" s="84"/>
      <c r="B4474" s="85"/>
      <c r="C4474" s="84"/>
      <c r="D4474" s="86"/>
      <c r="E4474" s="84"/>
      <c r="F4474" s="87"/>
    </row>
    <row r="4475" spans="1:6" x14ac:dyDescent="0.25">
      <c r="A4475" s="84"/>
      <c r="B4475" s="85"/>
      <c r="C4475" s="84"/>
      <c r="D4475" s="86"/>
      <c r="E4475" s="84"/>
      <c r="F4475" s="87"/>
    </row>
    <row r="4476" spans="1:6" x14ac:dyDescent="0.25">
      <c r="A4476" s="84"/>
      <c r="B4476" s="85"/>
      <c r="C4476" s="84"/>
      <c r="D4476" s="86"/>
      <c r="E4476" s="84"/>
      <c r="F4476" s="87"/>
    </row>
    <row r="4477" spans="1:6" x14ac:dyDescent="0.25">
      <c r="A4477" s="84"/>
      <c r="B4477" s="85"/>
      <c r="C4477" s="84"/>
      <c r="D4477" s="86"/>
      <c r="E4477" s="84"/>
      <c r="F4477" s="87"/>
    </row>
    <row r="4478" spans="1:6" x14ac:dyDescent="0.25">
      <c r="A4478" s="84"/>
      <c r="B4478" s="85"/>
      <c r="C4478" s="84"/>
      <c r="D4478" s="86"/>
      <c r="E4478" s="84"/>
      <c r="F4478" s="87"/>
    </row>
    <row r="4479" spans="1:6" x14ac:dyDescent="0.25">
      <c r="A4479" s="84"/>
      <c r="B4479" s="85"/>
      <c r="C4479" s="84"/>
      <c r="D4479" s="86"/>
      <c r="E4479" s="84"/>
      <c r="F4479" s="87"/>
    </row>
    <row r="4480" spans="1:6" x14ac:dyDescent="0.25">
      <c r="A4480" s="84"/>
      <c r="B4480" s="85"/>
      <c r="C4480" s="84"/>
      <c r="D4480" s="86"/>
      <c r="E4480" s="84"/>
      <c r="F4480" s="87"/>
    </row>
    <row r="4481" spans="1:6" x14ac:dyDescent="0.25">
      <c r="A4481" s="84"/>
      <c r="B4481" s="85"/>
      <c r="C4481" s="84"/>
      <c r="D4481" s="86"/>
      <c r="E4481" s="84"/>
      <c r="F4481" s="87"/>
    </row>
    <row r="4482" spans="1:6" x14ac:dyDescent="0.25">
      <c r="A4482" s="84"/>
      <c r="B4482" s="85"/>
      <c r="C4482" s="84"/>
      <c r="D4482" s="86"/>
      <c r="E4482" s="84"/>
      <c r="F4482" s="87"/>
    </row>
    <row r="4483" spans="1:6" x14ac:dyDescent="0.25">
      <c r="A4483" s="84"/>
      <c r="B4483" s="85"/>
      <c r="C4483" s="84"/>
      <c r="D4483" s="86"/>
      <c r="E4483" s="84"/>
      <c r="F4483" s="87"/>
    </row>
    <row r="4484" spans="1:6" x14ac:dyDescent="0.25">
      <c r="A4484" s="84"/>
      <c r="B4484" s="85"/>
      <c r="C4484" s="84"/>
      <c r="D4484" s="86"/>
      <c r="E4484" s="84"/>
      <c r="F4484" s="87"/>
    </row>
    <row r="4485" spans="1:6" x14ac:dyDescent="0.25">
      <c r="A4485" s="84"/>
      <c r="B4485" s="85"/>
      <c r="C4485" s="84"/>
      <c r="D4485" s="86"/>
      <c r="E4485" s="84"/>
      <c r="F4485" s="87"/>
    </row>
    <row r="4486" spans="1:6" x14ac:dyDescent="0.25">
      <c r="A4486" s="84"/>
      <c r="B4486" s="85"/>
      <c r="C4486" s="84"/>
      <c r="D4486" s="86"/>
      <c r="E4486" s="84"/>
      <c r="F4486" s="87"/>
    </row>
    <row r="4487" spans="1:6" x14ac:dyDescent="0.25">
      <c r="A4487" s="84"/>
      <c r="B4487" s="85"/>
      <c r="C4487" s="84"/>
      <c r="D4487" s="86"/>
      <c r="E4487" s="84"/>
      <c r="F4487" s="87"/>
    </row>
    <row r="4488" spans="1:6" x14ac:dyDescent="0.25">
      <c r="A4488" s="84"/>
      <c r="B4488" s="85"/>
      <c r="C4488" s="84"/>
      <c r="D4488" s="86"/>
      <c r="E4488" s="84"/>
      <c r="F4488" s="87"/>
    </row>
    <row r="4489" spans="1:6" x14ac:dyDescent="0.25">
      <c r="A4489" s="84"/>
      <c r="B4489" s="85"/>
      <c r="C4489" s="84"/>
      <c r="D4489" s="86"/>
      <c r="E4489" s="84"/>
      <c r="F4489" s="87"/>
    </row>
    <row r="4490" spans="1:6" x14ac:dyDescent="0.25">
      <c r="A4490" s="84"/>
      <c r="B4490" s="85"/>
      <c r="C4490" s="84"/>
      <c r="D4490" s="86"/>
      <c r="E4490" s="84"/>
      <c r="F4490" s="87"/>
    </row>
    <row r="4491" spans="1:6" x14ac:dyDescent="0.25">
      <c r="A4491" s="84"/>
      <c r="B4491" s="85"/>
      <c r="C4491" s="84"/>
      <c r="D4491" s="86"/>
      <c r="E4491" s="84"/>
      <c r="F4491" s="87"/>
    </row>
    <row r="4492" spans="1:6" x14ac:dyDescent="0.25">
      <c r="A4492" s="84"/>
      <c r="B4492" s="85"/>
      <c r="C4492" s="84"/>
      <c r="D4492" s="86"/>
      <c r="E4492" s="84"/>
      <c r="F4492" s="87"/>
    </row>
    <row r="4493" spans="1:6" x14ac:dyDescent="0.25">
      <c r="A4493" s="84"/>
      <c r="B4493" s="85"/>
      <c r="C4493" s="84"/>
      <c r="D4493" s="86"/>
      <c r="E4493" s="84"/>
      <c r="F4493" s="87"/>
    </row>
    <row r="4494" spans="1:6" x14ac:dyDescent="0.25">
      <c r="A4494" s="84"/>
      <c r="B4494" s="85"/>
      <c r="C4494" s="84"/>
      <c r="D4494" s="86"/>
      <c r="E4494" s="84"/>
      <c r="F4494" s="87"/>
    </row>
    <row r="4495" spans="1:6" x14ac:dyDescent="0.25">
      <c r="A4495" s="84"/>
      <c r="B4495" s="85"/>
      <c r="C4495" s="84"/>
      <c r="D4495" s="86"/>
      <c r="E4495" s="84"/>
      <c r="F4495" s="87"/>
    </row>
    <row r="4496" spans="1:6" x14ac:dyDescent="0.25">
      <c r="A4496" s="84"/>
      <c r="B4496" s="85"/>
      <c r="C4496" s="84"/>
      <c r="D4496" s="86"/>
      <c r="E4496" s="84"/>
      <c r="F4496" s="87"/>
    </row>
    <row r="4497" spans="1:6" x14ac:dyDescent="0.25">
      <c r="A4497" s="84"/>
      <c r="B4497" s="85"/>
      <c r="C4497" s="84"/>
      <c r="D4497" s="86"/>
      <c r="E4497" s="84"/>
      <c r="F4497" s="87"/>
    </row>
    <row r="4498" spans="1:6" x14ac:dyDescent="0.25">
      <c r="A4498" s="84"/>
      <c r="B4498" s="85"/>
      <c r="C4498" s="84"/>
      <c r="D4498" s="86"/>
      <c r="E4498" s="84"/>
      <c r="F4498" s="87"/>
    </row>
    <row r="4499" spans="1:6" x14ac:dyDescent="0.25">
      <c r="A4499" s="84"/>
      <c r="B4499" s="85"/>
      <c r="C4499" s="84"/>
      <c r="D4499" s="86"/>
      <c r="E4499" s="84"/>
      <c r="F4499" s="87"/>
    </row>
    <row r="4500" spans="1:6" x14ac:dyDescent="0.25">
      <c r="A4500" s="84"/>
      <c r="B4500" s="85"/>
      <c r="C4500" s="84"/>
      <c r="D4500" s="86"/>
      <c r="E4500" s="84"/>
      <c r="F4500" s="87"/>
    </row>
    <row r="4501" spans="1:6" x14ac:dyDescent="0.25">
      <c r="A4501" s="84"/>
      <c r="B4501" s="85"/>
      <c r="C4501" s="84"/>
      <c r="D4501" s="86"/>
      <c r="E4501" s="84"/>
      <c r="F4501" s="87"/>
    </row>
    <row r="4502" spans="1:6" x14ac:dyDescent="0.25">
      <c r="A4502" s="84"/>
      <c r="B4502" s="85"/>
      <c r="C4502" s="84"/>
      <c r="D4502" s="86"/>
      <c r="E4502" s="84"/>
      <c r="F4502" s="87"/>
    </row>
    <row r="4503" spans="1:6" x14ac:dyDescent="0.25">
      <c r="A4503" s="84"/>
      <c r="B4503" s="85"/>
      <c r="C4503" s="84"/>
      <c r="D4503" s="86"/>
      <c r="E4503" s="84"/>
      <c r="F4503" s="87"/>
    </row>
    <row r="4504" spans="1:6" x14ac:dyDescent="0.25">
      <c r="A4504" s="84"/>
      <c r="B4504" s="85"/>
      <c r="C4504" s="84"/>
      <c r="D4504" s="86"/>
      <c r="E4504" s="84"/>
      <c r="F4504" s="87"/>
    </row>
    <row r="4505" spans="1:6" x14ac:dyDescent="0.25">
      <c r="A4505" s="84"/>
      <c r="B4505" s="85"/>
      <c r="C4505" s="84"/>
      <c r="D4505" s="86"/>
      <c r="E4505" s="84"/>
      <c r="F4505" s="87"/>
    </row>
    <row r="4506" spans="1:6" x14ac:dyDescent="0.25">
      <c r="A4506" s="84"/>
      <c r="B4506" s="85"/>
      <c r="C4506" s="84"/>
      <c r="D4506" s="86"/>
      <c r="E4506" s="84"/>
      <c r="F4506" s="87"/>
    </row>
    <row r="4507" spans="1:6" x14ac:dyDescent="0.25">
      <c r="A4507" s="84"/>
      <c r="B4507" s="85"/>
      <c r="C4507" s="84"/>
      <c r="D4507" s="86"/>
      <c r="E4507" s="84"/>
      <c r="F4507" s="87"/>
    </row>
    <row r="4508" spans="1:6" x14ac:dyDescent="0.25">
      <c r="A4508" s="84"/>
      <c r="B4508" s="85"/>
      <c r="C4508" s="84"/>
      <c r="D4508" s="86"/>
      <c r="E4508" s="84"/>
      <c r="F4508" s="87"/>
    </row>
    <row r="4509" spans="1:6" x14ac:dyDescent="0.25">
      <c r="A4509" s="84"/>
      <c r="B4509" s="85"/>
      <c r="C4509" s="84"/>
      <c r="D4509" s="86"/>
      <c r="E4509" s="84"/>
      <c r="F4509" s="87"/>
    </row>
    <row r="4510" spans="1:6" x14ac:dyDescent="0.25">
      <c r="A4510" s="84"/>
      <c r="B4510" s="85"/>
      <c r="C4510" s="84"/>
      <c r="D4510" s="86"/>
      <c r="E4510" s="84"/>
      <c r="F4510" s="87"/>
    </row>
    <row r="4511" spans="1:6" x14ac:dyDescent="0.25">
      <c r="A4511" s="84"/>
      <c r="B4511" s="85"/>
      <c r="C4511" s="84"/>
      <c r="D4511" s="86"/>
      <c r="E4511" s="84"/>
      <c r="F4511" s="87"/>
    </row>
    <row r="4512" spans="1:6" x14ac:dyDescent="0.25">
      <c r="A4512" s="84"/>
      <c r="B4512" s="85"/>
      <c r="C4512" s="84"/>
      <c r="D4512" s="86"/>
      <c r="E4512" s="84"/>
      <c r="F4512" s="87"/>
    </row>
    <row r="4513" spans="1:6" x14ac:dyDescent="0.25">
      <c r="A4513" s="84"/>
      <c r="B4513" s="85"/>
      <c r="C4513" s="84"/>
      <c r="D4513" s="86"/>
      <c r="E4513" s="84"/>
      <c r="F4513" s="87"/>
    </row>
    <row r="4514" spans="1:6" x14ac:dyDescent="0.25">
      <c r="A4514" s="84"/>
      <c r="B4514" s="85"/>
      <c r="C4514" s="84"/>
      <c r="D4514" s="86"/>
      <c r="E4514" s="84"/>
      <c r="F4514" s="87"/>
    </row>
    <row r="4515" spans="1:6" x14ac:dyDescent="0.25">
      <c r="A4515" s="84"/>
      <c r="B4515" s="85"/>
      <c r="C4515" s="84"/>
      <c r="D4515" s="86"/>
      <c r="E4515" s="84"/>
      <c r="F4515" s="87"/>
    </row>
    <row r="4516" spans="1:6" x14ac:dyDescent="0.25">
      <c r="A4516" s="84"/>
      <c r="B4516" s="85"/>
      <c r="C4516" s="84"/>
      <c r="D4516" s="86"/>
      <c r="E4516" s="84"/>
      <c r="F4516" s="87"/>
    </row>
    <row r="4517" spans="1:6" x14ac:dyDescent="0.25">
      <c r="A4517" s="84"/>
      <c r="B4517" s="85"/>
      <c r="C4517" s="84"/>
      <c r="D4517" s="86"/>
      <c r="E4517" s="84"/>
      <c r="F4517" s="87"/>
    </row>
    <row r="4518" spans="1:6" x14ac:dyDescent="0.25">
      <c r="A4518" s="84"/>
      <c r="B4518" s="85"/>
      <c r="C4518" s="84"/>
      <c r="D4518" s="86"/>
      <c r="E4518" s="84"/>
      <c r="F4518" s="87"/>
    </row>
    <row r="4519" spans="1:6" x14ac:dyDescent="0.25">
      <c r="A4519" s="84"/>
      <c r="B4519" s="85"/>
      <c r="C4519" s="84"/>
      <c r="D4519" s="86"/>
      <c r="E4519" s="84"/>
      <c r="F4519" s="87"/>
    </row>
    <row r="4520" spans="1:6" x14ac:dyDescent="0.25">
      <c r="A4520" s="84"/>
      <c r="B4520" s="85"/>
      <c r="C4520" s="84"/>
      <c r="D4520" s="86"/>
      <c r="E4520" s="84"/>
      <c r="F4520" s="87"/>
    </row>
    <row r="4521" spans="1:6" x14ac:dyDescent="0.25">
      <c r="A4521" s="84"/>
      <c r="B4521" s="85"/>
      <c r="C4521" s="84"/>
      <c r="D4521" s="86"/>
      <c r="E4521" s="84"/>
      <c r="F4521" s="87"/>
    </row>
    <row r="4522" spans="1:6" x14ac:dyDescent="0.25">
      <c r="A4522" s="84"/>
      <c r="B4522" s="85"/>
      <c r="C4522" s="84"/>
      <c r="D4522" s="86"/>
      <c r="E4522" s="84"/>
      <c r="F4522" s="87"/>
    </row>
    <row r="4523" spans="1:6" x14ac:dyDescent="0.25">
      <c r="A4523" s="84"/>
      <c r="B4523" s="85"/>
      <c r="C4523" s="84"/>
      <c r="D4523" s="86"/>
      <c r="E4523" s="84"/>
      <c r="F4523" s="87"/>
    </row>
    <row r="4524" spans="1:6" x14ac:dyDescent="0.25">
      <c r="A4524" s="84"/>
      <c r="B4524" s="85"/>
      <c r="C4524" s="84"/>
      <c r="D4524" s="86"/>
      <c r="E4524" s="84"/>
      <c r="F4524" s="87"/>
    </row>
    <row r="4525" spans="1:6" x14ac:dyDescent="0.25">
      <c r="A4525" s="84"/>
      <c r="B4525" s="85"/>
      <c r="C4525" s="84"/>
      <c r="D4525" s="86"/>
      <c r="E4525" s="84"/>
      <c r="F4525" s="87"/>
    </row>
    <row r="4526" spans="1:6" x14ac:dyDescent="0.25">
      <c r="A4526" s="84"/>
      <c r="B4526" s="85"/>
      <c r="C4526" s="84"/>
      <c r="D4526" s="86"/>
      <c r="E4526" s="84"/>
      <c r="F4526" s="87"/>
    </row>
    <row r="4527" spans="1:6" x14ac:dyDescent="0.25">
      <c r="A4527" s="84"/>
      <c r="B4527" s="85"/>
      <c r="C4527" s="84"/>
      <c r="D4527" s="86"/>
      <c r="E4527" s="84"/>
      <c r="F4527" s="87"/>
    </row>
    <row r="4528" spans="1:6" x14ac:dyDescent="0.25">
      <c r="A4528" s="84"/>
      <c r="B4528" s="85"/>
      <c r="C4528" s="84"/>
      <c r="D4528" s="86"/>
      <c r="E4528" s="84"/>
      <c r="F4528" s="87"/>
    </row>
    <row r="4529" spans="1:6" x14ac:dyDescent="0.25">
      <c r="A4529" s="84"/>
      <c r="B4529" s="85"/>
      <c r="C4529" s="84"/>
      <c r="D4529" s="86"/>
      <c r="E4529" s="84"/>
      <c r="F4529" s="87"/>
    </row>
    <row r="4530" spans="1:6" x14ac:dyDescent="0.25">
      <c r="A4530" s="84"/>
      <c r="B4530" s="85"/>
      <c r="C4530" s="84"/>
      <c r="D4530" s="86"/>
      <c r="E4530" s="84"/>
      <c r="F4530" s="87"/>
    </row>
    <row r="4531" spans="1:6" x14ac:dyDescent="0.25">
      <c r="A4531" s="84"/>
      <c r="B4531" s="85"/>
      <c r="C4531" s="84"/>
      <c r="D4531" s="86"/>
      <c r="E4531" s="84"/>
      <c r="F4531" s="87"/>
    </row>
    <row r="4532" spans="1:6" x14ac:dyDescent="0.25">
      <c r="A4532" s="84"/>
      <c r="B4532" s="85"/>
      <c r="C4532" s="84"/>
      <c r="D4532" s="86"/>
      <c r="E4532" s="84"/>
      <c r="F4532" s="87"/>
    </row>
    <row r="4533" spans="1:6" x14ac:dyDescent="0.25">
      <c r="A4533" s="84"/>
      <c r="B4533" s="85"/>
      <c r="C4533" s="84"/>
      <c r="D4533" s="86"/>
      <c r="E4533" s="84"/>
      <c r="F4533" s="87"/>
    </row>
    <row r="4534" spans="1:6" x14ac:dyDescent="0.25">
      <c r="A4534" s="84"/>
      <c r="B4534" s="85"/>
      <c r="C4534" s="84"/>
      <c r="D4534" s="86"/>
      <c r="E4534" s="84"/>
      <c r="F4534" s="87"/>
    </row>
    <row r="4535" spans="1:6" x14ac:dyDescent="0.25">
      <c r="A4535" s="84"/>
      <c r="B4535" s="85"/>
      <c r="C4535" s="84"/>
      <c r="D4535" s="86"/>
      <c r="E4535" s="84"/>
      <c r="F4535" s="87"/>
    </row>
    <row r="4536" spans="1:6" x14ac:dyDescent="0.25">
      <c r="A4536" s="84"/>
      <c r="B4536" s="85"/>
      <c r="C4536" s="84"/>
      <c r="D4536" s="86"/>
      <c r="E4536" s="84"/>
      <c r="F4536" s="87"/>
    </row>
    <row r="4537" spans="1:6" x14ac:dyDescent="0.25">
      <c r="A4537" s="84"/>
      <c r="B4537" s="85"/>
      <c r="C4537" s="84"/>
      <c r="D4537" s="86"/>
      <c r="E4537" s="84"/>
      <c r="F4537" s="87"/>
    </row>
    <row r="4538" spans="1:6" x14ac:dyDescent="0.25">
      <c r="A4538" s="84"/>
      <c r="B4538" s="85"/>
      <c r="C4538" s="84"/>
      <c r="D4538" s="86"/>
      <c r="E4538" s="84"/>
      <c r="F4538" s="87"/>
    </row>
    <row r="4539" spans="1:6" x14ac:dyDescent="0.25">
      <c r="A4539" s="84"/>
      <c r="B4539" s="85"/>
      <c r="C4539" s="84"/>
      <c r="D4539" s="86"/>
      <c r="E4539" s="84"/>
      <c r="F4539" s="87"/>
    </row>
    <row r="4540" spans="1:6" x14ac:dyDescent="0.25">
      <c r="A4540" s="84"/>
      <c r="B4540" s="85"/>
      <c r="C4540" s="84"/>
      <c r="D4540" s="86"/>
      <c r="E4540" s="84"/>
      <c r="F4540" s="87"/>
    </row>
    <row r="4541" spans="1:6" x14ac:dyDescent="0.25">
      <c r="A4541" s="84"/>
      <c r="B4541" s="85"/>
      <c r="C4541" s="84"/>
      <c r="D4541" s="86"/>
      <c r="E4541" s="84"/>
      <c r="F4541" s="87"/>
    </row>
    <row r="4542" spans="1:6" x14ac:dyDescent="0.25">
      <c r="A4542" s="84"/>
      <c r="B4542" s="85"/>
      <c r="C4542" s="84"/>
      <c r="D4542" s="86"/>
      <c r="E4542" s="84"/>
      <c r="F4542" s="87"/>
    </row>
    <row r="4543" spans="1:6" x14ac:dyDescent="0.25">
      <c r="A4543" s="84"/>
      <c r="B4543" s="85"/>
      <c r="C4543" s="84"/>
      <c r="D4543" s="86"/>
      <c r="E4543" s="84"/>
      <c r="F4543" s="87"/>
    </row>
    <row r="4544" spans="1:6" x14ac:dyDescent="0.25">
      <c r="A4544" s="84"/>
      <c r="B4544" s="85"/>
      <c r="C4544" s="84"/>
      <c r="D4544" s="86"/>
      <c r="E4544" s="84"/>
      <c r="F4544" s="87"/>
    </row>
    <row r="4545" spans="1:6" x14ac:dyDescent="0.25">
      <c r="A4545" s="84"/>
      <c r="B4545" s="85"/>
      <c r="C4545" s="84"/>
      <c r="D4545" s="86"/>
      <c r="E4545" s="84"/>
      <c r="F4545" s="87"/>
    </row>
    <row r="4546" spans="1:6" x14ac:dyDescent="0.25">
      <c r="A4546" s="84"/>
      <c r="B4546" s="85"/>
      <c r="C4546" s="84"/>
      <c r="D4546" s="86"/>
      <c r="E4546" s="84"/>
      <c r="F4546" s="87"/>
    </row>
    <row r="4547" spans="1:6" x14ac:dyDescent="0.25">
      <c r="A4547" s="84"/>
      <c r="B4547" s="85"/>
      <c r="C4547" s="84"/>
      <c r="D4547" s="86"/>
      <c r="E4547" s="84"/>
      <c r="F4547" s="87"/>
    </row>
    <row r="4548" spans="1:6" x14ac:dyDescent="0.25">
      <c r="A4548" s="84"/>
      <c r="B4548" s="85"/>
      <c r="C4548" s="84"/>
      <c r="D4548" s="86"/>
      <c r="E4548" s="84"/>
      <c r="F4548" s="87"/>
    </row>
    <row r="4549" spans="1:6" x14ac:dyDescent="0.25">
      <c r="A4549" s="84"/>
      <c r="B4549" s="85"/>
      <c r="C4549" s="84"/>
      <c r="D4549" s="86"/>
      <c r="E4549" s="84"/>
      <c r="F4549" s="87"/>
    </row>
    <row r="4550" spans="1:6" x14ac:dyDescent="0.25">
      <c r="A4550" s="84"/>
      <c r="B4550" s="85"/>
      <c r="C4550" s="84"/>
      <c r="D4550" s="86"/>
      <c r="E4550" s="84"/>
      <c r="F4550" s="87"/>
    </row>
    <row r="4551" spans="1:6" x14ac:dyDescent="0.25">
      <c r="A4551" s="84"/>
      <c r="B4551" s="85"/>
      <c r="C4551" s="84"/>
      <c r="D4551" s="86"/>
      <c r="E4551" s="84"/>
      <c r="F4551" s="87"/>
    </row>
    <row r="4552" spans="1:6" x14ac:dyDescent="0.25">
      <c r="A4552" s="84"/>
      <c r="B4552" s="85"/>
      <c r="C4552" s="84"/>
      <c r="D4552" s="86"/>
      <c r="E4552" s="84"/>
      <c r="F4552" s="87"/>
    </row>
    <row r="4553" spans="1:6" x14ac:dyDescent="0.25">
      <c r="A4553" s="84"/>
      <c r="B4553" s="85"/>
      <c r="C4553" s="84"/>
      <c r="D4553" s="86"/>
      <c r="E4553" s="84"/>
      <c r="F4553" s="87"/>
    </row>
    <row r="4554" spans="1:6" x14ac:dyDescent="0.25">
      <c r="A4554" s="84"/>
      <c r="B4554" s="85"/>
      <c r="C4554" s="84"/>
      <c r="D4554" s="86"/>
      <c r="E4554" s="84"/>
      <c r="F4554" s="87"/>
    </row>
    <row r="4555" spans="1:6" x14ac:dyDescent="0.25">
      <c r="A4555" s="84"/>
      <c r="B4555" s="85"/>
      <c r="C4555" s="84"/>
      <c r="D4555" s="86"/>
      <c r="E4555" s="84"/>
      <c r="F4555" s="87"/>
    </row>
    <row r="4556" spans="1:6" x14ac:dyDescent="0.25">
      <c r="A4556" s="84"/>
      <c r="B4556" s="85"/>
      <c r="C4556" s="84"/>
      <c r="D4556" s="86"/>
      <c r="E4556" s="84"/>
      <c r="F4556" s="87"/>
    </row>
    <row r="4557" spans="1:6" x14ac:dyDescent="0.25">
      <c r="A4557" s="84"/>
      <c r="B4557" s="85"/>
      <c r="C4557" s="84"/>
      <c r="D4557" s="86"/>
      <c r="E4557" s="84"/>
      <c r="F4557" s="87"/>
    </row>
    <row r="4558" spans="1:6" x14ac:dyDescent="0.25">
      <c r="A4558" s="84"/>
      <c r="B4558" s="85"/>
      <c r="C4558" s="84"/>
      <c r="D4558" s="86"/>
      <c r="E4558" s="84"/>
      <c r="F4558" s="87"/>
    </row>
    <row r="4559" spans="1:6" x14ac:dyDescent="0.25">
      <c r="A4559" s="84"/>
      <c r="B4559" s="85"/>
      <c r="C4559" s="84"/>
      <c r="D4559" s="86"/>
      <c r="E4559" s="84"/>
      <c r="F4559" s="87"/>
    </row>
    <row r="4560" spans="1:6" x14ac:dyDescent="0.25">
      <c r="A4560" s="84"/>
      <c r="B4560" s="85"/>
      <c r="C4560" s="84"/>
      <c r="D4560" s="86"/>
      <c r="E4560" s="84"/>
      <c r="F4560" s="87"/>
    </row>
    <row r="4561" spans="1:6" x14ac:dyDescent="0.25">
      <c r="A4561" s="84"/>
      <c r="B4561" s="85"/>
      <c r="C4561" s="84"/>
      <c r="D4561" s="86"/>
      <c r="E4561" s="84"/>
      <c r="F4561" s="87"/>
    </row>
    <row r="4562" spans="1:6" x14ac:dyDescent="0.25">
      <c r="A4562" s="84"/>
      <c r="B4562" s="85"/>
      <c r="C4562" s="84"/>
      <c r="D4562" s="86"/>
      <c r="E4562" s="84"/>
      <c r="F4562" s="87"/>
    </row>
    <row r="4563" spans="1:6" x14ac:dyDescent="0.25">
      <c r="A4563" s="84"/>
      <c r="B4563" s="85"/>
      <c r="C4563" s="84"/>
      <c r="D4563" s="86"/>
      <c r="E4563" s="84"/>
      <c r="F4563" s="87"/>
    </row>
    <row r="4564" spans="1:6" x14ac:dyDescent="0.25">
      <c r="A4564" s="84"/>
      <c r="B4564" s="85"/>
      <c r="C4564" s="84"/>
      <c r="D4564" s="86"/>
      <c r="E4564" s="84"/>
      <c r="F4564" s="87"/>
    </row>
    <row r="4565" spans="1:6" x14ac:dyDescent="0.25">
      <c r="A4565" s="84"/>
      <c r="B4565" s="85"/>
      <c r="C4565" s="84"/>
      <c r="D4565" s="86"/>
      <c r="E4565" s="84"/>
      <c r="F4565" s="87"/>
    </row>
    <row r="4566" spans="1:6" x14ac:dyDescent="0.25">
      <c r="A4566" s="84"/>
      <c r="B4566" s="85"/>
      <c r="C4566" s="84"/>
      <c r="D4566" s="86"/>
      <c r="E4566" s="84"/>
      <c r="F4566" s="87"/>
    </row>
    <row r="4567" spans="1:6" x14ac:dyDescent="0.25">
      <c r="A4567" s="84"/>
      <c r="B4567" s="85"/>
      <c r="C4567" s="84"/>
      <c r="D4567" s="86"/>
      <c r="E4567" s="84"/>
      <c r="F4567" s="87"/>
    </row>
    <row r="4568" spans="1:6" x14ac:dyDescent="0.25">
      <c r="A4568" s="84"/>
      <c r="B4568" s="85"/>
      <c r="C4568" s="84"/>
      <c r="D4568" s="86"/>
      <c r="E4568" s="84"/>
      <c r="F4568" s="87"/>
    </row>
    <row r="4569" spans="1:6" x14ac:dyDescent="0.25">
      <c r="A4569" s="84"/>
      <c r="B4569" s="85"/>
      <c r="C4569" s="84"/>
      <c r="D4569" s="86"/>
      <c r="E4569" s="84"/>
      <c r="F4569" s="87"/>
    </row>
    <row r="4570" spans="1:6" x14ac:dyDescent="0.25">
      <c r="A4570" s="84"/>
      <c r="B4570" s="85"/>
      <c r="C4570" s="84"/>
      <c r="D4570" s="86"/>
      <c r="E4570" s="84"/>
      <c r="F4570" s="87"/>
    </row>
    <row r="4571" spans="1:6" x14ac:dyDescent="0.25">
      <c r="A4571" s="84"/>
      <c r="B4571" s="85"/>
      <c r="C4571" s="84"/>
      <c r="D4571" s="86"/>
      <c r="E4571" s="84"/>
      <c r="F4571" s="87"/>
    </row>
    <row r="4572" spans="1:6" x14ac:dyDescent="0.25">
      <c r="A4572" s="84"/>
      <c r="B4572" s="85"/>
      <c r="C4572" s="84"/>
      <c r="D4572" s="86"/>
      <c r="E4572" s="84"/>
      <c r="F4572" s="87"/>
    </row>
    <row r="4573" spans="1:6" x14ac:dyDescent="0.25">
      <c r="A4573" s="84"/>
      <c r="B4573" s="85"/>
      <c r="C4573" s="84"/>
      <c r="D4573" s="86"/>
      <c r="E4573" s="84"/>
      <c r="F4573" s="87"/>
    </row>
    <row r="4574" spans="1:6" x14ac:dyDescent="0.25">
      <c r="A4574" s="84"/>
      <c r="B4574" s="85"/>
      <c r="C4574" s="84"/>
      <c r="D4574" s="86"/>
      <c r="E4574" s="84"/>
      <c r="F4574" s="87"/>
    </row>
    <row r="4575" spans="1:6" x14ac:dyDescent="0.25">
      <c r="A4575" s="84"/>
      <c r="B4575" s="85"/>
      <c r="C4575" s="84"/>
      <c r="D4575" s="86"/>
      <c r="E4575" s="84"/>
      <c r="F4575" s="87"/>
    </row>
    <row r="4576" spans="1:6" x14ac:dyDescent="0.25">
      <c r="A4576" s="84"/>
      <c r="B4576" s="85"/>
      <c r="C4576" s="84"/>
      <c r="D4576" s="86"/>
      <c r="E4576" s="84"/>
      <c r="F4576" s="87"/>
    </row>
    <row r="4577" spans="1:6" x14ac:dyDescent="0.25">
      <c r="A4577" s="84"/>
      <c r="B4577" s="85"/>
      <c r="C4577" s="84"/>
      <c r="D4577" s="86"/>
      <c r="E4577" s="84"/>
      <c r="F4577" s="87"/>
    </row>
    <row r="4578" spans="1:6" x14ac:dyDescent="0.25">
      <c r="A4578" s="84"/>
      <c r="B4578" s="85"/>
      <c r="C4578" s="84"/>
      <c r="D4578" s="86"/>
      <c r="E4578" s="84"/>
      <c r="F4578" s="87"/>
    </row>
    <row r="4579" spans="1:6" x14ac:dyDescent="0.25">
      <c r="A4579" s="84"/>
      <c r="B4579" s="85"/>
      <c r="C4579" s="84"/>
      <c r="D4579" s="86"/>
      <c r="E4579" s="84"/>
      <c r="F4579" s="87"/>
    </row>
    <row r="4580" spans="1:6" x14ac:dyDescent="0.25">
      <c r="A4580" s="84"/>
      <c r="B4580" s="85"/>
      <c r="C4580" s="84"/>
      <c r="D4580" s="86"/>
      <c r="E4580" s="84"/>
      <c r="F4580" s="87"/>
    </row>
    <row r="4581" spans="1:6" x14ac:dyDescent="0.25">
      <c r="A4581" s="84"/>
      <c r="B4581" s="85"/>
      <c r="C4581" s="84"/>
      <c r="D4581" s="86"/>
      <c r="E4581" s="84"/>
      <c r="F4581" s="87"/>
    </row>
    <row r="4582" spans="1:6" x14ac:dyDescent="0.25">
      <c r="A4582" s="84"/>
      <c r="B4582" s="85"/>
      <c r="C4582" s="84"/>
      <c r="D4582" s="86"/>
      <c r="E4582" s="84"/>
      <c r="F4582" s="87"/>
    </row>
    <row r="4583" spans="1:6" x14ac:dyDescent="0.25">
      <c r="A4583" s="84"/>
      <c r="B4583" s="85"/>
      <c r="C4583" s="84"/>
      <c r="D4583" s="86"/>
      <c r="E4583" s="84"/>
      <c r="F4583" s="87"/>
    </row>
    <row r="4584" spans="1:6" x14ac:dyDescent="0.25">
      <c r="A4584" s="84"/>
      <c r="B4584" s="85"/>
      <c r="C4584" s="84"/>
      <c r="D4584" s="86"/>
      <c r="E4584" s="84"/>
      <c r="F4584" s="87"/>
    </row>
    <row r="4585" spans="1:6" x14ac:dyDescent="0.25">
      <c r="A4585" s="79"/>
      <c r="B4585" s="79"/>
      <c r="C4585" s="79"/>
      <c r="D4585" s="79"/>
      <c r="E4585" s="79"/>
      <c r="F4585" s="87"/>
    </row>
    <row r="4586" spans="1:6" x14ac:dyDescent="0.25">
      <c r="A4586" s="88" t="s">
        <v>15</v>
      </c>
      <c r="B4586" s="89" t="s">
        <v>15</v>
      </c>
      <c r="C4586" s="88" t="s">
        <v>15</v>
      </c>
      <c r="D4586" s="90"/>
      <c r="E4586" s="88" t="s">
        <v>15</v>
      </c>
      <c r="F4586" s="87"/>
    </row>
    <row r="4587" spans="1:6" ht="17.25" thickBot="1" x14ac:dyDescent="0.3">
      <c r="A4587" s="91"/>
      <c r="B4587" s="91"/>
      <c r="C4587" s="91"/>
      <c r="D4587" s="91"/>
      <c r="E4587" s="91"/>
    </row>
    <row r="4588" spans="1:6" x14ac:dyDescent="0.25">
      <c r="A4588" s="84"/>
      <c r="B4588" s="85"/>
      <c r="C4588" s="84"/>
      <c r="D4588" s="86"/>
      <c r="E4588" s="84"/>
    </row>
    <row r="4589" spans="1:6" x14ac:dyDescent="0.25">
      <c r="C4589" s="59"/>
      <c r="D4589" s="61"/>
      <c r="E4589" s="59"/>
    </row>
    <row r="4590" spans="1:6" x14ac:dyDescent="0.25">
      <c r="C4590" s="59"/>
      <c r="D4590" s="61"/>
      <c r="E4590" s="59"/>
    </row>
    <row r="4591" spans="1:6" x14ac:dyDescent="0.25">
      <c r="C4591" s="59"/>
      <c r="D4591" s="61"/>
      <c r="E4591" s="59"/>
    </row>
    <row r="4592" spans="1:6" x14ac:dyDescent="0.25">
      <c r="C4592" s="59"/>
      <c r="D4592" s="61"/>
      <c r="E4592" s="59"/>
    </row>
    <row r="4593" spans="3:5" x14ac:dyDescent="0.25">
      <c r="C4593" s="59"/>
      <c r="D4593" s="61"/>
      <c r="E4593" s="59"/>
    </row>
    <row r="4594" spans="3:5" x14ac:dyDescent="0.25">
      <c r="C4594" s="59"/>
      <c r="D4594" s="61"/>
      <c r="E4594" s="59"/>
    </row>
    <row r="4595" spans="3:5" x14ac:dyDescent="0.25">
      <c r="C4595" s="59"/>
      <c r="D4595" s="61"/>
      <c r="E4595" s="59"/>
    </row>
    <row r="4596" spans="3:5" x14ac:dyDescent="0.25">
      <c r="C4596" s="59"/>
      <c r="D4596" s="61"/>
      <c r="E4596" s="59"/>
    </row>
    <row r="4597" spans="3:5" x14ac:dyDescent="0.25">
      <c r="C4597" s="59"/>
      <c r="D4597" s="61"/>
      <c r="E4597" s="59"/>
    </row>
    <row r="4598" spans="3:5" x14ac:dyDescent="0.25">
      <c r="C4598" s="59"/>
      <c r="D4598" s="61"/>
      <c r="E4598" s="59"/>
    </row>
    <row r="4599" spans="3:5" x14ac:dyDescent="0.25">
      <c r="C4599" s="59"/>
      <c r="D4599" s="61"/>
      <c r="E4599" s="59"/>
    </row>
    <row r="4600" spans="3:5" x14ac:dyDescent="0.25">
      <c r="C4600" s="59"/>
      <c r="D4600" s="61"/>
      <c r="E4600" s="59"/>
    </row>
    <row r="4601" spans="3:5" x14ac:dyDescent="0.25">
      <c r="C4601" s="59"/>
      <c r="D4601" s="61"/>
      <c r="E4601" s="59"/>
    </row>
    <row r="4602" spans="3:5" x14ac:dyDescent="0.25">
      <c r="C4602" s="59"/>
      <c r="D4602" s="61"/>
      <c r="E4602" s="59"/>
    </row>
    <row r="4603" spans="3:5" x14ac:dyDescent="0.25">
      <c r="C4603" s="59"/>
      <c r="D4603" s="61"/>
      <c r="E4603" s="59"/>
    </row>
    <row r="4604" spans="3:5" x14ac:dyDescent="0.25">
      <c r="C4604" s="59"/>
      <c r="D4604" s="61"/>
      <c r="E4604" s="59"/>
    </row>
    <row r="4605" spans="3:5" x14ac:dyDescent="0.25">
      <c r="C4605" s="59"/>
      <c r="D4605" s="61"/>
      <c r="E4605" s="59"/>
    </row>
    <row r="4606" spans="3:5" x14ac:dyDescent="0.25">
      <c r="C4606" s="59"/>
      <c r="D4606" s="61"/>
      <c r="E4606" s="59"/>
    </row>
    <row r="4607" spans="3:5" x14ac:dyDescent="0.25">
      <c r="C4607" s="59"/>
      <c r="D4607" s="61"/>
      <c r="E4607" s="59"/>
    </row>
    <row r="4608" spans="3:5" x14ac:dyDescent="0.25">
      <c r="C4608" s="59"/>
      <c r="D4608" s="61"/>
      <c r="E4608" s="59"/>
    </row>
    <row r="4609" spans="3:5" x14ac:dyDescent="0.25">
      <c r="C4609" s="59"/>
      <c r="D4609" s="61"/>
      <c r="E4609" s="59"/>
    </row>
    <row r="4610" spans="3:5" x14ac:dyDescent="0.25">
      <c r="C4610" s="59"/>
      <c r="D4610" s="61"/>
      <c r="E4610" s="59"/>
    </row>
    <row r="4611" spans="3:5" x14ac:dyDescent="0.25">
      <c r="C4611" s="59"/>
      <c r="D4611" s="61"/>
      <c r="E4611" s="59"/>
    </row>
    <row r="4612" spans="3:5" x14ac:dyDescent="0.25">
      <c r="C4612" s="59"/>
      <c r="D4612" s="61"/>
      <c r="E4612" s="59"/>
    </row>
    <row r="4613" spans="3:5" x14ac:dyDescent="0.25">
      <c r="C4613" s="59"/>
      <c r="D4613" s="61"/>
      <c r="E4613" s="59"/>
    </row>
    <row r="4614" spans="3:5" x14ac:dyDescent="0.25">
      <c r="C4614" s="59"/>
      <c r="D4614" s="61"/>
      <c r="E4614" s="59"/>
    </row>
    <row r="4615" spans="3:5" x14ac:dyDescent="0.25">
      <c r="C4615" s="59"/>
      <c r="D4615" s="61"/>
      <c r="E4615" s="59"/>
    </row>
    <row r="4616" spans="3:5" x14ac:dyDescent="0.25">
      <c r="C4616" s="59"/>
      <c r="D4616" s="61"/>
      <c r="E4616" s="59"/>
    </row>
    <row r="4617" spans="3:5" x14ac:dyDescent="0.25">
      <c r="C4617" s="59"/>
      <c r="D4617" s="61"/>
      <c r="E4617" s="59"/>
    </row>
    <row r="4618" spans="3:5" x14ac:dyDescent="0.25">
      <c r="C4618" s="59"/>
      <c r="D4618" s="61"/>
      <c r="E4618" s="59"/>
    </row>
    <row r="4619" spans="3:5" x14ac:dyDescent="0.25">
      <c r="C4619" s="59"/>
      <c r="D4619" s="61"/>
      <c r="E4619" s="59"/>
    </row>
    <row r="4620" spans="3:5" x14ac:dyDescent="0.25">
      <c r="C4620" s="59"/>
      <c r="D4620" s="61"/>
      <c r="E4620" s="59"/>
    </row>
    <row r="4621" spans="3:5" x14ac:dyDescent="0.25">
      <c r="C4621" s="59"/>
      <c r="D4621" s="61"/>
      <c r="E4621" s="59"/>
    </row>
    <row r="4622" spans="3:5" x14ac:dyDescent="0.25">
      <c r="C4622" s="59"/>
      <c r="D4622" s="61"/>
      <c r="E4622" s="59"/>
    </row>
    <row r="4623" spans="3:5" x14ac:dyDescent="0.25">
      <c r="C4623" s="59"/>
      <c r="D4623" s="61"/>
      <c r="E4623" s="59"/>
    </row>
    <row r="4624" spans="3:5" x14ac:dyDescent="0.25">
      <c r="C4624" s="59"/>
      <c r="D4624" s="61"/>
      <c r="E4624" s="59"/>
    </row>
    <row r="4625" spans="3:5" x14ac:dyDescent="0.25">
      <c r="C4625" s="59"/>
      <c r="D4625" s="61"/>
      <c r="E4625" s="59"/>
    </row>
    <row r="4626" spans="3:5" x14ac:dyDescent="0.25">
      <c r="C4626" s="59"/>
      <c r="D4626" s="61"/>
      <c r="E4626" s="59"/>
    </row>
    <row r="4627" spans="3:5" x14ac:dyDescent="0.25">
      <c r="C4627" s="59"/>
      <c r="D4627" s="61"/>
      <c r="E4627" s="59"/>
    </row>
    <row r="4628" spans="3:5" x14ac:dyDescent="0.25">
      <c r="C4628" s="59"/>
      <c r="D4628" s="61"/>
      <c r="E4628" s="59"/>
    </row>
    <row r="4629" spans="3:5" x14ac:dyDescent="0.25">
      <c r="C4629" s="59"/>
      <c r="D4629" s="61"/>
      <c r="E4629" s="59"/>
    </row>
    <row r="4630" spans="3:5" x14ac:dyDescent="0.25">
      <c r="C4630" s="59"/>
      <c r="D4630" s="61"/>
      <c r="E4630" s="59"/>
    </row>
    <row r="4631" spans="3:5" x14ac:dyDescent="0.25">
      <c r="C4631" s="59"/>
      <c r="D4631" s="61"/>
      <c r="E4631" s="59"/>
    </row>
    <row r="4632" spans="3:5" x14ac:dyDescent="0.25">
      <c r="C4632" s="59"/>
      <c r="D4632" s="61"/>
      <c r="E4632" s="59"/>
    </row>
    <row r="4633" spans="3:5" x14ac:dyDescent="0.25">
      <c r="C4633" s="59"/>
      <c r="D4633" s="61"/>
      <c r="E4633" s="59"/>
    </row>
    <row r="4634" spans="3:5" x14ac:dyDescent="0.25">
      <c r="C4634" s="59"/>
      <c r="D4634" s="61"/>
      <c r="E4634" s="59"/>
    </row>
    <row r="4635" spans="3:5" x14ac:dyDescent="0.25">
      <c r="C4635" s="59"/>
      <c r="D4635" s="61"/>
      <c r="E4635" s="59"/>
    </row>
    <row r="4636" spans="3:5" x14ac:dyDescent="0.25">
      <c r="C4636" s="59"/>
      <c r="D4636" s="61"/>
      <c r="E4636" s="59"/>
    </row>
    <row r="4637" spans="3:5" x14ac:dyDescent="0.25">
      <c r="C4637" s="59"/>
      <c r="D4637" s="61"/>
      <c r="E4637" s="59"/>
    </row>
    <row r="4638" spans="3:5" x14ac:dyDescent="0.25">
      <c r="C4638" s="59"/>
      <c r="D4638" s="61"/>
      <c r="E4638" s="59"/>
    </row>
    <row r="4639" spans="3:5" x14ac:dyDescent="0.25">
      <c r="C4639" s="59"/>
      <c r="D4639" s="61"/>
      <c r="E4639" s="59"/>
    </row>
    <row r="4640" spans="3:5" x14ac:dyDescent="0.25">
      <c r="C4640" s="59"/>
      <c r="D4640" s="61"/>
      <c r="E4640" s="59"/>
    </row>
    <row r="4641" spans="3:5" x14ac:dyDescent="0.25">
      <c r="C4641" s="59"/>
      <c r="D4641" s="61"/>
      <c r="E4641" s="59"/>
    </row>
    <row r="4642" spans="3:5" x14ac:dyDescent="0.25">
      <c r="C4642" s="59"/>
      <c r="D4642" s="61"/>
      <c r="E4642" s="59"/>
    </row>
    <row r="4643" spans="3:5" x14ac:dyDescent="0.25">
      <c r="C4643" s="59"/>
      <c r="D4643" s="61"/>
      <c r="E4643" s="59"/>
    </row>
    <row r="4644" spans="3:5" x14ac:dyDescent="0.25">
      <c r="C4644" s="59"/>
      <c r="D4644" s="61"/>
      <c r="E4644" s="59"/>
    </row>
    <row r="4645" spans="3:5" x14ac:dyDescent="0.25">
      <c r="C4645" s="59"/>
      <c r="D4645" s="61"/>
      <c r="E4645" s="59"/>
    </row>
    <row r="4646" spans="3:5" x14ac:dyDescent="0.25">
      <c r="C4646" s="59"/>
      <c r="D4646" s="61"/>
      <c r="E4646" s="59"/>
    </row>
    <row r="4647" spans="3:5" x14ac:dyDescent="0.25">
      <c r="C4647" s="59"/>
      <c r="D4647" s="61"/>
      <c r="E4647" s="59"/>
    </row>
    <row r="4648" spans="3:5" x14ac:dyDescent="0.25">
      <c r="C4648" s="59"/>
      <c r="D4648" s="61"/>
      <c r="E4648" s="59"/>
    </row>
    <row r="4649" spans="3:5" x14ac:dyDescent="0.25">
      <c r="C4649" s="59"/>
      <c r="D4649" s="61"/>
      <c r="E4649" s="59"/>
    </row>
    <row r="4650" spans="3:5" x14ac:dyDescent="0.25">
      <c r="C4650" s="59"/>
      <c r="D4650" s="61"/>
      <c r="E4650" s="59"/>
    </row>
    <row r="4651" spans="3:5" x14ac:dyDescent="0.25">
      <c r="C4651" s="59"/>
      <c r="D4651" s="61"/>
      <c r="E4651" s="59"/>
    </row>
    <row r="4652" spans="3:5" x14ac:dyDescent="0.25">
      <c r="C4652" s="59"/>
      <c r="D4652" s="61"/>
      <c r="E4652" s="59"/>
    </row>
    <row r="4653" spans="3:5" x14ac:dyDescent="0.25">
      <c r="C4653" s="59"/>
      <c r="D4653" s="61"/>
      <c r="E4653" s="59"/>
    </row>
    <row r="4654" spans="3:5" x14ac:dyDescent="0.25">
      <c r="C4654" s="59"/>
      <c r="D4654" s="61"/>
      <c r="E4654" s="59"/>
    </row>
    <row r="4655" spans="3:5" x14ac:dyDescent="0.25">
      <c r="C4655" s="59"/>
      <c r="D4655" s="61"/>
      <c r="E4655" s="59"/>
    </row>
    <row r="4656" spans="3:5" x14ac:dyDescent="0.25">
      <c r="C4656" s="59"/>
      <c r="D4656" s="61"/>
      <c r="E4656" s="59"/>
    </row>
    <row r="4657" spans="3:5" x14ac:dyDescent="0.25">
      <c r="C4657" s="59"/>
      <c r="D4657" s="61"/>
      <c r="E4657" s="59"/>
    </row>
    <row r="4658" spans="3:5" x14ac:dyDescent="0.25">
      <c r="C4658" s="59"/>
      <c r="D4658" s="61"/>
      <c r="E4658" s="59"/>
    </row>
    <row r="4659" spans="3:5" x14ac:dyDescent="0.25">
      <c r="C4659" s="59"/>
      <c r="D4659" s="61"/>
      <c r="E4659" s="59"/>
    </row>
    <row r="4660" spans="3:5" x14ac:dyDescent="0.25">
      <c r="C4660" s="59"/>
      <c r="D4660" s="61"/>
      <c r="E4660" s="59"/>
    </row>
    <row r="4661" spans="3:5" x14ac:dyDescent="0.25">
      <c r="C4661" s="59"/>
      <c r="D4661" s="61"/>
      <c r="E4661" s="59"/>
    </row>
    <row r="4662" spans="3:5" x14ac:dyDescent="0.25">
      <c r="C4662" s="59"/>
      <c r="D4662" s="61"/>
      <c r="E4662" s="59"/>
    </row>
    <row r="4663" spans="3:5" x14ac:dyDescent="0.25">
      <c r="C4663" s="59"/>
      <c r="D4663" s="61"/>
      <c r="E4663" s="59"/>
    </row>
    <row r="4664" spans="3:5" x14ac:dyDescent="0.25">
      <c r="C4664" s="59"/>
      <c r="D4664" s="61"/>
      <c r="E4664" s="59"/>
    </row>
    <row r="4665" spans="3:5" x14ac:dyDescent="0.25">
      <c r="C4665" s="59"/>
      <c r="D4665" s="61"/>
      <c r="E4665" s="59"/>
    </row>
    <row r="4666" spans="3:5" x14ac:dyDescent="0.25">
      <c r="C4666" s="59"/>
      <c r="D4666" s="61"/>
      <c r="E4666" s="59"/>
    </row>
    <row r="4667" spans="3:5" x14ac:dyDescent="0.25">
      <c r="C4667" s="59"/>
      <c r="D4667" s="61"/>
      <c r="E4667" s="59"/>
    </row>
    <row r="4668" spans="3:5" x14ac:dyDescent="0.25">
      <c r="C4668" s="59"/>
      <c r="D4668" s="61"/>
      <c r="E4668" s="59"/>
    </row>
    <row r="4669" spans="3:5" x14ac:dyDescent="0.25">
      <c r="C4669" s="59"/>
      <c r="D4669" s="61"/>
      <c r="E4669" s="59"/>
    </row>
    <row r="4670" spans="3:5" x14ac:dyDescent="0.25">
      <c r="C4670" s="59"/>
      <c r="D4670" s="61"/>
      <c r="E4670" s="59"/>
    </row>
    <row r="4671" spans="3:5" x14ac:dyDescent="0.25">
      <c r="C4671" s="59"/>
      <c r="D4671" s="61"/>
      <c r="E4671" s="59"/>
    </row>
    <row r="4672" spans="3:5" x14ac:dyDescent="0.25">
      <c r="C4672" s="59"/>
      <c r="D4672" s="61"/>
      <c r="E4672" s="59"/>
    </row>
    <row r="4673" spans="3:5" x14ac:dyDescent="0.25">
      <c r="C4673" s="59"/>
      <c r="D4673" s="61"/>
      <c r="E4673" s="59"/>
    </row>
    <row r="4674" spans="3:5" x14ac:dyDescent="0.25">
      <c r="C4674" s="59"/>
      <c r="D4674" s="61"/>
      <c r="E4674" s="59"/>
    </row>
    <row r="4675" spans="3:5" x14ac:dyDescent="0.25">
      <c r="C4675" s="59"/>
      <c r="D4675" s="61"/>
      <c r="E4675" s="59"/>
    </row>
    <row r="4676" spans="3:5" x14ac:dyDescent="0.25">
      <c r="C4676" s="59"/>
      <c r="D4676" s="61"/>
      <c r="E4676" s="59"/>
    </row>
    <row r="4677" spans="3:5" x14ac:dyDescent="0.25">
      <c r="C4677" s="59"/>
      <c r="D4677" s="61"/>
      <c r="E4677" s="59"/>
    </row>
    <row r="4678" spans="3:5" x14ac:dyDescent="0.25">
      <c r="C4678" s="59"/>
      <c r="D4678" s="61"/>
      <c r="E4678" s="59"/>
    </row>
    <row r="4679" spans="3:5" x14ac:dyDescent="0.25">
      <c r="C4679" s="59"/>
      <c r="D4679" s="61"/>
      <c r="E4679" s="59"/>
    </row>
    <row r="4680" spans="3:5" x14ac:dyDescent="0.25">
      <c r="C4680" s="59"/>
      <c r="D4680" s="61"/>
      <c r="E4680" s="59"/>
    </row>
    <row r="4681" spans="3:5" x14ac:dyDescent="0.25">
      <c r="C4681" s="59"/>
      <c r="D4681" s="61"/>
      <c r="E4681" s="59"/>
    </row>
    <row r="4682" spans="3:5" x14ac:dyDescent="0.25">
      <c r="C4682" s="59"/>
      <c r="D4682" s="61"/>
      <c r="E4682" s="59"/>
    </row>
    <row r="4683" spans="3:5" x14ac:dyDescent="0.25">
      <c r="C4683" s="59"/>
      <c r="D4683" s="61"/>
      <c r="E4683" s="59"/>
    </row>
    <row r="4684" spans="3:5" x14ac:dyDescent="0.25">
      <c r="C4684" s="59"/>
      <c r="D4684" s="61"/>
      <c r="E4684" s="59"/>
    </row>
    <row r="4685" spans="3:5" x14ac:dyDescent="0.25">
      <c r="C4685" s="59"/>
      <c r="D4685" s="61"/>
      <c r="E4685" s="59"/>
    </row>
    <row r="4686" spans="3:5" x14ac:dyDescent="0.25">
      <c r="C4686" s="59"/>
      <c r="D4686" s="61"/>
      <c r="E4686" s="59"/>
    </row>
    <row r="4687" spans="3:5" x14ac:dyDescent="0.25">
      <c r="C4687" s="59"/>
      <c r="D4687" s="61"/>
      <c r="E4687" s="59"/>
    </row>
    <row r="4688" spans="3:5" x14ac:dyDescent="0.25">
      <c r="C4688" s="59"/>
      <c r="D4688" s="61"/>
      <c r="E4688" s="59"/>
    </row>
    <row r="4689" spans="3:5" x14ac:dyDescent="0.25">
      <c r="C4689" s="59"/>
      <c r="D4689" s="61"/>
      <c r="E4689" s="59"/>
    </row>
    <row r="4690" spans="3:5" x14ac:dyDescent="0.25">
      <c r="C4690" s="59"/>
      <c r="D4690" s="61"/>
      <c r="E4690" s="59"/>
    </row>
    <row r="4691" spans="3:5" x14ac:dyDescent="0.25">
      <c r="C4691" s="59"/>
      <c r="D4691" s="61"/>
      <c r="E4691" s="59"/>
    </row>
    <row r="4692" spans="3:5" x14ac:dyDescent="0.25">
      <c r="C4692" s="59"/>
      <c r="D4692" s="61"/>
      <c r="E4692" s="59"/>
    </row>
    <row r="4693" spans="3:5" x14ac:dyDescent="0.25">
      <c r="C4693" s="59"/>
      <c r="D4693" s="61"/>
      <c r="E4693" s="59"/>
    </row>
    <row r="4694" spans="3:5" x14ac:dyDescent="0.25">
      <c r="C4694" s="59"/>
      <c r="D4694" s="61"/>
      <c r="E4694" s="59"/>
    </row>
    <row r="4695" spans="3:5" x14ac:dyDescent="0.25">
      <c r="C4695" s="59"/>
      <c r="D4695" s="61"/>
      <c r="E4695" s="59"/>
    </row>
    <row r="4696" spans="3:5" x14ac:dyDescent="0.25">
      <c r="C4696" s="59"/>
      <c r="D4696" s="61"/>
      <c r="E4696" s="59"/>
    </row>
    <row r="4697" spans="3:5" x14ac:dyDescent="0.25">
      <c r="C4697" s="59"/>
      <c r="D4697" s="61"/>
      <c r="E4697" s="59"/>
    </row>
    <row r="4698" spans="3:5" x14ac:dyDescent="0.25">
      <c r="C4698" s="59"/>
      <c r="D4698" s="61"/>
      <c r="E4698" s="59"/>
    </row>
    <row r="4699" spans="3:5" x14ac:dyDescent="0.25">
      <c r="C4699" s="59"/>
      <c r="D4699" s="61"/>
      <c r="E4699" s="59"/>
    </row>
    <row r="4700" spans="3:5" x14ac:dyDescent="0.25">
      <c r="C4700" s="59"/>
      <c r="D4700" s="61"/>
      <c r="E4700" s="59"/>
    </row>
    <row r="4701" spans="3:5" x14ac:dyDescent="0.25">
      <c r="C4701" s="59"/>
      <c r="D4701" s="61"/>
      <c r="E4701" s="59"/>
    </row>
    <row r="4702" spans="3:5" x14ac:dyDescent="0.25">
      <c r="C4702" s="59"/>
      <c r="D4702" s="61"/>
      <c r="E4702" s="59"/>
    </row>
    <row r="4703" spans="3:5" x14ac:dyDescent="0.25">
      <c r="C4703" s="59"/>
      <c r="D4703" s="61"/>
      <c r="E4703" s="59"/>
    </row>
    <row r="4704" spans="3:5" x14ac:dyDescent="0.25">
      <c r="C4704" s="59"/>
      <c r="D4704" s="61"/>
      <c r="E4704" s="59"/>
    </row>
    <row r="4705" spans="3:5" x14ac:dyDescent="0.25">
      <c r="C4705" s="59"/>
      <c r="D4705" s="61"/>
      <c r="E4705" s="59"/>
    </row>
    <row r="4706" spans="3:5" x14ac:dyDescent="0.25">
      <c r="C4706" s="59"/>
      <c r="D4706" s="61"/>
      <c r="E4706" s="59"/>
    </row>
    <row r="4707" spans="3:5" x14ac:dyDescent="0.25">
      <c r="C4707" s="59"/>
      <c r="D4707" s="61"/>
      <c r="E4707" s="59"/>
    </row>
    <row r="4708" spans="3:5" x14ac:dyDescent="0.25">
      <c r="C4708" s="59"/>
      <c r="D4708" s="61"/>
      <c r="E4708" s="59"/>
    </row>
    <row r="4709" spans="3:5" x14ac:dyDescent="0.25">
      <c r="C4709" s="59"/>
      <c r="D4709" s="61"/>
      <c r="E4709" s="59"/>
    </row>
    <row r="4710" spans="3:5" x14ac:dyDescent="0.25">
      <c r="C4710" s="59"/>
      <c r="D4710" s="61"/>
      <c r="E4710" s="59"/>
    </row>
    <row r="4711" spans="3:5" x14ac:dyDescent="0.25">
      <c r="C4711" s="59"/>
      <c r="D4711" s="61"/>
      <c r="E4711" s="59"/>
    </row>
    <row r="4712" spans="3:5" x14ac:dyDescent="0.25">
      <c r="C4712" s="59"/>
      <c r="D4712" s="61"/>
      <c r="E4712" s="59"/>
    </row>
    <row r="4713" spans="3:5" x14ac:dyDescent="0.25">
      <c r="C4713" s="59"/>
      <c r="D4713" s="61"/>
      <c r="E4713" s="59"/>
    </row>
    <row r="4714" spans="3:5" x14ac:dyDescent="0.25">
      <c r="C4714" s="59"/>
      <c r="D4714" s="61"/>
      <c r="E4714" s="59"/>
    </row>
    <row r="4715" spans="3:5" x14ac:dyDescent="0.25">
      <c r="C4715" s="59"/>
      <c r="D4715" s="61"/>
      <c r="E4715" s="59"/>
    </row>
    <row r="4716" spans="3:5" x14ac:dyDescent="0.25">
      <c r="C4716" s="59"/>
      <c r="D4716" s="61"/>
      <c r="E4716" s="59"/>
    </row>
    <row r="4717" spans="3:5" x14ac:dyDescent="0.25">
      <c r="C4717" s="59"/>
      <c r="D4717" s="61"/>
      <c r="E4717" s="59"/>
    </row>
    <row r="4718" spans="3:5" x14ac:dyDescent="0.25">
      <c r="C4718" s="59"/>
      <c r="D4718" s="61"/>
      <c r="E4718" s="59"/>
    </row>
    <row r="4719" spans="3:5" x14ac:dyDescent="0.25">
      <c r="C4719" s="59"/>
      <c r="D4719" s="61"/>
      <c r="E4719" s="59"/>
    </row>
    <row r="4720" spans="3:5" x14ac:dyDescent="0.25">
      <c r="C4720" s="59"/>
      <c r="D4720" s="61"/>
      <c r="E4720" s="59"/>
    </row>
    <row r="4721" spans="3:5" x14ac:dyDescent="0.25">
      <c r="C4721" s="59"/>
      <c r="D4721" s="61"/>
      <c r="E4721" s="59"/>
    </row>
    <row r="4722" spans="3:5" x14ac:dyDescent="0.25">
      <c r="C4722" s="59"/>
      <c r="D4722" s="61"/>
      <c r="E4722" s="59"/>
    </row>
    <row r="4723" spans="3:5" x14ac:dyDescent="0.25">
      <c r="C4723" s="59"/>
      <c r="D4723" s="61"/>
      <c r="E4723" s="59"/>
    </row>
    <row r="4724" spans="3:5" x14ac:dyDescent="0.25">
      <c r="C4724" s="59"/>
      <c r="D4724" s="61"/>
      <c r="E4724" s="59"/>
    </row>
    <row r="4725" spans="3:5" x14ac:dyDescent="0.25">
      <c r="C4725" s="59"/>
      <c r="D4725" s="61"/>
      <c r="E4725" s="59"/>
    </row>
    <row r="4726" spans="3:5" x14ac:dyDescent="0.25">
      <c r="C4726" s="59"/>
      <c r="D4726" s="61"/>
      <c r="E4726" s="59"/>
    </row>
    <row r="4727" spans="3:5" x14ac:dyDescent="0.25">
      <c r="C4727" s="59"/>
      <c r="D4727" s="61"/>
      <c r="E4727" s="59"/>
    </row>
    <row r="4728" spans="3:5" x14ac:dyDescent="0.25">
      <c r="C4728" s="59"/>
      <c r="D4728" s="61"/>
      <c r="E4728" s="59"/>
    </row>
    <row r="4729" spans="3:5" x14ac:dyDescent="0.25">
      <c r="C4729" s="59"/>
      <c r="D4729" s="61"/>
      <c r="E4729" s="59"/>
    </row>
    <row r="4730" spans="3:5" x14ac:dyDescent="0.25">
      <c r="C4730" s="59"/>
      <c r="D4730" s="61"/>
      <c r="E4730" s="59"/>
    </row>
    <row r="4731" spans="3:5" x14ac:dyDescent="0.25">
      <c r="C4731" s="59"/>
      <c r="D4731" s="61"/>
      <c r="E4731" s="59"/>
    </row>
    <row r="4732" spans="3:5" x14ac:dyDescent="0.25">
      <c r="C4732" s="59"/>
      <c r="D4732" s="61"/>
      <c r="E4732" s="59"/>
    </row>
    <row r="4733" spans="3:5" x14ac:dyDescent="0.25">
      <c r="C4733" s="59"/>
      <c r="D4733" s="61"/>
      <c r="E4733" s="59"/>
    </row>
    <row r="4734" spans="3:5" x14ac:dyDescent="0.25">
      <c r="C4734" s="59"/>
      <c r="D4734" s="61"/>
      <c r="E4734" s="59"/>
    </row>
    <row r="4735" spans="3:5" x14ac:dyDescent="0.25">
      <c r="C4735" s="59"/>
      <c r="D4735" s="61"/>
      <c r="E4735" s="59"/>
    </row>
    <row r="4736" spans="3:5" x14ac:dyDescent="0.25">
      <c r="C4736" s="59"/>
      <c r="D4736" s="61"/>
      <c r="E4736" s="59"/>
    </row>
    <row r="4737" spans="3:5" x14ac:dyDescent="0.25">
      <c r="C4737" s="59"/>
      <c r="D4737" s="61"/>
      <c r="E4737" s="59"/>
    </row>
    <row r="4738" spans="3:5" x14ac:dyDescent="0.25">
      <c r="C4738" s="59"/>
      <c r="D4738" s="61"/>
      <c r="E4738" s="59"/>
    </row>
    <row r="4739" spans="3:5" x14ac:dyDescent="0.25">
      <c r="C4739" s="59"/>
      <c r="D4739" s="61"/>
      <c r="E4739" s="59"/>
    </row>
    <row r="4740" spans="3:5" x14ac:dyDescent="0.25">
      <c r="C4740" s="59"/>
      <c r="D4740" s="61"/>
      <c r="E4740" s="59"/>
    </row>
    <row r="4741" spans="3:5" x14ac:dyDescent="0.25">
      <c r="C4741" s="59"/>
      <c r="D4741" s="61"/>
      <c r="E4741" s="59"/>
    </row>
    <row r="4742" spans="3:5" x14ac:dyDescent="0.25">
      <c r="C4742" s="59"/>
      <c r="D4742" s="61"/>
      <c r="E4742" s="59"/>
    </row>
    <row r="4743" spans="3:5" x14ac:dyDescent="0.25">
      <c r="C4743" s="59"/>
      <c r="D4743" s="61"/>
      <c r="E4743" s="59"/>
    </row>
    <row r="4744" spans="3:5" x14ac:dyDescent="0.25">
      <c r="C4744" s="59"/>
      <c r="D4744" s="61"/>
      <c r="E4744" s="59"/>
    </row>
    <row r="4745" spans="3:5" x14ac:dyDescent="0.25">
      <c r="C4745" s="59"/>
      <c r="D4745" s="61"/>
      <c r="E4745" s="59"/>
    </row>
    <row r="4746" spans="3:5" x14ac:dyDescent="0.25">
      <c r="C4746" s="59"/>
      <c r="D4746" s="61"/>
      <c r="E4746" s="59"/>
    </row>
    <row r="4747" spans="3:5" x14ac:dyDescent="0.25">
      <c r="C4747" s="59"/>
      <c r="D4747" s="61"/>
      <c r="E4747" s="59"/>
    </row>
    <row r="4748" spans="3:5" x14ac:dyDescent="0.25">
      <c r="C4748" s="59"/>
      <c r="D4748" s="61"/>
      <c r="E4748" s="59"/>
    </row>
    <row r="4749" spans="3:5" x14ac:dyDescent="0.25">
      <c r="C4749" s="59"/>
      <c r="D4749" s="61"/>
      <c r="E4749" s="59"/>
    </row>
    <row r="4750" spans="3:5" x14ac:dyDescent="0.25">
      <c r="C4750" s="59"/>
      <c r="D4750" s="61"/>
      <c r="E4750" s="59"/>
    </row>
    <row r="4751" spans="3:5" x14ac:dyDescent="0.25">
      <c r="C4751" s="59"/>
      <c r="D4751" s="61"/>
      <c r="E4751" s="59"/>
    </row>
    <row r="4752" spans="3:5" x14ac:dyDescent="0.25">
      <c r="C4752" s="59"/>
      <c r="D4752" s="61"/>
      <c r="E4752" s="59"/>
    </row>
    <row r="4753" spans="3:5" x14ac:dyDescent="0.25">
      <c r="C4753" s="59"/>
      <c r="D4753" s="61"/>
      <c r="E4753" s="59"/>
    </row>
    <row r="4754" spans="3:5" x14ac:dyDescent="0.25">
      <c r="C4754" s="59"/>
      <c r="D4754" s="61"/>
      <c r="E4754" s="59"/>
    </row>
    <row r="4755" spans="3:5" x14ac:dyDescent="0.25">
      <c r="C4755" s="59"/>
      <c r="D4755" s="61"/>
      <c r="E4755" s="59"/>
    </row>
    <row r="4756" spans="3:5" x14ac:dyDescent="0.25">
      <c r="C4756" s="59"/>
      <c r="D4756" s="61"/>
      <c r="E4756" s="59"/>
    </row>
    <row r="4757" spans="3:5" x14ac:dyDescent="0.25">
      <c r="C4757" s="59"/>
      <c r="D4757" s="61"/>
      <c r="E4757" s="59"/>
    </row>
    <row r="4758" spans="3:5" x14ac:dyDescent="0.25">
      <c r="C4758" s="59"/>
      <c r="D4758" s="61"/>
      <c r="E4758" s="59"/>
    </row>
    <row r="4759" spans="3:5" x14ac:dyDescent="0.25">
      <c r="C4759" s="59"/>
      <c r="D4759" s="61"/>
      <c r="E4759" s="59"/>
    </row>
    <row r="4760" spans="3:5" x14ac:dyDescent="0.25">
      <c r="C4760" s="59"/>
      <c r="D4760" s="61"/>
      <c r="E4760" s="59"/>
    </row>
    <row r="4761" spans="3:5" x14ac:dyDescent="0.25">
      <c r="C4761" s="59"/>
      <c r="D4761" s="61"/>
      <c r="E4761" s="59"/>
    </row>
    <row r="4762" spans="3:5" x14ac:dyDescent="0.25">
      <c r="C4762" s="59"/>
      <c r="D4762" s="61"/>
      <c r="E4762" s="59"/>
    </row>
    <row r="4763" spans="3:5" x14ac:dyDescent="0.25">
      <c r="C4763" s="59"/>
      <c r="D4763" s="61"/>
      <c r="E4763" s="59"/>
    </row>
    <row r="4764" spans="3:5" x14ac:dyDescent="0.25">
      <c r="C4764" s="59"/>
      <c r="D4764" s="61"/>
      <c r="E4764" s="59"/>
    </row>
    <row r="4765" spans="3:5" x14ac:dyDescent="0.25">
      <c r="C4765" s="59"/>
      <c r="D4765" s="61"/>
      <c r="E4765" s="59"/>
    </row>
    <row r="4766" spans="3:5" x14ac:dyDescent="0.25">
      <c r="C4766" s="59"/>
      <c r="D4766" s="61"/>
      <c r="E4766" s="59"/>
    </row>
    <row r="4767" spans="3:5" x14ac:dyDescent="0.25">
      <c r="C4767" s="59"/>
      <c r="D4767" s="61"/>
      <c r="E4767" s="59"/>
    </row>
    <row r="4768" spans="3:5" x14ac:dyDescent="0.25">
      <c r="C4768" s="59"/>
      <c r="D4768" s="61"/>
      <c r="E4768" s="59"/>
    </row>
    <row r="4769" spans="3:5" x14ac:dyDescent="0.25">
      <c r="C4769" s="59"/>
      <c r="D4769" s="61"/>
      <c r="E4769" s="59"/>
    </row>
    <row r="4770" spans="3:5" x14ac:dyDescent="0.25">
      <c r="C4770" s="59"/>
      <c r="D4770" s="61"/>
      <c r="E4770" s="59"/>
    </row>
    <row r="4771" spans="3:5" x14ac:dyDescent="0.25">
      <c r="C4771" s="59"/>
      <c r="D4771" s="61"/>
      <c r="E4771" s="59"/>
    </row>
    <row r="4772" spans="3:5" x14ac:dyDescent="0.25">
      <c r="C4772" s="59"/>
      <c r="D4772" s="61"/>
      <c r="E4772" s="59"/>
    </row>
    <row r="4773" spans="3:5" x14ac:dyDescent="0.25">
      <c r="C4773" s="59"/>
      <c r="D4773" s="61"/>
      <c r="E4773" s="59"/>
    </row>
    <row r="4774" spans="3:5" x14ac:dyDescent="0.25">
      <c r="C4774" s="59"/>
      <c r="D4774" s="61"/>
      <c r="E4774" s="59"/>
    </row>
    <row r="4775" spans="3:5" x14ac:dyDescent="0.25">
      <c r="C4775" s="59"/>
      <c r="D4775" s="61"/>
      <c r="E4775" s="59"/>
    </row>
    <row r="4776" spans="3:5" x14ac:dyDescent="0.25">
      <c r="C4776" s="59"/>
      <c r="D4776" s="61"/>
      <c r="E4776" s="59"/>
    </row>
    <row r="4777" spans="3:5" x14ac:dyDescent="0.25">
      <c r="C4777" s="59"/>
      <c r="D4777" s="61"/>
      <c r="E4777" s="59"/>
    </row>
    <row r="4778" spans="3:5" x14ac:dyDescent="0.25">
      <c r="C4778" s="59"/>
      <c r="D4778" s="61"/>
      <c r="E4778" s="59"/>
    </row>
    <row r="4779" spans="3:5" x14ac:dyDescent="0.25">
      <c r="C4779" s="59"/>
      <c r="D4779" s="61"/>
      <c r="E4779" s="59"/>
    </row>
    <row r="4780" spans="3:5" x14ac:dyDescent="0.25">
      <c r="C4780" s="59"/>
      <c r="D4780" s="61"/>
      <c r="E4780" s="59"/>
    </row>
    <row r="4781" spans="3:5" x14ac:dyDescent="0.25">
      <c r="C4781" s="59"/>
      <c r="D4781" s="61"/>
      <c r="E4781" s="59"/>
    </row>
    <row r="4782" spans="3:5" x14ac:dyDescent="0.25">
      <c r="C4782" s="59"/>
      <c r="D4782" s="61"/>
      <c r="E4782" s="59"/>
    </row>
    <row r="4783" spans="3:5" x14ac:dyDescent="0.25">
      <c r="C4783" s="59"/>
      <c r="D4783" s="61"/>
      <c r="E4783" s="59"/>
    </row>
    <row r="4784" spans="3:5" x14ac:dyDescent="0.25">
      <c r="C4784" s="59"/>
      <c r="D4784" s="61"/>
      <c r="E4784" s="59"/>
    </row>
    <row r="4785" spans="3:5" x14ac:dyDescent="0.25">
      <c r="C4785" s="59"/>
      <c r="D4785" s="61"/>
      <c r="E4785" s="59"/>
    </row>
    <row r="4786" spans="3:5" x14ac:dyDescent="0.25">
      <c r="C4786" s="59"/>
      <c r="D4786" s="61"/>
      <c r="E4786" s="59"/>
    </row>
    <row r="4787" spans="3:5" x14ac:dyDescent="0.25">
      <c r="C4787" s="59"/>
      <c r="D4787" s="61"/>
      <c r="E4787" s="59"/>
    </row>
    <row r="4788" spans="3:5" x14ac:dyDescent="0.25">
      <c r="C4788" s="59"/>
      <c r="D4788" s="61"/>
      <c r="E4788" s="59"/>
    </row>
    <row r="4789" spans="3:5" x14ac:dyDescent="0.25">
      <c r="C4789" s="59"/>
      <c r="D4789" s="61"/>
      <c r="E4789" s="59"/>
    </row>
    <row r="4790" spans="3:5" x14ac:dyDescent="0.25">
      <c r="C4790" s="59"/>
      <c r="D4790" s="61"/>
      <c r="E4790" s="59"/>
    </row>
    <row r="4791" spans="3:5" x14ac:dyDescent="0.25">
      <c r="C4791" s="59"/>
      <c r="D4791" s="61"/>
      <c r="E4791" s="59"/>
    </row>
    <row r="4792" spans="3:5" x14ac:dyDescent="0.25">
      <c r="C4792" s="59"/>
      <c r="D4792" s="61"/>
      <c r="E4792" s="59"/>
    </row>
    <row r="4793" spans="3:5" x14ac:dyDescent="0.25">
      <c r="C4793" s="59"/>
      <c r="D4793" s="61"/>
      <c r="E4793" s="59"/>
    </row>
    <row r="4794" spans="3:5" x14ac:dyDescent="0.25">
      <c r="C4794" s="59"/>
      <c r="D4794" s="61"/>
      <c r="E4794" s="59"/>
    </row>
    <row r="4795" spans="3:5" x14ac:dyDescent="0.25">
      <c r="C4795" s="59"/>
      <c r="D4795" s="61"/>
      <c r="E4795" s="59"/>
    </row>
    <row r="4796" spans="3:5" x14ac:dyDescent="0.25">
      <c r="C4796" s="59"/>
      <c r="D4796" s="61"/>
      <c r="E4796" s="59"/>
    </row>
    <row r="4797" spans="3:5" x14ac:dyDescent="0.25">
      <c r="C4797" s="59"/>
      <c r="D4797" s="61"/>
      <c r="E4797" s="59"/>
    </row>
    <row r="4798" spans="3:5" x14ac:dyDescent="0.25">
      <c r="C4798" s="59"/>
      <c r="D4798" s="61"/>
      <c r="E4798" s="59"/>
    </row>
    <row r="4799" spans="3:5" x14ac:dyDescent="0.25">
      <c r="C4799" s="59"/>
      <c r="D4799" s="61"/>
      <c r="E4799" s="59"/>
    </row>
    <row r="4800" spans="3:5" x14ac:dyDescent="0.25">
      <c r="C4800" s="59"/>
      <c r="D4800" s="61"/>
      <c r="E4800" s="59"/>
    </row>
    <row r="4801" spans="3:5" x14ac:dyDescent="0.25">
      <c r="C4801" s="59"/>
      <c r="D4801" s="61"/>
      <c r="E4801" s="59"/>
    </row>
    <row r="4802" spans="3:5" x14ac:dyDescent="0.25">
      <c r="C4802" s="59"/>
      <c r="D4802" s="61"/>
      <c r="E4802" s="59"/>
    </row>
    <row r="4803" spans="3:5" x14ac:dyDescent="0.25">
      <c r="C4803" s="59"/>
      <c r="D4803" s="61"/>
      <c r="E4803" s="59"/>
    </row>
    <row r="4804" spans="3:5" x14ac:dyDescent="0.25">
      <c r="C4804" s="59"/>
      <c r="D4804" s="61"/>
      <c r="E4804" s="59"/>
    </row>
    <row r="4805" spans="3:5" x14ac:dyDescent="0.25">
      <c r="C4805" s="59"/>
      <c r="D4805" s="61"/>
      <c r="E4805" s="59"/>
    </row>
    <row r="4806" spans="3:5" x14ac:dyDescent="0.25">
      <c r="C4806" s="59"/>
      <c r="D4806" s="61"/>
      <c r="E4806" s="59"/>
    </row>
    <row r="4807" spans="3:5" x14ac:dyDescent="0.25">
      <c r="C4807" s="59"/>
      <c r="D4807" s="61"/>
      <c r="E4807" s="59"/>
    </row>
    <row r="4808" spans="3:5" x14ac:dyDescent="0.25">
      <c r="C4808" s="59"/>
      <c r="D4808" s="61"/>
      <c r="E4808" s="59"/>
    </row>
    <row r="4809" spans="3:5" x14ac:dyDescent="0.25">
      <c r="C4809" s="59"/>
      <c r="D4809" s="61"/>
      <c r="E4809" s="59"/>
    </row>
    <row r="4810" spans="3:5" x14ac:dyDescent="0.25">
      <c r="C4810" s="59"/>
      <c r="D4810" s="61"/>
      <c r="E4810" s="59"/>
    </row>
    <row r="4811" spans="3:5" x14ac:dyDescent="0.25">
      <c r="C4811" s="59"/>
      <c r="D4811" s="61"/>
      <c r="E4811" s="59"/>
    </row>
    <row r="4812" spans="3:5" x14ac:dyDescent="0.25">
      <c r="C4812" s="59"/>
      <c r="D4812" s="61"/>
      <c r="E4812" s="59"/>
    </row>
    <row r="4813" spans="3:5" x14ac:dyDescent="0.25">
      <c r="C4813" s="59"/>
      <c r="D4813" s="61"/>
      <c r="E4813" s="59"/>
    </row>
    <row r="4814" spans="3:5" x14ac:dyDescent="0.25">
      <c r="C4814" s="59"/>
      <c r="D4814" s="61"/>
      <c r="E4814" s="59"/>
    </row>
    <row r="4815" spans="3:5" x14ac:dyDescent="0.25">
      <c r="C4815" s="59"/>
      <c r="D4815" s="61"/>
      <c r="E4815" s="59"/>
    </row>
    <row r="4816" spans="3:5" x14ac:dyDescent="0.25">
      <c r="C4816" s="59"/>
      <c r="D4816" s="61"/>
      <c r="E4816" s="59"/>
    </row>
    <row r="4817" spans="3:5" x14ac:dyDescent="0.25">
      <c r="C4817" s="59"/>
      <c r="D4817" s="61"/>
      <c r="E4817" s="59"/>
    </row>
    <row r="4818" spans="3:5" x14ac:dyDescent="0.25">
      <c r="C4818" s="59"/>
      <c r="D4818" s="61"/>
      <c r="E4818" s="59"/>
    </row>
    <row r="4819" spans="3:5" x14ac:dyDescent="0.25">
      <c r="C4819" s="59"/>
      <c r="D4819" s="61"/>
      <c r="E4819" s="59"/>
    </row>
    <row r="4820" spans="3:5" x14ac:dyDescent="0.25">
      <c r="C4820" s="59"/>
      <c r="D4820" s="61"/>
      <c r="E4820" s="59"/>
    </row>
    <row r="4821" spans="3:5" x14ac:dyDescent="0.25">
      <c r="C4821" s="59"/>
      <c r="D4821" s="61"/>
      <c r="E4821" s="59"/>
    </row>
    <row r="4822" spans="3:5" x14ac:dyDescent="0.25">
      <c r="C4822" s="59"/>
      <c r="D4822" s="61"/>
      <c r="E4822" s="59"/>
    </row>
    <row r="4823" spans="3:5" x14ac:dyDescent="0.25">
      <c r="C4823" s="59"/>
      <c r="D4823" s="61"/>
      <c r="E4823" s="59"/>
    </row>
    <row r="4824" spans="3:5" x14ac:dyDescent="0.25">
      <c r="C4824" s="59"/>
      <c r="D4824" s="61"/>
      <c r="E4824" s="59"/>
    </row>
    <row r="4825" spans="3:5" x14ac:dyDescent="0.25">
      <c r="C4825" s="59"/>
      <c r="D4825" s="61"/>
      <c r="E4825" s="59"/>
    </row>
    <row r="4826" spans="3:5" x14ac:dyDescent="0.25">
      <c r="C4826" s="59"/>
      <c r="D4826" s="61"/>
      <c r="E4826" s="59"/>
    </row>
    <row r="4827" spans="3:5" x14ac:dyDescent="0.25">
      <c r="C4827" s="59"/>
      <c r="D4827" s="61"/>
      <c r="E4827" s="59"/>
    </row>
    <row r="4828" spans="3:5" x14ac:dyDescent="0.25">
      <c r="C4828" s="59"/>
      <c r="D4828" s="61"/>
      <c r="E4828" s="59"/>
    </row>
    <row r="4829" spans="3:5" x14ac:dyDescent="0.25">
      <c r="C4829" s="59"/>
      <c r="D4829" s="61"/>
      <c r="E4829" s="59"/>
    </row>
    <row r="4830" spans="3:5" x14ac:dyDescent="0.25">
      <c r="C4830" s="59"/>
      <c r="D4830" s="61"/>
      <c r="E4830" s="59"/>
    </row>
    <row r="4831" spans="3:5" x14ac:dyDescent="0.25">
      <c r="C4831" s="59"/>
      <c r="D4831" s="61"/>
      <c r="E4831" s="59"/>
    </row>
    <row r="4832" spans="3:5" x14ac:dyDescent="0.25">
      <c r="C4832" s="59"/>
      <c r="D4832" s="61"/>
      <c r="E4832" s="59"/>
    </row>
    <row r="4833" spans="3:5" x14ac:dyDescent="0.25">
      <c r="C4833" s="59"/>
      <c r="D4833" s="61"/>
      <c r="E4833" s="59"/>
    </row>
    <row r="4834" spans="3:5" x14ac:dyDescent="0.25">
      <c r="C4834" s="59"/>
      <c r="D4834" s="61"/>
      <c r="E4834" s="59"/>
    </row>
    <row r="4835" spans="3:5" x14ac:dyDescent="0.25">
      <c r="C4835" s="59"/>
      <c r="D4835" s="61"/>
      <c r="E4835" s="59"/>
    </row>
    <row r="4836" spans="3:5" x14ac:dyDescent="0.25">
      <c r="C4836" s="59"/>
      <c r="D4836" s="61"/>
      <c r="E4836" s="59"/>
    </row>
    <row r="4837" spans="3:5" x14ac:dyDescent="0.25">
      <c r="C4837" s="59"/>
      <c r="D4837" s="61"/>
      <c r="E4837" s="59"/>
    </row>
    <row r="4838" spans="3:5" x14ac:dyDescent="0.25">
      <c r="C4838" s="59"/>
      <c r="D4838" s="61"/>
      <c r="E4838" s="59"/>
    </row>
    <row r="4839" spans="3:5" x14ac:dyDescent="0.25">
      <c r="C4839" s="59"/>
      <c r="D4839" s="61"/>
      <c r="E4839" s="59"/>
    </row>
  </sheetData>
  <autoFilter ref="A1:E2473" xr:uid="{B8FF7035-C865-4AA0-A345-BC04DB577D8A}">
    <sortState ref="A2:E2473">
      <sortCondition ref="C1:C2473"/>
    </sortState>
  </autoFilter>
  <pageMargins left="0.7" right="0.7" top="1.3611111111111112" bottom="0.65277777777777779" header="0.3" footer="0.3"/>
  <pageSetup orientation="landscape" horizontalDpi="0" verticalDpi="0" r:id="rId1"/>
  <headerFooter>
    <oddHeader xml:space="preserve">&amp;C&amp;"Arial"&amp;14&amp;B&amp;UInspired Energy &amp;B&amp;U
&amp;13Active Assembly List
Print Date: Jul 24, 2018 &amp;L&amp;"Arial"&amp;14
&amp;13
&amp;"Times New Roman"&amp;10Filter Criteria includes: 1) IDs from L02D364A29-REV1.3 to NL2054TY34Rev 1.1. Report order is by ID. </oddHeader>
    <oddFooter>&amp;L&amp;08&amp;"MS San Serif"&amp;D at &amp;T&amp;R&amp;08&amp;"MS San Serif"Page: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08C3-2D37-4C9E-8F11-98093C8C603A}">
  <dimension ref="A1:L115"/>
  <sheetViews>
    <sheetView workbookViewId="0">
      <selection activeCell="H23" sqref="H23"/>
    </sheetView>
  </sheetViews>
  <sheetFormatPr defaultRowHeight="15" x14ac:dyDescent="0.25"/>
  <cols>
    <col min="1" max="2" width="10.5703125" bestFit="1" customWidth="1"/>
    <col min="4" max="4" width="11.140625" customWidth="1"/>
    <col min="5" max="5" width="10.5703125" customWidth="1"/>
    <col min="8" max="8" width="16.7109375" bestFit="1" customWidth="1"/>
  </cols>
  <sheetData>
    <row r="1" spans="1:12" x14ac:dyDescent="0.25">
      <c r="A1" s="98" t="s">
        <v>195</v>
      </c>
      <c r="B1" s="98"/>
      <c r="D1" t="s">
        <v>196</v>
      </c>
      <c r="G1" t="s">
        <v>197</v>
      </c>
      <c r="K1" t="s">
        <v>1278</v>
      </c>
    </row>
    <row r="3" spans="1:12" x14ac:dyDescent="0.25">
      <c r="A3" s="11">
        <v>36526</v>
      </c>
      <c r="B3" t="s">
        <v>198</v>
      </c>
      <c r="D3" s="11">
        <v>36526</v>
      </c>
      <c r="E3" t="s">
        <v>198</v>
      </c>
      <c r="G3" t="s">
        <v>199</v>
      </c>
      <c r="H3" t="s">
        <v>263</v>
      </c>
      <c r="K3">
        <v>2</v>
      </c>
      <c r="L3">
        <v>2</v>
      </c>
    </row>
    <row r="4" spans="1:12" x14ac:dyDescent="0.25">
      <c r="A4" s="11">
        <f t="shared" ref="A4:A23" si="0">A5-7</f>
        <v>43072</v>
      </c>
      <c r="B4" s="11" t="s">
        <v>198</v>
      </c>
      <c r="D4" s="11">
        <v>43221</v>
      </c>
      <c r="E4" t="s">
        <v>198</v>
      </c>
      <c r="G4" t="s">
        <v>200</v>
      </c>
      <c r="H4" s="24" t="s">
        <v>205</v>
      </c>
      <c r="K4" s="79">
        <v>3</v>
      </c>
      <c r="L4" s="79">
        <v>3</v>
      </c>
    </row>
    <row r="5" spans="1:12" x14ac:dyDescent="0.25">
      <c r="A5" s="11">
        <f t="shared" si="0"/>
        <v>43079</v>
      </c>
      <c r="B5" s="11" t="s">
        <v>198</v>
      </c>
      <c r="D5" s="11">
        <f>EDATE(D4,1)</f>
        <v>43252</v>
      </c>
      <c r="E5" s="11" t="s">
        <v>198</v>
      </c>
      <c r="G5" t="s">
        <v>201</v>
      </c>
      <c r="H5" t="s">
        <v>205</v>
      </c>
      <c r="K5" s="79">
        <v>4</v>
      </c>
      <c r="L5" s="79">
        <v>4</v>
      </c>
    </row>
    <row r="6" spans="1:12" x14ac:dyDescent="0.25">
      <c r="A6" s="11">
        <f t="shared" si="0"/>
        <v>43086</v>
      </c>
      <c r="B6" s="11" t="s">
        <v>198</v>
      </c>
      <c r="D6" s="11">
        <f t="shared" ref="D6:D23" si="1">EDATE(D5,1)</f>
        <v>43282</v>
      </c>
      <c r="E6" s="11" t="s">
        <v>198</v>
      </c>
      <c r="G6" t="s">
        <v>202</v>
      </c>
      <c r="H6" t="s">
        <v>203</v>
      </c>
      <c r="K6" s="79">
        <v>6</v>
      </c>
      <c r="L6" s="79">
        <v>6</v>
      </c>
    </row>
    <row r="7" spans="1:12" x14ac:dyDescent="0.25">
      <c r="A7" s="11">
        <f t="shared" si="0"/>
        <v>43093</v>
      </c>
      <c r="B7" s="11" t="s">
        <v>198</v>
      </c>
      <c r="D7" s="11">
        <f t="shared" si="1"/>
        <v>43313</v>
      </c>
      <c r="E7" s="11" t="s">
        <v>198</v>
      </c>
      <c r="G7" t="s">
        <v>204</v>
      </c>
      <c r="H7" t="s">
        <v>205</v>
      </c>
      <c r="K7" s="79">
        <v>8</v>
      </c>
      <c r="L7" s="79">
        <v>8</v>
      </c>
    </row>
    <row r="8" spans="1:12" x14ac:dyDescent="0.25">
      <c r="A8" s="11">
        <f t="shared" si="0"/>
        <v>43100</v>
      </c>
      <c r="B8" s="11" t="s">
        <v>198</v>
      </c>
      <c r="D8" s="11">
        <f t="shared" si="1"/>
        <v>43344</v>
      </c>
      <c r="E8" s="11">
        <f t="shared" ref="E8:E12" si="2">D8</f>
        <v>43344</v>
      </c>
      <c r="G8" t="s">
        <v>206</v>
      </c>
      <c r="H8" t="s">
        <v>207</v>
      </c>
      <c r="K8" s="79">
        <v>16</v>
      </c>
      <c r="L8" s="79">
        <v>16</v>
      </c>
    </row>
    <row r="9" spans="1:12" x14ac:dyDescent="0.25">
      <c r="A9" s="11">
        <f t="shared" si="0"/>
        <v>43107</v>
      </c>
      <c r="B9" s="11" t="s">
        <v>198</v>
      </c>
      <c r="D9" s="11">
        <f t="shared" si="1"/>
        <v>43374</v>
      </c>
      <c r="E9" s="11">
        <f t="shared" si="2"/>
        <v>43374</v>
      </c>
      <c r="G9" t="s">
        <v>208</v>
      </c>
      <c r="H9" t="s">
        <v>207</v>
      </c>
      <c r="K9" s="79" t="s">
        <v>1279</v>
      </c>
      <c r="L9" s="79">
        <v>1</v>
      </c>
    </row>
    <row r="10" spans="1:12" x14ac:dyDescent="0.25">
      <c r="A10" s="11">
        <f t="shared" si="0"/>
        <v>43114</v>
      </c>
      <c r="B10" s="11" t="s">
        <v>198</v>
      </c>
      <c r="D10" s="11">
        <f t="shared" si="1"/>
        <v>43405</v>
      </c>
      <c r="E10" s="11">
        <f t="shared" si="2"/>
        <v>43405</v>
      </c>
      <c r="G10" t="s">
        <v>209</v>
      </c>
      <c r="H10" s="79" t="s">
        <v>203</v>
      </c>
      <c r="I10" t="s">
        <v>210</v>
      </c>
      <c r="K10" t="s">
        <v>1280</v>
      </c>
      <c r="L10">
        <v>2</v>
      </c>
    </row>
    <row r="11" spans="1:12" x14ac:dyDescent="0.25">
      <c r="A11" s="11">
        <f t="shared" si="0"/>
        <v>43121</v>
      </c>
      <c r="B11" s="11" t="s">
        <v>198</v>
      </c>
      <c r="D11" s="11">
        <f t="shared" si="1"/>
        <v>43435</v>
      </c>
      <c r="E11" s="11">
        <f t="shared" si="2"/>
        <v>43435</v>
      </c>
      <c r="G11" t="s">
        <v>211</v>
      </c>
      <c r="H11" s="79" t="s">
        <v>203</v>
      </c>
      <c r="I11" t="s">
        <v>210</v>
      </c>
      <c r="K11" t="s">
        <v>1281</v>
      </c>
      <c r="L11">
        <v>3</v>
      </c>
    </row>
    <row r="12" spans="1:12" x14ac:dyDescent="0.25">
      <c r="A12" s="11">
        <f t="shared" si="0"/>
        <v>43128</v>
      </c>
      <c r="B12" s="11" t="s">
        <v>198</v>
      </c>
      <c r="D12" s="11">
        <f t="shared" si="1"/>
        <v>43466</v>
      </c>
      <c r="E12" s="11">
        <f t="shared" si="2"/>
        <v>43466</v>
      </c>
      <c r="G12" t="s">
        <v>212</v>
      </c>
      <c r="H12" s="79" t="s">
        <v>203</v>
      </c>
      <c r="I12" t="s">
        <v>213</v>
      </c>
      <c r="K12" t="s">
        <v>1282</v>
      </c>
      <c r="L12">
        <v>4</v>
      </c>
    </row>
    <row r="13" spans="1:12" x14ac:dyDescent="0.25">
      <c r="A13" s="11">
        <f t="shared" si="0"/>
        <v>43135</v>
      </c>
      <c r="B13" s="11" t="s">
        <v>198</v>
      </c>
      <c r="D13" s="11">
        <f t="shared" si="1"/>
        <v>43497</v>
      </c>
      <c r="E13" s="11">
        <f t="shared" ref="E13:E20" si="3">D13</f>
        <v>43497</v>
      </c>
      <c r="G13" t="s">
        <v>214</v>
      </c>
      <c r="H13" t="s">
        <v>207</v>
      </c>
      <c r="K13" t="s">
        <v>1283</v>
      </c>
      <c r="L13">
        <v>5</v>
      </c>
    </row>
    <row r="14" spans="1:12" x14ac:dyDescent="0.25">
      <c r="A14" s="11">
        <f t="shared" si="0"/>
        <v>43142</v>
      </c>
      <c r="B14" s="11" t="s">
        <v>198</v>
      </c>
      <c r="D14" s="11">
        <f t="shared" si="1"/>
        <v>43525</v>
      </c>
      <c r="E14" s="11">
        <f t="shared" si="3"/>
        <v>43525</v>
      </c>
      <c r="G14" t="s">
        <v>215</v>
      </c>
      <c r="H14" t="s">
        <v>207</v>
      </c>
      <c r="K14" t="s">
        <v>1284</v>
      </c>
      <c r="L14">
        <v>6</v>
      </c>
    </row>
    <row r="15" spans="1:12" x14ac:dyDescent="0.25">
      <c r="A15" s="11">
        <f t="shared" si="0"/>
        <v>43149</v>
      </c>
      <c r="B15" s="11" t="s">
        <v>198</v>
      </c>
      <c r="D15" s="11">
        <f t="shared" si="1"/>
        <v>43556</v>
      </c>
      <c r="E15" s="11">
        <f t="shared" si="3"/>
        <v>43556</v>
      </c>
      <c r="G15" t="s">
        <v>216</v>
      </c>
      <c r="H15" t="s">
        <v>207</v>
      </c>
      <c r="K15" t="s">
        <v>1285</v>
      </c>
      <c r="L15">
        <v>7</v>
      </c>
    </row>
    <row r="16" spans="1:12" x14ac:dyDescent="0.25">
      <c r="A16" s="11">
        <f t="shared" si="0"/>
        <v>43156</v>
      </c>
      <c r="B16" s="11" t="s">
        <v>198</v>
      </c>
      <c r="D16" s="11">
        <f t="shared" si="1"/>
        <v>43586</v>
      </c>
      <c r="E16" s="11">
        <f t="shared" si="3"/>
        <v>43586</v>
      </c>
      <c r="G16" t="s">
        <v>217</v>
      </c>
      <c r="H16" t="s">
        <v>207</v>
      </c>
      <c r="K16" t="s">
        <v>1286</v>
      </c>
      <c r="L16">
        <v>8</v>
      </c>
    </row>
    <row r="17" spans="1:12" x14ac:dyDescent="0.25">
      <c r="A17" s="11">
        <f t="shared" si="0"/>
        <v>43163</v>
      </c>
      <c r="B17" s="11" t="s">
        <v>198</v>
      </c>
      <c r="D17" s="11">
        <f t="shared" si="1"/>
        <v>43617</v>
      </c>
      <c r="E17" s="11">
        <f t="shared" si="3"/>
        <v>43617</v>
      </c>
      <c r="G17" t="s">
        <v>218</v>
      </c>
      <c r="H17" t="s">
        <v>207</v>
      </c>
      <c r="K17" t="s">
        <v>1287</v>
      </c>
      <c r="L17">
        <v>9</v>
      </c>
    </row>
    <row r="18" spans="1:12" x14ac:dyDescent="0.25">
      <c r="A18" s="11">
        <f t="shared" si="0"/>
        <v>43170</v>
      </c>
      <c r="B18" s="11" t="s">
        <v>198</v>
      </c>
      <c r="D18" s="11">
        <f t="shared" si="1"/>
        <v>43647</v>
      </c>
      <c r="E18" s="11">
        <f t="shared" si="3"/>
        <v>43647</v>
      </c>
      <c r="G18" t="s">
        <v>219</v>
      </c>
      <c r="H18" t="s">
        <v>207</v>
      </c>
      <c r="K18" t="s">
        <v>1288</v>
      </c>
      <c r="L18">
        <v>10</v>
      </c>
    </row>
    <row r="19" spans="1:12" x14ac:dyDescent="0.25">
      <c r="A19" s="11">
        <f t="shared" si="0"/>
        <v>43177</v>
      </c>
      <c r="B19" s="11" t="s">
        <v>198</v>
      </c>
      <c r="D19" s="11">
        <f t="shared" si="1"/>
        <v>43678</v>
      </c>
      <c r="E19" s="11">
        <f t="shared" si="3"/>
        <v>43678</v>
      </c>
      <c r="G19" t="s">
        <v>220</v>
      </c>
      <c r="H19" t="s">
        <v>207</v>
      </c>
      <c r="K19" t="s">
        <v>1289</v>
      </c>
      <c r="L19">
        <v>11</v>
      </c>
    </row>
    <row r="20" spans="1:12" x14ac:dyDescent="0.25">
      <c r="A20" s="11">
        <f t="shared" si="0"/>
        <v>43184</v>
      </c>
      <c r="B20" s="11" t="s">
        <v>198</v>
      </c>
      <c r="D20" s="11">
        <f t="shared" si="1"/>
        <v>43709</v>
      </c>
      <c r="E20" s="11">
        <f t="shared" si="3"/>
        <v>43709</v>
      </c>
      <c r="G20" t="s">
        <v>221</v>
      </c>
      <c r="H20" t="s">
        <v>207</v>
      </c>
      <c r="K20" t="s">
        <v>1290</v>
      </c>
      <c r="L20">
        <v>12</v>
      </c>
    </row>
    <row r="21" spans="1:12" x14ac:dyDescent="0.25">
      <c r="A21" s="11">
        <f t="shared" si="0"/>
        <v>43191</v>
      </c>
      <c r="B21" s="11" t="s">
        <v>198</v>
      </c>
      <c r="D21" s="11">
        <f t="shared" si="1"/>
        <v>43739</v>
      </c>
      <c r="E21" s="11">
        <f>D21</f>
        <v>43739</v>
      </c>
      <c r="G21" t="s">
        <v>222</v>
      </c>
      <c r="H21" t="s">
        <v>207</v>
      </c>
      <c r="K21" t="s">
        <v>1293</v>
      </c>
      <c r="L21">
        <v>0</v>
      </c>
    </row>
    <row r="22" spans="1:12" x14ac:dyDescent="0.25">
      <c r="A22" s="11">
        <f t="shared" si="0"/>
        <v>43198</v>
      </c>
      <c r="B22" s="11" t="s">
        <v>198</v>
      </c>
      <c r="D22" s="11">
        <f t="shared" si="1"/>
        <v>43770</v>
      </c>
      <c r="E22" s="11">
        <f>D22</f>
        <v>43770</v>
      </c>
      <c r="G22" s="93" t="s">
        <v>1568</v>
      </c>
      <c r="H22" s="93" t="s">
        <v>207</v>
      </c>
    </row>
    <row r="23" spans="1:12" x14ac:dyDescent="0.25">
      <c r="A23" s="11">
        <f t="shared" si="0"/>
        <v>43205</v>
      </c>
      <c r="B23" s="11" t="s">
        <v>198</v>
      </c>
      <c r="D23" s="11">
        <f t="shared" si="1"/>
        <v>43800</v>
      </c>
      <c r="E23" s="11">
        <f>D23</f>
        <v>43800</v>
      </c>
      <c r="G23" t="s">
        <v>223</v>
      </c>
      <c r="H23" t="s">
        <v>517</v>
      </c>
    </row>
    <row r="24" spans="1:12" x14ac:dyDescent="0.25">
      <c r="A24" s="11">
        <f>A25-7</f>
        <v>43212</v>
      </c>
      <c r="B24" s="11" t="s">
        <v>198</v>
      </c>
      <c r="G24" s="79" t="s">
        <v>1115</v>
      </c>
      <c r="H24" s="79" t="s">
        <v>205</v>
      </c>
    </row>
    <row r="25" spans="1:12" x14ac:dyDescent="0.25">
      <c r="A25" s="11">
        <v>43219</v>
      </c>
      <c r="B25" s="11" t="s">
        <v>198</v>
      </c>
      <c r="G25" t="s">
        <v>224</v>
      </c>
      <c r="H25" s="24" t="s">
        <v>517</v>
      </c>
    </row>
    <row r="26" spans="1:12" x14ac:dyDescent="0.25">
      <c r="A26" s="11">
        <f t="shared" ref="A26:A89" si="4">A25+7</f>
        <v>43226</v>
      </c>
      <c r="B26" s="11" t="s">
        <v>198</v>
      </c>
      <c r="G26" t="s">
        <v>225</v>
      </c>
      <c r="H26" t="s">
        <v>207</v>
      </c>
    </row>
    <row r="27" spans="1:12" x14ac:dyDescent="0.25">
      <c r="A27" s="11">
        <f t="shared" si="4"/>
        <v>43233</v>
      </c>
      <c r="B27" s="11" t="s">
        <v>198</v>
      </c>
      <c r="G27" t="s">
        <v>226</v>
      </c>
      <c r="H27" t="s">
        <v>207</v>
      </c>
    </row>
    <row r="28" spans="1:12" x14ac:dyDescent="0.25">
      <c r="A28" s="11">
        <f t="shared" si="4"/>
        <v>43240</v>
      </c>
      <c r="B28" s="11" t="s">
        <v>198</v>
      </c>
      <c r="G28" t="s">
        <v>227</v>
      </c>
      <c r="H28" t="s">
        <v>203</v>
      </c>
    </row>
    <row r="29" spans="1:12" x14ac:dyDescent="0.25">
      <c r="A29" s="11">
        <f t="shared" si="4"/>
        <v>43247</v>
      </c>
      <c r="B29" s="11" t="s">
        <v>198</v>
      </c>
      <c r="G29" t="s">
        <v>228</v>
      </c>
      <c r="H29" t="s">
        <v>207</v>
      </c>
    </row>
    <row r="30" spans="1:12" x14ac:dyDescent="0.25">
      <c r="A30" s="11">
        <f t="shared" si="4"/>
        <v>43254</v>
      </c>
      <c r="B30" s="11" t="s">
        <v>198</v>
      </c>
      <c r="G30" t="s">
        <v>229</v>
      </c>
      <c r="H30" t="s">
        <v>207</v>
      </c>
    </row>
    <row r="31" spans="1:12" x14ac:dyDescent="0.25">
      <c r="A31" s="11">
        <f t="shared" si="4"/>
        <v>43261</v>
      </c>
      <c r="B31" s="11" t="s">
        <v>198</v>
      </c>
      <c r="G31" t="s">
        <v>230</v>
      </c>
      <c r="H31" t="s">
        <v>203</v>
      </c>
    </row>
    <row r="32" spans="1:12" x14ac:dyDescent="0.25">
      <c r="A32" s="11">
        <f t="shared" si="4"/>
        <v>43268</v>
      </c>
      <c r="B32" s="11" t="s">
        <v>198</v>
      </c>
      <c r="G32" t="s">
        <v>231</v>
      </c>
      <c r="H32" t="s">
        <v>203</v>
      </c>
    </row>
    <row r="33" spans="1:8" x14ac:dyDescent="0.25">
      <c r="A33" s="11">
        <f t="shared" si="4"/>
        <v>43275</v>
      </c>
      <c r="B33" s="11" t="s">
        <v>198</v>
      </c>
      <c r="G33" t="s">
        <v>232</v>
      </c>
      <c r="H33" t="s">
        <v>203</v>
      </c>
    </row>
    <row r="34" spans="1:8" x14ac:dyDescent="0.25">
      <c r="A34" s="11">
        <f t="shared" si="4"/>
        <v>43282</v>
      </c>
      <c r="B34" s="11" t="s">
        <v>198</v>
      </c>
      <c r="G34" t="s">
        <v>233</v>
      </c>
      <c r="H34" t="s">
        <v>207</v>
      </c>
    </row>
    <row r="35" spans="1:8" x14ac:dyDescent="0.25">
      <c r="A35" s="11">
        <f t="shared" si="4"/>
        <v>43289</v>
      </c>
      <c r="B35" s="11" t="s">
        <v>198</v>
      </c>
      <c r="G35" t="s">
        <v>234</v>
      </c>
      <c r="H35" s="24" t="s">
        <v>517</v>
      </c>
    </row>
    <row r="36" spans="1:8" x14ac:dyDescent="0.25">
      <c r="A36" s="11">
        <f t="shared" si="4"/>
        <v>43296</v>
      </c>
      <c r="B36" s="11" t="s">
        <v>198</v>
      </c>
      <c r="G36" t="s">
        <v>235</v>
      </c>
      <c r="H36" s="24" t="s">
        <v>517</v>
      </c>
    </row>
    <row r="37" spans="1:8" x14ac:dyDescent="0.25">
      <c r="A37" s="11">
        <f t="shared" si="4"/>
        <v>43303</v>
      </c>
      <c r="B37" s="11" t="s">
        <v>198</v>
      </c>
      <c r="G37" t="s">
        <v>236</v>
      </c>
      <c r="H37" s="24" t="s">
        <v>517</v>
      </c>
    </row>
    <row r="38" spans="1:8" x14ac:dyDescent="0.25">
      <c r="A38" s="11">
        <f t="shared" si="4"/>
        <v>43310</v>
      </c>
      <c r="B38" s="11" t="s">
        <v>198</v>
      </c>
    </row>
    <row r="39" spans="1:8" x14ac:dyDescent="0.25">
      <c r="A39" s="11">
        <f t="shared" si="4"/>
        <v>43317</v>
      </c>
      <c r="B39" s="11" t="s">
        <v>198</v>
      </c>
    </row>
    <row r="40" spans="1:8" x14ac:dyDescent="0.25">
      <c r="A40" s="11">
        <f t="shared" si="4"/>
        <v>43324</v>
      </c>
      <c r="B40" s="11" t="s">
        <v>198</v>
      </c>
    </row>
    <row r="41" spans="1:8" x14ac:dyDescent="0.25">
      <c r="A41" s="11">
        <f t="shared" si="4"/>
        <v>43331</v>
      </c>
      <c r="B41" s="11" t="s">
        <v>198</v>
      </c>
    </row>
    <row r="42" spans="1:8" x14ac:dyDescent="0.25">
      <c r="A42" s="11">
        <f t="shared" si="4"/>
        <v>43338</v>
      </c>
      <c r="B42" s="11" t="s">
        <v>198</v>
      </c>
    </row>
    <row r="43" spans="1:8" x14ac:dyDescent="0.25">
      <c r="A43" s="11">
        <f t="shared" si="4"/>
        <v>43345</v>
      </c>
      <c r="B43" s="11" t="s">
        <v>198</v>
      </c>
    </row>
    <row r="44" spans="1:8" x14ac:dyDescent="0.25">
      <c r="A44" s="11">
        <f t="shared" si="4"/>
        <v>43352</v>
      </c>
      <c r="B44" s="11">
        <f t="shared" ref="B44:B60" si="5">A44</f>
        <v>43352</v>
      </c>
    </row>
    <row r="45" spans="1:8" x14ac:dyDescent="0.25">
      <c r="A45" s="11">
        <f t="shared" si="4"/>
        <v>43359</v>
      </c>
      <c r="B45" s="11">
        <f t="shared" si="5"/>
        <v>43359</v>
      </c>
    </row>
    <row r="46" spans="1:8" x14ac:dyDescent="0.25">
      <c r="A46" s="11">
        <f t="shared" si="4"/>
        <v>43366</v>
      </c>
      <c r="B46" s="11">
        <f t="shared" si="5"/>
        <v>43366</v>
      </c>
    </row>
    <row r="47" spans="1:8" x14ac:dyDescent="0.25">
      <c r="A47" s="11">
        <f t="shared" si="4"/>
        <v>43373</v>
      </c>
      <c r="B47" s="11">
        <f t="shared" si="5"/>
        <v>43373</v>
      </c>
    </row>
    <row r="48" spans="1:8" x14ac:dyDescent="0.25">
      <c r="A48" s="11">
        <f t="shared" si="4"/>
        <v>43380</v>
      </c>
      <c r="B48" s="11">
        <f t="shared" si="5"/>
        <v>43380</v>
      </c>
    </row>
    <row r="49" spans="1:2" x14ac:dyDescent="0.25">
      <c r="A49" s="11">
        <f t="shared" si="4"/>
        <v>43387</v>
      </c>
      <c r="B49" s="11">
        <f t="shared" si="5"/>
        <v>43387</v>
      </c>
    </row>
    <row r="50" spans="1:2" x14ac:dyDescent="0.25">
      <c r="A50" s="11">
        <f t="shared" si="4"/>
        <v>43394</v>
      </c>
      <c r="B50" s="11">
        <f t="shared" si="5"/>
        <v>43394</v>
      </c>
    </row>
    <row r="51" spans="1:2" x14ac:dyDescent="0.25">
      <c r="A51" s="11">
        <f t="shared" si="4"/>
        <v>43401</v>
      </c>
      <c r="B51" s="11">
        <f t="shared" si="5"/>
        <v>43401</v>
      </c>
    </row>
    <row r="52" spans="1:2" x14ac:dyDescent="0.25">
      <c r="A52" s="11">
        <f t="shared" si="4"/>
        <v>43408</v>
      </c>
      <c r="B52" s="11">
        <f t="shared" si="5"/>
        <v>43408</v>
      </c>
    </row>
    <row r="53" spans="1:2" x14ac:dyDescent="0.25">
      <c r="A53" s="11">
        <f t="shared" si="4"/>
        <v>43415</v>
      </c>
      <c r="B53" s="11">
        <f t="shared" si="5"/>
        <v>43415</v>
      </c>
    </row>
    <row r="54" spans="1:2" x14ac:dyDescent="0.25">
      <c r="A54" s="11">
        <f t="shared" si="4"/>
        <v>43422</v>
      </c>
      <c r="B54" s="11">
        <f t="shared" si="5"/>
        <v>43422</v>
      </c>
    </row>
    <row r="55" spans="1:2" x14ac:dyDescent="0.25">
      <c r="A55" s="11">
        <f t="shared" si="4"/>
        <v>43429</v>
      </c>
      <c r="B55" s="11">
        <f t="shared" si="5"/>
        <v>43429</v>
      </c>
    </row>
    <row r="56" spans="1:2" x14ac:dyDescent="0.25">
      <c r="A56" s="11">
        <f t="shared" si="4"/>
        <v>43436</v>
      </c>
      <c r="B56" s="11">
        <f t="shared" si="5"/>
        <v>43436</v>
      </c>
    </row>
    <row r="57" spans="1:2" x14ac:dyDescent="0.25">
      <c r="A57" s="11">
        <f t="shared" si="4"/>
        <v>43443</v>
      </c>
      <c r="B57" s="11">
        <f t="shared" si="5"/>
        <v>43443</v>
      </c>
    </row>
    <row r="58" spans="1:2" x14ac:dyDescent="0.25">
      <c r="A58" s="11">
        <f t="shared" si="4"/>
        <v>43450</v>
      </c>
      <c r="B58" s="11">
        <f t="shared" si="5"/>
        <v>43450</v>
      </c>
    </row>
    <row r="59" spans="1:2" x14ac:dyDescent="0.25">
      <c r="A59" s="11">
        <f t="shared" si="4"/>
        <v>43457</v>
      </c>
      <c r="B59" s="11">
        <f t="shared" si="5"/>
        <v>43457</v>
      </c>
    </row>
    <row r="60" spans="1:2" x14ac:dyDescent="0.25">
      <c r="A60" s="11">
        <f t="shared" si="4"/>
        <v>43464</v>
      </c>
      <c r="B60" s="11">
        <f t="shared" si="5"/>
        <v>43464</v>
      </c>
    </row>
    <row r="61" spans="1:2" x14ac:dyDescent="0.25">
      <c r="A61" s="11">
        <f t="shared" si="4"/>
        <v>43471</v>
      </c>
      <c r="B61" s="11">
        <f t="shared" ref="B61:B75" si="6">A61</f>
        <v>43471</v>
      </c>
    </row>
    <row r="62" spans="1:2" x14ac:dyDescent="0.25">
      <c r="A62" s="11">
        <f t="shared" si="4"/>
        <v>43478</v>
      </c>
      <c r="B62" s="11">
        <f t="shared" si="6"/>
        <v>43478</v>
      </c>
    </row>
    <row r="63" spans="1:2" x14ac:dyDescent="0.25">
      <c r="A63" s="11">
        <f t="shared" si="4"/>
        <v>43485</v>
      </c>
      <c r="B63" s="11">
        <f t="shared" si="6"/>
        <v>43485</v>
      </c>
    </row>
    <row r="64" spans="1:2" x14ac:dyDescent="0.25">
      <c r="A64" s="11">
        <f t="shared" si="4"/>
        <v>43492</v>
      </c>
      <c r="B64" s="11">
        <f t="shared" si="6"/>
        <v>43492</v>
      </c>
    </row>
    <row r="65" spans="1:2" x14ac:dyDescent="0.25">
      <c r="A65" s="11">
        <f t="shared" si="4"/>
        <v>43499</v>
      </c>
      <c r="B65" s="11">
        <f t="shared" si="6"/>
        <v>43499</v>
      </c>
    </row>
    <row r="66" spans="1:2" x14ac:dyDescent="0.25">
      <c r="A66" s="11">
        <f t="shared" si="4"/>
        <v>43506</v>
      </c>
      <c r="B66" s="11">
        <f t="shared" si="6"/>
        <v>43506</v>
      </c>
    </row>
    <row r="67" spans="1:2" x14ac:dyDescent="0.25">
      <c r="A67" s="11">
        <f t="shared" si="4"/>
        <v>43513</v>
      </c>
      <c r="B67" s="11">
        <f t="shared" si="6"/>
        <v>43513</v>
      </c>
    </row>
    <row r="68" spans="1:2" x14ac:dyDescent="0.25">
      <c r="A68" s="11">
        <f t="shared" si="4"/>
        <v>43520</v>
      </c>
      <c r="B68" s="11">
        <f t="shared" si="6"/>
        <v>43520</v>
      </c>
    </row>
    <row r="69" spans="1:2" x14ac:dyDescent="0.25">
      <c r="A69" s="11">
        <f t="shared" si="4"/>
        <v>43527</v>
      </c>
      <c r="B69" s="11">
        <f t="shared" si="6"/>
        <v>43527</v>
      </c>
    </row>
    <row r="70" spans="1:2" x14ac:dyDescent="0.25">
      <c r="A70" s="11">
        <f t="shared" si="4"/>
        <v>43534</v>
      </c>
      <c r="B70" s="11">
        <f t="shared" si="6"/>
        <v>43534</v>
      </c>
    </row>
    <row r="71" spans="1:2" x14ac:dyDescent="0.25">
      <c r="A71" s="11">
        <f t="shared" si="4"/>
        <v>43541</v>
      </c>
      <c r="B71" s="11">
        <f t="shared" si="6"/>
        <v>43541</v>
      </c>
    </row>
    <row r="72" spans="1:2" x14ac:dyDescent="0.25">
      <c r="A72" s="11">
        <f t="shared" si="4"/>
        <v>43548</v>
      </c>
      <c r="B72" s="11">
        <f t="shared" si="6"/>
        <v>43548</v>
      </c>
    </row>
    <row r="73" spans="1:2" x14ac:dyDescent="0.25">
      <c r="A73" s="11">
        <f t="shared" si="4"/>
        <v>43555</v>
      </c>
      <c r="B73" s="11">
        <f t="shared" si="6"/>
        <v>43555</v>
      </c>
    </row>
    <row r="74" spans="1:2" x14ac:dyDescent="0.25">
      <c r="A74" s="11">
        <f t="shared" si="4"/>
        <v>43562</v>
      </c>
      <c r="B74" s="11">
        <f t="shared" si="6"/>
        <v>43562</v>
      </c>
    </row>
    <row r="75" spans="1:2" x14ac:dyDescent="0.25">
      <c r="A75" s="11">
        <f t="shared" si="4"/>
        <v>43569</v>
      </c>
      <c r="B75" s="11">
        <f t="shared" si="6"/>
        <v>43569</v>
      </c>
    </row>
    <row r="76" spans="1:2" x14ac:dyDescent="0.25">
      <c r="A76" s="11">
        <f t="shared" si="4"/>
        <v>43576</v>
      </c>
      <c r="B76" s="11">
        <f t="shared" ref="B76:B96" si="7">A76</f>
        <v>43576</v>
      </c>
    </row>
    <row r="77" spans="1:2" x14ac:dyDescent="0.25">
      <c r="A77" s="11">
        <f t="shared" si="4"/>
        <v>43583</v>
      </c>
      <c r="B77" s="11">
        <f t="shared" si="7"/>
        <v>43583</v>
      </c>
    </row>
    <row r="78" spans="1:2" x14ac:dyDescent="0.25">
      <c r="A78" s="11">
        <f t="shared" si="4"/>
        <v>43590</v>
      </c>
      <c r="B78" s="11">
        <f t="shared" si="7"/>
        <v>43590</v>
      </c>
    </row>
    <row r="79" spans="1:2" x14ac:dyDescent="0.25">
      <c r="A79" s="11">
        <f t="shared" si="4"/>
        <v>43597</v>
      </c>
      <c r="B79" s="11">
        <f t="shared" si="7"/>
        <v>43597</v>
      </c>
    </row>
    <row r="80" spans="1:2" x14ac:dyDescent="0.25">
      <c r="A80" s="11">
        <f t="shared" si="4"/>
        <v>43604</v>
      </c>
      <c r="B80" s="11">
        <f t="shared" si="7"/>
        <v>43604</v>
      </c>
    </row>
    <row r="81" spans="1:2" x14ac:dyDescent="0.25">
      <c r="A81" s="11">
        <f t="shared" si="4"/>
        <v>43611</v>
      </c>
      <c r="B81" s="11">
        <f t="shared" si="7"/>
        <v>43611</v>
      </c>
    </row>
    <row r="82" spans="1:2" x14ac:dyDescent="0.25">
      <c r="A82" s="11">
        <f t="shared" si="4"/>
        <v>43618</v>
      </c>
      <c r="B82" s="11">
        <f t="shared" si="7"/>
        <v>43618</v>
      </c>
    </row>
    <row r="83" spans="1:2" x14ac:dyDescent="0.25">
      <c r="A83" s="11">
        <f t="shared" si="4"/>
        <v>43625</v>
      </c>
      <c r="B83" s="11">
        <f t="shared" si="7"/>
        <v>43625</v>
      </c>
    </row>
    <row r="84" spans="1:2" x14ac:dyDescent="0.25">
      <c r="A84" s="11">
        <f t="shared" si="4"/>
        <v>43632</v>
      </c>
      <c r="B84" s="11">
        <f t="shared" si="7"/>
        <v>43632</v>
      </c>
    </row>
    <row r="85" spans="1:2" x14ac:dyDescent="0.25">
      <c r="A85" s="11">
        <f t="shared" si="4"/>
        <v>43639</v>
      </c>
      <c r="B85" s="11">
        <f t="shared" si="7"/>
        <v>43639</v>
      </c>
    </row>
    <row r="86" spans="1:2" x14ac:dyDescent="0.25">
      <c r="A86" s="11">
        <f t="shared" si="4"/>
        <v>43646</v>
      </c>
      <c r="B86" s="11">
        <f t="shared" si="7"/>
        <v>43646</v>
      </c>
    </row>
    <row r="87" spans="1:2" x14ac:dyDescent="0.25">
      <c r="A87" s="11">
        <f t="shared" si="4"/>
        <v>43653</v>
      </c>
      <c r="B87" s="11">
        <f t="shared" si="7"/>
        <v>43653</v>
      </c>
    </row>
    <row r="88" spans="1:2" x14ac:dyDescent="0.25">
      <c r="A88" s="11">
        <f t="shared" si="4"/>
        <v>43660</v>
      </c>
      <c r="B88" s="11">
        <f t="shared" si="7"/>
        <v>43660</v>
      </c>
    </row>
    <row r="89" spans="1:2" x14ac:dyDescent="0.25">
      <c r="A89" s="11">
        <f t="shared" si="4"/>
        <v>43667</v>
      </c>
      <c r="B89" s="11">
        <f t="shared" si="7"/>
        <v>43667</v>
      </c>
    </row>
    <row r="90" spans="1:2" x14ac:dyDescent="0.25">
      <c r="A90" s="11">
        <f t="shared" ref="A90:A112" si="8">A89+7</f>
        <v>43674</v>
      </c>
      <c r="B90" s="11">
        <f t="shared" si="7"/>
        <v>43674</v>
      </c>
    </row>
    <row r="91" spans="1:2" x14ac:dyDescent="0.25">
      <c r="A91" s="11">
        <f t="shared" si="8"/>
        <v>43681</v>
      </c>
      <c r="B91" s="11">
        <f t="shared" si="7"/>
        <v>43681</v>
      </c>
    </row>
    <row r="92" spans="1:2" x14ac:dyDescent="0.25">
      <c r="A92" s="11">
        <f t="shared" si="8"/>
        <v>43688</v>
      </c>
      <c r="B92" s="11">
        <f t="shared" si="7"/>
        <v>43688</v>
      </c>
    </row>
    <row r="93" spans="1:2" x14ac:dyDescent="0.25">
      <c r="A93" s="11">
        <f t="shared" si="8"/>
        <v>43695</v>
      </c>
      <c r="B93" s="11">
        <f t="shared" si="7"/>
        <v>43695</v>
      </c>
    </row>
    <row r="94" spans="1:2" x14ac:dyDescent="0.25">
      <c r="A94" s="11">
        <f t="shared" si="8"/>
        <v>43702</v>
      </c>
      <c r="B94" s="11">
        <f t="shared" si="7"/>
        <v>43702</v>
      </c>
    </row>
    <row r="95" spans="1:2" x14ac:dyDescent="0.25">
      <c r="A95" s="11">
        <f t="shared" si="8"/>
        <v>43709</v>
      </c>
      <c r="B95" s="11">
        <f t="shared" si="7"/>
        <v>43709</v>
      </c>
    </row>
    <row r="96" spans="1:2" x14ac:dyDescent="0.25">
      <c r="A96" s="11">
        <f t="shared" si="8"/>
        <v>43716</v>
      </c>
      <c r="B96" s="11">
        <f t="shared" si="7"/>
        <v>43716</v>
      </c>
    </row>
    <row r="97" spans="1:2" x14ac:dyDescent="0.25">
      <c r="A97" s="11">
        <f t="shared" si="8"/>
        <v>43723</v>
      </c>
      <c r="B97" s="11">
        <f t="shared" ref="B97:B112" si="9">A97</f>
        <v>43723</v>
      </c>
    </row>
    <row r="98" spans="1:2" x14ac:dyDescent="0.25">
      <c r="A98" s="11">
        <f t="shared" si="8"/>
        <v>43730</v>
      </c>
      <c r="B98" s="11">
        <f t="shared" si="9"/>
        <v>43730</v>
      </c>
    </row>
    <row r="99" spans="1:2" x14ac:dyDescent="0.25">
      <c r="A99" s="11">
        <f t="shared" si="8"/>
        <v>43737</v>
      </c>
      <c r="B99" s="11">
        <f t="shared" si="9"/>
        <v>43737</v>
      </c>
    </row>
    <row r="100" spans="1:2" x14ac:dyDescent="0.25">
      <c r="A100" s="11">
        <f t="shared" si="8"/>
        <v>43744</v>
      </c>
      <c r="B100" s="11">
        <f t="shared" si="9"/>
        <v>43744</v>
      </c>
    </row>
    <row r="101" spans="1:2" x14ac:dyDescent="0.25">
      <c r="A101" s="11">
        <f t="shared" si="8"/>
        <v>43751</v>
      </c>
      <c r="B101" s="11">
        <f t="shared" si="9"/>
        <v>43751</v>
      </c>
    </row>
    <row r="102" spans="1:2" x14ac:dyDescent="0.25">
      <c r="A102" s="11">
        <f t="shared" si="8"/>
        <v>43758</v>
      </c>
      <c r="B102" s="11">
        <f t="shared" si="9"/>
        <v>43758</v>
      </c>
    </row>
    <row r="103" spans="1:2" x14ac:dyDescent="0.25">
      <c r="A103" s="11">
        <f t="shared" si="8"/>
        <v>43765</v>
      </c>
      <c r="B103" s="11">
        <f t="shared" si="9"/>
        <v>43765</v>
      </c>
    </row>
    <row r="104" spans="1:2" x14ac:dyDescent="0.25">
      <c r="A104" s="11">
        <f t="shared" si="8"/>
        <v>43772</v>
      </c>
      <c r="B104" s="11">
        <f t="shared" si="9"/>
        <v>43772</v>
      </c>
    </row>
    <row r="105" spans="1:2" x14ac:dyDescent="0.25">
      <c r="A105" s="11">
        <f t="shared" si="8"/>
        <v>43779</v>
      </c>
      <c r="B105" s="11">
        <f t="shared" si="9"/>
        <v>43779</v>
      </c>
    </row>
    <row r="106" spans="1:2" x14ac:dyDescent="0.25">
      <c r="A106" s="11">
        <f t="shared" si="8"/>
        <v>43786</v>
      </c>
      <c r="B106" s="11">
        <f t="shared" si="9"/>
        <v>43786</v>
      </c>
    </row>
    <row r="107" spans="1:2" x14ac:dyDescent="0.25">
      <c r="A107" s="11">
        <f t="shared" si="8"/>
        <v>43793</v>
      </c>
      <c r="B107" s="11">
        <f t="shared" si="9"/>
        <v>43793</v>
      </c>
    </row>
    <row r="108" spans="1:2" x14ac:dyDescent="0.25">
      <c r="A108" s="11">
        <f t="shared" si="8"/>
        <v>43800</v>
      </c>
      <c r="B108" s="11">
        <f t="shared" si="9"/>
        <v>43800</v>
      </c>
    </row>
    <row r="109" spans="1:2" x14ac:dyDescent="0.25">
      <c r="A109" s="11">
        <f t="shared" si="8"/>
        <v>43807</v>
      </c>
      <c r="B109" s="11">
        <f t="shared" si="9"/>
        <v>43807</v>
      </c>
    </row>
    <row r="110" spans="1:2" x14ac:dyDescent="0.25">
      <c r="A110" s="11">
        <f t="shared" si="8"/>
        <v>43814</v>
      </c>
      <c r="B110" s="11">
        <f t="shared" si="9"/>
        <v>43814</v>
      </c>
    </row>
    <row r="111" spans="1:2" x14ac:dyDescent="0.25">
      <c r="A111" s="11">
        <f t="shared" si="8"/>
        <v>43821</v>
      </c>
      <c r="B111" s="11">
        <f t="shared" si="9"/>
        <v>43821</v>
      </c>
    </row>
    <row r="112" spans="1:2" x14ac:dyDescent="0.25">
      <c r="A112" s="11">
        <f t="shared" si="8"/>
        <v>43828</v>
      </c>
      <c r="B112" s="11">
        <f t="shared" si="9"/>
        <v>43828</v>
      </c>
    </row>
    <row r="113" spans="1:2" x14ac:dyDescent="0.25">
      <c r="A113" s="11"/>
      <c r="B113" s="11"/>
    </row>
    <row r="114" spans="1:2" x14ac:dyDescent="0.25">
      <c r="A114" s="11"/>
      <c r="B114" s="11"/>
    </row>
    <row r="115" spans="1:2" x14ac:dyDescent="0.25">
      <c r="A115" s="11"/>
      <c r="B115" s="11"/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F10BE-2CEC-4CF0-A048-EC9BFE6FA165}">
  <sheetPr>
    <pageSetUpPr fitToPage="1"/>
  </sheetPr>
  <dimension ref="A1:AD242"/>
  <sheetViews>
    <sheetView workbookViewId="0">
      <selection sqref="A1:L1"/>
    </sheetView>
  </sheetViews>
  <sheetFormatPr defaultRowHeight="15" x14ac:dyDescent="0.25"/>
  <cols>
    <col min="1" max="1" width="13.28515625" customWidth="1"/>
    <col min="2" max="2" width="14.140625" customWidth="1"/>
    <col min="3" max="3" width="19.42578125" bestFit="1" customWidth="1"/>
    <col min="4" max="4" width="9.42578125" bestFit="1" customWidth="1"/>
    <col min="5" max="5" width="37" bestFit="1" customWidth="1"/>
    <col min="6" max="6" width="12.5703125" bestFit="1" customWidth="1"/>
    <col min="7" max="7" width="12.5703125" customWidth="1"/>
    <col min="8" max="8" width="13" customWidth="1"/>
    <col min="9" max="9" width="14.28515625" customWidth="1"/>
    <col min="10" max="10" width="14.5703125" bestFit="1" customWidth="1"/>
    <col min="11" max="11" width="10.85546875" style="24" customWidth="1"/>
    <col min="12" max="15" width="7.7109375" style="24" customWidth="1"/>
    <col min="16" max="16" width="10.7109375" style="24" bestFit="1" customWidth="1"/>
    <col min="17" max="17" width="10.5703125" customWidth="1"/>
    <col min="18" max="18" width="19.42578125" bestFit="1" customWidth="1"/>
    <col min="19" max="19" width="19.5703125" bestFit="1" customWidth="1"/>
    <col min="20" max="20" width="41.5703125" bestFit="1" customWidth="1"/>
    <col min="21" max="22" width="13.7109375" bestFit="1" customWidth="1"/>
    <col min="23" max="23" width="10.140625" bestFit="1" customWidth="1"/>
    <col min="24" max="24" width="10.85546875" bestFit="1" customWidth="1"/>
    <col min="25" max="25" width="12.140625" bestFit="1" customWidth="1"/>
  </cols>
  <sheetData>
    <row r="1" spans="1:30" s="24" customFormat="1" ht="21" x14ac:dyDescent="0.25">
      <c r="A1" s="99" t="str">
        <f>"Competing Priorities Production List: MRA Run -- 09/11/2018, 8:30AM"</f>
        <v>Competing Priorities Production List: MRA Run -- 09/11/2018, 8:30AM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63"/>
      <c r="N1" s="63"/>
      <c r="O1" s="55"/>
      <c r="P1" s="55"/>
    </row>
    <row r="2" spans="1:30" s="24" customFormat="1" x14ac:dyDescent="0.25"/>
    <row r="3" spans="1:30" s="24" customFormat="1" ht="18.75" x14ac:dyDescent="0.3">
      <c r="A3" s="100" t="s">
        <v>310</v>
      </c>
      <c r="B3" s="100"/>
      <c r="C3" s="100"/>
    </row>
    <row r="4" spans="1:30" x14ac:dyDescent="0.25">
      <c r="A4" s="24" t="s">
        <v>2</v>
      </c>
      <c r="B4" s="24" t="s">
        <v>3</v>
      </c>
      <c r="C4" s="24" t="s">
        <v>6</v>
      </c>
      <c r="D4" s="24" t="s">
        <v>0</v>
      </c>
      <c r="E4" s="24" t="s">
        <v>5</v>
      </c>
      <c r="F4" s="24" t="s">
        <v>313</v>
      </c>
      <c r="G4" t="s">
        <v>518</v>
      </c>
      <c r="H4" t="s">
        <v>522</v>
      </c>
      <c r="I4" t="s">
        <v>523</v>
      </c>
      <c r="J4" t="s">
        <v>524</v>
      </c>
      <c r="K4" s="24" t="s">
        <v>469</v>
      </c>
      <c r="P4" s="64" t="s">
        <v>2</v>
      </c>
      <c r="Q4" s="65" t="s">
        <v>3</v>
      </c>
      <c r="R4" s="65" t="s">
        <v>6</v>
      </c>
      <c r="S4" s="65" t="s">
        <v>0</v>
      </c>
      <c r="T4" s="65" t="s">
        <v>5</v>
      </c>
      <c r="U4" s="65" t="s">
        <v>313</v>
      </c>
      <c r="V4" s="65" t="s">
        <v>518</v>
      </c>
      <c r="W4" s="65" t="s">
        <v>522</v>
      </c>
      <c r="X4" s="65" t="s">
        <v>523</v>
      </c>
      <c r="Y4" s="65" t="s">
        <v>524</v>
      </c>
      <c r="Z4" s="66" t="s">
        <v>469</v>
      </c>
      <c r="AA4" s="34"/>
      <c r="AB4" s="34"/>
      <c r="AC4" s="34"/>
    </row>
    <row r="5" spans="1:30" x14ac:dyDescent="0.25">
      <c r="A5" s="22">
        <f t="shared" ref="A5:K5" si="0">P5</f>
        <v>42942</v>
      </c>
      <c r="B5" s="20">
        <f t="shared" si="0"/>
        <v>43363</v>
      </c>
      <c r="C5" s="24" t="str">
        <f t="shared" si="0"/>
        <v>PH3054ai25 REV1.1</v>
      </c>
      <c r="D5" s="35" t="str">
        <f t="shared" si="0"/>
        <v>43286</v>
      </c>
      <c r="E5" s="34" t="str">
        <f t="shared" si="0"/>
        <v>4964</v>
      </c>
      <c r="F5" s="14">
        <f t="shared" si="0"/>
        <v>31.419108441927357</v>
      </c>
      <c r="G5" s="40">
        <f t="shared" si="0"/>
        <v>30</v>
      </c>
      <c r="H5" s="40">
        <f t="shared" si="0"/>
        <v>0</v>
      </c>
      <c r="I5" s="40">
        <f t="shared" si="0"/>
        <v>0</v>
      </c>
      <c r="J5" s="40">
        <f t="shared" si="0"/>
        <v>0</v>
      </c>
      <c r="K5" s="40">
        <f t="shared" si="0"/>
        <v>30</v>
      </c>
      <c r="L5" s="40"/>
      <c r="M5" s="40"/>
      <c r="N5" s="40"/>
      <c r="O5" s="40"/>
      <c r="P5" s="67">
        <f>'Sort by SO Date'!BA5</f>
        <v>42942</v>
      </c>
      <c r="Q5" s="67">
        <f>'Sort by SO Date'!BB5</f>
        <v>43363</v>
      </c>
      <c r="R5" s="67" t="str">
        <f>'Sort by SO Date'!BC5</f>
        <v>PH3054ai25 REV1.1</v>
      </c>
      <c r="S5" s="71" t="str">
        <f>'Sort by SO Date'!BD5</f>
        <v>43286</v>
      </c>
      <c r="T5" s="67" t="str">
        <f>'Sort by SO Date'!BE5</f>
        <v>4964</v>
      </c>
      <c r="U5" s="71">
        <f>'Sort by SO Date'!BF5</f>
        <v>31.419108441927357</v>
      </c>
      <c r="V5" s="71">
        <f>'Sort by SO Date'!BU5</f>
        <v>30</v>
      </c>
      <c r="W5" s="71">
        <f>'Sort by SO Date'!BV5</f>
        <v>0</v>
      </c>
      <c r="X5" s="71">
        <f>'Sort by SO Date'!BW5</f>
        <v>0</v>
      </c>
      <c r="Y5" s="71">
        <f>'Sort by SO Date'!BX5</f>
        <v>0</v>
      </c>
      <c r="Z5" s="71">
        <f>SUM(V5:Y5)</f>
        <v>30</v>
      </c>
      <c r="AA5" s="67"/>
      <c r="AB5" s="68"/>
      <c r="AC5" s="69"/>
      <c r="AD5" s="70"/>
    </row>
    <row r="6" spans="1:30" x14ac:dyDescent="0.25">
      <c r="A6" s="22">
        <f t="shared" ref="A6:A24" si="1">P6</f>
        <v>42991</v>
      </c>
      <c r="B6" s="20">
        <f t="shared" ref="B6:B24" si="2">Q6</f>
        <v>43579</v>
      </c>
      <c r="C6" s="24" t="str">
        <f t="shared" ref="C6:C24" si="3">R6</f>
        <v>NL2044ad22-REV1.3</v>
      </c>
      <c r="D6" s="35" t="str">
        <f t="shared" ref="D6:D24" si="4">S6</f>
        <v>43709</v>
      </c>
      <c r="E6" s="34" t="str">
        <f t="shared" ref="E6:E24" si="5">T6</f>
        <v>2116</v>
      </c>
      <c r="F6" s="14">
        <f t="shared" ref="F6:F24" si="6">U6</f>
        <v>308.61790054418509</v>
      </c>
      <c r="G6" s="40">
        <f t="shared" ref="G6:G24" si="7">V6</f>
        <v>250</v>
      </c>
      <c r="H6" s="40">
        <f t="shared" ref="H6:H24" si="8">W6</f>
        <v>0</v>
      </c>
      <c r="I6" s="40">
        <f t="shared" ref="I6:I24" si="9">X6</f>
        <v>250</v>
      </c>
      <c r="J6" s="40">
        <f t="shared" ref="J6:J24" si="10">Y6</f>
        <v>250</v>
      </c>
      <c r="K6" s="40">
        <f t="shared" ref="K6:K24" si="11">Z6</f>
        <v>750</v>
      </c>
      <c r="L6" s="53"/>
      <c r="M6" s="53"/>
      <c r="N6" s="53"/>
      <c r="O6" s="53"/>
      <c r="P6" s="67">
        <f>'Sort by SO Date'!BA6</f>
        <v>42991</v>
      </c>
      <c r="Q6" s="67">
        <f>'Sort by SO Date'!BB6</f>
        <v>43579</v>
      </c>
      <c r="R6" s="67" t="str">
        <f>'Sort by SO Date'!BC6</f>
        <v>NL2044ad22-REV1.3</v>
      </c>
      <c r="S6" s="71" t="str">
        <f>'Sort by SO Date'!BD6</f>
        <v>43709</v>
      </c>
      <c r="T6" s="67" t="str">
        <f>'Sort by SO Date'!BE6</f>
        <v>2116</v>
      </c>
      <c r="U6" s="71">
        <f>'Sort by SO Date'!BF6</f>
        <v>308.61790054418509</v>
      </c>
      <c r="V6" s="71">
        <f>'Sort by SO Date'!BU6</f>
        <v>250</v>
      </c>
      <c r="W6" s="71">
        <f>'Sort by SO Date'!BV6</f>
        <v>0</v>
      </c>
      <c r="X6" s="71">
        <f>'Sort by SO Date'!BW6</f>
        <v>250</v>
      </c>
      <c r="Y6" s="71">
        <f>'Sort by SO Date'!BX6</f>
        <v>250</v>
      </c>
      <c r="Z6" s="71">
        <f t="shared" ref="Z6:Z49" si="12">SUM(V6:Y6)</f>
        <v>750</v>
      </c>
      <c r="AA6" s="34"/>
      <c r="AB6" s="34"/>
      <c r="AC6" s="34"/>
    </row>
    <row r="7" spans="1:30" x14ac:dyDescent="0.25">
      <c r="A7" s="22">
        <f t="shared" si="1"/>
        <v>43054</v>
      </c>
      <c r="B7" s="20">
        <f t="shared" si="2"/>
        <v>43357</v>
      </c>
      <c r="C7" s="24" t="str">
        <f t="shared" si="3"/>
        <v>Ni2020bf29-REV2.9</v>
      </c>
      <c r="D7" s="35" t="str">
        <f t="shared" si="4"/>
        <v>44345</v>
      </c>
      <c r="E7" s="34" t="str">
        <f t="shared" si="5"/>
        <v>4964</v>
      </c>
      <c r="F7" s="14">
        <f t="shared" si="6"/>
        <v>23.010470592708156</v>
      </c>
      <c r="G7" s="40">
        <f t="shared" si="7"/>
        <v>24</v>
      </c>
      <c r="H7" s="40">
        <f t="shared" si="8"/>
        <v>0</v>
      </c>
      <c r="I7" s="40">
        <f t="shared" si="9"/>
        <v>30</v>
      </c>
      <c r="J7" s="40">
        <f t="shared" si="10"/>
        <v>0</v>
      </c>
      <c r="K7" s="40">
        <f t="shared" si="11"/>
        <v>54</v>
      </c>
      <c r="L7" s="53"/>
      <c r="M7" s="53"/>
      <c r="N7" s="53"/>
      <c r="O7" s="53"/>
      <c r="P7" s="67">
        <f>'Sort by SO Date'!BA7</f>
        <v>43054</v>
      </c>
      <c r="Q7" s="67">
        <f>'Sort by SO Date'!BB7</f>
        <v>43357</v>
      </c>
      <c r="R7" s="67" t="str">
        <f>'Sort by SO Date'!BC7</f>
        <v>Ni2020bf29-REV2.9</v>
      </c>
      <c r="S7" s="71" t="str">
        <f>'Sort by SO Date'!BD7</f>
        <v>44345</v>
      </c>
      <c r="T7" s="67" t="str">
        <f>'Sort by SO Date'!BE7</f>
        <v>4964</v>
      </c>
      <c r="U7" s="71">
        <f>'Sort by SO Date'!BF7</f>
        <v>23.010470592708156</v>
      </c>
      <c r="V7" s="71">
        <f>'Sort by SO Date'!BU7</f>
        <v>24</v>
      </c>
      <c r="W7" s="71">
        <f>'Sort by SO Date'!BV7</f>
        <v>0</v>
      </c>
      <c r="X7" s="71">
        <f>'Sort by SO Date'!BW7</f>
        <v>30</v>
      </c>
      <c r="Y7" s="71">
        <f>'Sort by SO Date'!BX7</f>
        <v>0</v>
      </c>
      <c r="Z7" s="71">
        <f t="shared" si="12"/>
        <v>54</v>
      </c>
      <c r="AA7" s="34"/>
      <c r="AB7" s="34"/>
      <c r="AC7" s="34"/>
    </row>
    <row r="8" spans="1:30" x14ac:dyDescent="0.25">
      <c r="A8" s="22">
        <f t="shared" si="1"/>
        <v>43054</v>
      </c>
      <c r="B8" s="20">
        <f t="shared" si="2"/>
        <v>43357</v>
      </c>
      <c r="C8" s="24" t="str">
        <f t="shared" si="3"/>
        <v>Ni2020bf29-REV2.7</v>
      </c>
      <c r="D8" s="35" t="str">
        <f t="shared" si="4"/>
        <v>44345</v>
      </c>
      <c r="E8" s="34" t="str">
        <f t="shared" si="5"/>
        <v>4964</v>
      </c>
      <c r="F8" s="14">
        <f t="shared" si="6"/>
        <v>5.752617648177039</v>
      </c>
      <c r="G8" s="40">
        <f t="shared" si="7"/>
        <v>6</v>
      </c>
      <c r="H8" s="40">
        <f t="shared" si="8"/>
        <v>0</v>
      </c>
      <c r="I8" s="40">
        <f t="shared" si="9"/>
        <v>0</v>
      </c>
      <c r="J8" s="40">
        <f t="shared" si="10"/>
        <v>0</v>
      </c>
      <c r="K8" s="40">
        <f t="shared" si="11"/>
        <v>6</v>
      </c>
      <c r="L8" s="53"/>
      <c r="M8" s="53"/>
      <c r="N8" s="53"/>
      <c r="O8" s="53"/>
      <c r="P8" s="67">
        <f>'Sort by SO Date'!BA8</f>
        <v>43054</v>
      </c>
      <c r="Q8" s="67">
        <f>'Sort by SO Date'!BB8</f>
        <v>43357</v>
      </c>
      <c r="R8" s="67" t="str">
        <f>'Sort by SO Date'!BC8</f>
        <v>Ni2020bf29-REV2.7</v>
      </c>
      <c r="S8" s="71" t="str">
        <f>'Sort by SO Date'!BD8</f>
        <v>44345</v>
      </c>
      <c r="T8" s="67" t="str">
        <f>'Sort by SO Date'!BE8</f>
        <v>4964</v>
      </c>
      <c r="U8" s="71">
        <f>'Sort by SO Date'!BF8</f>
        <v>5.752617648177039</v>
      </c>
      <c r="V8" s="71">
        <f>'Sort by SO Date'!BU8</f>
        <v>6</v>
      </c>
      <c r="W8" s="71">
        <f>'Sort by SO Date'!BV8</f>
        <v>0</v>
      </c>
      <c r="X8" s="71">
        <f>'Sort by SO Date'!BW8</f>
        <v>0</v>
      </c>
      <c r="Y8" s="71">
        <f>'Sort by SO Date'!BX8</f>
        <v>0</v>
      </c>
      <c r="Z8" s="71">
        <f t="shared" si="12"/>
        <v>6</v>
      </c>
      <c r="AA8" s="34"/>
      <c r="AB8" s="34"/>
      <c r="AC8" s="34"/>
    </row>
    <row r="9" spans="1:30" x14ac:dyDescent="0.25">
      <c r="A9" s="22">
        <f t="shared" si="1"/>
        <v>43090</v>
      </c>
      <c r="B9" s="20">
        <f t="shared" si="2"/>
        <v>43433</v>
      </c>
      <c r="C9" s="24" t="str">
        <f t="shared" si="3"/>
        <v>Ni2020bk24-REV1.5</v>
      </c>
      <c r="D9" s="35" t="str">
        <f t="shared" si="4"/>
        <v>44667</v>
      </c>
      <c r="E9" s="34" t="str">
        <f t="shared" si="5"/>
        <v>4730</v>
      </c>
      <c r="F9" s="14">
        <f t="shared" si="6"/>
        <v>166.87704860264921</v>
      </c>
      <c r="G9" s="40">
        <f t="shared" si="7"/>
        <v>200</v>
      </c>
      <c r="H9" s="40">
        <f t="shared" si="8"/>
        <v>0</v>
      </c>
      <c r="I9" s="40">
        <f t="shared" si="9"/>
        <v>400</v>
      </c>
      <c r="J9" s="40">
        <f t="shared" si="10"/>
        <v>0</v>
      </c>
      <c r="K9" s="40">
        <f t="shared" si="11"/>
        <v>600</v>
      </c>
      <c r="L9" s="53"/>
      <c r="M9" s="53"/>
      <c r="N9" s="53"/>
      <c r="O9" s="53"/>
      <c r="P9" s="67">
        <f>'Sort by SO Date'!BA9</f>
        <v>43090</v>
      </c>
      <c r="Q9" s="67">
        <f>'Sort by SO Date'!BB9</f>
        <v>43433</v>
      </c>
      <c r="R9" s="67" t="str">
        <f>'Sort by SO Date'!BC9</f>
        <v>Ni2020bk24-REV1.5</v>
      </c>
      <c r="S9" s="71" t="str">
        <f>'Sort by SO Date'!BD9</f>
        <v>44667</v>
      </c>
      <c r="T9" s="67" t="str">
        <f>'Sort by SO Date'!BE9</f>
        <v>4730</v>
      </c>
      <c r="U9" s="71">
        <f>'Sort by SO Date'!BF9</f>
        <v>166.87704860264921</v>
      </c>
      <c r="V9" s="71">
        <f>'Sort by SO Date'!BU9</f>
        <v>200</v>
      </c>
      <c r="W9" s="71">
        <f>'Sort by SO Date'!BV9</f>
        <v>0</v>
      </c>
      <c r="X9" s="71">
        <f>'Sort by SO Date'!BW9</f>
        <v>400</v>
      </c>
      <c r="Y9" s="71">
        <f>'Sort by SO Date'!BX9</f>
        <v>0</v>
      </c>
      <c r="Z9" s="71">
        <f t="shared" si="12"/>
        <v>600</v>
      </c>
      <c r="AA9" s="34"/>
      <c r="AB9" s="34"/>
      <c r="AC9" s="34"/>
    </row>
    <row r="10" spans="1:30" x14ac:dyDescent="0.25">
      <c r="A10" s="22">
        <f t="shared" si="1"/>
        <v>43097</v>
      </c>
      <c r="B10" s="20">
        <f t="shared" si="2"/>
        <v>43334</v>
      </c>
      <c r="C10" s="24" t="str">
        <f t="shared" si="3"/>
        <v>NH2054bf34 Rev1.9</v>
      </c>
      <c r="D10" s="35" t="str">
        <f t="shared" si="4"/>
        <v>44682</v>
      </c>
      <c r="E10" s="34" t="str">
        <f t="shared" si="5"/>
        <v>8561</v>
      </c>
      <c r="F10" s="14">
        <f t="shared" si="6"/>
        <v>101.98244060733327</v>
      </c>
      <c r="G10" s="40">
        <f t="shared" si="7"/>
        <v>100</v>
      </c>
      <c r="H10" s="40">
        <f t="shared" si="8"/>
        <v>0</v>
      </c>
      <c r="I10" s="40">
        <f t="shared" si="9"/>
        <v>0</v>
      </c>
      <c r="J10" s="40">
        <f t="shared" si="10"/>
        <v>0</v>
      </c>
      <c r="K10" s="40">
        <f t="shared" si="11"/>
        <v>100</v>
      </c>
      <c r="L10" s="53"/>
      <c r="M10" s="53"/>
      <c r="N10" s="53"/>
      <c r="O10" s="53"/>
      <c r="P10" s="67">
        <f>'Sort by SO Date'!BA10</f>
        <v>43097</v>
      </c>
      <c r="Q10" s="67">
        <f>'Sort by SO Date'!BB10</f>
        <v>43334</v>
      </c>
      <c r="R10" s="67" t="str">
        <f>'Sort by SO Date'!BC10</f>
        <v>NH2054bf34 Rev1.9</v>
      </c>
      <c r="S10" s="71" t="str">
        <f>'Sort by SO Date'!BD10</f>
        <v>44682</v>
      </c>
      <c r="T10" s="67" t="str">
        <f>'Sort by SO Date'!BE10</f>
        <v>8561</v>
      </c>
      <c r="U10" s="71">
        <f>'Sort by SO Date'!BF10</f>
        <v>101.98244060733327</v>
      </c>
      <c r="V10" s="71">
        <f>'Sort by SO Date'!BU10</f>
        <v>100</v>
      </c>
      <c r="W10" s="71">
        <f>'Sort by SO Date'!BV10</f>
        <v>0</v>
      </c>
      <c r="X10" s="71">
        <f>'Sort by SO Date'!BW10</f>
        <v>0</v>
      </c>
      <c r="Y10" s="71">
        <f>'Sort by SO Date'!BX10</f>
        <v>0</v>
      </c>
      <c r="Z10" s="71">
        <f t="shared" si="12"/>
        <v>100</v>
      </c>
      <c r="AA10" s="34"/>
      <c r="AB10" s="34"/>
      <c r="AC10" s="34"/>
    </row>
    <row r="11" spans="1:30" x14ac:dyDescent="0.25">
      <c r="A11" s="22">
        <f t="shared" si="1"/>
        <v>43102</v>
      </c>
      <c r="B11" s="20">
        <f t="shared" si="2"/>
        <v>43280</v>
      </c>
      <c r="C11" s="24" t="str">
        <f t="shared" si="3"/>
        <v>NH2054cs34 Rev2.0</v>
      </c>
      <c r="D11" s="35" t="str">
        <f t="shared" si="4"/>
        <v>44710</v>
      </c>
      <c r="E11" s="34" t="str">
        <f t="shared" si="5"/>
        <v>4499</v>
      </c>
      <c r="F11" s="14">
        <f t="shared" si="6"/>
        <v>0</v>
      </c>
      <c r="G11" s="40">
        <f t="shared" si="7"/>
        <v>43</v>
      </c>
      <c r="H11" s="40">
        <f t="shared" si="8"/>
        <v>0</v>
      </c>
      <c r="I11" s="40">
        <f t="shared" si="9"/>
        <v>0</v>
      </c>
      <c r="J11" s="40">
        <f t="shared" si="10"/>
        <v>0</v>
      </c>
      <c r="K11" s="40">
        <f t="shared" si="11"/>
        <v>43</v>
      </c>
      <c r="L11" s="53"/>
      <c r="M11" s="53"/>
      <c r="N11" s="53"/>
      <c r="O11" s="53"/>
      <c r="P11" s="67">
        <f>'Sort by SO Date'!BA11</f>
        <v>43102</v>
      </c>
      <c r="Q11" s="67">
        <f>'Sort by SO Date'!BB11</f>
        <v>43280</v>
      </c>
      <c r="R11" s="67" t="str">
        <f>'Sort by SO Date'!BC11</f>
        <v>NH2054cs34 Rev2.0</v>
      </c>
      <c r="S11" s="71" t="str">
        <f>'Sort by SO Date'!BD11</f>
        <v>44710</v>
      </c>
      <c r="T11" s="67" t="str">
        <f>'Sort by SO Date'!BE11</f>
        <v>4499</v>
      </c>
      <c r="U11" s="71">
        <f>'Sort by SO Date'!BF11</f>
        <v>0</v>
      </c>
      <c r="V11" s="71">
        <f>'Sort by SO Date'!BU11</f>
        <v>43</v>
      </c>
      <c r="W11" s="71">
        <f>'Sort by SO Date'!BV11</f>
        <v>0</v>
      </c>
      <c r="X11" s="71">
        <f>'Sort by SO Date'!BW11</f>
        <v>0</v>
      </c>
      <c r="Y11" s="71">
        <f>'Sort by SO Date'!BX11</f>
        <v>0</v>
      </c>
      <c r="Z11" s="71">
        <f t="shared" si="12"/>
        <v>43</v>
      </c>
      <c r="AA11" s="34"/>
      <c r="AB11" s="34"/>
      <c r="AC11" s="34"/>
    </row>
    <row r="12" spans="1:30" x14ac:dyDescent="0.25">
      <c r="A12" s="22">
        <f t="shared" si="1"/>
        <v>43104</v>
      </c>
      <c r="B12" s="20">
        <f t="shared" si="2"/>
        <v>43371</v>
      </c>
      <c r="C12" s="24" t="str">
        <f t="shared" si="3"/>
        <v>ND2054bl31Rev1.3</v>
      </c>
      <c r="D12" s="35" t="str">
        <f t="shared" si="4"/>
        <v>44722</v>
      </c>
      <c r="E12" s="34" t="str">
        <f t="shared" si="5"/>
        <v>4985</v>
      </c>
      <c r="F12" s="14">
        <f t="shared" si="6"/>
        <v>505.1806836651628</v>
      </c>
      <c r="G12" s="40">
        <f t="shared" si="7"/>
        <v>800</v>
      </c>
      <c r="H12" s="40">
        <f t="shared" si="8"/>
        <v>0</v>
      </c>
      <c r="I12" s="40">
        <f t="shared" si="9"/>
        <v>400</v>
      </c>
      <c r="J12" s="40">
        <f t="shared" si="10"/>
        <v>0</v>
      </c>
      <c r="K12" s="40">
        <f t="shared" si="11"/>
        <v>1200</v>
      </c>
      <c r="L12" s="53"/>
      <c r="M12" s="53"/>
      <c r="N12" s="53"/>
      <c r="O12" s="53"/>
      <c r="P12" s="67">
        <f>'Sort by SO Date'!BA12</f>
        <v>43104</v>
      </c>
      <c r="Q12" s="67">
        <f>'Sort by SO Date'!BB12</f>
        <v>43371</v>
      </c>
      <c r="R12" s="67" t="str">
        <f>'Sort by SO Date'!BC12</f>
        <v>ND2054bl31Rev1.3</v>
      </c>
      <c r="S12" s="71" t="str">
        <f>'Sort by SO Date'!BD12</f>
        <v>44722</v>
      </c>
      <c r="T12" s="67" t="str">
        <f>'Sort by SO Date'!BE12</f>
        <v>4985</v>
      </c>
      <c r="U12" s="71">
        <f>'Sort by SO Date'!BF12</f>
        <v>505.1806836651628</v>
      </c>
      <c r="V12" s="71">
        <f>'Sort by SO Date'!BU12</f>
        <v>800</v>
      </c>
      <c r="W12" s="71">
        <f>'Sort by SO Date'!BV12</f>
        <v>0</v>
      </c>
      <c r="X12" s="71">
        <f>'Sort by SO Date'!BW12</f>
        <v>400</v>
      </c>
      <c r="Y12" s="71">
        <f>'Sort by SO Date'!BX12</f>
        <v>0</v>
      </c>
      <c r="Z12" s="71">
        <f t="shared" si="12"/>
        <v>1200</v>
      </c>
      <c r="AA12" s="34"/>
      <c r="AB12" s="34"/>
      <c r="AC12" s="34"/>
    </row>
    <row r="13" spans="1:30" x14ac:dyDescent="0.25">
      <c r="A13" s="22">
        <f t="shared" si="1"/>
        <v>43124</v>
      </c>
      <c r="B13" s="20">
        <f t="shared" si="2"/>
        <v>43496</v>
      </c>
      <c r="C13" s="24" t="str">
        <f t="shared" si="3"/>
        <v>NF2047by34 REV1.0</v>
      </c>
      <c r="D13" s="35" t="str">
        <f t="shared" si="4"/>
        <v>44936</v>
      </c>
      <c r="E13" s="34" t="str">
        <f t="shared" si="5"/>
        <v>3700</v>
      </c>
      <c r="F13" s="14">
        <f t="shared" si="6"/>
        <v>0</v>
      </c>
      <c r="G13" s="40">
        <f t="shared" si="7"/>
        <v>18</v>
      </c>
      <c r="H13" s="40">
        <f t="shared" si="8"/>
        <v>0</v>
      </c>
      <c r="I13" s="40">
        <f t="shared" si="9"/>
        <v>0</v>
      </c>
      <c r="J13" s="40">
        <f t="shared" si="10"/>
        <v>0</v>
      </c>
      <c r="K13" s="40">
        <f t="shared" si="11"/>
        <v>18</v>
      </c>
      <c r="L13" s="53"/>
      <c r="M13" s="53"/>
      <c r="N13" s="53"/>
      <c r="O13" s="53"/>
      <c r="P13" s="67">
        <f>'Sort by SO Date'!BA13</f>
        <v>43124</v>
      </c>
      <c r="Q13" s="67">
        <f>'Sort by SO Date'!BB13</f>
        <v>43496</v>
      </c>
      <c r="R13" s="67" t="str">
        <f>'Sort by SO Date'!BC13</f>
        <v>NF2047by34 REV1.0</v>
      </c>
      <c r="S13" s="71" t="str">
        <f>'Sort by SO Date'!BD13</f>
        <v>44936</v>
      </c>
      <c r="T13" s="67" t="str">
        <f>'Sort by SO Date'!BE13</f>
        <v>3700</v>
      </c>
      <c r="U13" s="71">
        <f>'Sort by SO Date'!BF13</f>
        <v>0</v>
      </c>
      <c r="V13" s="71">
        <f>'Sort by SO Date'!BU13</f>
        <v>18</v>
      </c>
      <c r="W13" s="71">
        <f>'Sort by SO Date'!BV13</f>
        <v>0</v>
      </c>
      <c r="X13" s="71">
        <f>'Sort by SO Date'!BW13</f>
        <v>0</v>
      </c>
      <c r="Y13" s="71">
        <f>'Sort by SO Date'!BX13</f>
        <v>0</v>
      </c>
      <c r="Z13" s="71">
        <f t="shared" si="12"/>
        <v>18</v>
      </c>
      <c r="AA13" s="34"/>
      <c r="AB13" s="34"/>
      <c r="AC13" s="34"/>
    </row>
    <row r="14" spans="1:30" x14ac:dyDescent="0.25">
      <c r="A14" s="22">
        <f t="shared" si="1"/>
        <v>43124</v>
      </c>
      <c r="B14" s="20">
        <f t="shared" si="2"/>
        <v>43496</v>
      </c>
      <c r="C14" s="24" t="str">
        <f t="shared" si="3"/>
        <v>NF2047by34 REV2.0</v>
      </c>
      <c r="D14" s="35" t="str">
        <f t="shared" si="4"/>
        <v>44936</v>
      </c>
      <c r="E14" s="34" t="str">
        <f t="shared" si="5"/>
        <v>3700</v>
      </c>
      <c r="F14" s="14">
        <f t="shared" si="6"/>
        <v>0</v>
      </c>
      <c r="G14" s="40">
        <f t="shared" si="7"/>
        <v>15</v>
      </c>
      <c r="H14" s="40">
        <f t="shared" si="8"/>
        <v>0</v>
      </c>
      <c r="I14" s="40">
        <f t="shared" si="9"/>
        <v>0</v>
      </c>
      <c r="J14" s="40">
        <f t="shared" si="10"/>
        <v>0</v>
      </c>
      <c r="K14" s="40">
        <f t="shared" si="11"/>
        <v>15</v>
      </c>
      <c r="L14" s="53"/>
      <c r="M14" s="53"/>
      <c r="N14" s="53"/>
      <c r="O14" s="53"/>
      <c r="P14" s="67">
        <f>'Sort by SO Date'!BA14</f>
        <v>43124</v>
      </c>
      <c r="Q14" s="67">
        <f>'Sort by SO Date'!BB14</f>
        <v>43496</v>
      </c>
      <c r="R14" s="67" t="str">
        <f>'Sort by SO Date'!BC14</f>
        <v>NF2047by34 REV2.0</v>
      </c>
      <c r="S14" s="71" t="str">
        <f>'Sort by SO Date'!BD14</f>
        <v>44936</v>
      </c>
      <c r="T14" s="67" t="str">
        <f>'Sort by SO Date'!BE14</f>
        <v>3700</v>
      </c>
      <c r="U14" s="71">
        <f>'Sort by SO Date'!BF14</f>
        <v>0</v>
      </c>
      <c r="V14" s="71">
        <f>'Sort by SO Date'!BU14</f>
        <v>15</v>
      </c>
      <c r="W14" s="71">
        <f>'Sort by SO Date'!BV14</f>
        <v>0</v>
      </c>
      <c r="X14" s="71">
        <f>'Sort by SO Date'!BW14</f>
        <v>0</v>
      </c>
      <c r="Y14" s="71">
        <f>'Sort by SO Date'!BX14</f>
        <v>0</v>
      </c>
      <c r="Z14" s="71">
        <f t="shared" si="12"/>
        <v>15</v>
      </c>
      <c r="AA14" s="34"/>
      <c r="AB14" s="34"/>
      <c r="AC14" s="34"/>
    </row>
    <row r="15" spans="1:30" s="24" customFormat="1" x14ac:dyDescent="0.25">
      <c r="A15" s="22">
        <f t="shared" si="1"/>
        <v>43137</v>
      </c>
      <c r="B15" s="20">
        <f t="shared" si="2"/>
        <v>43516</v>
      </c>
      <c r="C15" s="24" t="str">
        <f t="shared" si="3"/>
        <v>NH2054cs34 Rev1.0</v>
      </c>
      <c r="D15" s="35" t="str">
        <f t="shared" si="4"/>
        <v>45059</v>
      </c>
      <c r="E15" s="34" t="str">
        <f t="shared" si="5"/>
        <v>5741</v>
      </c>
      <c r="F15" s="14">
        <f t="shared" si="6"/>
        <v>83.848892616045418</v>
      </c>
      <c r="G15" s="40">
        <f t="shared" si="7"/>
        <v>90</v>
      </c>
      <c r="H15" s="40">
        <f t="shared" si="8"/>
        <v>0</v>
      </c>
      <c r="I15" s="40">
        <f t="shared" si="9"/>
        <v>0</v>
      </c>
      <c r="J15" s="40">
        <f t="shared" si="10"/>
        <v>72</v>
      </c>
      <c r="K15" s="40">
        <f t="shared" si="11"/>
        <v>162</v>
      </c>
      <c r="L15" s="53"/>
      <c r="M15" s="53"/>
      <c r="N15" s="53"/>
      <c r="O15" s="53"/>
      <c r="P15" s="67">
        <f>'Sort by SO Date'!BA15</f>
        <v>43137</v>
      </c>
      <c r="Q15" s="67">
        <f>'Sort by SO Date'!BB15</f>
        <v>43516</v>
      </c>
      <c r="R15" s="67" t="str">
        <f>'Sort by SO Date'!BC15</f>
        <v>NH2054cs34 Rev1.0</v>
      </c>
      <c r="S15" s="71" t="str">
        <f>'Sort by SO Date'!BD15</f>
        <v>45059</v>
      </c>
      <c r="T15" s="67" t="str">
        <f>'Sort by SO Date'!BE15</f>
        <v>5741</v>
      </c>
      <c r="U15" s="71">
        <f>'Sort by SO Date'!BF15</f>
        <v>83.848892616045418</v>
      </c>
      <c r="V15" s="71">
        <f>'Sort by SO Date'!BU15</f>
        <v>90</v>
      </c>
      <c r="W15" s="71">
        <f>'Sort by SO Date'!BV15</f>
        <v>0</v>
      </c>
      <c r="X15" s="71">
        <f>'Sort by SO Date'!BW15</f>
        <v>0</v>
      </c>
      <c r="Y15" s="71">
        <f>'Sort by SO Date'!BX15</f>
        <v>72</v>
      </c>
      <c r="Z15" s="71">
        <f t="shared" si="12"/>
        <v>162</v>
      </c>
      <c r="AA15" s="34"/>
      <c r="AB15" s="34"/>
      <c r="AC15" s="34"/>
    </row>
    <row r="16" spans="1:30" s="24" customFormat="1" x14ac:dyDescent="0.25">
      <c r="A16" s="22">
        <f t="shared" si="1"/>
        <v>43152</v>
      </c>
      <c r="B16" s="20">
        <f t="shared" si="2"/>
        <v>43539</v>
      </c>
      <c r="C16" s="24" t="str">
        <f t="shared" si="3"/>
        <v>NL2054cq34Rev 1.1</v>
      </c>
      <c r="D16" s="35" t="str">
        <f t="shared" si="4"/>
        <v>45231</v>
      </c>
      <c r="E16" s="34" t="str">
        <f t="shared" si="5"/>
        <v>7507</v>
      </c>
      <c r="F16" s="14">
        <f t="shared" si="6"/>
        <v>63.758861364640765</v>
      </c>
      <c r="G16" s="40">
        <f t="shared" si="7"/>
        <v>46</v>
      </c>
      <c r="H16" s="40">
        <f t="shared" si="8"/>
        <v>0</v>
      </c>
      <c r="I16" s="40">
        <f t="shared" si="9"/>
        <v>0</v>
      </c>
      <c r="J16" s="40">
        <f t="shared" si="10"/>
        <v>0</v>
      </c>
      <c r="K16" s="40">
        <f t="shared" si="11"/>
        <v>46</v>
      </c>
      <c r="L16" s="53"/>
      <c r="M16" s="53"/>
      <c r="N16" s="53"/>
      <c r="O16" s="53"/>
      <c r="P16" s="67">
        <f>'Sort by SO Date'!BA16</f>
        <v>43152</v>
      </c>
      <c r="Q16" s="67">
        <f>'Sort by SO Date'!BB16</f>
        <v>43539</v>
      </c>
      <c r="R16" s="67" t="str">
        <f>'Sort by SO Date'!BC16</f>
        <v>NL2054cq34Rev 1.1</v>
      </c>
      <c r="S16" s="71" t="str">
        <f>'Sort by SO Date'!BD16</f>
        <v>45231</v>
      </c>
      <c r="T16" s="67" t="str">
        <f>'Sort by SO Date'!BE16</f>
        <v>7507</v>
      </c>
      <c r="U16" s="71">
        <f>'Sort by SO Date'!BF16</f>
        <v>63.758861364640765</v>
      </c>
      <c r="V16" s="71">
        <f>'Sort by SO Date'!BU16</f>
        <v>46</v>
      </c>
      <c r="W16" s="71">
        <f>'Sort by SO Date'!BV16</f>
        <v>0</v>
      </c>
      <c r="X16" s="71">
        <f>'Sort by SO Date'!BW16</f>
        <v>0</v>
      </c>
      <c r="Y16" s="71">
        <f>'Sort by SO Date'!BX16</f>
        <v>0</v>
      </c>
      <c r="Z16" s="71">
        <f t="shared" si="12"/>
        <v>46</v>
      </c>
      <c r="AA16" s="34"/>
      <c r="AB16" s="34"/>
      <c r="AC16" s="34"/>
    </row>
    <row r="17" spans="1:29" s="24" customFormat="1" x14ac:dyDescent="0.25">
      <c r="A17" s="22">
        <f t="shared" si="1"/>
        <v>43157</v>
      </c>
      <c r="B17" s="20">
        <f t="shared" si="2"/>
        <v>43375</v>
      </c>
      <c r="C17" s="24" t="str">
        <f t="shared" si="3"/>
        <v>ND2034bt34 Rev1.3</v>
      </c>
      <c r="D17" s="35" t="str">
        <f t="shared" si="4"/>
        <v>45283</v>
      </c>
      <c r="E17" s="34" t="str">
        <f t="shared" si="5"/>
        <v>3282</v>
      </c>
      <c r="F17" s="14">
        <f t="shared" si="6"/>
        <v>324.65502149086825</v>
      </c>
      <c r="G17" s="40">
        <f t="shared" si="7"/>
        <v>500</v>
      </c>
      <c r="H17" s="40">
        <f t="shared" si="8"/>
        <v>0</v>
      </c>
      <c r="I17" s="40">
        <f t="shared" si="9"/>
        <v>250</v>
      </c>
      <c r="J17" s="40">
        <f t="shared" si="10"/>
        <v>0</v>
      </c>
      <c r="K17" s="40">
        <f t="shared" si="11"/>
        <v>750</v>
      </c>
      <c r="L17" s="53"/>
      <c r="M17" s="53"/>
      <c r="N17" s="53"/>
      <c r="O17" s="53"/>
      <c r="P17" s="67">
        <f>'Sort by SO Date'!BA17</f>
        <v>43157</v>
      </c>
      <c r="Q17" s="67">
        <f>'Sort by SO Date'!BB17</f>
        <v>43375</v>
      </c>
      <c r="R17" s="67" t="str">
        <f>'Sort by SO Date'!BC17</f>
        <v>ND2034bt34 Rev1.3</v>
      </c>
      <c r="S17" s="71" t="str">
        <f>'Sort by SO Date'!BD17</f>
        <v>45283</v>
      </c>
      <c r="T17" s="67" t="str">
        <f>'Sort by SO Date'!BE17</f>
        <v>3282</v>
      </c>
      <c r="U17" s="71">
        <f>'Sort by SO Date'!BF17</f>
        <v>324.65502149086825</v>
      </c>
      <c r="V17" s="71">
        <f>'Sort by SO Date'!BU17</f>
        <v>500</v>
      </c>
      <c r="W17" s="71">
        <f>'Sort by SO Date'!BV17</f>
        <v>0</v>
      </c>
      <c r="X17" s="71">
        <f>'Sort by SO Date'!BW17</f>
        <v>250</v>
      </c>
      <c r="Y17" s="71">
        <f>'Sort by SO Date'!BX17</f>
        <v>0</v>
      </c>
      <c r="Z17" s="71">
        <f t="shared" si="12"/>
        <v>750</v>
      </c>
      <c r="AA17" s="34"/>
      <c r="AB17" s="34"/>
      <c r="AC17" s="34"/>
    </row>
    <row r="18" spans="1:29" s="24" customFormat="1" x14ac:dyDescent="0.25">
      <c r="A18" s="22">
        <f t="shared" si="1"/>
        <v>43178</v>
      </c>
      <c r="B18" s="20">
        <f t="shared" si="2"/>
        <v>43452</v>
      </c>
      <c r="C18" s="24" t="str">
        <f t="shared" si="3"/>
        <v>ND2054bp31Rev1.2</v>
      </c>
      <c r="D18" s="35" t="str">
        <f t="shared" si="4"/>
        <v>45472</v>
      </c>
      <c r="E18" s="34" t="str">
        <f t="shared" si="5"/>
        <v>9414</v>
      </c>
      <c r="F18" s="14">
        <f t="shared" si="6"/>
        <v>47.024933199746528</v>
      </c>
      <c r="G18" s="40">
        <f t="shared" si="7"/>
        <v>70</v>
      </c>
      <c r="H18" s="40">
        <f t="shared" si="8"/>
        <v>0</v>
      </c>
      <c r="I18" s="40">
        <f t="shared" si="9"/>
        <v>0</v>
      </c>
      <c r="J18" s="40">
        <f t="shared" si="10"/>
        <v>0</v>
      </c>
      <c r="K18" s="40">
        <f t="shared" si="11"/>
        <v>70</v>
      </c>
      <c r="L18" s="53"/>
      <c r="M18" s="53"/>
      <c r="N18" s="53"/>
      <c r="O18" s="53"/>
      <c r="P18" s="67">
        <f>'Sort by SO Date'!BA18</f>
        <v>43178</v>
      </c>
      <c r="Q18" s="67">
        <f>'Sort by SO Date'!BB18</f>
        <v>43452</v>
      </c>
      <c r="R18" s="67" t="str">
        <f>'Sort by SO Date'!BC18</f>
        <v>ND2054bp31Rev1.2</v>
      </c>
      <c r="S18" s="71" t="str">
        <f>'Sort by SO Date'!BD18</f>
        <v>45472</v>
      </c>
      <c r="T18" s="67" t="str">
        <f>'Sort by SO Date'!BE18</f>
        <v>9414</v>
      </c>
      <c r="U18" s="71">
        <f>'Sort by SO Date'!BF18</f>
        <v>47.024933199746528</v>
      </c>
      <c r="V18" s="71">
        <f>'Sort by SO Date'!BU18</f>
        <v>70</v>
      </c>
      <c r="W18" s="71">
        <f>'Sort by SO Date'!BV18</f>
        <v>0</v>
      </c>
      <c r="X18" s="71">
        <f>'Sort by SO Date'!BW18</f>
        <v>0</v>
      </c>
      <c r="Y18" s="71">
        <f>'Sort by SO Date'!BX18</f>
        <v>0</v>
      </c>
      <c r="Z18" s="71">
        <f t="shared" si="12"/>
        <v>70</v>
      </c>
      <c r="AA18" s="34"/>
      <c r="AB18" s="34"/>
      <c r="AC18" s="34"/>
    </row>
    <row r="19" spans="1:29" s="24" customFormat="1" x14ac:dyDescent="0.25">
      <c r="A19" s="22">
        <f t="shared" si="1"/>
        <v>43181</v>
      </c>
      <c r="B19" s="20">
        <f t="shared" si="2"/>
        <v>43420</v>
      </c>
      <c r="C19" s="24" t="str">
        <f t="shared" si="3"/>
        <v>NI2020bf24-REV4.8</v>
      </c>
      <c r="D19" s="35" t="str">
        <f t="shared" si="4"/>
        <v>45496</v>
      </c>
      <c r="E19" s="34" t="str">
        <f t="shared" si="5"/>
        <v>4964</v>
      </c>
      <c r="F19" s="14">
        <f t="shared" si="6"/>
        <v>10.79878305788572</v>
      </c>
      <c r="G19" s="40">
        <f t="shared" si="7"/>
        <v>12</v>
      </c>
      <c r="H19" s="40">
        <f t="shared" si="8"/>
        <v>0</v>
      </c>
      <c r="I19" s="40">
        <f t="shared" si="9"/>
        <v>0</v>
      </c>
      <c r="J19" s="40">
        <f t="shared" si="10"/>
        <v>0</v>
      </c>
      <c r="K19" s="40">
        <f t="shared" si="11"/>
        <v>12</v>
      </c>
      <c r="L19" s="53"/>
      <c r="M19" s="53"/>
      <c r="N19" s="53"/>
      <c r="O19" s="53"/>
      <c r="P19" s="67">
        <f>'Sort by SO Date'!BA19</f>
        <v>43181</v>
      </c>
      <c r="Q19" s="67">
        <f>'Sort by SO Date'!BB19</f>
        <v>43420</v>
      </c>
      <c r="R19" s="67" t="str">
        <f>'Sort by SO Date'!BC19</f>
        <v>NI2020bf24-REV4.8</v>
      </c>
      <c r="S19" s="71" t="str">
        <f>'Sort by SO Date'!BD19</f>
        <v>45496</v>
      </c>
      <c r="T19" s="67" t="str">
        <f>'Sort by SO Date'!BE19</f>
        <v>4964</v>
      </c>
      <c r="U19" s="71">
        <f>'Sort by SO Date'!BF19</f>
        <v>10.79878305788572</v>
      </c>
      <c r="V19" s="71">
        <f>'Sort by SO Date'!BU19</f>
        <v>12</v>
      </c>
      <c r="W19" s="71">
        <f>'Sort by SO Date'!BV19</f>
        <v>0</v>
      </c>
      <c r="X19" s="71">
        <f>'Sort by SO Date'!BW19</f>
        <v>0</v>
      </c>
      <c r="Y19" s="71">
        <f>'Sort by SO Date'!BX19</f>
        <v>0</v>
      </c>
      <c r="Z19" s="71">
        <f t="shared" si="12"/>
        <v>12</v>
      </c>
      <c r="AA19" s="34"/>
      <c r="AB19" s="34"/>
      <c r="AC19" s="34"/>
    </row>
    <row r="20" spans="1:29" s="24" customFormat="1" x14ac:dyDescent="0.25">
      <c r="A20" s="22">
        <f t="shared" si="1"/>
        <v>43182</v>
      </c>
      <c r="B20" s="20">
        <f t="shared" si="2"/>
        <v>43340</v>
      </c>
      <c r="C20" s="24" t="str">
        <f t="shared" si="3"/>
        <v>RH2024bd34-REV1.9</v>
      </c>
      <c r="D20" s="35" t="str">
        <f t="shared" si="4"/>
        <v>45521</v>
      </c>
      <c r="E20" s="34" t="str">
        <f t="shared" si="5"/>
        <v>4932</v>
      </c>
      <c r="F20" s="14">
        <f t="shared" si="6"/>
        <v>560.32253834672383</v>
      </c>
      <c r="G20" s="40">
        <f t="shared" si="7"/>
        <v>576</v>
      </c>
      <c r="H20" s="40">
        <f t="shared" si="8"/>
        <v>0</v>
      </c>
      <c r="I20" s="40">
        <f t="shared" si="9"/>
        <v>0</v>
      </c>
      <c r="J20" s="40">
        <f t="shared" si="10"/>
        <v>0</v>
      </c>
      <c r="K20" s="40">
        <f t="shared" si="11"/>
        <v>576</v>
      </c>
      <c r="L20" s="53"/>
      <c r="M20" s="53"/>
      <c r="N20" s="53"/>
      <c r="O20" s="53"/>
      <c r="P20" s="67">
        <f>'Sort by SO Date'!BA20</f>
        <v>43182</v>
      </c>
      <c r="Q20" s="67">
        <f>'Sort by SO Date'!BB20</f>
        <v>43340</v>
      </c>
      <c r="R20" s="67" t="str">
        <f>'Sort by SO Date'!BC20</f>
        <v>RH2024bd34-REV1.9</v>
      </c>
      <c r="S20" s="71" t="str">
        <f>'Sort by SO Date'!BD20</f>
        <v>45521</v>
      </c>
      <c r="T20" s="67" t="str">
        <f>'Sort by SO Date'!BE20</f>
        <v>4932</v>
      </c>
      <c r="U20" s="71">
        <f>'Sort by SO Date'!BF20</f>
        <v>560.32253834672383</v>
      </c>
      <c r="V20" s="71">
        <f>'Sort by SO Date'!BU20</f>
        <v>576</v>
      </c>
      <c r="W20" s="71">
        <f>'Sort by SO Date'!BV20</f>
        <v>0</v>
      </c>
      <c r="X20" s="71">
        <f>'Sort by SO Date'!BW20</f>
        <v>0</v>
      </c>
      <c r="Y20" s="71">
        <f>'Sort by SO Date'!BX20</f>
        <v>0</v>
      </c>
      <c r="Z20" s="71">
        <f t="shared" si="12"/>
        <v>576</v>
      </c>
      <c r="AA20" s="34"/>
      <c r="AB20" s="34"/>
      <c r="AC20" s="34"/>
    </row>
    <row r="21" spans="1:29" s="24" customFormat="1" x14ac:dyDescent="0.25">
      <c r="A21" s="22">
        <f t="shared" si="1"/>
        <v>43186</v>
      </c>
      <c r="B21" s="20">
        <f t="shared" si="2"/>
        <v>43368</v>
      </c>
      <c r="C21" s="24" t="str">
        <f t="shared" si="3"/>
        <v>NC2040bf34 REV1.8</v>
      </c>
      <c r="D21" s="35" t="str">
        <f t="shared" si="4"/>
        <v>45542</v>
      </c>
      <c r="E21" s="34" t="str">
        <f t="shared" si="5"/>
        <v>5006</v>
      </c>
      <c r="F21" s="14">
        <f t="shared" si="6"/>
        <v>21.371909038053573</v>
      </c>
      <c r="G21" s="40">
        <f t="shared" si="7"/>
        <v>40</v>
      </c>
      <c r="H21" s="40">
        <f t="shared" si="8"/>
        <v>0</v>
      </c>
      <c r="I21" s="40">
        <f t="shared" si="9"/>
        <v>40</v>
      </c>
      <c r="J21" s="40">
        <f t="shared" si="10"/>
        <v>0</v>
      </c>
      <c r="K21" s="40">
        <f t="shared" si="11"/>
        <v>80</v>
      </c>
      <c r="L21" s="53"/>
      <c r="M21" s="53"/>
      <c r="N21" s="53"/>
      <c r="O21" s="53"/>
      <c r="P21" s="67">
        <f>'Sort by SO Date'!BA21</f>
        <v>43186</v>
      </c>
      <c r="Q21" s="67">
        <f>'Sort by SO Date'!BB21</f>
        <v>43368</v>
      </c>
      <c r="R21" s="67" t="str">
        <f>'Sort by SO Date'!BC21</f>
        <v>NC2040bf34 REV1.8</v>
      </c>
      <c r="S21" s="71" t="str">
        <f>'Sort by SO Date'!BD21</f>
        <v>45542</v>
      </c>
      <c r="T21" s="67" t="str">
        <f>'Sort by SO Date'!BE21</f>
        <v>5006</v>
      </c>
      <c r="U21" s="71">
        <f>'Sort by SO Date'!BF21</f>
        <v>21.371909038053573</v>
      </c>
      <c r="V21" s="71">
        <f>'Sort by SO Date'!BU21</f>
        <v>40</v>
      </c>
      <c r="W21" s="71">
        <f>'Sort by SO Date'!BV21</f>
        <v>0</v>
      </c>
      <c r="X21" s="71">
        <f>'Sort by SO Date'!BW21</f>
        <v>40</v>
      </c>
      <c r="Y21" s="71">
        <f>'Sort by SO Date'!BX21</f>
        <v>0</v>
      </c>
      <c r="Z21" s="71">
        <f t="shared" si="12"/>
        <v>80</v>
      </c>
      <c r="AA21" s="34"/>
      <c r="AB21" s="34"/>
      <c r="AC21" s="34"/>
    </row>
    <row r="22" spans="1:29" s="24" customFormat="1" x14ac:dyDescent="0.25">
      <c r="A22" s="22">
        <f t="shared" si="1"/>
        <v>43186</v>
      </c>
      <c r="B22" s="20">
        <f t="shared" si="2"/>
        <v>43307</v>
      </c>
      <c r="C22" s="24" t="str">
        <f t="shared" si="3"/>
        <v>NHD379B34 REV1.0</v>
      </c>
      <c r="D22" s="35" t="str">
        <f t="shared" si="4"/>
        <v>45552</v>
      </c>
      <c r="E22" s="34" t="str">
        <f t="shared" si="5"/>
        <v>3892</v>
      </c>
      <c r="F22" s="14">
        <f t="shared" si="6"/>
        <v>609.51614525224772</v>
      </c>
      <c r="G22" s="40">
        <f t="shared" si="7"/>
        <v>670</v>
      </c>
      <c r="H22" s="40">
        <f t="shared" si="8"/>
        <v>0</v>
      </c>
      <c r="I22" s="40">
        <f t="shared" si="9"/>
        <v>0</v>
      </c>
      <c r="J22" s="40">
        <f t="shared" si="10"/>
        <v>0</v>
      </c>
      <c r="K22" s="40">
        <f t="shared" si="11"/>
        <v>670</v>
      </c>
      <c r="L22" s="53"/>
      <c r="M22" s="53"/>
      <c r="N22" s="53"/>
      <c r="O22" s="53"/>
      <c r="P22" s="67">
        <f>'Sort by SO Date'!BA22</f>
        <v>43186</v>
      </c>
      <c r="Q22" s="67">
        <f>'Sort by SO Date'!BB22</f>
        <v>43307</v>
      </c>
      <c r="R22" s="67" t="str">
        <f>'Sort by SO Date'!BC22</f>
        <v>NHD379B34 REV1.0</v>
      </c>
      <c r="S22" s="71" t="str">
        <f>'Sort by SO Date'!BD22</f>
        <v>45552</v>
      </c>
      <c r="T22" s="67" t="str">
        <f>'Sort by SO Date'!BE22</f>
        <v>3892</v>
      </c>
      <c r="U22" s="71">
        <f>'Sort by SO Date'!BF22</f>
        <v>609.51614525224772</v>
      </c>
      <c r="V22" s="71">
        <f>'Sort by SO Date'!BU22</f>
        <v>670</v>
      </c>
      <c r="W22" s="71">
        <f>'Sort by SO Date'!BV22</f>
        <v>0</v>
      </c>
      <c r="X22" s="71">
        <f>'Sort by SO Date'!BW22</f>
        <v>0</v>
      </c>
      <c r="Y22" s="71">
        <f>'Sort by SO Date'!BX22</f>
        <v>0</v>
      </c>
      <c r="Z22" s="71">
        <f t="shared" si="12"/>
        <v>670</v>
      </c>
      <c r="AA22" s="34"/>
      <c r="AB22" s="34"/>
      <c r="AC22" s="34"/>
    </row>
    <row r="23" spans="1:29" s="24" customFormat="1" x14ac:dyDescent="0.25">
      <c r="A23" s="22">
        <f t="shared" si="1"/>
        <v>43199</v>
      </c>
      <c r="B23" s="20">
        <f t="shared" si="2"/>
        <v>43343</v>
      </c>
      <c r="C23" s="24" t="str">
        <f t="shared" si="3"/>
        <v>ND2057bz24-Rev 1.2</v>
      </c>
      <c r="D23" s="35" t="str">
        <f t="shared" si="4"/>
        <v>45668</v>
      </c>
      <c r="E23" s="34" t="str">
        <f t="shared" si="5"/>
        <v>5404</v>
      </c>
      <c r="F23" s="14">
        <f t="shared" si="6"/>
        <v>134.28051976327461</v>
      </c>
      <c r="G23" s="40">
        <f t="shared" si="7"/>
        <v>240</v>
      </c>
      <c r="H23" s="40">
        <f t="shared" si="8"/>
        <v>0</v>
      </c>
      <c r="I23" s="40">
        <f t="shared" si="9"/>
        <v>0</v>
      </c>
      <c r="J23" s="40">
        <f t="shared" si="10"/>
        <v>0</v>
      </c>
      <c r="K23" s="40">
        <f t="shared" si="11"/>
        <v>240</v>
      </c>
      <c r="L23" s="53"/>
      <c r="M23" s="53"/>
      <c r="N23" s="53"/>
      <c r="O23" s="53"/>
      <c r="P23" s="67">
        <f>'Sort by SO Date'!BA23</f>
        <v>43199</v>
      </c>
      <c r="Q23" s="67">
        <f>'Sort by SO Date'!BB23</f>
        <v>43343</v>
      </c>
      <c r="R23" s="67" t="str">
        <f>'Sort by SO Date'!BC23</f>
        <v>ND2057bz24-Rev 1.2</v>
      </c>
      <c r="S23" s="71" t="str">
        <f>'Sort by SO Date'!BD23</f>
        <v>45668</v>
      </c>
      <c r="T23" s="67" t="str">
        <f>'Sort by SO Date'!BE23</f>
        <v>5404</v>
      </c>
      <c r="U23" s="71">
        <f>'Sort by SO Date'!BF23</f>
        <v>134.28051976327461</v>
      </c>
      <c r="V23" s="71">
        <f>'Sort by SO Date'!BU23</f>
        <v>240</v>
      </c>
      <c r="W23" s="71">
        <f>'Sort by SO Date'!BV23</f>
        <v>0</v>
      </c>
      <c r="X23" s="71">
        <f>'Sort by SO Date'!BW23</f>
        <v>0</v>
      </c>
      <c r="Y23" s="71">
        <f>'Sort by SO Date'!BX23</f>
        <v>0</v>
      </c>
      <c r="Z23" s="71">
        <f t="shared" si="12"/>
        <v>240</v>
      </c>
      <c r="AA23" s="34"/>
      <c r="AB23" s="34"/>
      <c r="AC23" s="34"/>
    </row>
    <row r="24" spans="1:29" s="24" customFormat="1" x14ac:dyDescent="0.25">
      <c r="A24" s="22">
        <f t="shared" si="1"/>
        <v>43200</v>
      </c>
      <c r="B24" s="20">
        <f t="shared" si="2"/>
        <v>43410</v>
      </c>
      <c r="C24" s="24" t="str">
        <f t="shared" si="3"/>
        <v>ND2037cd31 Rev1.2</v>
      </c>
      <c r="D24" s="35" t="str">
        <f t="shared" si="4"/>
        <v>45681</v>
      </c>
      <c r="E24" s="34" t="str">
        <f t="shared" si="5"/>
        <v>6607</v>
      </c>
      <c r="F24" s="14">
        <f t="shared" si="6"/>
        <v>17.54984228420718</v>
      </c>
      <c r="G24" s="40">
        <f t="shared" si="7"/>
        <v>25</v>
      </c>
      <c r="H24" s="40">
        <f t="shared" si="8"/>
        <v>0</v>
      </c>
      <c r="I24" s="40">
        <f t="shared" si="9"/>
        <v>0</v>
      </c>
      <c r="J24" s="40">
        <f t="shared" si="10"/>
        <v>0</v>
      </c>
      <c r="K24" s="40">
        <f t="shared" si="11"/>
        <v>25</v>
      </c>
      <c r="L24" s="53"/>
      <c r="M24" s="53"/>
      <c r="N24" s="53"/>
      <c r="O24" s="53"/>
      <c r="P24" s="67">
        <f>'Sort by SO Date'!BA24</f>
        <v>43200</v>
      </c>
      <c r="Q24" s="67">
        <f>'Sort by SO Date'!BB24</f>
        <v>43410</v>
      </c>
      <c r="R24" s="67" t="str">
        <f>'Sort by SO Date'!BC24</f>
        <v>ND2037cd31 Rev1.2</v>
      </c>
      <c r="S24" s="71" t="str">
        <f>'Sort by SO Date'!BD24</f>
        <v>45681</v>
      </c>
      <c r="T24" s="67" t="str">
        <f>'Sort by SO Date'!BE24</f>
        <v>6607</v>
      </c>
      <c r="U24" s="71">
        <f>'Sort by SO Date'!BF24</f>
        <v>17.54984228420718</v>
      </c>
      <c r="V24" s="71">
        <f>'Sort by SO Date'!BU24</f>
        <v>25</v>
      </c>
      <c r="W24" s="71">
        <f>'Sort by SO Date'!BV24</f>
        <v>0</v>
      </c>
      <c r="X24" s="71">
        <f>'Sort by SO Date'!BW24</f>
        <v>0</v>
      </c>
      <c r="Y24" s="71">
        <f>'Sort by SO Date'!BX24</f>
        <v>0</v>
      </c>
      <c r="Z24" s="71">
        <f t="shared" si="12"/>
        <v>25</v>
      </c>
      <c r="AA24" s="34"/>
      <c r="AB24" s="34"/>
      <c r="AC24" s="34"/>
    </row>
    <row r="25" spans="1:29" x14ac:dyDescent="0.25">
      <c r="A25" s="21" t="str">
        <f>P49</f>
        <v>31 others</v>
      </c>
      <c r="B25" s="21" t="str">
        <f t="shared" ref="B25:K25" si="13">Q49</f>
        <v>31 others</v>
      </c>
      <c r="C25" s="72" t="str">
        <f t="shared" si="13"/>
        <v>&lt;various&gt;</v>
      </c>
      <c r="D25" s="51" t="str">
        <f t="shared" si="13"/>
        <v>&lt;various&gt;</v>
      </c>
      <c r="E25" s="73" t="str">
        <f t="shared" si="13"/>
        <v>31 others</v>
      </c>
      <c r="F25" s="74">
        <f t="shared" si="13"/>
        <v>713.87517344543085</v>
      </c>
      <c r="G25" s="75">
        <f t="shared" si="13"/>
        <v>1011</v>
      </c>
      <c r="H25" s="75">
        <f t="shared" si="13"/>
        <v>46304</v>
      </c>
      <c r="I25" s="75">
        <f t="shared" si="13"/>
        <v>46067</v>
      </c>
      <c r="J25" s="75">
        <f t="shared" si="13"/>
        <v>47489</v>
      </c>
      <c r="K25" s="76">
        <f t="shared" si="13"/>
        <v>140871</v>
      </c>
      <c r="L25" s="34"/>
      <c r="M25" s="34"/>
      <c r="N25" s="34"/>
      <c r="O25" s="34"/>
      <c r="P25" s="67">
        <f>'Sort by SO Date'!BA25</f>
        <v>43200</v>
      </c>
      <c r="Q25" s="67">
        <f>'Sort by SO Date'!BB25</f>
        <v>43495</v>
      </c>
      <c r="R25" s="67" t="str">
        <f>'Sort by SO Date'!BC25</f>
        <v>ND2017ai29-REV1.2</v>
      </c>
      <c r="S25" s="71" t="str">
        <f>'Sort by SO Date'!BD25</f>
        <v>45696</v>
      </c>
      <c r="T25" s="67" t="str">
        <f>'Sort by SO Date'!BE25</f>
        <v>4350</v>
      </c>
      <c r="U25" s="71">
        <f>'Sort by SO Date'!BF25</f>
        <v>114.66655215324893</v>
      </c>
      <c r="V25" s="71">
        <f>'Sort by SO Date'!BU25</f>
        <v>200</v>
      </c>
      <c r="W25" s="71">
        <f>'Sort by SO Date'!BV25</f>
        <v>200</v>
      </c>
      <c r="X25" s="71">
        <f>'Sort by SO Date'!BW25</f>
        <v>0</v>
      </c>
      <c r="Y25" s="71">
        <f>'Sort by SO Date'!BX25</f>
        <v>0</v>
      </c>
      <c r="Z25" s="71">
        <f t="shared" si="12"/>
        <v>400</v>
      </c>
      <c r="AA25" s="34"/>
      <c r="AB25" s="34"/>
      <c r="AC25" s="34"/>
    </row>
    <row r="26" spans="1:29" x14ac:dyDescent="0.25">
      <c r="K26" s="34"/>
      <c r="L26" s="34"/>
      <c r="M26" s="34"/>
      <c r="N26" s="34"/>
      <c r="O26" s="34"/>
      <c r="P26" s="67">
        <f>'Sort by SO Date'!BA26</f>
        <v>43206</v>
      </c>
      <c r="Q26" s="67">
        <f>'Sort by SO Date'!BB26</f>
        <v>43434</v>
      </c>
      <c r="R26" s="67" t="str">
        <f>'Sort by SO Date'!BC26</f>
        <v>RH2024bf34-REV2.0</v>
      </c>
      <c r="S26" s="71" t="str">
        <f>'Sort by SO Date'!BD26</f>
        <v>45745</v>
      </c>
      <c r="T26" s="67" t="str">
        <f>'Sort by SO Date'!BE26</f>
        <v>4059</v>
      </c>
      <c r="U26" s="71">
        <f>'Sort by SO Date'!BF26</f>
        <v>238.79614304950525</v>
      </c>
      <c r="V26" s="71">
        <f>'Sort by SO Date'!BU26</f>
        <v>270</v>
      </c>
      <c r="W26" s="71">
        <f>'Sort by SO Date'!BV26</f>
        <v>0</v>
      </c>
      <c r="X26" s="71">
        <f>'Sort by SO Date'!BW26</f>
        <v>0</v>
      </c>
      <c r="Y26" s="71">
        <f>'Sort by SO Date'!BX26</f>
        <v>0</v>
      </c>
      <c r="Z26" s="71">
        <f t="shared" si="12"/>
        <v>270</v>
      </c>
      <c r="AA26" s="34"/>
      <c r="AB26" s="34"/>
      <c r="AC26" s="34"/>
    </row>
    <row r="27" spans="1:29" s="24" customFormat="1" x14ac:dyDescent="0.25">
      <c r="K27" s="34"/>
      <c r="L27" s="34"/>
      <c r="M27" s="34"/>
      <c r="N27" s="34"/>
      <c r="O27" s="34"/>
      <c r="P27" s="67">
        <f>'Sort by SO Date'!BA27</f>
        <v>43216</v>
      </c>
      <c r="Q27" s="67">
        <f>'Sort by SO Date'!BB27</f>
        <v>43360</v>
      </c>
      <c r="R27" s="67" t="str">
        <f>'Sort by SO Date'!BC27</f>
        <v>NC2040bc34 REV1.3</v>
      </c>
      <c r="S27" s="71" t="str">
        <f>'Sort by SO Date'!BD27</f>
        <v>45853</v>
      </c>
      <c r="T27" s="67" t="str">
        <f>'Sort by SO Date'!BE27</f>
        <v>3028</v>
      </c>
      <c r="U27" s="71">
        <f>'Sort by SO Date'!BF27</f>
        <v>92.851518127902622</v>
      </c>
      <c r="V27" s="71">
        <f>'Sort by SO Date'!BU27</f>
        <v>150</v>
      </c>
      <c r="W27" s="71">
        <f>'Sort by SO Date'!BV27</f>
        <v>0</v>
      </c>
      <c r="X27" s="71">
        <f>'Sort by SO Date'!BW27</f>
        <v>0</v>
      </c>
      <c r="Y27" s="71">
        <f>'Sort by SO Date'!BX27</f>
        <v>0</v>
      </c>
      <c r="Z27" s="71">
        <f t="shared" si="12"/>
        <v>150</v>
      </c>
      <c r="AA27" s="34"/>
      <c r="AB27" s="34"/>
      <c r="AC27" s="34"/>
    </row>
    <row r="28" spans="1:29" s="24" customFormat="1" ht="18.75" x14ac:dyDescent="0.3">
      <c r="A28" s="100" t="s">
        <v>826</v>
      </c>
      <c r="B28" s="100"/>
      <c r="C28" s="100"/>
      <c r="D28" s="100"/>
      <c r="P28" s="67">
        <f>'Sort by SO Date'!BA28</f>
        <v>43220</v>
      </c>
      <c r="Q28" s="67">
        <f>'Sort by SO Date'!BB28</f>
        <v>43612</v>
      </c>
      <c r="R28" s="67" t="str">
        <f>'Sort by SO Date'!BC28</f>
        <v>NL2054bf22 Rev4.2</v>
      </c>
      <c r="S28" s="71" t="str">
        <f>'Sort by SO Date'!BD28</f>
        <v>45869</v>
      </c>
      <c r="T28" s="67" t="str">
        <f>'Sort by SO Date'!BE28</f>
        <v>4250</v>
      </c>
      <c r="U28" s="71">
        <f>'Sort by SO Date'!BF28</f>
        <v>13.288290173353811</v>
      </c>
      <c r="V28" s="71">
        <f>'Sort by SO Date'!BU28</f>
        <v>12</v>
      </c>
      <c r="W28" s="71">
        <f>'Sort by SO Date'!BV28</f>
        <v>0</v>
      </c>
      <c r="X28" s="71">
        <f>'Sort by SO Date'!BW28</f>
        <v>0</v>
      </c>
      <c r="Y28" s="71">
        <f>'Sort by SO Date'!BX28</f>
        <v>0</v>
      </c>
      <c r="Z28" s="71">
        <f t="shared" si="12"/>
        <v>12</v>
      </c>
      <c r="AA28" s="34"/>
      <c r="AB28" s="34"/>
      <c r="AC28" s="34"/>
    </row>
    <row r="29" spans="1:29" s="24" customFormat="1" x14ac:dyDescent="0.25">
      <c r="A29" s="24" t="s">
        <v>2</v>
      </c>
      <c r="B29" s="24" t="s">
        <v>3</v>
      </c>
      <c r="C29" s="24" t="s">
        <v>6</v>
      </c>
      <c r="D29" s="24" t="s">
        <v>0</v>
      </c>
      <c r="E29" s="24" t="s">
        <v>5</v>
      </c>
      <c r="F29" s="24" t="s">
        <v>237</v>
      </c>
      <c r="G29" s="24" t="s">
        <v>518</v>
      </c>
      <c r="H29" s="24" t="s">
        <v>522</v>
      </c>
      <c r="I29" s="24" t="s">
        <v>523</v>
      </c>
      <c r="J29" s="24" t="s">
        <v>524</v>
      </c>
      <c r="K29" s="24" t="s">
        <v>469</v>
      </c>
      <c r="P29" s="67">
        <f>'Sort by SO Date'!BA29</f>
        <v>43220</v>
      </c>
      <c r="Q29" s="67">
        <f>'Sort by SO Date'!BB29</f>
        <v>43354</v>
      </c>
      <c r="R29" s="67" t="str">
        <f>'Sort by SO Date'!BC29</f>
        <v>ND2054bf34 Rev1.4</v>
      </c>
      <c r="S29" s="71" t="str">
        <f>'Sort by SO Date'!BD29</f>
        <v>45873</v>
      </c>
      <c r="T29" s="67" t="str">
        <f>'Sort by SO Date'!BE29</f>
        <v>7367</v>
      </c>
      <c r="U29" s="71">
        <f>'Sort by SO Date'!BF29</f>
        <v>15.453870193388193</v>
      </c>
      <c r="V29" s="71">
        <f>'Sort by SO Date'!BU29</f>
        <v>22</v>
      </c>
      <c r="W29" s="71">
        <f>'Sort by SO Date'!BV29</f>
        <v>0</v>
      </c>
      <c r="X29" s="71">
        <f>'Sort by SO Date'!BW29</f>
        <v>0</v>
      </c>
      <c r="Y29" s="71">
        <f>'Sort by SO Date'!BX29</f>
        <v>0</v>
      </c>
      <c r="Z29" s="71">
        <f t="shared" si="12"/>
        <v>22</v>
      </c>
      <c r="AA29" s="34"/>
      <c r="AB29" s="34"/>
      <c r="AC29" s="34"/>
    </row>
    <row r="30" spans="1:29" s="24" customFormat="1" x14ac:dyDescent="0.25">
      <c r="A30" s="46">
        <f>'Sort by Ship Days Late'!AC3</f>
        <v>43298</v>
      </c>
      <c r="B30" s="46">
        <f>'Sort by Ship Days Late'!AD3</f>
        <v>43312</v>
      </c>
      <c r="C30" s="24" t="str">
        <f>'Sort by Ship Days Late'!AE3</f>
        <v>NB2037by34 Rev2.0</v>
      </c>
      <c r="D30" s="24" t="str">
        <f>'Sort by Ship Days Late'!AF3</f>
        <v>46561</v>
      </c>
      <c r="E30" s="24" t="str">
        <f>'Sort by Ship Days Late'!AG3</f>
        <v>3700</v>
      </c>
      <c r="F30" s="24">
        <f>'Sort by Ship Days Late'!AH3</f>
        <v>45</v>
      </c>
      <c r="G30" s="24">
        <f>'Sort by Ship Days Late'!AI3</f>
        <v>8</v>
      </c>
      <c r="H30" s="24">
        <f>'Sort by Ship Days Late'!AJ3</f>
        <v>0</v>
      </c>
      <c r="I30" s="24">
        <f>'Sort by Ship Days Late'!AK3</f>
        <v>0</v>
      </c>
      <c r="J30" s="24">
        <f>'Sort by Ship Days Late'!AL3</f>
        <v>0</v>
      </c>
      <c r="K30" s="34">
        <f>SUM(G30:J30)</f>
        <v>8</v>
      </c>
      <c r="L30" s="34"/>
      <c r="M30" s="34"/>
      <c r="N30" s="34"/>
      <c r="O30" s="34"/>
      <c r="P30" s="67">
        <f>'Sort by SO Date'!BA30</f>
        <v>43220</v>
      </c>
      <c r="Q30" s="67">
        <f>'Sort by SO Date'!BB30</f>
        <v>43334</v>
      </c>
      <c r="R30" s="67" t="str">
        <f>'Sort by SO Date'!BC30</f>
        <v>NL2024bs22-REV1.8</v>
      </c>
      <c r="S30" s="71" t="str">
        <f>'Sort by SO Date'!BD30</f>
        <v>45875</v>
      </c>
      <c r="T30" s="67" t="str">
        <f>'Sort by SO Date'!BE30</f>
        <v>7600</v>
      </c>
      <c r="U30" s="71">
        <f>'Sort by SO Date'!BF30</f>
        <v>314.90081232499915</v>
      </c>
      <c r="V30" s="71">
        <f>'Sort by SO Date'!BU30</f>
        <v>300</v>
      </c>
      <c r="W30" s="71">
        <f>'Sort by SO Date'!BV30</f>
        <v>0</v>
      </c>
      <c r="X30" s="71">
        <f>'Sort by SO Date'!BW30</f>
        <v>0</v>
      </c>
      <c r="Y30" s="71">
        <f>'Sort by SO Date'!BX30</f>
        <v>0</v>
      </c>
      <c r="Z30" s="71">
        <f t="shared" si="12"/>
        <v>300</v>
      </c>
      <c r="AA30" s="34"/>
      <c r="AB30" s="34"/>
      <c r="AC30" s="34"/>
    </row>
    <row r="31" spans="1:29" s="24" customFormat="1" x14ac:dyDescent="0.25">
      <c r="A31" s="46">
        <f>'Sort by Ship Days Late'!AC4</f>
        <v>43298</v>
      </c>
      <c r="B31" s="46">
        <f>'Sort by Ship Days Late'!AD4</f>
        <v>43312</v>
      </c>
      <c r="C31" s="24" t="str">
        <f>'Sort by Ship Days Late'!AE4</f>
        <v>ND2057by34-Rev 2.0</v>
      </c>
      <c r="D31" s="24" t="str">
        <f>'Sort by Ship Days Late'!AF4</f>
        <v>46561</v>
      </c>
      <c r="E31" s="24" t="str">
        <f>'Sort by Ship Days Late'!AG4</f>
        <v>3700</v>
      </c>
      <c r="F31" s="24">
        <f>'Sort by Ship Days Late'!AH4</f>
        <v>45</v>
      </c>
      <c r="G31" s="24">
        <f>'Sort by Ship Days Late'!AI4</f>
        <v>8</v>
      </c>
      <c r="H31" s="24">
        <f>'Sort by Ship Days Late'!AJ4</f>
        <v>0</v>
      </c>
      <c r="I31" s="24">
        <f>'Sort by Ship Days Late'!AK4</f>
        <v>0</v>
      </c>
      <c r="J31" s="24">
        <f>'Sort by Ship Days Late'!AL4</f>
        <v>0</v>
      </c>
      <c r="K31" s="34">
        <f t="shared" ref="K31:K50" si="14">SUM(G31:J31)</f>
        <v>8</v>
      </c>
      <c r="L31" s="34"/>
      <c r="M31" s="34"/>
      <c r="N31" s="34"/>
      <c r="O31" s="34"/>
      <c r="P31" s="67">
        <f>'Sort by SO Date'!BA31</f>
        <v>43220</v>
      </c>
      <c r="Q31" s="67">
        <f>'Sort by SO Date'!BB31</f>
        <v>43363</v>
      </c>
      <c r="R31" s="67" t="str">
        <f>'Sort by SO Date'!BC31</f>
        <v>NL2024bs22-REV1.8</v>
      </c>
      <c r="S31" s="71" t="str">
        <f>'Sort by SO Date'!BD31</f>
        <v>45876</v>
      </c>
      <c r="T31" s="67" t="str">
        <f>'Sort by SO Date'!BE31</f>
        <v>7600</v>
      </c>
      <c r="U31" s="71">
        <f>'Sort by SO Date'!BF31</f>
        <v>314.90081232499915</v>
      </c>
      <c r="V31" s="71">
        <f>'Sort by SO Date'!BU31</f>
        <v>300</v>
      </c>
      <c r="W31" s="71">
        <f>'Sort by SO Date'!BV31</f>
        <v>0</v>
      </c>
      <c r="X31" s="71">
        <f>'Sort by SO Date'!BW31</f>
        <v>0</v>
      </c>
      <c r="Y31" s="71">
        <f>'Sort by SO Date'!BX31</f>
        <v>300</v>
      </c>
      <c r="Z31" s="71">
        <f t="shared" si="12"/>
        <v>600</v>
      </c>
      <c r="AA31" s="34"/>
      <c r="AB31" s="34"/>
      <c r="AC31" s="34"/>
    </row>
    <row r="32" spans="1:29" s="24" customFormat="1" x14ac:dyDescent="0.25">
      <c r="A32" s="46">
        <f>'Sort by Ship Days Late'!AC5</f>
        <v>43298</v>
      </c>
      <c r="B32" s="46">
        <f>'Sort by Ship Days Late'!AD5</f>
        <v>43312</v>
      </c>
      <c r="C32" s="24" t="str">
        <f>'Sort by Ship Days Late'!AE5</f>
        <v>NF2040by34 REV2.0</v>
      </c>
      <c r="D32" s="24" t="str">
        <f>'Sort by Ship Days Late'!AF5</f>
        <v>46561</v>
      </c>
      <c r="E32" s="24" t="str">
        <f>'Sort by Ship Days Late'!AG5</f>
        <v>3700</v>
      </c>
      <c r="F32" s="24">
        <f>'Sort by Ship Days Late'!AH5</f>
        <v>45</v>
      </c>
      <c r="G32" s="24">
        <f>'Sort by Ship Days Late'!AI5</f>
        <v>8</v>
      </c>
      <c r="H32" s="24">
        <f>'Sort by Ship Days Late'!AJ5</f>
        <v>0</v>
      </c>
      <c r="I32" s="24">
        <f>'Sort by Ship Days Late'!AK5</f>
        <v>0</v>
      </c>
      <c r="J32" s="24">
        <f>'Sort by Ship Days Late'!AL5</f>
        <v>0</v>
      </c>
      <c r="K32" s="34">
        <f t="shared" si="14"/>
        <v>8</v>
      </c>
      <c r="L32" s="34"/>
      <c r="M32" s="34"/>
      <c r="N32" s="34"/>
      <c r="O32" s="34"/>
      <c r="P32" s="67">
        <f>'Sort by SO Date'!BA32</f>
        <v>43221</v>
      </c>
      <c r="Q32" s="67">
        <f>'Sort by SO Date'!BB32</f>
        <v>43404</v>
      </c>
      <c r="R32" s="67" t="str">
        <f>'Sort by SO Date'!BC32</f>
        <v>RH2024cr34 REV1.1</v>
      </c>
      <c r="S32" s="71" t="str">
        <f>'Sort by SO Date'!BD32</f>
        <v>45895</v>
      </c>
      <c r="T32" s="67" t="str">
        <f>'Sort by SO Date'!BE32</f>
        <v>6715</v>
      </c>
      <c r="U32" s="71">
        <f>'Sort by SO Date'!BF32</f>
        <v>380.27221188775121</v>
      </c>
      <c r="V32" s="71">
        <f>'Sort by SO Date'!BU32</f>
        <v>390</v>
      </c>
      <c r="W32" s="71">
        <f>'Sort by SO Date'!BV32</f>
        <v>200</v>
      </c>
      <c r="X32" s="71">
        <f>'Sort by SO Date'!BW32</f>
        <v>0</v>
      </c>
      <c r="Y32" s="71">
        <f>'Sort by SO Date'!BX32</f>
        <v>0</v>
      </c>
      <c r="Z32" s="71">
        <f t="shared" si="12"/>
        <v>590</v>
      </c>
      <c r="AA32" s="34"/>
      <c r="AB32" s="34"/>
      <c r="AC32" s="34"/>
    </row>
    <row r="33" spans="1:29" s="24" customFormat="1" hidden="1" x14ac:dyDescent="0.25">
      <c r="A33" s="46">
        <f>'Sort by Ship Days Late'!AC6</f>
        <v>43298</v>
      </c>
      <c r="B33" s="46">
        <f>'Sort by Ship Days Late'!AD6</f>
        <v>43312</v>
      </c>
      <c r="C33" s="24" t="str">
        <f>'Sort by Ship Days Late'!AE6</f>
        <v>NF2047by34 REV2.0</v>
      </c>
      <c r="D33" s="24" t="str">
        <f>'Sort by Ship Days Late'!AF6</f>
        <v>46561</v>
      </c>
      <c r="E33" s="24" t="str">
        <f>'Sort by Ship Days Late'!AG6</f>
        <v>3700</v>
      </c>
      <c r="F33" s="24">
        <f>'Sort by Ship Days Late'!AH6</f>
        <v>45</v>
      </c>
      <c r="G33" s="24">
        <f>'Sort by Ship Days Late'!AI6</f>
        <v>8</v>
      </c>
      <c r="H33" s="24">
        <f>'Sort by Ship Days Late'!AJ6</f>
        <v>0</v>
      </c>
      <c r="I33" s="24">
        <f>'Sort by Ship Days Late'!AK6</f>
        <v>0</v>
      </c>
      <c r="J33" s="24">
        <f>'Sort by Ship Days Late'!AL6</f>
        <v>0</v>
      </c>
      <c r="K33" s="34">
        <f t="shared" si="14"/>
        <v>8</v>
      </c>
      <c r="L33" s="34"/>
      <c r="M33" s="34"/>
      <c r="N33" s="34"/>
      <c r="O33" s="34"/>
      <c r="P33" s="67">
        <f>'Sort by SO Date'!BA33</f>
        <v>43221</v>
      </c>
      <c r="Q33" s="67">
        <f>'Sort by SO Date'!BB33</f>
        <v>43404</v>
      </c>
      <c r="R33" s="67" t="str">
        <f>'Sort by SO Date'!BC33</f>
        <v>RH2024cr34 REV1.0</v>
      </c>
      <c r="S33" s="71" t="str">
        <f>'Sort by SO Date'!BD33</f>
        <v>45895</v>
      </c>
      <c r="T33" s="67" t="str">
        <f>'Sort by SO Date'!BE33</f>
        <v>6715</v>
      </c>
      <c r="U33" s="71">
        <f>'Sort by SO Date'!BF33</f>
        <v>9.7505695355833648</v>
      </c>
      <c r="V33" s="71">
        <f>'Sort by SO Date'!BU33</f>
        <v>10</v>
      </c>
      <c r="W33" s="71">
        <f>'Sort by SO Date'!BV33</f>
        <v>0</v>
      </c>
      <c r="X33" s="71">
        <f>'Sort by SO Date'!BW33</f>
        <v>0</v>
      </c>
      <c r="Y33" s="71">
        <f>'Sort by SO Date'!BX33</f>
        <v>0</v>
      </c>
      <c r="Z33" s="71">
        <f t="shared" si="12"/>
        <v>10</v>
      </c>
      <c r="AA33" s="34"/>
      <c r="AB33" s="34"/>
      <c r="AC33" s="34"/>
    </row>
    <row r="34" spans="1:29" s="24" customFormat="1" hidden="1" x14ac:dyDescent="0.25">
      <c r="A34" s="46">
        <f>'Sort by Ship Days Late'!AC7</f>
        <v>43228</v>
      </c>
      <c r="B34" s="46">
        <f>'Sort by Ship Days Late'!AD7</f>
        <v>43237</v>
      </c>
      <c r="C34" s="24" t="str">
        <f>'Sort by Ship Days Late'!AE7</f>
        <v>ND2034bf29 Rev1.5</v>
      </c>
      <c r="D34" s="24" t="str">
        <f>'Sort by Ship Days Late'!AF7</f>
        <v>45959</v>
      </c>
      <c r="E34" s="24" t="str">
        <f>'Sort by Ship Days Late'!AG7</f>
        <v>3434</v>
      </c>
      <c r="F34" s="24">
        <f>'Sort by Ship Days Late'!AH7</f>
        <v>43</v>
      </c>
      <c r="G34" s="24">
        <f>'Sort by Ship Days Late'!AI7</f>
        <v>38</v>
      </c>
      <c r="H34" s="24">
        <f>'Sort by Ship Days Late'!AJ7</f>
        <v>0</v>
      </c>
      <c r="I34" s="24">
        <f>'Sort by Ship Days Late'!AK7</f>
        <v>0</v>
      </c>
      <c r="J34" s="24">
        <f>'Sort by Ship Days Late'!AL7</f>
        <v>0</v>
      </c>
      <c r="K34" s="34">
        <f t="shared" si="14"/>
        <v>38</v>
      </c>
      <c r="L34" s="34"/>
      <c r="M34" s="34"/>
      <c r="N34" s="34"/>
      <c r="O34" s="34"/>
      <c r="P34" s="67">
        <f>'Sort by SO Date'!BA34</f>
        <v>43222</v>
      </c>
      <c r="Q34" s="67">
        <f>'Sort by SO Date'!BB34</f>
        <v>43403</v>
      </c>
      <c r="R34" s="67" t="str">
        <f>'Sort by SO Date'!BC34</f>
        <v>NF2040ar24 REV1.1</v>
      </c>
      <c r="S34" s="71" t="str">
        <f>'Sort by SO Date'!BD34</f>
        <v>45913</v>
      </c>
      <c r="T34" s="67" t="str">
        <f>'Sort by SO Date'!BE34</f>
        <v>3333</v>
      </c>
      <c r="U34" s="71">
        <f>'Sort by SO Date'!BF34</f>
        <v>44.691020278995197</v>
      </c>
      <c r="V34" s="71">
        <f>'Sort by SO Date'!BU34</f>
        <v>60</v>
      </c>
      <c r="W34" s="71">
        <f>'Sort by SO Date'!BV34</f>
        <v>0</v>
      </c>
      <c r="X34" s="71">
        <f>'Sort by SO Date'!BW34</f>
        <v>0</v>
      </c>
      <c r="Y34" s="71">
        <f>'Sort by SO Date'!BX34</f>
        <v>0</v>
      </c>
      <c r="Z34" s="71">
        <f t="shared" si="12"/>
        <v>60</v>
      </c>
      <c r="AA34" s="34"/>
      <c r="AB34" s="34"/>
      <c r="AC34" s="34"/>
    </row>
    <row r="35" spans="1:29" s="24" customFormat="1" hidden="1" x14ac:dyDescent="0.25">
      <c r="A35" s="46">
        <f>'Sort by Ship Days Late'!AC8</f>
        <v>43221</v>
      </c>
      <c r="B35" s="46">
        <f>'Sort by Ship Days Late'!AD8</f>
        <v>43404</v>
      </c>
      <c r="C35" s="24" t="str">
        <f>'Sort by Ship Days Late'!AE8</f>
        <v>RH2024cr34 REV1.1</v>
      </c>
      <c r="D35" s="24" t="str">
        <f>'Sort by Ship Days Late'!AF8</f>
        <v>45895</v>
      </c>
      <c r="E35" s="24" t="str">
        <f>'Sort by Ship Days Late'!AG8</f>
        <v>6715</v>
      </c>
      <c r="F35" s="24">
        <f>'Sort by Ship Days Late'!AH8</f>
        <v>39</v>
      </c>
      <c r="G35" s="24">
        <f>'Sort by Ship Days Late'!AI8</f>
        <v>390</v>
      </c>
      <c r="H35" s="24">
        <f>'Sort by Ship Days Late'!AJ8</f>
        <v>200</v>
      </c>
      <c r="I35" s="24">
        <f>'Sort by Ship Days Late'!AK8</f>
        <v>0</v>
      </c>
      <c r="J35" s="24">
        <f>'Sort by Ship Days Late'!AL8</f>
        <v>0</v>
      </c>
      <c r="K35" s="34">
        <f t="shared" si="14"/>
        <v>590</v>
      </c>
      <c r="L35" s="34"/>
      <c r="M35" s="34"/>
      <c r="N35" s="34"/>
      <c r="O35" s="34"/>
      <c r="P35" s="67">
        <f>'Sort by SO Date'!BA35</f>
        <v>43224</v>
      </c>
      <c r="Q35" s="67">
        <f>'Sort by SO Date'!BB35</f>
        <v>43502</v>
      </c>
      <c r="R35" s="67" t="str">
        <f>'Sort by SO Date'!BC35</f>
        <v>NHD379B34 REV1.0</v>
      </c>
      <c r="S35" s="71" t="str">
        <f>'Sort by SO Date'!BD35</f>
        <v>45940</v>
      </c>
      <c r="T35" s="67" t="str">
        <f>'Sort by SO Date'!BE35</f>
        <v>3892</v>
      </c>
      <c r="U35" s="71">
        <f>'Sort by SO Date'!BF35</f>
        <v>1546.5335028788375</v>
      </c>
      <c r="V35" s="71">
        <f>'Sort by SO Date'!BU35</f>
        <v>1700</v>
      </c>
      <c r="W35" s="71">
        <f>'Sort by SO Date'!BV35</f>
        <v>1440</v>
      </c>
      <c r="X35" s="71">
        <f>'Sort by SO Date'!BW35</f>
        <v>1440</v>
      </c>
      <c r="Y35" s="71">
        <f>'Sort by SO Date'!BX35</f>
        <v>1440</v>
      </c>
      <c r="Z35" s="71">
        <f t="shared" si="12"/>
        <v>6020</v>
      </c>
      <c r="AA35" s="34"/>
      <c r="AB35" s="34"/>
      <c r="AC35" s="34"/>
    </row>
    <row r="36" spans="1:29" s="24" customFormat="1" hidden="1" x14ac:dyDescent="0.25">
      <c r="A36" s="46">
        <f>'Sort by Ship Days Late'!AC9</f>
        <v>43221</v>
      </c>
      <c r="B36" s="46">
        <f>'Sort by Ship Days Late'!AD9</f>
        <v>43404</v>
      </c>
      <c r="C36" s="24" t="str">
        <f>'Sort by Ship Days Late'!AE9</f>
        <v>RH2024cr34 REV1.0</v>
      </c>
      <c r="D36" s="24" t="str">
        <f>'Sort by Ship Days Late'!AF9</f>
        <v>45895</v>
      </c>
      <c r="E36" s="24" t="str">
        <f>'Sort by Ship Days Late'!AG9</f>
        <v>6715</v>
      </c>
      <c r="F36" s="24">
        <f>'Sort by Ship Days Late'!AH9</f>
        <v>39</v>
      </c>
      <c r="G36" s="24">
        <f>'Sort by Ship Days Late'!AI9</f>
        <v>10</v>
      </c>
      <c r="H36" s="24">
        <f>'Sort by Ship Days Late'!AJ9</f>
        <v>0</v>
      </c>
      <c r="I36" s="24">
        <f>'Sort by Ship Days Late'!AK9</f>
        <v>0</v>
      </c>
      <c r="J36" s="24">
        <f>'Sort by Ship Days Late'!AL9</f>
        <v>0</v>
      </c>
      <c r="K36" s="34">
        <f t="shared" si="14"/>
        <v>10</v>
      </c>
      <c r="L36" s="34"/>
      <c r="M36" s="34"/>
      <c r="N36" s="34"/>
      <c r="O36" s="34"/>
      <c r="P36" s="67">
        <f>'Sort by SO Date'!BA36</f>
        <v>43228</v>
      </c>
      <c r="Q36" s="67">
        <f>'Sort by SO Date'!BB36</f>
        <v>43237</v>
      </c>
      <c r="R36" s="67" t="str">
        <f>'Sort by SO Date'!BC36</f>
        <v>ND2034bf29 Rev1.5</v>
      </c>
      <c r="S36" s="71" t="str">
        <f>'Sort by SO Date'!BD36</f>
        <v>45959</v>
      </c>
      <c r="T36" s="67" t="str">
        <f>'Sort by SO Date'!BE36</f>
        <v>3434</v>
      </c>
      <c r="U36" s="71">
        <f>'Sort by SO Date'!BF36</f>
        <v>23.819742386749574</v>
      </c>
      <c r="V36" s="71">
        <f>'Sort by SO Date'!BU36</f>
        <v>38</v>
      </c>
      <c r="W36" s="71">
        <f>'Sort by SO Date'!BV36</f>
        <v>0</v>
      </c>
      <c r="X36" s="71">
        <f>'Sort by SO Date'!BW36</f>
        <v>0</v>
      </c>
      <c r="Y36" s="71">
        <f>'Sort by SO Date'!BX36</f>
        <v>0</v>
      </c>
      <c r="Z36" s="71">
        <f t="shared" si="12"/>
        <v>38</v>
      </c>
      <c r="AA36" s="34"/>
      <c r="AB36" s="34"/>
      <c r="AC36" s="34"/>
    </row>
    <row r="37" spans="1:29" s="24" customFormat="1" x14ac:dyDescent="0.25">
      <c r="A37" s="46">
        <f>'Sort by Ship Days Late'!AC10</f>
        <v>43264</v>
      </c>
      <c r="B37" s="46">
        <f>'Sort by Ship Days Late'!AD10</f>
        <v>43439</v>
      </c>
      <c r="C37" s="24" t="str">
        <f>'Sort by Ship Days Late'!AE10</f>
        <v>ND2034bf29 Rev1.5</v>
      </c>
      <c r="D37" s="24" t="str">
        <f>'Sort by Ship Days Late'!AF10</f>
        <v>46289</v>
      </c>
      <c r="E37" s="24" t="str">
        <f>'Sort by Ship Days Late'!AG10</f>
        <v>3434</v>
      </c>
      <c r="F37" s="24">
        <f>'Sort by Ship Days Late'!AH10</f>
        <v>38</v>
      </c>
      <c r="G37" s="24">
        <f>'Sort by Ship Days Late'!AI10</f>
        <v>98</v>
      </c>
      <c r="H37" s="24">
        <f>'Sort by Ship Days Late'!AJ10</f>
        <v>0</v>
      </c>
      <c r="I37" s="24">
        <f>'Sort by Ship Days Late'!AK10</f>
        <v>0</v>
      </c>
      <c r="J37" s="24">
        <f>'Sort by Ship Days Late'!AL10</f>
        <v>0</v>
      </c>
      <c r="K37" s="34">
        <f t="shared" si="14"/>
        <v>98</v>
      </c>
      <c r="L37" s="34"/>
      <c r="M37" s="34"/>
      <c r="N37" s="34"/>
      <c r="O37" s="34"/>
      <c r="P37" s="67">
        <f>'Sort by SO Date'!BA37</f>
        <v>43229</v>
      </c>
      <c r="Q37" s="67">
        <f>'Sort by SO Date'!BB37</f>
        <v>43368</v>
      </c>
      <c r="R37" s="67" t="str">
        <f>'Sort by SO Date'!BC37</f>
        <v>NF2047bf29 REV2.5</v>
      </c>
      <c r="S37" s="71" t="str">
        <f>'Sort by SO Date'!BD37</f>
        <v>45979</v>
      </c>
      <c r="T37" s="67" t="str">
        <f>'Sort by SO Date'!BE37</f>
        <v>6558</v>
      </c>
      <c r="U37" s="71">
        <f>'Sort by SO Date'!BF37</f>
        <v>70.342770570088135</v>
      </c>
      <c r="V37" s="71">
        <f>'Sort by SO Date'!BU37</f>
        <v>92</v>
      </c>
      <c r="W37" s="71">
        <f>'Sort by SO Date'!BV37</f>
        <v>0</v>
      </c>
      <c r="X37" s="71">
        <f>'Sort by SO Date'!BW37</f>
        <v>96</v>
      </c>
      <c r="Y37" s="71">
        <f>'Sort by SO Date'!BX37</f>
        <v>0</v>
      </c>
      <c r="Z37" s="71">
        <f t="shared" si="12"/>
        <v>188</v>
      </c>
      <c r="AA37" s="34"/>
      <c r="AB37" s="34"/>
      <c r="AC37" s="34"/>
    </row>
    <row r="38" spans="1:29" s="24" customFormat="1" x14ac:dyDescent="0.25">
      <c r="A38" s="46">
        <f>'Sort by Ship Days Late'!AC11</f>
        <v>43256</v>
      </c>
      <c r="B38" s="46">
        <f>'Sort by Ship Days Late'!AD11</f>
        <v>43328</v>
      </c>
      <c r="C38" s="24" t="str">
        <f>'Sort by Ship Days Late'!AE11</f>
        <v>NJ1020bt-Rev 1.1</v>
      </c>
      <c r="D38" s="24" t="str">
        <f>'Sort by Ship Days Late'!AF11</f>
        <v>46186</v>
      </c>
      <c r="E38" s="24" t="str">
        <f>'Sort by Ship Days Late'!AG11</f>
        <v>3282</v>
      </c>
      <c r="F38" s="24">
        <f>'Sort by Ship Days Late'!AH11</f>
        <v>36</v>
      </c>
      <c r="G38" s="24">
        <f>'Sort by Ship Days Late'!AI11</f>
        <v>48</v>
      </c>
      <c r="H38" s="24">
        <f>'Sort by Ship Days Late'!AJ11</f>
        <v>0</v>
      </c>
      <c r="I38" s="24">
        <f>'Sort by Ship Days Late'!AK11</f>
        <v>0</v>
      </c>
      <c r="J38" s="24">
        <f>'Sort by Ship Days Late'!AL11</f>
        <v>0</v>
      </c>
      <c r="K38" s="34">
        <f t="shared" si="14"/>
        <v>48</v>
      </c>
      <c r="L38" s="34"/>
      <c r="M38" s="34"/>
      <c r="N38" s="34"/>
      <c r="O38" s="34"/>
      <c r="P38" s="67">
        <f>'Sort by SO Date'!BA38</f>
        <v>43229</v>
      </c>
      <c r="Q38" s="67">
        <f>'Sort by SO Date'!BB38</f>
        <v>43368</v>
      </c>
      <c r="R38" s="67" t="str">
        <f>'Sort by SO Date'!BC38</f>
        <v>NF2047bf29 REV2.3</v>
      </c>
      <c r="S38" s="71" t="str">
        <f>'Sort by SO Date'!BD38</f>
        <v>45979</v>
      </c>
      <c r="T38" s="67" t="str">
        <f>'Sort by SO Date'!BE38</f>
        <v>6558</v>
      </c>
      <c r="U38" s="71">
        <f>'Sort by SO Date'!BF38</f>
        <v>3.0583813291342667</v>
      </c>
      <c r="V38" s="71">
        <f>'Sort by SO Date'!BU38</f>
        <v>4</v>
      </c>
      <c r="W38" s="71">
        <f>'Sort by SO Date'!BV38</f>
        <v>0</v>
      </c>
      <c r="X38" s="71">
        <f>'Sort by SO Date'!BW38</f>
        <v>0</v>
      </c>
      <c r="Y38" s="71">
        <f>'Sort by SO Date'!BX38</f>
        <v>0</v>
      </c>
      <c r="Z38" s="71">
        <f t="shared" si="12"/>
        <v>4</v>
      </c>
      <c r="AA38" s="34"/>
      <c r="AB38" s="34"/>
      <c r="AC38" s="34"/>
    </row>
    <row r="39" spans="1:29" s="24" customFormat="1" x14ac:dyDescent="0.25">
      <c r="A39" s="46">
        <f>'Sort by Ship Days Late'!AC12</f>
        <v>43200</v>
      </c>
      <c r="B39" s="46">
        <f>'Sort by Ship Days Late'!AD12</f>
        <v>43495</v>
      </c>
      <c r="C39" s="24" t="str">
        <f>'Sort by Ship Days Late'!AE12</f>
        <v>ND2017ai29-REV1.2</v>
      </c>
      <c r="D39" s="24" t="str">
        <f>'Sort by Ship Days Late'!AF12</f>
        <v>45696</v>
      </c>
      <c r="E39" s="24" t="str">
        <f>'Sort by Ship Days Late'!AG12</f>
        <v>4350</v>
      </c>
      <c r="F39" s="24">
        <f>'Sort by Ship Days Late'!AH12</f>
        <v>35</v>
      </c>
      <c r="G39" s="24">
        <f>'Sort by Ship Days Late'!AI12</f>
        <v>200</v>
      </c>
      <c r="H39" s="24">
        <f>'Sort by Ship Days Late'!AJ12</f>
        <v>200</v>
      </c>
      <c r="I39" s="24">
        <f>'Sort by Ship Days Late'!AK12</f>
        <v>0</v>
      </c>
      <c r="J39" s="24">
        <f>'Sort by Ship Days Late'!AL12</f>
        <v>0</v>
      </c>
      <c r="K39" s="34">
        <f t="shared" si="14"/>
        <v>400</v>
      </c>
      <c r="L39" s="34"/>
      <c r="M39" s="34"/>
      <c r="N39" s="34"/>
      <c r="O39" s="34"/>
      <c r="P39" s="67">
        <f>'Sort by SO Date'!BA39</f>
        <v>43231</v>
      </c>
      <c r="Q39" s="67">
        <f>'Sort by SO Date'!BB39</f>
        <v>43349</v>
      </c>
      <c r="R39" s="67" t="str">
        <f>'Sort by SO Date'!BC39</f>
        <v>NL2024cm22-REV1.4</v>
      </c>
      <c r="S39" s="71" t="str">
        <f>'Sort by SO Date'!BD39</f>
        <v>46001</v>
      </c>
      <c r="T39" s="67" t="str">
        <f>'Sort by SO Date'!BE39</f>
        <v>7997</v>
      </c>
      <c r="U39" s="71">
        <f>'Sort by SO Date'!BF39</f>
        <v>108.25015693170421</v>
      </c>
      <c r="V39" s="71">
        <f>'Sort by SO Date'!BU39</f>
        <v>99</v>
      </c>
      <c r="W39" s="71">
        <f>'Sort by SO Date'!BV39</f>
        <v>0</v>
      </c>
      <c r="X39" s="71">
        <f>'Sort by SO Date'!BW39</f>
        <v>0</v>
      </c>
      <c r="Y39" s="71">
        <f>'Sort by SO Date'!BX39</f>
        <v>0</v>
      </c>
      <c r="Z39" s="71">
        <f t="shared" si="12"/>
        <v>99</v>
      </c>
      <c r="AA39" s="34"/>
      <c r="AB39" s="34"/>
      <c r="AC39" s="34"/>
    </row>
    <row r="40" spans="1:29" s="24" customFormat="1" x14ac:dyDescent="0.25">
      <c r="A40" s="46">
        <f>'Sort by Ship Days Late'!AC13</f>
        <v>43220</v>
      </c>
      <c r="B40" s="46">
        <f>'Sort by Ship Days Late'!AD13</f>
        <v>43354</v>
      </c>
      <c r="C40" s="24" t="str">
        <f>'Sort by Ship Days Late'!AE13</f>
        <v>ND2054bf34 Rev1.4</v>
      </c>
      <c r="D40" s="24" t="str">
        <f>'Sort by Ship Days Late'!AF13</f>
        <v>45873</v>
      </c>
      <c r="E40" s="24" t="str">
        <f>'Sort by Ship Days Late'!AG13</f>
        <v>7367</v>
      </c>
      <c r="F40" s="24">
        <f>'Sort by Ship Days Late'!AH13</f>
        <v>35</v>
      </c>
      <c r="G40" s="24">
        <f>'Sort by Ship Days Late'!AI13</f>
        <v>22</v>
      </c>
      <c r="H40" s="24">
        <f>'Sort by Ship Days Late'!AJ13</f>
        <v>0</v>
      </c>
      <c r="I40" s="24">
        <f>'Sort by Ship Days Late'!AK13</f>
        <v>0</v>
      </c>
      <c r="J40" s="24">
        <f>'Sort by Ship Days Late'!AL13</f>
        <v>0</v>
      </c>
      <c r="K40" s="34">
        <f t="shared" si="14"/>
        <v>22</v>
      </c>
      <c r="L40" s="34"/>
      <c r="M40" s="34"/>
      <c r="N40" s="34"/>
      <c r="O40" s="34"/>
      <c r="P40" s="67">
        <f>'Sort by SO Date'!BA40</f>
        <v>43231</v>
      </c>
      <c r="Q40" s="67">
        <f>'Sort by SO Date'!BB40</f>
        <v>43349</v>
      </c>
      <c r="R40" s="67" t="str">
        <f>'Sort by SO Date'!BC40</f>
        <v>NL2024cm22-REV1.3</v>
      </c>
      <c r="S40" s="71" t="str">
        <f>'Sort by SO Date'!BD40</f>
        <v>46001</v>
      </c>
      <c r="T40" s="67" t="str">
        <f>'Sort by SO Date'!BE40</f>
        <v>7997</v>
      </c>
      <c r="U40" s="71">
        <f>'Sort by SO Date'!BF40</f>
        <v>1.0934359286030728</v>
      </c>
      <c r="V40" s="71">
        <f>'Sort by SO Date'!BU40</f>
        <v>1</v>
      </c>
      <c r="W40" s="71">
        <f>'Sort by SO Date'!BV40</f>
        <v>0</v>
      </c>
      <c r="X40" s="71">
        <f>'Sort by SO Date'!BW40</f>
        <v>0</v>
      </c>
      <c r="Y40" s="71">
        <f>'Sort by SO Date'!BX40</f>
        <v>0</v>
      </c>
      <c r="Z40" s="71">
        <f t="shared" si="12"/>
        <v>1</v>
      </c>
      <c r="AA40" s="34"/>
      <c r="AB40" s="34"/>
      <c r="AC40" s="34"/>
    </row>
    <row r="41" spans="1:29" s="24" customFormat="1" x14ac:dyDescent="0.25">
      <c r="A41" s="46">
        <f>'Sort by Ship Days Late'!AC14</f>
        <v>43243</v>
      </c>
      <c r="B41" s="46">
        <f>'Sort by Ship Days Late'!AD14</f>
        <v>43327</v>
      </c>
      <c r="C41" s="24" t="str">
        <f>'Sort by Ship Days Late'!AE14</f>
        <v>ND2034bf34 Rev1.4</v>
      </c>
      <c r="D41" s="24" t="str">
        <f>'Sort by Ship Days Late'!AF14</f>
        <v>46093</v>
      </c>
      <c r="E41" s="24" t="str">
        <f>'Sort by Ship Days Late'!AG14</f>
        <v>5504</v>
      </c>
      <c r="F41" s="24">
        <f>'Sort by Ship Days Late'!AH14</f>
        <v>32</v>
      </c>
      <c r="G41" s="24">
        <f>'Sort by Ship Days Late'!AI14</f>
        <v>24</v>
      </c>
      <c r="H41" s="24">
        <f>'Sort by Ship Days Late'!AJ14</f>
        <v>0</v>
      </c>
      <c r="I41" s="24">
        <f>'Sort by Ship Days Late'!AK14</f>
        <v>0</v>
      </c>
      <c r="J41" s="24">
        <f>'Sort by Ship Days Late'!AL14</f>
        <v>0</v>
      </c>
      <c r="K41" s="34">
        <f t="shared" si="14"/>
        <v>24</v>
      </c>
      <c r="L41" s="34"/>
      <c r="M41" s="34"/>
      <c r="N41" s="34"/>
      <c r="O41" s="34"/>
      <c r="P41" s="67">
        <f>'Sort by SO Date'!BA41</f>
        <v>43235</v>
      </c>
      <c r="Q41" s="67">
        <f>'Sort by SO Date'!BB41</f>
        <v>43455</v>
      </c>
      <c r="R41" s="67" t="str">
        <f>'Sort by SO Date'!BC41</f>
        <v>NH2054bs34 Rev1.2</v>
      </c>
      <c r="S41" s="71" t="str">
        <f>'Sort by SO Date'!BD41</f>
        <v>46021</v>
      </c>
      <c r="T41" s="67" t="str">
        <f>'Sort by SO Date'!BE41</f>
        <v>7600</v>
      </c>
      <c r="U41" s="71">
        <f>'Sort by SO Date'!BF41</f>
        <v>1472.3032432005161</v>
      </c>
      <c r="V41" s="71">
        <f>'Sort by SO Date'!BU41</f>
        <v>1600</v>
      </c>
      <c r="W41" s="71">
        <f>'Sort by SO Date'!BV41</f>
        <v>750</v>
      </c>
      <c r="X41" s="71">
        <f>'Sort by SO Date'!BW41</f>
        <v>750</v>
      </c>
      <c r="Y41" s="71">
        <f>'Sort by SO Date'!BX41</f>
        <v>0</v>
      </c>
      <c r="Z41" s="71">
        <f t="shared" si="12"/>
        <v>3100</v>
      </c>
      <c r="AA41" s="34"/>
      <c r="AB41" s="34"/>
      <c r="AC41" s="34"/>
    </row>
    <row r="42" spans="1:29" s="24" customFormat="1" x14ac:dyDescent="0.25">
      <c r="A42" s="46">
        <f>'Sort by Ship Days Late'!AC15</f>
        <v>43220</v>
      </c>
      <c r="B42" s="46">
        <f>'Sort by Ship Days Late'!AD15</f>
        <v>43363</v>
      </c>
      <c r="C42" s="24" t="str">
        <f>'Sort by Ship Days Late'!AE15</f>
        <v>NL2024bs22-REV1.8</v>
      </c>
      <c r="D42" s="24" t="str">
        <f>'Sort by Ship Days Late'!AF15</f>
        <v>45876</v>
      </c>
      <c r="E42" s="24" t="str">
        <f>'Sort by Ship Days Late'!AG15</f>
        <v>7600</v>
      </c>
      <c r="F42" s="24">
        <f>'Sort by Ship Days Late'!AH15</f>
        <v>31</v>
      </c>
      <c r="G42" s="24">
        <f>'Sort by Ship Days Late'!AI15</f>
        <v>300</v>
      </c>
      <c r="H42" s="24">
        <f>'Sort by Ship Days Late'!AJ15</f>
        <v>0</v>
      </c>
      <c r="I42" s="24">
        <f>'Sort by Ship Days Late'!AK15</f>
        <v>0</v>
      </c>
      <c r="J42" s="24">
        <f>'Sort by Ship Days Late'!AL15</f>
        <v>300</v>
      </c>
      <c r="K42" s="34">
        <f t="shared" si="14"/>
        <v>600</v>
      </c>
      <c r="L42" s="34"/>
      <c r="M42" s="34"/>
      <c r="N42" s="34"/>
      <c r="O42" s="34"/>
      <c r="P42" s="67">
        <f>'Sort by SO Date'!BA42</f>
        <v>43235</v>
      </c>
      <c r="Q42" s="67">
        <f>'Sort by SO Date'!BB42</f>
        <v>43417</v>
      </c>
      <c r="R42" s="67" t="str">
        <f>'Sort by SO Date'!BC42</f>
        <v>NH2054bs34 Rev1.2</v>
      </c>
      <c r="S42" s="71" t="str">
        <f>'Sort by SO Date'!BD42</f>
        <v>46022</v>
      </c>
      <c r="T42" s="67" t="str">
        <f>'Sort by SO Date'!BE42</f>
        <v>7600</v>
      </c>
      <c r="U42" s="71">
        <f>'Sort by SO Date'!BF42</f>
        <v>322.06633445011289</v>
      </c>
      <c r="V42" s="71">
        <f>'Sort by SO Date'!BU42</f>
        <v>350</v>
      </c>
      <c r="W42" s="71">
        <f>'Sort by SO Date'!BV42</f>
        <v>0</v>
      </c>
      <c r="X42" s="71">
        <f>'Sort by SO Date'!BW42</f>
        <v>0</v>
      </c>
      <c r="Y42" s="71">
        <f>'Sort by SO Date'!BX42</f>
        <v>0</v>
      </c>
      <c r="Z42" s="71">
        <f t="shared" si="12"/>
        <v>350</v>
      </c>
      <c r="AA42" s="34"/>
      <c r="AB42" s="34"/>
      <c r="AC42" s="34"/>
    </row>
    <row r="43" spans="1:29" s="24" customFormat="1" x14ac:dyDescent="0.25">
      <c r="A43" s="46">
        <f>'Sort by Ship Days Late'!AC16</f>
        <v>43102</v>
      </c>
      <c r="B43" s="46">
        <f>'Sort by Ship Days Late'!AD16</f>
        <v>43280</v>
      </c>
      <c r="C43" s="24" t="str">
        <f>'Sort by Ship Days Late'!AE16</f>
        <v>NH2054cs34 Rev2.0</v>
      </c>
      <c r="D43" s="24" t="str">
        <f>'Sort by Ship Days Late'!AF16</f>
        <v>44710</v>
      </c>
      <c r="E43" s="24" t="str">
        <f>'Sort by Ship Days Late'!AG16</f>
        <v>4499</v>
      </c>
      <c r="F43" s="24">
        <f>'Sort by Ship Days Late'!AH16</f>
        <v>31</v>
      </c>
      <c r="G43" s="24">
        <f>'Sort by Ship Days Late'!AI16</f>
        <v>43</v>
      </c>
      <c r="H43" s="24">
        <f>'Sort by Ship Days Late'!AJ16</f>
        <v>0</v>
      </c>
      <c r="I43" s="24">
        <f>'Sort by Ship Days Late'!AK16</f>
        <v>0</v>
      </c>
      <c r="J43" s="24">
        <f>'Sort by Ship Days Late'!AL16</f>
        <v>0</v>
      </c>
      <c r="K43" s="34">
        <f t="shared" si="14"/>
        <v>43</v>
      </c>
      <c r="L43" s="34"/>
      <c r="M43" s="34"/>
      <c r="N43" s="34"/>
      <c r="O43" s="34"/>
      <c r="P43" s="67">
        <f>'Sort by SO Date'!BA43</f>
        <v>43235</v>
      </c>
      <c r="Q43" s="67">
        <f>'Sort by SO Date'!BB43</f>
        <v>43430</v>
      </c>
      <c r="R43" s="67" t="str">
        <f>'Sort by SO Date'!BC43</f>
        <v>Ni2040as29 REV2.4</v>
      </c>
      <c r="S43" s="71" t="str">
        <f>'Sort by SO Date'!BD43</f>
        <v>46037</v>
      </c>
      <c r="T43" s="67" t="str">
        <f>'Sort by SO Date'!BE43</f>
        <v>3028</v>
      </c>
      <c r="U43" s="71">
        <f>'Sort by SO Date'!BF43</f>
        <v>185.20258709151156</v>
      </c>
      <c r="V43" s="71">
        <f>'Sort by SO Date'!BU43</f>
        <v>200</v>
      </c>
      <c r="W43" s="71">
        <f>'Sort by SO Date'!BV43</f>
        <v>0</v>
      </c>
      <c r="X43" s="71">
        <f>'Sort by SO Date'!BW43</f>
        <v>0</v>
      </c>
      <c r="Y43" s="71">
        <f>'Sort by SO Date'!BX43</f>
        <v>200</v>
      </c>
      <c r="Z43" s="71">
        <f t="shared" si="12"/>
        <v>400</v>
      </c>
      <c r="AA43" s="34"/>
      <c r="AB43" s="34"/>
      <c r="AC43" s="34"/>
    </row>
    <row r="44" spans="1:29" s="24" customFormat="1" x14ac:dyDescent="0.25">
      <c r="A44" s="46">
        <f>'Sort by Ship Days Late'!AC17</f>
        <v>43235</v>
      </c>
      <c r="B44" s="46">
        <f>'Sort by Ship Days Late'!AD17</f>
        <v>43455</v>
      </c>
      <c r="C44" s="24" t="str">
        <f>'Sort by Ship Days Late'!AE17</f>
        <v>NH2054bs34 Rev1.2</v>
      </c>
      <c r="D44" s="24" t="str">
        <f>'Sort by Ship Days Late'!AF17</f>
        <v>46021</v>
      </c>
      <c r="E44" s="24" t="str">
        <f>'Sort by Ship Days Late'!AG17</f>
        <v>7600</v>
      </c>
      <c r="F44" s="24">
        <f>'Sort by Ship Days Late'!AH17</f>
        <v>30</v>
      </c>
      <c r="G44" s="24">
        <f>'Sort by Ship Days Late'!AI17</f>
        <v>1600</v>
      </c>
      <c r="H44" s="24">
        <f>'Sort by Ship Days Late'!AJ17</f>
        <v>750</v>
      </c>
      <c r="I44" s="24">
        <f>'Sort by Ship Days Late'!AK17</f>
        <v>750</v>
      </c>
      <c r="J44" s="24">
        <f>'Sort by Ship Days Late'!AL17</f>
        <v>0</v>
      </c>
      <c r="K44" s="34">
        <f t="shared" si="14"/>
        <v>3100</v>
      </c>
      <c r="L44" s="34"/>
      <c r="M44" s="34"/>
      <c r="N44" s="34"/>
      <c r="O44" s="34"/>
      <c r="P44" s="67">
        <f>'Sort by SO Date'!BA44</f>
        <v>43243</v>
      </c>
      <c r="Q44" s="67">
        <f>'Sort by SO Date'!BB44</f>
        <v>43327</v>
      </c>
      <c r="R44" s="67" t="str">
        <f>'Sort by SO Date'!BC44</f>
        <v>ND2034bf34 Rev1.4</v>
      </c>
      <c r="S44" s="71" t="str">
        <f>'Sort by SO Date'!BD44</f>
        <v>46093</v>
      </c>
      <c r="T44" s="67" t="str">
        <f>'Sort by SO Date'!BE44</f>
        <v>5504</v>
      </c>
      <c r="U44" s="71">
        <f>'Sort by SO Date'!BF44</f>
        <v>16.858767483696209</v>
      </c>
      <c r="V44" s="71">
        <f>'Sort by SO Date'!BU44</f>
        <v>24</v>
      </c>
      <c r="W44" s="71">
        <f>'Sort by SO Date'!BV44</f>
        <v>0</v>
      </c>
      <c r="X44" s="71">
        <f>'Sort by SO Date'!BW44</f>
        <v>0</v>
      </c>
      <c r="Y44" s="71">
        <f>'Sort by SO Date'!BX44</f>
        <v>0</v>
      </c>
      <c r="Z44" s="71">
        <f t="shared" si="12"/>
        <v>24</v>
      </c>
      <c r="AA44" s="34"/>
      <c r="AB44" s="34"/>
      <c r="AC44" s="34"/>
    </row>
    <row r="45" spans="1:29" s="24" customFormat="1" x14ac:dyDescent="0.25">
      <c r="A45" s="46">
        <f>'Sort by Ship Days Late'!AC18</f>
        <v>43104</v>
      </c>
      <c r="B45" s="46">
        <f>'Sort by Ship Days Late'!AD18</f>
        <v>43371</v>
      </c>
      <c r="C45" s="24" t="str">
        <f>'Sort by Ship Days Late'!AE18</f>
        <v>ND2054bl31Rev1.3</v>
      </c>
      <c r="D45" s="24" t="str">
        <f>'Sort by Ship Days Late'!AF18</f>
        <v>44722</v>
      </c>
      <c r="E45" s="24" t="str">
        <f>'Sort by Ship Days Late'!AG18</f>
        <v>4985</v>
      </c>
      <c r="F45" s="24">
        <f>'Sort by Ship Days Late'!AH18</f>
        <v>28</v>
      </c>
      <c r="G45" s="24">
        <f>'Sort by Ship Days Late'!AI18</f>
        <v>800</v>
      </c>
      <c r="H45" s="24">
        <f>'Sort by Ship Days Late'!AJ18</f>
        <v>0</v>
      </c>
      <c r="I45" s="24">
        <f>'Sort by Ship Days Late'!AK18</f>
        <v>400</v>
      </c>
      <c r="J45" s="24">
        <f>'Sort by Ship Days Late'!AL18</f>
        <v>0</v>
      </c>
      <c r="K45" s="34">
        <f t="shared" si="14"/>
        <v>1200</v>
      </c>
      <c r="L45" s="34"/>
      <c r="M45" s="34"/>
      <c r="N45" s="34"/>
      <c r="O45" s="34"/>
      <c r="P45" s="67">
        <f>'Sort by SO Date'!BA45</f>
        <v>43245</v>
      </c>
      <c r="Q45" s="67">
        <f>'Sort by SO Date'!BB45</f>
        <v>43342</v>
      </c>
      <c r="R45" s="67" t="str">
        <f>'Sort by SO Date'!BC45</f>
        <v>NH2054aj31 Rev1.1</v>
      </c>
      <c r="S45" s="71" t="str">
        <f>'Sort by SO Date'!BD45</f>
        <v>46115</v>
      </c>
      <c r="T45" s="67" t="str">
        <f>'Sort by SO Date'!BE45</f>
        <v>4575</v>
      </c>
      <c r="U45" s="71">
        <f>'Sort by SO Date'!BF45</f>
        <v>99.371005877291822</v>
      </c>
      <c r="V45" s="71">
        <f>'Sort by SO Date'!BU45</f>
        <v>100</v>
      </c>
      <c r="W45" s="71">
        <f>'Sort by SO Date'!BV45</f>
        <v>0</v>
      </c>
      <c r="X45" s="71">
        <f>'Sort by SO Date'!BW45</f>
        <v>0</v>
      </c>
      <c r="Y45" s="71">
        <f>'Sort by SO Date'!BX45</f>
        <v>0</v>
      </c>
      <c r="Z45" s="71">
        <f t="shared" si="12"/>
        <v>100</v>
      </c>
      <c r="AA45" s="34"/>
      <c r="AB45" s="34"/>
      <c r="AC45" s="34"/>
    </row>
    <row r="46" spans="1:29" s="24" customFormat="1" x14ac:dyDescent="0.25">
      <c r="A46" s="46">
        <f>'Sort by Ship Days Late'!AC19</f>
        <v>43124</v>
      </c>
      <c r="B46" s="46">
        <f>'Sort by Ship Days Late'!AD19</f>
        <v>43496</v>
      </c>
      <c r="C46" s="24" t="str">
        <f>'Sort by Ship Days Late'!AE19</f>
        <v>NF2047by34 REV1.0</v>
      </c>
      <c r="D46" s="24" t="str">
        <f>'Sort by Ship Days Late'!AF19</f>
        <v>44936</v>
      </c>
      <c r="E46" s="24" t="str">
        <f>'Sort by Ship Days Late'!AG19</f>
        <v>3700</v>
      </c>
      <c r="F46" s="24">
        <f>'Sort by Ship Days Late'!AH19</f>
        <v>28</v>
      </c>
      <c r="G46" s="24">
        <f>'Sort by Ship Days Late'!AI19</f>
        <v>18</v>
      </c>
      <c r="H46" s="24">
        <f>'Sort by Ship Days Late'!AJ19</f>
        <v>0</v>
      </c>
      <c r="I46" s="24">
        <f>'Sort by Ship Days Late'!AK19</f>
        <v>0</v>
      </c>
      <c r="J46" s="24">
        <f>'Sort by Ship Days Late'!AL19</f>
        <v>0</v>
      </c>
      <c r="K46" s="34">
        <f t="shared" si="14"/>
        <v>18</v>
      </c>
      <c r="L46" s="34"/>
      <c r="M46" s="34"/>
      <c r="N46" s="34"/>
      <c r="O46" s="34"/>
      <c r="P46" s="67">
        <f>'Sort by SO Date'!BA46</f>
        <v>43250</v>
      </c>
      <c r="Q46" s="67">
        <f>'Sort by SO Date'!BB46</f>
        <v>43342</v>
      </c>
      <c r="R46" s="67" t="str">
        <f>'Sort by SO Date'!BC46</f>
        <v>ND2034bf34 Rev1.4</v>
      </c>
      <c r="S46" s="71" t="str">
        <f>'Sort by SO Date'!BD46</f>
        <v>46142</v>
      </c>
      <c r="T46" s="67" t="str">
        <f>'Sort by SO Date'!BE46</f>
        <v>8100</v>
      </c>
      <c r="U46" s="71">
        <f>'Sort by SO Date'!BF46</f>
        <v>72.545110856008804</v>
      </c>
      <c r="V46" s="71">
        <f>'Sort by SO Date'!BU46</f>
        <v>120</v>
      </c>
      <c r="W46" s="71">
        <f>'Sort by SO Date'!BV46</f>
        <v>0</v>
      </c>
      <c r="X46" s="71">
        <f>'Sort by SO Date'!BW46</f>
        <v>0</v>
      </c>
      <c r="Y46" s="71">
        <f>'Sort by SO Date'!BX46</f>
        <v>0</v>
      </c>
      <c r="Z46" s="71">
        <f t="shared" si="12"/>
        <v>120</v>
      </c>
      <c r="AA46" s="34"/>
      <c r="AB46" s="34"/>
      <c r="AC46" s="34"/>
    </row>
    <row r="47" spans="1:29" s="24" customFormat="1" x14ac:dyDescent="0.25">
      <c r="A47" s="46">
        <f>'Sort by Ship Days Late'!AC20</f>
        <v>43124</v>
      </c>
      <c r="B47" s="46">
        <f>'Sort by Ship Days Late'!AD20</f>
        <v>43496</v>
      </c>
      <c r="C47" s="24" t="str">
        <f>'Sort by Ship Days Late'!AE20</f>
        <v>NF2047by34 REV2.0</v>
      </c>
      <c r="D47" s="24" t="str">
        <f>'Sort by Ship Days Late'!AF20</f>
        <v>44936</v>
      </c>
      <c r="E47" s="24" t="str">
        <f>'Sort by Ship Days Late'!AG20</f>
        <v>3700</v>
      </c>
      <c r="F47" s="24">
        <f>'Sort by Ship Days Late'!AH20</f>
        <v>28</v>
      </c>
      <c r="G47" s="24">
        <f>'Sort by Ship Days Late'!AI20</f>
        <v>15</v>
      </c>
      <c r="H47" s="24">
        <f>'Sort by Ship Days Late'!AJ20</f>
        <v>0</v>
      </c>
      <c r="I47" s="24">
        <f>'Sort by Ship Days Late'!AK20</f>
        <v>0</v>
      </c>
      <c r="J47" s="24">
        <f>'Sort by Ship Days Late'!AL20</f>
        <v>0</v>
      </c>
      <c r="K47" s="34">
        <f t="shared" si="14"/>
        <v>15</v>
      </c>
      <c r="L47" s="34"/>
      <c r="M47" s="34"/>
      <c r="N47" s="34"/>
      <c r="O47" s="34"/>
      <c r="P47" s="67">
        <f>'Sort by SO Date'!BA47</f>
        <v>43252</v>
      </c>
      <c r="Q47" s="67">
        <f>'Sort by SO Date'!BB47</f>
        <v>43339</v>
      </c>
      <c r="R47" s="67" t="str">
        <f>'Sort by SO Date'!BC47</f>
        <v>PH2054bf34 Rev 1.4</v>
      </c>
      <c r="S47" s="71" t="str">
        <f>'Sort by SO Date'!BD47</f>
        <v>46165</v>
      </c>
      <c r="T47" s="67" t="str">
        <f>'Sort by SO Date'!BE47</f>
        <v>7951</v>
      </c>
      <c r="U47" s="71">
        <f>'Sort by SO Date'!BF47</f>
        <v>163.83795731402952</v>
      </c>
      <c r="V47" s="71">
        <f>'Sort by SO Date'!BU47</f>
        <v>150</v>
      </c>
      <c r="W47" s="71">
        <f>'Sort by SO Date'!BV47</f>
        <v>0</v>
      </c>
      <c r="X47" s="71">
        <f>'Sort by SO Date'!BW47</f>
        <v>0</v>
      </c>
      <c r="Y47" s="71">
        <f>'Sort by SO Date'!BX47</f>
        <v>0</v>
      </c>
      <c r="Z47" s="71">
        <f t="shared" si="12"/>
        <v>150</v>
      </c>
      <c r="AA47" s="34"/>
      <c r="AB47" s="34"/>
      <c r="AC47" s="34"/>
    </row>
    <row r="48" spans="1:29" s="24" customFormat="1" x14ac:dyDescent="0.25">
      <c r="A48" s="46">
        <f>'Sort by Ship Days Late'!AC21</f>
        <v>43090</v>
      </c>
      <c r="B48" s="46">
        <f>'Sort by Ship Days Late'!AD21</f>
        <v>43433</v>
      </c>
      <c r="C48" s="24" t="str">
        <f>'Sort by Ship Days Late'!AE21</f>
        <v>Ni2020bk24-REV1.5</v>
      </c>
      <c r="D48" s="24" t="str">
        <f>'Sort by Ship Days Late'!AF21</f>
        <v>44667</v>
      </c>
      <c r="E48" s="24" t="str">
        <f>'Sort by Ship Days Late'!AG21</f>
        <v>4730</v>
      </c>
      <c r="F48" s="24">
        <f>'Sort by Ship Days Late'!AH21</f>
        <v>25</v>
      </c>
      <c r="G48" s="24">
        <f>'Sort by Ship Days Late'!AI21</f>
        <v>200</v>
      </c>
      <c r="H48" s="24">
        <f>'Sort by Ship Days Late'!AJ21</f>
        <v>0</v>
      </c>
      <c r="I48" s="24">
        <f>'Sort by Ship Days Late'!AK21</f>
        <v>400</v>
      </c>
      <c r="J48" s="24">
        <f>'Sort by Ship Days Late'!AL21</f>
        <v>0</v>
      </c>
      <c r="K48" s="34">
        <f t="shared" si="14"/>
        <v>600</v>
      </c>
      <c r="L48" s="34"/>
      <c r="M48" s="34"/>
      <c r="N48" s="34"/>
      <c r="O48" s="34"/>
      <c r="P48" s="67">
        <f>'Sort by SO Date'!BA48</f>
        <v>43252</v>
      </c>
      <c r="Q48" s="67">
        <f>'Sort by SO Date'!BB48</f>
        <v>43340</v>
      </c>
      <c r="R48" s="67" t="str">
        <f>'Sort by SO Date'!BC48</f>
        <v>NI2020bf24-REV4.8</v>
      </c>
      <c r="S48" s="71" t="str">
        <f>'Sort by SO Date'!BD48</f>
        <v>46167</v>
      </c>
      <c r="T48" s="67" t="str">
        <f>'Sort by SO Date'!BE48</f>
        <v>6157</v>
      </c>
      <c r="U48" s="71">
        <f>'Sort by SO Date'!BF48</f>
        <v>100.07764009727447</v>
      </c>
      <c r="V48" s="71">
        <f>'Sort by SO Date'!BU48</f>
        <v>123</v>
      </c>
      <c r="W48" s="71">
        <f>'Sort by SO Date'!BV48</f>
        <v>0</v>
      </c>
      <c r="X48" s="71">
        <f>'Sort by SO Date'!BW48</f>
        <v>0</v>
      </c>
      <c r="Y48" s="71">
        <f>'Sort by SO Date'!BX48</f>
        <v>0</v>
      </c>
      <c r="Z48" s="71">
        <f t="shared" si="12"/>
        <v>123</v>
      </c>
      <c r="AA48" s="34"/>
      <c r="AB48" s="34"/>
      <c r="AC48" s="34"/>
    </row>
    <row r="49" spans="1:29" s="24" customFormat="1" x14ac:dyDescent="0.25">
      <c r="A49" s="46">
        <f>'Sort by Ship Days Late'!AC22</f>
        <v>43097</v>
      </c>
      <c r="B49" s="46">
        <f>'Sort by Ship Days Late'!AD22</f>
        <v>43334</v>
      </c>
      <c r="C49" s="24" t="str">
        <f>'Sort by Ship Days Late'!AE22</f>
        <v>NH2054bf34 Rev1.9</v>
      </c>
      <c r="D49" s="24" t="str">
        <f>'Sort by Ship Days Late'!AF22</f>
        <v>44682</v>
      </c>
      <c r="E49" s="24" t="str">
        <f>'Sort by Ship Days Late'!AG22</f>
        <v>8561</v>
      </c>
      <c r="F49" s="24">
        <f>'Sort by Ship Days Late'!AH22</f>
        <v>25</v>
      </c>
      <c r="G49" s="24">
        <f>'Sort by Ship Days Late'!AI22</f>
        <v>100</v>
      </c>
      <c r="H49" s="24">
        <f>'Sort by Ship Days Late'!AJ22</f>
        <v>0</v>
      </c>
      <c r="I49" s="24">
        <f>'Sort by Ship Days Late'!AK22</f>
        <v>0</v>
      </c>
      <c r="J49" s="24">
        <f>'Sort by Ship Days Late'!AL22</f>
        <v>0</v>
      </c>
      <c r="K49" s="34">
        <f t="shared" si="14"/>
        <v>100</v>
      </c>
      <c r="L49" s="34"/>
      <c r="M49" s="34"/>
      <c r="N49" s="34"/>
      <c r="O49" s="34"/>
      <c r="P49" s="67" t="str">
        <f>'Sort by SO Date'!BA50</f>
        <v>31 others</v>
      </c>
      <c r="Q49" s="67" t="str">
        <f>'Sort by SO Date'!BB50</f>
        <v>31 others</v>
      </c>
      <c r="R49" s="67" t="str">
        <f>'Sort by SO Date'!BC50</f>
        <v>&lt;various&gt;</v>
      </c>
      <c r="S49" s="71" t="str">
        <f>'Sort by SO Date'!BD50</f>
        <v>&lt;various&gt;</v>
      </c>
      <c r="T49" s="67" t="str">
        <f>'Sort by SO Date'!BE50</f>
        <v>31 others</v>
      </c>
      <c r="U49" s="71">
        <f>'Sort by SO Date'!BF50</f>
        <v>713.87517344543085</v>
      </c>
      <c r="V49" s="71">
        <f>'Sort by SO Date'!BU50</f>
        <v>1011</v>
      </c>
      <c r="W49" s="71">
        <f>'Sort by SO Date'!BV50</f>
        <v>46304</v>
      </c>
      <c r="X49" s="71">
        <f>'Sort by SO Date'!BW50</f>
        <v>46067</v>
      </c>
      <c r="Y49" s="71">
        <f>'Sort by SO Date'!BX50</f>
        <v>47489</v>
      </c>
      <c r="Z49" s="71">
        <f t="shared" si="12"/>
        <v>140871</v>
      </c>
      <c r="AA49" s="34"/>
      <c r="AB49" s="34"/>
      <c r="AC49" s="34"/>
    </row>
    <row r="50" spans="1:29" s="24" customFormat="1" x14ac:dyDescent="0.25">
      <c r="A50" s="46">
        <f>'Sort by Ship Days Late'!AC23</f>
        <v>43137</v>
      </c>
      <c r="B50" s="46">
        <f>'Sort by Ship Days Late'!AD23</f>
        <v>43516</v>
      </c>
      <c r="C50" s="24" t="str">
        <f>'Sort by Ship Days Late'!AE23</f>
        <v>NH2054cs34 Rev1.0</v>
      </c>
      <c r="D50" s="24" t="str">
        <f>'Sort by Ship Days Late'!AF23</f>
        <v>45059</v>
      </c>
      <c r="E50" s="24" t="str">
        <f>'Sort by Ship Days Late'!AG23</f>
        <v>5741</v>
      </c>
      <c r="F50" s="24">
        <f>'Sort by Ship Days Late'!AH23</f>
        <v>25</v>
      </c>
      <c r="G50" s="24">
        <f>'Sort by Ship Days Late'!AI23</f>
        <v>90</v>
      </c>
      <c r="H50" s="24">
        <f>'Sort by Ship Days Late'!AJ23</f>
        <v>0</v>
      </c>
      <c r="I50" s="24">
        <f>'Sort by Ship Days Late'!AK23</f>
        <v>0</v>
      </c>
      <c r="J50" s="24">
        <f>'Sort by Ship Days Late'!AL23</f>
        <v>72</v>
      </c>
      <c r="K50" s="34">
        <f t="shared" si="14"/>
        <v>162</v>
      </c>
      <c r="L50" s="34"/>
      <c r="M50" s="34"/>
      <c r="N50" s="34"/>
      <c r="O50" s="34"/>
      <c r="P50" s="67"/>
      <c r="Q50" s="67"/>
      <c r="R50" s="67"/>
      <c r="S50" s="71"/>
      <c r="T50" s="67"/>
      <c r="U50" s="71"/>
      <c r="V50" s="71"/>
      <c r="W50" s="71"/>
      <c r="X50" s="71"/>
      <c r="Y50" s="71"/>
      <c r="Z50" s="71"/>
      <c r="AA50" s="34"/>
      <c r="AB50" s="34"/>
      <c r="AC50" s="34"/>
    </row>
    <row r="51" spans="1:29" s="24" customFormat="1" x14ac:dyDescent="0.25">
      <c r="A51" s="46">
        <f>'Sort by Ship Days Late'!AC24</f>
        <v>43280</v>
      </c>
      <c r="B51" s="46">
        <f>'Sort by Ship Days Late'!AD24</f>
        <v>43556</v>
      </c>
      <c r="C51" s="24" t="str">
        <f>'Sort by Ship Days Late'!AE24</f>
        <v>ND2034an31 Rev1.1</v>
      </c>
      <c r="D51" s="24" t="str">
        <f>'Sort by Ship Days Late'!AF24</f>
        <v>46426</v>
      </c>
      <c r="E51" s="24" t="str">
        <f>'Sort by Ship Days Late'!AG24</f>
        <v>6801</v>
      </c>
      <c r="F51" s="24">
        <f>'Sort by Ship Days Late'!AH24</f>
        <v>25</v>
      </c>
      <c r="G51" s="24">
        <f>'Sort by Ship Days Late'!AI24</f>
        <v>75</v>
      </c>
      <c r="H51" s="24">
        <f>'Sort by Ship Days Late'!AJ24</f>
        <v>0</v>
      </c>
      <c r="I51" s="24">
        <f>'Sort by Ship Days Late'!AK24</f>
        <v>0</v>
      </c>
      <c r="J51" s="24">
        <f>'Sort by Ship Days Late'!AL24</f>
        <v>0</v>
      </c>
      <c r="K51" s="34">
        <f>SUM(G51:J51)</f>
        <v>75</v>
      </c>
      <c r="L51" s="34"/>
      <c r="M51" s="34"/>
      <c r="N51" s="34"/>
      <c r="O51" s="34"/>
      <c r="P51" s="67"/>
      <c r="Q51" s="67"/>
      <c r="R51" s="67"/>
      <c r="S51" s="71"/>
      <c r="T51" s="67"/>
      <c r="U51" s="71"/>
      <c r="V51" s="71"/>
      <c r="W51" s="71"/>
      <c r="X51" s="71"/>
      <c r="Y51" s="71"/>
      <c r="Z51" s="71"/>
      <c r="AA51" s="34"/>
      <c r="AB51" s="34"/>
      <c r="AC51" s="34"/>
    </row>
    <row r="52" spans="1:29" s="24" customFormat="1" x14ac:dyDescent="0.25">
      <c r="A52" s="46">
        <f>'Sort by Ship Days Late'!AC25</f>
        <v>43312</v>
      </c>
      <c r="B52" s="46">
        <f>'Sort by Ship Days Late'!AD25</f>
        <v>43332</v>
      </c>
      <c r="C52" s="24" t="str">
        <f>'Sort by Ship Days Late'!AE25</f>
        <v>NFD459A35 REV0.1</v>
      </c>
      <c r="D52" s="24" t="str">
        <f>'Sort by Ship Days Late'!AF25</f>
        <v>46689</v>
      </c>
      <c r="E52" s="24" t="str">
        <f>'Sort by Ship Days Late'!AG25</f>
        <v>3700</v>
      </c>
      <c r="F52" s="24">
        <f>'Sort by Ship Days Late'!AH25</f>
        <v>25</v>
      </c>
      <c r="G52" s="24">
        <f>'Sort by Ship Days Late'!AI25</f>
        <v>53</v>
      </c>
      <c r="H52" s="24">
        <f>'Sort by Ship Days Late'!AJ25</f>
        <v>0</v>
      </c>
      <c r="I52" s="24">
        <f>'Sort by Ship Days Late'!AK25</f>
        <v>0</v>
      </c>
      <c r="J52" s="24">
        <f>'Sort by Ship Days Late'!AL25</f>
        <v>0</v>
      </c>
      <c r="K52" s="34">
        <f t="shared" ref="K52:K54" si="15">SUM(G52:J52)</f>
        <v>53</v>
      </c>
      <c r="L52" s="34"/>
      <c r="M52" s="34"/>
      <c r="N52" s="34"/>
      <c r="O52" s="34"/>
      <c r="P52" s="67"/>
      <c r="Q52" s="67"/>
      <c r="R52" s="67"/>
      <c r="S52" s="71"/>
      <c r="T52" s="67"/>
      <c r="U52" s="71"/>
      <c r="V52" s="71"/>
      <c r="W52" s="71"/>
      <c r="X52" s="71"/>
      <c r="Y52" s="71"/>
      <c r="Z52" s="71"/>
      <c r="AA52" s="34"/>
      <c r="AB52" s="34"/>
      <c r="AC52" s="34"/>
    </row>
    <row r="53" spans="1:29" s="24" customFormat="1" x14ac:dyDescent="0.25">
      <c r="A53" s="46">
        <f>'Sort by Ship Days Late'!AC26</f>
        <v>43252</v>
      </c>
      <c r="B53" s="46">
        <f>'Sort by Ship Days Late'!AD26</f>
        <v>43339</v>
      </c>
      <c r="C53" s="24" t="str">
        <f>'Sort by Ship Days Late'!AE26</f>
        <v>PH2054bf34 Rev 1.4</v>
      </c>
      <c r="D53" s="24" t="str">
        <f>'Sort by Ship Days Late'!AF26</f>
        <v>46165</v>
      </c>
      <c r="E53" s="24" t="str">
        <f>'Sort by Ship Days Late'!AG26</f>
        <v>7951</v>
      </c>
      <c r="F53" s="24">
        <f>'Sort by Ship Days Late'!AH26</f>
        <v>24</v>
      </c>
      <c r="G53" s="24">
        <f>'Sort by Ship Days Late'!AI26</f>
        <v>150</v>
      </c>
      <c r="H53" s="24">
        <f>'Sort by Ship Days Late'!AJ26</f>
        <v>0</v>
      </c>
      <c r="I53" s="24">
        <f>'Sort by Ship Days Late'!AK26</f>
        <v>0</v>
      </c>
      <c r="J53" s="24">
        <f>'Sort by Ship Days Late'!AL26</f>
        <v>0</v>
      </c>
      <c r="K53" s="34">
        <f t="shared" si="15"/>
        <v>150</v>
      </c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</row>
    <row r="54" spans="1:29" s="24" customFormat="1" x14ac:dyDescent="0.25">
      <c r="A54" s="46" t="str">
        <f>'Sort by Ship Days Late'!AC27</f>
        <v>&lt;various&gt;</v>
      </c>
      <c r="B54" s="46" t="str">
        <f>'Sort by Ship Days Late'!AD27</f>
        <v>&lt;various&gt;</v>
      </c>
      <c r="C54" s="24" t="str">
        <f>'Sort by Ship Days Late'!AE27</f>
        <v>&lt;various&gt;</v>
      </c>
      <c r="D54" s="24" t="str">
        <f>'Sort by Ship Days Late'!AF27</f>
        <v>79 others</v>
      </c>
      <c r="E54" s="24" t="str">
        <f>'Sort by Ship Days Late'!AG27</f>
        <v>79 others</v>
      </c>
      <c r="F54" s="24">
        <f>'Sort by Ship Days Late'!AH27</f>
        <v>0</v>
      </c>
      <c r="G54" s="24">
        <f>'Sort by Ship Days Late'!AI27</f>
        <v>-4306</v>
      </c>
      <c r="H54" s="24">
        <f>'Sort by Ship Days Late'!AJ27</f>
        <v>-1150</v>
      </c>
      <c r="I54" s="24">
        <f>'Sort by Ship Days Late'!AK27</f>
        <v>-1550</v>
      </c>
      <c r="J54" s="24">
        <f>'Sort by Ship Days Late'!AL27</f>
        <v>-372</v>
      </c>
      <c r="K54" s="34">
        <f t="shared" si="15"/>
        <v>-7378</v>
      </c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</row>
    <row r="55" spans="1:29" s="24" customFormat="1" x14ac:dyDescent="0.25">
      <c r="A55" s="46"/>
      <c r="B55" s="46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</row>
    <row r="56" spans="1:29" s="79" customFormat="1" x14ac:dyDescent="0.25">
      <c r="A56" s="46"/>
      <c r="B56" s="46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</row>
    <row r="57" spans="1:29" s="24" customFormat="1" ht="18.75" x14ac:dyDescent="0.3">
      <c r="A57" s="100" t="s">
        <v>311</v>
      </c>
      <c r="B57" s="100"/>
      <c r="C57" s="100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</row>
    <row r="58" spans="1:29" s="24" customFormat="1" x14ac:dyDescent="0.25">
      <c r="A58" s="24" t="s">
        <v>2</v>
      </c>
      <c r="B58" s="24" t="s">
        <v>3</v>
      </c>
      <c r="C58" s="24" t="s">
        <v>6</v>
      </c>
      <c r="D58" s="24" t="s">
        <v>0</v>
      </c>
      <c r="E58" s="24" t="s">
        <v>5</v>
      </c>
      <c r="F58" s="24" t="s">
        <v>313</v>
      </c>
      <c r="G58" t="s">
        <v>518</v>
      </c>
      <c r="H58" s="24" t="s">
        <v>522</v>
      </c>
      <c r="I58" s="24" t="s">
        <v>523</v>
      </c>
      <c r="J58" s="24" t="s">
        <v>524</v>
      </c>
      <c r="K58" s="34" t="s">
        <v>469</v>
      </c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</row>
    <row r="59" spans="1:29" s="24" customFormat="1" x14ac:dyDescent="0.25">
      <c r="A59" s="22">
        <f>'Sort by LATE $$'!AK5</f>
        <v>43224</v>
      </c>
      <c r="B59" s="20">
        <f>'Sort by LATE $$'!AL5</f>
        <v>43502</v>
      </c>
      <c r="C59" s="24" t="str">
        <f>'Sort by LATE $$'!AM5</f>
        <v>NHD379B34 REV1.0</v>
      </c>
      <c r="D59" s="35" t="str">
        <f>'Sort by LATE $$'!AN5</f>
        <v>45940</v>
      </c>
      <c r="E59" s="34" t="str">
        <f>'Sort by LATE $$'!AO5</f>
        <v>3892</v>
      </c>
      <c r="F59" s="14">
        <f>'Sort by LATE $$'!AP5</f>
        <v>1546.5335028788375</v>
      </c>
      <c r="G59" s="40">
        <f>'Sort by LATE $$'!AS5</f>
        <v>1700</v>
      </c>
      <c r="H59" s="40">
        <f>'Sort by LATE $$'!AT5</f>
        <v>1440</v>
      </c>
      <c r="I59" s="40">
        <f>'Sort by LATE $$'!AU5</f>
        <v>1440</v>
      </c>
      <c r="J59" s="40">
        <f>'Sort by LATE $$'!AV5</f>
        <v>1440</v>
      </c>
      <c r="K59" s="54">
        <f>SUM(G59:J59)</f>
        <v>6020</v>
      </c>
      <c r="L59" s="54"/>
      <c r="M59" s="54"/>
      <c r="N59" s="54"/>
      <c r="O59" s="54"/>
      <c r="P59" s="5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</row>
    <row r="60" spans="1:29" s="24" customFormat="1" x14ac:dyDescent="0.25">
      <c r="A60" s="22">
        <f>'Sort by LATE $$'!AK6</f>
        <v>43235</v>
      </c>
      <c r="B60" s="20">
        <f>'Sort by LATE $$'!AL6</f>
        <v>43455</v>
      </c>
      <c r="C60" s="24" t="str">
        <f>'Sort by LATE $$'!AM6</f>
        <v>NH2054bs34 Rev1.2</v>
      </c>
      <c r="D60" s="35" t="str">
        <f>'Sort by LATE $$'!AN6</f>
        <v>46021</v>
      </c>
      <c r="E60" s="34" t="str">
        <f>'Sort by LATE $$'!AO6</f>
        <v>7600</v>
      </c>
      <c r="F60" s="14">
        <f>'Sort by LATE $$'!AP6</f>
        <v>1472.3032432005161</v>
      </c>
      <c r="G60" s="40">
        <f>'Sort by LATE $$'!AS6</f>
        <v>1600</v>
      </c>
      <c r="H60" s="40">
        <f>'Sort by LATE $$'!AT6</f>
        <v>750</v>
      </c>
      <c r="I60" s="40">
        <f>'Sort by LATE $$'!AU6</f>
        <v>750</v>
      </c>
      <c r="J60" s="40">
        <f>'Sort by LATE $$'!AV6</f>
        <v>0</v>
      </c>
      <c r="K60" s="54">
        <f t="shared" ref="K60:K77" si="16">SUM(G60:J60)</f>
        <v>3100</v>
      </c>
      <c r="L60" s="54"/>
      <c r="M60" s="54"/>
      <c r="N60" s="54"/>
      <c r="O60" s="54"/>
      <c r="P60" s="5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</row>
    <row r="61" spans="1:29" s="24" customFormat="1" x14ac:dyDescent="0.25">
      <c r="A61" s="22">
        <f>'Sort by LATE $$'!AK7</f>
        <v>43186</v>
      </c>
      <c r="B61" s="20">
        <f>'Sort by LATE $$'!AL7</f>
        <v>43307</v>
      </c>
      <c r="C61" s="24" t="str">
        <f>'Sort by LATE $$'!AM7</f>
        <v>NHD379B34 REV1.0</v>
      </c>
      <c r="D61" s="35" t="str">
        <f>'Sort by LATE $$'!AN7</f>
        <v>45552</v>
      </c>
      <c r="E61" s="34" t="str">
        <f>'Sort by LATE $$'!AO7</f>
        <v>3892</v>
      </c>
      <c r="F61" s="14">
        <f>'Sort by LATE $$'!AP7</f>
        <v>609.51614525224772</v>
      </c>
      <c r="G61" s="40">
        <f>'Sort by LATE $$'!AS7</f>
        <v>670</v>
      </c>
      <c r="H61" s="40">
        <f>'Sort by LATE $$'!AT7</f>
        <v>0</v>
      </c>
      <c r="I61" s="40">
        <f>'Sort by LATE $$'!AU7</f>
        <v>0</v>
      </c>
      <c r="J61" s="40">
        <f>'Sort by LATE $$'!AV7</f>
        <v>0</v>
      </c>
      <c r="K61" s="54">
        <f t="shared" si="16"/>
        <v>670</v>
      </c>
      <c r="L61" s="54"/>
      <c r="M61" s="54"/>
      <c r="N61" s="54"/>
      <c r="O61" s="54"/>
      <c r="P61" s="5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</row>
    <row r="62" spans="1:29" s="24" customFormat="1" x14ac:dyDescent="0.25">
      <c r="A62" s="22">
        <f>'Sort by LATE $$'!AK8</f>
        <v>43182</v>
      </c>
      <c r="B62" s="20">
        <f>'Sort by LATE $$'!AL8</f>
        <v>43340</v>
      </c>
      <c r="C62" s="24" t="str">
        <f>'Sort by LATE $$'!AM8</f>
        <v>RH2024bd34-REV1.9</v>
      </c>
      <c r="D62" s="35" t="str">
        <f>'Sort by LATE $$'!AN8</f>
        <v>45521</v>
      </c>
      <c r="E62" s="34" t="str">
        <f>'Sort by LATE $$'!AO8</f>
        <v>4932</v>
      </c>
      <c r="F62" s="14">
        <f>'Sort by LATE $$'!AP8</f>
        <v>560.32253834672383</v>
      </c>
      <c r="G62" s="40">
        <f>'Sort by LATE $$'!AS8</f>
        <v>576</v>
      </c>
      <c r="H62" s="40">
        <f>'Sort by LATE $$'!AT8</f>
        <v>0</v>
      </c>
      <c r="I62" s="40">
        <f>'Sort by LATE $$'!AU8</f>
        <v>0</v>
      </c>
      <c r="J62" s="40">
        <f>'Sort by LATE $$'!AV8</f>
        <v>0</v>
      </c>
      <c r="K62" s="54">
        <f t="shared" si="16"/>
        <v>576</v>
      </c>
      <c r="L62" s="54"/>
      <c r="M62" s="54"/>
      <c r="N62" s="54"/>
      <c r="O62" s="54"/>
      <c r="P62" s="5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</row>
    <row r="63" spans="1:29" x14ac:dyDescent="0.25">
      <c r="A63" s="22">
        <f>'Sort by LATE $$'!AK9</f>
        <v>43104</v>
      </c>
      <c r="B63" s="20">
        <f>'Sort by LATE $$'!AL9</f>
        <v>43371</v>
      </c>
      <c r="C63" s="24" t="str">
        <f>'Sort by LATE $$'!AM9</f>
        <v>ND2054bl31Rev1.3</v>
      </c>
      <c r="D63" s="35" t="str">
        <f>'Sort by LATE $$'!AN9</f>
        <v>44722</v>
      </c>
      <c r="E63" s="34" t="str">
        <f>'Sort by LATE $$'!AO9</f>
        <v>4985</v>
      </c>
      <c r="F63" s="14">
        <f>'Sort by LATE $$'!AP9</f>
        <v>505.1806836651628</v>
      </c>
      <c r="G63" s="40">
        <f>'Sort by LATE $$'!AS9</f>
        <v>800</v>
      </c>
      <c r="H63" s="40">
        <f>'Sort by LATE $$'!AT9</f>
        <v>0</v>
      </c>
      <c r="I63" s="40">
        <f>'Sort by LATE $$'!AU9</f>
        <v>400</v>
      </c>
      <c r="J63" s="40">
        <f>'Sort by LATE $$'!AV9</f>
        <v>0</v>
      </c>
      <c r="K63" s="54">
        <f t="shared" si="16"/>
        <v>1200</v>
      </c>
      <c r="L63" s="54"/>
      <c r="M63" s="54"/>
      <c r="N63" s="54"/>
      <c r="O63" s="54"/>
      <c r="P63" s="5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</row>
    <row r="64" spans="1:29" x14ac:dyDescent="0.25">
      <c r="A64" s="22">
        <f>'Sort by LATE $$'!AK10</f>
        <v>43221</v>
      </c>
      <c r="B64" s="20">
        <f>'Sort by LATE $$'!AL10</f>
        <v>43404</v>
      </c>
      <c r="C64" s="24" t="str">
        <f>'Sort by LATE $$'!AM10</f>
        <v>RH2024cr34 REV1.1</v>
      </c>
      <c r="D64" s="35" t="str">
        <f>'Sort by LATE $$'!AN10</f>
        <v>45895</v>
      </c>
      <c r="E64" s="34" t="str">
        <f>'Sort by LATE $$'!AO10</f>
        <v>6715</v>
      </c>
      <c r="F64" s="14">
        <f>'Sort by LATE $$'!AP10</f>
        <v>380.27221188775121</v>
      </c>
      <c r="G64" s="40">
        <f>'Sort by LATE $$'!AS10</f>
        <v>390</v>
      </c>
      <c r="H64" s="40">
        <f>'Sort by LATE $$'!AT10</f>
        <v>200</v>
      </c>
      <c r="I64" s="40">
        <f>'Sort by LATE $$'!AU10</f>
        <v>0</v>
      </c>
      <c r="J64" s="40">
        <f>'Sort by LATE $$'!AV10</f>
        <v>0</v>
      </c>
      <c r="K64" s="54">
        <f t="shared" si="16"/>
        <v>590</v>
      </c>
      <c r="L64" s="54"/>
      <c r="M64" s="54"/>
      <c r="N64" s="54"/>
      <c r="O64" s="54"/>
      <c r="P64" s="5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</row>
    <row r="65" spans="1:29" x14ac:dyDescent="0.25">
      <c r="A65" s="22">
        <f>'Sort by LATE $$'!AK11</f>
        <v>43157</v>
      </c>
      <c r="B65" s="20">
        <f>'Sort by LATE $$'!AL11</f>
        <v>43375</v>
      </c>
      <c r="C65" s="24" t="str">
        <f>'Sort by LATE $$'!AM11</f>
        <v>ND2034bt34 Rev1.3</v>
      </c>
      <c r="D65" s="35" t="str">
        <f>'Sort by LATE $$'!AN11</f>
        <v>45283</v>
      </c>
      <c r="E65" s="34" t="str">
        <f>'Sort by LATE $$'!AO11</f>
        <v>3282</v>
      </c>
      <c r="F65" s="14">
        <f>'Sort by LATE $$'!AP11</f>
        <v>324.65502149086825</v>
      </c>
      <c r="G65" s="40">
        <f>'Sort by LATE $$'!AS11</f>
        <v>500</v>
      </c>
      <c r="H65" s="40">
        <f>'Sort by LATE $$'!AT11</f>
        <v>0</v>
      </c>
      <c r="I65" s="40">
        <f>'Sort by LATE $$'!AU11</f>
        <v>250</v>
      </c>
      <c r="J65" s="40">
        <f>'Sort by LATE $$'!AV11</f>
        <v>0</v>
      </c>
      <c r="K65" s="54">
        <f t="shared" si="16"/>
        <v>750</v>
      </c>
      <c r="L65" s="54"/>
      <c r="M65" s="54"/>
      <c r="N65" s="54"/>
      <c r="O65" s="54"/>
      <c r="P65" s="5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</row>
    <row r="66" spans="1:29" x14ac:dyDescent="0.25">
      <c r="A66" s="22">
        <f>'Sort by LATE $$'!AK12</f>
        <v>43235</v>
      </c>
      <c r="B66" s="20">
        <f>'Sort by LATE $$'!AL12</f>
        <v>43417</v>
      </c>
      <c r="C66" s="24" t="str">
        <f>'Sort by LATE $$'!AM12</f>
        <v>NH2054bs34 Rev1.2</v>
      </c>
      <c r="D66" s="35" t="str">
        <f>'Sort by LATE $$'!AN12</f>
        <v>46022</v>
      </c>
      <c r="E66" s="34" t="str">
        <f>'Sort by LATE $$'!AO12</f>
        <v>7600</v>
      </c>
      <c r="F66" s="14">
        <f>'Sort by LATE $$'!AP12</f>
        <v>322.06633445011289</v>
      </c>
      <c r="G66" s="40">
        <f>'Sort by LATE $$'!AS12</f>
        <v>350</v>
      </c>
      <c r="H66" s="40">
        <f>'Sort by LATE $$'!AT12</f>
        <v>0</v>
      </c>
      <c r="I66" s="40">
        <f>'Sort by LATE $$'!AU12</f>
        <v>0</v>
      </c>
      <c r="J66" s="40">
        <f>'Sort by LATE $$'!AV12</f>
        <v>0</v>
      </c>
      <c r="K66" s="54">
        <f t="shared" si="16"/>
        <v>350</v>
      </c>
      <c r="L66" s="54"/>
      <c r="M66" s="54"/>
      <c r="N66" s="54"/>
      <c r="O66" s="54"/>
      <c r="P66" s="54"/>
      <c r="Q66" s="34"/>
      <c r="R66" s="34"/>
      <c r="S66" s="34"/>
      <c r="T66" s="47"/>
      <c r="U66" s="34"/>
      <c r="V66" s="34"/>
      <c r="W66" s="34"/>
      <c r="X66" s="34"/>
      <c r="Y66" s="34"/>
      <c r="Z66" s="34"/>
      <c r="AA66" s="34"/>
      <c r="AB66" s="34"/>
      <c r="AC66" s="34"/>
    </row>
    <row r="67" spans="1:29" x14ac:dyDescent="0.25">
      <c r="A67" s="22">
        <f>'Sort by LATE $$'!AK13</f>
        <v>43220</v>
      </c>
      <c r="B67" s="20">
        <f>'Sort by LATE $$'!AL13</f>
        <v>43363</v>
      </c>
      <c r="C67" s="24" t="str">
        <f>'Sort by LATE $$'!AM13</f>
        <v>NL2024bs22-REV1.8</v>
      </c>
      <c r="D67" s="35" t="str">
        <f>'Sort by LATE $$'!AN13</f>
        <v>45876</v>
      </c>
      <c r="E67" s="34" t="str">
        <f>'Sort by LATE $$'!AO13</f>
        <v>7600</v>
      </c>
      <c r="F67" s="14">
        <f>'Sort by LATE $$'!AP13</f>
        <v>314.90081232499915</v>
      </c>
      <c r="G67" s="40">
        <f>'Sort by LATE $$'!AS13</f>
        <v>300</v>
      </c>
      <c r="H67" s="40">
        <f>'Sort by LATE $$'!AT13</f>
        <v>0</v>
      </c>
      <c r="I67" s="40">
        <f>'Sort by LATE $$'!AU13</f>
        <v>0</v>
      </c>
      <c r="J67" s="40">
        <f>'Sort by LATE $$'!AV13</f>
        <v>300</v>
      </c>
      <c r="K67" s="54">
        <f t="shared" si="16"/>
        <v>600</v>
      </c>
      <c r="L67" s="54"/>
      <c r="M67" s="54"/>
      <c r="N67" s="54"/>
      <c r="O67" s="54"/>
      <c r="P67" s="5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</row>
    <row r="68" spans="1:29" x14ac:dyDescent="0.25">
      <c r="A68" s="22">
        <f>'Sort by LATE $$'!AK14</f>
        <v>43220</v>
      </c>
      <c r="B68" s="20">
        <f>'Sort by LATE $$'!AL14</f>
        <v>43334</v>
      </c>
      <c r="C68" s="24" t="str">
        <f>'Sort by LATE $$'!AM14</f>
        <v>NL2024bs22-REV1.8</v>
      </c>
      <c r="D68" s="35" t="str">
        <f>'Sort by LATE $$'!AN14</f>
        <v>45875</v>
      </c>
      <c r="E68" s="34" t="str">
        <f>'Sort by LATE $$'!AO14</f>
        <v>7600</v>
      </c>
      <c r="F68" s="14">
        <f>'Sort by LATE $$'!AP14</f>
        <v>314.90081232499915</v>
      </c>
      <c r="G68" s="40">
        <f>'Sort by LATE $$'!AS14</f>
        <v>300</v>
      </c>
      <c r="H68" s="40">
        <f>'Sort by LATE $$'!AT14</f>
        <v>0</v>
      </c>
      <c r="I68" s="40">
        <f>'Sort by LATE $$'!AU14</f>
        <v>0</v>
      </c>
      <c r="J68" s="40">
        <f>'Sort by LATE $$'!AV14</f>
        <v>0</v>
      </c>
      <c r="K68" s="54">
        <f t="shared" si="16"/>
        <v>300</v>
      </c>
      <c r="L68" s="54"/>
      <c r="M68" s="54"/>
      <c r="N68" s="54"/>
      <c r="O68" s="54"/>
      <c r="P68" s="5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</row>
    <row r="69" spans="1:29" x14ac:dyDescent="0.25">
      <c r="A69" s="22">
        <f>'Sort by LATE $$'!AK15</f>
        <v>42991</v>
      </c>
      <c r="B69" s="20">
        <f>'Sort by LATE $$'!AL15</f>
        <v>43579</v>
      </c>
      <c r="C69" s="24" t="str">
        <f>'Sort by LATE $$'!AM15</f>
        <v>NL2044ad22-REV1.3</v>
      </c>
      <c r="D69" s="35" t="str">
        <f>'Sort by LATE $$'!AN15</f>
        <v>43709</v>
      </c>
      <c r="E69" s="34" t="str">
        <f>'Sort by LATE $$'!AO15</f>
        <v>2116</v>
      </c>
      <c r="F69" s="14">
        <f>'Sort by LATE $$'!AP15</f>
        <v>308.61790054418509</v>
      </c>
      <c r="G69" s="40">
        <f>'Sort by LATE $$'!AS15</f>
        <v>250</v>
      </c>
      <c r="H69" s="40">
        <f>'Sort by LATE $$'!AT15</f>
        <v>0</v>
      </c>
      <c r="I69" s="40">
        <f>'Sort by LATE $$'!AU15</f>
        <v>250</v>
      </c>
      <c r="J69" s="40">
        <f>'Sort by LATE $$'!AV15</f>
        <v>250</v>
      </c>
      <c r="K69" s="54">
        <f t="shared" si="16"/>
        <v>750</v>
      </c>
      <c r="L69" s="54"/>
      <c r="M69" s="54"/>
      <c r="N69" s="54"/>
      <c r="O69" s="54"/>
      <c r="P69" s="5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</row>
    <row r="70" spans="1:29" x14ac:dyDescent="0.25">
      <c r="A70" s="22">
        <f>'Sort by LATE $$'!AK16</f>
        <v>43206</v>
      </c>
      <c r="B70" s="20">
        <f>'Sort by LATE $$'!AL16</f>
        <v>43434</v>
      </c>
      <c r="C70" s="24" t="str">
        <f>'Sort by LATE $$'!AM16</f>
        <v>RH2024bf34-REV2.0</v>
      </c>
      <c r="D70" s="35" t="str">
        <f>'Sort by LATE $$'!AN16</f>
        <v>45745</v>
      </c>
      <c r="E70" s="34" t="str">
        <f>'Sort by LATE $$'!AO16</f>
        <v>4059</v>
      </c>
      <c r="F70" s="14">
        <f>'Sort by LATE $$'!AP16</f>
        <v>238.79614304950525</v>
      </c>
      <c r="G70" s="40">
        <f>'Sort by LATE $$'!AS16</f>
        <v>270</v>
      </c>
      <c r="H70" s="40">
        <f>'Sort by LATE $$'!AT16</f>
        <v>0</v>
      </c>
      <c r="I70" s="40">
        <f>'Sort by LATE $$'!AU16</f>
        <v>0</v>
      </c>
      <c r="J70" s="40">
        <f>'Sort by LATE $$'!AV16</f>
        <v>0</v>
      </c>
      <c r="K70" s="54">
        <f t="shared" si="16"/>
        <v>270</v>
      </c>
      <c r="L70" s="54"/>
      <c r="M70" s="54"/>
      <c r="N70" s="54"/>
      <c r="O70" s="54"/>
      <c r="P70" s="5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</row>
    <row r="71" spans="1:29" x14ac:dyDescent="0.25">
      <c r="A71" s="22">
        <f>'Sort by LATE $$'!AK17</f>
        <v>43235</v>
      </c>
      <c r="B71" s="20">
        <f>'Sort by LATE $$'!AL17</f>
        <v>43430</v>
      </c>
      <c r="C71" s="24" t="str">
        <f>'Sort by LATE $$'!AM17</f>
        <v>Ni2040as29 REV2.4</v>
      </c>
      <c r="D71" s="35" t="str">
        <f>'Sort by LATE $$'!AN17</f>
        <v>46037</v>
      </c>
      <c r="E71" s="34" t="str">
        <f>'Sort by LATE $$'!AO17</f>
        <v>3028</v>
      </c>
      <c r="F71" s="14">
        <f>'Sort by LATE $$'!AP17</f>
        <v>185.20258709151156</v>
      </c>
      <c r="G71" s="40">
        <f>'Sort by LATE $$'!AS17</f>
        <v>200</v>
      </c>
      <c r="H71" s="40">
        <f>'Sort by LATE $$'!AT17</f>
        <v>0</v>
      </c>
      <c r="I71" s="40">
        <f>'Sort by LATE $$'!AU17</f>
        <v>0</v>
      </c>
      <c r="J71" s="40">
        <f>'Sort by LATE $$'!AV17</f>
        <v>200</v>
      </c>
      <c r="K71" s="54">
        <f t="shared" si="16"/>
        <v>400</v>
      </c>
      <c r="L71" s="54"/>
      <c r="M71" s="54"/>
      <c r="N71" s="54"/>
      <c r="O71" s="54"/>
      <c r="P71" s="5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</row>
    <row r="72" spans="1:29" x14ac:dyDescent="0.25">
      <c r="A72" s="22">
        <f>'Sort by LATE $$'!AK18</f>
        <v>43262</v>
      </c>
      <c r="B72" s="20">
        <f>'Sort by LATE $$'!AL18</f>
        <v>43362</v>
      </c>
      <c r="C72" s="24" t="str">
        <f>'Sort by LATE $$'!AM18</f>
        <v>NF2040ci24 REV1.3</v>
      </c>
      <c r="D72" s="35" t="str">
        <f>'Sort by LATE $$'!AN18</f>
        <v>46234</v>
      </c>
      <c r="E72" s="34" t="str">
        <f>'Sort by LATE $$'!AO18</f>
        <v>4839</v>
      </c>
      <c r="F72" s="14">
        <f>'Sort by LATE $$'!AP18</f>
        <v>177.56846256710466</v>
      </c>
      <c r="G72" s="40">
        <f>'Sort by LATE $$'!AS18</f>
        <v>250</v>
      </c>
      <c r="H72" s="40">
        <f>'Sort by LATE $$'!AT18</f>
        <v>250</v>
      </c>
      <c r="I72" s="40">
        <f>'Sort by LATE $$'!AU18</f>
        <v>0</v>
      </c>
      <c r="J72" s="40">
        <f>'Sort by LATE $$'!AV18</f>
        <v>0</v>
      </c>
      <c r="K72" s="54">
        <f t="shared" si="16"/>
        <v>500</v>
      </c>
      <c r="L72" s="54"/>
      <c r="M72" s="54"/>
      <c r="N72" s="54"/>
      <c r="O72" s="54"/>
      <c r="P72" s="5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</row>
    <row r="73" spans="1:29" x14ac:dyDescent="0.25">
      <c r="A73" s="22">
        <f>'Sort by LATE $$'!AK19</f>
        <v>43090</v>
      </c>
      <c r="B73" s="20">
        <f>'Sort by LATE $$'!AL19</f>
        <v>43433</v>
      </c>
      <c r="C73" s="24" t="str">
        <f>'Sort by LATE $$'!AM19</f>
        <v>Ni2020bk24-REV1.5</v>
      </c>
      <c r="D73" s="35" t="str">
        <f>'Sort by LATE $$'!AN19</f>
        <v>44667</v>
      </c>
      <c r="E73" s="34" t="str">
        <f>'Sort by LATE $$'!AO19</f>
        <v>4730</v>
      </c>
      <c r="F73" s="14">
        <f>'Sort by LATE $$'!AP19</f>
        <v>166.87704860264921</v>
      </c>
      <c r="G73" s="40">
        <f>'Sort by LATE $$'!AS19</f>
        <v>200</v>
      </c>
      <c r="H73" s="40">
        <f>'Sort by LATE $$'!AT19</f>
        <v>0</v>
      </c>
      <c r="I73" s="40">
        <f>'Sort by LATE $$'!AU19</f>
        <v>400</v>
      </c>
      <c r="J73" s="40">
        <f>'Sort by LATE $$'!AV19</f>
        <v>0</v>
      </c>
      <c r="K73" s="54">
        <f t="shared" si="16"/>
        <v>600</v>
      </c>
      <c r="L73" s="54"/>
      <c r="M73" s="54"/>
      <c r="N73" s="54"/>
      <c r="O73" s="54"/>
      <c r="P73" s="5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</row>
    <row r="74" spans="1:29" x14ac:dyDescent="0.25">
      <c r="A74" s="22">
        <f>'Sort by LATE $$'!AK20</f>
        <v>43252</v>
      </c>
      <c r="B74" s="20">
        <f>'Sort by LATE $$'!AL20</f>
        <v>43339</v>
      </c>
      <c r="C74" s="24" t="str">
        <f>'Sort by LATE $$'!AM20</f>
        <v>PH2054bf34 Rev 1.4</v>
      </c>
      <c r="D74" s="35" t="str">
        <f>'Sort by LATE $$'!AN20</f>
        <v>46165</v>
      </c>
      <c r="E74" s="34" t="str">
        <f>'Sort by LATE $$'!AO20</f>
        <v>7951</v>
      </c>
      <c r="F74" s="14">
        <f>'Sort by LATE $$'!AP20</f>
        <v>163.83795731402952</v>
      </c>
      <c r="G74" s="40">
        <f>'Sort by LATE $$'!AS20</f>
        <v>150</v>
      </c>
      <c r="H74" s="40">
        <f>'Sort by LATE $$'!AT20</f>
        <v>0</v>
      </c>
      <c r="I74" s="40">
        <f>'Sort by LATE $$'!AU20</f>
        <v>0</v>
      </c>
      <c r="J74" s="40">
        <f>'Sort by LATE $$'!AV20</f>
        <v>0</v>
      </c>
      <c r="K74" s="54">
        <f t="shared" si="16"/>
        <v>150</v>
      </c>
      <c r="L74" s="54"/>
      <c r="M74" s="54"/>
      <c r="N74" s="54"/>
      <c r="O74" s="54"/>
      <c r="P74" s="5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</row>
    <row r="75" spans="1:29" x14ac:dyDescent="0.25">
      <c r="A75" s="22">
        <f>'Sort by LATE $$'!AK21</f>
        <v>43199</v>
      </c>
      <c r="B75" s="20">
        <f>'Sort by LATE $$'!AL21</f>
        <v>43343</v>
      </c>
      <c r="C75" s="24" t="str">
        <f>'Sort by LATE $$'!AM21</f>
        <v>ND2057bz24-Rev 1.2</v>
      </c>
      <c r="D75" s="35" t="str">
        <f>'Sort by LATE $$'!AN21</f>
        <v>45668</v>
      </c>
      <c r="E75" s="34" t="str">
        <f>'Sort by LATE $$'!AO21</f>
        <v>5404</v>
      </c>
      <c r="F75" s="14">
        <f>'Sort by LATE $$'!AP21</f>
        <v>134.28051976327461</v>
      </c>
      <c r="G75" s="40">
        <f>'Sort by LATE $$'!AS21</f>
        <v>240</v>
      </c>
      <c r="H75" s="40">
        <f>'Sort by LATE $$'!AT21</f>
        <v>0</v>
      </c>
      <c r="I75" s="40">
        <f>'Sort by LATE $$'!AU21</f>
        <v>0</v>
      </c>
      <c r="J75" s="40">
        <f>'Sort by LATE $$'!AV21</f>
        <v>0</v>
      </c>
      <c r="K75" s="54">
        <f t="shared" si="16"/>
        <v>240</v>
      </c>
      <c r="L75" s="54"/>
      <c r="M75" s="54"/>
      <c r="N75" s="54"/>
      <c r="O75" s="54"/>
      <c r="P75" s="5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</row>
    <row r="76" spans="1:29" x14ac:dyDescent="0.25">
      <c r="A76" s="22">
        <f>'Sort by LATE $$'!AK22</f>
        <v>43200</v>
      </c>
      <c r="B76" s="20">
        <f>'Sort by LATE $$'!AL22</f>
        <v>43495</v>
      </c>
      <c r="C76" s="24" t="str">
        <f>'Sort by LATE $$'!AM22</f>
        <v>ND2017ai29-REV1.2</v>
      </c>
      <c r="D76" s="35" t="str">
        <f>'Sort by LATE $$'!AN22</f>
        <v>45696</v>
      </c>
      <c r="E76" s="34" t="str">
        <f>'Sort by LATE $$'!AO22</f>
        <v>4350</v>
      </c>
      <c r="F76" s="14">
        <f>'Sort by LATE $$'!AP22</f>
        <v>114.66655215324893</v>
      </c>
      <c r="G76" s="40">
        <f>'Sort by LATE $$'!AS22</f>
        <v>200</v>
      </c>
      <c r="H76" s="40">
        <f>'Sort by LATE $$'!AT22</f>
        <v>200</v>
      </c>
      <c r="I76" s="40">
        <f>'Sort by LATE $$'!AU22</f>
        <v>0</v>
      </c>
      <c r="J76" s="40">
        <f>'Sort by LATE $$'!AV22</f>
        <v>0</v>
      </c>
      <c r="K76" s="54">
        <f t="shared" si="16"/>
        <v>400</v>
      </c>
      <c r="L76" s="54"/>
      <c r="M76" s="54"/>
      <c r="N76" s="54"/>
      <c r="O76" s="54"/>
      <c r="P76" s="5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</row>
    <row r="77" spans="1:29" s="24" customFormat="1" x14ac:dyDescent="0.25">
      <c r="A77" s="22" t="str">
        <f>'Sort by LATE $$'!AK25</f>
        <v>57 others</v>
      </c>
      <c r="B77" s="20" t="str">
        <f>'Sort by LATE $$'!AL25</f>
        <v>&lt;various&gt;</v>
      </c>
      <c r="C77" s="24" t="str">
        <f>'Sort by LATE $$'!AM25</f>
        <v>&lt;various&gt;</v>
      </c>
      <c r="D77" s="35" t="str">
        <f>'Sort by LATE $$'!AN25</f>
        <v>57 others</v>
      </c>
      <c r="E77" s="34" t="str">
        <f>'Sort by LATE $$'!AO25</f>
        <v>57 others</v>
      </c>
      <c r="F77" s="14">
        <f>'Sort by LATE $$'!AP25</f>
        <v>1614.2768494988231</v>
      </c>
      <c r="G77" s="40">
        <f>'Sort by LATE $$'!AS25</f>
        <v>2135</v>
      </c>
      <c r="H77" s="40">
        <f>'Sort by LATE $$'!AT25</f>
        <v>46054</v>
      </c>
      <c r="I77" s="40">
        <f>'Sort by LATE $$'!AU25</f>
        <v>46233</v>
      </c>
      <c r="J77" s="40">
        <f>'Sort by LATE $$'!AV25</f>
        <v>47561</v>
      </c>
      <c r="K77" s="54">
        <f t="shared" si="16"/>
        <v>141983</v>
      </c>
      <c r="L77" s="54"/>
      <c r="M77" s="54"/>
      <c r="N77" s="54"/>
      <c r="O77" s="54"/>
      <c r="P77" s="54"/>
      <c r="Q77" s="34"/>
      <c r="R77" s="34"/>
    </row>
    <row r="78" spans="1:29" s="79" customFormat="1" x14ac:dyDescent="0.25">
      <c r="A78" s="21"/>
      <c r="B78" s="20"/>
      <c r="D78" s="35"/>
      <c r="E78" s="34"/>
      <c r="F78" s="14"/>
      <c r="G78" s="40"/>
      <c r="H78" s="40"/>
      <c r="I78" s="40"/>
      <c r="J78" s="40"/>
      <c r="K78" s="54"/>
      <c r="L78" s="54"/>
      <c r="M78" s="54"/>
      <c r="N78" s="54"/>
      <c r="O78" s="54"/>
      <c r="P78" s="54"/>
      <c r="Q78" s="34"/>
      <c r="R78" s="34"/>
    </row>
    <row r="79" spans="1:29" s="24" customFormat="1" x14ac:dyDescent="0.25">
      <c r="A79"/>
      <c r="B79"/>
      <c r="C79"/>
      <c r="D79"/>
      <c r="E79"/>
      <c r="F79"/>
      <c r="G79"/>
      <c r="H79"/>
      <c r="I79"/>
      <c r="J79"/>
    </row>
    <row r="80" spans="1:29" s="24" customFormat="1" ht="18.75" x14ac:dyDescent="0.3">
      <c r="A80" s="100" t="s">
        <v>312</v>
      </c>
      <c r="B80" s="100"/>
      <c r="C80" s="100"/>
      <c r="D80" s="100"/>
      <c r="E80"/>
      <c r="F80"/>
      <c r="G80"/>
      <c r="H80"/>
      <c r="I80"/>
      <c r="J80"/>
    </row>
    <row r="81" spans="1:16" s="24" customFormat="1" x14ac:dyDescent="0.25">
      <c r="A81" s="24" t="s">
        <v>2</v>
      </c>
      <c r="B81" s="24" t="s">
        <v>3</v>
      </c>
      <c r="C81" s="24" t="s">
        <v>6</v>
      </c>
      <c r="D81" s="24" t="s">
        <v>0</v>
      </c>
      <c r="E81" s="24" t="s">
        <v>5</v>
      </c>
      <c r="F81" s="24" t="s">
        <v>518</v>
      </c>
      <c r="G81" s="11" t="s">
        <v>522</v>
      </c>
      <c r="H81" s="11" t="s">
        <v>523</v>
      </c>
      <c r="I81" s="11" t="s">
        <v>524</v>
      </c>
      <c r="J81" s="11" t="s">
        <v>469</v>
      </c>
    </row>
    <row r="82" spans="1:16" s="24" customFormat="1" x14ac:dyDescent="0.25">
      <c r="A82" s="22">
        <f>'Sort by LATE Qty-High'!AC3</f>
        <v>43224</v>
      </c>
      <c r="B82" s="20">
        <f>'Sort by LATE Qty-High'!AD3</f>
        <v>43502</v>
      </c>
      <c r="C82" s="24" t="str">
        <f>'Sort by LATE Qty-High'!AE3</f>
        <v>NHD379B34 REV1.0</v>
      </c>
      <c r="D82" s="35" t="str">
        <f>'Sort by LATE Qty-High'!AF3</f>
        <v>45940</v>
      </c>
      <c r="E82" s="34" t="str">
        <f>'Sort by LATE Qty-High'!AG3</f>
        <v>3892</v>
      </c>
      <c r="F82" s="12">
        <f>'Sort by LATE Qty-High'!AH3</f>
        <v>1700</v>
      </c>
      <c r="G82" s="12">
        <f>'Sort by LATE Qty-High'!AK3</f>
        <v>1440</v>
      </c>
      <c r="H82" s="12">
        <f>'Sort by LATE Qty-High'!AL3</f>
        <v>1440</v>
      </c>
      <c r="I82" s="12">
        <f>'Sort by LATE Qty-High'!AM3</f>
        <v>1440</v>
      </c>
      <c r="J82" s="12">
        <f>SUM(F82:I82)</f>
        <v>6020</v>
      </c>
    </row>
    <row r="83" spans="1:16" s="24" customFormat="1" x14ac:dyDescent="0.25">
      <c r="A83" s="22">
        <f>'Sort by LATE Qty-High'!AC4</f>
        <v>43235</v>
      </c>
      <c r="B83" s="20">
        <f>'Sort by LATE Qty-High'!AD4</f>
        <v>43455</v>
      </c>
      <c r="C83" s="24" t="str">
        <f>'Sort by LATE Qty-High'!AE4</f>
        <v>NH2054bs34 Rev1.2</v>
      </c>
      <c r="D83" s="35" t="str">
        <f>'Sort by LATE Qty-High'!AF4</f>
        <v>46021</v>
      </c>
      <c r="E83" s="34" t="str">
        <f>'Sort by LATE Qty-High'!AG4</f>
        <v>7600</v>
      </c>
      <c r="F83" s="12">
        <f>'Sort by LATE Qty-High'!AH4</f>
        <v>1600</v>
      </c>
      <c r="G83" s="12">
        <f>'Sort by LATE Qty-High'!AK4</f>
        <v>750</v>
      </c>
      <c r="H83" s="12">
        <f>'Sort by LATE Qty-High'!AL4</f>
        <v>750</v>
      </c>
      <c r="I83" s="12">
        <f>'Sort by LATE Qty-High'!AM4</f>
        <v>0</v>
      </c>
      <c r="J83" s="12">
        <f t="shared" ref="J83:J100" si="17">SUM(F83:I83)</f>
        <v>3100</v>
      </c>
    </row>
    <row r="84" spans="1:16" x14ac:dyDescent="0.25">
      <c r="A84" s="22">
        <f>'Sort by LATE Qty-High'!AC5</f>
        <v>43104</v>
      </c>
      <c r="B84" s="20">
        <f>'Sort by LATE Qty-High'!AD5</f>
        <v>43371</v>
      </c>
      <c r="C84" s="24" t="str">
        <f>'Sort by LATE Qty-High'!AE5</f>
        <v>ND2054bl31Rev1.3</v>
      </c>
      <c r="D84" s="35" t="str">
        <f>'Sort by LATE Qty-High'!AF5</f>
        <v>44722</v>
      </c>
      <c r="E84" s="34" t="str">
        <f>'Sort by LATE Qty-High'!AG5</f>
        <v>4985</v>
      </c>
      <c r="F84" s="12">
        <f>'Sort by LATE Qty-High'!AH5</f>
        <v>800</v>
      </c>
      <c r="G84" s="12">
        <f>'Sort by LATE Qty-High'!AK5</f>
        <v>0</v>
      </c>
      <c r="H84" s="12">
        <f>'Sort by LATE Qty-High'!AL5</f>
        <v>400</v>
      </c>
      <c r="I84" s="12">
        <f>'Sort by LATE Qty-High'!AM5</f>
        <v>0</v>
      </c>
      <c r="J84" s="12">
        <f t="shared" si="17"/>
        <v>1200</v>
      </c>
      <c r="P84"/>
    </row>
    <row r="85" spans="1:16" x14ac:dyDescent="0.25">
      <c r="A85" s="32">
        <f>'Sort by LATE Qty-High'!AC6</f>
        <v>43186</v>
      </c>
      <c r="B85" s="33">
        <f>'Sort by LATE Qty-High'!AD6</f>
        <v>43307</v>
      </c>
      <c r="C85" s="34" t="str">
        <f>'Sort by LATE Qty-High'!AE6</f>
        <v>NHD379B34 REV1.0</v>
      </c>
      <c r="D85" s="35" t="str">
        <f>'Sort by LATE Qty-High'!AF6</f>
        <v>45552</v>
      </c>
      <c r="E85" s="34" t="str">
        <f>'Sort by LATE Qty-High'!AG6</f>
        <v>3892</v>
      </c>
      <c r="F85" s="36">
        <f>'Sort by LATE Qty-High'!AH6</f>
        <v>670</v>
      </c>
      <c r="G85" s="36">
        <f>'Sort by LATE Qty-High'!AK6</f>
        <v>0</v>
      </c>
      <c r="H85" s="36">
        <f>'Sort by LATE Qty-High'!AL6</f>
        <v>0</v>
      </c>
      <c r="I85" s="36">
        <f>'Sort by LATE Qty-High'!AM6</f>
        <v>0</v>
      </c>
      <c r="J85" s="12">
        <f t="shared" si="17"/>
        <v>670</v>
      </c>
      <c r="P85"/>
    </row>
    <row r="86" spans="1:16" x14ac:dyDescent="0.25">
      <c r="A86" s="22">
        <f>'Sort by LATE Qty-High'!AC7</f>
        <v>43182</v>
      </c>
      <c r="B86" s="20">
        <f>'Sort by LATE Qty-High'!AD7</f>
        <v>43340</v>
      </c>
      <c r="C86" s="24" t="str">
        <f>'Sort by LATE Qty-High'!AE7</f>
        <v>RH2024bd34-REV1.9</v>
      </c>
      <c r="D86" s="35" t="str">
        <f>'Sort by LATE Qty-High'!AF7</f>
        <v>45521</v>
      </c>
      <c r="E86" s="34" t="str">
        <f>'Sort by LATE Qty-High'!AG7</f>
        <v>4932</v>
      </c>
      <c r="F86" s="12">
        <f>'Sort by LATE Qty-High'!AH7</f>
        <v>576</v>
      </c>
      <c r="G86" s="12">
        <f>'Sort by LATE Qty-High'!AK7</f>
        <v>0</v>
      </c>
      <c r="H86" s="12">
        <f>'Sort by LATE Qty-High'!AL7</f>
        <v>0</v>
      </c>
      <c r="I86" s="12">
        <f>'Sort by LATE Qty-High'!AM7</f>
        <v>0</v>
      </c>
      <c r="J86" s="12">
        <f t="shared" si="17"/>
        <v>576</v>
      </c>
      <c r="P86"/>
    </row>
    <row r="87" spans="1:16" ht="18.75" customHeight="1" x14ac:dyDescent="0.25">
      <c r="A87" s="22">
        <f>'Sort by LATE Qty-High'!AC8</f>
        <v>43157</v>
      </c>
      <c r="B87" s="20">
        <f>'Sort by LATE Qty-High'!AD8</f>
        <v>43375</v>
      </c>
      <c r="C87" s="24" t="str">
        <f>'Sort by LATE Qty-High'!AE8</f>
        <v>ND2034bt34 Rev1.3</v>
      </c>
      <c r="D87" s="35" t="str">
        <f>'Sort by LATE Qty-High'!AF8</f>
        <v>45283</v>
      </c>
      <c r="E87" s="34" t="str">
        <f>'Sort by LATE Qty-High'!AG8</f>
        <v>3282</v>
      </c>
      <c r="F87" s="12">
        <f>'Sort by LATE Qty-High'!AH8</f>
        <v>500</v>
      </c>
      <c r="G87" s="12">
        <f>'Sort by LATE Qty-High'!AK8</f>
        <v>0</v>
      </c>
      <c r="H87" s="12">
        <f>'Sort by LATE Qty-High'!AL8</f>
        <v>250</v>
      </c>
      <c r="I87" s="12">
        <f>'Sort by LATE Qty-High'!AM8</f>
        <v>0</v>
      </c>
      <c r="J87" s="12">
        <f t="shared" si="17"/>
        <v>750</v>
      </c>
      <c r="P87"/>
    </row>
    <row r="88" spans="1:16" x14ac:dyDescent="0.25">
      <c r="A88" s="22">
        <f>'Sort by LATE Qty-High'!AC9</f>
        <v>43221</v>
      </c>
      <c r="B88" s="20">
        <f>'Sort by LATE Qty-High'!AD9</f>
        <v>43404</v>
      </c>
      <c r="C88" s="24" t="str">
        <f>'Sort by LATE Qty-High'!AE9</f>
        <v>RH2024cr34 REV1.1</v>
      </c>
      <c r="D88" s="35" t="str">
        <f>'Sort by LATE Qty-High'!AF9</f>
        <v>45895</v>
      </c>
      <c r="E88" s="34" t="str">
        <f>'Sort by LATE Qty-High'!AG9</f>
        <v>6715</v>
      </c>
      <c r="F88" s="12">
        <f>'Sort by LATE Qty-High'!AH9</f>
        <v>390</v>
      </c>
      <c r="G88" s="12">
        <f>'Sort by LATE Qty-High'!AK9</f>
        <v>200</v>
      </c>
      <c r="H88" s="12">
        <f>'Sort by LATE Qty-High'!AL9</f>
        <v>0</v>
      </c>
      <c r="I88" s="12">
        <f>'Sort by LATE Qty-High'!AM9</f>
        <v>0</v>
      </c>
      <c r="J88" s="12">
        <f t="shared" si="17"/>
        <v>590</v>
      </c>
      <c r="P88"/>
    </row>
    <row r="89" spans="1:16" x14ac:dyDescent="0.25">
      <c r="A89" s="22">
        <f>'Sort by LATE Qty-High'!AC10</f>
        <v>43235</v>
      </c>
      <c r="B89" s="20">
        <f>'Sort by LATE Qty-High'!AD10</f>
        <v>43417</v>
      </c>
      <c r="C89" s="24" t="str">
        <f>'Sort by LATE Qty-High'!AE10</f>
        <v>NH2054bs34 Rev1.2</v>
      </c>
      <c r="D89" s="35" t="str">
        <f>'Sort by LATE Qty-High'!AF10</f>
        <v>46022</v>
      </c>
      <c r="E89" s="34" t="str">
        <f>'Sort by LATE Qty-High'!AG10</f>
        <v>7600</v>
      </c>
      <c r="F89" s="12">
        <f>'Sort by LATE Qty-High'!AH10</f>
        <v>350</v>
      </c>
      <c r="G89" s="12">
        <f>'Sort by LATE Qty-High'!AK10</f>
        <v>0</v>
      </c>
      <c r="H89" s="12">
        <f>'Sort by LATE Qty-High'!AL10</f>
        <v>0</v>
      </c>
      <c r="I89" s="12">
        <f>'Sort by LATE Qty-High'!AM10</f>
        <v>0</v>
      </c>
      <c r="J89" s="12">
        <f t="shared" si="17"/>
        <v>350</v>
      </c>
      <c r="P89"/>
    </row>
    <row r="90" spans="1:16" x14ac:dyDescent="0.25">
      <c r="A90" s="22">
        <f>'Sort by LATE Qty-High'!AC11</f>
        <v>43220</v>
      </c>
      <c r="B90" s="20">
        <f>'Sort by LATE Qty-High'!AD11</f>
        <v>43363</v>
      </c>
      <c r="C90" s="24" t="str">
        <f>'Sort by LATE Qty-High'!AE11</f>
        <v>NL2024bs22-REV1.8</v>
      </c>
      <c r="D90" s="35" t="str">
        <f>'Sort by LATE Qty-High'!AF11</f>
        <v>45876</v>
      </c>
      <c r="E90" s="34" t="str">
        <f>'Sort by LATE Qty-High'!AG11</f>
        <v>7600</v>
      </c>
      <c r="F90" s="12">
        <f>'Sort by LATE Qty-High'!AH11</f>
        <v>300</v>
      </c>
      <c r="G90" s="12">
        <f>'Sort by LATE Qty-High'!AK11</f>
        <v>0</v>
      </c>
      <c r="H90" s="12">
        <f>'Sort by LATE Qty-High'!AL11</f>
        <v>0</v>
      </c>
      <c r="I90" s="12">
        <f>'Sort by LATE Qty-High'!AM11</f>
        <v>300</v>
      </c>
      <c r="J90" s="12">
        <f t="shared" si="17"/>
        <v>600</v>
      </c>
      <c r="P90"/>
    </row>
    <row r="91" spans="1:16" x14ac:dyDescent="0.25">
      <c r="A91" s="22">
        <f>'Sort by LATE Qty-High'!AC12</f>
        <v>43220</v>
      </c>
      <c r="B91" s="20">
        <f>'Sort by LATE Qty-High'!AD12</f>
        <v>43334</v>
      </c>
      <c r="C91" s="24" t="str">
        <f>'Sort by LATE Qty-High'!AE12</f>
        <v>NL2024bs22-REV1.8</v>
      </c>
      <c r="D91" s="35" t="str">
        <f>'Sort by LATE Qty-High'!AF12</f>
        <v>45875</v>
      </c>
      <c r="E91" s="34" t="str">
        <f>'Sort by LATE Qty-High'!AG12</f>
        <v>7600</v>
      </c>
      <c r="F91" s="12">
        <f>'Sort by LATE Qty-High'!AH12</f>
        <v>300</v>
      </c>
      <c r="G91" s="12">
        <f>'Sort by LATE Qty-High'!AK12</f>
        <v>0</v>
      </c>
      <c r="H91" s="12">
        <f>'Sort by LATE Qty-High'!AL12</f>
        <v>0</v>
      </c>
      <c r="I91" s="12">
        <f>'Sort by LATE Qty-High'!AM12</f>
        <v>0</v>
      </c>
      <c r="J91" s="12">
        <f t="shared" si="17"/>
        <v>300</v>
      </c>
      <c r="P91"/>
    </row>
    <row r="92" spans="1:16" s="24" customFormat="1" x14ac:dyDescent="0.25">
      <c r="A92" s="22">
        <f>'Sort by LATE Qty-High'!AC13</f>
        <v>43206</v>
      </c>
      <c r="B92" s="20">
        <f>'Sort by LATE Qty-High'!AD13</f>
        <v>43434</v>
      </c>
      <c r="C92" s="24" t="str">
        <f>'Sort by LATE Qty-High'!AE13</f>
        <v>RH2024bf34-REV2.0</v>
      </c>
      <c r="D92" s="35" t="str">
        <f>'Sort by LATE Qty-High'!AF13</f>
        <v>45745</v>
      </c>
      <c r="E92" s="34" t="str">
        <f>'Sort by LATE Qty-High'!AG13</f>
        <v>4059</v>
      </c>
      <c r="F92" s="12">
        <f>'Sort by LATE Qty-High'!AH13</f>
        <v>270</v>
      </c>
      <c r="G92" s="12">
        <f>'Sort by LATE Qty-High'!AK13</f>
        <v>0</v>
      </c>
      <c r="H92" s="12">
        <f>'Sort by LATE Qty-High'!AL13</f>
        <v>0</v>
      </c>
      <c r="I92" s="12">
        <f>'Sort by LATE Qty-High'!AM13</f>
        <v>0</v>
      </c>
      <c r="J92" s="12">
        <f t="shared" si="17"/>
        <v>270</v>
      </c>
    </row>
    <row r="93" spans="1:16" x14ac:dyDescent="0.25">
      <c r="A93" s="21">
        <f>'Sort by LATE Qty-High'!AC14</f>
        <v>43262</v>
      </c>
      <c r="B93" s="20">
        <f>'Sort by LATE Qty-High'!AD14</f>
        <v>43362</v>
      </c>
      <c r="C93" s="24" t="str">
        <f>'Sort by LATE Qty-High'!AE14</f>
        <v>NF2040ci24 REV1.3</v>
      </c>
      <c r="D93" s="35" t="str">
        <f>'Sort by LATE Qty-High'!AF14</f>
        <v>46234</v>
      </c>
      <c r="E93" s="34" t="str">
        <f>'Sort by LATE Qty-High'!AG14</f>
        <v>4839</v>
      </c>
      <c r="F93" s="12">
        <f>'Sort by LATE Qty-High'!AH14</f>
        <v>250</v>
      </c>
      <c r="G93" s="12">
        <f>'Sort by LATE Qty-High'!AK14</f>
        <v>250</v>
      </c>
      <c r="H93" s="12">
        <f>'Sort by LATE Qty-High'!AL14</f>
        <v>0</v>
      </c>
      <c r="I93" s="12">
        <f>'Sort by LATE Qty-High'!AM14</f>
        <v>0</v>
      </c>
      <c r="J93" s="12">
        <f t="shared" si="17"/>
        <v>500</v>
      </c>
      <c r="P93"/>
    </row>
    <row r="94" spans="1:16" x14ac:dyDescent="0.25">
      <c r="A94" s="22">
        <f>'Sort by LATE Qty-High'!AC15</f>
        <v>42991</v>
      </c>
      <c r="B94" s="20">
        <f>'Sort by LATE Qty-High'!AD15</f>
        <v>43579</v>
      </c>
      <c r="C94" s="24" t="str">
        <f>'Sort by LATE Qty-High'!AE15</f>
        <v>NL2044ad22-REV1.3</v>
      </c>
      <c r="D94" s="35" t="str">
        <f>'Sort by LATE Qty-High'!AF15</f>
        <v>43709</v>
      </c>
      <c r="E94" s="34" t="str">
        <f>'Sort by LATE Qty-High'!AG15</f>
        <v>2116</v>
      </c>
      <c r="F94" s="12">
        <f>'Sort by LATE Qty-High'!AH15</f>
        <v>250</v>
      </c>
      <c r="G94" s="12">
        <f>'Sort by LATE Qty-High'!AK15</f>
        <v>0</v>
      </c>
      <c r="H94" s="12">
        <f>'Sort by LATE Qty-High'!AL15</f>
        <v>250</v>
      </c>
      <c r="I94" s="12">
        <f>'Sort by LATE Qty-High'!AM15</f>
        <v>250</v>
      </c>
      <c r="J94" s="12">
        <f t="shared" si="17"/>
        <v>750</v>
      </c>
      <c r="P94"/>
    </row>
    <row r="95" spans="1:16" x14ac:dyDescent="0.25">
      <c r="A95" s="22">
        <f>'Sort by LATE Qty-High'!AC16</f>
        <v>43199</v>
      </c>
      <c r="B95" s="20">
        <f>'Sort by LATE Qty-High'!AD16</f>
        <v>43343</v>
      </c>
      <c r="C95" s="24" t="str">
        <f>'Sort by LATE Qty-High'!AE16</f>
        <v>ND2057bz24-Rev 1.2</v>
      </c>
      <c r="D95" s="35" t="str">
        <f>'Sort by LATE Qty-High'!AF16</f>
        <v>45668</v>
      </c>
      <c r="E95" s="34" t="str">
        <f>'Sort by LATE Qty-High'!AG16</f>
        <v>5404</v>
      </c>
      <c r="F95" s="12">
        <f>'Sort by LATE Qty-High'!AH16</f>
        <v>240</v>
      </c>
      <c r="G95" s="12">
        <f>'Sort by LATE Qty-High'!AK16</f>
        <v>0</v>
      </c>
      <c r="H95" s="12">
        <f>'Sort by LATE Qty-High'!AL16</f>
        <v>0</v>
      </c>
      <c r="I95" s="12">
        <f>'Sort by LATE Qty-High'!AM16</f>
        <v>0</v>
      </c>
      <c r="J95" s="12">
        <f t="shared" si="17"/>
        <v>240</v>
      </c>
      <c r="P95"/>
    </row>
    <row r="96" spans="1:16" x14ac:dyDescent="0.25">
      <c r="A96" s="22">
        <f>'Sort by LATE Qty-High'!AC17</f>
        <v>43200</v>
      </c>
      <c r="B96" s="20">
        <f>'Sort by LATE Qty-High'!AD17</f>
        <v>43495</v>
      </c>
      <c r="C96" s="24" t="str">
        <f>'Sort by LATE Qty-High'!AE17</f>
        <v>ND2017ai29-REV1.2</v>
      </c>
      <c r="D96" s="16" t="str">
        <f>'Sort by LATE Qty-High'!AF17</f>
        <v>45696</v>
      </c>
      <c r="E96" s="24" t="str">
        <f>'Sort by LATE Qty-High'!AG17</f>
        <v>4350</v>
      </c>
      <c r="F96" s="12">
        <f>'Sort by LATE Qty-High'!AH17</f>
        <v>200</v>
      </c>
      <c r="G96" s="12">
        <f>'Sort by LATE Qty-High'!AK17</f>
        <v>200</v>
      </c>
      <c r="H96" s="12">
        <f>'Sort by LATE Qty-High'!AL17</f>
        <v>0</v>
      </c>
      <c r="I96" s="12">
        <f>'Sort by LATE Qty-High'!AM17</f>
        <v>0</v>
      </c>
      <c r="J96" s="12">
        <f t="shared" si="17"/>
        <v>400</v>
      </c>
      <c r="P96"/>
    </row>
    <row r="97" spans="1:26" x14ac:dyDescent="0.25">
      <c r="A97" s="22">
        <f>'Sort by LATE Qty-High'!AC18</f>
        <v>43090</v>
      </c>
      <c r="B97" s="20">
        <f>'Sort by LATE Qty-High'!AD18</f>
        <v>43433</v>
      </c>
      <c r="C97" s="24" t="str">
        <f>'Sort by LATE Qty-High'!AE18</f>
        <v>Ni2020bk24-REV1.5</v>
      </c>
      <c r="D97" s="16" t="str">
        <f>'Sort by LATE Qty-High'!AF18</f>
        <v>44667</v>
      </c>
      <c r="E97" s="24" t="str">
        <f>'Sort by LATE Qty-High'!AG18</f>
        <v>4730</v>
      </c>
      <c r="F97" s="12">
        <f>'Sort by LATE Qty-High'!AH18</f>
        <v>200</v>
      </c>
      <c r="G97" s="12">
        <f>'Sort by LATE Qty-High'!AK18</f>
        <v>0</v>
      </c>
      <c r="H97" s="12">
        <f>'Sort by LATE Qty-High'!AL18</f>
        <v>400</v>
      </c>
      <c r="I97" s="12">
        <f>'Sort by LATE Qty-High'!AM18</f>
        <v>0</v>
      </c>
      <c r="J97" s="12">
        <f t="shared" si="17"/>
        <v>600</v>
      </c>
      <c r="P97"/>
    </row>
    <row r="98" spans="1:26" x14ac:dyDescent="0.25">
      <c r="A98" s="21">
        <f>'Sort by LATE Qty-High'!AC19</f>
        <v>43235</v>
      </c>
      <c r="B98" s="20">
        <f>'Sort by LATE Qty-High'!AD19</f>
        <v>43430</v>
      </c>
      <c r="C98" s="24" t="str">
        <f>'Sort by LATE Qty-High'!AE19</f>
        <v>Ni2040as29 REV2.4</v>
      </c>
      <c r="D98" s="16" t="str">
        <f>'Sort by LATE Qty-High'!AF19</f>
        <v>46037</v>
      </c>
      <c r="E98" s="24" t="str">
        <f>'Sort by LATE Qty-High'!AG19</f>
        <v>3028</v>
      </c>
      <c r="F98" s="12">
        <f>'Sort by LATE Qty-High'!AH19</f>
        <v>200</v>
      </c>
      <c r="G98" s="12">
        <f>'Sort by LATE Qty-High'!AK19</f>
        <v>0</v>
      </c>
      <c r="H98" s="12">
        <f>'Sort by LATE Qty-High'!AL19</f>
        <v>0</v>
      </c>
      <c r="I98" s="12">
        <f>'Sort by LATE Qty-High'!AM19</f>
        <v>200</v>
      </c>
      <c r="J98" s="12">
        <f t="shared" si="17"/>
        <v>400</v>
      </c>
      <c r="P98"/>
    </row>
    <row r="99" spans="1:26" x14ac:dyDescent="0.25">
      <c r="A99" s="22">
        <f>'Sort by LATE Qty-High'!AC20</f>
        <v>43216</v>
      </c>
      <c r="B99" s="20">
        <f>'Sort by LATE Qty-High'!AD20</f>
        <v>43360</v>
      </c>
      <c r="C99" s="24" t="str">
        <f>'Sort by LATE Qty-High'!AE20</f>
        <v>NC2040bc34 REV1.3</v>
      </c>
      <c r="D99" s="16" t="str">
        <f>'Sort by LATE Qty-High'!AF20</f>
        <v>45853</v>
      </c>
      <c r="E99" s="24" t="str">
        <f>'Sort by LATE Qty-High'!AG20</f>
        <v>3028</v>
      </c>
      <c r="F99" s="12">
        <f>'Sort by LATE Qty-High'!AH20</f>
        <v>150</v>
      </c>
      <c r="G99" s="12">
        <f>'Sort by LATE Qty-High'!AK20</f>
        <v>0</v>
      </c>
      <c r="H99" s="12">
        <f>'Sort by LATE Qty-High'!AL20</f>
        <v>0</v>
      </c>
      <c r="I99" s="12">
        <f>'Sort by LATE Qty-High'!AM20</f>
        <v>0</v>
      </c>
      <c r="J99" s="12">
        <f t="shared" si="17"/>
        <v>150</v>
      </c>
      <c r="P99"/>
    </row>
    <row r="100" spans="1:26" x14ac:dyDescent="0.25">
      <c r="A100" s="22" t="str">
        <f>'Sort by LATE Qty-High'!AC23</f>
        <v>58 others</v>
      </c>
      <c r="B100" s="20" t="str">
        <f>'Sort by LATE Qty-High'!AD23</f>
        <v>&lt;various&gt;</v>
      </c>
      <c r="C100" s="24" t="str">
        <f>'Sort by LATE Qty-High'!AE23</f>
        <v>&lt;various&gt;</v>
      </c>
      <c r="D100" s="16" t="str">
        <f>'Sort by LATE Qty-High'!AF23</f>
        <v>58 others</v>
      </c>
      <c r="E100" s="24" t="str">
        <f>'Sort by LATE Qty-High'!AG23</f>
        <v>58 others</v>
      </c>
      <c r="F100" s="12">
        <f>'Sort by LATE Qty-High'!AH23</f>
        <v>2135</v>
      </c>
      <c r="G100" s="12">
        <f>'Sort by LATE Qty-High'!AK23</f>
        <v>2702</v>
      </c>
      <c r="H100" s="12">
        <f>'Sort by LATE Qty-High'!AL23</f>
        <v>2874</v>
      </c>
      <c r="I100" s="12">
        <f>'Sort by LATE Qty-High'!AM23</f>
        <v>4195</v>
      </c>
      <c r="J100" s="12">
        <f t="shared" si="17"/>
        <v>11906</v>
      </c>
    </row>
    <row r="101" spans="1:26" x14ac:dyDescent="0.25">
      <c r="A101" s="21"/>
      <c r="B101" s="20"/>
      <c r="C101" s="24"/>
      <c r="D101" s="16"/>
      <c r="E101" s="24"/>
      <c r="F101" s="12"/>
      <c r="G101" s="12"/>
      <c r="H101" s="12"/>
      <c r="I101" s="12"/>
      <c r="J101" s="12"/>
    </row>
    <row r="102" spans="1:26" ht="18.75" x14ac:dyDescent="0.3">
      <c r="A102" s="100" t="s">
        <v>315</v>
      </c>
      <c r="B102" s="100"/>
      <c r="C102" s="100"/>
      <c r="D102" s="100"/>
      <c r="P102" t="s">
        <v>525</v>
      </c>
    </row>
    <row r="103" spans="1:26" x14ac:dyDescent="0.25">
      <c r="A103" t="s">
        <v>2</v>
      </c>
      <c r="B103" t="s">
        <v>3</v>
      </c>
      <c r="C103" t="s">
        <v>6</v>
      </c>
      <c r="D103" t="s">
        <v>0</v>
      </c>
      <c r="E103" t="s">
        <v>5</v>
      </c>
      <c r="F103" t="s">
        <v>314</v>
      </c>
      <c r="G103" t="s">
        <v>522</v>
      </c>
      <c r="H103" t="s">
        <v>523</v>
      </c>
      <c r="I103" t="s">
        <v>524</v>
      </c>
      <c r="J103" s="79" t="s">
        <v>1345</v>
      </c>
      <c r="K103" t="s">
        <v>469</v>
      </c>
      <c r="L103" t="s">
        <v>529</v>
      </c>
      <c r="M103" s="24" t="s">
        <v>750</v>
      </c>
      <c r="Q103" s="24" t="s">
        <v>2</v>
      </c>
      <c r="R103" s="24" t="s">
        <v>3</v>
      </c>
      <c r="S103" s="24" t="s">
        <v>6</v>
      </c>
      <c r="T103" s="24" t="s">
        <v>0</v>
      </c>
      <c r="U103" s="24" t="s">
        <v>5</v>
      </c>
      <c r="V103" s="24" t="s">
        <v>314</v>
      </c>
      <c r="W103" s="48" t="s">
        <v>522</v>
      </c>
      <c r="X103" s="48" t="s">
        <v>523</v>
      </c>
      <c r="Y103" s="48" t="s">
        <v>524</v>
      </c>
      <c r="Z103" s="48" t="s">
        <v>1345</v>
      </c>
    </row>
    <row r="104" spans="1:26" x14ac:dyDescent="0.25">
      <c r="A104" s="49">
        <v>43271</v>
      </c>
      <c r="B104" s="49">
        <v>43350</v>
      </c>
      <c r="C104" s="52" t="s">
        <v>1583</v>
      </c>
      <c r="D104" s="78" t="s">
        <v>322</v>
      </c>
      <c r="E104" s="52" t="s">
        <v>65</v>
      </c>
      <c r="F104" s="52">
        <v>22</v>
      </c>
      <c r="G104" s="52">
        <v>0</v>
      </c>
      <c r="H104" s="52">
        <v>0</v>
      </c>
      <c r="I104" s="52">
        <v>0</v>
      </c>
      <c r="J104" s="52">
        <v>0</v>
      </c>
      <c r="K104">
        <f>SUM(F104:J104)</f>
        <v>22</v>
      </c>
      <c r="L104" s="56">
        <f>VLOOKUP(Table4[[#This Row],[Item ID]],'Finished Goods on Hand'!$A$5:$D$5119,4,FALSE)</f>
        <v>2</v>
      </c>
      <c r="M104" s="56">
        <f>Table4[[#This Row],[on Hand]]-Table4[[#This Row],[Total]]</f>
        <v>-20</v>
      </c>
      <c r="N104" s="56"/>
      <c r="O104" s="56"/>
      <c r="P104" s="56"/>
      <c r="Q104" s="49">
        <f>'Sort by LATE Qty-Low'!AC3</f>
        <v>43231</v>
      </c>
      <c r="R104" s="49">
        <f>'Sort by LATE Qty-Low'!AD3</f>
        <v>43349</v>
      </c>
      <c r="S104" s="52" t="str">
        <f>'Sort by LATE Qty-Low'!AE3</f>
        <v>NL2024cm22-REV1.3</v>
      </c>
      <c r="T104" s="78" t="str">
        <f>'Sort by LATE Qty-Low'!AF3</f>
        <v>46001</v>
      </c>
      <c r="U104" s="52" t="str">
        <f>'Sort by LATE Qty-Low'!AG3</f>
        <v>7997</v>
      </c>
      <c r="V104" s="52">
        <f>'Sort by LATE Qty-Low'!AH3</f>
        <v>1</v>
      </c>
      <c r="W104" s="52">
        <f>'Sort by LATE Qty-Low'!AK3</f>
        <v>0</v>
      </c>
      <c r="X104" s="52">
        <f>'Sort by LATE Qty-Low'!AL3</f>
        <v>0</v>
      </c>
      <c r="Y104" s="52">
        <f>'Sort by LATE Qty-Low'!AM3</f>
        <v>0</v>
      </c>
      <c r="Z104" s="52">
        <f>'Sort by LATE Qty-Low'!AN3</f>
        <v>0</v>
      </c>
    </row>
    <row r="105" spans="1:26" x14ac:dyDescent="0.25">
      <c r="A105" s="49">
        <v>43335</v>
      </c>
      <c r="B105" s="49">
        <v>43368</v>
      </c>
      <c r="C105" s="52" t="s">
        <v>1583</v>
      </c>
      <c r="D105" s="78" t="s">
        <v>1102</v>
      </c>
      <c r="E105" s="52" t="s">
        <v>1118</v>
      </c>
      <c r="F105" s="52">
        <v>0</v>
      </c>
      <c r="G105" s="52">
        <v>0</v>
      </c>
      <c r="H105" s="52">
        <v>0</v>
      </c>
      <c r="I105" s="52">
        <v>2</v>
      </c>
      <c r="J105" s="52">
        <v>0</v>
      </c>
      <c r="K105" s="24">
        <f>SUM(F105:J105)</f>
        <v>2</v>
      </c>
      <c r="L105" s="56">
        <f>VLOOKUP(Table4[[#This Row],[Item ID]],'Finished Goods on Hand'!$A$5:$D$5119,4,FALSE)</f>
        <v>2</v>
      </c>
      <c r="M105" s="56">
        <f>Table4[[#This Row],[on Hand]]-Table4[[#This Row],[Total]]</f>
        <v>0</v>
      </c>
      <c r="N105" s="56"/>
      <c r="O105" s="56"/>
      <c r="P105" s="56"/>
      <c r="Q105" s="49">
        <f>'Sort by LATE Qty-Low'!AC4</f>
        <v>43308</v>
      </c>
      <c r="R105" s="49">
        <f>'Sort by LATE Qty-Low'!AD4</f>
        <v>43340</v>
      </c>
      <c r="S105" s="50" t="str">
        <f>'Sort by LATE Qty-Low'!AE4</f>
        <v>ND2017cy29-REV3.1</v>
      </c>
      <c r="T105" s="51" t="str">
        <f>'Sort by LATE Qty-Low'!AF4</f>
        <v>46668</v>
      </c>
      <c r="U105" s="50" t="str">
        <f>'Sort by LATE Qty-Low'!AG4</f>
        <v>9606</v>
      </c>
      <c r="V105" s="52">
        <f>'Sort by LATE Qty-Low'!AH4</f>
        <v>1</v>
      </c>
      <c r="W105" s="52">
        <f>'Sort by LATE Qty-Low'!AK4</f>
        <v>0</v>
      </c>
      <c r="X105" s="52">
        <f>'Sort by LATE Qty-Low'!AL4</f>
        <v>0</v>
      </c>
      <c r="Y105" s="52">
        <f>'Sort by LATE Qty-Low'!AM4</f>
        <v>0</v>
      </c>
      <c r="Z105" s="52">
        <f>'Sort by LATE Qty-Low'!AN4</f>
        <v>0</v>
      </c>
    </row>
    <row r="106" spans="1:26" x14ac:dyDescent="0.25">
      <c r="A106" s="49">
        <v>43298</v>
      </c>
      <c r="B106" s="49">
        <v>43312</v>
      </c>
      <c r="C106" s="50" t="s">
        <v>1585</v>
      </c>
      <c r="D106" s="51" t="s">
        <v>431</v>
      </c>
      <c r="E106" s="50" t="s">
        <v>42</v>
      </c>
      <c r="F106" s="52">
        <v>8</v>
      </c>
      <c r="G106" s="52">
        <v>0</v>
      </c>
      <c r="H106" s="52">
        <v>0</v>
      </c>
      <c r="I106" s="52">
        <v>0</v>
      </c>
      <c r="J106" s="52">
        <v>0</v>
      </c>
      <c r="K106" s="24">
        <f>SUM(F106:J106)</f>
        <v>8</v>
      </c>
      <c r="L106" s="56">
        <f>VLOOKUP(Table4[[#This Row],[Item ID]],'Finished Goods on Hand'!$A$5:$D$5119,4,FALSE)</f>
        <v>0</v>
      </c>
      <c r="M106" s="56">
        <f>Table4[[#This Row],[on Hand]]-Table4[[#This Row],[Total]]</f>
        <v>-8</v>
      </c>
      <c r="N106" s="56"/>
      <c r="O106" s="56"/>
      <c r="P106" s="56"/>
      <c r="Q106" s="49">
        <f>'Sort by LATE Qty-Low'!AC5</f>
        <v>43329</v>
      </c>
      <c r="R106" s="49">
        <f>'Sort by LATE Qty-Low'!AD5</f>
        <v>43350</v>
      </c>
      <c r="S106" s="50" t="str">
        <f>'Sort by LATE Qty-Low'!AE5</f>
        <v>ND2017cy29-REV3.2</v>
      </c>
      <c r="T106" s="51" t="str">
        <f>'Sort by LATE Qty-Low'!AF5</f>
        <v>46852</v>
      </c>
      <c r="U106" s="50" t="str">
        <f>'Sort by LATE Qty-Low'!AG5</f>
        <v>9635</v>
      </c>
      <c r="V106" s="52">
        <f>'Sort by LATE Qty-Low'!AH5</f>
        <v>1</v>
      </c>
      <c r="W106" s="52">
        <f>'Sort by LATE Qty-Low'!AK5</f>
        <v>0</v>
      </c>
      <c r="X106" s="52">
        <f>'Sort by LATE Qty-Low'!AL5</f>
        <v>0</v>
      </c>
      <c r="Y106" s="52">
        <f>'Sort by LATE Qty-Low'!AM5</f>
        <v>0</v>
      </c>
      <c r="Z106" s="52">
        <f>'Sort by LATE Qty-Low'!AN5</f>
        <v>0</v>
      </c>
    </row>
    <row r="107" spans="1:26" x14ac:dyDescent="0.25">
      <c r="A107" s="49">
        <v>43325</v>
      </c>
      <c r="B107" s="49">
        <v>43378</v>
      </c>
      <c r="C107" s="52" t="s">
        <v>1593</v>
      </c>
      <c r="D107" s="78" t="s">
        <v>765</v>
      </c>
      <c r="E107" s="52" t="s">
        <v>766</v>
      </c>
      <c r="F107" s="52">
        <v>0</v>
      </c>
      <c r="G107" s="52">
        <v>0</v>
      </c>
      <c r="H107" s="52">
        <v>0</v>
      </c>
      <c r="I107" s="52">
        <v>0</v>
      </c>
      <c r="J107" s="52">
        <v>12</v>
      </c>
      <c r="K107" s="24">
        <f>SUM(F107:J107)</f>
        <v>12</v>
      </c>
      <c r="L107" s="56">
        <f>VLOOKUP(Table4[[#This Row],[Item ID]],'Finished Goods on Hand'!$A$5:$D$5119,4,FALSE)</f>
        <v>1</v>
      </c>
      <c r="M107" s="56">
        <f>Table4[[#This Row],[on Hand]]-Table4[[#This Row],[Total]]</f>
        <v>-11</v>
      </c>
      <c r="N107" s="56"/>
      <c r="O107" s="56"/>
      <c r="P107" s="56"/>
      <c r="Q107" s="49">
        <f>'Sort by LATE Qty-Low'!AC6</f>
        <v>43301</v>
      </c>
      <c r="R107" s="49">
        <f>'Sort by LATE Qty-Low'!AD6</f>
        <v>43340</v>
      </c>
      <c r="S107" s="50" t="str">
        <f>'Sort by LATE Qty-Low'!AE6</f>
        <v>NL2024bf22-REV4.6</v>
      </c>
      <c r="T107" s="51" t="str">
        <f>'Sort by LATE Qty-Low'!AF6</f>
        <v>46609</v>
      </c>
      <c r="U107" s="50" t="str">
        <f>'Sort by LATE Qty-Low'!AG6</f>
        <v>9593</v>
      </c>
      <c r="V107" s="52">
        <f>'Sort by LATE Qty-Low'!AH6</f>
        <v>2</v>
      </c>
      <c r="W107" s="52">
        <f>'Sort by LATE Qty-Low'!AK6</f>
        <v>0</v>
      </c>
      <c r="X107" s="52">
        <f>'Sort by LATE Qty-Low'!AL6</f>
        <v>0</v>
      </c>
      <c r="Y107" s="52">
        <f>'Sort by LATE Qty-Low'!AM6</f>
        <v>0</v>
      </c>
      <c r="Z107" s="52">
        <f>'Sort by LATE Qty-Low'!AN6</f>
        <v>0</v>
      </c>
    </row>
    <row r="108" spans="1:26" x14ac:dyDescent="0.25">
      <c r="A108" s="49">
        <v>43308</v>
      </c>
      <c r="B108" s="49">
        <v>43368</v>
      </c>
      <c r="C108" s="50" t="s">
        <v>1594</v>
      </c>
      <c r="D108" s="51" t="s">
        <v>494</v>
      </c>
      <c r="E108" s="50" t="s">
        <v>495</v>
      </c>
      <c r="F108" s="52">
        <v>0</v>
      </c>
      <c r="G108" s="52">
        <v>0</v>
      </c>
      <c r="H108" s="52">
        <v>0</v>
      </c>
      <c r="I108" s="52">
        <v>1</v>
      </c>
      <c r="J108" s="52">
        <v>0</v>
      </c>
      <c r="K108" s="24">
        <f>SUM(F108:J108)</f>
        <v>1</v>
      </c>
      <c r="L108" s="56">
        <f>VLOOKUP(Table4[[#This Row],[Item ID]],'Finished Goods on Hand'!$A$5:$D$5119,4,FALSE)</f>
        <v>7</v>
      </c>
      <c r="M108" s="56">
        <f>Table4[[#This Row],[on Hand]]-Table4[[#This Row],[Total]]</f>
        <v>6</v>
      </c>
      <c r="N108" s="56"/>
      <c r="O108" s="56"/>
      <c r="P108" s="56"/>
      <c r="Q108" s="49">
        <f>'Sort by LATE Qty-Low'!AC7</f>
        <v>43308</v>
      </c>
      <c r="R108" s="49">
        <f>'Sort by LATE Qty-Low'!AD7</f>
        <v>43340</v>
      </c>
      <c r="S108" s="50" t="str">
        <f>'Sort by LATE Qty-Low'!AE7</f>
        <v>NI1030ao-REV4.2</v>
      </c>
      <c r="T108" s="51" t="str">
        <f>'Sort by LATE Qty-Low'!AF7</f>
        <v>46649</v>
      </c>
      <c r="U108" s="50" t="str">
        <f>'Sort by LATE Qty-Low'!AG7</f>
        <v>9601</v>
      </c>
      <c r="V108" s="52">
        <f>'Sort by LATE Qty-Low'!AH7</f>
        <v>2</v>
      </c>
      <c r="W108" s="52">
        <f>'Sort by LATE Qty-Low'!AK7</f>
        <v>0</v>
      </c>
      <c r="X108" s="52">
        <f>'Sort by LATE Qty-Low'!AL7</f>
        <v>0</v>
      </c>
      <c r="Y108" s="52">
        <f>'Sort by LATE Qty-Low'!AM7</f>
        <v>0</v>
      </c>
      <c r="Z108" s="52">
        <f>'Sort by LATE Qty-Low'!AN7</f>
        <v>0</v>
      </c>
    </row>
    <row r="109" spans="1:26" x14ac:dyDescent="0.25">
      <c r="A109" s="49">
        <v>43348</v>
      </c>
      <c r="B109" s="49">
        <v>43371</v>
      </c>
      <c r="C109" s="50" t="s">
        <v>1594</v>
      </c>
      <c r="D109" s="51" t="s">
        <v>1232</v>
      </c>
      <c r="E109" s="50" t="s">
        <v>1233</v>
      </c>
      <c r="F109" s="52">
        <v>0</v>
      </c>
      <c r="G109" s="52">
        <v>0</v>
      </c>
      <c r="H109" s="52">
        <v>0</v>
      </c>
      <c r="I109" s="52">
        <v>2</v>
      </c>
      <c r="J109" s="52">
        <v>0</v>
      </c>
      <c r="K109" s="24">
        <f>SUM(F109:J109)</f>
        <v>2</v>
      </c>
      <c r="L109" s="56">
        <f>VLOOKUP(Table4[[#This Row],[Item ID]],'Finished Goods on Hand'!$A$5:$D$5119,4,FALSE)</f>
        <v>7</v>
      </c>
      <c r="M109" s="56">
        <f>Table4[[#This Row],[on Hand]]-Table4[[#This Row],[Total]]</f>
        <v>5</v>
      </c>
      <c r="N109" s="56"/>
      <c r="O109" s="56"/>
      <c r="P109" s="56"/>
      <c r="Q109" s="49">
        <f>'Sort by LATE Qty-Low'!AC8</f>
        <v>43329</v>
      </c>
      <c r="R109" s="49">
        <f>'Sort by LATE Qty-Low'!AD8</f>
        <v>43350</v>
      </c>
      <c r="S109" s="50" t="str">
        <f>'Sort by LATE Qty-Low'!AE8</f>
        <v>ND2017cy29-REV3.2</v>
      </c>
      <c r="T109" s="51" t="str">
        <f>'Sort by LATE Qty-Low'!AF8</f>
        <v>46847</v>
      </c>
      <c r="U109" s="50" t="str">
        <f>'Sort by LATE Qty-Low'!AG8</f>
        <v>8560</v>
      </c>
      <c r="V109" s="52">
        <f>'Sort by LATE Qty-Low'!AH8</f>
        <v>2</v>
      </c>
      <c r="W109" s="52">
        <f>'Sort by LATE Qty-Low'!AK8</f>
        <v>0</v>
      </c>
      <c r="X109" s="52">
        <f>'Sort by LATE Qty-Low'!AL8</f>
        <v>0</v>
      </c>
      <c r="Y109" s="52">
        <f>'Sort by LATE Qty-Low'!AM8</f>
        <v>0</v>
      </c>
      <c r="Z109" s="52">
        <f>'Sort by LATE Qty-Low'!AN8</f>
        <v>0</v>
      </c>
    </row>
    <row r="110" spans="1:26" x14ac:dyDescent="0.25">
      <c r="A110" s="49">
        <v>43286</v>
      </c>
      <c r="B110" s="49">
        <v>43336</v>
      </c>
      <c r="C110" s="52" t="s">
        <v>1600</v>
      </c>
      <c r="D110" s="78" t="s">
        <v>389</v>
      </c>
      <c r="E110" s="52" t="s">
        <v>304</v>
      </c>
      <c r="F110" s="52">
        <v>3</v>
      </c>
      <c r="G110" s="52">
        <v>0</v>
      </c>
      <c r="H110" s="52">
        <v>0</v>
      </c>
      <c r="I110" s="52">
        <v>0</v>
      </c>
      <c r="J110" s="52">
        <v>0</v>
      </c>
      <c r="K110" s="24">
        <f>SUM(F110:J110)</f>
        <v>3</v>
      </c>
      <c r="L110" s="56">
        <f>VLOOKUP(Table4[[#This Row],[Item ID]],'Finished Goods on Hand'!$A$5:$D$5119,4,FALSE)</f>
        <v>3</v>
      </c>
      <c r="M110" s="56">
        <f>Table4[[#This Row],[on Hand]]-Table4[[#This Row],[Total]]</f>
        <v>0</v>
      </c>
      <c r="N110" s="56"/>
      <c r="O110" s="56"/>
      <c r="P110" s="57"/>
      <c r="Q110" s="49">
        <f>'Sort by LATE Qty-Low'!AC9</f>
        <v>43286</v>
      </c>
      <c r="R110" s="49">
        <f>'Sort by LATE Qty-Low'!AD9</f>
        <v>43336</v>
      </c>
      <c r="S110" s="50" t="str">
        <f>'Sort by LATE Qty-Low'!AE9</f>
        <v>NC3040bf25 REV1.2</v>
      </c>
      <c r="T110" s="51" t="str">
        <f>'Sort by LATE Qty-Low'!AF9</f>
        <v>46466</v>
      </c>
      <c r="U110" s="50" t="str">
        <f>'Sort by LATE Qty-Low'!AG9</f>
        <v>9048</v>
      </c>
      <c r="V110" s="52">
        <f>'Sort by LATE Qty-Low'!AH9</f>
        <v>3</v>
      </c>
      <c r="W110" s="52">
        <f>'Sort by LATE Qty-Low'!AK9</f>
        <v>0</v>
      </c>
      <c r="X110" s="52">
        <f>'Sort by LATE Qty-Low'!AL9</f>
        <v>0</v>
      </c>
      <c r="Y110" s="52">
        <f>'Sort by LATE Qty-Low'!AM9</f>
        <v>0</v>
      </c>
      <c r="Z110" s="52">
        <f>'Sort by LATE Qty-Low'!AN9</f>
        <v>0</v>
      </c>
    </row>
    <row r="111" spans="1:26" x14ac:dyDescent="0.25">
      <c r="A111" s="49">
        <v>43286</v>
      </c>
      <c r="B111" s="49">
        <v>43336</v>
      </c>
      <c r="C111" s="50" t="s">
        <v>1601</v>
      </c>
      <c r="D111" s="51" t="s">
        <v>389</v>
      </c>
      <c r="E111" s="50" t="s">
        <v>304</v>
      </c>
      <c r="F111" s="52">
        <v>17</v>
      </c>
      <c r="G111" s="52">
        <v>0</v>
      </c>
      <c r="H111" s="52">
        <v>0</v>
      </c>
      <c r="I111" s="52">
        <v>0</v>
      </c>
      <c r="J111" s="52">
        <v>0</v>
      </c>
      <c r="K111" s="24">
        <f>SUM(F111:J111)</f>
        <v>17</v>
      </c>
      <c r="L111" s="56">
        <f>VLOOKUP(Table4[[#This Row],[Item ID]],'Finished Goods on Hand'!$A$5:$D$5119,4,FALSE)</f>
        <v>5</v>
      </c>
      <c r="M111" s="56">
        <f>Table4[[#This Row],[on Hand]]-Table4[[#This Row],[Total]]</f>
        <v>-12</v>
      </c>
      <c r="N111" s="56"/>
      <c r="O111" s="56"/>
      <c r="P111" s="56"/>
      <c r="Q111" s="49">
        <f>'Sort by LATE Qty-Low'!AC10</f>
        <v>43313</v>
      </c>
      <c r="R111" s="49">
        <f>'Sort by LATE Qty-Low'!AD10</f>
        <v>43339</v>
      </c>
      <c r="S111" s="50" t="str">
        <f>'Sort by LATE Qty-Low'!AE10</f>
        <v>NI1030ao-REV4.2</v>
      </c>
      <c r="T111" s="51" t="str">
        <f>'Sort by LATE Qty-Low'!AF10</f>
        <v>46714</v>
      </c>
      <c r="U111" s="50" t="str">
        <f>'Sort by LATE Qty-Low'!AG10</f>
        <v>7596</v>
      </c>
      <c r="V111" s="52">
        <f>'Sort by LATE Qty-Low'!AH10</f>
        <v>3</v>
      </c>
      <c r="W111" s="52">
        <f>'Sort by LATE Qty-Low'!AK10</f>
        <v>0</v>
      </c>
      <c r="X111" s="52">
        <f>'Sort by LATE Qty-Low'!AL10</f>
        <v>0</v>
      </c>
      <c r="Y111" s="52">
        <f>'Sort by LATE Qty-Low'!AM10</f>
        <v>0</v>
      </c>
      <c r="Z111" s="52">
        <f>'Sort by LATE Qty-Low'!AN10</f>
        <v>0</v>
      </c>
    </row>
    <row r="112" spans="1:26" x14ac:dyDescent="0.25">
      <c r="A112" s="49">
        <v>43308</v>
      </c>
      <c r="B112" s="49">
        <v>43340</v>
      </c>
      <c r="C112" s="50" t="s">
        <v>1602</v>
      </c>
      <c r="D112" s="51" t="s">
        <v>485</v>
      </c>
      <c r="E112" s="50" t="s">
        <v>486</v>
      </c>
      <c r="F112" s="52">
        <v>1</v>
      </c>
      <c r="G112" s="52">
        <v>0</v>
      </c>
      <c r="H112" s="52">
        <v>0</v>
      </c>
      <c r="I112" s="52">
        <v>0</v>
      </c>
      <c r="J112" s="52">
        <v>0</v>
      </c>
      <c r="K112" s="24">
        <f>SUM(F112:J112)</f>
        <v>1</v>
      </c>
      <c r="L112" s="56">
        <f>VLOOKUP(Table4[[#This Row],[Item ID]],'Finished Goods on Hand'!$A$5:$D$5119,4,FALSE)</f>
        <v>0</v>
      </c>
      <c r="M112" s="56">
        <f>Table4[[#This Row],[on Hand]]-Table4[[#This Row],[Total]]</f>
        <v>-1</v>
      </c>
      <c r="N112" s="56"/>
      <c r="O112" s="56"/>
      <c r="P112" s="56"/>
      <c r="Q112" s="49">
        <f>'Sort by LATE Qty-Low'!AC11</f>
        <v>43229</v>
      </c>
      <c r="R112" s="49">
        <f>'Sort by LATE Qty-Low'!AD11</f>
        <v>43368</v>
      </c>
      <c r="S112" s="50" t="str">
        <f>'Sort by LATE Qty-Low'!AE11</f>
        <v>NF2047bf29 REV2.3</v>
      </c>
      <c r="T112" s="51" t="str">
        <f>'Sort by LATE Qty-Low'!AF11</f>
        <v>45979</v>
      </c>
      <c r="U112" s="50" t="str">
        <f>'Sort by LATE Qty-Low'!AG11</f>
        <v>6558</v>
      </c>
      <c r="V112" s="52">
        <f>'Sort by LATE Qty-Low'!AH11</f>
        <v>4</v>
      </c>
      <c r="W112" s="52">
        <f>'Sort by LATE Qty-Low'!AK11</f>
        <v>0</v>
      </c>
      <c r="X112" s="52">
        <f>'Sort by LATE Qty-Low'!AL11</f>
        <v>0</v>
      </c>
      <c r="Y112" s="52">
        <f>'Sort by LATE Qty-Low'!AM11</f>
        <v>0</v>
      </c>
      <c r="Z112" s="52">
        <f>'Sort by LATE Qty-Low'!AN11</f>
        <v>0</v>
      </c>
    </row>
    <row r="113" spans="1:26" x14ac:dyDescent="0.25">
      <c r="A113" s="49">
        <v>43329</v>
      </c>
      <c r="B113" s="49">
        <v>43350</v>
      </c>
      <c r="C113" s="52" t="s">
        <v>1603</v>
      </c>
      <c r="D113" s="78" t="s">
        <v>806</v>
      </c>
      <c r="E113" s="52" t="s">
        <v>807</v>
      </c>
      <c r="F113" s="52">
        <v>1</v>
      </c>
      <c r="G113" s="52">
        <v>0</v>
      </c>
      <c r="H113" s="52">
        <v>0</v>
      </c>
      <c r="I113" s="52">
        <v>0</v>
      </c>
      <c r="J113" s="52">
        <v>0</v>
      </c>
      <c r="K113" s="24">
        <f>SUM(F113:J113)</f>
        <v>1</v>
      </c>
      <c r="L113" s="56">
        <f>VLOOKUP(Table4[[#This Row],[Item ID]],'Finished Goods on Hand'!$A$5:$D$5119,4,FALSE)</f>
        <v>60</v>
      </c>
      <c r="M113" s="56">
        <f>Table4[[#This Row],[on Hand]]-Table4[[#This Row],[Total]]</f>
        <v>59</v>
      </c>
      <c r="N113" s="56"/>
      <c r="O113" s="56"/>
      <c r="P113" s="56"/>
      <c r="Q113" s="49">
        <f>'Sort by LATE Qty-Low'!AC12</f>
        <v>43255</v>
      </c>
      <c r="R113" s="49">
        <f>'Sort by LATE Qty-Low'!AD12</f>
        <v>43388</v>
      </c>
      <c r="S113" s="50" t="str">
        <f>'Sort by LATE Qty-Low'!AE12</f>
        <v>NI2020bt24-REV1.3</v>
      </c>
      <c r="T113" s="51" t="str">
        <f>'Sort by LATE Qty-Low'!AF12</f>
        <v>46175</v>
      </c>
      <c r="U113" s="50" t="str">
        <f>'Sort by LATE Qty-Low'!AG12</f>
        <v>3282</v>
      </c>
      <c r="V113" s="52">
        <f>'Sort by LATE Qty-Low'!AH12</f>
        <v>4</v>
      </c>
      <c r="W113" s="52">
        <f>'Sort by LATE Qty-Low'!AK12</f>
        <v>0</v>
      </c>
      <c r="X113" s="52">
        <f>'Sort by LATE Qty-Low'!AL12</f>
        <v>0</v>
      </c>
      <c r="Y113" s="52">
        <f>'Sort by LATE Qty-Low'!AM12</f>
        <v>0</v>
      </c>
      <c r="Z113" s="52">
        <f>'Sort by LATE Qty-Low'!AN12</f>
        <v>0</v>
      </c>
    </row>
    <row r="114" spans="1:26" x14ac:dyDescent="0.25">
      <c r="A114" s="49">
        <v>43329</v>
      </c>
      <c r="B114" s="49">
        <v>43350</v>
      </c>
      <c r="C114" s="52" t="s">
        <v>1603</v>
      </c>
      <c r="D114" s="78" t="s">
        <v>801</v>
      </c>
      <c r="E114" s="52" t="s">
        <v>802</v>
      </c>
      <c r="F114" s="52">
        <v>2</v>
      </c>
      <c r="G114" s="52">
        <v>0</v>
      </c>
      <c r="H114" s="52">
        <v>0</v>
      </c>
      <c r="I114" s="52">
        <v>0</v>
      </c>
      <c r="J114" s="52">
        <v>0</v>
      </c>
      <c r="K114" s="24">
        <f>SUM(F114:J114)</f>
        <v>2</v>
      </c>
      <c r="L114" s="56">
        <f>VLOOKUP(Table4[[#This Row],[Item ID]],'Finished Goods on Hand'!$A$5:$D$5119,4,FALSE)</f>
        <v>60</v>
      </c>
      <c r="M114" s="56">
        <f>Table4[[#This Row],[on Hand]]-Table4[[#This Row],[Total]]</f>
        <v>58</v>
      </c>
      <c r="N114" s="56"/>
      <c r="O114" s="56"/>
      <c r="P114" s="56"/>
      <c r="Q114" s="49">
        <f>'Sort by LATE Qty-Low'!AC13</f>
        <v>43292</v>
      </c>
      <c r="R114" s="49">
        <f>'Sort by LATE Qty-Low'!AD13</f>
        <v>43333</v>
      </c>
      <c r="S114" s="50" t="str">
        <f>'Sort by LATE Qty-Low'!AE13</f>
        <v>NL2020as22-REV3.5</v>
      </c>
      <c r="T114" s="51" t="str">
        <f>'Sort by LATE Qty-Low'!AF13</f>
        <v>46521</v>
      </c>
      <c r="U114" s="50" t="str">
        <f>'Sort by LATE Qty-Low'!AG13</f>
        <v>6463</v>
      </c>
      <c r="V114" s="52">
        <f>'Sort by LATE Qty-Low'!AH13</f>
        <v>4</v>
      </c>
      <c r="W114" s="52">
        <f>'Sort by LATE Qty-Low'!AK13</f>
        <v>0</v>
      </c>
      <c r="X114" s="52">
        <f>'Sort by LATE Qty-Low'!AL13</f>
        <v>0</v>
      </c>
      <c r="Y114" s="52">
        <f>'Sort by LATE Qty-Low'!AM13</f>
        <v>0</v>
      </c>
      <c r="Z114" s="52">
        <f>'Sort by LATE Qty-Low'!AN13</f>
        <v>0</v>
      </c>
    </row>
    <row r="115" spans="1:26" x14ac:dyDescent="0.25">
      <c r="A115" s="49">
        <v>43325</v>
      </c>
      <c r="B115" s="49">
        <v>43360</v>
      </c>
      <c r="C115" s="50" t="s">
        <v>1603</v>
      </c>
      <c r="D115" s="51" t="s">
        <v>763</v>
      </c>
      <c r="E115" s="50" t="s">
        <v>764</v>
      </c>
      <c r="F115" s="52">
        <v>0</v>
      </c>
      <c r="G115" s="52">
        <v>0</v>
      </c>
      <c r="H115" s="52">
        <v>1</v>
      </c>
      <c r="I115" s="52">
        <v>0</v>
      </c>
      <c r="J115" s="52">
        <v>0</v>
      </c>
      <c r="K115" s="24">
        <f>SUM(F115:J115)</f>
        <v>1</v>
      </c>
      <c r="L115" s="56">
        <f>VLOOKUP(Table4[[#This Row],[Item ID]],'Finished Goods on Hand'!$A$5:$D$5119,4,FALSE)</f>
        <v>60</v>
      </c>
      <c r="M115" s="56">
        <f>Table4[[#This Row],[on Hand]]-Table4[[#This Row],[Total]]</f>
        <v>59</v>
      </c>
      <c r="N115" s="56"/>
      <c r="O115" s="56"/>
      <c r="P115" s="56"/>
      <c r="Q115" s="49">
        <f>'Sort by LATE Qty-Low'!AC14</f>
        <v>43054</v>
      </c>
      <c r="R115" s="49">
        <f>'Sort by LATE Qty-Low'!AD14</f>
        <v>43357</v>
      </c>
      <c r="S115" s="50" t="str">
        <f>'Sort by LATE Qty-Low'!AE14</f>
        <v>Ni2020bf29-REV2.7</v>
      </c>
      <c r="T115" s="51" t="str">
        <f>'Sort by LATE Qty-Low'!AF14</f>
        <v>44345</v>
      </c>
      <c r="U115" s="50" t="str">
        <f>'Sort by LATE Qty-Low'!AG14</f>
        <v>4964</v>
      </c>
      <c r="V115" s="52">
        <f>'Sort by LATE Qty-Low'!AH14</f>
        <v>6</v>
      </c>
      <c r="W115" s="52">
        <f>'Sort by LATE Qty-Low'!AK14</f>
        <v>0</v>
      </c>
      <c r="X115" s="52">
        <f>'Sort by LATE Qty-Low'!AL14</f>
        <v>0</v>
      </c>
      <c r="Y115" s="52">
        <f>'Sort by LATE Qty-Low'!AM14</f>
        <v>0</v>
      </c>
      <c r="Z115" s="52">
        <f>'Sort by LATE Qty-Low'!AN14</f>
        <v>0</v>
      </c>
    </row>
    <row r="116" spans="1:26" x14ac:dyDescent="0.25">
      <c r="A116" s="49">
        <v>43348</v>
      </c>
      <c r="B116" s="49">
        <v>43371</v>
      </c>
      <c r="C116" s="50" t="s">
        <v>1603</v>
      </c>
      <c r="D116" s="51" t="s">
        <v>1236</v>
      </c>
      <c r="E116" s="50" t="s">
        <v>1237</v>
      </c>
      <c r="F116" s="52">
        <v>0</v>
      </c>
      <c r="G116" s="52">
        <v>0</v>
      </c>
      <c r="H116" s="52">
        <v>0</v>
      </c>
      <c r="I116" s="52">
        <v>1</v>
      </c>
      <c r="J116" s="52">
        <v>0</v>
      </c>
      <c r="K116" s="24">
        <f>SUM(F116:J116)</f>
        <v>1</v>
      </c>
      <c r="L116" s="56">
        <f>VLOOKUP(Table4[[#This Row],[Item ID]],'Finished Goods on Hand'!$A$5:$D$5119,4,FALSE)</f>
        <v>60</v>
      </c>
      <c r="M116" s="56">
        <f>Table4[[#This Row],[on Hand]]-Table4[[#This Row],[Total]]</f>
        <v>59</v>
      </c>
      <c r="N116" s="56"/>
      <c r="O116" s="56"/>
      <c r="P116" s="56"/>
      <c r="Q116" s="49">
        <f>'Sort by LATE Qty-Low'!AC15</f>
        <v>43298</v>
      </c>
      <c r="R116" s="49">
        <f>'Sort by LATE Qty-Low'!AD15</f>
        <v>43312</v>
      </c>
      <c r="S116" s="50" t="str">
        <f>'Sort by LATE Qty-Low'!AE15</f>
        <v>NB2037by34 Rev2.0</v>
      </c>
      <c r="T116" s="51" t="str">
        <f>'Sort by LATE Qty-Low'!AF15</f>
        <v>46561</v>
      </c>
      <c r="U116" s="50" t="str">
        <f>'Sort by LATE Qty-Low'!AG15</f>
        <v>3700</v>
      </c>
      <c r="V116" s="52">
        <f>'Sort by LATE Qty-Low'!AH15</f>
        <v>8</v>
      </c>
      <c r="W116" s="52">
        <f>'Sort by LATE Qty-Low'!AK15</f>
        <v>0</v>
      </c>
      <c r="X116" s="52">
        <f>'Sort by LATE Qty-Low'!AL15</f>
        <v>0</v>
      </c>
      <c r="Y116" s="52">
        <f>'Sort by LATE Qty-Low'!AM15</f>
        <v>0</v>
      </c>
      <c r="Z116" s="52">
        <f>'Sort by LATE Qty-Low'!AN15</f>
        <v>0</v>
      </c>
    </row>
    <row r="117" spans="1:26" x14ac:dyDescent="0.25">
      <c r="A117" s="49">
        <v>43308</v>
      </c>
      <c r="B117" s="49">
        <v>43367</v>
      </c>
      <c r="C117" s="52" t="s">
        <v>1603</v>
      </c>
      <c r="D117" s="78" t="s">
        <v>493</v>
      </c>
      <c r="E117" s="52" t="s">
        <v>25</v>
      </c>
      <c r="F117" s="52">
        <v>0</v>
      </c>
      <c r="G117" s="52">
        <v>0</v>
      </c>
      <c r="H117" s="52">
        <v>0</v>
      </c>
      <c r="I117" s="52">
        <v>2</v>
      </c>
      <c r="J117" s="52">
        <v>0</v>
      </c>
      <c r="K117" s="24">
        <f>SUM(F117:J117)</f>
        <v>2</v>
      </c>
      <c r="L117" s="56">
        <f>VLOOKUP(Table4[[#This Row],[Item ID]],'Finished Goods on Hand'!$A$5:$D$5119,4,FALSE)</f>
        <v>60</v>
      </c>
      <c r="M117" s="56">
        <f>Table4[[#This Row],[on Hand]]-Table4[[#This Row],[Total]]</f>
        <v>58</v>
      </c>
      <c r="N117" s="56"/>
      <c r="O117" s="56"/>
      <c r="P117" s="56"/>
      <c r="Q117" s="49">
        <f>'Sort by LATE Qty-Low'!AC16</f>
        <v>43298</v>
      </c>
      <c r="R117" s="49">
        <f>'Sort by LATE Qty-Low'!AD16</f>
        <v>43312</v>
      </c>
      <c r="S117" s="50" t="str">
        <f>'Sort by LATE Qty-Low'!AE16</f>
        <v>ND2057by34-Rev 2.0</v>
      </c>
      <c r="T117" s="51" t="str">
        <f>'Sort by LATE Qty-Low'!AF16</f>
        <v>46561</v>
      </c>
      <c r="U117" s="50" t="str">
        <f>'Sort by LATE Qty-Low'!AG16</f>
        <v>3700</v>
      </c>
      <c r="V117" s="52">
        <f>'Sort by LATE Qty-Low'!AH16</f>
        <v>8</v>
      </c>
      <c r="W117" s="52">
        <f>'Sort by LATE Qty-Low'!AK16</f>
        <v>0</v>
      </c>
      <c r="X117" s="52">
        <f>'Sort by LATE Qty-Low'!AL16</f>
        <v>0</v>
      </c>
      <c r="Y117" s="52">
        <f>'Sort by LATE Qty-Low'!AM16</f>
        <v>0</v>
      </c>
      <c r="Z117" s="52">
        <f>'Sort by LATE Qty-Low'!AN16</f>
        <v>0</v>
      </c>
    </row>
    <row r="118" spans="1:26" x14ac:dyDescent="0.25">
      <c r="A118" s="49">
        <v>43349</v>
      </c>
      <c r="B118" s="49">
        <v>43367</v>
      </c>
      <c r="C118" s="50" t="s">
        <v>1603</v>
      </c>
      <c r="D118" s="51" t="s">
        <v>1255</v>
      </c>
      <c r="E118" s="50" t="s">
        <v>1256</v>
      </c>
      <c r="F118" s="52">
        <v>0</v>
      </c>
      <c r="G118" s="52">
        <v>0</v>
      </c>
      <c r="H118" s="52">
        <v>0</v>
      </c>
      <c r="I118" s="52">
        <v>2</v>
      </c>
      <c r="J118" s="52">
        <v>0</v>
      </c>
      <c r="K118" s="24">
        <f>SUM(F118:J118)</f>
        <v>2</v>
      </c>
      <c r="L118" s="56">
        <f>VLOOKUP(Table4[[#This Row],[Item ID]],'Finished Goods on Hand'!$A$5:$D$5119,4,FALSE)</f>
        <v>60</v>
      </c>
      <c r="M118" s="56">
        <f>Table4[[#This Row],[on Hand]]-Table4[[#This Row],[Total]]</f>
        <v>58</v>
      </c>
      <c r="N118" s="56"/>
      <c r="O118" s="56"/>
      <c r="P118" s="56"/>
      <c r="Q118" s="49">
        <f>'Sort by LATE Qty-Low'!AC17</f>
        <v>43298</v>
      </c>
      <c r="R118" s="49">
        <f>'Sort by LATE Qty-Low'!AD17</f>
        <v>43312</v>
      </c>
      <c r="S118" s="50" t="str">
        <f>'Sort by LATE Qty-Low'!AE17</f>
        <v>NF2040by34 REV2.0</v>
      </c>
      <c r="T118" s="51" t="str">
        <f>'Sort by LATE Qty-Low'!AF17</f>
        <v>46561</v>
      </c>
      <c r="U118" s="50" t="str">
        <f>'Sort by LATE Qty-Low'!AG17</f>
        <v>3700</v>
      </c>
      <c r="V118" s="52">
        <f>'Sort by LATE Qty-Low'!AH17</f>
        <v>8</v>
      </c>
      <c r="W118" s="52">
        <f>'Sort by LATE Qty-Low'!AK17</f>
        <v>0</v>
      </c>
      <c r="X118" s="52">
        <f>'Sort by LATE Qty-Low'!AL17</f>
        <v>0</v>
      </c>
      <c r="Y118" s="52">
        <f>'Sort by LATE Qty-Low'!AM17</f>
        <v>0</v>
      </c>
      <c r="Z118" s="52">
        <f>'Sort by LATE Qty-Low'!AN17</f>
        <v>0</v>
      </c>
    </row>
    <row r="119" spans="1:26" x14ac:dyDescent="0.25">
      <c r="A119" s="49">
        <v>43353</v>
      </c>
      <c r="B119" s="49">
        <v>43374</v>
      </c>
      <c r="C119" s="50" t="s">
        <v>1603</v>
      </c>
      <c r="D119" s="51" t="s">
        <v>1321</v>
      </c>
      <c r="E119" s="50" t="s">
        <v>1322</v>
      </c>
      <c r="F119" s="52">
        <v>0</v>
      </c>
      <c r="G119" s="52">
        <v>0</v>
      </c>
      <c r="H119" s="52">
        <v>0</v>
      </c>
      <c r="I119" s="52">
        <v>0</v>
      </c>
      <c r="J119" s="52">
        <v>2</v>
      </c>
      <c r="K119" s="24">
        <f>SUM(F119:J119)</f>
        <v>2</v>
      </c>
      <c r="L119" s="56">
        <f>VLOOKUP(Table4[[#This Row],[Item ID]],'Finished Goods on Hand'!$A$5:$D$5119,4,FALSE)</f>
        <v>60</v>
      </c>
      <c r="M119" s="56">
        <f>Table4[[#This Row],[on Hand]]-Table4[[#This Row],[Total]]</f>
        <v>58</v>
      </c>
      <c r="N119" s="56"/>
      <c r="O119" s="56"/>
      <c r="P119" s="56"/>
      <c r="Q119" s="49">
        <f>'Sort by LATE Qty-Low'!AC18</f>
        <v>43298</v>
      </c>
      <c r="R119" s="49">
        <f>'Sort by LATE Qty-Low'!AD18</f>
        <v>43312</v>
      </c>
      <c r="S119" s="50" t="str">
        <f>'Sort by LATE Qty-Low'!AE18</f>
        <v>NF2047by34 REV2.0</v>
      </c>
      <c r="T119" s="51" t="str">
        <f>'Sort by LATE Qty-Low'!AF18</f>
        <v>46561</v>
      </c>
      <c r="U119" s="50" t="str">
        <f>'Sort by LATE Qty-Low'!AG18</f>
        <v>3700</v>
      </c>
      <c r="V119" s="52">
        <f>'Sort by LATE Qty-Low'!AH18</f>
        <v>8</v>
      </c>
      <c r="W119" s="52">
        <f>'Sort by LATE Qty-Low'!AK18</f>
        <v>0</v>
      </c>
      <c r="X119" s="52">
        <f>'Sort by LATE Qty-Low'!AL18</f>
        <v>0</v>
      </c>
      <c r="Y119" s="52">
        <f>'Sort by LATE Qty-Low'!AM18</f>
        <v>0</v>
      </c>
      <c r="Z119" s="52">
        <f>'Sort by LATE Qty-Low'!AN18</f>
        <v>0</v>
      </c>
    </row>
    <row r="120" spans="1:26" x14ac:dyDescent="0.25">
      <c r="A120" s="49">
        <v>43353</v>
      </c>
      <c r="B120" s="49">
        <v>43374</v>
      </c>
      <c r="C120" s="50" t="s">
        <v>1603</v>
      </c>
      <c r="D120" s="51" t="s">
        <v>1323</v>
      </c>
      <c r="E120" s="50" t="s">
        <v>1324</v>
      </c>
      <c r="F120" s="52">
        <v>0</v>
      </c>
      <c r="G120" s="52">
        <v>0</v>
      </c>
      <c r="H120" s="52">
        <v>0</v>
      </c>
      <c r="I120" s="52">
        <v>0</v>
      </c>
      <c r="J120" s="52">
        <v>2</v>
      </c>
      <c r="K120" s="24">
        <f>SUM(F120:J120)</f>
        <v>2</v>
      </c>
      <c r="L120" s="56">
        <f>VLOOKUP(Table4[[#This Row],[Item ID]],'Finished Goods on Hand'!$A$5:$D$5119,4,FALSE)</f>
        <v>60</v>
      </c>
      <c r="M120" s="56">
        <f>Table4[[#This Row],[on Hand]]-Table4[[#This Row],[Total]]</f>
        <v>58</v>
      </c>
      <c r="N120" s="56"/>
      <c r="O120" s="56"/>
      <c r="P120" s="56"/>
      <c r="Q120" s="49">
        <f>'Sort by LATE Qty-Low'!AC19</f>
        <v>43221</v>
      </c>
      <c r="R120" s="49">
        <f>'Sort by LATE Qty-Low'!AD19</f>
        <v>43404</v>
      </c>
      <c r="S120" s="50" t="str">
        <f>'Sort by LATE Qty-Low'!AE19</f>
        <v>RH2024cr34 REV1.0</v>
      </c>
      <c r="T120" s="51" t="str">
        <f>'Sort by LATE Qty-Low'!AF19</f>
        <v>45895</v>
      </c>
      <c r="U120" s="50" t="str">
        <f>'Sort by LATE Qty-Low'!AG19</f>
        <v>6715</v>
      </c>
      <c r="V120" s="52">
        <f>'Sort by LATE Qty-Low'!AH19</f>
        <v>10</v>
      </c>
      <c r="W120" s="52">
        <f>'Sort by LATE Qty-Low'!AK19</f>
        <v>0</v>
      </c>
      <c r="X120" s="52">
        <f>'Sort by LATE Qty-Low'!AL19</f>
        <v>0</v>
      </c>
      <c r="Y120" s="52">
        <f>'Sort by LATE Qty-Low'!AM19</f>
        <v>0</v>
      </c>
      <c r="Z120" s="52">
        <f>'Sort by LATE Qty-Low'!AN19</f>
        <v>0</v>
      </c>
    </row>
    <row r="121" spans="1:26" x14ac:dyDescent="0.25">
      <c r="A121" s="49">
        <v>43243</v>
      </c>
      <c r="B121" s="49">
        <v>43327</v>
      </c>
      <c r="C121" s="52" t="s">
        <v>1607</v>
      </c>
      <c r="D121" s="78" t="s">
        <v>255</v>
      </c>
      <c r="E121" s="52" t="s">
        <v>256</v>
      </c>
      <c r="F121" s="52">
        <v>24</v>
      </c>
      <c r="G121" s="52">
        <v>0</v>
      </c>
      <c r="H121" s="52">
        <v>0</v>
      </c>
      <c r="I121" s="52">
        <v>0</v>
      </c>
      <c r="J121" s="52">
        <v>0</v>
      </c>
      <c r="K121" s="24">
        <f>SUM(F121:J121)</f>
        <v>24</v>
      </c>
      <c r="L121" s="56">
        <f>VLOOKUP(Table4[[#This Row],[Item ID]],'Finished Goods on Hand'!$A$5:$D$5119,4,FALSE)</f>
        <v>19</v>
      </c>
      <c r="M121" s="56">
        <f>Table4[[#This Row],[on Hand]]-Table4[[#This Row],[Total]]</f>
        <v>-5</v>
      </c>
      <c r="N121" s="56"/>
      <c r="O121" s="56"/>
      <c r="P121" s="56"/>
      <c r="Q121" s="49">
        <f>'Sort by LATE Qty-Low'!AC20</f>
        <v>43300</v>
      </c>
      <c r="R121" s="49">
        <f>'Sort by LATE Qty-Low'!AD20</f>
        <v>43356</v>
      </c>
      <c r="S121" s="50" t="str">
        <f>'Sort by LATE Qty-Low'!AE20</f>
        <v>NL2024bf22-REV4.7</v>
      </c>
      <c r="T121" s="51" t="str">
        <f>'Sort by LATE Qty-Low'!AF20</f>
        <v>46594</v>
      </c>
      <c r="U121" s="50" t="str">
        <f>'Sort by LATE Qty-Low'!AG20</f>
        <v>5643</v>
      </c>
      <c r="V121" s="52">
        <f>'Sort by LATE Qty-Low'!AH20</f>
        <v>11</v>
      </c>
      <c r="W121" s="52">
        <f>'Sort by LATE Qty-Low'!AK20</f>
        <v>0</v>
      </c>
      <c r="X121" s="52">
        <f>'Sort by LATE Qty-Low'!AL20</f>
        <v>0</v>
      </c>
      <c r="Y121" s="52">
        <f>'Sort by LATE Qty-Low'!AM20</f>
        <v>0</v>
      </c>
      <c r="Z121" s="52">
        <f>'Sort by LATE Qty-Low'!AN20</f>
        <v>0</v>
      </c>
    </row>
    <row r="122" spans="1:26" x14ac:dyDescent="0.25">
      <c r="A122" s="49">
        <v>43353</v>
      </c>
      <c r="B122" s="49">
        <v>43374</v>
      </c>
      <c r="C122" s="52" t="s">
        <v>1607</v>
      </c>
      <c r="D122" s="78" t="s">
        <v>1325</v>
      </c>
      <c r="E122" s="52" t="s">
        <v>1326</v>
      </c>
      <c r="F122" s="52">
        <v>0</v>
      </c>
      <c r="G122" s="52">
        <v>0</v>
      </c>
      <c r="H122" s="52">
        <v>0</v>
      </c>
      <c r="I122" s="52">
        <v>0</v>
      </c>
      <c r="J122" s="52">
        <v>4</v>
      </c>
      <c r="K122" s="24">
        <f>SUM(F122:J122)</f>
        <v>4</v>
      </c>
      <c r="L122" s="56">
        <f>VLOOKUP(Table4[[#This Row],[Item ID]],'Finished Goods on Hand'!$A$5:$D$5119,4,FALSE)</f>
        <v>19</v>
      </c>
      <c r="M122" s="56">
        <f>Table4[[#This Row],[on Hand]]-Table4[[#This Row],[Total]]</f>
        <v>15</v>
      </c>
      <c r="N122" s="56"/>
      <c r="O122" s="56"/>
      <c r="P122" s="56"/>
      <c r="Q122" s="49">
        <f>'Sort by LATE Qty-Low'!AC21</f>
        <v>43181</v>
      </c>
      <c r="R122" s="49">
        <f>'Sort by LATE Qty-Low'!AD21</f>
        <v>43420</v>
      </c>
      <c r="S122" s="50" t="str">
        <f>'Sort by LATE Qty-Low'!AE21</f>
        <v>NI2020bf24-REV4.8</v>
      </c>
      <c r="T122" s="51" t="str">
        <f>'Sort by LATE Qty-Low'!AF21</f>
        <v>45496</v>
      </c>
      <c r="U122" s="50" t="str">
        <f>'Sort by LATE Qty-Low'!AG21</f>
        <v>4964</v>
      </c>
      <c r="V122" s="52">
        <f>'Sort by LATE Qty-Low'!AH21</f>
        <v>12</v>
      </c>
      <c r="W122" s="52">
        <f>'Sort by LATE Qty-Low'!AK21</f>
        <v>0</v>
      </c>
      <c r="X122" s="52">
        <f>'Sort by LATE Qty-Low'!AL21</f>
        <v>0</v>
      </c>
      <c r="Y122" s="52">
        <f>'Sort by LATE Qty-Low'!AM21</f>
        <v>0</v>
      </c>
      <c r="Z122" s="52">
        <f>'Sort by LATE Qty-Low'!AN21</f>
        <v>12</v>
      </c>
    </row>
    <row r="123" spans="1:26" x14ac:dyDescent="0.25">
      <c r="A123" s="49">
        <v>43348</v>
      </c>
      <c r="B123" s="49">
        <v>43378</v>
      </c>
      <c r="C123" s="52" t="s">
        <v>1607</v>
      </c>
      <c r="D123" s="78" t="s">
        <v>1243</v>
      </c>
      <c r="E123" s="52" t="s">
        <v>51</v>
      </c>
      <c r="F123" s="52">
        <v>0</v>
      </c>
      <c r="G123" s="52">
        <v>0</v>
      </c>
      <c r="H123" s="52">
        <v>0</v>
      </c>
      <c r="I123" s="52">
        <v>0</v>
      </c>
      <c r="J123" s="52">
        <v>15</v>
      </c>
      <c r="K123" s="24">
        <f>SUM(F123:J123)</f>
        <v>15</v>
      </c>
      <c r="L123" s="56">
        <f>VLOOKUP(Table4[[#This Row],[Item ID]],'Finished Goods on Hand'!$A$5:$D$5119,4,FALSE)</f>
        <v>19</v>
      </c>
      <c r="M123" s="56">
        <f>Table4[[#This Row],[on Hand]]-Table4[[#This Row],[Total]]</f>
        <v>4</v>
      </c>
      <c r="N123" s="57"/>
      <c r="O123" s="57"/>
      <c r="P123" s="56"/>
      <c r="Q123" s="49">
        <f>'Sort by LATE Qty-Low'!AC22</f>
        <v>43220</v>
      </c>
      <c r="R123" s="49">
        <f>'Sort by LATE Qty-Low'!AD22</f>
        <v>43612</v>
      </c>
      <c r="S123" s="50" t="str">
        <f>'Sort by LATE Qty-Low'!AE22</f>
        <v>NL2054bf22 Rev4.2</v>
      </c>
      <c r="T123" s="51" t="str">
        <f>'Sort by LATE Qty-Low'!AF22</f>
        <v>45869</v>
      </c>
      <c r="U123" s="50" t="str">
        <f>'Sort by LATE Qty-Low'!AG22</f>
        <v>4250</v>
      </c>
      <c r="V123" s="52">
        <f>'Sort by LATE Qty-Low'!AH22</f>
        <v>12</v>
      </c>
      <c r="W123" s="52">
        <f>'Sort by LATE Qty-Low'!AK22</f>
        <v>0</v>
      </c>
      <c r="X123" s="52">
        <f>'Sort by LATE Qty-Low'!AL22</f>
        <v>0</v>
      </c>
      <c r="Y123" s="52">
        <f>'Sort by LATE Qty-Low'!AM22</f>
        <v>0</v>
      </c>
      <c r="Z123" s="52">
        <f>'Sort by LATE Qty-Low'!AN22</f>
        <v>0</v>
      </c>
    </row>
    <row r="124" spans="1:26" x14ac:dyDescent="0.25">
      <c r="A124" s="49">
        <v>43304</v>
      </c>
      <c r="B124" s="49">
        <v>43427</v>
      </c>
      <c r="C124" s="50" t="s">
        <v>1609</v>
      </c>
      <c r="D124" s="51" t="s">
        <v>463</v>
      </c>
      <c r="E124" s="50" t="s">
        <v>45</v>
      </c>
      <c r="F124" s="52">
        <v>20</v>
      </c>
      <c r="G124" s="52">
        <v>0</v>
      </c>
      <c r="H124" s="52">
        <v>0</v>
      </c>
      <c r="I124" s="52">
        <v>20</v>
      </c>
      <c r="J124" s="52">
        <v>0</v>
      </c>
      <c r="K124" s="24">
        <f>SUM(F124:J124)</f>
        <v>40</v>
      </c>
      <c r="L124" s="56">
        <f>VLOOKUP(Table4[[#This Row],[Item ID]],'Finished Goods on Hand'!$A$5:$D$5119,4,FALSE)</f>
        <v>4</v>
      </c>
      <c r="M124" s="56">
        <f>Table4[[#This Row],[on Hand]]-Table4[[#This Row],[Total]]</f>
        <v>-36</v>
      </c>
      <c r="N124" s="56"/>
      <c r="O124" s="56"/>
      <c r="P124" s="56"/>
      <c r="Q124" s="49">
        <f>'Sort by LATE Qty-Low'!AC23</f>
        <v>43278</v>
      </c>
      <c r="R124" s="49">
        <f>'Sort by LATE Qty-Low'!AD23</f>
        <v>43342</v>
      </c>
      <c r="S124" s="50" t="str">
        <f>'Sort by LATE Qty-Low'!AE23</f>
        <v>ND2054bf29 Rev1.6</v>
      </c>
      <c r="T124" s="51" t="str">
        <f>'Sort by LATE Qty-Low'!AF23</f>
        <v>46402</v>
      </c>
      <c r="U124" s="50" t="str">
        <f>'Sort by LATE Qty-Low'!AG23</f>
        <v>4825</v>
      </c>
      <c r="V124" s="52">
        <f>'Sort by LATE Qty-Low'!AH23</f>
        <v>12</v>
      </c>
      <c r="W124" s="52">
        <f>'Sort by LATE Qty-Low'!AK23</f>
        <v>0</v>
      </c>
      <c r="X124" s="52">
        <f>'Sort by LATE Qty-Low'!AL23</f>
        <v>0</v>
      </c>
      <c r="Y124" s="52">
        <f>'Sort by LATE Qty-Low'!AM23</f>
        <v>0</v>
      </c>
      <c r="Z124" s="52">
        <f>'Sort by LATE Qty-Low'!AN23</f>
        <v>0</v>
      </c>
    </row>
    <row r="125" spans="1:26" x14ac:dyDescent="0.25">
      <c r="A125" s="49">
        <v>43200</v>
      </c>
      <c r="B125" s="49">
        <v>43410</v>
      </c>
      <c r="C125" s="50" t="s">
        <v>1614</v>
      </c>
      <c r="D125" s="51" t="s">
        <v>153</v>
      </c>
      <c r="E125" s="50" t="s">
        <v>45</v>
      </c>
      <c r="F125" s="52">
        <v>25</v>
      </c>
      <c r="G125" s="52">
        <v>0</v>
      </c>
      <c r="H125" s="52">
        <v>0</v>
      </c>
      <c r="I125" s="52">
        <v>0</v>
      </c>
      <c r="J125" s="52">
        <v>0</v>
      </c>
      <c r="K125" s="24">
        <f>SUM(F125:J125)</f>
        <v>25</v>
      </c>
      <c r="L125" s="56">
        <f>VLOOKUP(Table4[[#This Row],[Item ID]],'Finished Goods on Hand'!$A$5:$D$5119,4,FALSE)</f>
        <v>2</v>
      </c>
      <c r="M125" s="56">
        <f>Table4[[#This Row],[on Hand]]-Table4[[#This Row],[Total]]</f>
        <v>-23</v>
      </c>
      <c r="N125" s="56"/>
      <c r="O125" s="56"/>
      <c r="P125" s="56"/>
      <c r="Q125" s="49">
        <f>'Sort by LATE Qty-Low'!AC24</f>
        <v>43287</v>
      </c>
      <c r="R125" s="49">
        <f>'Sort by LATE Qty-Low'!AD24</f>
        <v>43336</v>
      </c>
      <c r="S125" s="50" t="str">
        <f>'Sort by LATE Qty-Low'!AE24</f>
        <v>NL2020as22-REV3.5</v>
      </c>
      <c r="T125" s="51" t="str">
        <f>'Sort by LATE Qty-Low'!AF24</f>
        <v>46490</v>
      </c>
      <c r="U125" s="50" t="str">
        <f>'Sort by LATE Qty-Low'!AG24</f>
        <v>6574</v>
      </c>
      <c r="V125" s="52">
        <f>'Sort by LATE Qty-Low'!AH24</f>
        <v>12</v>
      </c>
      <c r="W125" s="52">
        <f>'Sort by LATE Qty-Low'!AK24</f>
        <v>0</v>
      </c>
      <c r="X125" s="52">
        <f>'Sort by LATE Qty-Low'!AL24</f>
        <v>0</v>
      </c>
      <c r="Y125" s="52">
        <f>'Sort by LATE Qty-Low'!AM24</f>
        <v>0</v>
      </c>
      <c r="Z125" s="52">
        <f>'Sort by LATE Qty-Low'!AN24</f>
        <v>0</v>
      </c>
    </row>
    <row r="126" spans="1:26" x14ac:dyDescent="0.25">
      <c r="A126" s="49">
        <v>43145</v>
      </c>
      <c r="B126" s="49">
        <v>43370</v>
      </c>
      <c r="C126" s="52" t="s">
        <v>1615</v>
      </c>
      <c r="D126" s="78" t="s">
        <v>133</v>
      </c>
      <c r="E126" s="52" t="s">
        <v>134</v>
      </c>
      <c r="F126" s="52">
        <v>0</v>
      </c>
      <c r="G126" s="52">
        <v>0</v>
      </c>
      <c r="H126" s="52">
        <v>20</v>
      </c>
      <c r="I126" s="52">
        <v>0</v>
      </c>
      <c r="J126" s="52">
        <v>0</v>
      </c>
      <c r="K126" s="24">
        <f>SUM(F126:J126)</f>
        <v>20</v>
      </c>
      <c r="L126" s="56">
        <f>VLOOKUP(Table4[[#This Row],[Item ID]],'Finished Goods on Hand'!$A$5:$D$5119,4,FALSE)</f>
        <v>65</v>
      </c>
      <c r="M126" s="56">
        <f>Table4[[#This Row],[on Hand]]-Table4[[#This Row],[Total]]</f>
        <v>45</v>
      </c>
      <c r="N126" s="56"/>
      <c r="O126" s="56"/>
      <c r="P126" s="56"/>
      <c r="Q126" s="49">
        <f>'Sort by LATE Qty-Low'!AC25</f>
        <v>43301</v>
      </c>
      <c r="R126" s="49">
        <f>'Sort by LATE Qty-Low'!AD25</f>
        <v>43340</v>
      </c>
      <c r="S126" s="50" t="str">
        <f>'Sort by LATE Qty-Low'!AE25</f>
        <v>ND2054ap29 Rev1.2</v>
      </c>
      <c r="T126" s="51" t="str">
        <f>'Sort by LATE Qty-Low'!AF25</f>
        <v>46598</v>
      </c>
      <c r="U126" s="50" t="str">
        <f>'Sort by LATE Qty-Low'!AG25</f>
        <v>6290</v>
      </c>
      <c r="V126" s="52">
        <f>'Sort by LATE Qty-Low'!AH25</f>
        <v>12</v>
      </c>
      <c r="W126" s="52">
        <f>'Sort by LATE Qty-Low'!AK25</f>
        <v>0</v>
      </c>
      <c r="X126" s="52">
        <f>'Sort by LATE Qty-Low'!AL25</f>
        <v>0</v>
      </c>
      <c r="Y126" s="52">
        <f>'Sort by LATE Qty-Low'!AM25</f>
        <v>0</v>
      </c>
      <c r="Z126" s="52">
        <f>'Sort by LATE Qty-Low'!AN25</f>
        <v>0</v>
      </c>
    </row>
    <row r="127" spans="1:26" x14ac:dyDescent="0.25">
      <c r="A127" s="49">
        <v>43271</v>
      </c>
      <c r="B127" s="49">
        <v>43376</v>
      </c>
      <c r="C127" s="50" t="s">
        <v>1616</v>
      </c>
      <c r="D127" s="51" t="s">
        <v>325</v>
      </c>
      <c r="E127" s="50" t="s">
        <v>81</v>
      </c>
      <c r="F127" s="52">
        <v>0</v>
      </c>
      <c r="G127" s="52">
        <v>0</v>
      </c>
      <c r="H127" s="52">
        <v>0</v>
      </c>
      <c r="I127" s="52">
        <v>4</v>
      </c>
      <c r="J127" s="52">
        <v>24</v>
      </c>
      <c r="K127" s="24">
        <f>SUM(F127:J127)</f>
        <v>28</v>
      </c>
      <c r="L127" s="56">
        <f>VLOOKUP(Table4[[#This Row],[Item ID]],'Finished Goods on Hand'!$A$5:$D$5119,4,FALSE)</f>
        <v>7</v>
      </c>
      <c r="M127" s="56">
        <f>Table4[[#This Row],[on Hand]]-Table4[[#This Row],[Total]]</f>
        <v>-21</v>
      </c>
      <c r="N127" s="56"/>
      <c r="O127" s="56"/>
      <c r="P127" s="56"/>
      <c r="Q127" s="49">
        <f>'Sort by LATE Qty-Low'!AC26</f>
        <v>43124</v>
      </c>
      <c r="R127" s="49">
        <f>'Sort by LATE Qty-Low'!AD26</f>
        <v>43496</v>
      </c>
      <c r="S127" s="50" t="str">
        <f>'Sort by LATE Qty-Low'!AE26</f>
        <v>NF2047by34 REV2.0</v>
      </c>
      <c r="T127" s="51" t="str">
        <f>'Sort by LATE Qty-Low'!AF26</f>
        <v>44936</v>
      </c>
      <c r="U127" s="50" t="str">
        <f>'Sort by LATE Qty-Low'!AG26</f>
        <v>3700</v>
      </c>
      <c r="V127" s="52">
        <f>'Sort by LATE Qty-Low'!AH26</f>
        <v>15</v>
      </c>
      <c r="W127" s="52">
        <f>'Sort by LATE Qty-Low'!AK26</f>
        <v>0</v>
      </c>
      <c r="X127" s="52">
        <f>'Sort by LATE Qty-Low'!AL26</f>
        <v>0</v>
      </c>
      <c r="Y127" s="52">
        <f>'Sort by LATE Qty-Low'!AM26</f>
        <v>0</v>
      </c>
      <c r="Z127" s="52">
        <f>'Sort by LATE Qty-Low'!AN26</f>
        <v>0</v>
      </c>
    </row>
    <row r="128" spans="1:26" x14ac:dyDescent="0.25">
      <c r="A128" s="49">
        <v>43301</v>
      </c>
      <c r="B128" s="49">
        <v>43340</v>
      </c>
      <c r="C128" s="52" t="s">
        <v>1619</v>
      </c>
      <c r="D128" s="78" t="s">
        <v>445</v>
      </c>
      <c r="E128" s="52" t="s">
        <v>446</v>
      </c>
      <c r="F128" s="52">
        <v>12</v>
      </c>
      <c r="G128" s="52">
        <v>0</v>
      </c>
      <c r="H128" s="52">
        <v>0</v>
      </c>
      <c r="I128" s="52">
        <v>0</v>
      </c>
      <c r="J128" s="52">
        <v>0</v>
      </c>
      <c r="K128" s="24">
        <f>SUM(F128:J128)</f>
        <v>12</v>
      </c>
      <c r="L128" s="56">
        <f>VLOOKUP(Table4[[#This Row],[Item ID]],'Finished Goods on Hand'!$A$5:$D$5119,4,FALSE)</f>
        <v>1</v>
      </c>
      <c r="M128" s="56">
        <f>Table4[[#This Row],[on Hand]]-Table4[[#This Row],[Total]]</f>
        <v>-11</v>
      </c>
      <c r="N128" s="56"/>
      <c r="O128" s="56"/>
      <c r="P128" s="56"/>
      <c r="Q128" s="49">
        <f>'Sort by LATE Qty-Low'!AC27</f>
        <v>43286</v>
      </c>
      <c r="R128" s="49">
        <f>'Sort by LATE Qty-Low'!AD27</f>
        <v>43336</v>
      </c>
      <c r="S128" s="50" t="str">
        <f>'Sort by LATE Qty-Low'!AE27</f>
        <v>NC3040bf25 REV1.3</v>
      </c>
      <c r="T128" s="51" t="str">
        <f>'Sort by LATE Qty-Low'!AF27</f>
        <v>46466</v>
      </c>
      <c r="U128" s="50" t="str">
        <f>'Sort by LATE Qty-Low'!AG27</f>
        <v>9048</v>
      </c>
      <c r="V128" s="52">
        <f>'Sort by LATE Qty-Low'!AH27</f>
        <v>17</v>
      </c>
      <c r="W128" s="52">
        <f>'Sort by LATE Qty-Low'!AK27</f>
        <v>0</v>
      </c>
      <c r="X128" s="52">
        <f>'Sort by LATE Qty-Low'!AL27</f>
        <v>0</v>
      </c>
      <c r="Y128" s="52">
        <f>'Sort by LATE Qty-Low'!AM27</f>
        <v>0</v>
      </c>
      <c r="Z128" s="52">
        <f>'Sort by LATE Qty-Low'!AN27</f>
        <v>0</v>
      </c>
    </row>
    <row r="129" spans="1:26" x14ac:dyDescent="0.25">
      <c r="A129" s="49">
        <v>43278</v>
      </c>
      <c r="B129" s="49">
        <v>43342</v>
      </c>
      <c r="C129" s="50" t="s">
        <v>1621</v>
      </c>
      <c r="D129" s="51" t="s">
        <v>336</v>
      </c>
      <c r="E129" s="50" t="s">
        <v>337</v>
      </c>
      <c r="F129" s="52">
        <v>12</v>
      </c>
      <c r="G129" s="52">
        <v>0</v>
      </c>
      <c r="H129" s="52">
        <v>0</v>
      </c>
      <c r="I129" s="52">
        <v>0</v>
      </c>
      <c r="J129" s="52">
        <v>0</v>
      </c>
      <c r="K129" s="24">
        <f>SUM(F129:J129)</f>
        <v>12</v>
      </c>
      <c r="L129" s="56">
        <f>VLOOKUP(Table4[[#This Row],[Item ID]],'Finished Goods on Hand'!$A$5:$D$5119,4,FALSE)</f>
        <v>0</v>
      </c>
      <c r="M129" s="56">
        <f>Table4[[#This Row],[on Hand]]-Table4[[#This Row],[Total]]</f>
        <v>-12</v>
      </c>
      <c r="N129" s="56"/>
      <c r="O129" s="56"/>
      <c r="P129" s="56"/>
      <c r="Q129" s="49">
        <f>'Sort by LATE Qty-Low'!AC28</f>
        <v>43124</v>
      </c>
      <c r="R129" s="49">
        <f>'Sort by LATE Qty-Low'!AD28</f>
        <v>43496</v>
      </c>
      <c r="S129" s="50" t="str">
        <f>'Sort by LATE Qty-Low'!AE28</f>
        <v>NF2047by34 REV1.0</v>
      </c>
      <c r="T129" s="51" t="str">
        <f>'Sort by LATE Qty-Low'!AF28</f>
        <v>44936</v>
      </c>
      <c r="U129" s="50" t="str">
        <f>'Sort by LATE Qty-Low'!AG28</f>
        <v>3700</v>
      </c>
      <c r="V129" s="52">
        <f>'Sort by LATE Qty-Low'!AH28</f>
        <v>18</v>
      </c>
      <c r="W129" s="52">
        <f>'Sort by LATE Qty-Low'!AK28</f>
        <v>0</v>
      </c>
      <c r="X129" s="52">
        <f>'Sort by LATE Qty-Low'!AL28</f>
        <v>0</v>
      </c>
      <c r="Y129" s="52">
        <f>'Sort by LATE Qty-Low'!AM28</f>
        <v>0</v>
      </c>
      <c r="Z129" s="52">
        <f>'Sort by LATE Qty-Low'!AN28</f>
        <v>0</v>
      </c>
    </row>
    <row r="130" spans="1:26" x14ac:dyDescent="0.25">
      <c r="A130" s="49">
        <v>43332</v>
      </c>
      <c r="B130" s="49">
        <v>43357</v>
      </c>
      <c r="C130" s="50" t="s">
        <v>1621</v>
      </c>
      <c r="D130" s="51" t="s">
        <v>818</v>
      </c>
      <c r="E130" s="50" t="s">
        <v>819</v>
      </c>
      <c r="F130" s="52">
        <v>0</v>
      </c>
      <c r="G130" s="52">
        <v>1</v>
      </c>
      <c r="H130" s="52">
        <v>0</v>
      </c>
      <c r="I130" s="52">
        <v>0</v>
      </c>
      <c r="J130" s="52">
        <v>0</v>
      </c>
      <c r="K130" s="24">
        <f>SUM(F130:J130)</f>
        <v>1</v>
      </c>
      <c r="L130" s="56">
        <f>VLOOKUP(Table4[[#This Row],[Item ID]],'Finished Goods on Hand'!$A$5:$D$5119,4,FALSE)</f>
        <v>0</v>
      </c>
      <c r="M130" s="56">
        <f>Table4[[#This Row],[on Hand]]-Table4[[#This Row],[Total]]</f>
        <v>-1</v>
      </c>
      <c r="N130" s="56"/>
      <c r="O130" s="56"/>
      <c r="P130" s="56"/>
      <c r="Q130" s="49">
        <f>'Sort by LATE Qty-Low'!AC29</f>
        <v>43304</v>
      </c>
      <c r="R130" s="49">
        <f>'Sort by LATE Qty-Low'!AD29</f>
        <v>43427</v>
      </c>
      <c r="S130" s="50" t="str">
        <f>'Sort by LATE Qty-Low'!AE29</f>
        <v>ND2034cd31 Rev1.2</v>
      </c>
      <c r="T130" s="51" t="str">
        <f>'Sort by LATE Qty-Low'!AF29</f>
        <v>46616</v>
      </c>
      <c r="U130" s="50" t="str">
        <f>'Sort by LATE Qty-Low'!AG29</f>
        <v>6607</v>
      </c>
      <c r="V130" s="52">
        <f>'Sort by LATE Qty-Low'!AH29</f>
        <v>20</v>
      </c>
      <c r="W130" s="52">
        <f>'Sort by LATE Qty-Low'!AK29</f>
        <v>0</v>
      </c>
      <c r="X130" s="52">
        <f>'Sort by LATE Qty-Low'!AL29</f>
        <v>0</v>
      </c>
      <c r="Y130" s="52">
        <f>'Sort by LATE Qty-Low'!AM29</f>
        <v>20</v>
      </c>
      <c r="Z130" s="52">
        <f>'Sort by LATE Qty-Low'!AN29</f>
        <v>0</v>
      </c>
    </row>
    <row r="131" spans="1:26" x14ac:dyDescent="0.25">
      <c r="A131" s="49">
        <v>43220</v>
      </c>
      <c r="B131" s="49">
        <v>43354</v>
      </c>
      <c r="C131" s="52" t="s">
        <v>1623</v>
      </c>
      <c r="D131" s="78" t="s">
        <v>118</v>
      </c>
      <c r="E131" s="52" t="s">
        <v>119</v>
      </c>
      <c r="F131" s="52">
        <v>22</v>
      </c>
      <c r="G131" s="52">
        <v>0</v>
      </c>
      <c r="H131" s="52">
        <v>0</v>
      </c>
      <c r="I131" s="52">
        <v>0</v>
      </c>
      <c r="J131" s="52">
        <v>0</v>
      </c>
      <c r="K131" s="24">
        <f>SUM(F131:J131)</f>
        <v>22</v>
      </c>
      <c r="L131" s="56">
        <f>VLOOKUP(Table4[[#This Row],[Item ID]],'Finished Goods on Hand'!$A$5:$D$5119,4,FALSE)</f>
        <v>37</v>
      </c>
      <c r="M131" s="56">
        <f>Table4[[#This Row],[on Hand]]-Table4[[#This Row],[Total]]</f>
        <v>15</v>
      </c>
      <c r="N131" s="56"/>
      <c r="O131" s="56"/>
      <c r="P131" s="56"/>
      <c r="Q131" s="49">
        <f>'Sort by LATE Qty-Low'!AC30</f>
        <v>43220</v>
      </c>
      <c r="R131" s="49">
        <f>'Sort by LATE Qty-Low'!AD30</f>
        <v>43354</v>
      </c>
      <c r="S131" s="50" t="str">
        <f>'Sort by LATE Qty-Low'!AE30</f>
        <v>ND2054bf34 Rev1.4</v>
      </c>
      <c r="T131" s="51" t="str">
        <f>'Sort by LATE Qty-Low'!AF30</f>
        <v>45873</v>
      </c>
      <c r="U131" s="50" t="str">
        <f>'Sort by LATE Qty-Low'!AG30</f>
        <v>7367</v>
      </c>
      <c r="V131" s="52">
        <f>'Sort by LATE Qty-Low'!AH30</f>
        <v>22</v>
      </c>
      <c r="W131" s="52">
        <f>'Sort by LATE Qty-Low'!AK30</f>
        <v>0</v>
      </c>
      <c r="X131" s="52">
        <f>'Sort by LATE Qty-Low'!AL30</f>
        <v>0</v>
      </c>
      <c r="Y131" s="52">
        <f>'Sort by LATE Qty-Low'!AM30</f>
        <v>0</v>
      </c>
      <c r="Z131" s="52">
        <f>'Sort by LATE Qty-Low'!AN30</f>
        <v>0</v>
      </c>
    </row>
    <row r="132" spans="1:26" x14ac:dyDescent="0.25">
      <c r="A132" s="49">
        <v>43073</v>
      </c>
      <c r="B132" s="49">
        <v>43496</v>
      </c>
      <c r="C132" s="50" t="s">
        <v>1623</v>
      </c>
      <c r="D132" s="51" t="s">
        <v>178</v>
      </c>
      <c r="E132" s="50" t="s">
        <v>179</v>
      </c>
      <c r="F132" s="52">
        <v>0</v>
      </c>
      <c r="G132" s="52">
        <v>0</v>
      </c>
      <c r="H132" s="52">
        <v>0</v>
      </c>
      <c r="I132" s="52">
        <v>20</v>
      </c>
      <c r="J132" s="52">
        <v>0</v>
      </c>
      <c r="K132" s="24">
        <f>SUM(F132:J132)</f>
        <v>20</v>
      </c>
      <c r="L132" s="56">
        <f>VLOOKUP(Table4[[#This Row],[Item ID]],'Finished Goods on Hand'!$A$5:$D$5119,4,FALSE)</f>
        <v>37</v>
      </c>
      <c r="M132" s="56">
        <f>Table4[[#This Row],[on Hand]]-Table4[[#This Row],[Total]]</f>
        <v>17</v>
      </c>
      <c r="N132" s="56"/>
      <c r="O132" s="56"/>
      <c r="P132" s="56"/>
      <c r="Q132" s="49">
        <f>'Sort by LATE Qty-Low'!AC31</f>
        <v>43271</v>
      </c>
      <c r="R132" s="49">
        <f>'Sort by LATE Qty-Low'!AD31</f>
        <v>43350</v>
      </c>
      <c r="S132" s="50" t="str">
        <f>'Sort by LATE Qty-Low'!AE31</f>
        <v>NB2037bf34 Rev1.4</v>
      </c>
      <c r="T132" s="51" t="str">
        <f>'Sort by LATE Qty-Low'!AF31</f>
        <v>46329</v>
      </c>
      <c r="U132" s="50" t="str">
        <f>'Sort by LATE Qty-Low'!AG31</f>
        <v>3206</v>
      </c>
      <c r="V132" s="52">
        <f>'Sort by LATE Qty-Low'!AH31</f>
        <v>22</v>
      </c>
      <c r="W132" s="52">
        <f>'Sort by LATE Qty-Low'!AK31</f>
        <v>0</v>
      </c>
      <c r="X132" s="52">
        <f>'Sort by LATE Qty-Low'!AL31</f>
        <v>0</v>
      </c>
      <c r="Y132" s="52">
        <f>'Sort by LATE Qty-Low'!AM31</f>
        <v>0</v>
      </c>
      <c r="Z132" s="52">
        <f>'Sort by LATE Qty-Low'!AN31</f>
        <v>0</v>
      </c>
    </row>
    <row r="133" spans="1:26" x14ac:dyDescent="0.25">
      <c r="A133" s="49">
        <v>43277</v>
      </c>
      <c r="B133" s="49">
        <v>43378</v>
      </c>
      <c r="C133" s="52" t="s">
        <v>1623</v>
      </c>
      <c r="D133" s="78" t="s">
        <v>342</v>
      </c>
      <c r="E133" s="52" t="s">
        <v>343</v>
      </c>
      <c r="F133" s="52">
        <v>0</v>
      </c>
      <c r="G133" s="52">
        <v>0</v>
      </c>
      <c r="H133" s="52">
        <v>0</v>
      </c>
      <c r="I133" s="52">
        <v>0</v>
      </c>
      <c r="J133" s="52">
        <v>12</v>
      </c>
      <c r="K133" s="24">
        <f>SUM(F133:J133)</f>
        <v>12</v>
      </c>
      <c r="L133" s="56">
        <f>VLOOKUP(Table4[[#This Row],[Item ID]],'Finished Goods on Hand'!$A$5:$D$5119,4,FALSE)</f>
        <v>37</v>
      </c>
      <c r="M133" s="56">
        <f>Table4[[#This Row],[on Hand]]-Table4[[#This Row],[Total]]</f>
        <v>25</v>
      </c>
      <c r="N133" s="56"/>
      <c r="O133" s="56"/>
      <c r="P133" s="56"/>
      <c r="Q133" s="49">
        <f>'Sort by LATE Qty-Low'!AC32</f>
        <v>43054</v>
      </c>
      <c r="R133" s="49">
        <f>'Sort by LATE Qty-Low'!AD32</f>
        <v>43357</v>
      </c>
      <c r="S133" s="50" t="str">
        <f>'Sort by LATE Qty-Low'!AE32</f>
        <v>Ni2020bf29-REV2.9</v>
      </c>
      <c r="T133" s="51" t="str">
        <f>'Sort by LATE Qty-Low'!AF32</f>
        <v>44345</v>
      </c>
      <c r="U133" s="50" t="str">
        <f>'Sort by LATE Qty-Low'!AG32</f>
        <v>4964</v>
      </c>
      <c r="V133" s="52">
        <f>'Sort by LATE Qty-Low'!AH32</f>
        <v>24</v>
      </c>
      <c r="W133" s="52">
        <f>'Sort by LATE Qty-Low'!AK32</f>
        <v>0</v>
      </c>
      <c r="X133" s="52">
        <f>'Sort by LATE Qty-Low'!AL32</f>
        <v>30</v>
      </c>
      <c r="Y133" s="52">
        <f>'Sort by LATE Qty-Low'!AM32</f>
        <v>0</v>
      </c>
      <c r="Z133" s="52">
        <f>'Sort by LATE Qty-Low'!AN32</f>
        <v>0</v>
      </c>
    </row>
    <row r="134" spans="1:26" x14ac:dyDescent="0.25">
      <c r="A134" s="49">
        <v>43292</v>
      </c>
      <c r="B134" s="49">
        <v>43361</v>
      </c>
      <c r="C134" s="52" t="s">
        <v>1624</v>
      </c>
      <c r="D134" s="78" t="s">
        <v>420</v>
      </c>
      <c r="E134" s="52" t="s">
        <v>421</v>
      </c>
      <c r="F134" s="52">
        <v>0</v>
      </c>
      <c r="G134" s="52">
        <v>0</v>
      </c>
      <c r="H134" s="52">
        <v>12</v>
      </c>
      <c r="I134" s="52">
        <v>0</v>
      </c>
      <c r="J134" s="52">
        <v>0</v>
      </c>
      <c r="K134" s="24">
        <f>SUM(F134:J134)</f>
        <v>12</v>
      </c>
      <c r="L134" s="56">
        <f>VLOOKUP(Table4[[#This Row],[Item ID]],'Finished Goods on Hand'!$A$5:$D$5119,4,FALSE)</f>
        <v>3</v>
      </c>
      <c r="M134" s="56">
        <f>Table4[[#This Row],[on Hand]]-Table4[[#This Row],[Total]]</f>
        <v>-9</v>
      </c>
      <c r="N134" s="56"/>
      <c r="O134" s="56"/>
      <c r="P134" s="56"/>
      <c r="Q134" s="49">
        <f>'Sort by LATE Qty-Low'!AC33</f>
        <v>43243</v>
      </c>
      <c r="R134" s="49">
        <f>'Sort by LATE Qty-Low'!AD33</f>
        <v>43327</v>
      </c>
      <c r="S134" s="50" t="str">
        <f>'Sort by LATE Qty-Low'!AE33</f>
        <v>ND2034bf34 Rev1.4</v>
      </c>
      <c r="T134" s="51" t="str">
        <f>'Sort by LATE Qty-Low'!AF33</f>
        <v>46093</v>
      </c>
      <c r="U134" s="50" t="str">
        <f>'Sort by LATE Qty-Low'!AG33</f>
        <v>5504</v>
      </c>
      <c r="V134" s="52">
        <f>'Sort by LATE Qty-Low'!AH33</f>
        <v>24</v>
      </c>
      <c r="W134" s="52">
        <f>'Sort by LATE Qty-Low'!AK33</f>
        <v>0</v>
      </c>
      <c r="X134" s="52">
        <f>'Sort by LATE Qty-Low'!AL33</f>
        <v>0</v>
      </c>
      <c r="Y134" s="52">
        <f>'Sort by LATE Qty-Low'!AM33</f>
        <v>0</v>
      </c>
      <c r="Z134" s="52">
        <f>'Sort by LATE Qty-Low'!AN33</f>
        <v>0</v>
      </c>
    </row>
    <row r="135" spans="1:26" x14ac:dyDescent="0.25">
      <c r="A135" s="49">
        <v>43271</v>
      </c>
      <c r="B135" s="49">
        <v>43368</v>
      </c>
      <c r="C135" s="52" t="s">
        <v>1624</v>
      </c>
      <c r="D135" s="78" t="s">
        <v>324</v>
      </c>
      <c r="E135" s="52" t="s">
        <v>100</v>
      </c>
      <c r="F135" s="52">
        <v>0</v>
      </c>
      <c r="G135" s="52">
        <v>0</v>
      </c>
      <c r="H135" s="52">
        <v>0</v>
      </c>
      <c r="I135" s="52">
        <v>25</v>
      </c>
      <c r="J135" s="52">
        <v>0</v>
      </c>
      <c r="K135" s="24">
        <f>SUM(F135:J135)</f>
        <v>25</v>
      </c>
      <c r="L135" s="56">
        <f>VLOOKUP(Table4[[#This Row],[Item ID]],'Finished Goods on Hand'!$A$5:$D$5119,4,FALSE)</f>
        <v>3</v>
      </c>
      <c r="M135" s="56">
        <f>Table4[[#This Row],[on Hand]]-Table4[[#This Row],[Total]]</f>
        <v>-22</v>
      </c>
      <c r="N135" s="56"/>
      <c r="O135" s="56"/>
      <c r="P135" s="56"/>
      <c r="Q135" s="49">
        <f>'Sort by LATE Qty-Low'!AC34</f>
        <v>43200</v>
      </c>
      <c r="R135" s="49">
        <f>'Sort by LATE Qty-Low'!AD34</f>
        <v>43410</v>
      </c>
      <c r="S135" s="50" t="str">
        <f>'Sort by LATE Qty-Low'!AE34</f>
        <v>ND2037cd31 Rev1.2</v>
      </c>
      <c r="T135" s="51" t="str">
        <f>'Sort by LATE Qty-Low'!AF34</f>
        <v>45681</v>
      </c>
      <c r="U135" s="50" t="str">
        <f>'Sort by LATE Qty-Low'!AG34</f>
        <v>6607</v>
      </c>
      <c r="V135" s="52">
        <f>'Sort by LATE Qty-Low'!AH34</f>
        <v>25</v>
      </c>
      <c r="W135" s="52">
        <f>'Sort by LATE Qty-Low'!AK34</f>
        <v>0</v>
      </c>
      <c r="X135" s="52">
        <f>'Sort by LATE Qty-Low'!AL34</f>
        <v>0</v>
      </c>
      <c r="Y135" s="52">
        <f>'Sort by LATE Qty-Low'!AM34</f>
        <v>0</v>
      </c>
      <c r="Z135" s="52">
        <f>'Sort by LATE Qty-Low'!AN34</f>
        <v>0</v>
      </c>
    </row>
    <row r="136" spans="1:26" x14ac:dyDescent="0.25">
      <c r="A136" s="49">
        <v>43353</v>
      </c>
      <c r="B136" s="49">
        <v>43374</v>
      </c>
      <c r="C136" s="52" t="s">
        <v>1624</v>
      </c>
      <c r="D136" s="78" t="s">
        <v>1325</v>
      </c>
      <c r="E136" s="52" t="s">
        <v>1326</v>
      </c>
      <c r="F136" s="52">
        <v>0</v>
      </c>
      <c r="G136" s="52">
        <v>0</v>
      </c>
      <c r="H136" s="52">
        <v>0</v>
      </c>
      <c r="I136" s="52">
        <v>0</v>
      </c>
      <c r="J136" s="52">
        <v>4</v>
      </c>
      <c r="K136" s="24">
        <f>SUM(F136:J136)</f>
        <v>4</v>
      </c>
      <c r="L136" s="56">
        <f>VLOOKUP(Table4[[#This Row],[Item ID]],'Finished Goods on Hand'!$A$5:$D$5119,4,FALSE)</f>
        <v>3</v>
      </c>
      <c r="M136" s="56">
        <f>Table4[[#This Row],[on Hand]]-Table4[[#This Row],[Total]]</f>
        <v>-1</v>
      </c>
      <c r="N136" s="56"/>
      <c r="O136" s="56"/>
      <c r="P136" s="56"/>
      <c r="Q136" s="49">
        <f>'Sort by LATE Qty-Low'!AC35</f>
        <v>43258</v>
      </c>
      <c r="R136" s="49">
        <f>'Sort by LATE Qty-Low'!AD35</f>
        <v>43350</v>
      </c>
      <c r="S136" s="50" t="str">
        <f>'Sort by LATE Qty-Low'!AE35</f>
        <v>NH2054by34 Rev1.0</v>
      </c>
      <c r="T136" s="51" t="str">
        <f>'Sort by LATE Qty-Low'!AF35</f>
        <v>46214</v>
      </c>
      <c r="U136" s="50" t="str">
        <f>'Sort by LATE Qty-Low'!AG35</f>
        <v>3411</v>
      </c>
      <c r="V136" s="52">
        <f>'Sort by LATE Qty-Low'!AH35</f>
        <v>25</v>
      </c>
      <c r="W136" s="52">
        <f>'Sort by LATE Qty-Low'!AK35</f>
        <v>0</v>
      </c>
      <c r="X136" s="52">
        <f>'Sort by LATE Qty-Low'!AL35</f>
        <v>0</v>
      </c>
      <c r="Y136" s="52">
        <f>'Sort by LATE Qty-Low'!AM35</f>
        <v>0</v>
      </c>
      <c r="Z136" s="52">
        <f>'Sort by LATE Qty-Low'!AN35</f>
        <v>0</v>
      </c>
    </row>
    <row r="137" spans="1:26" x14ac:dyDescent="0.25">
      <c r="A137" s="49">
        <v>43349</v>
      </c>
      <c r="B137" s="49">
        <v>43364</v>
      </c>
      <c r="C137" s="50" t="s">
        <v>1631</v>
      </c>
      <c r="D137" s="51" t="s">
        <v>1253</v>
      </c>
      <c r="E137" s="50" t="s">
        <v>1254</v>
      </c>
      <c r="F137" s="52">
        <v>0</v>
      </c>
      <c r="G137" s="52">
        <v>0</v>
      </c>
      <c r="H137" s="52">
        <v>1</v>
      </c>
      <c r="I137" s="52">
        <v>0</v>
      </c>
      <c r="J137" s="52">
        <v>0</v>
      </c>
      <c r="K137" s="24">
        <f>SUM(F137:J137)</f>
        <v>1</v>
      </c>
      <c r="L137" s="56">
        <f>VLOOKUP(Table4[[#This Row],[Item ID]],'Finished Goods on Hand'!$A$5:$D$5119,4,FALSE)</f>
        <v>15</v>
      </c>
      <c r="M137" s="56">
        <f>Table4[[#This Row],[on Hand]]-Table4[[#This Row],[Total]]</f>
        <v>14</v>
      </c>
      <c r="N137" s="56"/>
      <c r="O137" s="56"/>
      <c r="P137" s="56"/>
      <c r="Q137" s="49">
        <f>'Sort by LATE Qty-Low'!AC36</f>
        <v>43332</v>
      </c>
      <c r="R137" s="49">
        <f>'Sort by LATE Qty-Low'!AD36</f>
        <v>43374</v>
      </c>
      <c r="S137" s="50" t="str">
        <f>'Sort by LATE Qty-Low'!AE36</f>
        <v>Ni2020bf29-REV2.9</v>
      </c>
      <c r="T137" s="51" t="str">
        <f>'Sort by LATE Qty-Low'!AF36</f>
        <v>46857</v>
      </c>
      <c r="U137" s="50" t="str">
        <f>'Sort by LATE Qty-Low'!AG36</f>
        <v>3287</v>
      </c>
      <c r="V137" s="52">
        <f>'Sort by LATE Qty-Low'!AH36</f>
        <v>0</v>
      </c>
      <c r="W137" s="52">
        <f>'Sort by LATE Qty-Low'!AK36</f>
        <v>1</v>
      </c>
      <c r="X137" s="52">
        <f>'Sort by LATE Qty-Low'!AL36</f>
        <v>0</v>
      </c>
      <c r="Y137" s="52">
        <f>'Sort by LATE Qty-Low'!AM36</f>
        <v>0</v>
      </c>
      <c r="Z137" s="52">
        <f>'Sort by LATE Qty-Low'!AN36</f>
        <v>10</v>
      </c>
    </row>
    <row r="138" spans="1:26" x14ac:dyDescent="0.25">
      <c r="A138" s="49">
        <v>43336</v>
      </c>
      <c r="B138" s="49">
        <v>43357</v>
      </c>
      <c r="C138" s="50" t="s">
        <v>1633</v>
      </c>
      <c r="D138" s="51" t="s">
        <v>1116</v>
      </c>
      <c r="E138" s="50" t="s">
        <v>1103</v>
      </c>
      <c r="F138" s="52">
        <v>0</v>
      </c>
      <c r="G138" s="52">
        <v>3</v>
      </c>
      <c r="H138" s="52">
        <v>0</v>
      </c>
      <c r="I138" s="52">
        <v>0</v>
      </c>
      <c r="J138" s="52">
        <v>0</v>
      </c>
      <c r="K138" s="24">
        <f>SUM(F138:J138)</f>
        <v>3</v>
      </c>
      <c r="L138" s="56">
        <f>VLOOKUP(Table4[[#This Row],[Item ID]],'Finished Goods on Hand'!$A$5:$D$5119,4,FALSE)</f>
        <v>0</v>
      </c>
      <c r="M138" s="56">
        <f>Table4[[#This Row],[on Hand]]-Table4[[#This Row],[Total]]</f>
        <v>-3</v>
      </c>
      <c r="N138" s="56"/>
      <c r="O138" s="56"/>
      <c r="P138" s="56"/>
      <c r="Q138" s="49">
        <f>'Sort by LATE Qty-Low'!AC37</f>
        <v>43332</v>
      </c>
      <c r="R138" s="49">
        <f>'Sort by LATE Qty-Low'!AD37</f>
        <v>43357</v>
      </c>
      <c r="S138" s="50" t="str">
        <f>'Sort by LATE Qty-Low'!AE37</f>
        <v>ND2054bf29 Rev1.6</v>
      </c>
      <c r="T138" s="51" t="str">
        <f>'Sort by LATE Qty-Low'!AF37</f>
        <v>46861</v>
      </c>
      <c r="U138" s="50" t="str">
        <f>'Sort by LATE Qty-Low'!AG37</f>
        <v>9638</v>
      </c>
      <c r="V138" s="52">
        <f>'Sort by LATE Qty-Low'!AH37</f>
        <v>0</v>
      </c>
      <c r="W138" s="52">
        <f>'Sort by LATE Qty-Low'!AK37</f>
        <v>1</v>
      </c>
      <c r="X138" s="52">
        <f>'Sort by LATE Qty-Low'!AL37</f>
        <v>0</v>
      </c>
      <c r="Y138" s="52">
        <f>'Sort by LATE Qty-Low'!AM37</f>
        <v>0</v>
      </c>
      <c r="Z138" s="52">
        <f>'Sort by LATE Qty-Low'!AN37</f>
        <v>0</v>
      </c>
    </row>
    <row r="139" spans="1:26" x14ac:dyDescent="0.25">
      <c r="A139" s="49">
        <v>43327</v>
      </c>
      <c r="B139" s="49">
        <v>43374</v>
      </c>
      <c r="C139" s="52" t="s">
        <v>1634</v>
      </c>
      <c r="D139" s="78" t="s">
        <v>782</v>
      </c>
      <c r="E139" s="52" t="s">
        <v>783</v>
      </c>
      <c r="F139" s="52">
        <v>0</v>
      </c>
      <c r="G139" s="52">
        <v>0</v>
      </c>
      <c r="H139" s="52">
        <v>0</v>
      </c>
      <c r="I139" s="52">
        <v>0</v>
      </c>
      <c r="J139" s="52">
        <v>2</v>
      </c>
      <c r="K139" s="24">
        <f>SUM(F139:J139)</f>
        <v>2</v>
      </c>
      <c r="L139" s="56">
        <f>VLOOKUP(Table4[[#This Row],[Item ID]],'Finished Goods on Hand'!$A$5:$D$5119,4,FALSE)</f>
        <v>6</v>
      </c>
      <c r="M139" s="56">
        <f>Table4[[#This Row],[on Hand]]-Table4[[#This Row],[Total]]</f>
        <v>4</v>
      </c>
      <c r="N139" s="56"/>
      <c r="O139" s="56"/>
      <c r="P139" s="56"/>
      <c r="Q139" s="49">
        <f>'Sort by LATE Qty-Low'!AC38</f>
        <v>43332</v>
      </c>
      <c r="R139" s="49">
        <f>'Sort by LATE Qty-Low'!AD38</f>
        <v>43357</v>
      </c>
      <c r="S139" s="50" t="str">
        <f>'Sort by LATE Qty-Low'!AE38</f>
        <v>ND3054bf25 Rev1.0</v>
      </c>
      <c r="T139" s="51" t="str">
        <f>'Sort by LATE Qty-Low'!AF38</f>
        <v>46861</v>
      </c>
      <c r="U139" s="50" t="str">
        <f>'Sort by LATE Qty-Low'!AG38</f>
        <v>9638</v>
      </c>
      <c r="V139" s="52">
        <f>'Sort by LATE Qty-Low'!AH38</f>
        <v>0</v>
      </c>
      <c r="W139" s="52">
        <f>'Sort by LATE Qty-Low'!AK38</f>
        <v>1</v>
      </c>
      <c r="X139" s="52">
        <f>'Sort by LATE Qty-Low'!AL38</f>
        <v>0</v>
      </c>
      <c r="Y139" s="52">
        <f>'Sort by LATE Qty-Low'!AM38</f>
        <v>0</v>
      </c>
      <c r="Z139" s="52">
        <f>'Sort by LATE Qty-Low'!AN38</f>
        <v>0</v>
      </c>
    </row>
    <row r="140" spans="1:26" x14ac:dyDescent="0.25">
      <c r="A140" s="49">
        <v>43298</v>
      </c>
      <c r="B140" s="49">
        <v>43312</v>
      </c>
      <c r="C140" s="50" t="s">
        <v>1637</v>
      </c>
      <c r="D140" s="51" t="s">
        <v>431</v>
      </c>
      <c r="E140" s="50" t="s">
        <v>42</v>
      </c>
      <c r="F140" s="52">
        <v>8</v>
      </c>
      <c r="G140" s="52">
        <v>0</v>
      </c>
      <c r="H140" s="52">
        <v>0</v>
      </c>
      <c r="I140" s="52">
        <v>0</v>
      </c>
      <c r="J140" s="52">
        <v>0</v>
      </c>
      <c r="K140" s="24">
        <f>SUM(F140:J140)</f>
        <v>8</v>
      </c>
      <c r="L140" s="56">
        <f>VLOOKUP(Table4[[#This Row],[Item ID]],'Finished Goods on Hand'!$A$5:$D$5119,4,FALSE)</f>
        <v>0</v>
      </c>
      <c r="M140" s="56">
        <f>Table4[[#This Row],[on Hand]]-Table4[[#This Row],[Total]]</f>
        <v>-8</v>
      </c>
      <c r="N140" s="56"/>
      <c r="O140" s="56"/>
      <c r="P140" s="56"/>
      <c r="Q140" s="49">
        <f>'Sort by LATE Qty-Low'!AC39</f>
        <v>43332</v>
      </c>
      <c r="R140" s="49">
        <f>'Sort by LATE Qty-Low'!AD39</f>
        <v>43374</v>
      </c>
      <c r="S140" s="50" t="str">
        <f>'Sort by LATE Qty-Low'!AE39</f>
        <v>Ni2020bf29-REV2.2</v>
      </c>
      <c r="T140" s="51" t="str">
        <f>'Sort by LATE Qty-Low'!AF39</f>
        <v>46857</v>
      </c>
      <c r="U140" s="50" t="str">
        <f>'Sort by LATE Qty-Low'!AG39</f>
        <v>3287</v>
      </c>
      <c r="V140" s="52">
        <f>'Sort by LATE Qty-Low'!AH39</f>
        <v>0</v>
      </c>
      <c r="W140" s="52">
        <f>'Sort by LATE Qty-Low'!AK39</f>
        <v>1</v>
      </c>
      <c r="X140" s="52">
        <f>'Sort by LATE Qty-Low'!AL39</f>
        <v>0</v>
      </c>
      <c r="Y140" s="52">
        <f>'Sort by LATE Qty-Low'!AM39</f>
        <v>0</v>
      </c>
      <c r="Z140" s="52">
        <f>'Sort by LATE Qty-Low'!AN39</f>
        <v>0</v>
      </c>
    </row>
    <row r="141" spans="1:26" x14ac:dyDescent="0.25">
      <c r="A141" s="49">
        <v>43332</v>
      </c>
      <c r="B141" s="49">
        <v>43357</v>
      </c>
      <c r="C141" s="52" t="s">
        <v>1641</v>
      </c>
      <c r="D141" s="78" t="s">
        <v>818</v>
      </c>
      <c r="E141" s="52" t="s">
        <v>819</v>
      </c>
      <c r="F141" s="52">
        <v>0</v>
      </c>
      <c r="G141" s="52">
        <v>1</v>
      </c>
      <c r="H141" s="52">
        <v>0</v>
      </c>
      <c r="I141" s="52">
        <v>0</v>
      </c>
      <c r="J141" s="52">
        <v>0</v>
      </c>
      <c r="K141" s="24">
        <f>SUM(F141:J141)</f>
        <v>1</v>
      </c>
      <c r="L141" s="56">
        <f>VLOOKUP(Table4[[#This Row],[Item ID]],'Finished Goods on Hand'!$A$5:$D$5119,4,FALSE)</f>
        <v>6</v>
      </c>
      <c r="M141" s="56">
        <f>Table4[[#This Row],[on Hand]]-Table4[[#This Row],[Total]]</f>
        <v>5</v>
      </c>
      <c r="N141" s="56"/>
      <c r="O141" s="56"/>
      <c r="P141" s="56"/>
      <c r="Q141" s="49">
        <f>'Sort by LATE Qty-Low'!AC40</f>
        <v>43333</v>
      </c>
      <c r="R141" s="49">
        <f>'Sort by LATE Qty-Low'!AD40</f>
        <v>43354</v>
      </c>
      <c r="S141" s="50" t="str">
        <f>'Sort by LATE Qty-Low'!AE40</f>
        <v>Ni2020as29-REV2.4</v>
      </c>
      <c r="T141" s="51" t="str">
        <f>'Sort by LATE Qty-Low'!AF40</f>
        <v>46868</v>
      </c>
      <c r="U141" s="50" t="str">
        <f>'Sort by LATE Qty-Low'!AG40</f>
        <v>5444</v>
      </c>
      <c r="V141" s="52">
        <f>'Sort by LATE Qty-Low'!AH40</f>
        <v>0</v>
      </c>
      <c r="W141" s="52">
        <f>'Sort by LATE Qty-Low'!AK40</f>
        <v>1</v>
      </c>
      <c r="X141" s="52">
        <f>'Sort by LATE Qty-Low'!AL40</f>
        <v>0</v>
      </c>
      <c r="Y141" s="52">
        <f>'Sort by LATE Qty-Low'!AM40</f>
        <v>0</v>
      </c>
      <c r="Z141" s="52">
        <f>'Sort by LATE Qty-Low'!AN40</f>
        <v>0</v>
      </c>
    </row>
    <row r="142" spans="1:26" x14ac:dyDescent="0.25">
      <c r="A142" s="49">
        <v>43335</v>
      </c>
      <c r="B142" s="49">
        <v>43448</v>
      </c>
      <c r="C142" s="50" t="s">
        <v>1641</v>
      </c>
      <c r="D142" s="51" t="s">
        <v>1111</v>
      </c>
      <c r="E142" s="50" t="s">
        <v>1112</v>
      </c>
      <c r="F142" s="52">
        <v>0</v>
      </c>
      <c r="G142" s="52">
        <v>2</v>
      </c>
      <c r="H142" s="52">
        <v>0</v>
      </c>
      <c r="I142" s="52">
        <v>0</v>
      </c>
      <c r="J142" s="52">
        <v>0</v>
      </c>
      <c r="K142" s="24">
        <f>SUM(F142:J142)</f>
        <v>2</v>
      </c>
      <c r="L142" s="56">
        <f>VLOOKUP(Table4[[#This Row],[Item ID]],'Finished Goods on Hand'!$A$5:$D$5119,4,FALSE)</f>
        <v>6</v>
      </c>
      <c r="M142" s="56">
        <f>Table4[[#This Row],[on Hand]]-Table4[[#This Row],[Total]]</f>
        <v>4</v>
      </c>
      <c r="N142" s="56"/>
      <c r="O142" s="56"/>
      <c r="P142" s="56"/>
      <c r="Q142" s="49">
        <f>'Sort by LATE Qty-Low'!AC41</f>
        <v>43297</v>
      </c>
      <c r="R142" s="49">
        <f>'Sort by LATE Qty-Low'!AD41</f>
        <v>43364</v>
      </c>
      <c r="S142" s="50" t="str">
        <f>'Sort by LATE Qty-Low'!AE41</f>
        <v>RH2024bf34-REV2.1</v>
      </c>
      <c r="T142" s="51" t="str">
        <f>'Sort by LATE Qty-Low'!AF41</f>
        <v>46540</v>
      </c>
      <c r="U142" s="50" t="str">
        <f>'Sort by LATE Qty-Low'!AG41</f>
        <v>4964</v>
      </c>
      <c r="V142" s="52">
        <f>'Sort by LATE Qty-Low'!AH41</f>
        <v>0</v>
      </c>
      <c r="W142" s="52">
        <f>'Sort by LATE Qty-Low'!AK41</f>
        <v>2</v>
      </c>
      <c r="X142" s="52">
        <f>'Sort by LATE Qty-Low'!AL41</f>
        <v>0</v>
      </c>
      <c r="Y142" s="52">
        <f>'Sort by LATE Qty-Low'!AM41</f>
        <v>0</v>
      </c>
      <c r="Z142" s="52">
        <f>'Sort by LATE Qty-Low'!AN41</f>
        <v>0</v>
      </c>
    </row>
    <row r="143" spans="1:26" x14ac:dyDescent="0.25">
      <c r="A143" s="49">
        <v>43297</v>
      </c>
      <c r="B143" s="49">
        <v>43364</v>
      </c>
      <c r="C143" s="52" t="s">
        <v>1642</v>
      </c>
      <c r="D143" s="78" t="s">
        <v>434</v>
      </c>
      <c r="E143" s="52" t="s">
        <v>51</v>
      </c>
      <c r="F143" s="52">
        <v>0</v>
      </c>
      <c r="G143" s="52">
        <v>0</v>
      </c>
      <c r="H143" s="52">
        <v>12</v>
      </c>
      <c r="I143" s="52">
        <v>0</v>
      </c>
      <c r="J143" s="52">
        <v>0</v>
      </c>
      <c r="K143" s="24">
        <f>SUM(F143:J143)</f>
        <v>12</v>
      </c>
      <c r="L143" s="56">
        <f>VLOOKUP(Table4[[#This Row],[Item ID]],'Finished Goods on Hand'!$A$5:$D$5119,4,FALSE)</f>
        <v>0</v>
      </c>
      <c r="M143" s="56">
        <f>Table4[[#This Row],[on Hand]]-Table4[[#This Row],[Total]]</f>
        <v>-12</v>
      </c>
      <c r="N143" s="56"/>
      <c r="O143" s="56"/>
      <c r="P143" s="56"/>
      <c r="Q143" s="49">
        <f>'Sort by LATE Qty-Low'!AC42</f>
        <v>43308</v>
      </c>
      <c r="R143" s="49">
        <f>'Sort by LATE Qty-Low'!AD42</f>
        <v>43355</v>
      </c>
      <c r="S143" s="50" t="str">
        <f>'Sort by LATE Qty-Low'!AE42</f>
        <v>NL2024bf22-REV4.6</v>
      </c>
      <c r="T143" s="51" t="str">
        <f>'Sort by LATE Qty-Low'!AF42</f>
        <v>46663</v>
      </c>
      <c r="U143" s="50" t="str">
        <f>'Sort by LATE Qty-Low'!AG42</f>
        <v>9604</v>
      </c>
      <c r="V143" s="52">
        <f>'Sort by LATE Qty-Low'!AH42</f>
        <v>0</v>
      </c>
      <c r="W143" s="52">
        <f>'Sort by LATE Qty-Low'!AK42</f>
        <v>2</v>
      </c>
      <c r="X143" s="52">
        <f>'Sort by LATE Qty-Low'!AL42</f>
        <v>0</v>
      </c>
      <c r="Y143" s="52">
        <f>'Sort by LATE Qty-Low'!AM42</f>
        <v>0</v>
      </c>
      <c r="Z143" s="52">
        <f>'Sort by LATE Qty-Low'!AN42</f>
        <v>0</v>
      </c>
    </row>
    <row r="144" spans="1:26" x14ac:dyDescent="0.25">
      <c r="A144" s="49">
        <v>43332</v>
      </c>
      <c r="B144" s="49">
        <v>43430</v>
      </c>
      <c r="C144" s="50" t="s">
        <v>1643</v>
      </c>
      <c r="D144" s="51" t="s">
        <v>814</v>
      </c>
      <c r="E144" s="50" t="s">
        <v>38</v>
      </c>
      <c r="F144" s="52">
        <v>0</v>
      </c>
      <c r="G144" s="52">
        <v>0</v>
      </c>
      <c r="H144" s="52">
        <v>0</v>
      </c>
      <c r="I144" s="52">
        <v>0</v>
      </c>
      <c r="J144" s="52">
        <v>16</v>
      </c>
      <c r="K144" s="24">
        <f>SUM(F144:J144)</f>
        <v>16</v>
      </c>
      <c r="L144" s="56">
        <f>VLOOKUP(Table4[[#This Row],[Item ID]],'Finished Goods on Hand'!$A$5:$D$5119,4,FALSE)</f>
        <v>0</v>
      </c>
      <c r="M144" s="56">
        <f>Table4[[#This Row],[on Hand]]-Table4[[#This Row],[Total]]</f>
        <v>-16</v>
      </c>
      <c r="N144" s="56"/>
      <c r="O144" s="56"/>
      <c r="P144" s="56"/>
      <c r="Q144" s="49">
        <f>'Sort by LATE Qty-Low'!AC43</f>
        <v>43335</v>
      </c>
      <c r="R144" s="49">
        <f>'Sort by LATE Qty-Low'!AD43</f>
        <v>43448</v>
      </c>
      <c r="S144" s="50" t="str">
        <f>'Sort by LATE Qty-Low'!AE43</f>
        <v>ND3054bf25 Rev1.0</v>
      </c>
      <c r="T144" s="51" t="str">
        <f>'Sort by LATE Qty-Low'!AF43</f>
        <v>46891</v>
      </c>
      <c r="U144" s="50" t="str">
        <f>'Sort by LATE Qty-Low'!AG43</f>
        <v>9590</v>
      </c>
      <c r="V144" s="52">
        <f>'Sort by LATE Qty-Low'!AH43</f>
        <v>0</v>
      </c>
      <c r="W144" s="52">
        <f>'Sort by LATE Qty-Low'!AK43</f>
        <v>2</v>
      </c>
      <c r="X144" s="52">
        <f>'Sort by LATE Qty-Low'!AL43</f>
        <v>0</v>
      </c>
      <c r="Y144" s="52">
        <f>'Sort by LATE Qty-Low'!AM43</f>
        <v>0</v>
      </c>
      <c r="Z144" s="52">
        <f>'Sort by LATE Qty-Low'!AN43</f>
        <v>0</v>
      </c>
    </row>
    <row r="145" spans="1:26" x14ac:dyDescent="0.25">
      <c r="A145" s="49">
        <v>43026</v>
      </c>
      <c r="B145" s="49">
        <v>43396</v>
      </c>
      <c r="C145" s="52" t="s">
        <v>1644</v>
      </c>
      <c r="D145" s="78" t="s">
        <v>146</v>
      </c>
      <c r="E145" s="52" t="s">
        <v>51</v>
      </c>
      <c r="F145" s="52">
        <v>0</v>
      </c>
      <c r="G145" s="52">
        <v>0</v>
      </c>
      <c r="H145" s="52">
        <v>0</v>
      </c>
      <c r="I145" s="52">
        <v>0</v>
      </c>
      <c r="J145" s="52">
        <v>24</v>
      </c>
      <c r="K145" s="24">
        <f>SUM(F145:J145)</f>
        <v>24</v>
      </c>
      <c r="L145" s="56">
        <f>VLOOKUP(Table4[[#This Row],[Item ID]],'Finished Goods on Hand'!$A$5:$D$5119,4,FALSE)</f>
        <v>13</v>
      </c>
      <c r="M145" s="56">
        <f>Table4[[#This Row],[on Hand]]-Table4[[#This Row],[Total]]</f>
        <v>-11</v>
      </c>
      <c r="N145" s="56"/>
      <c r="O145" s="56"/>
      <c r="P145" s="56"/>
      <c r="Q145" s="49">
        <f>'Sort by LATE Qty-Low'!AC44</f>
        <v>43336</v>
      </c>
      <c r="R145" s="49">
        <f>'Sort by LATE Qty-Low'!AD44</f>
        <v>43357</v>
      </c>
      <c r="S145" s="50" t="str">
        <f>'Sort by LATE Qty-Low'!AE44</f>
        <v>ND2057bf31-Rev 2.2</v>
      </c>
      <c r="T145" s="51" t="str">
        <f>'Sort by LATE Qty-Low'!AF44</f>
        <v>46904</v>
      </c>
      <c r="U145" s="50" t="str">
        <f>'Sort by LATE Qty-Low'!AG44</f>
        <v>9642</v>
      </c>
      <c r="V145" s="52">
        <f>'Sort by LATE Qty-Low'!AH44</f>
        <v>0</v>
      </c>
      <c r="W145" s="52">
        <f>'Sort by LATE Qty-Low'!AK44</f>
        <v>3</v>
      </c>
      <c r="X145" s="52">
        <f>'Sort by LATE Qty-Low'!AL44</f>
        <v>0</v>
      </c>
      <c r="Y145" s="52">
        <f>'Sort by LATE Qty-Low'!AM44</f>
        <v>0</v>
      </c>
      <c r="Z145" s="52">
        <f>'Sort by LATE Qty-Low'!AN44</f>
        <v>0</v>
      </c>
    </row>
    <row r="146" spans="1:26" x14ac:dyDescent="0.25">
      <c r="A146" s="49">
        <v>43297</v>
      </c>
      <c r="B146" s="49">
        <v>43364</v>
      </c>
      <c r="C146" s="50" t="s">
        <v>1645</v>
      </c>
      <c r="D146" s="51" t="s">
        <v>434</v>
      </c>
      <c r="E146" s="50" t="s">
        <v>51</v>
      </c>
      <c r="F146" s="52">
        <v>0</v>
      </c>
      <c r="G146" s="52">
        <v>0</v>
      </c>
      <c r="H146" s="52">
        <v>25</v>
      </c>
      <c r="I146" s="52">
        <v>0</v>
      </c>
      <c r="J146" s="52">
        <v>0</v>
      </c>
      <c r="K146" s="24">
        <f>SUM(F146:J146)</f>
        <v>25</v>
      </c>
      <c r="L146" s="56">
        <f>VLOOKUP(Table4[[#This Row],[Item ID]],'Finished Goods on Hand'!$A$5:$D$5119,4,FALSE)</f>
        <v>4</v>
      </c>
      <c r="M146" s="56">
        <f>Table4[[#This Row],[on Hand]]-Table4[[#This Row],[Total]]</f>
        <v>-21</v>
      </c>
      <c r="N146" s="56"/>
      <c r="O146" s="56"/>
      <c r="P146" s="57"/>
      <c r="Q146" s="49">
        <f>'Sort by LATE Qty-Low'!AC45</f>
        <v>43325</v>
      </c>
      <c r="R146" s="49">
        <f>'Sort by LATE Qty-Low'!AD45</f>
        <v>43353</v>
      </c>
      <c r="S146" s="50" t="str">
        <f>'Sort by LATE Qty-Low'!AE45</f>
        <v>NH2054cs34 Rev2.0</v>
      </c>
      <c r="T146" s="51" t="str">
        <f>'Sort by LATE Qty-Low'!AF45</f>
        <v>46810</v>
      </c>
      <c r="U146" s="50" t="str">
        <f>'Sort by LATE Qty-Low'!AG45</f>
        <v>4499</v>
      </c>
      <c r="V146" s="52">
        <f>'Sort by LATE Qty-Low'!AH45</f>
        <v>0</v>
      </c>
      <c r="W146" s="52">
        <f>'Sort by LATE Qty-Low'!AK45</f>
        <v>12</v>
      </c>
      <c r="X146" s="52">
        <f>'Sort by LATE Qty-Low'!AL45</f>
        <v>0</v>
      </c>
      <c r="Y146" s="52">
        <f>'Sort by LATE Qty-Low'!AM45</f>
        <v>0</v>
      </c>
      <c r="Z146" s="52">
        <f>'Sort by LATE Qty-Low'!AN45</f>
        <v>0</v>
      </c>
    </row>
    <row r="147" spans="1:26" x14ac:dyDescent="0.25">
      <c r="A147" s="49">
        <v>43297</v>
      </c>
      <c r="B147" s="49">
        <v>43364</v>
      </c>
      <c r="C147" s="52" t="s">
        <v>1646</v>
      </c>
      <c r="D147" s="78" t="s">
        <v>434</v>
      </c>
      <c r="E147" s="52" t="s">
        <v>51</v>
      </c>
      <c r="F147" s="52">
        <v>0</v>
      </c>
      <c r="G147" s="52">
        <v>0</v>
      </c>
      <c r="H147" s="52">
        <v>5</v>
      </c>
      <c r="I147" s="52">
        <v>0</v>
      </c>
      <c r="J147" s="52">
        <v>0</v>
      </c>
      <c r="K147" s="93">
        <f>SUM(F147:J147)</f>
        <v>5</v>
      </c>
      <c r="L147" s="56">
        <f>VLOOKUP(Table4[[#This Row],[Item ID]],'Finished Goods on Hand'!$A$5:$D$5119,4,FALSE)</f>
        <v>0</v>
      </c>
      <c r="M147" s="56">
        <f>Table4[[#This Row],[on Hand]]-Table4[[#This Row],[Total]]</f>
        <v>-5</v>
      </c>
      <c r="N147" s="56"/>
      <c r="O147" s="56"/>
      <c r="P147" s="56"/>
      <c r="Q147" s="49">
        <f>'Sort by LATE Qty-Low'!AC46</f>
        <v>43348</v>
      </c>
      <c r="R147" s="49">
        <f>'Sort by LATE Qty-Low'!AD46</f>
        <v>43355</v>
      </c>
      <c r="S147" s="50" t="str">
        <f>'Sort by LATE Qty-Low'!AE46</f>
        <v>NHD379B34 REV1.1</v>
      </c>
      <c r="T147" s="51" t="str">
        <f>'Sort by LATE Qty-Low'!AF46</f>
        <v>46958</v>
      </c>
      <c r="U147" s="50" t="str">
        <f>'Sort by LATE Qty-Low'!AG46</f>
        <v>3892</v>
      </c>
      <c r="V147" s="52">
        <f>'Sort by LATE Qty-Low'!AH46</f>
        <v>0</v>
      </c>
      <c r="W147" s="52">
        <f>'Sort by LATE Qty-Low'!AK46</f>
        <v>18</v>
      </c>
      <c r="X147" s="52">
        <f>'Sort by LATE Qty-Low'!AL46</f>
        <v>0</v>
      </c>
      <c r="Y147" s="52">
        <f>'Sort by LATE Qty-Low'!AM46</f>
        <v>0</v>
      </c>
      <c r="Z147" s="52">
        <f>'Sort by LATE Qty-Low'!AN46</f>
        <v>0</v>
      </c>
    </row>
    <row r="148" spans="1:26" x14ac:dyDescent="0.25">
      <c r="A148" s="49">
        <v>43313</v>
      </c>
      <c r="B148" s="49">
        <v>43360</v>
      </c>
      <c r="C148" s="50" t="s">
        <v>1648</v>
      </c>
      <c r="D148" s="51" t="s">
        <v>532</v>
      </c>
      <c r="E148" s="50" t="s">
        <v>533</v>
      </c>
      <c r="F148" s="52">
        <v>0</v>
      </c>
      <c r="G148" s="52">
        <v>0</v>
      </c>
      <c r="H148" s="52">
        <v>10</v>
      </c>
      <c r="I148" s="52">
        <v>0</v>
      </c>
      <c r="J148" s="52">
        <v>0</v>
      </c>
      <c r="K148" s="93">
        <f>SUM(F148:J148)</f>
        <v>10</v>
      </c>
      <c r="L148" s="56">
        <f>VLOOKUP(Table4[[#This Row],[Item ID]],'Finished Goods on Hand'!$A$5:$D$5119,4,FALSE)</f>
        <v>2</v>
      </c>
      <c r="M148" s="56">
        <f>Table4[[#This Row],[on Hand]]-Table4[[#This Row],[Total]]</f>
        <v>-8</v>
      </c>
      <c r="N148" s="56"/>
      <c r="O148" s="56"/>
      <c r="P148" s="56"/>
      <c r="Q148" s="49">
        <f>'Sort by LATE Qty-Low'!AC47</f>
        <v>43348</v>
      </c>
      <c r="R148" s="49">
        <f>'Sort by LATE Qty-Low'!AD47</f>
        <v>43355</v>
      </c>
      <c r="S148" s="50" t="str">
        <f>'Sort by LATE Qty-Low'!AE47</f>
        <v>NPD378B34 REV1.1</v>
      </c>
      <c r="T148" s="51" t="str">
        <f>'Sort by LATE Qty-Low'!AF47</f>
        <v>46958</v>
      </c>
      <c r="U148" s="50" t="str">
        <f>'Sort by LATE Qty-Low'!AG47</f>
        <v>3892</v>
      </c>
      <c r="V148" s="52">
        <f>'Sort by LATE Qty-Low'!AH47</f>
        <v>0</v>
      </c>
      <c r="W148" s="52">
        <f>'Sort by LATE Qty-Low'!AK47</f>
        <v>18</v>
      </c>
      <c r="X148" s="52">
        <f>'Sort by LATE Qty-Low'!AL47</f>
        <v>0</v>
      </c>
      <c r="Y148" s="52">
        <f>'Sort by LATE Qty-Low'!AM47</f>
        <v>0</v>
      </c>
      <c r="Z148" s="52">
        <f>'Sort by LATE Qty-Low'!AN47</f>
        <v>0</v>
      </c>
    </row>
    <row r="149" spans="1:26" x14ac:dyDescent="0.25">
      <c r="A149" s="49">
        <v>43298</v>
      </c>
      <c r="B149" s="49">
        <v>43312</v>
      </c>
      <c r="C149" s="52" t="s">
        <v>1650</v>
      </c>
      <c r="D149" s="78" t="s">
        <v>431</v>
      </c>
      <c r="E149" s="52" t="s">
        <v>42</v>
      </c>
      <c r="F149" s="52">
        <v>8</v>
      </c>
      <c r="G149" s="52">
        <v>0</v>
      </c>
      <c r="H149" s="52">
        <v>0</v>
      </c>
      <c r="I149" s="52">
        <v>0</v>
      </c>
      <c r="J149" s="52">
        <v>0</v>
      </c>
      <c r="K149" s="24">
        <f>SUM(F149:J149)</f>
        <v>8</v>
      </c>
      <c r="L149" s="56">
        <f>VLOOKUP(Table4[[#This Row],[Item ID]],'Finished Goods on Hand'!$A$5:$D$5119,4,FALSE)</f>
        <v>10</v>
      </c>
      <c r="M149" s="56">
        <f>Table4[[#This Row],[on Hand]]-Table4[[#This Row],[Total]]</f>
        <v>2</v>
      </c>
      <c r="N149" s="56"/>
      <c r="O149" s="56"/>
      <c r="P149" s="56"/>
      <c r="Q149" s="49">
        <f>'Sort by LATE Qty-Low'!AC48</f>
        <v>43325</v>
      </c>
      <c r="R149" s="49">
        <f>'Sort by LATE Qty-Low'!AD48</f>
        <v>43360</v>
      </c>
      <c r="S149" s="50" t="str">
        <f>'Sort by LATE Qty-Low'!AE48</f>
        <v>ND2017cy29-REV3.2</v>
      </c>
      <c r="T149" s="51" t="str">
        <f>'Sort by LATE Qty-Low'!AF48</f>
        <v>46815</v>
      </c>
      <c r="U149" s="50" t="str">
        <f>'Sort by LATE Qty-Low'!AG48</f>
        <v>9629</v>
      </c>
      <c r="V149" s="52">
        <f>'Sort by LATE Qty-Low'!AH48</f>
        <v>0</v>
      </c>
      <c r="W149" s="52">
        <f>'Sort by LATE Qty-Low'!AK48</f>
        <v>0</v>
      </c>
      <c r="X149" s="52">
        <f>'Sort by LATE Qty-Low'!AL48</f>
        <v>1</v>
      </c>
      <c r="Y149" s="52">
        <f>'Sort by LATE Qty-Low'!AM48</f>
        <v>0</v>
      </c>
      <c r="Z149" s="52">
        <f>'Sort by LATE Qty-Low'!AN48</f>
        <v>0</v>
      </c>
    </row>
    <row r="150" spans="1:26" x14ac:dyDescent="0.25">
      <c r="A150" s="49">
        <v>43229</v>
      </c>
      <c r="B150" s="49">
        <v>43368</v>
      </c>
      <c r="C150" s="50" t="s">
        <v>1653</v>
      </c>
      <c r="D150" s="51" t="s">
        <v>129</v>
      </c>
      <c r="E150" s="50" t="s">
        <v>41</v>
      </c>
      <c r="F150" s="52">
        <v>4</v>
      </c>
      <c r="G150" s="52">
        <v>0</v>
      </c>
      <c r="H150" s="52">
        <v>0</v>
      </c>
      <c r="I150" s="52">
        <v>0</v>
      </c>
      <c r="J150" s="52">
        <v>0</v>
      </c>
      <c r="K150" s="24">
        <f>SUM(F150:J150)</f>
        <v>4</v>
      </c>
      <c r="L150" s="56">
        <f>VLOOKUP(Table4[[#This Row],[Item ID]],'Finished Goods on Hand'!$A$5:$D$5119,4,FALSE)</f>
        <v>4</v>
      </c>
      <c r="M150" s="56">
        <f>Table4[[#This Row],[on Hand]]-Table4[[#This Row],[Total]]</f>
        <v>0</v>
      </c>
      <c r="N150" s="56"/>
      <c r="O150" s="56"/>
      <c r="P150" s="56"/>
      <c r="Q150" s="49">
        <f>'Sort by LATE Qty-Low'!AC49</f>
        <v>43325</v>
      </c>
      <c r="R150" s="49">
        <f>'Sort by LATE Qty-Low'!AD49</f>
        <v>43360</v>
      </c>
      <c r="S150" s="50" t="str">
        <f>'Sort by LATE Qty-Low'!AE49</f>
        <v>PH3059bf25 Rev 1.4</v>
      </c>
      <c r="T150" s="51" t="str">
        <f>'Sort by LATE Qty-Low'!AF49</f>
        <v>46814</v>
      </c>
      <c r="U150" s="50" t="str">
        <f>'Sort by LATE Qty-Low'!AG49</f>
        <v>9628</v>
      </c>
      <c r="V150" s="52">
        <f>'Sort by LATE Qty-Low'!AH49</f>
        <v>0</v>
      </c>
      <c r="W150" s="52">
        <f>'Sort by LATE Qty-Low'!AK49</f>
        <v>0</v>
      </c>
      <c r="X150" s="52">
        <f>'Sort by LATE Qty-Low'!AL49</f>
        <v>1</v>
      </c>
      <c r="Y150" s="52">
        <f>'Sort by LATE Qty-Low'!AM49</f>
        <v>0</v>
      </c>
      <c r="Z150" s="52">
        <f>'Sort by LATE Qty-Low'!AN49</f>
        <v>0</v>
      </c>
    </row>
    <row r="151" spans="1:26" x14ac:dyDescent="0.25">
      <c r="A151" s="49">
        <v>43313</v>
      </c>
      <c r="B151" s="49">
        <v>43360</v>
      </c>
      <c r="C151" s="52" t="s">
        <v>1655</v>
      </c>
      <c r="D151" s="78" t="s">
        <v>532</v>
      </c>
      <c r="E151" s="52" t="s">
        <v>533</v>
      </c>
      <c r="F151" s="52">
        <v>0</v>
      </c>
      <c r="G151" s="52">
        <v>0</v>
      </c>
      <c r="H151" s="52">
        <v>9</v>
      </c>
      <c r="I151" s="52">
        <v>0</v>
      </c>
      <c r="J151" s="52">
        <v>0</v>
      </c>
      <c r="K151" s="24">
        <f>SUM(F151:J151)</f>
        <v>9</v>
      </c>
      <c r="L151" s="56">
        <f>VLOOKUP(Table4[[#This Row],[Item ID]],'Finished Goods on Hand'!$A$5:$D$5119,4,FALSE)</f>
        <v>12</v>
      </c>
      <c r="M151" s="56">
        <f>Table4[[#This Row],[on Hand]]-Table4[[#This Row],[Total]]</f>
        <v>3</v>
      </c>
      <c r="N151" s="56"/>
      <c r="O151" s="56"/>
      <c r="P151" s="56"/>
      <c r="Q151" s="49">
        <f>'Sort by LATE Qty-Low'!AC50</f>
        <v>43335</v>
      </c>
      <c r="R151" s="49">
        <f>'Sort by LATE Qty-Low'!AD50</f>
        <v>43364</v>
      </c>
      <c r="S151" s="50" t="str">
        <f>'Sort by LATE Qty-Low'!AE50</f>
        <v>Ni2020bf29-REV2.9</v>
      </c>
      <c r="T151" s="51" t="str">
        <f>'Sort by LATE Qty-Low'!AF50</f>
        <v>46883</v>
      </c>
      <c r="U151" s="50" t="str">
        <f>'Sort by LATE Qty-Low'!AG50</f>
        <v>9641</v>
      </c>
      <c r="V151" s="52">
        <f>'Sort by LATE Qty-Low'!AH50</f>
        <v>0</v>
      </c>
      <c r="W151" s="52">
        <f>'Sort by LATE Qty-Low'!AK50</f>
        <v>0</v>
      </c>
      <c r="X151" s="52">
        <f>'Sort by LATE Qty-Low'!AL50</f>
        <v>1</v>
      </c>
      <c r="Y151" s="52">
        <f>'Sort by LATE Qty-Low'!AM50</f>
        <v>0</v>
      </c>
      <c r="Z151" s="52">
        <f>'Sort by LATE Qty-Low'!AN50</f>
        <v>0</v>
      </c>
    </row>
    <row r="152" spans="1:26" x14ac:dyDescent="0.25">
      <c r="A152" s="49">
        <v>43124</v>
      </c>
      <c r="B152" s="49">
        <v>43496</v>
      </c>
      <c r="C152" s="52" t="s">
        <v>1658</v>
      </c>
      <c r="D152" s="78" t="s">
        <v>44</v>
      </c>
      <c r="E152" s="52" t="s">
        <v>42</v>
      </c>
      <c r="F152" s="52">
        <v>18</v>
      </c>
      <c r="G152" s="52">
        <v>0</v>
      </c>
      <c r="H152" s="52">
        <v>0</v>
      </c>
      <c r="I152" s="52">
        <v>0</v>
      </c>
      <c r="J152" s="52">
        <v>0</v>
      </c>
      <c r="K152" s="24">
        <f>SUM(F152:J152)</f>
        <v>18</v>
      </c>
      <c r="L152" s="56">
        <f>VLOOKUP(Table4[[#This Row],[Item ID]],'Finished Goods on Hand'!$A$5:$D$5119,4,FALSE)</f>
        <v>2</v>
      </c>
      <c r="M152" s="56">
        <f>Table4[[#This Row],[on Hand]]-Table4[[#This Row],[Total]]</f>
        <v>-16</v>
      </c>
      <c r="N152" s="56"/>
      <c r="O152" s="56"/>
      <c r="P152" s="56"/>
      <c r="Q152" s="49">
        <f>'Sort by LATE Qty-Low'!AC51</f>
        <v>43349</v>
      </c>
      <c r="R152" s="49">
        <f>'Sort by LATE Qty-Low'!AD51</f>
        <v>43364</v>
      </c>
      <c r="S152" s="50" t="str">
        <f>'Sort by LATE Qty-Low'!AE51</f>
        <v>ND2057aq31-Rev 1.1</v>
      </c>
      <c r="T152" s="51" t="str">
        <f>'Sort by LATE Qty-Low'!AF51</f>
        <v>46990</v>
      </c>
      <c r="U152" s="50" t="str">
        <f>'Sort by LATE Qty-Low'!AG51</f>
        <v>9659</v>
      </c>
      <c r="V152" s="52">
        <f>'Sort by LATE Qty-Low'!AH51</f>
        <v>0</v>
      </c>
      <c r="W152" s="52">
        <f>'Sort by LATE Qty-Low'!AK51</f>
        <v>0</v>
      </c>
      <c r="X152" s="52">
        <f>'Sort by LATE Qty-Low'!AL51</f>
        <v>1</v>
      </c>
      <c r="Y152" s="52">
        <f>'Sort by LATE Qty-Low'!AM51</f>
        <v>0</v>
      </c>
      <c r="Z152" s="52">
        <f>'Sort by LATE Qty-Low'!AN51</f>
        <v>0</v>
      </c>
    </row>
    <row r="153" spans="1:26" x14ac:dyDescent="0.25">
      <c r="A153" s="49">
        <v>43298</v>
      </c>
      <c r="B153" s="49">
        <v>43312</v>
      </c>
      <c r="C153" s="50" t="s">
        <v>1659</v>
      </c>
      <c r="D153" s="51" t="s">
        <v>431</v>
      </c>
      <c r="E153" s="50" t="s">
        <v>42</v>
      </c>
      <c r="F153" s="52">
        <v>8</v>
      </c>
      <c r="G153" s="52">
        <v>0</v>
      </c>
      <c r="H153" s="52">
        <v>0</v>
      </c>
      <c r="I153" s="52">
        <v>0</v>
      </c>
      <c r="J153" s="52">
        <v>0</v>
      </c>
      <c r="K153" s="24">
        <f>SUM(F153:J153)</f>
        <v>8</v>
      </c>
      <c r="L153" s="56">
        <f>VLOOKUP(Table4[[#This Row],[Item ID]],'Finished Goods on Hand'!$A$5:$D$5119,4,FALSE)</f>
        <v>2</v>
      </c>
      <c r="M153" s="56">
        <f>Table4[[#This Row],[on Hand]]-Table4[[#This Row],[Total]]</f>
        <v>-6</v>
      </c>
      <c r="N153" s="56"/>
      <c r="O153" s="56"/>
      <c r="P153" s="56"/>
      <c r="Q153" s="49">
        <f>'Sort by LATE Qty-Low'!AC52</f>
        <v>43350</v>
      </c>
      <c r="R153" s="49">
        <f>'Sort by LATE Qty-Low'!AD52</f>
        <v>43364</v>
      </c>
      <c r="S153" s="50" t="str">
        <f>'Sort by LATE Qty-Low'!AE52</f>
        <v>PH3059bf25 Rev 1.4</v>
      </c>
      <c r="T153" s="51" t="str">
        <f>'Sort by LATE Qty-Low'!AF52</f>
        <v>47000</v>
      </c>
      <c r="U153" s="50" t="str">
        <f>'Sort by LATE Qty-Low'!AG52</f>
        <v>9661</v>
      </c>
      <c r="V153" s="52">
        <f>'Sort by LATE Qty-Low'!AH52</f>
        <v>0</v>
      </c>
      <c r="W153" s="52">
        <f>'Sort by LATE Qty-Low'!AK52</f>
        <v>0</v>
      </c>
      <c r="X153" s="52">
        <f>'Sort by LATE Qty-Low'!AL52</f>
        <v>1</v>
      </c>
      <c r="Y153" s="52">
        <f>'Sort by LATE Qty-Low'!AM52</f>
        <v>0</v>
      </c>
      <c r="Z153" s="52">
        <f>'Sort by LATE Qty-Low'!AN52</f>
        <v>0</v>
      </c>
    </row>
    <row r="154" spans="1:26" x14ac:dyDescent="0.25">
      <c r="A154" s="49">
        <v>43124</v>
      </c>
      <c r="B154" s="49">
        <v>43496</v>
      </c>
      <c r="C154" s="52" t="s">
        <v>1659</v>
      </c>
      <c r="D154" s="78" t="s">
        <v>44</v>
      </c>
      <c r="E154" s="52" t="s">
        <v>42</v>
      </c>
      <c r="F154" s="52">
        <v>15</v>
      </c>
      <c r="G154" s="52">
        <v>0</v>
      </c>
      <c r="H154" s="52">
        <v>0</v>
      </c>
      <c r="I154" s="52">
        <v>0</v>
      </c>
      <c r="J154" s="52">
        <v>0</v>
      </c>
      <c r="K154" s="24">
        <f>SUM(F154:J154)</f>
        <v>15</v>
      </c>
      <c r="L154" s="56">
        <f>VLOOKUP(Table4[[#This Row],[Item ID]],'Finished Goods on Hand'!$A$5:$D$5119,4,FALSE)</f>
        <v>2</v>
      </c>
      <c r="M154" s="56">
        <f>Table4[[#This Row],[on Hand]]-Table4[[#This Row],[Total]]</f>
        <v>-13</v>
      </c>
      <c r="N154" s="56"/>
      <c r="O154" s="56"/>
      <c r="P154" s="56"/>
      <c r="Q154" s="49">
        <f>'Sort by LATE Qty-Low'!AC53</f>
        <v>43334</v>
      </c>
      <c r="R154" s="49">
        <f>'Sort by LATE Qty-Low'!AD53</f>
        <v>43364</v>
      </c>
      <c r="S154" s="50" t="str">
        <f>'Sort by LATE Qty-Low'!AE53</f>
        <v>NL2044bf22-REV5.3</v>
      </c>
      <c r="T154" s="51" t="str">
        <f>'Sort by LATE Qty-Low'!AF53</f>
        <v>46881</v>
      </c>
      <c r="U154" s="50" t="str">
        <f>'Sort by LATE Qty-Low'!AG53</f>
        <v>9019</v>
      </c>
      <c r="V154" s="52">
        <f>'Sort by LATE Qty-Low'!AH53</f>
        <v>0</v>
      </c>
      <c r="W154" s="52">
        <f>'Sort by LATE Qty-Low'!AK53</f>
        <v>0</v>
      </c>
      <c r="X154" s="52">
        <f>'Sort by LATE Qty-Low'!AL53</f>
        <v>2</v>
      </c>
      <c r="Y154" s="52">
        <f>'Sort by LATE Qty-Low'!AM53</f>
        <v>0</v>
      </c>
      <c r="Z154" s="52">
        <f>'Sort by LATE Qty-Low'!AN53</f>
        <v>0</v>
      </c>
    </row>
    <row r="155" spans="1:26" x14ac:dyDescent="0.25">
      <c r="A155" s="49">
        <v>43348</v>
      </c>
      <c r="B155" s="49">
        <v>43371</v>
      </c>
      <c r="C155" s="52" t="s">
        <v>1660</v>
      </c>
      <c r="D155" s="78" t="s">
        <v>1226</v>
      </c>
      <c r="E155" s="52" t="s">
        <v>1227</v>
      </c>
      <c r="F155" s="52">
        <v>0</v>
      </c>
      <c r="G155" s="52">
        <v>0</v>
      </c>
      <c r="H155" s="52">
        <v>0</v>
      </c>
      <c r="I155" s="52">
        <v>2</v>
      </c>
      <c r="J155" s="52">
        <v>0</v>
      </c>
      <c r="K155" s="24">
        <f>SUM(F155:J155)</f>
        <v>2</v>
      </c>
      <c r="L155" s="56">
        <f>VLOOKUP(Table4[[#This Row],[Item ID]],'Finished Goods on Hand'!$A$5:$D$5119,4,FALSE)</f>
        <v>1</v>
      </c>
      <c r="M155" s="56">
        <f>Table4[[#This Row],[on Hand]]-Table4[[#This Row],[Total]]</f>
        <v>-1</v>
      </c>
      <c r="N155" s="56"/>
      <c r="O155" s="56"/>
      <c r="P155" s="56"/>
      <c r="Q155" s="49">
        <f>'Sort by LATE Qty-Low'!AC54</f>
        <v>43336</v>
      </c>
      <c r="R155" s="49">
        <f>'Sort by LATE Qty-Low'!AD54</f>
        <v>43364</v>
      </c>
      <c r="S155" s="50" t="str">
        <f>'Sort by LATE Qty-Low'!AE54</f>
        <v>PH3054bf25 Rev 1.4</v>
      </c>
      <c r="T155" s="51" t="str">
        <f>'Sort by LATE Qty-Low'!AF54</f>
        <v>46909</v>
      </c>
      <c r="U155" s="50" t="str">
        <f>'Sort by LATE Qty-Low'!AG54</f>
        <v>4499</v>
      </c>
      <c r="V155" s="52">
        <f>'Sort by LATE Qty-Low'!AH54</f>
        <v>0</v>
      </c>
      <c r="W155" s="52">
        <f>'Sort by LATE Qty-Low'!AK54</f>
        <v>0</v>
      </c>
      <c r="X155" s="52">
        <f>'Sort by LATE Qty-Low'!AL54</f>
        <v>2</v>
      </c>
      <c r="Y155" s="52">
        <f>'Sort by LATE Qty-Low'!AM54</f>
        <v>0</v>
      </c>
      <c r="Z155" s="52">
        <f>'Sort by LATE Qty-Low'!AN54</f>
        <v>0</v>
      </c>
    </row>
    <row r="156" spans="1:26" x14ac:dyDescent="0.25">
      <c r="A156" s="49">
        <v>43329</v>
      </c>
      <c r="B156" s="49">
        <v>43367</v>
      </c>
      <c r="C156" s="52" t="s">
        <v>1573</v>
      </c>
      <c r="D156" s="78" t="s">
        <v>803</v>
      </c>
      <c r="E156" s="52" t="s">
        <v>110</v>
      </c>
      <c r="F156" s="52">
        <v>0</v>
      </c>
      <c r="G156" s="52">
        <v>0</v>
      </c>
      <c r="H156" s="52">
        <v>0</v>
      </c>
      <c r="I156" s="52">
        <v>20</v>
      </c>
      <c r="J156" s="52">
        <v>0</v>
      </c>
      <c r="K156" s="24">
        <f>SUM(F156:J156)</f>
        <v>20</v>
      </c>
      <c r="L156" s="56">
        <f>VLOOKUP(Table4[[#This Row],[Item ID]],'Finished Goods on Hand'!$A$5:$D$5119,4,FALSE)</f>
        <v>0</v>
      </c>
      <c r="M156" s="56">
        <f>Table4[[#This Row],[on Hand]]-Table4[[#This Row],[Total]]</f>
        <v>-20</v>
      </c>
      <c r="N156" s="56"/>
      <c r="O156" s="56"/>
      <c r="P156" s="56"/>
      <c r="Q156" s="49">
        <f>'Sort by LATE Qty-Low'!AC55</f>
        <v>43343</v>
      </c>
      <c r="R156" s="49">
        <f>'Sort by LATE Qty-Low'!AD55</f>
        <v>43360</v>
      </c>
      <c r="S156" s="50" t="str">
        <f>'Sort by LATE Qty-Low'!AE55</f>
        <v>Ni2020bf29-REV2.9</v>
      </c>
      <c r="T156" s="51" t="str">
        <f>'Sort by LATE Qty-Low'!AF55</f>
        <v>46938</v>
      </c>
      <c r="U156" s="50" t="str">
        <f>'Sort by LATE Qty-Low'!AG55</f>
        <v>8306</v>
      </c>
      <c r="V156" s="52">
        <f>'Sort by LATE Qty-Low'!AH55</f>
        <v>0</v>
      </c>
      <c r="W156" s="52">
        <f>'Sort by LATE Qty-Low'!AK55</f>
        <v>0</v>
      </c>
      <c r="X156" s="52">
        <f>'Sort by LATE Qty-Low'!AL55</f>
        <v>2</v>
      </c>
      <c r="Y156" s="52">
        <f>'Sort by LATE Qty-Low'!AM55</f>
        <v>0</v>
      </c>
      <c r="Z156" s="52">
        <f>'Sort by LATE Qty-Low'!AN55</f>
        <v>0</v>
      </c>
    </row>
    <row r="157" spans="1:26" x14ac:dyDescent="0.25">
      <c r="A157" s="49">
        <v>43298</v>
      </c>
      <c r="B157" s="49">
        <v>43368</v>
      </c>
      <c r="C157" s="50" t="s">
        <v>1662</v>
      </c>
      <c r="D157" s="51" t="s">
        <v>440</v>
      </c>
      <c r="E157" s="50" t="s">
        <v>250</v>
      </c>
      <c r="F157" s="52">
        <v>0</v>
      </c>
      <c r="G157" s="52">
        <v>0</v>
      </c>
      <c r="H157" s="52">
        <v>0</v>
      </c>
      <c r="I157" s="52">
        <v>24</v>
      </c>
      <c r="J157" s="52">
        <v>0</v>
      </c>
      <c r="K157" s="24">
        <f>SUM(F157:J157)</f>
        <v>24</v>
      </c>
      <c r="L157" s="56">
        <f>VLOOKUP(Table4[[#This Row],[Item ID]],'Finished Goods on Hand'!$A$5:$D$5119,4,FALSE)</f>
        <v>4</v>
      </c>
      <c r="M157" s="56">
        <f>Table4[[#This Row],[on Hand]]-Table4[[#This Row],[Total]]</f>
        <v>-20</v>
      </c>
      <c r="N157" s="56"/>
      <c r="O157" s="56"/>
      <c r="P157" s="56"/>
      <c r="Q157" s="49">
        <f>'Sort by LATE Qty-Low'!AC56</f>
        <v>43343</v>
      </c>
      <c r="R157" s="49">
        <f>'Sort by LATE Qty-Low'!AD56</f>
        <v>43364</v>
      </c>
      <c r="S157" s="50" t="str">
        <f>'Sort by LATE Qty-Low'!AE56</f>
        <v>Ni2020as29-REV2.4</v>
      </c>
      <c r="T157" s="51" t="str">
        <f>'Sort by LATE Qty-Low'!AF56</f>
        <v>46936</v>
      </c>
      <c r="U157" s="50" t="str">
        <f>'Sort by LATE Qty-Low'!AG56</f>
        <v>5444</v>
      </c>
      <c r="V157" s="52">
        <f>'Sort by LATE Qty-Low'!AH56</f>
        <v>0</v>
      </c>
      <c r="W157" s="52">
        <f>'Sort by LATE Qty-Low'!AK56</f>
        <v>0</v>
      </c>
      <c r="X157" s="52">
        <f>'Sort by LATE Qty-Low'!AL56</f>
        <v>2</v>
      </c>
      <c r="Y157" s="52">
        <f>'Sort by LATE Qty-Low'!AM56</f>
        <v>0</v>
      </c>
      <c r="Z157" s="52">
        <f>'Sort by LATE Qty-Low'!AN56</f>
        <v>0</v>
      </c>
    </row>
    <row r="158" spans="1:26" x14ac:dyDescent="0.25">
      <c r="A158" s="49">
        <v>43278</v>
      </c>
      <c r="B158" s="49">
        <v>43437</v>
      </c>
      <c r="C158" s="52" t="s">
        <v>1666</v>
      </c>
      <c r="D158" s="78" t="s">
        <v>368</v>
      </c>
      <c r="E158" s="52" t="s">
        <v>87</v>
      </c>
      <c r="F158" s="52">
        <v>0</v>
      </c>
      <c r="G158" s="52">
        <v>0</v>
      </c>
      <c r="H158" s="52">
        <v>25</v>
      </c>
      <c r="I158" s="52">
        <v>0</v>
      </c>
      <c r="J158" s="52">
        <v>25</v>
      </c>
      <c r="K158" s="24">
        <f>SUM(F158:J158)</f>
        <v>50</v>
      </c>
      <c r="L158" s="56">
        <f>VLOOKUP(Table4[[#This Row],[Item ID]],'Finished Goods on Hand'!$A$5:$D$5119,4,FALSE)</f>
        <v>6</v>
      </c>
      <c r="M158" s="56">
        <f>Table4[[#This Row],[on Hand]]-Table4[[#This Row],[Total]]</f>
        <v>-44</v>
      </c>
      <c r="N158" s="56"/>
      <c r="O158" s="56"/>
      <c r="P158" s="56"/>
      <c r="Q158" s="49">
        <f>'Sort by LATE Qty-Low'!AC57</f>
        <v>43343</v>
      </c>
      <c r="R158" s="49">
        <f>'Sort by LATE Qty-Low'!AD57</f>
        <v>43364</v>
      </c>
      <c r="S158" s="50" t="str">
        <f>'Sort by LATE Qty-Low'!AE57</f>
        <v>NL2044bf22-REV5.3</v>
      </c>
      <c r="T158" s="51" t="str">
        <f>'Sort by LATE Qty-Low'!AF57</f>
        <v>46935</v>
      </c>
      <c r="U158" s="50" t="str">
        <f>'Sort by LATE Qty-Low'!AG57</f>
        <v>9647</v>
      </c>
      <c r="V158" s="52">
        <f>'Sort by LATE Qty-Low'!AH57</f>
        <v>0</v>
      </c>
      <c r="W158" s="52">
        <f>'Sort by LATE Qty-Low'!AK57</f>
        <v>0</v>
      </c>
      <c r="X158" s="52">
        <f>'Sort by LATE Qty-Low'!AL57</f>
        <v>2</v>
      </c>
      <c r="Y158" s="52">
        <f>'Sort by LATE Qty-Low'!AM57</f>
        <v>0</v>
      </c>
      <c r="Z158" s="52">
        <f>'Sort by LATE Qty-Low'!AN57</f>
        <v>0</v>
      </c>
    </row>
    <row r="159" spans="1:26" x14ac:dyDescent="0.25">
      <c r="A159" s="49">
        <v>43339</v>
      </c>
      <c r="B159" s="49">
        <v>43367</v>
      </c>
      <c r="C159" s="52" t="s">
        <v>1669</v>
      </c>
      <c r="D159" s="78" t="s">
        <v>1130</v>
      </c>
      <c r="E159" s="52" t="s">
        <v>751</v>
      </c>
      <c r="F159" s="52">
        <v>0</v>
      </c>
      <c r="G159" s="52">
        <v>0</v>
      </c>
      <c r="H159" s="52">
        <v>0</v>
      </c>
      <c r="I159" s="52">
        <v>10</v>
      </c>
      <c r="J159" s="52">
        <v>0</v>
      </c>
      <c r="K159" s="24">
        <f>SUM(F159:J159)</f>
        <v>10</v>
      </c>
      <c r="L159" s="56">
        <f>VLOOKUP(Table4[[#This Row],[Item ID]],'Finished Goods on Hand'!$A$5:$D$5119,4,FALSE)</f>
        <v>2</v>
      </c>
      <c r="M159" s="56">
        <f>Table4[[#This Row],[on Hand]]-Table4[[#This Row],[Total]]</f>
        <v>-8</v>
      </c>
      <c r="N159" s="56"/>
      <c r="O159" s="56"/>
      <c r="P159" s="56"/>
      <c r="Q159" s="49">
        <f>'Sort by LATE Qty-Low'!AC58</f>
        <v>43336</v>
      </c>
      <c r="R159" s="49">
        <f>'Sort by LATE Qty-Low'!AD58</f>
        <v>43364</v>
      </c>
      <c r="S159" s="50" t="str">
        <f>'Sort by LATE Qty-Low'!AE58</f>
        <v>NL2024bf22-REV4.6</v>
      </c>
      <c r="T159" s="51" t="str">
        <f>'Sort by LATE Qty-Low'!AF58</f>
        <v>46895</v>
      </c>
      <c r="U159" s="50" t="str">
        <f>'Sort by LATE Qty-Low'!AG58</f>
        <v>5221</v>
      </c>
      <c r="V159" s="52">
        <f>'Sort by LATE Qty-Low'!AH58</f>
        <v>0</v>
      </c>
      <c r="W159" s="52">
        <f>'Sort by LATE Qty-Low'!AK58</f>
        <v>0</v>
      </c>
      <c r="X159" s="52">
        <f>'Sort by LATE Qty-Low'!AL58</f>
        <v>3</v>
      </c>
      <c r="Y159" s="52">
        <f>'Sort by LATE Qty-Low'!AM58</f>
        <v>0</v>
      </c>
      <c r="Z159" s="52">
        <f>'Sort by LATE Qty-Low'!AN58</f>
        <v>0</v>
      </c>
    </row>
    <row r="160" spans="1:26" x14ac:dyDescent="0.25">
      <c r="A160" s="49">
        <v>43264</v>
      </c>
      <c r="B160" s="49">
        <v>43371</v>
      </c>
      <c r="C160" s="50" t="s">
        <v>1671</v>
      </c>
      <c r="D160" s="51" t="s">
        <v>282</v>
      </c>
      <c r="E160" s="50" t="s">
        <v>276</v>
      </c>
      <c r="F160" s="52">
        <v>0</v>
      </c>
      <c r="G160" s="52">
        <v>0</v>
      </c>
      <c r="H160" s="52">
        <v>0</v>
      </c>
      <c r="I160" s="52">
        <v>20</v>
      </c>
      <c r="J160" s="52">
        <v>0</v>
      </c>
      <c r="K160" s="24">
        <f>SUM(F160:J160)</f>
        <v>20</v>
      </c>
      <c r="L160" s="56">
        <f>VLOOKUP(Table4[[#This Row],[Item ID]],'Finished Goods on Hand'!$A$5:$D$5119,4,FALSE)</f>
        <v>2</v>
      </c>
      <c r="M160" s="56">
        <f>Table4[[#This Row],[on Hand]]-Table4[[#This Row],[Total]]</f>
        <v>-18</v>
      </c>
      <c r="N160" s="56"/>
      <c r="O160" s="56"/>
      <c r="P160" s="56"/>
      <c r="Q160" s="49">
        <f>'Sort by LATE Qty-Low'!AC59</f>
        <v>43350</v>
      </c>
      <c r="R160" s="49">
        <f>'Sort by LATE Qty-Low'!AD59</f>
        <v>43361</v>
      </c>
      <c r="S160" s="50" t="str">
        <f>'Sort by LATE Qty-Low'!AE59</f>
        <v>NH2054bf34 Rev1.9</v>
      </c>
      <c r="T160" s="51" t="str">
        <f>'Sort by LATE Qty-Low'!AF59</f>
        <v>46994</v>
      </c>
      <c r="U160" s="50" t="str">
        <f>'Sort by LATE Qty-Low'!AG59</f>
        <v>8131</v>
      </c>
      <c r="V160" s="52">
        <f>'Sort by LATE Qty-Low'!AH59</f>
        <v>0</v>
      </c>
      <c r="W160" s="52">
        <f>'Sort by LATE Qty-Low'!AK59</f>
        <v>0</v>
      </c>
      <c r="X160" s="52">
        <f>'Sort by LATE Qty-Low'!AL59</f>
        <v>4</v>
      </c>
      <c r="Y160" s="52">
        <f>'Sort by LATE Qty-Low'!AM59</f>
        <v>0</v>
      </c>
      <c r="Z160" s="52">
        <f>'Sort by LATE Qty-Low'!AN59</f>
        <v>0</v>
      </c>
    </row>
    <row r="161" spans="1:26" x14ac:dyDescent="0.25">
      <c r="A161" s="49">
        <v>43264</v>
      </c>
      <c r="B161" s="49">
        <v>43378</v>
      </c>
      <c r="C161" s="50" t="s">
        <v>1671</v>
      </c>
      <c r="D161" s="51" t="s">
        <v>296</v>
      </c>
      <c r="E161" s="50" t="s">
        <v>59</v>
      </c>
      <c r="F161" s="52">
        <v>0</v>
      </c>
      <c r="G161" s="52">
        <v>0</v>
      </c>
      <c r="H161" s="52">
        <v>0</v>
      </c>
      <c r="I161" s="52">
        <v>21</v>
      </c>
      <c r="J161" s="52">
        <v>75</v>
      </c>
      <c r="K161" s="24">
        <f>SUM(F161:J161)</f>
        <v>96</v>
      </c>
      <c r="L161" s="56">
        <f>VLOOKUP(Table4[[#This Row],[Item ID]],'Finished Goods on Hand'!$A$5:$D$5119,4,FALSE)</f>
        <v>2</v>
      </c>
      <c r="M161" s="56">
        <f>Table4[[#This Row],[on Hand]]-Table4[[#This Row],[Total]]</f>
        <v>-94</v>
      </c>
      <c r="N161" s="57"/>
      <c r="O161" s="57"/>
      <c r="P161" s="56"/>
      <c r="Q161" s="49">
        <f>'Sort by LATE Qty-Low'!AC60</f>
        <v>43297</v>
      </c>
      <c r="R161" s="49">
        <f>'Sort by LATE Qty-Low'!AD60</f>
        <v>43364</v>
      </c>
      <c r="S161" s="50" t="str">
        <f>'Sort by LATE Qty-Low'!AE60</f>
        <v>NF2040bf24 REV8.2</v>
      </c>
      <c r="T161" s="51" t="str">
        <f>'Sort by LATE Qty-Low'!AF60</f>
        <v>46540</v>
      </c>
      <c r="U161" s="50" t="str">
        <f>'Sort by LATE Qty-Low'!AG60</f>
        <v>4964</v>
      </c>
      <c r="V161" s="52">
        <f>'Sort by LATE Qty-Low'!AH60</f>
        <v>0</v>
      </c>
      <c r="W161" s="52">
        <f>'Sort by LATE Qty-Low'!AK60</f>
        <v>0</v>
      </c>
      <c r="X161" s="52">
        <f>'Sort by LATE Qty-Low'!AL60</f>
        <v>5</v>
      </c>
      <c r="Y161" s="52">
        <f>'Sort by LATE Qty-Low'!AM60</f>
        <v>0</v>
      </c>
      <c r="Z161" s="52">
        <f>'Sort by LATE Qty-Low'!AN60</f>
        <v>0</v>
      </c>
    </row>
    <row r="162" spans="1:26" x14ac:dyDescent="0.25">
      <c r="A162" s="49">
        <v>43335</v>
      </c>
      <c r="B162" s="49">
        <v>43367</v>
      </c>
      <c r="C162" s="52" t="s">
        <v>1671</v>
      </c>
      <c r="D162" s="78" t="s">
        <v>1101</v>
      </c>
      <c r="E162" s="52" t="s">
        <v>256</v>
      </c>
      <c r="F162" s="52">
        <v>0</v>
      </c>
      <c r="G162" s="52">
        <v>0</v>
      </c>
      <c r="H162" s="52">
        <v>0</v>
      </c>
      <c r="I162" s="52">
        <v>24</v>
      </c>
      <c r="J162" s="52">
        <v>0</v>
      </c>
      <c r="K162" s="24">
        <f>SUM(F162:J162)</f>
        <v>24</v>
      </c>
      <c r="L162" s="56">
        <f>VLOOKUP(Table4[[#This Row],[Item ID]],'Finished Goods on Hand'!$A$5:$D$5119,4,FALSE)</f>
        <v>2</v>
      </c>
      <c r="M162" s="56">
        <f>Table4[[#This Row],[on Hand]]-Table4[[#This Row],[Total]]</f>
        <v>-22</v>
      </c>
      <c r="N162" s="56"/>
      <c r="O162" s="56"/>
      <c r="P162" s="56"/>
      <c r="Q162" s="49">
        <f>'Sort by LATE Qty-Low'!AC61</f>
        <v>43297</v>
      </c>
      <c r="R162" s="49">
        <f>'Sort by LATE Qty-Low'!AD61</f>
        <v>43364</v>
      </c>
      <c r="S162" s="50" t="str">
        <f>'Sort by LATE Qty-Low'!AE61</f>
        <v>NI1030ao-REV4.2</v>
      </c>
      <c r="T162" s="51" t="str">
        <f>'Sort by LATE Qty-Low'!AF61</f>
        <v>46540</v>
      </c>
      <c r="U162" s="50" t="str">
        <f>'Sort by LATE Qty-Low'!AG61</f>
        <v>4964</v>
      </c>
      <c r="V162" s="52">
        <f>'Sort by LATE Qty-Low'!AH61</f>
        <v>0</v>
      </c>
      <c r="W162" s="52">
        <f>'Sort by LATE Qty-Low'!AK61</f>
        <v>0</v>
      </c>
      <c r="X162" s="52">
        <f>'Sort by LATE Qty-Low'!AL61</f>
        <v>6</v>
      </c>
      <c r="Y162" s="52">
        <f>'Sort by LATE Qty-Low'!AM61</f>
        <v>0</v>
      </c>
      <c r="Z162" s="52">
        <f>'Sort by LATE Qty-Low'!AN61</f>
        <v>0</v>
      </c>
    </row>
    <row r="163" spans="1:26" x14ac:dyDescent="0.25">
      <c r="A163" s="49">
        <v>43350</v>
      </c>
      <c r="B163" s="49">
        <v>43361</v>
      </c>
      <c r="C163" s="50" t="s">
        <v>1672</v>
      </c>
      <c r="D163" s="51" t="s">
        <v>1296</v>
      </c>
      <c r="E163" s="50" t="s">
        <v>1297</v>
      </c>
      <c r="F163" s="52">
        <v>0</v>
      </c>
      <c r="G163" s="52">
        <v>0</v>
      </c>
      <c r="H163" s="52">
        <v>4</v>
      </c>
      <c r="I163" s="52">
        <v>0</v>
      </c>
      <c r="J163" s="52">
        <v>0</v>
      </c>
      <c r="K163" s="24">
        <f>SUM(F163:J163)</f>
        <v>4</v>
      </c>
      <c r="L163" s="56">
        <f>VLOOKUP(Table4[[#This Row],[Item ID]],'Finished Goods on Hand'!$A$5:$D$5119,4,FALSE)</f>
        <v>77</v>
      </c>
      <c r="M163" s="56">
        <f>Table4[[#This Row],[on Hand]]-Table4[[#This Row],[Total]]</f>
        <v>73</v>
      </c>
      <c r="N163" s="56"/>
      <c r="O163" s="56"/>
      <c r="Q163" s="49">
        <f>'Sort by LATE Qty-Low'!AC62</f>
        <v>43336</v>
      </c>
      <c r="R163" s="49">
        <f>'Sort by LATE Qty-Low'!AD62</f>
        <v>43364</v>
      </c>
      <c r="S163" s="50" t="str">
        <f>'Sort by LATE Qty-Low'!AE62</f>
        <v>NL2024bf22-REV4.7</v>
      </c>
      <c r="T163" s="51" t="str">
        <f>'Sort by LATE Qty-Low'!AF62</f>
        <v>46910</v>
      </c>
      <c r="U163" s="50" t="str">
        <f>'Sort by LATE Qty-Low'!AG62</f>
        <v>9643</v>
      </c>
      <c r="V163" s="52">
        <f>'Sort by LATE Qty-Low'!AH62</f>
        <v>0</v>
      </c>
      <c r="W163" s="52">
        <f>'Sort by LATE Qty-Low'!AK62</f>
        <v>0</v>
      </c>
      <c r="X163" s="52">
        <f>'Sort by LATE Qty-Low'!AL62</f>
        <v>6</v>
      </c>
      <c r="Y163" s="52">
        <f>'Sort by LATE Qty-Low'!AM62</f>
        <v>0</v>
      </c>
      <c r="Z163" s="52">
        <f>'Sort by LATE Qty-Low'!AN62</f>
        <v>0</v>
      </c>
    </row>
    <row r="164" spans="1:26" x14ac:dyDescent="0.25">
      <c r="A164" s="49">
        <v>43280</v>
      </c>
      <c r="B164" s="49">
        <v>43378</v>
      </c>
      <c r="C164" s="50" t="s">
        <v>1672</v>
      </c>
      <c r="D164" s="51" t="s">
        <v>338</v>
      </c>
      <c r="E164" s="50" t="s">
        <v>39</v>
      </c>
      <c r="F164" s="52">
        <v>0</v>
      </c>
      <c r="G164" s="52">
        <v>0</v>
      </c>
      <c r="H164" s="52">
        <v>0</v>
      </c>
      <c r="I164" s="52">
        <v>24</v>
      </c>
      <c r="J164" s="52">
        <v>0</v>
      </c>
      <c r="K164" s="24">
        <f>SUM(F164:J164)</f>
        <v>24</v>
      </c>
      <c r="L164" s="56">
        <f>VLOOKUP(Table4[[#This Row],[Item ID]],'Finished Goods on Hand'!$A$5:$D$5119,4,FALSE)</f>
        <v>77</v>
      </c>
      <c r="M164" s="56">
        <f>Table4[[#This Row],[on Hand]]-Table4[[#This Row],[Total]]</f>
        <v>53</v>
      </c>
      <c r="N164" s="56"/>
      <c r="O164" s="56"/>
      <c r="Q164" s="49">
        <f>'Sort by LATE Qty-Low'!AC63</f>
        <v>43313</v>
      </c>
      <c r="R164" s="49">
        <f>'Sort by LATE Qty-Low'!AD63</f>
        <v>43360</v>
      </c>
      <c r="S164" s="50" t="str">
        <f>'Sort by LATE Qty-Low'!AE63</f>
        <v>NF2047bf34 REV1.4</v>
      </c>
      <c r="T164" s="51" t="str">
        <f>'Sort by LATE Qty-Low'!AF63</f>
        <v>46712</v>
      </c>
      <c r="U164" s="50" t="str">
        <f>'Sort by LATE Qty-Low'!AG63</f>
        <v>9611</v>
      </c>
      <c r="V164" s="52">
        <f>'Sort by LATE Qty-Low'!AH63</f>
        <v>0</v>
      </c>
      <c r="W164" s="52">
        <f>'Sort by LATE Qty-Low'!AK63</f>
        <v>0</v>
      </c>
      <c r="X164" s="52">
        <f>'Sort by LATE Qty-Low'!AL63</f>
        <v>9</v>
      </c>
      <c r="Y164" s="52">
        <f>'Sort by LATE Qty-Low'!AM63</f>
        <v>0</v>
      </c>
      <c r="Z164" s="52">
        <f>'Sort by LATE Qty-Low'!AN63</f>
        <v>0</v>
      </c>
    </row>
    <row r="165" spans="1:26" x14ac:dyDescent="0.25">
      <c r="A165" s="49">
        <v>43340</v>
      </c>
      <c r="B165" s="49">
        <v>43375</v>
      </c>
      <c r="C165" s="50" t="s">
        <v>1672</v>
      </c>
      <c r="D165" s="51" t="s">
        <v>1135</v>
      </c>
      <c r="E165" s="50" t="s">
        <v>119</v>
      </c>
      <c r="F165" s="52">
        <v>0</v>
      </c>
      <c r="G165" s="52">
        <v>0</v>
      </c>
      <c r="H165" s="52">
        <v>0</v>
      </c>
      <c r="I165" s="52">
        <v>0</v>
      </c>
      <c r="J165" s="52">
        <v>4</v>
      </c>
      <c r="K165" s="24">
        <f>SUM(F165:J165)</f>
        <v>4</v>
      </c>
      <c r="L165" s="56">
        <f>VLOOKUP(Table4[[#This Row],[Item ID]],'Finished Goods on Hand'!$A$5:$D$5119,4,FALSE)</f>
        <v>77</v>
      </c>
      <c r="M165" s="56">
        <f>Table4[[#This Row],[on Hand]]-Table4[[#This Row],[Total]]</f>
        <v>73</v>
      </c>
      <c r="N165" s="56"/>
      <c r="O165" s="56"/>
      <c r="Q165" s="49">
        <f>'Sort by LATE Qty-Low'!AC64</f>
        <v>43292</v>
      </c>
      <c r="R165" s="49">
        <f>'Sort by LATE Qty-Low'!AD64</f>
        <v>43361</v>
      </c>
      <c r="S165" s="50" t="str">
        <f>'Sort by LATE Qty-Low'!AE64</f>
        <v>NL2024as22-REV3.7</v>
      </c>
      <c r="T165" s="51" t="str">
        <f>'Sort by LATE Qty-Low'!AF64</f>
        <v>46520</v>
      </c>
      <c r="U165" s="50" t="str">
        <f>'Sort by LATE Qty-Low'!AG64</f>
        <v>5890</v>
      </c>
      <c r="V165" s="52">
        <f>'Sort by LATE Qty-Low'!AH64</f>
        <v>0</v>
      </c>
      <c r="W165" s="52">
        <f>'Sort by LATE Qty-Low'!AK64</f>
        <v>0</v>
      </c>
      <c r="X165" s="52">
        <f>'Sort by LATE Qty-Low'!AL64</f>
        <v>10</v>
      </c>
      <c r="Y165" s="52">
        <f>'Sort by LATE Qty-Low'!AM64</f>
        <v>0</v>
      </c>
      <c r="Z165" s="52">
        <f>'Sort by LATE Qty-Low'!AN64</f>
        <v>0</v>
      </c>
    </row>
    <row r="166" spans="1:26" x14ac:dyDescent="0.25">
      <c r="A166" s="49">
        <v>43277</v>
      </c>
      <c r="B166" s="49">
        <v>43378</v>
      </c>
      <c r="C166" s="52" t="s">
        <v>1672</v>
      </c>
      <c r="D166" s="78" t="s">
        <v>342</v>
      </c>
      <c r="E166" s="52" t="s">
        <v>343</v>
      </c>
      <c r="F166" s="52">
        <v>0</v>
      </c>
      <c r="G166" s="52">
        <v>0</v>
      </c>
      <c r="H166" s="52">
        <v>0</v>
      </c>
      <c r="I166" s="52">
        <v>0</v>
      </c>
      <c r="J166" s="52">
        <v>12</v>
      </c>
      <c r="K166" s="24">
        <f>SUM(F166:J166)</f>
        <v>12</v>
      </c>
      <c r="L166" s="56">
        <f>VLOOKUP(Table4[[#This Row],[Item ID]],'Finished Goods on Hand'!$A$5:$D$5119,4,FALSE)</f>
        <v>77</v>
      </c>
      <c r="M166" s="56">
        <f>Table4[[#This Row],[on Hand]]-Table4[[#This Row],[Total]]</f>
        <v>65</v>
      </c>
      <c r="N166" s="56"/>
      <c r="O166" s="56"/>
      <c r="Q166" s="49">
        <f>'Sort by LATE Qty-Low'!AC65</f>
        <v>43313</v>
      </c>
      <c r="R166" s="49">
        <f>'Sort by LATE Qty-Low'!AD65</f>
        <v>43360</v>
      </c>
      <c r="S166" s="50" t="str">
        <f>'Sort by LATE Qty-Low'!AE65</f>
        <v>NF2040bf34 REV1.6</v>
      </c>
      <c r="T166" s="51" t="str">
        <f>'Sort by LATE Qty-Low'!AF65</f>
        <v>46712</v>
      </c>
      <c r="U166" s="50" t="str">
        <f>'Sort by LATE Qty-Low'!AG65</f>
        <v>9611</v>
      </c>
      <c r="V166" s="52">
        <f>'Sort by LATE Qty-Low'!AH65</f>
        <v>0</v>
      </c>
      <c r="W166" s="52">
        <f>'Sort by LATE Qty-Low'!AK65</f>
        <v>0</v>
      </c>
      <c r="X166" s="52">
        <f>'Sort by LATE Qty-Low'!AL65</f>
        <v>10</v>
      </c>
      <c r="Y166" s="52">
        <f>'Sort by LATE Qty-Low'!AM65</f>
        <v>0</v>
      </c>
      <c r="Z166" s="52">
        <f>'Sort by LATE Qty-Low'!AN65</f>
        <v>0</v>
      </c>
    </row>
    <row r="167" spans="1:26" x14ac:dyDescent="0.25">
      <c r="A167" s="49">
        <v>43277</v>
      </c>
      <c r="B167" s="49">
        <v>43378</v>
      </c>
      <c r="C167" s="50" t="s">
        <v>1672</v>
      </c>
      <c r="D167" s="51" t="s">
        <v>341</v>
      </c>
      <c r="E167" s="50" t="s">
        <v>101</v>
      </c>
      <c r="F167" s="52">
        <v>0</v>
      </c>
      <c r="G167" s="52">
        <v>0</v>
      </c>
      <c r="H167" s="52">
        <v>0</v>
      </c>
      <c r="I167" s="52">
        <v>0</v>
      </c>
      <c r="J167" s="52">
        <v>12</v>
      </c>
      <c r="K167" s="24">
        <f>SUM(F167:J167)</f>
        <v>12</v>
      </c>
      <c r="L167" s="56">
        <f>VLOOKUP(Table4[[#This Row],[Item ID]],'Finished Goods on Hand'!$A$5:$D$5119,4,FALSE)</f>
        <v>77</v>
      </c>
      <c r="M167" s="56">
        <f>Table4[[#This Row],[on Hand]]-Table4[[#This Row],[Total]]</f>
        <v>65</v>
      </c>
      <c r="N167" s="56"/>
      <c r="O167" s="56"/>
      <c r="Q167" s="49">
        <f>'Sort by LATE Qty-Low'!AC66</f>
        <v>43292</v>
      </c>
      <c r="R167" s="49">
        <f>'Sort by LATE Qty-Low'!AD66</f>
        <v>43361</v>
      </c>
      <c r="S167" s="50" t="str">
        <f>'Sort by LATE Qty-Low'!AE66</f>
        <v>ND2054bf34 Rev1.5</v>
      </c>
      <c r="T167" s="51" t="str">
        <f>'Sort by LATE Qty-Low'!AF66</f>
        <v>46525</v>
      </c>
      <c r="U167" s="50" t="str">
        <f>'Sort by LATE Qty-Low'!AG66</f>
        <v>9576</v>
      </c>
      <c r="V167" s="52">
        <f>'Sort by LATE Qty-Low'!AH66</f>
        <v>0</v>
      </c>
      <c r="W167" s="52">
        <f>'Sort by LATE Qty-Low'!AK66</f>
        <v>0</v>
      </c>
      <c r="X167" s="52">
        <f>'Sort by LATE Qty-Low'!AL66</f>
        <v>12</v>
      </c>
      <c r="Y167" s="52">
        <f>'Sort by LATE Qty-Low'!AM66</f>
        <v>0</v>
      </c>
      <c r="Z167" s="52">
        <f>'Sort by LATE Qty-Low'!AN66</f>
        <v>0</v>
      </c>
    </row>
    <row r="168" spans="1:26" x14ac:dyDescent="0.25">
      <c r="A168" s="49">
        <v>43258</v>
      </c>
      <c r="B168" s="49">
        <v>43350</v>
      </c>
      <c r="C168" s="52" t="s">
        <v>1675</v>
      </c>
      <c r="D168" s="78" t="s">
        <v>277</v>
      </c>
      <c r="E168" s="52" t="s">
        <v>39</v>
      </c>
      <c r="F168" s="52">
        <v>25</v>
      </c>
      <c r="G168" s="52">
        <v>0</v>
      </c>
      <c r="H168" s="52">
        <v>0</v>
      </c>
      <c r="I168" s="52">
        <v>0</v>
      </c>
      <c r="J168" s="52">
        <v>0</v>
      </c>
      <c r="K168" s="24">
        <f>SUM(F168:J168)</f>
        <v>25</v>
      </c>
      <c r="L168" s="56">
        <f>VLOOKUP(Table4[[#This Row],[Item ID]],'Finished Goods on Hand'!$A$5:$D$5119,4,FALSE)</f>
        <v>7</v>
      </c>
      <c r="M168" s="56">
        <f>Table4[[#This Row],[on Hand]]-Table4[[#This Row],[Total]]</f>
        <v>-18</v>
      </c>
      <c r="N168" s="56"/>
      <c r="O168" s="56"/>
      <c r="Q168" s="49">
        <f>'Sort by LATE Qty-Low'!AC67</f>
        <v>43297</v>
      </c>
      <c r="R168" s="49">
        <f>'Sort by LATE Qty-Low'!AD67</f>
        <v>43364</v>
      </c>
      <c r="S168" s="50" t="str">
        <f>'Sort by LATE Qty-Low'!AE67</f>
        <v>NF2030bf34 Rev1.2</v>
      </c>
      <c r="T168" s="51" t="str">
        <f>'Sort by LATE Qty-Low'!AF67</f>
        <v>46540</v>
      </c>
      <c r="U168" s="50" t="str">
        <f>'Sort by LATE Qty-Low'!AG67</f>
        <v>4964</v>
      </c>
      <c r="V168" s="52">
        <f>'Sort by LATE Qty-Low'!AH67</f>
        <v>0</v>
      </c>
      <c r="W168" s="52">
        <f>'Sort by LATE Qty-Low'!AK67</f>
        <v>0</v>
      </c>
      <c r="X168" s="52">
        <f>'Sort by LATE Qty-Low'!AL67</f>
        <v>12</v>
      </c>
      <c r="Y168" s="52">
        <f>'Sort by LATE Qty-Low'!AM67</f>
        <v>0</v>
      </c>
      <c r="Z168" s="52">
        <f>'Sort by LATE Qty-Low'!AN67</f>
        <v>0</v>
      </c>
    </row>
    <row r="169" spans="1:26" x14ac:dyDescent="0.25">
      <c r="A169" s="49">
        <v>43325</v>
      </c>
      <c r="B169" s="49">
        <v>43353</v>
      </c>
      <c r="C169" s="50" t="s">
        <v>1682</v>
      </c>
      <c r="D169" s="51" t="s">
        <v>760</v>
      </c>
      <c r="E169" s="50" t="s">
        <v>93</v>
      </c>
      <c r="F169" s="52">
        <v>0</v>
      </c>
      <c r="G169" s="52">
        <v>12</v>
      </c>
      <c r="H169" s="52">
        <v>0</v>
      </c>
      <c r="I169" s="52">
        <v>0</v>
      </c>
      <c r="J169" s="52">
        <v>0</v>
      </c>
      <c r="K169" s="24">
        <f>SUM(F169:J169)</f>
        <v>12</v>
      </c>
      <c r="L169" s="56">
        <f>VLOOKUP(Table4[[#This Row],[Item ID]],'Finished Goods on Hand'!$A$5:$D$5119,4,FALSE)</f>
        <v>0</v>
      </c>
      <c r="M169" s="56">
        <f>Table4[[#This Row],[on Hand]]-Table4[[#This Row],[Total]]</f>
        <v>-12</v>
      </c>
      <c r="N169" s="56"/>
      <c r="O169" s="56"/>
      <c r="Q169" s="49">
        <f>'Sort by LATE Qty-Low'!AC68</f>
        <v>43297</v>
      </c>
      <c r="R169" s="49">
        <f>'Sort by LATE Qty-Low'!AD68</f>
        <v>43364</v>
      </c>
      <c r="S169" s="50" t="str">
        <f>'Sort by LATE Qty-Low'!AE68</f>
        <v>NL2024bf22-REV4.6</v>
      </c>
      <c r="T169" s="51" t="str">
        <f>'Sort by LATE Qty-Low'!AF68</f>
        <v>46540</v>
      </c>
      <c r="U169" s="50" t="str">
        <f>'Sort by LATE Qty-Low'!AG68</f>
        <v>4964</v>
      </c>
      <c r="V169" s="52">
        <f>'Sort by LATE Qty-Low'!AH68</f>
        <v>0</v>
      </c>
      <c r="W169" s="52">
        <f>'Sort by LATE Qty-Low'!AK68</f>
        <v>0</v>
      </c>
      <c r="X169" s="52">
        <f>'Sort by LATE Qty-Low'!AL68</f>
        <v>12</v>
      </c>
      <c r="Y169" s="52">
        <f>'Sort by LATE Qty-Low'!AM68</f>
        <v>0</v>
      </c>
      <c r="Z169" s="52">
        <f>'Sort by LATE Qty-Low'!AN68</f>
        <v>0</v>
      </c>
    </row>
    <row r="170" spans="1:26" x14ac:dyDescent="0.25">
      <c r="A170" s="49">
        <v>43298</v>
      </c>
      <c r="B170" s="49">
        <v>43370</v>
      </c>
      <c r="C170" s="52" t="s">
        <v>1685</v>
      </c>
      <c r="D170" s="78" t="s">
        <v>441</v>
      </c>
      <c r="E170" s="52" t="s">
        <v>27</v>
      </c>
      <c r="F170" s="52">
        <v>0</v>
      </c>
      <c r="G170" s="52">
        <v>0</v>
      </c>
      <c r="H170" s="52">
        <v>0</v>
      </c>
      <c r="I170" s="52">
        <v>24</v>
      </c>
      <c r="J170" s="52">
        <v>0</v>
      </c>
      <c r="K170" s="24">
        <f>SUM(F170:J170)</f>
        <v>24</v>
      </c>
      <c r="L170" s="56">
        <f>VLOOKUP(Table4[[#This Row],[Item ID]],'Finished Goods on Hand'!$A$5:$D$5119,4,FALSE)</f>
        <v>3</v>
      </c>
      <c r="M170" s="56">
        <f>Table4[[#This Row],[on Hand]]-Table4[[#This Row],[Total]]</f>
        <v>-21</v>
      </c>
      <c r="Q170" s="49">
        <f>'Sort by LATE Qty-Low'!AC69</f>
        <v>43070</v>
      </c>
      <c r="R170" s="49">
        <f>'Sort by LATE Qty-Low'!AD69</f>
        <v>43364</v>
      </c>
      <c r="S170" s="50" t="str">
        <f>'Sort by LATE Qty-Low'!AE69</f>
        <v>NL2024bf22-REV4.6</v>
      </c>
      <c r="T170" s="51" t="str">
        <f>'Sort by LATE Qty-Low'!AF69</f>
        <v>44483</v>
      </c>
      <c r="U170" s="50" t="str">
        <f>'Sort by LATE Qty-Low'!AG69</f>
        <v>6264</v>
      </c>
      <c r="V170" s="52">
        <f>'Sort by LATE Qty-Low'!AH69</f>
        <v>0</v>
      </c>
      <c r="W170" s="52">
        <f>'Sort by LATE Qty-Low'!AK69</f>
        <v>0</v>
      </c>
      <c r="X170" s="52">
        <f>'Sort by LATE Qty-Low'!AL69</f>
        <v>20</v>
      </c>
      <c r="Y170" s="52">
        <f>'Sort by LATE Qty-Low'!AM69</f>
        <v>0</v>
      </c>
      <c r="Z170" s="52">
        <f>'Sort by LATE Qty-Low'!AN69</f>
        <v>0</v>
      </c>
    </row>
    <row r="171" spans="1:26" x14ac:dyDescent="0.25">
      <c r="A171" s="49">
        <v>43308</v>
      </c>
      <c r="B171" s="49">
        <v>43367</v>
      </c>
      <c r="C171" s="50" t="s">
        <v>1689</v>
      </c>
      <c r="D171" s="51" t="s">
        <v>491</v>
      </c>
      <c r="E171" s="50" t="s">
        <v>119</v>
      </c>
      <c r="F171" s="52">
        <v>0</v>
      </c>
      <c r="G171" s="52">
        <v>0</v>
      </c>
      <c r="H171" s="52">
        <v>0</v>
      </c>
      <c r="I171" s="52">
        <v>1</v>
      </c>
      <c r="J171" s="52">
        <v>0</v>
      </c>
      <c r="K171" s="24">
        <f>SUM(F171:J171)</f>
        <v>1</v>
      </c>
      <c r="L171" s="56">
        <f>VLOOKUP(Table4[[#This Row],[Item ID]],'Finished Goods on Hand'!$A$5:$D$5119,4,FALSE)</f>
        <v>1</v>
      </c>
      <c r="M171" s="56">
        <f>Table4[[#This Row],[on Hand]]-Table4[[#This Row],[Total]]</f>
        <v>0</v>
      </c>
      <c r="Q171" s="49">
        <f>'Sort by LATE Qty-Low'!AC70</f>
        <v>43145</v>
      </c>
      <c r="R171" s="49">
        <f>'Sort by LATE Qty-Low'!AD70</f>
        <v>43370</v>
      </c>
      <c r="S171" s="50" t="str">
        <f>'Sort by LATE Qty-Low'!AE70</f>
        <v>ND2053am34 Rev1.1</v>
      </c>
      <c r="T171" s="51" t="str">
        <f>'Sort by LATE Qty-Low'!AF70</f>
        <v>45177</v>
      </c>
      <c r="U171" s="50" t="str">
        <f>'Sort by LATE Qty-Low'!AG70</f>
        <v>7827</v>
      </c>
      <c r="V171" s="52">
        <f>'Sort by LATE Qty-Low'!AH70</f>
        <v>0</v>
      </c>
      <c r="W171" s="52">
        <f>'Sort by LATE Qty-Low'!AK70</f>
        <v>0</v>
      </c>
      <c r="X171" s="52">
        <f>'Sort by LATE Qty-Low'!AL70</f>
        <v>20</v>
      </c>
      <c r="Y171" s="52">
        <f>'Sort by LATE Qty-Low'!AM70</f>
        <v>0</v>
      </c>
      <c r="Z171" s="52">
        <f>'Sort by LATE Qty-Low'!AN70</f>
        <v>0</v>
      </c>
    </row>
    <row r="172" spans="1:26" x14ac:dyDescent="0.25">
      <c r="A172" s="49">
        <v>43308</v>
      </c>
      <c r="B172" s="49">
        <v>43367</v>
      </c>
      <c r="C172" s="50" t="s">
        <v>1690</v>
      </c>
      <c r="D172" s="51" t="s">
        <v>491</v>
      </c>
      <c r="E172" s="50" t="s">
        <v>119</v>
      </c>
      <c r="F172" s="52">
        <v>0</v>
      </c>
      <c r="G172" s="52">
        <v>0</v>
      </c>
      <c r="H172" s="52">
        <v>0</v>
      </c>
      <c r="I172" s="52">
        <v>1</v>
      </c>
      <c r="J172" s="52">
        <v>0</v>
      </c>
      <c r="K172" s="24">
        <f>SUM(F172:J172)</f>
        <v>1</v>
      </c>
      <c r="L172" s="56">
        <f>VLOOKUP(Table4[[#This Row],[Item ID]],'Finished Goods on Hand'!$A$5:$D$5119,4,FALSE)</f>
        <v>0</v>
      </c>
      <c r="M172" s="56">
        <f>Table4[[#This Row],[on Hand]]-Table4[[#This Row],[Total]]</f>
        <v>-1</v>
      </c>
      <c r="Q172" s="49">
        <f>'Sort by LATE Qty-Low'!AC71</f>
        <v>43278</v>
      </c>
      <c r="R172" s="49">
        <f>'Sort by LATE Qty-Low'!AD71</f>
        <v>43437</v>
      </c>
      <c r="S172" s="50" t="str">
        <f>'Sort by LATE Qty-Low'!AE71</f>
        <v>NH2054ao34 Rev1.2</v>
      </c>
      <c r="T172" s="51" t="str">
        <f>'Sort by LATE Qty-Low'!AF71</f>
        <v>46407</v>
      </c>
      <c r="U172" s="50" t="str">
        <f>'Sort by LATE Qty-Low'!AG71</f>
        <v>5338</v>
      </c>
      <c r="V172" s="52">
        <f>'Sort by LATE Qty-Low'!AH71</f>
        <v>0</v>
      </c>
      <c r="W172" s="52">
        <f>'Sort by LATE Qty-Low'!AK71</f>
        <v>0</v>
      </c>
      <c r="X172" s="52">
        <f>'Sort by LATE Qty-Low'!AL71</f>
        <v>25</v>
      </c>
      <c r="Y172" s="52">
        <f>'Sort by LATE Qty-Low'!AM71</f>
        <v>0</v>
      </c>
      <c r="Z172" s="52">
        <f>'Sort by LATE Qty-Low'!AN71</f>
        <v>25</v>
      </c>
    </row>
    <row r="173" spans="1:26" x14ac:dyDescent="0.25">
      <c r="A173" s="49">
        <v>43348</v>
      </c>
      <c r="B173" s="49">
        <v>43355</v>
      </c>
      <c r="C173" s="52" t="s">
        <v>1576</v>
      </c>
      <c r="D173" s="78" t="s">
        <v>1225</v>
      </c>
      <c r="E173" s="52" t="s">
        <v>14</v>
      </c>
      <c r="F173" s="52">
        <v>0</v>
      </c>
      <c r="G173" s="52">
        <v>18</v>
      </c>
      <c r="H173" s="52">
        <v>0</v>
      </c>
      <c r="I173" s="52">
        <v>0</v>
      </c>
      <c r="J173" s="52">
        <v>0</v>
      </c>
      <c r="K173" s="12">
        <f>SUM(F173:J173)</f>
        <v>18</v>
      </c>
      <c r="L173" s="56">
        <f>VLOOKUP(Table4[[#This Row],[Item ID]],'Finished Goods on Hand'!$A$5:$D$5119,4,FALSE)</f>
        <v>0</v>
      </c>
      <c r="M173" s="56">
        <f>Table4[[#This Row],[on Hand]]-Table4[[#This Row],[Total]]</f>
        <v>-18</v>
      </c>
      <c r="Q173" s="49">
        <f>'Sort by LATE Qty-Low'!AC72</f>
        <v>43297</v>
      </c>
      <c r="R173" s="49">
        <f>'Sort by LATE Qty-Low'!AD72</f>
        <v>43364</v>
      </c>
      <c r="S173" s="50" t="str">
        <f>'Sort by LATE Qty-Low'!AE72</f>
        <v>NF2040ar24 REV1.1</v>
      </c>
      <c r="T173" s="51" t="str">
        <f>'Sort by LATE Qty-Low'!AF72</f>
        <v>46540</v>
      </c>
      <c r="U173" s="50" t="str">
        <f>'Sort by LATE Qty-Low'!AG72</f>
        <v>4964</v>
      </c>
      <c r="V173" s="52">
        <f>'Sort by LATE Qty-Low'!AH72</f>
        <v>0</v>
      </c>
      <c r="W173" s="52">
        <f>'Sort by LATE Qty-Low'!AK72</f>
        <v>0</v>
      </c>
      <c r="X173" s="52">
        <f>'Sort by LATE Qty-Low'!AL72</f>
        <v>25</v>
      </c>
      <c r="Y173" s="52">
        <f>'Sort by LATE Qty-Low'!AM72</f>
        <v>0</v>
      </c>
      <c r="Z173" s="52">
        <f>'Sort by LATE Qty-Low'!AN72</f>
        <v>0</v>
      </c>
    </row>
    <row r="174" spans="1:26" x14ac:dyDescent="0.25">
      <c r="A174" s="49">
        <v>43308</v>
      </c>
      <c r="B174" s="49">
        <v>43340</v>
      </c>
      <c r="C174" s="52" t="s">
        <v>1692</v>
      </c>
      <c r="D174" s="78" t="s">
        <v>483</v>
      </c>
      <c r="E174" s="52" t="s">
        <v>484</v>
      </c>
      <c r="F174" s="52">
        <v>2</v>
      </c>
      <c r="G174" s="52">
        <v>0</v>
      </c>
      <c r="H174" s="52">
        <v>0</v>
      </c>
      <c r="I174" s="52">
        <v>0</v>
      </c>
      <c r="J174" s="52">
        <v>0</v>
      </c>
      <c r="K174" s="79">
        <f>SUM(F174:J174)</f>
        <v>2</v>
      </c>
      <c r="L174" s="56">
        <f>VLOOKUP(Table4[[#This Row],[Item ID]],'Finished Goods on Hand'!$A$5:$D$5119,4,FALSE)</f>
        <v>1</v>
      </c>
      <c r="M174" s="56">
        <f>Table4[[#This Row],[on Hand]]-Table4[[#This Row],[Total]]</f>
        <v>-1</v>
      </c>
      <c r="Q174" s="49">
        <f>'Sort by LATE Qty-Low'!AC73</f>
        <v>43308</v>
      </c>
      <c r="R174" s="49">
        <f>'Sort by LATE Qty-Low'!AD73</f>
        <v>43367</v>
      </c>
      <c r="S174" s="50" t="str">
        <f>'Sort by LATE Qty-Low'!AE73</f>
        <v>NH2057cv29 Rev1.0</v>
      </c>
      <c r="T174" s="51" t="str">
        <f>'Sort by LATE Qty-Low'!AF73</f>
        <v>46650</v>
      </c>
      <c r="U174" s="50" t="str">
        <f>'Sort by LATE Qty-Low'!AG73</f>
        <v>7367</v>
      </c>
      <c r="V174" s="52">
        <f>'Sort by LATE Qty-Low'!AH73</f>
        <v>0</v>
      </c>
      <c r="W174" s="52">
        <f>'Sort by LATE Qty-Low'!AK73</f>
        <v>0</v>
      </c>
      <c r="X174" s="52">
        <f>'Sort by LATE Qty-Low'!AL73</f>
        <v>0</v>
      </c>
      <c r="Y174" s="52">
        <f>'Sort by LATE Qty-Low'!AM73</f>
        <v>1</v>
      </c>
      <c r="Z174" s="52">
        <f>'Sort by LATE Qty-Low'!AN73</f>
        <v>0</v>
      </c>
    </row>
    <row r="175" spans="1:26" x14ac:dyDescent="0.25">
      <c r="A175" s="49">
        <v>43313</v>
      </c>
      <c r="B175" s="49">
        <v>43339</v>
      </c>
      <c r="C175" s="52" t="s">
        <v>1692</v>
      </c>
      <c r="D175" s="78" t="s">
        <v>530</v>
      </c>
      <c r="E175" s="52" t="s">
        <v>531</v>
      </c>
      <c r="F175" s="52">
        <v>3</v>
      </c>
      <c r="G175" s="52">
        <v>0</v>
      </c>
      <c r="H175" s="52">
        <v>0</v>
      </c>
      <c r="I175" s="52">
        <v>0</v>
      </c>
      <c r="J175" s="52">
        <v>0</v>
      </c>
      <c r="K175" s="79">
        <f>SUM(F175:J175)</f>
        <v>3</v>
      </c>
      <c r="L175" s="56">
        <f>VLOOKUP(Table4[[#This Row],[Item ID]],'Finished Goods on Hand'!$A$5:$D$5119,4,FALSE)</f>
        <v>1</v>
      </c>
      <c r="M175" s="56">
        <f>Table4[[#This Row],[on Hand]]-Table4[[#This Row],[Total]]</f>
        <v>-2</v>
      </c>
      <c r="Q175" s="49">
        <f>'Sort by LATE Qty-Low'!AC74</f>
        <v>43308</v>
      </c>
      <c r="R175" s="49">
        <f>'Sort by LATE Qty-Low'!AD74</f>
        <v>43367</v>
      </c>
      <c r="S175" s="50" t="str">
        <f>'Sort by LATE Qty-Low'!AE74</f>
        <v>NH2057cv29 Rev1.1</v>
      </c>
      <c r="T175" s="51" t="str">
        <f>'Sort by LATE Qty-Low'!AF74</f>
        <v>46650</v>
      </c>
      <c r="U175" s="50" t="str">
        <f>'Sort by LATE Qty-Low'!AG74</f>
        <v>7367</v>
      </c>
      <c r="V175" s="52">
        <f>'Sort by LATE Qty-Low'!AH74</f>
        <v>0</v>
      </c>
      <c r="W175" s="52">
        <f>'Sort by LATE Qty-Low'!AK74</f>
        <v>0</v>
      </c>
      <c r="X175" s="52">
        <f>'Sort by LATE Qty-Low'!AL74</f>
        <v>0</v>
      </c>
      <c r="Y175" s="52">
        <f>'Sort by LATE Qty-Low'!AM74</f>
        <v>1</v>
      </c>
      <c r="Z175" s="52">
        <f>'Sort by LATE Qty-Low'!AN74</f>
        <v>0</v>
      </c>
    </row>
    <row r="176" spans="1:26" x14ac:dyDescent="0.25">
      <c r="A176" s="49">
        <v>43297</v>
      </c>
      <c r="B176" s="49">
        <v>43364</v>
      </c>
      <c r="C176" s="52" t="s">
        <v>1692</v>
      </c>
      <c r="D176" s="78" t="s">
        <v>434</v>
      </c>
      <c r="E176" s="52" t="s">
        <v>51</v>
      </c>
      <c r="F176" s="52">
        <v>0</v>
      </c>
      <c r="G176" s="52">
        <v>0</v>
      </c>
      <c r="H176" s="52">
        <v>6</v>
      </c>
      <c r="I176" s="52">
        <v>0</v>
      </c>
      <c r="J176" s="52">
        <v>0</v>
      </c>
      <c r="K176" s="79">
        <f>SUM(F176:J176)</f>
        <v>6</v>
      </c>
      <c r="L176" s="56">
        <f>VLOOKUP(Table4[[#This Row],[Item ID]],'Finished Goods on Hand'!$A$5:$D$5119,4,FALSE)</f>
        <v>1</v>
      </c>
      <c r="M176" s="56">
        <f>Table4[[#This Row],[on Hand]]-Table4[[#This Row],[Total]]</f>
        <v>-5</v>
      </c>
      <c r="Q176" s="49">
        <f>'Sort by LATE Qty-Low'!AC75</f>
        <v>43308</v>
      </c>
      <c r="R176" s="49">
        <f>'Sort by LATE Qty-Low'!AD75</f>
        <v>43368</v>
      </c>
      <c r="S176" s="50" t="str">
        <f>'Sort by LATE Qty-Low'!AE75</f>
        <v>NC2040bf34 REV1.8</v>
      </c>
      <c r="T176" s="51" t="str">
        <f>'Sort by LATE Qty-Low'!AF75</f>
        <v>46658</v>
      </c>
      <c r="U176" s="50" t="str">
        <f>'Sort by LATE Qty-Low'!AG75</f>
        <v>9602</v>
      </c>
      <c r="V176" s="52">
        <f>'Sort by LATE Qty-Low'!AH75</f>
        <v>0</v>
      </c>
      <c r="W176" s="52">
        <f>'Sort by LATE Qty-Low'!AK75</f>
        <v>0</v>
      </c>
      <c r="X176" s="52">
        <f>'Sort by LATE Qty-Low'!AL75</f>
        <v>0</v>
      </c>
      <c r="Y176" s="52">
        <f>'Sort by LATE Qty-Low'!AM75</f>
        <v>1</v>
      </c>
      <c r="Z176" s="52">
        <f>'Sort by LATE Qty-Low'!AN75</f>
        <v>0</v>
      </c>
    </row>
    <row r="177" spans="1:26" x14ac:dyDescent="0.25">
      <c r="A177" s="49">
        <v>43333</v>
      </c>
      <c r="B177" s="49">
        <v>43354</v>
      </c>
      <c r="C177" s="52" t="s">
        <v>1694</v>
      </c>
      <c r="D177" s="78" t="s">
        <v>817</v>
      </c>
      <c r="E177" s="52" t="s">
        <v>499</v>
      </c>
      <c r="F177" s="52">
        <v>0</v>
      </c>
      <c r="G177" s="52">
        <v>1</v>
      </c>
      <c r="H177" s="52">
        <v>0</v>
      </c>
      <c r="I177" s="52">
        <v>0</v>
      </c>
      <c r="J177" s="52">
        <v>0</v>
      </c>
      <c r="K177" s="79">
        <f>SUM(F177:J177)</f>
        <v>1</v>
      </c>
      <c r="L177" s="56">
        <f>VLOOKUP(Table4[[#This Row],[Item ID]],'Finished Goods on Hand'!$A$5:$D$5119,4,FALSE)</f>
        <v>0</v>
      </c>
      <c r="M177" s="56">
        <f>Table4[[#This Row],[on Hand]]-Table4[[#This Row],[Total]]</f>
        <v>-1</v>
      </c>
      <c r="Q177" s="49">
        <f>'Sort by LATE Qty-Low'!AC76</f>
        <v>43348</v>
      </c>
      <c r="R177" s="49">
        <f>'Sort by LATE Qty-Low'!AD76</f>
        <v>43371</v>
      </c>
      <c r="S177" s="50" t="str">
        <f>'Sort by LATE Qty-Low'!AE76</f>
        <v>ND2017cy29-REV3.2</v>
      </c>
      <c r="T177" s="51" t="str">
        <f>'Sort by LATE Qty-Low'!AF76</f>
        <v>46961</v>
      </c>
      <c r="U177" s="50" t="str">
        <f>'Sort by LATE Qty-Low'!AG76</f>
        <v>9651</v>
      </c>
      <c r="V177" s="52">
        <f>'Sort by LATE Qty-Low'!AH76</f>
        <v>0</v>
      </c>
      <c r="W177" s="52">
        <f>'Sort by LATE Qty-Low'!AK76</f>
        <v>0</v>
      </c>
      <c r="X177" s="52">
        <f>'Sort by LATE Qty-Low'!AL76</f>
        <v>0</v>
      </c>
      <c r="Y177" s="52">
        <f>'Sort by LATE Qty-Low'!AM76</f>
        <v>1</v>
      </c>
      <c r="Z177" s="52">
        <f>'Sort by LATE Qty-Low'!AN76</f>
        <v>0</v>
      </c>
    </row>
    <row r="178" spans="1:26" x14ac:dyDescent="0.25">
      <c r="A178" s="49">
        <v>43343</v>
      </c>
      <c r="B178" s="49">
        <v>43364</v>
      </c>
      <c r="C178" s="50" t="s">
        <v>1694</v>
      </c>
      <c r="D178" s="51" t="s">
        <v>1221</v>
      </c>
      <c r="E178" s="50" t="s">
        <v>499</v>
      </c>
      <c r="F178" s="52">
        <v>0</v>
      </c>
      <c r="G178" s="52">
        <v>0</v>
      </c>
      <c r="H178" s="52">
        <v>2</v>
      </c>
      <c r="I178" s="52">
        <v>0</v>
      </c>
      <c r="J178" s="52">
        <v>0</v>
      </c>
      <c r="K178" s="79">
        <f>SUM(F178:J178)</f>
        <v>2</v>
      </c>
      <c r="L178" s="56">
        <f>VLOOKUP(Table4[[#This Row],[Item ID]],'Finished Goods on Hand'!$A$5:$D$5119,4,FALSE)</f>
        <v>0</v>
      </c>
      <c r="M178" s="56">
        <f>Table4[[#This Row],[on Hand]]-Table4[[#This Row],[Total]]</f>
        <v>-2</v>
      </c>
      <c r="Q178" s="49">
        <f>'Sort by LATE Qty-Low'!AC77</f>
        <v>43348</v>
      </c>
      <c r="R178" s="49">
        <f>'Sort by LATE Qty-Low'!AD77</f>
        <v>43371</v>
      </c>
      <c r="S178" s="50" t="str">
        <f>'Sort by LATE Qty-Low'!AE77</f>
        <v>NL2020as22-REV3.5</v>
      </c>
      <c r="T178" s="51" t="str">
        <f>'Sort by LATE Qty-Low'!AF77</f>
        <v>46959</v>
      </c>
      <c r="U178" s="50" t="str">
        <f>'Sort by LATE Qty-Low'!AG77</f>
        <v>8205</v>
      </c>
      <c r="V178" s="52">
        <f>'Sort by LATE Qty-Low'!AH77</f>
        <v>0</v>
      </c>
      <c r="W178" s="52">
        <f>'Sort by LATE Qty-Low'!AK77</f>
        <v>0</v>
      </c>
      <c r="X178" s="52">
        <f>'Sort by LATE Qty-Low'!AL77</f>
        <v>0</v>
      </c>
      <c r="Y178" s="52">
        <f>'Sort by LATE Qty-Low'!AM77</f>
        <v>1</v>
      </c>
      <c r="Z178" s="52">
        <f>'Sort by LATE Qty-Low'!AN77</f>
        <v>0</v>
      </c>
    </row>
    <row r="179" spans="1:26" x14ac:dyDescent="0.25">
      <c r="A179" s="49">
        <v>43325</v>
      </c>
      <c r="B179" s="49">
        <v>43378</v>
      </c>
      <c r="C179" s="52" t="s">
        <v>1694</v>
      </c>
      <c r="D179" s="78" t="s">
        <v>768</v>
      </c>
      <c r="E179" s="52" t="s">
        <v>335</v>
      </c>
      <c r="F179" s="52">
        <v>0</v>
      </c>
      <c r="G179" s="52">
        <v>0</v>
      </c>
      <c r="H179" s="52">
        <v>0</v>
      </c>
      <c r="I179" s="52">
        <v>0</v>
      </c>
      <c r="J179" s="52">
        <v>6</v>
      </c>
      <c r="K179" s="79">
        <f>SUM(F179:J179)</f>
        <v>6</v>
      </c>
      <c r="L179" s="56">
        <f>VLOOKUP(Table4[[#This Row],[Item ID]],'Finished Goods on Hand'!$A$5:$D$5119,4,FALSE)</f>
        <v>0</v>
      </c>
      <c r="M179" s="56">
        <f>Table4[[#This Row],[on Hand]]-Table4[[#This Row],[Total]]</f>
        <v>-6</v>
      </c>
      <c r="Q179" s="49">
        <f>'Sort by LATE Qty-Low'!AC78</f>
        <v>43350</v>
      </c>
      <c r="R179" s="49">
        <f>'Sort by LATE Qty-Low'!AD78</f>
        <v>43368</v>
      </c>
      <c r="S179" s="50" t="str">
        <f>'Sort by LATE Qty-Low'!AE78</f>
        <v>NI2040bv24 REV4.3</v>
      </c>
      <c r="T179" s="51" t="str">
        <f>'Sort by LATE Qty-Low'!AF78</f>
        <v>47004</v>
      </c>
      <c r="U179" s="50" t="str">
        <f>'Sort by LATE Qty-Low'!AG78</f>
        <v>9662</v>
      </c>
      <c r="V179" s="52">
        <f>'Sort by LATE Qty-Low'!AH78</f>
        <v>0</v>
      </c>
      <c r="W179" s="52">
        <f>'Sort by LATE Qty-Low'!AK78</f>
        <v>0</v>
      </c>
      <c r="X179" s="52">
        <f>'Sort by LATE Qty-Low'!AL78</f>
        <v>0</v>
      </c>
      <c r="Y179" s="52">
        <f>'Sort by LATE Qty-Low'!AM78</f>
        <v>1</v>
      </c>
      <c r="Z179" s="52">
        <f>'Sort by LATE Qty-Low'!AN78</f>
        <v>0</v>
      </c>
    </row>
    <row r="180" spans="1:26" x14ac:dyDescent="0.25">
      <c r="A180" s="49">
        <v>43181</v>
      </c>
      <c r="B180" s="49">
        <v>43420</v>
      </c>
      <c r="C180" s="52" t="s">
        <v>1696</v>
      </c>
      <c r="D180" s="78" t="s">
        <v>156</v>
      </c>
      <c r="E180" s="52" t="s">
        <v>51</v>
      </c>
      <c r="F180" s="52">
        <v>12</v>
      </c>
      <c r="G180" s="52">
        <v>0</v>
      </c>
      <c r="H180" s="52">
        <v>0</v>
      </c>
      <c r="I180" s="52">
        <v>0</v>
      </c>
      <c r="J180" s="52">
        <v>12</v>
      </c>
      <c r="K180" s="79">
        <f>SUM(F180:J180)</f>
        <v>24</v>
      </c>
      <c r="L180" s="56">
        <f>VLOOKUP(Table4[[#This Row],[Item ID]],'Finished Goods on Hand'!$A$5:$D$5119,4,FALSE)</f>
        <v>0</v>
      </c>
      <c r="M180" s="56">
        <f>Table4[[#This Row],[on Hand]]-Table4[[#This Row],[Total]]</f>
        <v>-24</v>
      </c>
      <c r="Q180" s="49">
        <f>'Sort by LATE Qty-Low'!AC79</f>
        <v>43350</v>
      </c>
      <c r="R180" s="49">
        <f>'Sort by LATE Qty-Low'!AD79</f>
        <v>43371</v>
      </c>
      <c r="S180" s="50" t="str">
        <f>'Sort by LATE Qty-Low'!AE79</f>
        <v>NL2024bf22-REV4.7</v>
      </c>
      <c r="T180" s="51" t="str">
        <f>'Sort by LATE Qty-Low'!AF79</f>
        <v>46999</v>
      </c>
      <c r="U180" s="50" t="str">
        <f>'Sort by LATE Qty-Low'!AG79</f>
        <v>5275</v>
      </c>
      <c r="V180" s="52">
        <f>'Sort by LATE Qty-Low'!AH79</f>
        <v>0</v>
      </c>
      <c r="W180" s="52">
        <f>'Sort by LATE Qty-Low'!AK79</f>
        <v>0</v>
      </c>
      <c r="X180" s="52">
        <f>'Sort by LATE Qty-Low'!AL79</f>
        <v>0</v>
      </c>
      <c r="Y180" s="52">
        <f>'Sort by LATE Qty-Low'!AM79</f>
        <v>1</v>
      </c>
      <c r="Z180" s="52">
        <f>'Sort by LATE Qty-Low'!AN79</f>
        <v>0</v>
      </c>
    </row>
    <row r="181" spans="1:26" x14ac:dyDescent="0.25">
      <c r="A181" s="49">
        <v>43332</v>
      </c>
      <c r="B181" s="49">
        <v>43374</v>
      </c>
      <c r="C181" s="52" t="s">
        <v>1697</v>
      </c>
      <c r="D181" s="78" t="s">
        <v>808</v>
      </c>
      <c r="E181" s="52" t="s">
        <v>809</v>
      </c>
      <c r="F181" s="52">
        <v>0</v>
      </c>
      <c r="G181" s="52">
        <v>1</v>
      </c>
      <c r="H181" s="52">
        <v>0</v>
      </c>
      <c r="I181" s="52">
        <v>0</v>
      </c>
      <c r="J181" s="52">
        <v>0</v>
      </c>
      <c r="K181" s="79">
        <f>SUM(F181:J181)</f>
        <v>1</v>
      </c>
      <c r="L181" s="56">
        <f>VLOOKUP(Table4[[#This Row],[Item ID]],'Finished Goods on Hand'!$A$5:$D$5119,4,FALSE)</f>
        <v>1</v>
      </c>
      <c r="M181" s="56">
        <f>Table4[[#This Row],[on Hand]]-Table4[[#This Row],[Total]]</f>
        <v>0</v>
      </c>
      <c r="Q181" s="49">
        <f>'Sort by LATE Qty-Low'!AC80</f>
        <v>43308</v>
      </c>
      <c r="R181" s="49">
        <f>'Sort by LATE Qty-Low'!AD80</f>
        <v>43367</v>
      </c>
      <c r="S181" s="50" t="str">
        <f>'Sort by LATE Qty-Low'!AE80</f>
        <v>ND2017cy29-REV3.2</v>
      </c>
      <c r="T181" s="51" t="str">
        <f>'Sort by LATE Qty-Low'!AF80</f>
        <v>46677</v>
      </c>
      <c r="U181" s="50" t="str">
        <f>'Sort by LATE Qty-Low'!AG80</f>
        <v>5807</v>
      </c>
      <c r="V181" s="52">
        <f>'Sort by LATE Qty-Low'!AH80</f>
        <v>0</v>
      </c>
      <c r="W181" s="52">
        <f>'Sort by LATE Qty-Low'!AK80</f>
        <v>0</v>
      </c>
      <c r="X181" s="52">
        <f>'Sort by LATE Qty-Low'!AL80</f>
        <v>0</v>
      </c>
      <c r="Y181" s="52">
        <f>'Sort by LATE Qty-Low'!AM80</f>
        <v>2</v>
      </c>
      <c r="Z181" s="52">
        <f>'Sort by LATE Qty-Low'!AN80</f>
        <v>0</v>
      </c>
    </row>
    <row r="182" spans="1:26" x14ac:dyDescent="0.25">
      <c r="A182" s="49">
        <v>43348</v>
      </c>
      <c r="B182" s="49">
        <v>43371</v>
      </c>
      <c r="C182" s="50" t="s">
        <v>1699</v>
      </c>
      <c r="D182" s="51" t="s">
        <v>1230</v>
      </c>
      <c r="E182" s="50" t="s">
        <v>1231</v>
      </c>
      <c r="F182" s="52">
        <v>0</v>
      </c>
      <c r="G182" s="52">
        <v>0</v>
      </c>
      <c r="H182" s="52">
        <v>0</v>
      </c>
      <c r="I182" s="52">
        <v>25</v>
      </c>
      <c r="J182" s="52">
        <v>0</v>
      </c>
      <c r="K182" s="79">
        <f>SUM(F182:J182)</f>
        <v>25</v>
      </c>
      <c r="L182" s="56">
        <f>VLOOKUP(Table4[[#This Row],[Item ID]],'Finished Goods on Hand'!$A$5:$D$5119,4,FALSE)</f>
        <v>1</v>
      </c>
      <c r="M182" s="56">
        <f>Table4[[#This Row],[on Hand]]-Table4[[#This Row],[Total]]</f>
        <v>-24</v>
      </c>
      <c r="Q182" s="49">
        <f>'Sort by LATE Qty-Low'!AC81</f>
        <v>43308</v>
      </c>
      <c r="R182" s="49">
        <f>'Sort by LATE Qty-Low'!AD81</f>
        <v>43367</v>
      </c>
      <c r="S182" s="50" t="str">
        <f>'Sort by LATE Qty-Low'!AE81</f>
        <v>NL2020as22-REV3.5</v>
      </c>
      <c r="T182" s="51" t="str">
        <f>'Sort by LATE Qty-Low'!AF81</f>
        <v>46644</v>
      </c>
      <c r="U182" s="50" t="str">
        <f>'Sort by LATE Qty-Low'!AG81</f>
        <v>8739</v>
      </c>
      <c r="V182" s="52">
        <f>'Sort by LATE Qty-Low'!AH81</f>
        <v>0</v>
      </c>
      <c r="W182" s="52">
        <f>'Sort by LATE Qty-Low'!AK81</f>
        <v>0</v>
      </c>
      <c r="X182" s="52">
        <f>'Sort by LATE Qty-Low'!AL81</f>
        <v>0</v>
      </c>
      <c r="Y182" s="52">
        <f>'Sort by LATE Qty-Low'!AM81</f>
        <v>2</v>
      </c>
      <c r="Z182" s="52">
        <f>'Sort by LATE Qty-Low'!AN81</f>
        <v>0</v>
      </c>
    </row>
    <row r="183" spans="1:26" x14ac:dyDescent="0.25">
      <c r="A183" s="49">
        <v>43054</v>
      </c>
      <c r="B183" s="49">
        <v>43357</v>
      </c>
      <c r="C183" s="50" t="s">
        <v>1700</v>
      </c>
      <c r="D183" s="51" t="s">
        <v>120</v>
      </c>
      <c r="E183" s="50" t="s">
        <v>51</v>
      </c>
      <c r="F183" s="52">
        <v>6</v>
      </c>
      <c r="G183" s="52">
        <v>0</v>
      </c>
      <c r="H183" s="52">
        <v>0</v>
      </c>
      <c r="I183" s="52">
        <v>0</v>
      </c>
      <c r="J183" s="52">
        <v>0</v>
      </c>
      <c r="K183" s="79">
        <f>SUM(F183:J183)</f>
        <v>6</v>
      </c>
      <c r="L183" s="56">
        <f>VLOOKUP(Table4[[#This Row],[Item ID]],'Finished Goods on Hand'!$A$5:$D$5119,4,FALSE)</f>
        <v>16</v>
      </c>
      <c r="M183" s="56">
        <f>Table4[[#This Row],[on Hand]]-Table4[[#This Row],[Total]]</f>
        <v>10</v>
      </c>
      <c r="Q183" s="49">
        <f>'Sort by LATE Qty-Low'!AC82</f>
        <v>43335</v>
      </c>
      <c r="R183" s="49">
        <f>'Sort by LATE Qty-Low'!AD82</f>
        <v>43368</v>
      </c>
      <c r="S183" s="50" t="str">
        <f>'Sort by LATE Qty-Low'!AE82</f>
        <v>NB2037bf34 Rev1.4</v>
      </c>
      <c r="T183" s="51" t="str">
        <f>'Sort by LATE Qty-Low'!AF82</f>
        <v>46884</v>
      </c>
      <c r="U183" s="50" t="str">
        <f>'Sort by LATE Qty-Low'!AG82</f>
        <v>5060</v>
      </c>
      <c r="V183" s="52">
        <f>'Sort by LATE Qty-Low'!AH82</f>
        <v>0</v>
      </c>
      <c r="W183" s="52">
        <f>'Sort by LATE Qty-Low'!AK82</f>
        <v>0</v>
      </c>
      <c r="X183" s="52">
        <f>'Sort by LATE Qty-Low'!AL82</f>
        <v>0</v>
      </c>
      <c r="Y183" s="52">
        <f>'Sort by LATE Qty-Low'!AM82</f>
        <v>2</v>
      </c>
      <c r="Z183" s="52">
        <f>'Sort by LATE Qty-Low'!AN82</f>
        <v>0</v>
      </c>
    </row>
    <row r="184" spans="1:26" x14ac:dyDescent="0.25">
      <c r="A184" s="49">
        <v>43280</v>
      </c>
      <c r="B184" s="49">
        <v>43392</v>
      </c>
      <c r="C184" s="52" t="s">
        <v>1701</v>
      </c>
      <c r="D184" s="78" t="s">
        <v>348</v>
      </c>
      <c r="E184" s="52" t="s">
        <v>105</v>
      </c>
      <c r="F184" s="52">
        <v>0</v>
      </c>
      <c r="G184" s="52">
        <v>0</v>
      </c>
      <c r="H184" s="52">
        <v>0</v>
      </c>
      <c r="I184" s="52">
        <v>0</v>
      </c>
      <c r="J184" s="52">
        <v>1</v>
      </c>
      <c r="K184" s="79">
        <f>SUM(F184:J184)</f>
        <v>1</v>
      </c>
      <c r="L184" s="56">
        <f>VLOOKUP(Table4[[#This Row],[Item ID]],'Finished Goods on Hand'!$A$5:$D$5119,4,FALSE)</f>
        <v>1</v>
      </c>
      <c r="M184" s="56">
        <f>Table4[[#This Row],[on Hand]]-Table4[[#This Row],[Total]]</f>
        <v>0</v>
      </c>
      <c r="Q184" s="49">
        <f>'Sort by LATE Qty-Low'!AC83</f>
        <v>43341</v>
      </c>
      <c r="R184" s="49">
        <f>'Sort by LATE Qty-Low'!AD83</f>
        <v>43370</v>
      </c>
      <c r="S184" s="50" t="str">
        <f>'Sort by LATE Qty-Low'!AE83</f>
        <v>NL2044bf22-REV5.3</v>
      </c>
      <c r="T184" s="51" t="str">
        <f>'Sort by LATE Qty-Low'!AF83</f>
        <v>46929</v>
      </c>
      <c r="U184" s="50" t="str">
        <f>'Sort by LATE Qty-Low'!AG83</f>
        <v>9645</v>
      </c>
      <c r="V184" s="52">
        <f>'Sort by LATE Qty-Low'!AH83</f>
        <v>0</v>
      </c>
      <c r="W184" s="52">
        <f>'Sort by LATE Qty-Low'!AK83</f>
        <v>0</v>
      </c>
      <c r="X184" s="52">
        <f>'Sort by LATE Qty-Low'!AL83</f>
        <v>0</v>
      </c>
      <c r="Y184" s="52">
        <f>'Sort by LATE Qty-Low'!AM83</f>
        <v>2</v>
      </c>
      <c r="Z184" s="52">
        <f>'Sort by LATE Qty-Low'!AN83</f>
        <v>0</v>
      </c>
    </row>
    <row r="185" spans="1:26" x14ac:dyDescent="0.25">
      <c r="A185" s="49">
        <v>43054</v>
      </c>
      <c r="B185" s="49">
        <v>43357</v>
      </c>
      <c r="C185" s="52" t="s">
        <v>1702</v>
      </c>
      <c r="D185" s="78" t="s">
        <v>120</v>
      </c>
      <c r="E185" s="52" t="s">
        <v>51</v>
      </c>
      <c r="F185" s="52">
        <v>24</v>
      </c>
      <c r="G185" s="52">
        <v>0</v>
      </c>
      <c r="H185" s="52">
        <v>30</v>
      </c>
      <c r="I185" s="52">
        <v>0</v>
      </c>
      <c r="J185" s="52">
        <v>0</v>
      </c>
      <c r="K185" s="79">
        <f>SUM(F185:J185)</f>
        <v>54</v>
      </c>
      <c r="L185" s="56">
        <f>VLOOKUP(Table4[[#This Row],[Item ID]],'Finished Goods on Hand'!$A$5:$D$5119,4,FALSE)</f>
        <v>0</v>
      </c>
      <c r="M185" s="56">
        <f>Table4[[#This Row],[on Hand]]-Table4[[#This Row],[Total]]</f>
        <v>-54</v>
      </c>
      <c r="Q185" s="49">
        <f>'Sort by LATE Qty-Low'!AC84</f>
        <v>43348</v>
      </c>
      <c r="R185" s="49">
        <f>'Sort by LATE Qty-Low'!AD84</f>
        <v>43371</v>
      </c>
      <c r="S185" s="50" t="str">
        <f>'Sort by LATE Qty-Low'!AE84</f>
        <v>NC2040bf34 REV1.8</v>
      </c>
      <c r="T185" s="51" t="str">
        <f>'Sort by LATE Qty-Low'!AF84</f>
        <v>46952</v>
      </c>
      <c r="U185" s="50" t="str">
        <f>'Sort by LATE Qty-Low'!AG84</f>
        <v>8677</v>
      </c>
      <c r="V185" s="52">
        <f>'Sort by LATE Qty-Low'!AH84</f>
        <v>0</v>
      </c>
      <c r="W185" s="52">
        <f>'Sort by LATE Qty-Low'!AK84</f>
        <v>0</v>
      </c>
      <c r="X185" s="52">
        <f>'Sort by LATE Qty-Low'!AL84</f>
        <v>0</v>
      </c>
      <c r="Y185" s="52">
        <f>'Sort by LATE Qty-Low'!AM84</f>
        <v>2</v>
      </c>
      <c r="Z185" s="52">
        <f>'Sort by LATE Qty-Low'!AN84</f>
        <v>0</v>
      </c>
    </row>
    <row r="186" spans="1:26" x14ac:dyDescent="0.25">
      <c r="A186" s="49">
        <v>43332</v>
      </c>
      <c r="B186" s="49">
        <v>43374</v>
      </c>
      <c r="C186" s="52" t="s">
        <v>1702</v>
      </c>
      <c r="D186" s="78" t="s">
        <v>808</v>
      </c>
      <c r="E186" s="52" t="s">
        <v>809</v>
      </c>
      <c r="F186" s="52">
        <v>0</v>
      </c>
      <c r="G186" s="52">
        <v>1</v>
      </c>
      <c r="H186" s="52">
        <v>0</v>
      </c>
      <c r="I186" s="52">
        <v>0</v>
      </c>
      <c r="J186" s="52">
        <v>10</v>
      </c>
      <c r="K186" s="79">
        <f>SUM(F186:J186)</f>
        <v>11</v>
      </c>
      <c r="L186" s="56">
        <f>VLOOKUP(Table4[[#This Row],[Item ID]],'Finished Goods on Hand'!$A$5:$D$5119,4,FALSE)</f>
        <v>0</v>
      </c>
      <c r="M186" s="56">
        <f>Table4[[#This Row],[on Hand]]-Table4[[#This Row],[Total]]</f>
        <v>-11</v>
      </c>
      <c r="Q186" s="49">
        <f>'Sort by LATE Qty-Low'!AC85</f>
        <v>43348</v>
      </c>
      <c r="R186" s="49">
        <f>'Sort by LATE Qty-Low'!AD85</f>
        <v>43371</v>
      </c>
      <c r="S186" s="50" t="str">
        <f>'Sort by LATE Qty-Low'!AE85</f>
        <v>NF3040bf25 REV1.0</v>
      </c>
      <c r="T186" s="51" t="str">
        <f>'Sort by LATE Qty-Low'!AF85</f>
        <v>46940</v>
      </c>
      <c r="U186" s="50" t="str">
        <f>'Sort by LATE Qty-Low'!AG85</f>
        <v>8535</v>
      </c>
      <c r="V186" s="52">
        <f>'Sort by LATE Qty-Low'!AH85</f>
        <v>0</v>
      </c>
      <c r="W186" s="52">
        <f>'Sort by LATE Qty-Low'!AK85</f>
        <v>0</v>
      </c>
      <c r="X186" s="52">
        <f>'Sort by LATE Qty-Low'!AL85</f>
        <v>0</v>
      </c>
      <c r="Y186" s="52">
        <f>'Sort by LATE Qty-Low'!AM85</f>
        <v>2</v>
      </c>
      <c r="Z186" s="52">
        <f>'Sort by LATE Qty-Low'!AN85</f>
        <v>0</v>
      </c>
    </row>
    <row r="187" spans="1:26" x14ac:dyDescent="0.25">
      <c r="A187" s="49">
        <v>43335</v>
      </c>
      <c r="B187" s="49">
        <v>43364</v>
      </c>
      <c r="C187" s="50" t="s">
        <v>1702</v>
      </c>
      <c r="D187" s="51" t="s">
        <v>1098</v>
      </c>
      <c r="E187" s="50" t="s">
        <v>1099</v>
      </c>
      <c r="F187" s="52">
        <v>0</v>
      </c>
      <c r="G187" s="52">
        <v>0</v>
      </c>
      <c r="H187" s="52">
        <v>1</v>
      </c>
      <c r="I187" s="52">
        <v>0</v>
      </c>
      <c r="J187" s="52">
        <v>0</v>
      </c>
      <c r="K187" s="79">
        <f>SUM(F187:J187)</f>
        <v>1</v>
      </c>
      <c r="L187" s="56">
        <f>VLOOKUP(Table4[[#This Row],[Item ID]],'Finished Goods on Hand'!$A$5:$D$5119,4,FALSE)</f>
        <v>0</v>
      </c>
      <c r="M187" s="56">
        <f>Table4[[#This Row],[on Hand]]-Table4[[#This Row],[Total]]</f>
        <v>-1</v>
      </c>
      <c r="Q187" s="49">
        <f>'Sort by LATE Qty-Low'!AC86</f>
        <v>43348</v>
      </c>
      <c r="R187" s="49">
        <f>'Sort by LATE Qty-Low'!AD86</f>
        <v>43371</v>
      </c>
      <c r="S187" s="50" t="str">
        <f>'Sort by LATE Qty-Low'!AE86</f>
        <v>NL2024bf22-REV4.6</v>
      </c>
      <c r="T187" s="51" t="str">
        <f>'Sort by LATE Qty-Low'!AF86</f>
        <v>46966</v>
      </c>
      <c r="U187" s="50" t="str">
        <f>'Sort by LATE Qty-Low'!AG86</f>
        <v>4755</v>
      </c>
      <c r="V187" s="52">
        <f>'Sort by LATE Qty-Low'!AH86</f>
        <v>0</v>
      </c>
      <c r="W187" s="52">
        <f>'Sort by LATE Qty-Low'!AK86</f>
        <v>0</v>
      </c>
      <c r="X187" s="52">
        <f>'Sort by LATE Qty-Low'!AL86</f>
        <v>0</v>
      </c>
      <c r="Y187" s="52">
        <f>'Sort by LATE Qty-Low'!AM86</f>
        <v>2</v>
      </c>
      <c r="Z187" s="52">
        <f>'Sort by LATE Qty-Low'!AN86</f>
        <v>0</v>
      </c>
    </row>
    <row r="188" spans="1:26" x14ac:dyDescent="0.25">
      <c r="A188" s="49">
        <v>43343</v>
      </c>
      <c r="B188" s="49">
        <v>43360</v>
      </c>
      <c r="C188" s="50" t="s">
        <v>1702</v>
      </c>
      <c r="D188" s="51" t="s">
        <v>1218</v>
      </c>
      <c r="E188" s="50" t="s">
        <v>340</v>
      </c>
      <c r="F188" s="52">
        <v>0</v>
      </c>
      <c r="G188" s="52">
        <v>0</v>
      </c>
      <c r="H188" s="52">
        <v>2</v>
      </c>
      <c r="I188" s="52">
        <v>0</v>
      </c>
      <c r="J188" s="52">
        <v>0</v>
      </c>
      <c r="K188" s="79">
        <f>SUM(F188:J188)</f>
        <v>2</v>
      </c>
      <c r="L188" s="56">
        <f>VLOOKUP(Table4[[#This Row],[Item ID]],'Finished Goods on Hand'!$A$5:$D$5119,4,FALSE)</f>
        <v>0</v>
      </c>
      <c r="M188" s="56">
        <f>Table4[[#This Row],[on Hand]]-Table4[[#This Row],[Total]]</f>
        <v>-2</v>
      </c>
      <c r="Q188" s="49">
        <f>'Sort by LATE Qty-Low'!AC87</f>
        <v>43349</v>
      </c>
      <c r="R188" s="49">
        <f>'Sort by LATE Qty-Low'!AD87</f>
        <v>43367</v>
      </c>
      <c r="S188" s="50" t="str">
        <f>'Sort by LATE Qty-Low'!AE87</f>
        <v>ND2017cy29-REV3.2</v>
      </c>
      <c r="T188" s="51" t="str">
        <f>'Sort by LATE Qty-Low'!AF87</f>
        <v>46975</v>
      </c>
      <c r="U188" s="50" t="str">
        <f>'Sort by LATE Qty-Low'!AG87</f>
        <v>9653</v>
      </c>
      <c r="V188" s="52">
        <f>'Sort by LATE Qty-Low'!AH87</f>
        <v>0</v>
      </c>
      <c r="W188" s="52">
        <f>'Sort by LATE Qty-Low'!AK87</f>
        <v>0</v>
      </c>
      <c r="X188" s="52">
        <f>'Sort by LATE Qty-Low'!AL87</f>
        <v>0</v>
      </c>
      <c r="Y188" s="52">
        <f>'Sort by LATE Qty-Low'!AM87</f>
        <v>2</v>
      </c>
      <c r="Z188" s="52">
        <f>'Sort by LATE Qty-Low'!AN87</f>
        <v>0</v>
      </c>
    </row>
    <row r="189" spans="1:26" x14ac:dyDescent="0.25">
      <c r="A189" s="49">
        <v>43255</v>
      </c>
      <c r="B189" s="49">
        <v>43388</v>
      </c>
      <c r="C189" s="50" t="s">
        <v>1706</v>
      </c>
      <c r="D189" s="51" t="s">
        <v>275</v>
      </c>
      <c r="E189" s="50" t="s">
        <v>32</v>
      </c>
      <c r="F189" s="52">
        <v>4</v>
      </c>
      <c r="G189" s="52">
        <v>0</v>
      </c>
      <c r="H189" s="52">
        <v>0</v>
      </c>
      <c r="I189" s="52">
        <v>0</v>
      </c>
      <c r="J189" s="52">
        <v>0</v>
      </c>
      <c r="K189" s="79">
        <f>SUM(F189:J189)</f>
        <v>4</v>
      </c>
      <c r="L189" s="56">
        <f>VLOOKUP(Table4[[#This Row],[Item ID]],'Finished Goods on Hand'!$A$5:$D$5119,4,FALSE)</f>
        <v>4</v>
      </c>
      <c r="M189" s="56">
        <f>Table4[[#This Row],[on Hand]]-Table4[[#This Row],[Total]]</f>
        <v>0</v>
      </c>
      <c r="Q189" s="49">
        <f>'Sort by LATE Qty-Low'!AC88</f>
        <v>43350</v>
      </c>
      <c r="R189" s="49">
        <f>'Sort by LATE Qty-Low'!AD88</f>
        <v>43371</v>
      </c>
      <c r="S189" s="50" t="str">
        <f>'Sort by LATE Qty-Low'!AE88</f>
        <v>NL2024bf22-REV4.6</v>
      </c>
      <c r="T189" s="51" t="str">
        <f>'Sort by LATE Qty-Low'!AF88</f>
        <v>46992</v>
      </c>
      <c r="U189" s="50" t="str">
        <f>'Sort by LATE Qty-Low'!AG88</f>
        <v>9386</v>
      </c>
      <c r="V189" s="52">
        <f>'Sort by LATE Qty-Low'!AH88</f>
        <v>0</v>
      </c>
      <c r="W189" s="52">
        <f>'Sort by LATE Qty-Low'!AK88</f>
        <v>0</v>
      </c>
      <c r="X189" s="52">
        <f>'Sort by LATE Qty-Low'!AL88</f>
        <v>0</v>
      </c>
      <c r="Y189" s="52">
        <f>'Sort by LATE Qty-Low'!AM88</f>
        <v>2</v>
      </c>
      <c r="Z189" s="52">
        <f>'Sort by LATE Qty-Low'!AN88</f>
        <v>0</v>
      </c>
    </row>
    <row r="190" spans="1:26" x14ac:dyDescent="0.25">
      <c r="A190" s="49">
        <v>43341</v>
      </c>
      <c r="B190" s="49">
        <v>43371</v>
      </c>
      <c r="C190" s="52" t="s">
        <v>1711</v>
      </c>
      <c r="D190" s="78" t="s">
        <v>1215</v>
      </c>
      <c r="E190" s="52" t="s">
        <v>20</v>
      </c>
      <c r="F190" s="52">
        <v>0</v>
      </c>
      <c r="G190" s="52">
        <v>0</v>
      </c>
      <c r="H190" s="52">
        <v>0</v>
      </c>
      <c r="I190" s="52">
        <v>4</v>
      </c>
      <c r="J190" s="52">
        <v>0</v>
      </c>
      <c r="K190" s="79">
        <f>SUM(F190:J190)</f>
        <v>4</v>
      </c>
      <c r="L190" s="56">
        <f>VLOOKUP(Table4[[#This Row],[Item ID]],'Finished Goods on Hand'!$A$5:$D$5119,4,FALSE)</f>
        <v>0</v>
      </c>
      <c r="M190" s="56">
        <f>Table4[[#This Row],[on Hand]]-Table4[[#This Row],[Total]]</f>
        <v>-4</v>
      </c>
      <c r="Q190" s="49">
        <f>'Sort by LATE Qty-Low'!AC89</f>
        <v>43350</v>
      </c>
      <c r="R190" s="49">
        <f>'Sort by LATE Qty-Low'!AD89</f>
        <v>43371</v>
      </c>
      <c r="S190" s="50" t="str">
        <f>'Sort by LATE Qty-Low'!AE89</f>
        <v>NL2044bf22-REV5.3</v>
      </c>
      <c r="T190" s="51" t="str">
        <f>'Sort by LATE Qty-Low'!AF89</f>
        <v>46991</v>
      </c>
      <c r="U190" s="50" t="str">
        <f>'Sort by LATE Qty-Low'!AG89</f>
        <v>9660</v>
      </c>
      <c r="V190" s="52">
        <f>'Sort by LATE Qty-Low'!AH89</f>
        <v>0</v>
      </c>
      <c r="W190" s="52">
        <f>'Sort by LATE Qty-Low'!AK89</f>
        <v>0</v>
      </c>
      <c r="X190" s="52">
        <f>'Sort by LATE Qty-Low'!AL89</f>
        <v>0</v>
      </c>
      <c r="Y190" s="52">
        <f>'Sort by LATE Qty-Low'!AM89</f>
        <v>2</v>
      </c>
      <c r="Z190" s="52">
        <f>'Sort by LATE Qty-Low'!AN89</f>
        <v>0</v>
      </c>
    </row>
    <row r="191" spans="1:26" x14ac:dyDescent="0.25">
      <c r="A191" s="49">
        <v>43265</v>
      </c>
      <c r="B191" s="49">
        <v>43313</v>
      </c>
      <c r="C191" s="50" t="s">
        <v>1713</v>
      </c>
      <c r="D191" s="51" t="s">
        <v>300</v>
      </c>
      <c r="E191" s="50" t="s">
        <v>51</v>
      </c>
      <c r="F191" s="52">
        <v>0</v>
      </c>
      <c r="G191" s="52">
        <v>0</v>
      </c>
      <c r="H191" s="52">
        <v>0</v>
      </c>
      <c r="I191" s="52">
        <v>10</v>
      </c>
      <c r="J191" s="52">
        <v>0</v>
      </c>
      <c r="K191" s="79">
        <f>SUM(F191:J191)</f>
        <v>10</v>
      </c>
      <c r="L191" s="56">
        <f>VLOOKUP(Table4[[#This Row],[Item ID]],'Finished Goods on Hand'!$A$5:$D$5119,4,FALSE)</f>
        <v>2</v>
      </c>
      <c r="M191" s="56">
        <f>Table4[[#This Row],[on Hand]]-Table4[[#This Row],[Total]]</f>
        <v>-8</v>
      </c>
      <c r="Q191" s="49">
        <f>'Sort by LATE Qty-Low'!AC90</f>
        <v>43299</v>
      </c>
      <c r="R191" s="49">
        <f>'Sort by LATE Qty-Low'!AD90</f>
        <v>43369</v>
      </c>
      <c r="S191" s="50" t="str">
        <f>'Sort by LATE Qty-Low'!AE90</f>
        <v>NL2050bf22-REV5.2</v>
      </c>
      <c r="T191" s="51" t="str">
        <f>'Sort by LATE Qty-Low'!AF90</f>
        <v>46581</v>
      </c>
      <c r="U191" s="50" t="str">
        <f>'Sort by LATE Qty-Low'!AG90</f>
        <v>4363</v>
      </c>
      <c r="V191" s="52">
        <f>'Sort by LATE Qty-Low'!AH90</f>
        <v>0</v>
      </c>
      <c r="W191" s="52">
        <f>'Sort by LATE Qty-Low'!AK90</f>
        <v>0</v>
      </c>
      <c r="X191" s="52">
        <f>'Sort by LATE Qty-Low'!AL90</f>
        <v>0</v>
      </c>
      <c r="Y191" s="52">
        <f>'Sort by LATE Qty-Low'!AM90</f>
        <v>3</v>
      </c>
      <c r="Z191" s="52">
        <f>'Sort by LATE Qty-Low'!AN90</f>
        <v>0</v>
      </c>
    </row>
    <row r="192" spans="1:26" x14ac:dyDescent="0.25">
      <c r="A192" s="49">
        <v>43350</v>
      </c>
      <c r="B192" s="49">
        <v>43368</v>
      </c>
      <c r="C192" s="50" t="s">
        <v>1718</v>
      </c>
      <c r="D192" s="51" t="s">
        <v>1558</v>
      </c>
      <c r="E192" s="50" t="s">
        <v>1559</v>
      </c>
      <c r="F192" s="52">
        <v>0</v>
      </c>
      <c r="G192" s="52">
        <v>0</v>
      </c>
      <c r="H192" s="52">
        <v>0</v>
      </c>
      <c r="I192" s="52">
        <v>1</v>
      </c>
      <c r="J192" s="52">
        <v>0</v>
      </c>
      <c r="K192" s="79">
        <f>SUM(F192:J192)</f>
        <v>1</v>
      </c>
      <c r="L192" s="56">
        <f>VLOOKUP(Table4[[#This Row],[Item ID]],'Finished Goods on Hand'!$A$5:$D$5119,4,FALSE)</f>
        <v>6</v>
      </c>
      <c r="M192" s="56">
        <f>Table4[[#This Row],[on Hand]]-Table4[[#This Row],[Total]]</f>
        <v>5</v>
      </c>
      <c r="Q192" s="49">
        <f>'Sort by LATE Qty-Low'!AC91</f>
        <v>43271</v>
      </c>
      <c r="R192" s="49">
        <f>'Sort by LATE Qty-Low'!AD91</f>
        <v>43376</v>
      </c>
      <c r="S192" s="50" t="str">
        <f>'Sort by LATE Qty-Low'!AE91</f>
        <v>ND2053bj34 Rev1.0</v>
      </c>
      <c r="T192" s="51" t="str">
        <f>'Sort by LATE Qty-Low'!AF91</f>
        <v>46342</v>
      </c>
      <c r="U192" s="50" t="str">
        <f>'Sort by LATE Qty-Low'!AG91</f>
        <v>4184</v>
      </c>
      <c r="V192" s="52">
        <f>'Sort by LATE Qty-Low'!AH91</f>
        <v>0</v>
      </c>
      <c r="W192" s="52">
        <f>'Sort by LATE Qty-Low'!AK91</f>
        <v>0</v>
      </c>
      <c r="X192" s="52">
        <f>'Sort by LATE Qty-Low'!AL91</f>
        <v>0</v>
      </c>
      <c r="Y192" s="52">
        <f>'Sort by LATE Qty-Low'!AM91</f>
        <v>4</v>
      </c>
      <c r="Z192" s="52">
        <f>'Sort by LATE Qty-Low'!AN91</f>
        <v>24</v>
      </c>
    </row>
    <row r="193" spans="1:26" x14ac:dyDescent="0.25">
      <c r="A193" s="49">
        <v>43277</v>
      </c>
      <c r="B193" s="49">
        <v>43378</v>
      </c>
      <c r="C193" s="52" t="s">
        <v>1718</v>
      </c>
      <c r="D193" s="78" t="s">
        <v>344</v>
      </c>
      <c r="E193" s="52" t="s">
        <v>345</v>
      </c>
      <c r="F193" s="52">
        <v>0</v>
      </c>
      <c r="G193" s="52">
        <v>0</v>
      </c>
      <c r="H193" s="52">
        <v>0</v>
      </c>
      <c r="I193" s="52">
        <v>0</v>
      </c>
      <c r="J193" s="52">
        <v>15</v>
      </c>
      <c r="K193" s="79">
        <f>SUM(F193:J193)</f>
        <v>15</v>
      </c>
      <c r="L193" s="56">
        <f>VLOOKUP(Table4[[#This Row],[Item ID]],'Finished Goods on Hand'!$A$5:$D$5119,4,FALSE)</f>
        <v>6</v>
      </c>
      <c r="M193" s="56">
        <f>Table4[[#This Row],[on Hand]]-Table4[[#This Row],[Total]]</f>
        <v>-9</v>
      </c>
      <c r="Q193" s="49">
        <f>'Sort by LATE Qty-Low'!AC92</f>
        <v>43308</v>
      </c>
      <c r="R193" s="49">
        <f>'Sort by LATE Qty-Low'!AD92</f>
        <v>43369</v>
      </c>
      <c r="S193" s="50" t="str">
        <f>'Sort by LATE Qty-Low'!AE92</f>
        <v>NL2024bf22-REV4.7</v>
      </c>
      <c r="T193" s="51" t="str">
        <f>'Sort by LATE Qty-Low'!AF92</f>
        <v>46666</v>
      </c>
      <c r="U193" s="50" t="str">
        <f>'Sort by LATE Qty-Low'!AG92</f>
        <v>7857</v>
      </c>
      <c r="V193" s="52">
        <f>'Sort by LATE Qty-Low'!AH92</f>
        <v>0</v>
      </c>
      <c r="W193" s="52">
        <f>'Sort by LATE Qty-Low'!AK92</f>
        <v>0</v>
      </c>
      <c r="X193" s="52">
        <f>'Sort by LATE Qty-Low'!AL92</f>
        <v>0</v>
      </c>
      <c r="Y193" s="52">
        <f>'Sort by LATE Qty-Low'!AM92</f>
        <v>4</v>
      </c>
      <c r="Z193" s="52">
        <f>'Sort by LATE Qty-Low'!AN92</f>
        <v>0</v>
      </c>
    </row>
    <row r="194" spans="1:26" x14ac:dyDescent="0.25">
      <c r="A194" s="49">
        <v>43348</v>
      </c>
      <c r="B194" s="49">
        <v>43378</v>
      </c>
      <c r="C194" s="50" t="s">
        <v>1723</v>
      </c>
      <c r="D194" s="51" t="s">
        <v>1243</v>
      </c>
      <c r="E194" s="50" t="s">
        <v>51</v>
      </c>
      <c r="F194" s="52">
        <v>0</v>
      </c>
      <c r="G194" s="52">
        <v>0</v>
      </c>
      <c r="H194" s="52">
        <v>0</v>
      </c>
      <c r="I194" s="52">
        <v>0</v>
      </c>
      <c r="J194" s="52">
        <v>8</v>
      </c>
      <c r="K194" s="79">
        <f>SUM(F194:J194)</f>
        <v>8</v>
      </c>
      <c r="L194" s="56">
        <f>VLOOKUP(Table4[[#This Row],[Item ID]],'Finished Goods on Hand'!$A$5:$D$5119,4,FALSE)</f>
        <v>42</v>
      </c>
      <c r="M194" s="56">
        <f>Table4[[#This Row],[on Hand]]-Table4[[#This Row],[Total]]</f>
        <v>34</v>
      </c>
      <c r="Q194" s="49">
        <f>'Sort by LATE Qty-Low'!AC93</f>
        <v>43341</v>
      </c>
      <c r="R194" s="49">
        <f>'Sort by LATE Qty-Low'!AD93</f>
        <v>43371</v>
      </c>
      <c r="S194" s="50" t="str">
        <f>'Sort by LATE Qty-Low'!AE93</f>
        <v>Ni2040as29 REV2.2</v>
      </c>
      <c r="T194" s="51" t="str">
        <f>'Sort by LATE Qty-Low'!AF93</f>
        <v>46927</v>
      </c>
      <c r="U194" s="50" t="str">
        <f>'Sort by LATE Qty-Low'!AG93</f>
        <v>2106</v>
      </c>
      <c r="V194" s="52">
        <f>'Sort by LATE Qty-Low'!AH93</f>
        <v>0</v>
      </c>
      <c r="W194" s="52">
        <f>'Sort by LATE Qty-Low'!AK93</f>
        <v>0</v>
      </c>
      <c r="X194" s="52">
        <f>'Sort by LATE Qty-Low'!AL93</f>
        <v>0</v>
      </c>
      <c r="Y194" s="52">
        <f>'Sort by LATE Qty-Low'!AM93</f>
        <v>4</v>
      </c>
      <c r="Z194" s="52">
        <f>'Sort by LATE Qty-Low'!AN93</f>
        <v>0</v>
      </c>
    </row>
    <row r="195" spans="1:26" x14ac:dyDescent="0.25">
      <c r="A195" s="49">
        <v>43292</v>
      </c>
      <c r="B195" s="49">
        <v>43333</v>
      </c>
      <c r="C195" s="52" t="s">
        <v>1728</v>
      </c>
      <c r="D195" s="78" t="s">
        <v>416</v>
      </c>
      <c r="E195" s="52" t="s">
        <v>417</v>
      </c>
      <c r="F195" s="52">
        <v>4</v>
      </c>
      <c r="G195" s="52">
        <v>0</v>
      </c>
      <c r="H195" s="52">
        <v>0</v>
      </c>
      <c r="I195" s="52">
        <v>0</v>
      </c>
      <c r="J195" s="52">
        <v>0</v>
      </c>
      <c r="K195" s="79">
        <f>SUM(F195:J195)</f>
        <v>4</v>
      </c>
      <c r="L195" s="56">
        <f>VLOOKUP(Table4[[#This Row],[Item ID]],'Finished Goods on Hand'!$A$5:$D$5119,4,FALSE)</f>
        <v>1</v>
      </c>
      <c r="M195" s="56">
        <f>Table4[[#This Row],[on Hand]]-Table4[[#This Row],[Total]]</f>
        <v>-3</v>
      </c>
      <c r="Q195" s="49">
        <f>'Sort by LATE Qty-Low'!AC94</f>
        <v>43348</v>
      </c>
      <c r="R195" s="49">
        <f>'Sort by LATE Qty-Low'!AD94</f>
        <v>43371</v>
      </c>
      <c r="S195" s="50" t="str">
        <f>'Sort by LATE Qty-Low'!AE94</f>
        <v>NL2050bf22-REV5.4</v>
      </c>
      <c r="T195" s="51" t="str">
        <f>'Sort by LATE Qty-Low'!AF94</f>
        <v>46963</v>
      </c>
      <c r="U195" s="50" t="str">
        <f>'Sort by LATE Qty-Low'!AG94</f>
        <v>4302</v>
      </c>
      <c r="V195" s="52">
        <f>'Sort by LATE Qty-Low'!AH94</f>
        <v>0</v>
      </c>
      <c r="W195" s="52">
        <f>'Sort by LATE Qty-Low'!AK94</f>
        <v>0</v>
      </c>
      <c r="X195" s="52">
        <f>'Sort by LATE Qty-Low'!AL94</f>
        <v>0</v>
      </c>
      <c r="Y195" s="52">
        <f>'Sort by LATE Qty-Low'!AM94</f>
        <v>4</v>
      </c>
      <c r="Z195" s="52">
        <f>'Sort by LATE Qty-Low'!AN94</f>
        <v>0</v>
      </c>
    </row>
    <row r="196" spans="1:26" x14ac:dyDescent="0.25">
      <c r="A196" s="49">
        <v>43287</v>
      </c>
      <c r="B196" s="49">
        <v>43336</v>
      </c>
      <c r="C196" s="52" t="s">
        <v>1728</v>
      </c>
      <c r="D196" s="78" t="s">
        <v>391</v>
      </c>
      <c r="E196" s="52" t="s">
        <v>249</v>
      </c>
      <c r="F196" s="52">
        <v>12</v>
      </c>
      <c r="G196" s="52">
        <v>0</v>
      </c>
      <c r="H196" s="52">
        <v>0</v>
      </c>
      <c r="I196" s="52">
        <v>0</v>
      </c>
      <c r="J196" s="52">
        <v>0</v>
      </c>
      <c r="K196" s="79">
        <f>SUM(F196:J196)</f>
        <v>12</v>
      </c>
      <c r="L196" s="56">
        <f>VLOOKUP(Table4[[#This Row],[Item ID]],'Finished Goods on Hand'!$A$5:$D$5119,4,FALSE)</f>
        <v>1</v>
      </c>
      <c r="M196" s="56">
        <f>Table4[[#This Row],[on Hand]]-Table4[[#This Row],[Total]]</f>
        <v>-11</v>
      </c>
      <c r="Q196" s="49">
        <f>'Sort by LATE Qty-Low'!AC95</f>
        <v>43348</v>
      </c>
      <c r="R196" s="49">
        <f>'Sort by LATE Qty-Low'!AD95</f>
        <v>43371</v>
      </c>
      <c r="S196" s="50" t="str">
        <f>'Sort by LATE Qty-Low'!AE95</f>
        <v>NL2054bf22 Rev4.2</v>
      </c>
      <c r="T196" s="51" t="str">
        <f>'Sort by LATE Qty-Low'!AF95</f>
        <v>46962</v>
      </c>
      <c r="U196" s="50" t="str">
        <f>'Sort by LATE Qty-Low'!AG95</f>
        <v>6085</v>
      </c>
      <c r="V196" s="52">
        <f>'Sort by LATE Qty-Low'!AH95</f>
        <v>0</v>
      </c>
      <c r="W196" s="52">
        <f>'Sort by LATE Qty-Low'!AK95</f>
        <v>0</v>
      </c>
      <c r="X196" s="52">
        <f>'Sort by LATE Qty-Low'!AL95</f>
        <v>0</v>
      </c>
      <c r="Y196" s="52">
        <f>'Sort by LATE Qty-Low'!AM95</f>
        <v>4</v>
      </c>
      <c r="Z196" s="52">
        <f>'Sort by LATE Qty-Low'!AN95</f>
        <v>0</v>
      </c>
    </row>
    <row r="197" spans="1:26" x14ac:dyDescent="0.25">
      <c r="A197" s="49">
        <v>43348</v>
      </c>
      <c r="B197" s="49">
        <v>43371</v>
      </c>
      <c r="C197" s="52" t="s">
        <v>1728</v>
      </c>
      <c r="D197" s="78" t="s">
        <v>1234</v>
      </c>
      <c r="E197" s="52" t="s">
        <v>1235</v>
      </c>
      <c r="F197" s="52">
        <v>0</v>
      </c>
      <c r="G197" s="52">
        <v>0</v>
      </c>
      <c r="H197" s="52">
        <v>0</v>
      </c>
      <c r="I197" s="52">
        <v>1</v>
      </c>
      <c r="J197" s="52">
        <v>0</v>
      </c>
      <c r="K197" s="79">
        <f>SUM(F197:J197)</f>
        <v>1</v>
      </c>
      <c r="L197" s="56">
        <f>VLOOKUP(Table4[[#This Row],[Item ID]],'Finished Goods on Hand'!$A$5:$D$5119,4,FALSE)</f>
        <v>1</v>
      </c>
      <c r="M197" s="56">
        <f>Table4[[#This Row],[on Hand]]-Table4[[#This Row],[Total]]</f>
        <v>0</v>
      </c>
      <c r="Q197" s="49">
        <f>'Sort by LATE Qty-Low'!AC96</f>
        <v>43308</v>
      </c>
      <c r="R197" s="49">
        <f>'Sort by LATE Qty-Low'!AD96</f>
        <v>43371</v>
      </c>
      <c r="S197" s="50" t="str">
        <f>'Sort by LATE Qty-Low'!AE96</f>
        <v>NL2024bf22-REV4.6</v>
      </c>
      <c r="T197" s="51" t="str">
        <f>'Sort by LATE Qty-Low'!AF96</f>
        <v>46662</v>
      </c>
      <c r="U197" s="50" t="str">
        <f>'Sort by LATE Qty-Low'!AG96</f>
        <v>3234</v>
      </c>
      <c r="V197" s="52">
        <f>'Sort by LATE Qty-Low'!AH96</f>
        <v>0</v>
      </c>
      <c r="W197" s="52">
        <f>'Sort by LATE Qty-Low'!AK96</f>
        <v>0</v>
      </c>
      <c r="X197" s="52">
        <f>'Sort by LATE Qty-Low'!AL96</f>
        <v>0</v>
      </c>
      <c r="Y197" s="52">
        <f>'Sort by LATE Qty-Low'!AM96</f>
        <v>5</v>
      </c>
      <c r="Z197" s="52">
        <f>'Sort by LATE Qty-Low'!AN96</f>
        <v>0</v>
      </c>
    </row>
    <row r="198" spans="1:26" x14ac:dyDescent="0.25">
      <c r="A198" s="49">
        <v>43308</v>
      </c>
      <c r="B198" s="49">
        <v>43367</v>
      </c>
      <c r="C198" s="50" t="s">
        <v>1728</v>
      </c>
      <c r="D198" s="51" t="s">
        <v>474</v>
      </c>
      <c r="E198" s="50" t="s">
        <v>432</v>
      </c>
      <c r="F198" s="52">
        <v>0</v>
      </c>
      <c r="G198" s="52">
        <v>0</v>
      </c>
      <c r="H198" s="52">
        <v>0</v>
      </c>
      <c r="I198" s="52">
        <v>2</v>
      </c>
      <c r="J198" s="52">
        <v>0</v>
      </c>
      <c r="K198" s="79">
        <f>SUM(F198:J198)</f>
        <v>2</v>
      </c>
      <c r="L198" s="56">
        <f>VLOOKUP(Table4[[#This Row],[Item ID]],'Finished Goods on Hand'!$A$5:$D$5119,4,FALSE)</f>
        <v>1</v>
      </c>
      <c r="M198" s="56">
        <f>Table4[[#This Row],[on Hand]]-Table4[[#This Row],[Total]]</f>
        <v>-1</v>
      </c>
      <c r="Q198" s="49">
        <f>'Sort by LATE Qty-Low'!AC97</f>
        <v>43348</v>
      </c>
      <c r="R198" s="49">
        <f>'Sort by LATE Qty-Low'!AD97</f>
        <v>43371</v>
      </c>
      <c r="S198" s="50" t="str">
        <f>'Sort by LATE Qty-Low'!AE97</f>
        <v>NL2020as22-REV3.5</v>
      </c>
      <c r="T198" s="51" t="str">
        <f>'Sort by LATE Qty-Low'!AF97</f>
        <v>46941</v>
      </c>
      <c r="U198" s="50" t="str">
        <f>'Sort by LATE Qty-Low'!AG97</f>
        <v>3045</v>
      </c>
      <c r="V198" s="52">
        <f>'Sort by LATE Qty-Low'!AH97</f>
        <v>0</v>
      </c>
      <c r="W198" s="52">
        <f>'Sort by LATE Qty-Low'!AK97</f>
        <v>0</v>
      </c>
      <c r="X198" s="52">
        <f>'Sort by LATE Qty-Low'!AL97</f>
        <v>0</v>
      </c>
      <c r="Y198" s="52">
        <f>'Sort by LATE Qty-Low'!AM97</f>
        <v>8</v>
      </c>
      <c r="Z198" s="52">
        <f>'Sort by LATE Qty-Low'!AN97</f>
        <v>0</v>
      </c>
    </row>
    <row r="199" spans="1:26" x14ac:dyDescent="0.25">
      <c r="A199" s="49">
        <v>43348</v>
      </c>
      <c r="B199" s="49">
        <v>43371</v>
      </c>
      <c r="C199" s="52" t="s">
        <v>1728</v>
      </c>
      <c r="D199" s="78" t="s">
        <v>1228</v>
      </c>
      <c r="E199" s="52" t="s">
        <v>1229</v>
      </c>
      <c r="F199" s="52">
        <v>0</v>
      </c>
      <c r="G199" s="52">
        <v>0</v>
      </c>
      <c r="H199" s="52">
        <v>0</v>
      </c>
      <c r="I199" s="52">
        <v>8</v>
      </c>
      <c r="J199" s="52">
        <v>0</v>
      </c>
      <c r="K199" s="79">
        <f>SUM(F199:J199)</f>
        <v>8</v>
      </c>
      <c r="L199" s="56">
        <f>VLOOKUP(Table4[[#This Row],[Item ID]],'Finished Goods on Hand'!$A$5:$D$5119,4,FALSE)</f>
        <v>1</v>
      </c>
      <c r="M199" s="56">
        <f>Table4[[#This Row],[on Hand]]-Table4[[#This Row],[Total]]</f>
        <v>-7</v>
      </c>
      <c r="Q199" s="49">
        <f>'Sort by LATE Qty-Low'!AC98</f>
        <v>43265</v>
      </c>
      <c r="R199" s="49">
        <f>'Sort by LATE Qty-Low'!AD98</f>
        <v>43313</v>
      </c>
      <c r="S199" s="50" t="str">
        <f>'Sort by LATE Qty-Low'!AE98</f>
        <v>NI2040bf24 REV7.7</v>
      </c>
      <c r="T199" s="51" t="str">
        <f>'Sort by LATE Qty-Low'!AF98</f>
        <v>46293</v>
      </c>
      <c r="U199" s="50" t="str">
        <f>'Sort by LATE Qty-Low'!AG98</f>
        <v>4964</v>
      </c>
      <c r="V199" s="52">
        <f>'Sort by LATE Qty-Low'!AH98</f>
        <v>0</v>
      </c>
      <c r="W199" s="52">
        <f>'Sort by LATE Qty-Low'!AK98</f>
        <v>0</v>
      </c>
      <c r="X199" s="52">
        <f>'Sort by LATE Qty-Low'!AL98</f>
        <v>0</v>
      </c>
      <c r="Y199" s="52">
        <f>'Sort by LATE Qty-Low'!AM98</f>
        <v>10</v>
      </c>
      <c r="Z199" s="52">
        <f>'Sort by LATE Qty-Low'!AN98</f>
        <v>0</v>
      </c>
    </row>
    <row r="200" spans="1:26" x14ac:dyDescent="0.25">
      <c r="A200" s="49">
        <v>43292</v>
      </c>
      <c r="B200" s="49">
        <v>43361</v>
      </c>
      <c r="C200" s="50" t="s">
        <v>1729</v>
      </c>
      <c r="D200" s="51" t="s">
        <v>418</v>
      </c>
      <c r="E200" s="50" t="s">
        <v>419</v>
      </c>
      <c r="F200" s="52">
        <v>0</v>
      </c>
      <c r="G200" s="52">
        <v>0</v>
      </c>
      <c r="H200" s="52">
        <v>10</v>
      </c>
      <c r="I200" s="52">
        <v>0</v>
      </c>
      <c r="J200" s="52">
        <v>0</v>
      </c>
      <c r="K200" s="79">
        <f>SUM(F200:J200)</f>
        <v>10</v>
      </c>
      <c r="L200" s="56">
        <f>VLOOKUP(Table4[[#This Row],[Item ID]],'Finished Goods on Hand'!$A$5:$D$5119,4,FALSE)</f>
        <v>1</v>
      </c>
      <c r="M200" s="56">
        <f>Table4[[#This Row],[on Hand]]-Table4[[#This Row],[Total]]</f>
        <v>-9</v>
      </c>
      <c r="Q200" s="49">
        <f>'Sort by LATE Qty-Low'!AC99</f>
        <v>43339</v>
      </c>
      <c r="R200" s="49">
        <f>'Sort by LATE Qty-Low'!AD99</f>
        <v>43367</v>
      </c>
      <c r="S200" s="50" t="str">
        <f>'Sort by LATE Qty-Low'!AE99</f>
        <v>NH2054bf24 Rev5.6</v>
      </c>
      <c r="T200" s="51" t="str">
        <f>'Sort by LATE Qty-Low'!AF99</f>
        <v>46913</v>
      </c>
      <c r="U200" s="50" t="str">
        <f>'Sort by LATE Qty-Low'!AG99</f>
        <v>8253</v>
      </c>
      <c r="V200" s="52">
        <f>'Sort by LATE Qty-Low'!AH99</f>
        <v>0</v>
      </c>
      <c r="W200" s="52">
        <f>'Sort by LATE Qty-Low'!AK99</f>
        <v>0</v>
      </c>
      <c r="X200" s="52">
        <f>'Sort by LATE Qty-Low'!AL99</f>
        <v>0</v>
      </c>
      <c r="Y200" s="52">
        <f>'Sort by LATE Qty-Low'!AM99</f>
        <v>10</v>
      </c>
      <c r="Z200" s="52">
        <f>'Sort by LATE Qty-Low'!AN99</f>
        <v>0</v>
      </c>
    </row>
    <row r="201" spans="1:26" x14ac:dyDescent="0.25">
      <c r="A201" s="49">
        <v>43301</v>
      </c>
      <c r="B201" s="49">
        <v>43340</v>
      </c>
      <c r="C201" s="50" t="s">
        <v>1730</v>
      </c>
      <c r="D201" s="51" t="s">
        <v>447</v>
      </c>
      <c r="E201" s="50" t="s">
        <v>448</v>
      </c>
      <c r="F201" s="52">
        <v>2</v>
      </c>
      <c r="G201" s="52">
        <v>0</v>
      </c>
      <c r="H201" s="52">
        <v>0</v>
      </c>
      <c r="I201" s="52">
        <v>0</v>
      </c>
      <c r="J201" s="52">
        <v>0</v>
      </c>
      <c r="K201" s="79">
        <f>SUM(F201:J201)</f>
        <v>2</v>
      </c>
      <c r="L201" s="56">
        <f>VLOOKUP(Table4[[#This Row],[Item ID]],'Finished Goods on Hand'!$A$5:$D$5119,4,FALSE)</f>
        <v>5</v>
      </c>
      <c r="M201" s="56">
        <f>Table4[[#This Row],[on Hand]]-Table4[[#This Row],[Total]]</f>
        <v>3</v>
      </c>
      <c r="Q201" s="49">
        <f>'Sort by LATE Qty-Low'!AC100</f>
        <v>43073</v>
      </c>
      <c r="R201" s="49">
        <f>'Sort by LATE Qty-Low'!AD100</f>
        <v>43496</v>
      </c>
      <c r="S201" s="50" t="str">
        <f>'Sort by LATE Qty-Low'!AE100</f>
        <v>ND2054bf34 Rev1.4</v>
      </c>
      <c r="T201" s="51" t="str">
        <f>'Sort by LATE Qty-Low'!AF100</f>
        <v>44507</v>
      </c>
      <c r="U201" s="50" t="str">
        <f>'Sort by LATE Qty-Low'!AG100</f>
        <v>7628</v>
      </c>
      <c r="V201" s="52">
        <f>'Sort by LATE Qty-Low'!AH100</f>
        <v>0</v>
      </c>
      <c r="W201" s="52">
        <f>'Sort by LATE Qty-Low'!AK100</f>
        <v>0</v>
      </c>
      <c r="X201" s="52">
        <f>'Sort by LATE Qty-Low'!AL100</f>
        <v>0</v>
      </c>
      <c r="Y201" s="52">
        <f>'Sort by LATE Qty-Low'!AM100</f>
        <v>20</v>
      </c>
      <c r="Z201" s="52">
        <f>'Sort by LATE Qty-Low'!AN100</f>
        <v>0</v>
      </c>
    </row>
    <row r="202" spans="1:26" x14ac:dyDescent="0.25">
      <c r="A202" s="49">
        <v>43308</v>
      </c>
      <c r="B202" s="49">
        <v>43355</v>
      </c>
      <c r="C202" s="50" t="s">
        <v>1730</v>
      </c>
      <c r="D202" s="51" t="s">
        <v>487</v>
      </c>
      <c r="E202" s="50" t="s">
        <v>488</v>
      </c>
      <c r="F202" s="52">
        <v>0</v>
      </c>
      <c r="G202" s="52">
        <v>2</v>
      </c>
      <c r="H202" s="52">
        <v>0</v>
      </c>
      <c r="I202" s="52">
        <v>0</v>
      </c>
      <c r="J202" s="52">
        <v>0</v>
      </c>
      <c r="K202" s="79">
        <f>SUM(F202:J202)</f>
        <v>2</v>
      </c>
      <c r="L202" s="56">
        <f>VLOOKUP(Table4[[#This Row],[Item ID]],'Finished Goods on Hand'!$A$5:$D$5119,4,FALSE)</f>
        <v>5</v>
      </c>
      <c r="M202" s="56">
        <f>Table4[[#This Row],[on Hand]]-Table4[[#This Row],[Total]]</f>
        <v>3</v>
      </c>
      <c r="Q202" s="49">
        <f>'Sort by LATE Qty-Low'!AC101</f>
        <v>43264</v>
      </c>
      <c r="R202" s="49">
        <f>'Sort by LATE Qty-Low'!AD101</f>
        <v>43371</v>
      </c>
      <c r="S202" s="50" t="str">
        <f>'Sort by LATE Qty-Low'!AE101</f>
        <v>NH2054bf31 Rev1.4</v>
      </c>
      <c r="T202" s="51" t="str">
        <f>'Sort by LATE Qty-Low'!AF101</f>
        <v>46270</v>
      </c>
      <c r="U202" s="50" t="str">
        <f>'Sort by LATE Qty-Low'!AG101</f>
        <v>5259</v>
      </c>
      <c r="V202" s="52">
        <f>'Sort by LATE Qty-Low'!AH101</f>
        <v>0</v>
      </c>
      <c r="W202" s="52">
        <f>'Sort by LATE Qty-Low'!AK101</f>
        <v>0</v>
      </c>
      <c r="X202" s="52">
        <f>'Sort by LATE Qty-Low'!AL101</f>
        <v>0</v>
      </c>
      <c r="Y202" s="52">
        <f>'Sort by LATE Qty-Low'!AM101</f>
        <v>20</v>
      </c>
      <c r="Z202" s="52">
        <f>'Sort by LATE Qty-Low'!AN101</f>
        <v>0</v>
      </c>
    </row>
    <row r="203" spans="1:26" x14ac:dyDescent="0.25">
      <c r="A203" s="49">
        <v>43336</v>
      </c>
      <c r="B203" s="49">
        <v>43364</v>
      </c>
      <c r="C203" s="50" t="s">
        <v>1730</v>
      </c>
      <c r="D203" s="51" t="s">
        <v>1117</v>
      </c>
      <c r="E203" s="50" t="s">
        <v>84</v>
      </c>
      <c r="F203" s="52">
        <v>0</v>
      </c>
      <c r="G203" s="52">
        <v>0</v>
      </c>
      <c r="H203" s="52">
        <v>3</v>
      </c>
      <c r="I203" s="52">
        <v>0</v>
      </c>
      <c r="J203" s="52">
        <v>0</v>
      </c>
      <c r="K203" s="79">
        <f>SUM(F203:J203)</f>
        <v>3</v>
      </c>
      <c r="L203" s="56">
        <f>VLOOKUP(Table4[[#This Row],[Item ID]],'Finished Goods on Hand'!$A$5:$D$5119,4,FALSE)</f>
        <v>5</v>
      </c>
      <c r="M203" s="56">
        <f>Table4[[#This Row],[on Hand]]-Table4[[#This Row],[Total]]</f>
        <v>2</v>
      </c>
      <c r="Q203" s="49">
        <f>'Sort by LATE Qty-Low'!AC102</f>
        <v>43329</v>
      </c>
      <c r="R203" s="49">
        <f>'Sort by LATE Qty-Low'!AD102</f>
        <v>43367</v>
      </c>
      <c r="S203" s="50" t="str">
        <f>'Sort by LATE Qty-Low'!AE102</f>
        <v>NFD459A35 REV0.1</v>
      </c>
      <c r="T203" s="51" t="str">
        <f>'Sort by LATE Qty-Low'!AF102</f>
        <v>46848</v>
      </c>
      <c r="U203" s="50" t="str">
        <f>'Sort by LATE Qty-Low'!AG102</f>
        <v>4751</v>
      </c>
      <c r="V203" s="52">
        <f>'Sort by LATE Qty-Low'!AH102</f>
        <v>0</v>
      </c>
      <c r="W203" s="52">
        <f>'Sort by LATE Qty-Low'!AK102</f>
        <v>0</v>
      </c>
      <c r="X203" s="52">
        <f>'Sort by LATE Qty-Low'!AL102</f>
        <v>0</v>
      </c>
      <c r="Y203" s="52">
        <f>'Sort by LATE Qty-Low'!AM102</f>
        <v>20</v>
      </c>
      <c r="Z203" s="52">
        <f>'Sort by LATE Qty-Low'!AN102</f>
        <v>0</v>
      </c>
    </row>
    <row r="204" spans="1:26" x14ac:dyDescent="0.25">
      <c r="A204" s="49">
        <v>43297</v>
      </c>
      <c r="B204" s="49">
        <v>43364</v>
      </c>
      <c r="C204" s="52" t="s">
        <v>1730</v>
      </c>
      <c r="D204" s="78" t="s">
        <v>434</v>
      </c>
      <c r="E204" s="52" t="s">
        <v>51</v>
      </c>
      <c r="F204" s="52">
        <v>0</v>
      </c>
      <c r="G204" s="52">
        <v>0</v>
      </c>
      <c r="H204" s="52">
        <v>12</v>
      </c>
      <c r="I204" s="52">
        <v>0</v>
      </c>
      <c r="J204" s="52">
        <v>0</v>
      </c>
      <c r="K204" s="79">
        <f>SUM(F204:J204)</f>
        <v>12</v>
      </c>
      <c r="L204" s="56">
        <f>VLOOKUP(Table4[[#This Row],[Item ID]],'Finished Goods on Hand'!$A$5:$D$5119,4,FALSE)</f>
        <v>5</v>
      </c>
      <c r="M204" s="56">
        <f>Table4[[#This Row],[on Hand]]-Table4[[#This Row],[Total]]</f>
        <v>-7</v>
      </c>
      <c r="Q204" s="49">
        <f>'Sort by LATE Qty-Low'!AC103</f>
        <v>43264</v>
      </c>
      <c r="R204" s="49">
        <f>'Sort by LATE Qty-Low'!AD103</f>
        <v>43378</v>
      </c>
      <c r="S204" s="50" t="str">
        <f>'Sort by LATE Qty-Low'!AE103</f>
        <v>NH2054bf31 Rev1.4</v>
      </c>
      <c r="T204" s="51" t="str">
        <f>'Sort by LATE Qty-Low'!AF103</f>
        <v>46286</v>
      </c>
      <c r="U204" s="50" t="str">
        <f>'Sort by LATE Qty-Low'!AG103</f>
        <v>6180</v>
      </c>
      <c r="V204" s="52">
        <f>'Sort by LATE Qty-Low'!AH103</f>
        <v>0</v>
      </c>
      <c r="W204" s="52">
        <f>'Sort by LATE Qty-Low'!AK103</f>
        <v>0</v>
      </c>
      <c r="X204" s="52">
        <f>'Sort by LATE Qty-Low'!AL103</f>
        <v>0</v>
      </c>
      <c r="Y204" s="52">
        <f>'Sort by LATE Qty-Low'!AM103</f>
        <v>21</v>
      </c>
      <c r="Z204" s="52">
        <f>'Sort by LATE Qty-Low'!AN103</f>
        <v>75</v>
      </c>
    </row>
    <row r="205" spans="1:26" x14ac:dyDescent="0.25">
      <c r="A205" s="49">
        <v>43070</v>
      </c>
      <c r="B205" s="49">
        <v>43364</v>
      </c>
      <c r="C205" s="50" t="s">
        <v>1730</v>
      </c>
      <c r="D205" s="51" t="s">
        <v>127</v>
      </c>
      <c r="E205" s="50" t="s">
        <v>57</v>
      </c>
      <c r="F205" s="52">
        <v>0</v>
      </c>
      <c r="G205" s="52">
        <v>0</v>
      </c>
      <c r="H205" s="52">
        <v>20</v>
      </c>
      <c r="I205" s="52">
        <v>0</v>
      </c>
      <c r="J205" s="52">
        <v>0</v>
      </c>
      <c r="K205" s="79">
        <f>SUM(F205:J205)</f>
        <v>20</v>
      </c>
      <c r="L205" s="56">
        <f>VLOOKUP(Table4[[#This Row],[Item ID]],'Finished Goods on Hand'!$A$5:$D$5119,4,FALSE)</f>
        <v>5</v>
      </c>
      <c r="M205" s="56">
        <f>Table4[[#This Row],[on Hand]]-Table4[[#This Row],[Total]]</f>
        <v>-15</v>
      </c>
      <c r="Q205" s="49">
        <f>'Sort by LATE Qty-Low'!AC104</f>
        <v>43299</v>
      </c>
      <c r="R205" s="49">
        <f>'Sort by LATE Qty-Low'!AD104</f>
        <v>43369</v>
      </c>
      <c r="S205" s="50" t="str">
        <f>'Sort by LATE Qty-Low'!AE104</f>
        <v>NL2050bf22-REV5.4</v>
      </c>
      <c r="T205" s="51" t="str">
        <f>'Sort by LATE Qty-Low'!AF104</f>
        <v>46581</v>
      </c>
      <c r="U205" s="50" t="str">
        <f>'Sort by LATE Qty-Low'!AG104</f>
        <v>4363</v>
      </c>
      <c r="V205" s="52">
        <f>'Sort by LATE Qty-Low'!AH104</f>
        <v>0</v>
      </c>
      <c r="W205" s="52">
        <f>'Sort by LATE Qty-Low'!AK104</f>
        <v>0</v>
      </c>
      <c r="X205" s="52">
        <f>'Sort by LATE Qty-Low'!AL104</f>
        <v>0</v>
      </c>
      <c r="Y205" s="52">
        <f>'Sort by LATE Qty-Low'!AM104</f>
        <v>21</v>
      </c>
      <c r="Z205" s="52">
        <f>'Sort by LATE Qty-Low'!AN104</f>
        <v>0</v>
      </c>
    </row>
    <row r="206" spans="1:26" x14ac:dyDescent="0.25">
      <c r="A206" s="49">
        <v>43348</v>
      </c>
      <c r="B206" s="49">
        <v>43371</v>
      </c>
      <c r="C206" s="50" t="s">
        <v>1730</v>
      </c>
      <c r="D206" s="51" t="s">
        <v>1241</v>
      </c>
      <c r="E206" s="50" t="s">
        <v>1242</v>
      </c>
      <c r="F206" s="52">
        <v>0</v>
      </c>
      <c r="G206" s="52">
        <v>0</v>
      </c>
      <c r="H206" s="52">
        <v>0</v>
      </c>
      <c r="I206" s="52">
        <v>2</v>
      </c>
      <c r="J206" s="52">
        <v>0</v>
      </c>
      <c r="K206" s="79">
        <f>SUM(F206:J206)</f>
        <v>2</v>
      </c>
      <c r="L206" s="56">
        <f>VLOOKUP(Table4[[#This Row],[Item ID]],'Finished Goods on Hand'!$A$5:$D$5119,4,FALSE)</f>
        <v>5</v>
      </c>
      <c r="M206" s="56">
        <f>Table4[[#This Row],[on Hand]]-Table4[[#This Row],[Total]]</f>
        <v>3</v>
      </c>
      <c r="Q206" s="49">
        <f>'Sort by LATE Qty-Low'!AC105</f>
        <v>43280</v>
      </c>
      <c r="R206" s="49">
        <f>'Sort by LATE Qty-Low'!AD105</f>
        <v>43378</v>
      </c>
      <c r="S206" s="50" t="str">
        <f>'Sort by LATE Qty-Low'!AE105</f>
        <v>NH2054bf34 Rev1.9</v>
      </c>
      <c r="T206" s="51" t="str">
        <f>'Sort by LATE Qty-Low'!AF105</f>
        <v>46436</v>
      </c>
      <c r="U206" s="50" t="str">
        <f>'Sort by LATE Qty-Low'!AG105</f>
        <v>3411</v>
      </c>
      <c r="V206" s="52">
        <f>'Sort by LATE Qty-Low'!AH105</f>
        <v>0</v>
      </c>
      <c r="W206" s="52">
        <f>'Sort by LATE Qty-Low'!AK105</f>
        <v>0</v>
      </c>
      <c r="X206" s="52">
        <f>'Sort by LATE Qty-Low'!AL105</f>
        <v>0</v>
      </c>
      <c r="Y206" s="52">
        <f>'Sort by LATE Qty-Low'!AM105</f>
        <v>24</v>
      </c>
      <c r="Z206" s="52">
        <f>'Sort by LATE Qty-Low'!AN105</f>
        <v>0</v>
      </c>
    </row>
    <row r="207" spans="1:26" x14ac:dyDescent="0.25">
      <c r="A207" s="49">
        <v>43350</v>
      </c>
      <c r="B207" s="49">
        <v>43371</v>
      </c>
      <c r="C207" s="52" t="s">
        <v>1730</v>
      </c>
      <c r="D207" s="78" t="s">
        <v>1302</v>
      </c>
      <c r="E207" s="52" t="s">
        <v>1303</v>
      </c>
      <c r="F207" s="52">
        <v>0</v>
      </c>
      <c r="G207" s="52">
        <v>0</v>
      </c>
      <c r="H207" s="52">
        <v>0</v>
      </c>
      <c r="I207" s="52">
        <v>2</v>
      </c>
      <c r="J207" s="52">
        <v>0</v>
      </c>
      <c r="K207" s="79">
        <f>SUM(F207:J207)</f>
        <v>2</v>
      </c>
      <c r="L207" s="56">
        <f>VLOOKUP(Table4[[#This Row],[Item ID]],'Finished Goods on Hand'!$A$5:$D$5119,4,FALSE)</f>
        <v>5</v>
      </c>
      <c r="M207" s="56">
        <f>Table4[[#This Row],[on Hand]]-Table4[[#This Row],[Total]]</f>
        <v>3</v>
      </c>
      <c r="Q207" s="49">
        <f>'Sort by LATE Qty-Low'!AC106</f>
        <v>43298</v>
      </c>
      <c r="R207" s="49">
        <f>'Sort by LATE Qty-Low'!AD106</f>
        <v>43368</v>
      </c>
      <c r="S207" s="50" t="str">
        <f>'Sort by LATE Qty-Low'!AE106</f>
        <v>NH2034bf31 Rev1.2</v>
      </c>
      <c r="T207" s="51" t="str">
        <f>'Sort by LATE Qty-Low'!AF106</f>
        <v>46576</v>
      </c>
      <c r="U207" s="50" t="str">
        <f>'Sort by LATE Qty-Low'!AG106</f>
        <v>6968</v>
      </c>
      <c r="V207" s="52">
        <f>'Sort by LATE Qty-Low'!AH106</f>
        <v>0</v>
      </c>
      <c r="W207" s="52">
        <f>'Sort by LATE Qty-Low'!AK106</f>
        <v>0</v>
      </c>
      <c r="X207" s="52">
        <f>'Sort by LATE Qty-Low'!AL106</f>
        <v>0</v>
      </c>
      <c r="Y207" s="52">
        <f>'Sort by LATE Qty-Low'!AM106</f>
        <v>24</v>
      </c>
      <c r="Z207" s="52">
        <f>'Sort by LATE Qty-Low'!AN106</f>
        <v>0</v>
      </c>
    </row>
    <row r="208" spans="1:26" x14ac:dyDescent="0.25">
      <c r="A208" s="49">
        <v>43308</v>
      </c>
      <c r="B208" s="49">
        <v>43371</v>
      </c>
      <c r="C208" s="50" t="s">
        <v>1730</v>
      </c>
      <c r="D208" s="51" t="s">
        <v>496</v>
      </c>
      <c r="E208" s="50" t="s">
        <v>497</v>
      </c>
      <c r="F208" s="52">
        <v>0</v>
      </c>
      <c r="G208" s="52">
        <v>0</v>
      </c>
      <c r="H208" s="52">
        <v>0</v>
      </c>
      <c r="I208" s="52">
        <v>5</v>
      </c>
      <c r="J208" s="52">
        <v>0</v>
      </c>
      <c r="K208" s="79">
        <f>SUM(F208:J208)</f>
        <v>5</v>
      </c>
      <c r="L208" s="56">
        <f>VLOOKUP(Table4[[#This Row],[Item ID]],'Finished Goods on Hand'!$A$5:$D$5119,4,FALSE)</f>
        <v>5</v>
      </c>
      <c r="M208" s="56">
        <f>Table4[[#This Row],[on Hand]]-Table4[[#This Row],[Total]]</f>
        <v>0</v>
      </c>
      <c r="Q208" s="49">
        <f>'Sort by LATE Qty-Low'!AC107</f>
        <v>43298</v>
      </c>
      <c r="R208" s="49">
        <f>'Sort by LATE Qty-Low'!AD107</f>
        <v>43370</v>
      </c>
      <c r="S208" s="50" t="str">
        <f>'Sort by LATE Qty-Low'!AE107</f>
        <v>NH2057ba29 Rev1.2</v>
      </c>
      <c r="T208" s="51" t="str">
        <f>'Sort by LATE Qty-Low'!AF107</f>
        <v>46571</v>
      </c>
      <c r="U208" s="50" t="str">
        <f>'Sort by LATE Qty-Low'!AG107</f>
        <v>9049</v>
      </c>
      <c r="V208" s="52">
        <f>'Sort by LATE Qty-Low'!AH107</f>
        <v>0</v>
      </c>
      <c r="W208" s="52">
        <f>'Sort by LATE Qty-Low'!AK107</f>
        <v>0</v>
      </c>
      <c r="X208" s="52">
        <f>'Sort by LATE Qty-Low'!AL107</f>
        <v>0</v>
      </c>
      <c r="Y208" s="52">
        <f>'Sort by LATE Qty-Low'!AM107</f>
        <v>24</v>
      </c>
      <c r="Z208" s="52">
        <f>'Sort by LATE Qty-Low'!AN107</f>
        <v>0</v>
      </c>
    </row>
    <row r="209" spans="1:26" x14ac:dyDescent="0.25">
      <c r="A209" s="49">
        <v>43277</v>
      </c>
      <c r="B209" s="49">
        <v>43378</v>
      </c>
      <c r="C209" s="52" t="s">
        <v>1730</v>
      </c>
      <c r="D209" s="78" t="s">
        <v>339</v>
      </c>
      <c r="E209" s="52" t="s">
        <v>340</v>
      </c>
      <c r="F209" s="52">
        <v>0</v>
      </c>
      <c r="G209" s="52">
        <v>0</v>
      </c>
      <c r="H209" s="52">
        <v>0</v>
      </c>
      <c r="I209" s="52">
        <v>0</v>
      </c>
      <c r="J209" s="52">
        <v>12</v>
      </c>
      <c r="K209" s="79">
        <f>SUM(F209:J209)</f>
        <v>12</v>
      </c>
      <c r="L209" s="56">
        <f>VLOOKUP(Table4[[#This Row],[Item ID]],'Finished Goods on Hand'!$A$5:$D$5119,4,FALSE)</f>
        <v>5</v>
      </c>
      <c r="M209" s="56">
        <f>Table4[[#This Row],[on Hand]]-Table4[[#This Row],[Total]]</f>
        <v>-7</v>
      </c>
      <c r="Q209" s="49">
        <f>'Sort by LATE Qty-Low'!AC108</f>
        <v>43335</v>
      </c>
      <c r="R209" s="49">
        <f>'Sort by LATE Qty-Low'!AD108</f>
        <v>43367</v>
      </c>
      <c r="S209" s="50" t="str">
        <f>'Sort by LATE Qty-Low'!AE108</f>
        <v>NH2054bf31 Rev1.4</v>
      </c>
      <c r="T209" s="51" t="str">
        <f>'Sort by LATE Qty-Low'!AF108</f>
        <v>46887</v>
      </c>
      <c r="U209" s="50" t="str">
        <f>'Sort by LATE Qty-Low'!AG108</f>
        <v>5504</v>
      </c>
      <c r="V209" s="52">
        <f>'Sort by LATE Qty-Low'!AH108</f>
        <v>0</v>
      </c>
      <c r="W209" s="52">
        <f>'Sort by LATE Qty-Low'!AK108</f>
        <v>0</v>
      </c>
      <c r="X209" s="52">
        <f>'Sort by LATE Qty-Low'!AL108</f>
        <v>0</v>
      </c>
      <c r="Y209" s="52">
        <f>'Sort by LATE Qty-Low'!AM108</f>
        <v>24</v>
      </c>
      <c r="Z209" s="52">
        <f>'Sort by LATE Qty-Low'!AN108</f>
        <v>0</v>
      </c>
    </row>
    <row r="210" spans="1:26" x14ac:dyDescent="0.25">
      <c r="A210" s="49">
        <v>43300</v>
      </c>
      <c r="B210" s="49">
        <v>43356</v>
      </c>
      <c r="C210" s="50" t="s">
        <v>1731</v>
      </c>
      <c r="D210" s="51" t="s">
        <v>450</v>
      </c>
      <c r="E210" s="50" t="s">
        <v>451</v>
      </c>
      <c r="F210" s="52">
        <v>11</v>
      </c>
      <c r="G210" s="52">
        <v>0</v>
      </c>
      <c r="H210" s="52">
        <v>0</v>
      </c>
      <c r="I210" s="52">
        <v>0</v>
      </c>
      <c r="J210" s="52">
        <v>0</v>
      </c>
      <c r="K210" s="79">
        <f>SUM(F210:J210)</f>
        <v>11</v>
      </c>
      <c r="L210" s="56">
        <f>VLOOKUP(Table4[[#This Row],[Item ID]],'Finished Goods on Hand'!$A$5:$D$5119,4,FALSE)</f>
        <v>10</v>
      </c>
      <c r="M210" s="56">
        <f>Table4[[#This Row],[on Hand]]-Table4[[#This Row],[Total]]</f>
        <v>-1</v>
      </c>
      <c r="Q210" s="49">
        <f>'Sort by LATE Qty-Low'!AC109</f>
        <v>43271</v>
      </c>
      <c r="R210" s="49">
        <f>'Sort by LATE Qty-Low'!AD109</f>
        <v>43368</v>
      </c>
      <c r="S210" s="50" t="str">
        <f>'Sort by LATE Qty-Low'!AE109</f>
        <v>ND2054bf34 Rev1.5</v>
      </c>
      <c r="T210" s="51" t="str">
        <f>'Sort by LATE Qty-Low'!AF109</f>
        <v>46337</v>
      </c>
      <c r="U210" s="50" t="str">
        <f>'Sort by LATE Qty-Low'!AG109</f>
        <v>8264</v>
      </c>
      <c r="V210" s="52">
        <f>'Sort by LATE Qty-Low'!AH109</f>
        <v>0</v>
      </c>
      <c r="W210" s="52">
        <f>'Sort by LATE Qty-Low'!AK109</f>
        <v>0</v>
      </c>
      <c r="X210" s="52">
        <f>'Sort by LATE Qty-Low'!AL109</f>
        <v>0</v>
      </c>
      <c r="Y210" s="52">
        <f>'Sort by LATE Qty-Low'!AM109</f>
        <v>25</v>
      </c>
      <c r="Z210" s="52">
        <f>'Sort by LATE Qty-Low'!AN109</f>
        <v>0</v>
      </c>
    </row>
    <row r="211" spans="1:26" x14ac:dyDescent="0.25">
      <c r="A211" s="49">
        <v>43336</v>
      </c>
      <c r="B211" s="49">
        <v>43364</v>
      </c>
      <c r="C211" s="52" t="s">
        <v>1731</v>
      </c>
      <c r="D211" s="78" t="s">
        <v>1125</v>
      </c>
      <c r="E211" s="52" t="s">
        <v>1126</v>
      </c>
      <c r="F211" s="52">
        <v>0</v>
      </c>
      <c r="G211" s="52">
        <v>0</v>
      </c>
      <c r="H211" s="52">
        <v>6</v>
      </c>
      <c r="I211" s="52">
        <v>0</v>
      </c>
      <c r="J211" s="52">
        <v>0</v>
      </c>
      <c r="K211" s="79">
        <f>SUM(F211:J211)</f>
        <v>6</v>
      </c>
      <c r="L211" s="56">
        <f>VLOOKUP(Table4[[#This Row],[Item ID]],'Finished Goods on Hand'!$A$5:$D$5119,4,FALSE)</f>
        <v>10</v>
      </c>
      <c r="M211" s="56">
        <f>Table4[[#This Row],[on Hand]]-Table4[[#This Row],[Total]]</f>
        <v>4</v>
      </c>
      <c r="Q211" s="49">
        <f>'Sort by LATE Qty-Low'!AC110</f>
        <v>43348</v>
      </c>
      <c r="R211" s="49">
        <f>'Sort by LATE Qty-Low'!AD110</f>
        <v>43371</v>
      </c>
      <c r="S211" s="50" t="str">
        <f>'Sort by LATE Qty-Low'!AE110</f>
        <v>Ni2020bf29-REV2.6</v>
      </c>
      <c r="T211" s="51" t="str">
        <f>'Sort by LATE Qty-Low'!AF110</f>
        <v>46944</v>
      </c>
      <c r="U211" s="50" t="str">
        <f>'Sort by LATE Qty-Low'!AG110</f>
        <v>8740</v>
      </c>
      <c r="V211" s="52">
        <f>'Sort by LATE Qty-Low'!AH110</f>
        <v>0</v>
      </c>
      <c r="W211" s="52">
        <f>'Sort by LATE Qty-Low'!AK110</f>
        <v>0</v>
      </c>
      <c r="X211" s="52">
        <f>'Sort by LATE Qty-Low'!AL110</f>
        <v>0</v>
      </c>
      <c r="Y211" s="52">
        <f>'Sort by LATE Qty-Low'!AM110</f>
        <v>25</v>
      </c>
      <c r="Z211" s="52">
        <f>'Sort by LATE Qty-Low'!AN110</f>
        <v>0</v>
      </c>
    </row>
    <row r="212" spans="1:26" x14ac:dyDescent="0.25">
      <c r="A212" s="49">
        <v>43350</v>
      </c>
      <c r="B212" s="49">
        <v>43371</v>
      </c>
      <c r="C212" s="52" t="s">
        <v>1731</v>
      </c>
      <c r="D212" s="78" t="s">
        <v>1304</v>
      </c>
      <c r="E212" s="52" t="s">
        <v>1305</v>
      </c>
      <c r="F212" s="52">
        <v>0</v>
      </c>
      <c r="G212" s="52">
        <v>0</v>
      </c>
      <c r="H212" s="52">
        <v>0</v>
      </c>
      <c r="I212" s="52">
        <v>1</v>
      </c>
      <c r="J212" s="52">
        <v>0</v>
      </c>
      <c r="K212" s="79">
        <f>SUM(F212:J212)</f>
        <v>1</v>
      </c>
      <c r="L212" s="56">
        <f>VLOOKUP(Table4[[#This Row],[Item ID]],'Finished Goods on Hand'!$A$5:$D$5119,4,FALSE)</f>
        <v>10</v>
      </c>
      <c r="M212" s="56">
        <f>Table4[[#This Row],[on Hand]]-Table4[[#This Row],[Total]]</f>
        <v>9</v>
      </c>
      <c r="Q212" s="49">
        <f>'Sort by LATE Qty-Low'!AC111</f>
        <v>43280</v>
      </c>
      <c r="R212" s="49">
        <f>'Sort by LATE Qty-Low'!AD111</f>
        <v>43392</v>
      </c>
      <c r="S212" s="50" t="str">
        <f>'Sort by LATE Qty-Low'!AE111</f>
        <v>Ni2020bf29-REV2.8</v>
      </c>
      <c r="T212" s="51" t="str">
        <f>'Sort by LATE Qty-Low'!AF111</f>
        <v>46427</v>
      </c>
      <c r="U212" s="50" t="str">
        <f>'Sort by LATE Qty-Low'!AG111</f>
        <v>7605</v>
      </c>
      <c r="V212" s="52">
        <f>'Sort by LATE Qty-Low'!AH111</f>
        <v>0</v>
      </c>
      <c r="W212" s="52">
        <f>'Sort by LATE Qty-Low'!AK111</f>
        <v>0</v>
      </c>
      <c r="X212" s="52">
        <f>'Sort by LATE Qty-Low'!AL111</f>
        <v>0</v>
      </c>
      <c r="Y212" s="52">
        <f>'Sort by LATE Qty-Low'!AM111</f>
        <v>0</v>
      </c>
      <c r="Z212" s="52">
        <f>'Sort by LATE Qty-Low'!AN111</f>
        <v>1</v>
      </c>
    </row>
    <row r="213" spans="1:26" x14ac:dyDescent="0.25">
      <c r="A213" s="49">
        <v>43308</v>
      </c>
      <c r="B213" s="49">
        <v>43369</v>
      </c>
      <c r="C213" s="50" t="s">
        <v>1731</v>
      </c>
      <c r="D213" s="51" t="s">
        <v>489</v>
      </c>
      <c r="E213" s="50" t="s">
        <v>490</v>
      </c>
      <c r="F213" s="52">
        <v>0</v>
      </c>
      <c r="G213" s="52">
        <v>0</v>
      </c>
      <c r="H213" s="52">
        <v>0</v>
      </c>
      <c r="I213" s="52">
        <v>4</v>
      </c>
      <c r="J213" s="52">
        <v>0</v>
      </c>
      <c r="K213" s="79">
        <f>SUM(F213:J213)</f>
        <v>4</v>
      </c>
      <c r="L213" s="56">
        <f>VLOOKUP(Table4[[#This Row],[Item ID]],'Finished Goods on Hand'!$A$5:$D$5119,4,FALSE)</f>
        <v>10</v>
      </c>
      <c r="M213" s="56">
        <f>Table4[[#This Row],[on Hand]]-Table4[[#This Row],[Total]]</f>
        <v>6</v>
      </c>
      <c r="Q213" s="49">
        <f>'Sort by LATE Qty-Low'!AC112</f>
        <v>43327</v>
      </c>
      <c r="R213" s="49">
        <f>'Sort by LATE Qty-Low'!AD112</f>
        <v>43374</v>
      </c>
      <c r="S213" s="50" t="str">
        <f>'Sort by LATE Qty-Low'!AE112</f>
        <v>NL2044bf22-REV5.3</v>
      </c>
      <c r="T213" s="51" t="str">
        <f>'Sort by LATE Qty-Low'!AF112</f>
        <v>46823</v>
      </c>
      <c r="U213" s="50" t="str">
        <f>'Sort by LATE Qty-Low'!AG112</f>
        <v>9631</v>
      </c>
      <c r="V213" s="52">
        <f>'Sort by LATE Qty-Low'!AH112</f>
        <v>0</v>
      </c>
      <c r="W213" s="52">
        <f>'Sort by LATE Qty-Low'!AK112</f>
        <v>0</v>
      </c>
      <c r="X213" s="52">
        <f>'Sort by LATE Qty-Low'!AL112</f>
        <v>0</v>
      </c>
      <c r="Y213" s="52">
        <f>'Sort by LATE Qty-Low'!AM112</f>
        <v>0</v>
      </c>
      <c r="Z213" s="52">
        <f>'Sort by LATE Qty-Low'!AN112</f>
        <v>1</v>
      </c>
    </row>
    <row r="214" spans="1:26" x14ac:dyDescent="0.25">
      <c r="A214" s="49">
        <v>43231</v>
      </c>
      <c r="B214" s="49">
        <v>43349</v>
      </c>
      <c r="C214" s="50" t="s">
        <v>1736</v>
      </c>
      <c r="D214" s="51" t="s">
        <v>141</v>
      </c>
      <c r="E214" s="50" t="s">
        <v>61</v>
      </c>
      <c r="F214" s="52">
        <v>1</v>
      </c>
      <c r="G214" s="52">
        <v>0</v>
      </c>
      <c r="H214" s="52">
        <v>0</v>
      </c>
      <c r="I214" s="52">
        <v>0</v>
      </c>
      <c r="J214" s="52">
        <v>0</v>
      </c>
      <c r="K214" s="79">
        <f>SUM(F214:J214)</f>
        <v>1</v>
      </c>
      <c r="L214" s="56">
        <f>VLOOKUP(Table4[[#This Row],[Item ID]],'Finished Goods on Hand'!$A$5:$D$5119,4,FALSE)</f>
        <v>2</v>
      </c>
      <c r="M214" s="56">
        <f>Table4[[#This Row],[on Hand]]-Table4[[#This Row],[Total]]</f>
        <v>1</v>
      </c>
      <c r="P214" s="49"/>
      <c r="Q214" s="49">
        <f>'Sort by LATE Qty-Low'!AC113</f>
        <v>43325</v>
      </c>
      <c r="R214" s="49">
        <f>'Sort by LATE Qty-Low'!AD113</f>
        <v>43378</v>
      </c>
      <c r="S214" s="50" t="str">
        <f>'Sort by LATE Qty-Low'!AE113</f>
        <v>NL2044bf22-REV5.3</v>
      </c>
      <c r="T214" s="51" t="str">
        <f>'Sort by LATE Qty-Low'!AF113</f>
        <v>46807</v>
      </c>
      <c r="U214" s="50" t="str">
        <f>'Sort by LATE Qty-Low'!AG113</f>
        <v>9532</v>
      </c>
      <c r="V214" s="52">
        <f>'Sort by LATE Qty-Low'!AH113</f>
        <v>0</v>
      </c>
      <c r="W214" s="52">
        <f>'Sort by LATE Qty-Low'!AK113</f>
        <v>0</v>
      </c>
      <c r="X214" s="52">
        <f>'Sort by LATE Qty-Low'!AL113</f>
        <v>0</v>
      </c>
      <c r="Y214" s="52">
        <f>'Sort by LATE Qty-Low'!AM113</f>
        <v>0</v>
      </c>
      <c r="Z214" s="52">
        <f>'Sort by LATE Qty-Low'!AN113</f>
        <v>2</v>
      </c>
    </row>
    <row r="215" spans="1:26" x14ac:dyDescent="0.25">
      <c r="A215" s="49">
        <v>43334</v>
      </c>
      <c r="B215" s="49">
        <v>43364</v>
      </c>
      <c r="C215" s="52" t="s">
        <v>1741</v>
      </c>
      <c r="D215" s="78" t="s">
        <v>1096</v>
      </c>
      <c r="E215" s="52" t="s">
        <v>1097</v>
      </c>
      <c r="F215" s="52">
        <v>0</v>
      </c>
      <c r="G215" s="52">
        <v>0</v>
      </c>
      <c r="H215" s="52">
        <v>2</v>
      </c>
      <c r="I215" s="52">
        <v>0</v>
      </c>
      <c r="J215" s="52">
        <v>0</v>
      </c>
      <c r="K215" s="79">
        <f>SUM(F215:J215)</f>
        <v>2</v>
      </c>
      <c r="L215" s="56">
        <f>VLOOKUP(Table4[[#This Row],[Item ID]],'Finished Goods on Hand'!$A$5:$D$5119,4,FALSE)</f>
        <v>1</v>
      </c>
      <c r="M215" s="56">
        <f>Table4[[#This Row],[on Hand]]-Table4[[#This Row],[Total]]</f>
        <v>-1</v>
      </c>
      <c r="P215" s="49"/>
      <c r="Q215" s="49">
        <f>'Sort by LATE Qty-Low'!AC114</f>
        <v>43327</v>
      </c>
      <c r="R215" s="49">
        <f>'Sort by LATE Qty-Low'!AD114</f>
        <v>43374</v>
      </c>
      <c r="S215" s="50" t="str">
        <f>'Sort by LATE Qty-Low'!AE114</f>
        <v>ND2057bf34-Rev 1.4</v>
      </c>
      <c r="T215" s="51" t="str">
        <f>'Sort by LATE Qty-Low'!AF114</f>
        <v>46830</v>
      </c>
      <c r="U215" s="50" t="str">
        <f>'Sort by LATE Qty-Low'!AG114</f>
        <v>7407</v>
      </c>
      <c r="V215" s="52">
        <f>'Sort by LATE Qty-Low'!AH114</f>
        <v>0</v>
      </c>
      <c r="W215" s="52">
        <f>'Sort by LATE Qty-Low'!AK114</f>
        <v>0</v>
      </c>
      <c r="X215" s="52">
        <f>'Sort by LATE Qty-Low'!AL114</f>
        <v>0</v>
      </c>
      <c r="Y215" s="52">
        <f>'Sort by LATE Qty-Low'!AM114</f>
        <v>0</v>
      </c>
      <c r="Z215" s="52">
        <f>'Sort by LATE Qty-Low'!AN114</f>
        <v>2</v>
      </c>
    </row>
    <row r="216" spans="1:26" x14ac:dyDescent="0.25">
      <c r="A216" s="49">
        <v>43343</v>
      </c>
      <c r="B216" s="49">
        <v>43364</v>
      </c>
      <c r="C216" s="50" t="s">
        <v>1741</v>
      </c>
      <c r="D216" s="51" t="s">
        <v>1219</v>
      </c>
      <c r="E216" s="50" t="s">
        <v>1220</v>
      </c>
      <c r="F216" s="52">
        <v>0</v>
      </c>
      <c r="G216" s="52">
        <v>0</v>
      </c>
      <c r="H216" s="52">
        <v>2</v>
      </c>
      <c r="I216" s="52">
        <v>0</v>
      </c>
      <c r="J216" s="52">
        <v>0</v>
      </c>
      <c r="K216" s="79">
        <f>SUM(F216:J216)</f>
        <v>2</v>
      </c>
      <c r="L216" s="56">
        <f>VLOOKUP(Table4[[#This Row],[Item ID]],'Finished Goods on Hand'!$A$5:$D$5119,4,FALSE)</f>
        <v>1</v>
      </c>
      <c r="M216" s="56">
        <f>Table4[[#This Row],[on Hand]]-Table4[[#This Row],[Total]]</f>
        <v>-1</v>
      </c>
      <c r="P216" s="49"/>
      <c r="Q216" s="49">
        <f>'Sort by LATE Qty-Low'!AC115</f>
        <v>43353</v>
      </c>
      <c r="R216" s="49">
        <f>'Sort by LATE Qty-Low'!AD115</f>
        <v>43374</v>
      </c>
      <c r="S216" s="50" t="str">
        <f>'Sort by LATE Qty-Low'!AE115</f>
        <v>ND2017cy29-REV3.2</v>
      </c>
      <c r="T216" s="51" t="str">
        <f>'Sort by LATE Qty-Low'!AF115</f>
        <v>47018</v>
      </c>
      <c r="U216" s="50" t="str">
        <f>'Sort by LATE Qty-Low'!AG115</f>
        <v>9666</v>
      </c>
      <c r="V216" s="52">
        <f>'Sort by LATE Qty-Low'!AH115</f>
        <v>0</v>
      </c>
      <c r="W216" s="52">
        <f>'Sort by LATE Qty-Low'!AK115</f>
        <v>0</v>
      </c>
      <c r="X216" s="52">
        <f>'Sort by LATE Qty-Low'!AL115</f>
        <v>0</v>
      </c>
      <c r="Y216" s="52">
        <f>'Sort by LATE Qty-Low'!AM115</f>
        <v>0</v>
      </c>
      <c r="Z216" s="52">
        <f>'Sort by LATE Qty-Low'!AN115</f>
        <v>2</v>
      </c>
    </row>
    <row r="217" spans="1:26" x14ac:dyDescent="0.25">
      <c r="A217" s="49">
        <v>43341</v>
      </c>
      <c r="B217" s="49">
        <v>43370</v>
      </c>
      <c r="C217" s="50" t="s">
        <v>1741</v>
      </c>
      <c r="D217" s="51" t="s">
        <v>1213</v>
      </c>
      <c r="E217" s="50" t="s">
        <v>1214</v>
      </c>
      <c r="F217" s="52">
        <v>0</v>
      </c>
      <c r="G217" s="52">
        <v>0</v>
      </c>
      <c r="H217" s="52">
        <v>0</v>
      </c>
      <c r="I217" s="52">
        <v>2</v>
      </c>
      <c r="J217" s="52">
        <v>0</v>
      </c>
      <c r="K217" s="79">
        <f>SUM(F217:J217)</f>
        <v>2</v>
      </c>
      <c r="L217" s="56">
        <f>VLOOKUP(Table4[[#This Row],[Item ID]],'Finished Goods on Hand'!$A$5:$D$5119,4,FALSE)</f>
        <v>1</v>
      </c>
      <c r="M217" s="56">
        <f>Table4[[#This Row],[on Hand]]-Table4[[#This Row],[Total]]</f>
        <v>-1</v>
      </c>
      <c r="P217" s="49"/>
      <c r="Q217" s="49">
        <f>'Sort by LATE Qty-Low'!AC116</f>
        <v>43353</v>
      </c>
      <c r="R217" s="49">
        <f>'Sort by LATE Qty-Low'!AD116</f>
        <v>43374</v>
      </c>
      <c r="S217" s="50" t="str">
        <f>'Sort by LATE Qty-Low'!AE116</f>
        <v>ND2017cy29-REV3.2</v>
      </c>
      <c r="T217" s="51" t="str">
        <f>'Sort by LATE Qty-Low'!AF116</f>
        <v>47019</v>
      </c>
      <c r="U217" s="50" t="str">
        <f>'Sort by LATE Qty-Low'!AG116</f>
        <v>9667</v>
      </c>
      <c r="V217" s="52">
        <f>'Sort by LATE Qty-Low'!AH116</f>
        <v>0</v>
      </c>
      <c r="W217" s="52">
        <f>'Sort by LATE Qty-Low'!AK116</f>
        <v>0</v>
      </c>
      <c r="X217" s="52">
        <f>'Sort by LATE Qty-Low'!AL116</f>
        <v>0</v>
      </c>
      <c r="Y217" s="52">
        <f>'Sort by LATE Qty-Low'!AM116</f>
        <v>0</v>
      </c>
      <c r="Z217" s="52">
        <f>'Sort by LATE Qty-Low'!AN116</f>
        <v>2</v>
      </c>
    </row>
    <row r="218" spans="1:26" x14ac:dyDescent="0.25">
      <c r="A218" s="49">
        <v>43350</v>
      </c>
      <c r="B218" s="49">
        <v>43371</v>
      </c>
      <c r="C218" s="50" t="s">
        <v>1741</v>
      </c>
      <c r="D218" s="51" t="s">
        <v>1300</v>
      </c>
      <c r="E218" s="50" t="s">
        <v>1301</v>
      </c>
      <c r="F218" s="52">
        <v>0</v>
      </c>
      <c r="G218" s="52">
        <v>0</v>
      </c>
      <c r="H218" s="52">
        <v>0</v>
      </c>
      <c r="I218" s="52">
        <v>2</v>
      </c>
      <c r="J218" s="52">
        <v>0</v>
      </c>
      <c r="K218" s="79">
        <f>SUM(F218:J218)</f>
        <v>2</v>
      </c>
      <c r="L218" s="56">
        <f>VLOOKUP(Table4[[#This Row],[Item ID]],'Finished Goods on Hand'!$A$5:$D$5119,4,FALSE)</f>
        <v>1</v>
      </c>
      <c r="M218" s="56">
        <f>Table4[[#This Row],[on Hand]]-Table4[[#This Row],[Total]]</f>
        <v>-1</v>
      </c>
      <c r="P218" s="49"/>
      <c r="Q218" s="49">
        <f>'Sort by LATE Qty-Low'!AC117</f>
        <v>43348</v>
      </c>
      <c r="R218" s="49">
        <f>'Sort by LATE Qty-Low'!AD117</f>
        <v>43378</v>
      </c>
      <c r="S218" s="50" t="str">
        <f>'Sort by LATE Qty-Low'!AE117</f>
        <v>PH3059bf25 Rev 1.4</v>
      </c>
      <c r="T218" s="51" t="str">
        <f>'Sort by LATE Qty-Low'!AF117</f>
        <v>46955</v>
      </c>
      <c r="U218" s="50" t="str">
        <f>'Sort by LATE Qty-Low'!AG117</f>
        <v>4964</v>
      </c>
      <c r="V218" s="52">
        <f>'Sort by LATE Qty-Low'!AH117</f>
        <v>0</v>
      </c>
      <c r="W218" s="52">
        <f>'Sort by LATE Qty-Low'!AK117</f>
        <v>0</v>
      </c>
      <c r="X218" s="52">
        <f>'Sort by LATE Qty-Low'!AL117</f>
        <v>0</v>
      </c>
      <c r="Y218" s="52">
        <f>'Sort by LATE Qty-Low'!AM117</f>
        <v>0</v>
      </c>
      <c r="Z218" s="52">
        <f>'Sort by LATE Qty-Low'!AN117</f>
        <v>3</v>
      </c>
    </row>
    <row r="219" spans="1:26" x14ac:dyDescent="0.25">
      <c r="A219" s="49">
        <v>43327</v>
      </c>
      <c r="B219" s="49">
        <v>43374</v>
      </c>
      <c r="C219" s="52" t="s">
        <v>1741</v>
      </c>
      <c r="D219" s="78" t="s">
        <v>780</v>
      </c>
      <c r="E219" s="52" t="s">
        <v>781</v>
      </c>
      <c r="F219" s="52">
        <v>0</v>
      </c>
      <c r="G219" s="52">
        <v>0</v>
      </c>
      <c r="H219" s="52">
        <v>0</v>
      </c>
      <c r="I219" s="52">
        <v>0</v>
      </c>
      <c r="J219" s="52">
        <v>1</v>
      </c>
      <c r="K219" s="79">
        <f>SUM(F219:J219)</f>
        <v>1</v>
      </c>
      <c r="L219" s="56">
        <f>VLOOKUP(Table4[[#This Row],[Item ID]],'Finished Goods on Hand'!$A$5:$D$5119,4,FALSE)</f>
        <v>1</v>
      </c>
      <c r="M219" s="56">
        <f>Table4[[#This Row],[on Hand]]-Table4[[#This Row],[Total]]</f>
        <v>0</v>
      </c>
      <c r="P219" s="49"/>
      <c r="Q219" s="49">
        <f>'Sort by LATE Qty-Low'!AC118</f>
        <v>43340</v>
      </c>
      <c r="R219" s="49">
        <f>'Sort by LATE Qty-Low'!AD118</f>
        <v>43375</v>
      </c>
      <c r="S219" s="50" t="str">
        <f>'Sort by LATE Qty-Low'!AE118</f>
        <v>NH2054bf34 Rev1.9</v>
      </c>
      <c r="T219" s="51" t="str">
        <f>'Sort by LATE Qty-Low'!AF118</f>
        <v>46918</v>
      </c>
      <c r="U219" s="50" t="str">
        <f>'Sort by LATE Qty-Low'!AG118</f>
        <v>7367</v>
      </c>
      <c r="V219" s="52">
        <f>'Sort by LATE Qty-Low'!AH118</f>
        <v>0</v>
      </c>
      <c r="W219" s="52">
        <f>'Sort by LATE Qty-Low'!AK118</f>
        <v>0</v>
      </c>
      <c r="X219" s="52">
        <f>'Sort by LATE Qty-Low'!AL118</f>
        <v>0</v>
      </c>
      <c r="Y219" s="52">
        <f>'Sort by LATE Qty-Low'!AM118</f>
        <v>0</v>
      </c>
      <c r="Z219" s="52">
        <f>'Sort by LATE Qty-Low'!AN118</f>
        <v>4</v>
      </c>
    </row>
    <row r="220" spans="1:26" x14ac:dyDescent="0.25">
      <c r="A220" s="49">
        <v>43325</v>
      </c>
      <c r="B220" s="49">
        <v>43378</v>
      </c>
      <c r="C220" s="52" t="s">
        <v>1741</v>
      </c>
      <c r="D220" s="78" t="s">
        <v>767</v>
      </c>
      <c r="E220" s="52" t="s">
        <v>492</v>
      </c>
      <c r="F220" s="52">
        <v>0</v>
      </c>
      <c r="G220" s="52">
        <v>0</v>
      </c>
      <c r="H220" s="52">
        <v>0</v>
      </c>
      <c r="I220" s="52">
        <v>0</v>
      </c>
      <c r="J220" s="52">
        <v>2</v>
      </c>
      <c r="K220" s="79">
        <f>SUM(F220:J220)</f>
        <v>2</v>
      </c>
      <c r="L220" s="56">
        <f>VLOOKUP(Table4[[#This Row],[Item ID]],'Finished Goods on Hand'!$A$5:$D$5119,4,FALSE)</f>
        <v>1</v>
      </c>
      <c r="M220" s="56">
        <f>Table4[[#This Row],[on Hand]]-Table4[[#This Row],[Total]]</f>
        <v>-1</v>
      </c>
      <c r="P220" s="49"/>
      <c r="Q220" s="49">
        <f>'Sort by LATE Qty-Low'!AC119</f>
        <v>43353</v>
      </c>
      <c r="R220" s="49">
        <f>'Sort by LATE Qty-Low'!AD119</f>
        <v>43374</v>
      </c>
      <c r="S220" s="50" t="str">
        <f>'Sort by LATE Qty-Low'!AE119</f>
        <v>ND2034bf34 Rev1.4</v>
      </c>
      <c r="T220" s="51" t="str">
        <f>'Sort by LATE Qty-Low'!AF119</f>
        <v>47025</v>
      </c>
      <c r="U220" s="50" t="str">
        <f>'Sort by LATE Qty-Low'!AG119</f>
        <v>5372</v>
      </c>
      <c r="V220" s="52">
        <f>'Sort by LATE Qty-Low'!AH119</f>
        <v>0</v>
      </c>
      <c r="W220" s="52">
        <f>'Sort by LATE Qty-Low'!AK119</f>
        <v>0</v>
      </c>
      <c r="X220" s="52">
        <f>'Sort by LATE Qty-Low'!AL119</f>
        <v>0</v>
      </c>
      <c r="Y220" s="52">
        <f>'Sort by LATE Qty-Low'!AM119</f>
        <v>0</v>
      </c>
      <c r="Z220" s="52">
        <f>'Sort by LATE Qty-Low'!AN119</f>
        <v>4</v>
      </c>
    </row>
    <row r="221" spans="1:26" x14ac:dyDescent="0.25">
      <c r="A221" s="49">
        <v>43348</v>
      </c>
      <c r="B221" s="49">
        <v>43378</v>
      </c>
      <c r="C221" s="50" t="s">
        <v>1741</v>
      </c>
      <c r="D221" s="51" t="s">
        <v>1243</v>
      </c>
      <c r="E221" s="50" t="s">
        <v>51</v>
      </c>
      <c r="F221" s="52">
        <v>0</v>
      </c>
      <c r="G221" s="52">
        <v>0</v>
      </c>
      <c r="H221" s="52">
        <v>0</v>
      </c>
      <c r="I221" s="52">
        <v>0</v>
      </c>
      <c r="J221" s="52">
        <v>6</v>
      </c>
      <c r="K221" s="79">
        <f>SUM(F221:J221)</f>
        <v>6</v>
      </c>
      <c r="L221" s="56">
        <f>VLOOKUP(Table4[[#This Row],[Item ID]],'Finished Goods on Hand'!$A$5:$D$5119,4,FALSE)</f>
        <v>1</v>
      </c>
      <c r="M221" s="56">
        <f>Table4[[#This Row],[on Hand]]-Table4[[#This Row],[Total]]</f>
        <v>-5</v>
      </c>
      <c r="P221" s="49"/>
      <c r="Q221" s="49">
        <f>'Sort by LATE Qty-Low'!AC120</f>
        <v>43353</v>
      </c>
      <c r="R221" s="49">
        <f>'Sort by LATE Qty-Low'!AD120</f>
        <v>43374</v>
      </c>
      <c r="S221" s="50" t="str">
        <f>'Sort by LATE Qty-Low'!AE120</f>
        <v>ND2054bf34 Rev1.5</v>
      </c>
      <c r="T221" s="51" t="str">
        <f>'Sort by LATE Qty-Low'!AF120</f>
        <v>47025</v>
      </c>
      <c r="U221" s="50" t="str">
        <f>'Sort by LATE Qty-Low'!AG120</f>
        <v>5372</v>
      </c>
      <c r="V221" s="52">
        <f>'Sort by LATE Qty-Low'!AH120</f>
        <v>0</v>
      </c>
      <c r="W221" s="52">
        <f>'Sort by LATE Qty-Low'!AK120</f>
        <v>0</v>
      </c>
      <c r="X221" s="52">
        <f>'Sort by LATE Qty-Low'!AL120</f>
        <v>0</v>
      </c>
      <c r="Y221" s="52">
        <f>'Sort by LATE Qty-Low'!AM120</f>
        <v>0</v>
      </c>
      <c r="Z221" s="52">
        <f>'Sort by LATE Qty-Low'!AN120</f>
        <v>4</v>
      </c>
    </row>
    <row r="222" spans="1:26" x14ac:dyDescent="0.25">
      <c r="A222" s="49">
        <v>43299</v>
      </c>
      <c r="B222" s="49">
        <v>43369</v>
      </c>
      <c r="C222" s="50" t="s">
        <v>1742</v>
      </c>
      <c r="D222" s="51" t="s">
        <v>443</v>
      </c>
      <c r="E222" s="50" t="s">
        <v>68</v>
      </c>
      <c r="F222" s="52">
        <v>0</v>
      </c>
      <c r="G222" s="52">
        <v>0</v>
      </c>
      <c r="H222" s="52">
        <v>0</v>
      </c>
      <c r="I222" s="52">
        <v>3</v>
      </c>
      <c r="J222" s="52">
        <v>0</v>
      </c>
      <c r="K222" s="79">
        <f>SUM(F222:J222)</f>
        <v>3</v>
      </c>
      <c r="L222" s="56">
        <f>VLOOKUP(Table4[[#This Row],[Item ID]],'Finished Goods on Hand'!$A$5:$D$5119,4,FALSE)</f>
        <v>3</v>
      </c>
      <c r="M222" s="56">
        <f>Table4[[#This Row],[on Hand]]-Table4[[#This Row],[Total]]</f>
        <v>0</v>
      </c>
      <c r="P222" s="49"/>
      <c r="Q222" s="49">
        <f>'Sort by LATE Qty-Low'!AC121</f>
        <v>43325</v>
      </c>
      <c r="R222" s="49">
        <f>'Sort by LATE Qty-Low'!AD121</f>
        <v>43378</v>
      </c>
      <c r="S222" s="50" t="str">
        <f>'Sort by LATE Qty-Low'!AE121</f>
        <v>Ni2020as29-REV2.4</v>
      </c>
      <c r="T222" s="51" t="str">
        <f>'Sort by LATE Qty-Low'!AF121</f>
        <v>46812</v>
      </c>
      <c r="U222" s="50" t="str">
        <f>'Sort by LATE Qty-Low'!AG121</f>
        <v>6615</v>
      </c>
      <c r="V222" s="52">
        <f>'Sort by LATE Qty-Low'!AH121</f>
        <v>0</v>
      </c>
      <c r="W222" s="52">
        <f>'Sort by LATE Qty-Low'!AK121</f>
        <v>0</v>
      </c>
      <c r="X222" s="52">
        <f>'Sort by LATE Qty-Low'!AL121</f>
        <v>0</v>
      </c>
      <c r="Y222" s="52">
        <f>'Sort by LATE Qty-Low'!AM121</f>
        <v>0</v>
      </c>
      <c r="Z222" s="52">
        <f>'Sort by LATE Qty-Low'!AN121</f>
        <v>6</v>
      </c>
    </row>
    <row r="223" spans="1:26" x14ac:dyDescent="0.25">
      <c r="A223" s="49">
        <v>43348</v>
      </c>
      <c r="B223" s="49">
        <v>43371</v>
      </c>
      <c r="C223" s="52" t="s">
        <v>1744</v>
      </c>
      <c r="D223" s="78" t="s">
        <v>1239</v>
      </c>
      <c r="E223" s="52" t="s">
        <v>1240</v>
      </c>
      <c r="F223" s="52">
        <v>0</v>
      </c>
      <c r="G223" s="52">
        <v>0</v>
      </c>
      <c r="H223" s="52">
        <v>0</v>
      </c>
      <c r="I223" s="52">
        <v>4</v>
      </c>
      <c r="J223" s="52">
        <v>0</v>
      </c>
      <c r="K223" s="79">
        <f>SUM(F223:J223)</f>
        <v>4</v>
      </c>
      <c r="L223" s="56">
        <f>VLOOKUP(Table4[[#This Row],[Item ID]],'Finished Goods on Hand'!$A$5:$D$5119,4,FALSE)</f>
        <v>0</v>
      </c>
      <c r="M223" s="56">
        <f>Table4[[#This Row],[on Hand]]-Table4[[#This Row],[Total]]</f>
        <v>-4</v>
      </c>
      <c r="P223" s="49"/>
      <c r="Q223" s="49">
        <f>'Sort by LATE Qty-Low'!AC122</f>
        <v>43348</v>
      </c>
      <c r="R223" s="49">
        <f>'Sort by LATE Qty-Low'!AD122</f>
        <v>43378</v>
      </c>
      <c r="S223" s="50" t="str">
        <f>'Sort by LATE Qty-Low'!AE122</f>
        <v>NL2044bf22-REV5.3</v>
      </c>
      <c r="T223" s="51" t="str">
        <f>'Sort by LATE Qty-Low'!AF122</f>
        <v>46955</v>
      </c>
      <c r="U223" s="50" t="str">
        <f>'Sort by LATE Qty-Low'!AG122</f>
        <v>4964</v>
      </c>
      <c r="V223" s="52">
        <f>'Sort by LATE Qty-Low'!AH122</f>
        <v>0</v>
      </c>
      <c r="W223" s="52">
        <f>'Sort by LATE Qty-Low'!AK122</f>
        <v>0</v>
      </c>
      <c r="X223" s="52">
        <f>'Sort by LATE Qty-Low'!AL122</f>
        <v>0</v>
      </c>
      <c r="Y223" s="52">
        <f>'Sort by LATE Qty-Low'!AM122</f>
        <v>0</v>
      </c>
      <c r="Z223" s="52">
        <f>'Sort by LATE Qty-Low'!AN122</f>
        <v>6</v>
      </c>
    </row>
    <row r="224" spans="1:26" x14ac:dyDescent="0.25">
      <c r="A224" s="49">
        <v>43299</v>
      </c>
      <c r="B224" s="49">
        <v>43369</v>
      </c>
      <c r="C224" s="50" t="s">
        <v>1744</v>
      </c>
      <c r="D224" s="51" t="s">
        <v>443</v>
      </c>
      <c r="E224" s="50" t="s">
        <v>68</v>
      </c>
      <c r="F224" s="52">
        <v>0</v>
      </c>
      <c r="G224" s="52">
        <v>0</v>
      </c>
      <c r="H224" s="52">
        <v>0</v>
      </c>
      <c r="I224" s="52">
        <v>21</v>
      </c>
      <c r="J224" s="52">
        <v>0</v>
      </c>
      <c r="K224" s="79">
        <f>SUM(F224:J224)</f>
        <v>21</v>
      </c>
      <c r="L224" s="56">
        <f>VLOOKUP(Table4[[#This Row],[Item ID]],'Finished Goods on Hand'!$A$5:$D$5119,4,FALSE)</f>
        <v>0</v>
      </c>
      <c r="M224" s="56">
        <f>Table4[[#This Row],[on Hand]]-Table4[[#This Row],[Total]]</f>
        <v>-21</v>
      </c>
      <c r="P224" s="49"/>
      <c r="Q224" s="49">
        <f>'Sort by LATE Qty-Low'!AC123</f>
        <v>43348</v>
      </c>
      <c r="R224" s="49">
        <f>'Sort by LATE Qty-Low'!AD123</f>
        <v>43378</v>
      </c>
      <c r="S224" s="50" t="str">
        <f>'Sort by LATE Qty-Low'!AE123</f>
        <v>NJ1020afP-REV4.1</v>
      </c>
      <c r="T224" s="51" t="str">
        <f>'Sort by LATE Qty-Low'!AF123</f>
        <v>46955</v>
      </c>
      <c r="U224" s="50" t="str">
        <f>'Sort by LATE Qty-Low'!AG123</f>
        <v>4964</v>
      </c>
      <c r="V224" s="52">
        <f>'Sort by LATE Qty-Low'!AH123</f>
        <v>0</v>
      </c>
      <c r="W224" s="52">
        <f>'Sort by LATE Qty-Low'!AK123</f>
        <v>0</v>
      </c>
      <c r="X224" s="52">
        <f>'Sort by LATE Qty-Low'!AL123</f>
        <v>0</v>
      </c>
      <c r="Y224" s="52">
        <f>'Sort by LATE Qty-Low'!AM123</f>
        <v>0</v>
      </c>
      <c r="Z224" s="52">
        <f>'Sort by LATE Qty-Low'!AN123</f>
        <v>8</v>
      </c>
    </row>
    <row r="225" spans="1:26" x14ac:dyDescent="0.25">
      <c r="A225" s="49">
        <v>43220</v>
      </c>
      <c r="B225" s="49">
        <v>43612</v>
      </c>
      <c r="C225" s="52" t="s">
        <v>1746</v>
      </c>
      <c r="D225" s="78" t="s">
        <v>191</v>
      </c>
      <c r="E225" s="52" t="s">
        <v>192</v>
      </c>
      <c r="F225" s="52">
        <v>12</v>
      </c>
      <c r="G225" s="52">
        <v>0</v>
      </c>
      <c r="H225" s="52">
        <v>0</v>
      </c>
      <c r="I225" s="52">
        <v>0</v>
      </c>
      <c r="J225" s="52">
        <v>0</v>
      </c>
      <c r="K225" s="79">
        <f>SUM(F225:J225)</f>
        <v>12</v>
      </c>
      <c r="L225" s="56">
        <f>VLOOKUP(Table4[[#This Row],[Item ID]],'Finished Goods on Hand'!$A$5:$D$5119,4,FALSE)</f>
        <v>1</v>
      </c>
      <c r="M225" s="56">
        <f>Table4[[#This Row],[on Hand]]-Table4[[#This Row],[Total]]</f>
        <v>-11</v>
      </c>
      <c r="P225" s="49"/>
      <c r="Q225" s="49">
        <f>'Sort by LATE Qty-Low'!AC124</f>
        <v>43332</v>
      </c>
      <c r="R225" s="49">
        <f>'Sort by LATE Qty-Low'!AD124</f>
        <v>43378</v>
      </c>
      <c r="S225" s="50" t="str">
        <f>'Sort by LATE Qty-Low'!AE124</f>
        <v>RH2024bf34-REV2.0</v>
      </c>
      <c r="T225" s="51" t="str">
        <f>'Sort by LATE Qty-Low'!AF124</f>
        <v>46855</v>
      </c>
      <c r="U225" s="50" t="str">
        <f>'Sort by LATE Qty-Low'!AG124</f>
        <v>6415</v>
      </c>
      <c r="V225" s="52">
        <f>'Sort by LATE Qty-Low'!AH124</f>
        <v>0</v>
      </c>
      <c r="W225" s="52">
        <f>'Sort by LATE Qty-Low'!AK124</f>
        <v>0</v>
      </c>
      <c r="X225" s="52">
        <f>'Sort by LATE Qty-Low'!AL124</f>
        <v>0</v>
      </c>
      <c r="Y225" s="52">
        <f>'Sort by LATE Qty-Low'!AM124</f>
        <v>0</v>
      </c>
      <c r="Z225" s="52">
        <f>'Sort by LATE Qty-Low'!AN124</f>
        <v>10</v>
      </c>
    </row>
    <row r="226" spans="1:26" x14ac:dyDescent="0.25">
      <c r="A226" s="49">
        <v>43348</v>
      </c>
      <c r="B226" s="49">
        <v>43371</v>
      </c>
      <c r="C226" s="52" t="s">
        <v>1746</v>
      </c>
      <c r="D226" s="78" t="s">
        <v>1238</v>
      </c>
      <c r="E226" s="52" t="s">
        <v>412</v>
      </c>
      <c r="F226" s="52">
        <v>0</v>
      </c>
      <c r="G226" s="52">
        <v>0</v>
      </c>
      <c r="H226" s="52">
        <v>0</v>
      </c>
      <c r="I226" s="52">
        <v>4</v>
      </c>
      <c r="J226" s="52">
        <v>0</v>
      </c>
      <c r="K226" s="79">
        <f>SUM(F226:J226)</f>
        <v>4</v>
      </c>
      <c r="L226" s="56">
        <f>VLOOKUP(Table4[[#This Row],[Item ID]],'Finished Goods on Hand'!$A$5:$D$5119,4,FALSE)</f>
        <v>1</v>
      </c>
      <c r="M226" s="56">
        <f>Table4[[#This Row],[on Hand]]-Table4[[#This Row],[Total]]</f>
        <v>-3</v>
      </c>
      <c r="P226" s="49"/>
      <c r="Q226" s="49">
        <f>'Sort by LATE Qty-Low'!AC125</f>
        <v>43342</v>
      </c>
      <c r="R226" s="49">
        <f>'Sort by LATE Qty-Low'!AD125</f>
        <v>43378</v>
      </c>
      <c r="S226" s="50" t="str">
        <f>'Sort by LATE Qty-Low'!AE125</f>
        <v>PH2054bf34 Rev 1.3</v>
      </c>
      <c r="T226" s="51" t="str">
        <f>'Sort by LATE Qty-Low'!AF125</f>
        <v>46930</v>
      </c>
      <c r="U226" s="50" t="str">
        <f>'Sort by LATE Qty-Low'!AG125</f>
        <v>8453</v>
      </c>
      <c r="V226" s="52">
        <f>'Sort by LATE Qty-Low'!AH125</f>
        <v>0</v>
      </c>
      <c r="W226" s="52">
        <f>'Sort by LATE Qty-Low'!AK125</f>
        <v>0</v>
      </c>
      <c r="X226" s="52">
        <f>'Sort by LATE Qty-Low'!AL125</f>
        <v>0</v>
      </c>
      <c r="Y226" s="52">
        <f>'Sort by LATE Qty-Low'!AM125</f>
        <v>0</v>
      </c>
      <c r="Z226" s="52">
        <f>'Sort by LATE Qty-Low'!AN125</f>
        <v>10</v>
      </c>
    </row>
    <row r="227" spans="1:26" x14ac:dyDescent="0.25">
      <c r="A227" s="49">
        <v>43348</v>
      </c>
      <c r="B227" s="49">
        <v>43355</v>
      </c>
      <c r="C227" s="52" t="s">
        <v>1578</v>
      </c>
      <c r="D227" s="78" t="s">
        <v>1225</v>
      </c>
      <c r="E227" s="52" t="s">
        <v>14</v>
      </c>
      <c r="F227" s="52">
        <v>0</v>
      </c>
      <c r="G227" s="52">
        <v>18</v>
      </c>
      <c r="H227" s="52">
        <v>0</v>
      </c>
      <c r="I227" s="52">
        <v>0</v>
      </c>
      <c r="J227" s="52">
        <v>0</v>
      </c>
      <c r="K227" s="12">
        <f>SUM(F227:J227)</f>
        <v>18</v>
      </c>
      <c r="L227" s="56">
        <f>VLOOKUP(Table4[[#This Row],[Item ID]],'Finished Goods on Hand'!$A$5:$D$5119,4,FALSE)</f>
        <v>0</v>
      </c>
      <c r="M227" s="56">
        <f>Table4[[#This Row],[on Hand]]-Table4[[#This Row],[Total]]</f>
        <v>-18</v>
      </c>
      <c r="P227" s="49"/>
      <c r="Q227" s="49">
        <f>'Sort by LATE Qty-Low'!AC126</f>
        <v>43277</v>
      </c>
      <c r="R227" s="49">
        <f>'Sort by LATE Qty-Low'!AD126</f>
        <v>43378</v>
      </c>
      <c r="S227" s="50" t="str">
        <f>'Sort by LATE Qty-Low'!AE126</f>
        <v>ND2054bf34 Rev1.4</v>
      </c>
      <c r="T227" s="51" t="str">
        <f>'Sort by LATE Qty-Low'!AF126</f>
        <v>46388</v>
      </c>
      <c r="U227" s="50" t="str">
        <f>'Sort by LATE Qty-Low'!AG126</f>
        <v>9562</v>
      </c>
      <c r="V227" s="52">
        <f>'Sort by LATE Qty-Low'!AH126</f>
        <v>0</v>
      </c>
      <c r="W227" s="52">
        <f>'Sort by LATE Qty-Low'!AK126</f>
        <v>0</v>
      </c>
      <c r="X227" s="52">
        <f>'Sort by LATE Qty-Low'!AL126</f>
        <v>0</v>
      </c>
      <c r="Y227" s="52">
        <f>'Sort by LATE Qty-Low'!AM126</f>
        <v>0</v>
      </c>
      <c r="Z227" s="52">
        <f>'Sort by LATE Qty-Low'!AN126</f>
        <v>12</v>
      </c>
    </row>
    <row r="228" spans="1:26" x14ac:dyDescent="0.25">
      <c r="A228" s="49">
        <v>43342</v>
      </c>
      <c r="B228" s="49">
        <v>43378</v>
      </c>
      <c r="C228" s="52" t="s">
        <v>1750</v>
      </c>
      <c r="D228" s="78" t="s">
        <v>1216</v>
      </c>
      <c r="E228" s="52" t="s">
        <v>1217</v>
      </c>
      <c r="F228" s="52">
        <v>0</v>
      </c>
      <c r="G228" s="52">
        <v>0</v>
      </c>
      <c r="H228" s="52">
        <v>0</v>
      </c>
      <c r="I228" s="52">
        <v>0</v>
      </c>
      <c r="J228" s="52">
        <v>10</v>
      </c>
      <c r="K228" s="79">
        <f>SUM(F228:J228)</f>
        <v>10</v>
      </c>
      <c r="L228" s="56">
        <f>VLOOKUP(Table4[[#This Row],[Item ID]],'Finished Goods on Hand'!$A$5:$D$5119,4,FALSE)</f>
        <v>10</v>
      </c>
      <c r="M228" s="56">
        <f>Table4[[#This Row],[on Hand]]-Table4[[#This Row],[Total]]</f>
        <v>0</v>
      </c>
      <c r="P228" s="49"/>
      <c r="Q228" s="49">
        <f>'Sort by LATE Qty-Low'!AC127</f>
        <v>43277</v>
      </c>
      <c r="R228" s="49">
        <f>'Sort by LATE Qty-Low'!AD127</f>
        <v>43378</v>
      </c>
      <c r="S228" s="50" t="str">
        <f>'Sort by LATE Qty-Low'!AE127</f>
        <v>NH2054bf34 Rev1.9</v>
      </c>
      <c r="T228" s="51" t="str">
        <f>'Sort by LATE Qty-Low'!AF127</f>
        <v>46388</v>
      </c>
      <c r="U228" s="50" t="str">
        <f>'Sort by LATE Qty-Low'!AG127</f>
        <v>9562</v>
      </c>
      <c r="V228" s="52">
        <f>'Sort by LATE Qty-Low'!AH127</f>
        <v>0</v>
      </c>
      <c r="W228" s="52">
        <f>'Sort by LATE Qty-Low'!AK127</f>
        <v>0</v>
      </c>
      <c r="X228" s="52">
        <f>'Sort by LATE Qty-Low'!AL127</f>
        <v>0</v>
      </c>
      <c r="Y228" s="52">
        <f>'Sort by LATE Qty-Low'!AM127</f>
        <v>0</v>
      </c>
      <c r="Z228" s="52">
        <f>'Sort by LATE Qty-Low'!AN127</f>
        <v>12</v>
      </c>
    </row>
    <row r="229" spans="1:26" x14ac:dyDescent="0.25">
      <c r="A229" s="49">
        <v>43336</v>
      </c>
      <c r="B229" s="49">
        <v>43364</v>
      </c>
      <c r="C229" s="50" t="s">
        <v>1755</v>
      </c>
      <c r="D229" s="51" t="s">
        <v>1124</v>
      </c>
      <c r="E229" s="50" t="s">
        <v>93</v>
      </c>
      <c r="F229" s="52">
        <v>0</v>
      </c>
      <c r="G229" s="52">
        <v>0</v>
      </c>
      <c r="H229" s="52">
        <v>2</v>
      </c>
      <c r="I229" s="52">
        <v>0</v>
      </c>
      <c r="J229" s="52">
        <v>0</v>
      </c>
      <c r="K229" s="79">
        <f>SUM(F229:J229)</f>
        <v>2</v>
      </c>
      <c r="L229" s="56">
        <f>VLOOKUP(Table4[[#This Row],[Item ID]],'Finished Goods on Hand'!$A$5:$D$5119,4,FALSE)</f>
        <v>2</v>
      </c>
      <c r="M229" s="56">
        <f>Table4[[#This Row],[on Hand]]-Table4[[#This Row],[Total]]</f>
        <v>0</v>
      </c>
      <c r="P229" s="49"/>
      <c r="Q229" s="49">
        <f>'Sort by LATE Qty-Low'!AC128</f>
        <v>43277</v>
      </c>
      <c r="R229" s="49">
        <f>'Sort by LATE Qty-Low'!AD128</f>
        <v>43378</v>
      </c>
      <c r="S229" s="50" t="str">
        <f>'Sort by LATE Qty-Low'!AE128</f>
        <v>NH2054bf34 Rev1.9</v>
      </c>
      <c r="T229" s="51" t="str">
        <f>'Sort by LATE Qty-Low'!AF128</f>
        <v>46387</v>
      </c>
      <c r="U229" s="50" t="str">
        <f>'Sort by LATE Qty-Low'!AG128</f>
        <v>4059</v>
      </c>
      <c r="V229" s="52">
        <f>'Sort by LATE Qty-Low'!AH128</f>
        <v>0</v>
      </c>
      <c r="W229" s="52">
        <f>'Sort by LATE Qty-Low'!AK128</f>
        <v>0</v>
      </c>
      <c r="X229" s="52">
        <f>'Sort by LATE Qty-Low'!AL128</f>
        <v>0</v>
      </c>
      <c r="Y229" s="52">
        <f>'Sort by LATE Qty-Low'!AM128</f>
        <v>0</v>
      </c>
      <c r="Z229" s="52">
        <f>'Sort by LATE Qty-Low'!AN128</f>
        <v>12</v>
      </c>
    </row>
    <row r="230" spans="1:26" x14ac:dyDescent="0.25">
      <c r="A230" s="49">
        <v>43325</v>
      </c>
      <c r="B230" s="49">
        <v>43360</v>
      </c>
      <c r="C230" s="50" t="s">
        <v>1757</v>
      </c>
      <c r="D230" s="51" t="s">
        <v>761</v>
      </c>
      <c r="E230" s="50" t="s">
        <v>762</v>
      </c>
      <c r="F230" s="52">
        <v>0</v>
      </c>
      <c r="G230" s="52">
        <v>0</v>
      </c>
      <c r="H230" s="52">
        <v>1</v>
      </c>
      <c r="I230" s="52">
        <v>0</v>
      </c>
      <c r="J230" s="52">
        <v>0</v>
      </c>
      <c r="K230" s="79">
        <f>SUM(F230:J230)</f>
        <v>1</v>
      </c>
      <c r="L230" s="56">
        <f>VLOOKUP(Table4[[#This Row],[Item ID]],'Finished Goods on Hand'!$A$5:$D$5119,4,FALSE)</f>
        <v>-1</v>
      </c>
      <c r="M230" s="56">
        <f>Table4[[#This Row],[on Hand]]-Table4[[#This Row],[Total]]</f>
        <v>-2</v>
      </c>
      <c r="Q230" s="49">
        <f>'Sort by LATE Qty-Low'!AC129</f>
        <v>43277</v>
      </c>
      <c r="R230" s="49">
        <f>'Sort by LATE Qty-Low'!AD129</f>
        <v>43378</v>
      </c>
      <c r="S230" s="50" t="str">
        <f>'Sort by LATE Qty-Low'!AE129</f>
        <v>NL2024bf22-REV4.6</v>
      </c>
      <c r="T230" s="51" t="str">
        <f>'Sort by LATE Qty-Low'!AF129</f>
        <v>46386</v>
      </c>
      <c r="U230" s="50" t="str">
        <f>'Sort by LATE Qty-Low'!AG129</f>
        <v>8306</v>
      </c>
      <c r="V230" s="52">
        <f>'Sort by LATE Qty-Low'!AH129</f>
        <v>0</v>
      </c>
      <c r="W230" s="52">
        <f>'Sort by LATE Qty-Low'!AK129</f>
        <v>0</v>
      </c>
      <c r="X230" s="52">
        <f>'Sort by LATE Qty-Low'!AL129</f>
        <v>0</v>
      </c>
      <c r="Y230" s="52">
        <f>'Sort by LATE Qty-Low'!AM129</f>
        <v>0</v>
      </c>
      <c r="Z230" s="52">
        <f>'Sort by LATE Qty-Low'!AN129</f>
        <v>12</v>
      </c>
    </row>
    <row r="231" spans="1:26" x14ac:dyDescent="0.25">
      <c r="A231" s="49">
        <v>43350</v>
      </c>
      <c r="B231" s="49">
        <v>43364</v>
      </c>
      <c r="C231" s="50" t="s">
        <v>1757</v>
      </c>
      <c r="D231" s="51" t="s">
        <v>1298</v>
      </c>
      <c r="E231" s="50" t="s">
        <v>1299</v>
      </c>
      <c r="F231" s="52">
        <v>0</v>
      </c>
      <c r="G231" s="52">
        <v>0</v>
      </c>
      <c r="H231" s="52">
        <v>1</v>
      </c>
      <c r="I231" s="52">
        <v>0</v>
      </c>
      <c r="J231" s="52">
        <v>0</v>
      </c>
      <c r="K231" s="79">
        <f>SUM(F231:J231)</f>
        <v>1</v>
      </c>
      <c r="L231" s="56">
        <f>VLOOKUP(Table4[[#This Row],[Item ID]],'Finished Goods on Hand'!$A$5:$D$5119,4,FALSE)</f>
        <v>-1</v>
      </c>
      <c r="M231" s="56">
        <f>Table4[[#This Row],[on Hand]]-Table4[[#This Row],[Total]]</f>
        <v>-2</v>
      </c>
      <c r="Q231" s="49">
        <f>'Sort by LATE Qty-Low'!AC130</f>
        <v>43305</v>
      </c>
      <c r="R231" s="49">
        <f>'Sort by LATE Qty-Low'!AD130</f>
        <v>43381</v>
      </c>
      <c r="S231" s="50" t="str">
        <f>'Sort by LATE Qty-Low'!AE130</f>
        <v>PH3059bf25 Rev 1.4</v>
      </c>
      <c r="T231" s="51" t="str">
        <f>'Sort by LATE Qty-Low'!AF130</f>
        <v>46628</v>
      </c>
      <c r="U231" s="50" t="str">
        <f>'Sort by LATE Qty-Low'!AG130</f>
        <v>4488</v>
      </c>
      <c r="V231" s="52">
        <f>'Sort by LATE Qty-Low'!AH130</f>
        <v>0</v>
      </c>
      <c r="W231" s="52">
        <f>'Sort by LATE Qty-Low'!AK130</f>
        <v>0</v>
      </c>
      <c r="X231" s="52">
        <f>'Sort by LATE Qty-Low'!AL130</f>
        <v>0</v>
      </c>
      <c r="Y231" s="52">
        <f>'Sort by LATE Qty-Low'!AM130</f>
        <v>0</v>
      </c>
      <c r="Z231" s="52">
        <f>'Sort by LATE Qty-Low'!AN130</f>
        <v>12</v>
      </c>
    </row>
    <row r="232" spans="1:26" x14ac:dyDescent="0.25">
      <c r="A232" s="49">
        <v>43348</v>
      </c>
      <c r="B232" s="49">
        <v>43378</v>
      </c>
      <c r="C232" s="52" t="s">
        <v>1757</v>
      </c>
      <c r="D232" s="78" t="s">
        <v>1243</v>
      </c>
      <c r="E232" s="52" t="s">
        <v>51</v>
      </c>
      <c r="F232" s="52">
        <v>0</v>
      </c>
      <c r="G232" s="52">
        <v>0</v>
      </c>
      <c r="H232" s="52">
        <v>0</v>
      </c>
      <c r="I232" s="52">
        <v>0</v>
      </c>
      <c r="J232" s="52">
        <v>3</v>
      </c>
      <c r="K232" s="79">
        <f>SUM(F232:J232)</f>
        <v>3</v>
      </c>
      <c r="L232" s="56">
        <f>VLOOKUP(Table4[[#This Row],[Item ID]],'Finished Goods on Hand'!$A$5:$D$5119,4,FALSE)</f>
        <v>-1</v>
      </c>
      <c r="M232" s="56">
        <f>Table4[[#This Row],[on Hand]]-Table4[[#This Row],[Total]]</f>
        <v>-4</v>
      </c>
      <c r="Q232" s="49">
        <f>'Sort by LATE Qty-Low'!AC131</f>
        <v>43325</v>
      </c>
      <c r="R232" s="49">
        <f>'Sort by LATE Qty-Low'!AD131</f>
        <v>43378</v>
      </c>
      <c r="S232" s="50" t="str">
        <f>'Sort by LATE Qty-Low'!AE131</f>
        <v>NC2040bf34 REV1.7</v>
      </c>
      <c r="T232" s="51" t="str">
        <f>'Sort by LATE Qty-Low'!AF131</f>
        <v>46803</v>
      </c>
      <c r="U232" s="50" t="str">
        <f>'Sort by LATE Qty-Low'!AG131</f>
        <v>9404</v>
      </c>
      <c r="V232" s="52">
        <f>'Sort by LATE Qty-Low'!AH131</f>
        <v>0</v>
      </c>
      <c r="W232" s="52">
        <f>'Sort by LATE Qty-Low'!AK131</f>
        <v>0</v>
      </c>
      <c r="X232" s="52">
        <f>'Sort by LATE Qty-Low'!AL131</f>
        <v>0</v>
      </c>
      <c r="Y232" s="52">
        <f>'Sort by LATE Qty-Low'!AM131</f>
        <v>0</v>
      </c>
      <c r="Z232" s="52">
        <f>'Sort by LATE Qty-Low'!AN131</f>
        <v>12</v>
      </c>
    </row>
    <row r="233" spans="1:26" x14ac:dyDescent="0.25">
      <c r="A233" s="49">
        <v>43305</v>
      </c>
      <c r="B233" s="49">
        <v>43381</v>
      </c>
      <c r="C233" s="52" t="s">
        <v>1757</v>
      </c>
      <c r="D233" s="78" t="s">
        <v>464</v>
      </c>
      <c r="E233" s="52" t="s">
        <v>95</v>
      </c>
      <c r="F233" s="52">
        <v>0</v>
      </c>
      <c r="G233" s="52">
        <v>0</v>
      </c>
      <c r="H233" s="52">
        <v>0</v>
      </c>
      <c r="I233" s="52">
        <v>0</v>
      </c>
      <c r="J233" s="52">
        <v>12</v>
      </c>
      <c r="K233" s="79">
        <f>SUM(F233:J233)</f>
        <v>12</v>
      </c>
      <c r="L233" s="56">
        <f>VLOOKUP(Table4[[#This Row],[Item ID]],'Finished Goods on Hand'!$A$5:$D$5119,4,FALSE)</f>
        <v>-1</v>
      </c>
      <c r="M233" s="56">
        <f>Table4[[#This Row],[on Hand]]-Table4[[#This Row],[Total]]</f>
        <v>-13</v>
      </c>
      <c r="Q233" s="49">
        <f>'Sort by LATE Qty-Low'!AC132</f>
        <v>43277</v>
      </c>
      <c r="R233" s="49">
        <f>'Sort by LATE Qty-Low'!AD132</f>
        <v>43378</v>
      </c>
      <c r="S233" s="50" t="str">
        <f>'Sort by LATE Qty-Low'!AE132</f>
        <v>NI2040bv24 REV4.3</v>
      </c>
      <c r="T233" s="51" t="str">
        <f>'Sort by LATE Qty-Low'!AF132</f>
        <v>46391</v>
      </c>
      <c r="U233" s="50" t="str">
        <f>'Sort by LATE Qty-Low'!AG132</f>
        <v>4354</v>
      </c>
      <c r="V233" s="52">
        <f>'Sort by LATE Qty-Low'!AH132</f>
        <v>0</v>
      </c>
      <c r="W233" s="52">
        <f>'Sort by LATE Qty-Low'!AK132</f>
        <v>0</v>
      </c>
      <c r="X233" s="52">
        <f>'Sort by LATE Qty-Low'!AL132</f>
        <v>0</v>
      </c>
      <c r="Y233" s="52">
        <f>'Sort by LATE Qty-Low'!AM132</f>
        <v>0</v>
      </c>
      <c r="Z233" s="52">
        <f>'Sort by LATE Qty-Low'!AN132</f>
        <v>15</v>
      </c>
    </row>
    <row r="234" spans="1:26" x14ac:dyDescent="0.25">
      <c r="A234" s="49">
        <v>43332</v>
      </c>
      <c r="B234" s="49">
        <v>43378</v>
      </c>
      <c r="C234" s="50" t="s">
        <v>1760</v>
      </c>
      <c r="D234" s="51" t="s">
        <v>810</v>
      </c>
      <c r="E234" s="50" t="s">
        <v>811</v>
      </c>
      <c r="F234" s="52">
        <v>0</v>
      </c>
      <c r="G234" s="52">
        <v>0</v>
      </c>
      <c r="H234" s="52">
        <v>0</v>
      </c>
      <c r="I234" s="52">
        <v>0</v>
      </c>
      <c r="J234" s="52">
        <v>10</v>
      </c>
      <c r="K234" s="79">
        <f>SUM(F234:J234)</f>
        <v>10</v>
      </c>
      <c r="L234" s="56">
        <f>VLOOKUP(Table4[[#This Row],[Item ID]],'Finished Goods on Hand'!$A$5:$D$5119,4,FALSE)</f>
        <v>1</v>
      </c>
      <c r="M234" s="56">
        <f>Table4[[#This Row],[on Hand]]-Table4[[#This Row],[Total]]</f>
        <v>-9</v>
      </c>
      <c r="Q234" s="49">
        <f>'Sort by LATE Qty-Low'!AC133</f>
        <v>43348</v>
      </c>
      <c r="R234" s="49">
        <f>'Sort by LATE Qty-Low'!AD133</f>
        <v>43378</v>
      </c>
      <c r="S234" s="50" t="str">
        <f>'Sort by LATE Qty-Low'!AE133</f>
        <v>ND2034bf34 Rev1.4</v>
      </c>
      <c r="T234" s="51" t="str">
        <f>'Sort by LATE Qty-Low'!AF133</f>
        <v>46955</v>
      </c>
      <c r="U234" s="50" t="str">
        <f>'Sort by LATE Qty-Low'!AG133</f>
        <v>4964</v>
      </c>
      <c r="V234" s="52">
        <f>'Sort by LATE Qty-Low'!AH133</f>
        <v>0</v>
      </c>
      <c r="W234" s="52">
        <f>'Sort by LATE Qty-Low'!AK133</f>
        <v>0</v>
      </c>
      <c r="X234" s="52">
        <f>'Sort by LATE Qty-Low'!AL133</f>
        <v>0</v>
      </c>
      <c r="Y234" s="52">
        <f>'Sort by LATE Qty-Low'!AM133</f>
        <v>0</v>
      </c>
      <c r="Z234" s="52">
        <f>'Sort by LATE Qty-Low'!AN133</f>
        <v>15</v>
      </c>
    </row>
    <row r="235" spans="1:26" x14ac:dyDescent="0.25">
      <c r="A235" s="49">
        <v>43297</v>
      </c>
      <c r="B235" s="49">
        <v>43364</v>
      </c>
      <c r="C235" s="52" t="s">
        <v>1761</v>
      </c>
      <c r="D235" s="78" t="s">
        <v>434</v>
      </c>
      <c r="E235" s="52" t="s">
        <v>51</v>
      </c>
      <c r="F235" s="52">
        <v>0</v>
      </c>
      <c r="G235" s="52">
        <v>2</v>
      </c>
      <c r="H235" s="52">
        <v>0</v>
      </c>
      <c r="I235" s="52">
        <v>0</v>
      </c>
      <c r="J235" s="52">
        <v>0</v>
      </c>
      <c r="K235" s="93">
        <f>SUM(F235:J235)</f>
        <v>2</v>
      </c>
      <c r="L235" s="56">
        <f>VLOOKUP(Table4[[#This Row],[Item ID]],'Finished Goods on Hand'!$A$5:$D$5119,4,FALSE)</f>
        <v>0</v>
      </c>
      <c r="M235" s="56">
        <f>Table4[[#This Row],[on Hand]]-Table4[[#This Row],[Total]]</f>
        <v>-2</v>
      </c>
      <c r="Q235" s="49">
        <f>'Sort by LATE Qty-Low'!AC134</f>
        <v>43332</v>
      </c>
      <c r="R235" s="49">
        <f>'Sort by LATE Qty-Low'!AD134</f>
        <v>43430</v>
      </c>
      <c r="S235" s="50" t="str">
        <f>'Sort by LATE Qty-Low'!AE134</f>
        <v>NF2030cw34 Rev1.1</v>
      </c>
      <c r="T235" s="51" t="str">
        <f>'Sort by LATE Qty-Low'!AF134</f>
        <v>46856</v>
      </c>
      <c r="U235" s="50" t="str">
        <f>'Sort by LATE Qty-Low'!AG134</f>
        <v>5199</v>
      </c>
      <c r="V235" s="52">
        <f>'Sort by LATE Qty-Low'!AH134</f>
        <v>0</v>
      </c>
      <c r="W235" s="52">
        <f>'Sort by LATE Qty-Low'!AK134</f>
        <v>0</v>
      </c>
      <c r="X235" s="52">
        <f>'Sort by LATE Qty-Low'!AL134</f>
        <v>0</v>
      </c>
      <c r="Y235" s="52">
        <f>'Sort by LATE Qty-Low'!AM134</f>
        <v>0</v>
      </c>
      <c r="Z235" s="52">
        <f>'Sort by LATE Qty-Low'!AN134</f>
        <v>16</v>
      </c>
    </row>
    <row r="236" spans="1:26" x14ac:dyDescent="0.25">
      <c r="A236" s="49">
        <v>43221</v>
      </c>
      <c r="B236" s="49">
        <v>43404</v>
      </c>
      <c r="C236" s="50" t="s">
        <v>1763</v>
      </c>
      <c r="D236" s="51" t="s">
        <v>151</v>
      </c>
      <c r="E236" s="50" t="s">
        <v>18</v>
      </c>
      <c r="F236" s="52">
        <v>10</v>
      </c>
      <c r="G236" s="52">
        <v>0</v>
      </c>
      <c r="H236" s="52">
        <v>0</v>
      </c>
      <c r="I236" s="52">
        <v>0</v>
      </c>
      <c r="J236" s="52">
        <v>0</v>
      </c>
      <c r="K236" s="93">
        <f>SUM(F236:J236)</f>
        <v>10</v>
      </c>
      <c r="L236" s="56">
        <f>VLOOKUP(Table4[[#This Row],[Item ID]],'Finished Goods on Hand'!$A$5:$D$5119,4,FALSE)</f>
        <v>10</v>
      </c>
      <c r="M236" s="56">
        <f>Table4[[#This Row],[on Hand]]-Table4[[#This Row],[Total]]</f>
        <v>0</v>
      </c>
      <c r="Q236" s="49">
        <f>'Sort by LATE Qty-Low'!AC135</f>
        <v>43026</v>
      </c>
      <c r="R236" s="49">
        <f>'Sort by LATE Qty-Low'!AD135</f>
        <v>43396</v>
      </c>
      <c r="S236" s="50" t="str">
        <f>'Sort by LATE Qty-Low'!AE135</f>
        <v>NF2040ab31 REV1.2</v>
      </c>
      <c r="T236" s="51" t="str">
        <f>'Sort by LATE Qty-Low'!AF135</f>
        <v>44066</v>
      </c>
      <c r="U236" s="50" t="str">
        <f>'Sort by LATE Qty-Low'!AG135</f>
        <v>4964</v>
      </c>
      <c r="V236" s="52">
        <f>'Sort by LATE Qty-Low'!AH135</f>
        <v>0</v>
      </c>
      <c r="W236" s="52">
        <f>'Sort by LATE Qty-Low'!AK135</f>
        <v>0</v>
      </c>
      <c r="X236" s="52">
        <f>'Sort by LATE Qty-Low'!AL135</f>
        <v>0</v>
      </c>
      <c r="Y236" s="52">
        <f>'Sort by LATE Qty-Low'!AM135</f>
        <v>0</v>
      </c>
      <c r="Z236" s="52">
        <f>'Sort by LATE Qty-Low'!AN135</f>
        <v>24</v>
      </c>
    </row>
    <row r="237" spans="1:26" x14ac:dyDescent="0.25">
      <c r="T237" s="51"/>
      <c r="U237" s="50"/>
      <c r="V237" s="52"/>
      <c r="W237" s="52"/>
      <c r="X237" s="52"/>
      <c r="Y237" s="52"/>
      <c r="Z237" s="52"/>
    </row>
    <row r="238" spans="1:26" x14ac:dyDescent="0.25">
      <c r="T238" s="51"/>
      <c r="U238" s="50"/>
      <c r="V238" s="52"/>
      <c r="W238" s="52"/>
      <c r="X238" s="52"/>
      <c r="Y238" s="52"/>
      <c r="Z238" s="52"/>
    </row>
    <row r="239" spans="1:26" x14ac:dyDescent="0.25">
      <c r="T239" s="51"/>
      <c r="U239" s="50"/>
      <c r="V239" s="52"/>
      <c r="W239" s="52"/>
      <c r="X239" s="52"/>
      <c r="Y239" s="52"/>
      <c r="Z239" s="52"/>
    </row>
    <row r="240" spans="1:26" x14ac:dyDescent="0.25">
      <c r="T240" s="51"/>
      <c r="U240" s="50"/>
      <c r="V240" s="52"/>
      <c r="W240" s="52"/>
      <c r="X240" s="52"/>
      <c r="Y240" s="52"/>
      <c r="Z240" s="52"/>
    </row>
    <row r="241" spans="20:26" x14ac:dyDescent="0.25">
      <c r="T241" s="51"/>
      <c r="U241" s="50"/>
      <c r="V241" s="52"/>
      <c r="W241" s="52"/>
      <c r="X241" s="52"/>
      <c r="Y241" s="52"/>
      <c r="Z241" s="52"/>
    </row>
    <row r="242" spans="20:26" x14ac:dyDescent="0.25">
      <c r="T242" s="51"/>
      <c r="U242" s="50"/>
      <c r="V242" s="52"/>
      <c r="W242" s="52"/>
      <c r="X242" s="52"/>
      <c r="Y242" s="52"/>
      <c r="Z242" s="52"/>
    </row>
  </sheetData>
  <sortState ref="A104:I158">
    <sortCondition ref="C104:C158"/>
    <sortCondition ref="D104:D158"/>
  </sortState>
  <mergeCells count="6">
    <mergeCell ref="A1:L1"/>
    <mergeCell ref="A102:D102"/>
    <mergeCell ref="A80:D80"/>
    <mergeCell ref="A3:C3"/>
    <mergeCell ref="A57:C57"/>
    <mergeCell ref="A28:D28"/>
  </mergeCells>
  <conditionalFormatting sqref="M104:O158 N159:O169 L237:L247 M159:M236">
    <cfRule type="cellIs" dxfId="1" priority="1" operator="greaterThan">
      <formula>-0.00001</formula>
    </cfRule>
    <cfRule type="cellIs" dxfId="0" priority="2" operator="lessThan">
      <formula>0</formula>
    </cfRule>
  </conditionalFormatting>
  <pageMargins left="0.7" right="0.7" top="0.75" bottom="0.75" header="0.3" footer="0.3"/>
  <pageSetup scale="68" fitToHeight="0" orientation="landscape" horizontalDpi="0" verticalDpi="0" r:id="rId1"/>
  <rowBreaks count="3" manualBreakCount="3">
    <brk id="27" max="11" man="1"/>
    <brk id="56" max="11" man="1"/>
    <brk id="101" max="11" man="1"/>
  </rowBreaks>
  <tableParts count="5"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4B011-4A0F-4A96-B70D-13456943CAA0}">
  <dimension ref="A1:R1309"/>
  <sheetViews>
    <sheetView workbookViewId="0">
      <selection activeCell="C4" sqref="C4"/>
    </sheetView>
  </sheetViews>
  <sheetFormatPr defaultRowHeight="15" x14ac:dyDescent="0.25"/>
  <cols>
    <col min="1" max="1" width="17.5703125" bestFit="1" customWidth="1"/>
    <col min="2" max="2" width="8.28515625" bestFit="1" customWidth="1"/>
    <col min="3" max="3" width="6.5703125" bestFit="1" customWidth="1"/>
    <col min="4" max="4" width="8.5703125" bestFit="1" customWidth="1"/>
    <col min="5" max="5" width="9.5703125" bestFit="1" customWidth="1"/>
    <col min="6" max="6" width="11.140625" bestFit="1" customWidth="1"/>
    <col min="7" max="7" width="13.42578125" bestFit="1" customWidth="1"/>
    <col min="8" max="8" width="9" bestFit="1" customWidth="1"/>
    <col min="9" max="9" width="13.5703125" bestFit="1" customWidth="1"/>
    <col min="10" max="10" width="14.7109375" bestFit="1" customWidth="1"/>
    <col min="13" max="13" width="18.140625" bestFit="1" customWidth="1"/>
    <col min="14" max="14" width="19.140625" bestFit="1" customWidth="1"/>
  </cols>
  <sheetData>
    <row r="1" spans="1:18" x14ac:dyDescent="0.25">
      <c r="A1" s="95" t="s">
        <v>207</v>
      </c>
      <c r="B1" s="95" t="s">
        <v>1348</v>
      </c>
      <c r="C1" s="95" t="s">
        <v>1349</v>
      </c>
      <c r="D1" s="95" t="s">
        <v>1350</v>
      </c>
      <c r="E1" s="95" t="s">
        <v>1351</v>
      </c>
      <c r="F1" s="95" t="s">
        <v>1352</v>
      </c>
      <c r="G1" s="95" t="s">
        <v>1353</v>
      </c>
      <c r="H1" s="95" t="s">
        <v>1354</v>
      </c>
      <c r="I1" s="95" t="s">
        <v>1355</v>
      </c>
      <c r="J1" s="95" t="s">
        <v>1356</v>
      </c>
    </row>
    <row r="2" spans="1:18" x14ac:dyDescent="0.25">
      <c r="A2" s="94" t="s">
        <v>2492</v>
      </c>
      <c r="B2" s="94" t="s">
        <v>1357</v>
      </c>
      <c r="C2" s="94" t="s">
        <v>1358</v>
      </c>
      <c r="D2" s="94" t="s">
        <v>1029</v>
      </c>
      <c r="E2" s="94" t="s">
        <v>1194</v>
      </c>
      <c r="F2" s="94" t="s">
        <v>827</v>
      </c>
      <c r="G2" s="94" t="s">
        <v>586</v>
      </c>
      <c r="H2" s="94" t="s">
        <v>586</v>
      </c>
      <c r="I2" s="94" t="s">
        <v>827</v>
      </c>
      <c r="J2" s="94" t="s">
        <v>586</v>
      </c>
      <c r="R2" s="94"/>
    </row>
    <row r="3" spans="1:18" x14ac:dyDescent="0.25">
      <c r="A3" s="94" t="s">
        <v>2493</v>
      </c>
      <c r="B3" s="94" t="s">
        <v>1357</v>
      </c>
      <c r="C3" s="94" t="s">
        <v>1358</v>
      </c>
      <c r="D3" s="94" t="s">
        <v>1029</v>
      </c>
      <c r="E3" s="94" t="s">
        <v>1194</v>
      </c>
      <c r="F3" s="94" t="s">
        <v>827</v>
      </c>
      <c r="G3" s="94" t="s">
        <v>586</v>
      </c>
      <c r="H3" s="94" t="s">
        <v>586</v>
      </c>
      <c r="I3" s="94" t="s">
        <v>827</v>
      </c>
      <c r="J3" s="94" t="s">
        <v>586</v>
      </c>
      <c r="M3" s="93"/>
      <c r="N3" s="93"/>
      <c r="R3" s="94"/>
    </row>
    <row r="4" spans="1:18" x14ac:dyDescent="0.25">
      <c r="A4" s="94" t="s">
        <v>2494</v>
      </c>
      <c r="B4" s="94" t="s">
        <v>1357</v>
      </c>
      <c r="C4" s="94" t="s">
        <v>1358</v>
      </c>
      <c r="D4" s="94" t="s">
        <v>1030</v>
      </c>
      <c r="E4" s="94" t="s">
        <v>1194</v>
      </c>
      <c r="F4" s="94" t="s">
        <v>586</v>
      </c>
      <c r="G4" s="94" t="s">
        <v>586</v>
      </c>
      <c r="H4" s="94" t="s">
        <v>586</v>
      </c>
      <c r="I4" s="94" t="s">
        <v>586</v>
      </c>
      <c r="J4" s="94" t="s">
        <v>586</v>
      </c>
      <c r="M4" s="93"/>
      <c r="N4" s="93"/>
      <c r="R4" s="94"/>
    </row>
    <row r="5" spans="1:18" x14ac:dyDescent="0.25">
      <c r="A5" s="94" t="s">
        <v>2495</v>
      </c>
      <c r="B5" s="94" t="s">
        <v>1359</v>
      </c>
      <c r="C5" s="94" t="e">
        <v>#N/A</v>
      </c>
      <c r="D5" s="94" t="s">
        <v>1013</v>
      </c>
      <c r="E5" s="94" t="s">
        <v>1189</v>
      </c>
      <c r="F5" s="94" t="s">
        <v>827</v>
      </c>
      <c r="G5" s="94" t="s">
        <v>586</v>
      </c>
      <c r="H5" s="94" t="e">
        <v>#N/A</v>
      </c>
      <c r="I5" s="94" t="s">
        <v>586</v>
      </c>
      <c r="J5" s="94" t="s">
        <v>827</v>
      </c>
      <c r="M5" s="93"/>
      <c r="N5" s="93"/>
      <c r="R5" s="94"/>
    </row>
    <row r="6" spans="1:18" x14ac:dyDescent="0.25">
      <c r="A6" s="94" t="s">
        <v>2496</v>
      </c>
      <c r="B6" s="94" t="s">
        <v>1359</v>
      </c>
      <c r="C6" s="94" t="e">
        <v>#N/A</v>
      </c>
      <c r="D6" s="94" t="s">
        <v>1013</v>
      </c>
      <c r="E6" s="94" t="s">
        <v>1189</v>
      </c>
      <c r="F6" s="94" t="s">
        <v>827</v>
      </c>
      <c r="G6" s="94" t="s">
        <v>586</v>
      </c>
      <c r="H6" s="94" t="e">
        <v>#N/A</v>
      </c>
      <c r="I6" s="94" t="s">
        <v>586</v>
      </c>
      <c r="J6" s="94" t="s">
        <v>827</v>
      </c>
      <c r="M6" s="93"/>
      <c r="N6" s="93"/>
      <c r="R6" s="94"/>
    </row>
    <row r="7" spans="1:18" x14ac:dyDescent="0.25">
      <c r="A7" s="94" t="s">
        <v>2497</v>
      </c>
      <c r="B7" s="94" t="s">
        <v>1359</v>
      </c>
      <c r="C7" s="94" t="e">
        <v>#N/A</v>
      </c>
      <c r="D7" s="94" t="s">
        <v>1013</v>
      </c>
      <c r="E7" s="94" t="s">
        <v>1189</v>
      </c>
      <c r="F7" s="94" t="s">
        <v>827</v>
      </c>
      <c r="G7" s="94" t="s">
        <v>586</v>
      </c>
      <c r="H7" s="94" t="e">
        <v>#N/A</v>
      </c>
      <c r="I7" s="94" t="s">
        <v>586</v>
      </c>
      <c r="J7" s="94" t="s">
        <v>827</v>
      </c>
      <c r="M7" s="93"/>
      <c r="N7" s="93"/>
      <c r="R7" s="94"/>
    </row>
    <row r="8" spans="1:18" x14ac:dyDescent="0.25">
      <c r="A8" s="94" t="s">
        <v>2498</v>
      </c>
      <c r="B8" s="94" t="s">
        <v>1359</v>
      </c>
      <c r="C8" s="94" t="e">
        <v>#N/A</v>
      </c>
      <c r="D8" s="94" t="s">
        <v>1013</v>
      </c>
      <c r="E8" s="94" t="s">
        <v>1189</v>
      </c>
      <c r="F8" s="94" t="s">
        <v>827</v>
      </c>
      <c r="G8" s="94" t="s">
        <v>586</v>
      </c>
      <c r="H8" s="94" t="e">
        <v>#N/A</v>
      </c>
      <c r="I8" s="94" t="s">
        <v>586</v>
      </c>
      <c r="J8" s="94" t="s">
        <v>827</v>
      </c>
      <c r="M8" s="93"/>
      <c r="N8" s="93"/>
      <c r="R8" s="94"/>
    </row>
    <row r="9" spans="1:18" x14ac:dyDescent="0.25">
      <c r="A9" s="94" t="s">
        <v>2499</v>
      </c>
      <c r="B9" s="94" t="s">
        <v>1359</v>
      </c>
      <c r="C9" s="94" t="e">
        <v>#N/A</v>
      </c>
      <c r="D9" s="94" t="s">
        <v>1014</v>
      </c>
      <c r="E9" s="94" t="s">
        <v>1189</v>
      </c>
      <c r="F9" s="94" t="s">
        <v>827</v>
      </c>
      <c r="G9" s="94" t="s">
        <v>586</v>
      </c>
      <c r="H9" s="94" t="e">
        <v>#N/A</v>
      </c>
      <c r="I9" s="94" t="s">
        <v>586</v>
      </c>
      <c r="J9" s="94" t="s">
        <v>827</v>
      </c>
      <c r="M9" s="93"/>
      <c r="N9" s="93"/>
      <c r="R9" s="94"/>
    </row>
    <row r="10" spans="1:18" x14ac:dyDescent="0.25">
      <c r="A10" s="94" t="s">
        <v>2500</v>
      </c>
      <c r="B10" s="94" t="s">
        <v>1360</v>
      </c>
      <c r="C10" s="94" t="s">
        <v>1358</v>
      </c>
      <c r="D10" s="94" t="s">
        <v>1015</v>
      </c>
      <c r="E10" s="94" t="s">
        <v>1190</v>
      </c>
      <c r="F10" s="94" t="s">
        <v>827</v>
      </c>
      <c r="G10" s="94" t="s">
        <v>586</v>
      </c>
      <c r="H10" s="94" t="s">
        <v>586</v>
      </c>
      <c r="I10" s="94" t="s">
        <v>827</v>
      </c>
      <c r="J10" s="94" t="s">
        <v>827</v>
      </c>
      <c r="M10" s="93"/>
      <c r="N10" s="93"/>
      <c r="R10" s="94"/>
    </row>
    <row r="11" spans="1:18" x14ac:dyDescent="0.25">
      <c r="A11" s="94" t="s">
        <v>2501</v>
      </c>
      <c r="B11" s="94" t="s">
        <v>1360</v>
      </c>
      <c r="C11" s="94" t="s">
        <v>1358</v>
      </c>
      <c r="D11" s="94" t="s">
        <v>1015</v>
      </c>
      <c r="E11" s="94" t="s">
        <v>1190</v>
      </c>
      <c r="F11" s="94" t="s">
        <v>827</v>
      </c>
      <c r="G11" s="94" t="s">
        <v>586</v>
      </c>
      <c r="H11" s="94" t="s">
        <v>586</v>
      </c>
      <c r="I11" s="94" t="s">
        <v>827</v>
      </c>
      <c r="J11" s="94" t="s">
        <v>827</v>
      </c>
      <c r="M11" s="93"/>
      <c r="N11" s="93"/>
      <c r="R11" s="94"/>
    </row>
    <row r="12" spans="1:18" x14ac:dyDescent="0.25">
      <c r="A12" s="94" t="s">
        <v>2502</v>
      </c>
      <c r="B12" s="94" t="s">
        <v>1360</v>
      </c>
      <c r="C12" s="94" t="s">
        <v>1358</v>
      </c>
      <c r="D12" s="94" t="s">
        <v>1016</v>
      </c>
      <c r="E12" s="94" t="s">
        <v>1191</v>
      </c>
      <c r="F12" s="94" t="s">
        <v>827</v>
      </c>
      <c r="G12" s="94" t="s">
        <v>586</v>
      </c>
      <c r="H12" s="94" t="s">
        <v>586</v>
      </c>
      <c r="I12" s="94" t="s">
        <v>827</v>
      </c>
      <c r="J12" s="94" t="s">
        <v>827</v>
      </c>
      <c r="M12" s="93"/>
      <c r="N12" s="93"/>
      <c r="R12" s="94"/>
    </row>
    <row r="13" spans="1:18" x14ac:dyDescent="0.25">
      <c r="A13" s="94" t="s">
        <v>2503</v>
      </c>
      <c r="B13" s="94" t="s">
        <v>1360</v>
      </c>
      <c r="C13" s="94" t="s">
        <v>1358</v>
      </c>
      <c r="D13" s="94" t="s">
        <v>1016</v>
      </c>
      <c r="E13" s="94" t="s">
        <v>1191</v>
      </c>
      <c r="F13" s="94" t="s">
        <v>827</v>
      </c>
      <c r="G13" s="94" t="s">
        <v>586</v>
      </c>
      <c r="H13" s="94" t="s">
        <v>586</v>
      </c>
      <c r="I13" s="94" t="s">
        <v>827</v>
      </c>
      <c r="J13" s="94" t="s">
        <v>827</v>
      </c>
      <c r="M13" s="93"/>
      <c r="N13" s="93"/>
      <c r="R13" s="94"/>
    </row>
    <row r="14" spans="1:18" x14ac:dyDescent="0.25">
      <c r="A14" s="94" t="s">
        <v>2504</v>
      </c>
      <c r="B14" s="94" t="s">
        <v>1360</v>
      </c>
      <c r="C14" s="94" t="s">
        <v>1358</v>
      </c>
      <c r="D14" s="94" t="s">
        <v>1016</v>
      </c>
      <c r="E14" s="94" t="s">
        <v>1191</v>
      </c>
      <c r="F14" s="94" t="s">
        <v>827</v>
      </c>
      <c r="G14" s="94" t="s">
        <v>586</v>
      </c>
      <c r="H14" s="94" t="s">
        <v>586</v>
      </c>
      <c r="I14" s="94" t="s">
        <v>827</v>
      </c>
      <c r="J14" s="94" t="s">
        <v>827</v>
      </c>
      <c r="M14" s="93"/>
      <c r="N14" s="93"/>
      <c r="R14" s="94"/>
    </row>
    <row r="15" spans="1:18" x14ac:dyDescent="0.25">
      <c r="A15" s="94" t="s">
        <v>2505</v>
      </c>
      <c r="B15" s="94" t="s">
        <v>1360</v>
      </c>
      <c r="C15" s="94" t="s">
        <v>1358</v>
      </c>
      <c r="D15" s="94" t="s">
        <v>1017</v>
      </c>
      <c r="E15" s="94" t="s">
        <v>1192</v>
      </c>
      <c r="F15" s="94" t="s">
        <v>827</v>
      </c>
      <c r="G15" s="94" t="s">
        <v>586</v>
      </c>
      <c r="H15" s="94" t="s">
        <v>586</v>
      </c>
      <c r="I15" s="94" t="s">
        <v>586</v>
      </c>
      <c r="J15" s="94" t="s">
        <v>586</v>
      </c>
      <c r="M15" s="93"/>
      <c r="N15" s="93"/>
      <c r="R15" s="94"/>
    </row>
    <row r="16" spans="1:18" x14ac:dyDescent="0.25">
      <c r="A16" s="94" t="s">
        <v>2506</v>
      </c>
      <c r="B16" s="94" t="s">
        <v>1360</v>
      </c>
      <c r="C16" s="94" t="s">
        <v>1358</v>
      </c>
      <c r="D16" s="94" t="s">
        <v>1017</v>
      </c>
      <c r="E16" s="94" t="s">
        <v>1192</v>
      </c>
      <c r="F16" s="94" t="s">
        <v>827</v>
      </c>
      <c r="G16" s="94" t="s">
        <v>586</v>
      </c>
      <c r="H16" s="94" t="s">
        <v>586</v>
      </c>
      <c r="I16" s="94" t="s">
        <v>586</v>
      </c>
      <c r="J16" s="94" t="s">
        <v>586</v>
      </c>
      <c r="M16" s="93"/>
      <c r="N16" s="93"/>
      <c r="R16" s="94"/>
    </row>
    <row r="17" spans="1:18" x14ac:dyDescent="0.25">
      <c r="A17" s="94" t="s">
        <v>2507</v>
      </c>
      <c r="B17" s="94" t="s">
        <v>1360</v>
      </c>
      <c r="C17" s="94" t="s">
        <v>1358</v>
      </c>
      <c r="D17" s="94" t="s">
        <v>1017</v>
      </c>
      <c r="E17" s="94" t="s">
        <v>1192</v>
      </c>
      <c r="F17" s="94" t="s">
        <v>827</v>
      </c>
      <c r="G17" s="94" t="s">
        <v>586</v>
      </c>
      <c r="H17" s="94" t="s">
        <v>586</v>
      </c>
      <c r="I17" s="94" t="s">
        <v>586</v>
      </c>
      <c r="J17" s="94" t="s">
        <v>586</v>
      </c>
      <c r="M17" s="93"/>
      <c r="N17" s="93"/>
      <c r="R17" s="94"/>
    </row>
    <row r="18" spans="1:18" x14ac:dyDescent="0.25">
      <c r="A18" s="94" t="s">
        <v>2508</v>
      </c>
      <c r="B18" s="94" t="s">
        <v>1360</v>
      </c>
      <c r="C18" s="94" t="s">
        <v>1358</v>
      </c>
      <c r="D18" s="94" t="s">
        <v>1017</v>
      </c>
      <c r="E18" s="94" t="s">
        <v>1192</v>
      </c>
      <c r="F18" s="94" t="s">
        <v>827</v>
      </c>
      <c r="G18" s="94" t="s">
        <v>586</v>
      </c>
      <c r="H18" s="94" t="s">
        <v>586</v>
      </c>
      <c r="I18" s="94" t="s">
        <v>586</v>
      </c>
      <c r="J18" s="94" t="s">
        <v>586</v>
      </c>
      <c r="M18" s="93"/>
      <c r="N18" s="93"/>
      <c r="R18" s="94"/>
    </row>
    <row r="19" spans="1:18" x14ac:dyDescent="0.25">
      <c r="A19" s="94" t="s">
        <v>2509</v>
      </c>
      <c r="B19" s="94" t="s">
        <v>1360</v>
      </c>
      <c r="C19" s="94" t="s">
        <v>1358</v>
      </c>
      <c r="D19" s="94" t="s">
        <v>1017</v>
      </c>
      <c r="E19" s="94" t="s">
        <v>1192</v>
      </c>
      <c r="F19" s="94" t="s">
        <v>586</v>
      </c>
      <c r="G19" s="94" t="s">
        <v>586</v>
      </c>
      <c r="H19" s="94" t="s">
        <v>586</v>
      </c>
      <c r="I19" s="94" t="s">
        <v>586</v>
      </c>
      <c r="J19" s="94" t="s">
        <v>586</v>
      </c>
      <c r="M19" s="93"/>
      <c r="N19" s="93"/>
      <c r="R19" s="94"/>
    </row>
    <row r="20" spans="1:18" x14ac:dyDescent="0.25">
      <c r="A20" s="94" t="s">
        <v>2510</v>
      </c>
      <c r="B20" s="94" t="s">
        <v>1360</v>
      </c>
      <c r="C20" s="94" t="s">
        <v>1358</v>
      </c>
      <c r="D20" s="94" t="s">
        <v>1019</v>
      </c>
      <c r="E20" s="94" t="s">
        <v>1190</v>
      </c>
      <c r="F20" s="94" t="s">
        <v>827</v>
      </c>
      <c r="G20" s="94" t="s">
        <v>586</v>
      </c>
      <c r="H20" s="94" t="s">
        <v>586</v>
      </c>
      <c r="I20" s="94" t="s">
        <v>827</v>
      </c>
      <c r="J20" s="94" t="s">
        <v>827</v>
      </c>
      <c r="M20" s="93"/>
      <c r="N20" s="93"/>
      <c r="R20" s="94"/>
    </row>
    <row r="21" spans="1:18" x14ac:dyDescent="0.25">
      <c r="A21" s="94" t="s">
        <v>2511</v>
      </c>
      <c r="B21" s="94" t="s">
        <v>1360</v>
      </c>
      <c r="C21" s="94" t="s">
        <v>1358</v>
      </c>
      <c r="D21" s="94" t="s">
        <v>1020</v>
      </c>
      <c r="E21" s="94" t="s">
        <v>1191</v>
      </c>
      <c r="F21" s="94" t="s">
        <v>827</v>
      </c>
      <c r="G21" s="94" t="s">
        <v>586</v>
      </c>
      <c r="H21" s="94" t="s">
        <v>586</v>
      </c>
      <c r="I21" s="94" t="s">
        <v>827</v>
      </c>
      <c r="J21" s="94" t="s">
        <v>827</v>
      </c>
      <c r="M21" s="93"/>
      <c r="N21" s="93"/>
      <c r="R21" s="94"/>
    </row>
    <row r="22" spans="1:18" x14ac:dyDescent="0.25">
      <c r="A22" s="94" t="s">
        <v>2512</v>
      </c>
      <c r="B22" s="94" t="s">
        <v>1360</v>
      </c>
      <c r="C22" s="94" t="s">
        <v>1358</v>
      </c>
      <c r="D22" s="94" t="s">
        <v>1021</v>
      </c>
      <c r="E22" s="94" t="s">
        <v>1192</v>
      </c>
      <c r="F22" s="94" t="s">
        <v>827</v>
      </c>
      <c r="G22" s="94" t="s">
        <v>586</v>
      </c>
      <c r="H22" s="94" t="s">
        <v>586</v>
      </c>
      <c r="I22" s="94" t="s">
        <v>586</v>
      </c>
      <c r="J22" s="94" t="s">
        <v>586</v>
      </c>
      <c r="M22" s="93"/>
      <c r="N22" s="93"/>
      <c r="R22" s="94"/>
    </row>
    <row r="23" spans="1:18" x14ac:dyDescent="0.25">
      <c r="A23" s="94" t="s">
        <v>2513</v>
      </c>
      <c r="B23" s="94" t="s">
        <v>1360</v>
      </c>
      <c r="C23" s="94" t="s">
        <v>1358</v>
      </c>
      <c r="D23" s="94" t="s">
        <v>1021</v>
      </c>
      <c r="E23" s="94" t="s">
        <v>1192</v>
      </c>
      <c r="F23" s="94" t="s">
        <v>827</v>
      </c>
      <c r="G23" s="94" t="s">
        <v>586</v>
      </c>
      <c r="H23" s="94" t="s">
        <v>586</v>
      </c>
      <c r="I23" s="94" t="s">
        <v>586</v>
      </c>
      <c r="J23" s="94" t="s">
        <v>586</v>
      </c>
      <c r="M23" s="93"/>
      <c r="N23" s="93"/>
      <c r="R23" s="94"/>
    </row>
    <row r="24" spans="1:18" x14ac:dyDescent="0.25">
      <c r="A24" s="94" t="s">
        <v>2514</v>
      </c>
      <c r="B24" s="94" t="s">
        <v>1360</v>
      </c>
      <c r="C24" s="94" t="s">
        <v>1358</v>
      </c>
      <c r="D24" s="94" t="s">
        <v>1021</v>
      </c>
      <c r="E24" s="94" t="s">
        <v>1192</v>
      </c>
      <c r="F24" s="94" t="s">
        <v>827</v>
      </c>
      <c r="G24" s="94" t="s">
        <v>586</v>
      </c>
      <c r="H24" s="94" t="s">
        <v>586</v>
      </c>
      <c r="I24" s="94" t="s">
        <v>586</v>
      </c>
      <c r="J24" s="94" t="s">
        <v>586</v>
      </c>
      <c r="M24" s="93"/>
      <c r="N24" s="93"/>
      <c r="R24" s="94"/>
    </row>
    <row r="25" spans="1:18" x14ac:dyDescent="0.25">
      <c r="A25" s="94" t="s">
        <v>2515</v>
      </c>
      <c r="B25" s="94" t="s">
        <v>1360</v>
      </c>
      <c r="C25" s="94" t="s">
        <v>1358</v>
      </c>
      <c r="D25" s="94" t="s">
        <v>1021</v>
      </c>
      <c r="E25" s="94" t="s">
        <v>1192</v>
      </c>
      <c r="F25" s="94" t="s">
        <v>827</v>
      </c>
      <c r="G25" s="94" t="s">
        <v>586</v>
      </c>
      <c r="H25" s="94" t="s">
        <v>586</v>
      </c>
      <c r="I25" s="94" t="s">
        <v>586</v>
      </c>
      <c r="J25" s="94" t="s">
        <v>586</v>
      </c>
      <c r="M25" s="93"/>
      <c r="N25" s="93"/>
      <c r="R25" s="94"/>
    </row>
    <row r="26" spans="1:18" x14ac:dyDescent="0.25">
      <c r="A26" s="94" t="s">
        <v>2516</v>
      </c>
      <c r="B26" s="94" t="s">
        <v>1360</v>
      </c>
      <c r="C26" s="94" t="s">
        <v>1358</v>
      </c>
      <c r="D26" s="94" t="s">
        <v>1021</v>
      </c>
      <c r="E26" s="94" t="s">
        <v>1192</v>
      </c>
      <c r="F26" s="94" t="s">
        <v>827</v>
      </c>
      <c r="G26" s="94" t="s">
        <v>586</v>
      </c>
      <c r="H26" s="94" t="s">
        <v>586</v>
      </c>
      <c r="I26" s="94" t="s">
        <v>586</v>
      </c>
      <c r="J26" s="94" t="s">
        <v>586</v>
      </c>
      <c r="M26" s="93"/>
      <c r="N26" s="93"/>
      <c r="R26" s="94"/>
    </row>
    <row r="27" spans="1:18" x14ac:dyDescent="0.25">
      <c r="A27" s="94" t="s">
        <v>2517</v>
      </c>
      <c r="B27" s="94" t="s">
        <v>1360</v>
      </c>
      <c r="C27" s="94" t="s">
        <v>1358</v>
      </c>
      <c r="D27" s="94" t="s">
        <v>1021</v>
      </c>
      <c r="E27" s="94" t="s">
        <v>1192</v>
      </c>
      <c r="F27" s="94" t="s">
        <v>827</v>
      </c>
      <c r="G27" s="94" t="s">
        <v>586</v>
      </c>
      <c r="H27" s="94" t="s">
        <v>586</v>
      </c>
      <c r="I27" s="94" t="s">
        <v>586</v>
      </c>
      <c r="J27" s="94" t="s">
        <v>586</v>
      </c>
      <c r="M27" s="93"/>
      <c r="N27" s="93"/>
      <c r="R27" s="94"/>
    </row>
    <row r="28" spans="1:18" x14ac:dyDescent="0.25">
      <c r="A28" s="94" t="s">
        <v>2518</v>
      </c>
      <c r="B28" s="94" t="s">
        <v>1360</v>
      </c>
      <c r="C28" s="94" t="s">
        <v>1358</v>
      </c>
      <c r="D28" s="94" t="s">
        <v>1021</v>
      </c>
      <c r="E28" s="94" t="s">
        <v>1192</v>
      </c>
      <c r="F28" s="94" t="s">
        <v>827</v>
      </c>
      <c r="G28" s="94" t="s">
        <v>586</v>
      </c>
      <c r="H28" s="94" t="s">
        <v>586</v>
      </c>
      <c r="I28" s="94" t="s">
        <v>586</v>
      </c>
      <c r="J28" s="94" t="s">
        <v>586</v>
      </c>
      <c r="M28" s="93"/>
      <c r="N28" s="93"/>
      <c r="R28" s="94"/>
    </row>
    <row r="29" spans="1:18" x14ac:dyDescent="0.25">
      <c r="A29" s="94" t="s">
        <v>2519</v>
      </c>
      <c r="B29" s="94" t="s">
        <v>1360</v>
      </c>
      <c r="C29" s="94" t="s">
        <v>1358</v>
      </c>
      <c r="D29" s="94" t="s">
        <v>1021</v>
      </c>
      <c r="E29" s="94" t="s">
        <v>1192</v>
      </c>
      <c r="F29" s="94" t="s">
        <v>586</v>
      </c>
      <c r="G29" s="94" t="s">
        <v>586</v>
      </c>
      <c r="H29" s="94" t="s">
        <v>586</v>
      </c>
      <c r="I29" s="94" t="s">
        <v>586</v>
      </c>
      <c r="J29" s="94" t="s">
        <v>586</v>
      </c>
      <c r="M29" s="93"/>
      <c r="N29" s="93"/>
      <c r="R29" s="94"/>
    </row>
    <row r="30" spans="1:18" x14ac:dyDescent="0.25">
      <c r="A30" s="94" t="s">
        <v>2520</v>
      </c>
      <c r="B30" s="94" t="s">
        <v>1360</v>
      </c>
      <c r="C30" s="94" t="s">
        <v>1358</v>
      </c>
      <c r="D30" s="94" t="s">
        <v>1017</v>
      </c>
      <c r="E30" s="94" t="s">
        <v>1192</v>
      </c>
      <c r="F30" s="94" t="s">
        <v>827</v>
      </c>
      <c r="G30" s="94" t="s">
        <v>586</v>
      </c>
      <c r="H30" s="94" t="s">
        <v>586</v>
      </c>
      <c r="I30" s="94" t="s">
        <v>586</v>
      </c>
      <c r="J30" s="94" t="s">
        <v>586</v>
      </c>
      <c r="M30" s="93"/>
      <c r="N30" s="93"/>
      <c r="R30" s="94"/>
    </row>
    <row r="31" spans="1:18" x14ac:dyDescent="0.25">
      <c r="A31" s="94" t="s">
        <v>2521</v>
      </c>
      <c r="B31" s="94" t="s">
        <v>1360</v>
      </c>
      <c r="C31" s="94" t="s">
        <v>1358</v>
      </c>
      <c r="D31" s="94" t="s">
        <v>1017</v>
      </c>
      <c r="E31" s="94" t="s">
        <v>1192</v>
      </c>
      <c r="F31" s="94" t="s">
        <v>827</v>
      </c>
      <c r="G31" s="94" t="s">
        <v>586</v>
      </c>
      <c r="H31" s="94" t="s">
        <v>586</v>
      </c>
      <c r="I31" s="94" t="s">
        <v>586</v>
      </c>
      <c r="J31" s="94" t="s">
        <v>586</v>
      </c>
      <c r="M31" s="93"/>
      <c r="N31" s="93"/>
      <c r="R31" s="94"/>
    </row>
    <row r="32" spans="1:18" x14ac:dyDescent="0.25">
      <c r="A32" s="94" t="s">
        <v>2522</v>
      </c>
      <c r="B32" s="94" t="s">
        <v>1360</v>
      </c>
      <c r="C32" s="94" t="s">
        <v>1358</v>
      </c>
      <c r="D32" s="94" t="s">
        <v>1017</v>
      </c>
      <c r="E32" s="94" t="s">
        <v>1192</v>
      </c>
      <c r="F32" s="94" t="s">
        <v>827</v>
      </c>
      <c r="G32" s="94" t="s">
        <v>586</v>
      </c>
      <c r="H32" s="94" t="s">
        <v>586</v>
      </c>
      <c r="I32" s="94" t="s">
        <v>586</v>
      </c>
      <c r="J32" s="94" t="s">
        <v>586</v>
      </c>
      <c r="M32" s="93"/>
      <c r="N32" s="93"/>
      <c r="R32" s="94"/>
    </row>
    <row r="33" spans="1:18" x14ac:dyDescent="0.25">
      <c r="A33" s="94" t="s">
        <v>2523</v>
      </c>
      <c r="B33" s="94" t="s">
        <v>1360</v>
      </c>
      <c r="C33" s="94" t="s">
        <v>1358</v>
      </c>
      <c r="D33" s="94" t="s">
        <v>1017</v>
      </c>
      <c r="E33" s="94" t="s">
        <v>1192</v>
      </c>
      <c r="F33" s="94" t="s">
        <v>827</v>
      </c>
      <c r="G33" s="94" t="s">
        <v>586</v>
      </c>
      <c r="H33" s="94" t="s">
        <v>586</v>
      </c>
      <c r="I33" s="94" t="s">
        <v>586</v>
      </c>
      <c r="J33" s="94" t="s">
        <v>586</v>
      </c>
      <c r="M33" s="93"/>
      <c r="N33" s="93"/>
      <c r="R33" s="94"/>
    </row>
    <row r="34" spans="1:18" x14ac:dyDescent="0.25">
      <c r="A34" s="94" t="s">
        <v>2524</v>
      </c>
      <c r="B34" s="94" t="s">
        <v>1360</v>
      </c>
      <c r="C34" s="94" t="s">
        <v>1358</v>
      </c>
      <c r="D34" s="94" t="s">
        <v>1017</v>
      </c>
      <c r="E34" s="94" t="s">
        <v>1192</v>
      </c>
      <c r="F34" s="94" t="s">
        <v>827</v>
      </c>
      <c r="G34" s="94" t="s">
        <v>586</v>
      </c>
      <c r="H34" s="94" t="s">
        <v>586</v>
      </c>
      <c r="I34" s="94" t="s">
        <v>586</v>
      </c>
      <c r="J34" s="94" t="s">
        <v>586</v>
      </c>
      <c r="M34" s="93"/>
      <c r="N34" s="93"/>
      <c r="R34" s="94"/>
    </row>
    <row r="35" spans="1:18" x14ac:dyDescent="0.25">
      <c r="A35" s="94" t="s">
        <v>2525</v>
      </c>
      <c r="B35" s="94" t="s">
        <v>1360</v>
      </c>
      <c r="C35" s="94" t="s">
        <v>1358</v>
      </c>
      <c r="D35" s="94" t="s">
        <v>1017</v>
      </c>
      <c r="E35" s="94" t="s">
        <v>1192</v>
      </c>
      <c r="F35" s="94" t="s">
        <v>827</v>
      </c>
      <c r="G35" s="94" t="s">
        <v>586</v>
      </c>
      <c r="H35" s="94" t="s">
        <v>586</v>
      </c>
      <c r="I35" s="94" t="s">
        <v>586</v>
      </c>
      <c r="J35" s="94" t="s">
        <v>586</v>
      </c>
      <c r="M35" s="93"/>
      <c r="N35" s="93"/>
      <c r="R35" s="94"/>
    </row>
    <row r="36" spans="1:18" x14ac:dyDescent="0.25">
      <c r="A36" s="94" t="s">
        <v>2526</v>
      </c>
      <c r="B36" s="94" t="s">
        <v>1360</v>
      </c>
      <c r="C36" s="94" t="s">
        <v>1358</v>
      </c>
      <c r="D36" s="94" t="s">
        <v>1017</v>
      </c>
      <c r="E36" s="94" t="s">
        <v>1192</v>
      </c>
      <c r="F36" s="94" t="s">
        <v>827</v>
      </c>
      <c r="G36" s="94" t="s">
        <v>586</v>
      </c>
      <c r="H36" s="94" t="s">
        <v>586</v>
      </c>
      <c r="I36" s="94" t="s">
        <v>586</v>
      </c>
      <c r="J36" s="94" t="s">
        <v>586</v>
      </c>
      <c r="M36" s="93"/>
      <c r="N36" s="93"/>
      <c r="R36" s="94"/>
    </row>
    <row r="37" spans="1:18" x14ac:dyDescent="0.25">
      <c r="A37" s="94" t="s">
        <v>2527</v>
      </c>
      <c r="B37" s="94" t="s">
        <v>1360</v>
      </c>
      <c r="C37" s="94" t="s">
        <v>1358</v>
      </c>
      <c r="D37" s="94" t="s">
        <v>1017</v>
      </c>
      <c r="E37" s="94" t="s">
        <v>1192</v>
      </c>
      <c r="F37" s="94" t="s">
        <v>827</v>
      </c>
      <c r="G37" s="94" t="s">
        <v>586</v>
      </c>
      <c r="H37" s="94" t="s">
        <v>586</v>
      </c>
      <c r="I37" s="94" t="s">
        <v>586</v>
      </c>
      <c r="J37" s="94" t="s">
        <v>586</v>
      </c>
      <c r="M37" s="93"/>
      <c r="N37" s="93"/>
      <c r="R37" s="94"/>
    </row>
    <row r="38" spans="1:18" x14ac:dyDescent="0.25">
      <c r="A38" s="94" t="s">
        <v>2528</v>
      </c>
      <c r="B38" s="94" t="s">
        <v>1360</v>
      </c>
      <c r="C38" s="94" t="s">
        <v>1358</v>
      </c>
      <c r="D38" s="94" t="s">
        <v>1017</v>
      </c>
      <c r="E38" s="94" t="s">
        <v>1192</v>
      </c>
      <c r="F38" s="94" t="s">
        <v>586</v>
      </c>
      <c r="G38" s="94" t="s">
        <v>586</v>
      </c>
      <c r="H38" s="94" t="s">
        <v>586</v>
      </c>
      <c r="I38" s="94" t="s">
        <v>586</v>
      </c>
      <c r="J38" s="94" t="s">
        <v>586</v>
      </c>
      <c r="M38" s="93"/>
      <c r="N38" s="93"/>
      <c r="R38" s="94"/>
    </row>
    <row r="39" spans="1:18" x14ac:dyDescent="0.25">
      <c r="A39" s="94" t="s">
        <v>2529</v>
      </c>
      <c r="B39" s="94" t="s">
        <v>1360</v>
      </c>
      <c r="C39" s="94" t="s">
        <v>1358</v>
      </c>
      <c r="D39" s="94" t="s">
        <v>1017</v>
      </c>
      <c r="E39" s="94" t="s">
        <v>1192</v>
      </c>
      <c r="F39" s="94" t="s">
        <v>827</v>
      </c>
      <c r="G39" s="94" t="s">
        <v>586</v>
      </c>
      <c r="H39" s="94" t="s">
        <v>586</v>
      </c>
      <c r="I39" s="94" t="s">
        <v>586</v>
      </c>
      <c r="J39" s="94" t="s">
        <v>586</v>
      </c>
      <c r="M39" s="93"/>
      <c r="N39" s="93"/>
      <c r="R39" s="94"/>
    </row>
    <row r="40" spans="1:18" x14ac:dyDescent="0.25">
      <c r="A40" s="94" t="s">
        <v>2530</v>
      </c>
      <c r="B40" s="94" t="s">
        <v>1360</v>
      </c>
      <c r="C40" s="94" t="s">
        <v>1358</v>
      </c>
      <c r="D40" s="94" t="s">
        <v>1017</v>
      </c>
      <c r="E40" s="94" t="s">
        <v>1192</v>
      </c>
      <c r="F40" s="94" t="s">
        <v>827</v>
      </c>
      <c r="G40" s="94" t="s">
        <v>586</v>
      </c>
      <c r="H40" s="94" t="s">
        <v>586</v>
      </c>
      <c r="I40" s="94" t="s">
        <v>586</v>
      </c>
      <c r="J40" s="94" t="s">
        <v>586</v>
      </c>
      <c r="M40" s="93"/>
      <c r="N40" s="93"/>
      <c r="R40" s="94"/>
    </row>
    <row r="41" spans="1:18" x14ac:dyDescent="0.25">
      <c r="A41" s="94" t="s">
        <v>2531</v>
      </c>
      <c r="B41" s="94" t="s">
        <v>1360</v>
      </c>
      <c r="C41" s="94" t="s">
        <v>1358</v>
      </c>
      <c r="D41" s="94" t="s">
        <v>1017</v>
      </c>
      <c r="E41" s="94" t="s">
        <v>1192</v>
      </c>
      <c r="F41" s="94" t="s">
        <v>586</v>
      </c>
      <c r="G41" s="94" t="s">
        <v>586</v>
      </c>
      <c r="H41" s="94" t="s">
        <v>586</v>
      </c>
      <c r="I41" s="94" t="s">
        <v>586</v>
      </c>
      <c r="J41" s="94" t="s">
        <v>586</v>
      </c>
      <c r="M41" s="93"/>
      <c r="N41" s="93"/>
      <c r="R41" s="94"/>
    </row>
    <row r="42" spans="1:18" x14ac:dyDescent="0.25">
      <c r="A42" s="94" t="s">
        <v>2532</v>
      </c>
      <c r="B42" s="94" t="s">
        <v>1360</v>
      </c>
      <c r="C42" s="94" t="s">
        <v>1358</v>
      </c>
      <c r="D42" s="94" t="s">
        <v>1017</v>
      </c>
      <c r="E42" s="94" t="s">
        <v>1192</v>
      </c>
      <c r="F42" s="94" t="s">
        <v>586</v>
      </c>
      <c r="G42" s="94" t="s">
        <v>586</v>
      </c>
      <c r="H42" s="94" t="s">
        <v>586</v>
      </c>
      <c r="I42" s="94" t="s">
        <v>586</v>
      </c>
      <c r="J42" s="94" t="s">
        <v>586</v>
      </c>
      <c r="M42" s="93"/>
      <c r="N42" s="93"/>
      <c r="R42" s="94"/>
    </row>
    <row r="43" spans="1:18" x14ac:dyDescent="0.25">
      <c r="A43" s="94" t="s">
        <v>2533</v>
      </c>
      <c r="B43" s="94" t="s">
        <v>1361</v>
      </c>
      <c r="C43" s="94" t="s">
        <v>1362</v>
      </c>
      <c r="D43" s="94" t="s">
        <v>1017</v>
      </c>
      <c r="E43" s="94" t="s">
        <v>1192</v>
      </c>
      <c r="F43" s="94" t="s">
        <v>827</v>
      </c>
      <c r="G43" s="94" t="s">
        <v>586</v>
      </c>
      <c r="H43" s="94" t="s">
        <v>586</v>
      </c>
      <c r="I43" s="94" t="s">
        <v>586</v>
      </c>
      <c r="J43" s="94" t="s">
        <v>586</v>
      </c>
      <c r="M43" s="93"/>
      <c r="N43" s="93"/>
      <c r="R43" s="94"/>
    </row>
    <row r="44" spans="1:18" x14ac:dyDescent="0.25">
      <c r="A44" s="94" t="s">
        <v>2534</v>
      </c>
      <c r="B44" s="94" t="s">
        <v>1361</v>
      </c>
      <c r="C44" s="94" t="s">
        <v>1362</v>
      </c>
      <c r="D44" s="94" t="s">
        <v>1018</v>
      </c>
      <c r="E44" s="94" t="s">
        <v>1192</v>
      </c>
      <c r="F44" s="94" t="s">
        <v>827</v>
      </c>
      <c r="G44" s="94" t="s">
        <v>586</v>
      </c>
      <c r="H44" s="94" t="s">
        <v>586</v>
      </c>
      <c r="I44" s="94" t="s">
        <v>586</v>
      </c>
      <c r="J44" s="94" t="s">
        <v>586</v>
      </c>
      <c r="M44" s="93"/>
      <c r="N44" s="93"/>
      <c r="R44" s="94"/>
    </row>
    <row r="45" spans="1:18" x14ac:dyDescent="0.25">
      <c r="A45" s="94" t="s">
        <v>2535</v>
      </c>
      <c r="B45" s="94" t="s">
        <v>1363</v>
      </c>
      <c r="C45" s="94" t="s">
        <v>1364</v>
      </c>
      <c r="D45" s="94" t="s">
        <v>850</v>
      </c>
      <c r="E45" s="94" t="s">
        <v>1144</v>
      </c>
      <c r="F45" s="94" t="s">
        <v>827</v>
      </c>
      <c r="G45" s="94" t="s">
        <v>586</v>
      </c>
      <c r="H45" s="94" t="s">
        <v>586</v>
      </c>
      <c r="I45" s="94" t="s">
        <v>827</v>
      </c>
      <c r="J45" s="94" t="s">
        <v>827</v>
      </c>
      <c r="M45" s="93"/>
      <c r="N45" s="93"/>
      <c r="R45" s="94"/>
    </row>
    <row r="46" spans="1:18" x14ac:dyDescent="0.25">
      <c r="A46" s="94" t="s">
        <v>2536</v>
      </c>
      <c r="B46" s="94" t="s">
        <v>1365</v>
      </c>
      <c r="C46" s="94" t="s">
        <v>1366</v>
      </c>
      <c r="D46" s="94" t="s">
        <v>1079</v>
      </c>
      <c r="E46" s="94" t="s">
        <v>1208</v>
      </c>
      <c r="F46" s="94" t="s">
        <v>586</v>
      </c>
      <c r="G46" s="94" t="s">
        <v>586</v>
      </c>
      <c r="H46" s="94" t="s">
        <v>586</v>
      </c>
      <c r="I46" s="94" t="s">
        <v>586</v>
      </c>
      <c r="J46" s="94" t="s">
        <v>586</v>
      </c>
      <c r="M46" s="93"/>
      <c r="N46" s="93"/>
      <c r="R46" s="94"/>
    </row>
    <row r="47" spans="1:18" x14ac:dyDescent="0.25">
      <c r="A47" s="94" t="s">
        <v>2537</v>
      </c>
      <c r="B47" s="94" t="s">
        <v>1367</v>
      </c>
      <c r="C47" s="94" t="s">
        <v>1364</v>
      </c>
      <c r="D47" s="94" t="s">
        <v>895</v>
      </c>
      <c r="E47" s="94" t="s">
        <v>1163</v>
      </c>
      <c r="F47" s="94" t="s">
        <v>827</v>
      </c>
      <c r="G47" s="94" t="s">
        <v>586</v>
      </c>
      <c r="H47" s="94" t="s">
        <v>586</v>
      </c>
      <c r="I47" s="94" t="s">
        <v>827</v>
      </c>
      <c r="J47" s="94" t="s">
        <v>827</v>
      </c>
      <c r="M47" s="93"/>
      <c r="N47" s="93"/>
      <c r="R47" s="94"/>
    </row>
    <row r="48" spans="1:18" x14ac:dyDescent="0.25">
      <c r="A48" s="94" t="s">
        <v>2538</v>
      </c>
      <c r="B48" s="94" t="s">
        <v>1367</v>
      </c>
      <c r="C48" s="94" t="s">
        <v>1364</v>
      </c>
      <c r="D48" s="94" t="s">
        <v>894</v>
      </c>
      <c r="E48" s="94" t="s">
        <v>1163</v>
      </c>
      <c r="F48" s="94" t="s">
        <v>827</v>
      </c>
      <c r="G48" s="94" t="s">
        <v>586</v>
      </c>
      <c r="H48" s="94" t="s">
        <v>586</v>
      </c>
      <c r="I48" s="94" t="s">
        <v>827</v>
      </c>
      <c r="J48" s="94" t="s">
        <v>827</v>
      </c>
      <c r="M48" s="93"/>
      <c r="N48" s="93"/>
      <c r="R48" s="94"/>
    </row>
    <row r="49" spans="1:18" x14ac:dyDescent="0.25">
      <c r="A49" s="94" t="s">
        <v>2539</v>
      </c>
      <c r="B49" s="94" t="s">
        <v>1367</v>
      </c>
      <c r="C49" s="94" t="s">
        <v>1364</v>
      </c>
      <c r="D49" s="94" t="s">
        <v>896</v>
      </c>
      <c r="E49" s="94" t="s">
        <v>1164</v>
      </c>
      <c r="F49" s="94" t="s">
        <v>827</v>
      </c>
      <c r="G49" s="94" t="s">
        <v>586</v>
      </c>
      <c r="H49" s="94" t="s">
        <v>586</v>
      </c>
      <c r="I49" s="94" t="s">
        <v>827</v>
      </c>
      <c r="J49" s="94" t="s">
        <v>586</v>
      </c>
      <c r="M49" s="93"/>
      <c r="N49" s="93"/>
      <c r="R49" s="94"/>
    </row>
    <row r="50" spans="1:18" x14ac:dyDescent="0.25">
      <c r="A50" s="94" t="s">
        <v>2540</v>
      </c>
      <c r="B50" s="94" t="s">
        <v>1367</v>
      </c>
      <c r="C50" s="94" t="s">
        <v>1364</v>
      </c>
      <c r="D50" s="94" t="s">
        <v>896</v>
      </c>
      <c r="E50" s="94" t="s">
        <v>1164</v>
      </c>
      <c r="F50" s="94" t="s">
        <v>827</v>
      </c>
      <c r="G50" s="94" t="s">
        <v>586</v>
      </c>
      <c r="H50" s="94" t="s">
        <v>586</v>
      </c>
      <c r="I50" s="94" t="s">
        <v>827</v>
      </c>
      <c r="J50" s="94" t="s">
        <v>586</v>
      </c>
      <c r="M50" s="93"/>
      <c r="N50" s="93"/>
      <c r="R50" s="94"/>
    </row>
    <row r="51" spans="1:18" x14ac:dyDescent="0.25">
      <c r="A51" s="94" t="s">
        <v>2541</v>
      </c>
      <c r="B51" s="94" t="s">
        <v>1367</v>
      </c>
      <c r="C51" s="94" t="s">
        <v>1364</v>
      </c>
      <c r="D51" s="94" t="s">
        <v>897</v>
      </c>
      <c r="E51" s="94" t="s">
        <v>1164</v>
      </c>
      <c r="F51" s="94" t="s">
        <v>586</v>
      </c>
      <c r="G51" s="94" t="s">
        <v>586</v>
      </c>
      <c r="H51" s="94" t="s">
        <v>586</v>
      </c>
      <c r="I51" s="94" t="s">
        <v>586</v>
      </c>
      <c r="J51" s="94" t="s">
        <v>586</v>
      </c>
      <c r="M51" s="93"/>
      <c r="N51" s="93"/>
      <c r="R51" s="94"/>
    </row>
    <row r="52" spans="1:18" x14ac:dyDescent="0.25">
      <c r="A52" s="94" t="s">
        <v>2542</v>
      </c>
      <c r="B52" s="94" t="s">
        <v>1368</v>
      </c>
      <c r="C52" s="94" t="s">
        <v>1364</v>
      </c>
      <c r="D52" s="94" t="s">
        <v>871</v>
      </c>
      <c r="E52" s="94" t="s">
        <v>1150</v>
      </c>
      <c r="F52" s="94" t="s">
        <v>827</v>
      </c>
      <c r="G52" s="94" t="s">
        <v>586</v>
      </c>
      <c r="H52" s="94" t="s">
        <v>586</v>
      </c>
      <c r="I52" s="94" t="s">
        <v>827</v>
      </c>
      <c r="J52" s="94" t="s">
        <v>827</v>
      </c>
      <c r="M52" s="93"/>
      <c r="N52" s="93"/>
      <c r="R52" s="94"/>
    </row>
    <row r="53" spans="1:18" x14ac:dyDescent="0.25">
      <c r="A53" s="94" t="s">
        <v>2543</v>
      </c>
      <c r="B53" s="94" t="s">
        <v>1368</v>
      </c>
      <c r="C53" s="94" t="s">
        <v>1364</v>
      </c>
      <c r="D53" s="94" t="s">
        <v>871</v>
      </c>
      <c r="E53" s="94" t="s">
        <v>1150</v>
      </c>
      <c r="F53" s="94" t="s">
        <v>827</v>
      </c>
      <c r="G53" s="94" t="s">
        <v>586</v>
      </c>
      <c r="H53" s="94" t="s">
        <v>586</v>
      </c>
      <c r="I53" s="94" t="s">
        <v>827</v>
      </c>
      <c r="J53" s="94" t="s">
        <v>827</v>
      </c>
      <c r="M53" s="93"/>
      <c r="N53" s="93"/>
      <c r="R53" s="94"/>
    </row>
    <row r="54" spans="1:18" x14ac:dyDescent="0.25">
      <c r="A54" s="94" t="s">
        <v>2544</v>
      </c>
      <c r="B54" s="94" t="s">
        <v>1368</v>
      </c>
      <c r="C54" s="94" t="s">
        <v>1364</v>
      </c>
      <c r="D54" s="94" t="s">
        <v>872</v>
      </c>
      <c r="E54" s="94" t="s">
        <v>1151</v>
      </c>
      <c r="F54" s="94" t="s">
        <v>827</v>
      </c>
      <c r="G54" s="94" t="s">
        <v>586</v>
      </c>
      <c r="H54" s="94" t="s">
        <v>586</v>
      </c>
      <c r="I54" s="94" t="s">
        <v>586</v>
      </c>
      <c r="J54" s="94" t="s">
        <v>586</v>
      </c>
      <c r="M54" s="93"/>
      <c r="N54" s="93"/>
      <c r="R54" s="94"/>
    </row>
    <row r="55" spans="1:18" x14ac:dyDescent="0.25">
      <c r="A55" s="94" t="s">
        <v>2545</v>
      </c>
      <c r="B55" s="94" t="s">
        <v>1368</v>
      </c>
      <c r="C55" s="94" t="s">
        <v>1364</v>
      </c>
      <c r="D55" s="94" t="s">
        <v>872</v>
      </c>
      <c r="E55" s="94" t="s">
        <v>1151</v>
      </c>
      <c r="F55" s="94" t="s">
        <v>827</v>
      </c>
      <c r="G55" s="94" t="s">
        <v>586</v>
      </c>
      <c r="H55" s="94" t="s">
        <v>586</v>
      </c>
      <c r="I55" s="94" t="s">
        <v>586</v>
      </c>
      <c r="J55" s="94" t="s">
        <v>586</v>
      </c>
      <c r="M55" s="93"/>
      <c r="N55" s="93"/>
    </row>
    <row r="56" spans="1:18" x14ac:dyDescent="0.25">
      <c r="A56" s="94" t="s">
        <v>2546</v>
      </c>
      <c r="B56" s="94" t="s">
        <v>1369</v>
      </c>
      <c r="C56" s="94" t="s">
        <v>1370</v>
      </c>
      <c r="D56" s="94" t="s">
        <v>873</v>
      </c>
      <c r="E56" s="94" t="s">
        <v>1151</v>
      </c>
      <c r="F56" s="94" t="s">
        <v>827</v>
      </c>
      <c r="G56" s="94" t="s">
        <v>586</v>
      </c>
      <c r="H56" s="94" t="s">
        <v>586</v>
      </c>
      <c r="I56" s="94" t="s">
        <v>586</v>
      </c>
      <c r="J56" s="94" t="s">
        <v>586</v>
      </c>
      <c r="M56" s="93"/>
      <c r="N56" s="93"/>
    </row>
    <row r="57" spans="1:18" x14ac:dyDescent="0.25">
      <c r="A57" s="94" t="s">
        <v>2547</v>
      </c>
      <c r="B57" s="94" t="s">
        <v>1369</v>
      </c>
      <c r="C57" s="94" t="s">
        <v>1370</v>
      </c>
      <c r="D57" s="94" t="s">
        <v>873</v>
      </c>
      <c r="E57" s="94" t="s">
        <v>1151</v>
      </c>
      <c r="F57" s="94" t="s">
        <v>586</v>
      </c>
      <c r="G57" s="94" t="s">
        <v>586</v>
      </c>
      <c r="H57" s="94" t="s">
        <v>586</v>
      </c>
      <c r="I57" s="94" t="s">
        <v>586</v>
      </c>
      <c r="J57" s="94" t="s">
        <v>586</v>
      </c>
      <c r="M57" s="93"/>
      <c r="N57" s="93"/>
    </row>
    <row r="58" spans="1:18" x14ac:dyDescent="0.25">
      <c r="A58" s="94" t="s">
        <v>2548</v>
      </c>
      <c r="B58" s="94" t="s">
        <v>1368</v>
      </c>
      <c r="C58" s="94" t="s">
        <v>1364</v>
      </c>
      <c r="D58" s="94" t="s">
        <v>872</v>
      </c>
      <c r="E58" s="94" t="s">
        <v>1151</v>
      </c>
      <c r="F58" s="94" t="s">
        <v>586</v>
      </c>
      <c r="G58" s="94" t="s">
        <v>586</v>
      </c>
      <c r="H58" s="94" t="s">
        <v>586</v>
      </c>
      <c r="I58" s="94" t="s">
        <v>586</v>
      </c>
      <c r="J58" s="94" t="s">
        <v>586</v>
      </c>
      <c r="M58" s="93"/>
      <c r="N58" s="93"/>
    </row>
    <row r="59" spans="1:18" x14ac:dyDescent="0.25">
      <c r="A59" s="94" t="s">
        <v>2549</v>
      </c>
      <c r="B59" s="94" t="s">
        <v>1368</v>
      </c>
      <c r="C59" s="94" t="s">
        <v>1364</v>
      </c>
      <c r="D59" s="94" t="s">
        <v>872</v>
      </c>
      <c r="E59" s="94" t="s">
        <v>1151</v>
      </c>
      <c r="F59" s="94" t="s">
        <v>827</v>
      </c>
      <c r="G59" s="94" t="s">
        <v>586</v>
      </c>
      <c r="H59" s="94" t="s">
        <v>586</v>
      </c>
      <c r="I59" s="94" t="s">
        <v>586</v>
      </c>
      <c r="J59" s="94" t="s">
        <v>586</v>
      </c>
      <c r="M59" s="93"/>
      <c r="N59" s="93"/>
    </row>
    <row r="60" spans="1:18" x14ac:dyDescent="0.25">
      <c r="A60" s="94" t="s">
        <v>2550</v>
      </c>
      <c r="B60" s="94" t="s">
        <v>1368</v>
      </c>
      <c r="C60" s="94" t="s">
        <v>1364</v>
      </c>
      <c r="D60" s="94" t="s">
        <v>872</v>
      </c>
      <c r="E60" s="94" t="s">
        <v>1151</v>
      </c>
      <c r="F60" s="94" t="s">
        <v>586</v>
      </c>
      <c r="G60" s="94" t="s">
        <v>586</v>
      </c>
      <c r="H60" s="94" t="s">
        <v>586</v>
      </c>
      <c r="I60" s="94" t="s">
        <v>586</v>
      </c>
      <c r="J60" s="94" t="s">
        <v>586</v>
      </c>
      <c r="M60" s="93"/>
      <c r="N60" s="93"/>
    </row>
    <row r="61" spans="1:18" x14ac:dyDescent="0.25">
      <c r="A61" s="94" t="s">
        <v>2551</v>
      </c>
      <c r="B61" s="94" t="s">
        <v>1371</v>
      </c>
      <c r="C61" s="94" t="s">
        <v>1372</v>
      </c>
      <c r="D61" s="94" t="s">
        <v>1047</v>
      </c>
      <c r="E61" s="94" t="s">
        <v>1198</v>
      </c>
      <c r="F61" s="94" t="s">
        <v>827</v>
      </c>
      <c r="G61" s="94" t="s">
        <v>586</v>
      </c>
      <c r="H61" s="94" t="s">
        <v>586</v>
      </c>
      <c r="I61" s="94" t="s">
        <v>827</v>
      </c>
      <c r="J61" s="94" t="s">
        <v>586</v>
      </c>
      <c r="M61" s="93"/>
      <c r="N61" s="93"/>
    </row>
    <row r="62" spans="1:18" x14ac:dyDescent="0.25">
      <c r="A62" s="94" t="s">
        <v>2552</v>
      </c>
      <c r="B62" s="94" t="s">
        <v>1373</v>
      </c>
      <c r="C62" s="94" t="s">
        <v>1370</v>
      </c>
      <c r="D62" s="94" t="s">
        <v>1045</v>
      </c>
      <c r="E62" s="94" t="s">
        <v>1197</v>
      </c>
      <c r="F62" s="94" t="s">
        <v>827</v>
      </c>
      <c r="G62" s="94" t="s">
        <v>586</v>
      </c>
      <c r="H62" s="94" t="s">
        <v>586</v>
      </c>
      <c r="I62" s="94" t="s">
        <v>827</v>
      </c>
      <c r="J62" s="94" t="s">
        <v>827</v>
      </c>
      <c r="M62" s="93"/>
      <c r="N62" s="93"/>
    </row>
    <row r="63" spans="1:18" x14ac:dyDescent="0.25">
      <c r="A63" s="94" t="s">
        <v>2553</v>
      </c>
      <c r="B63" s="94" t="s">
        <v>1373</v>
      </c>
      <c r="C63" s="94" t="s">
        <v>1370</v>
      </c>
      <c r="D63" s="94" t="s">
        <v>1046</v>
      </c>
      <c r="E63" s="94" t="s">
        <v>1198</v>
      </c>
      <c r="F63" s="94" t="s">
        <v>827</v>
      </c>
      <c r="G63" s="94" t="s">
        <v>586</v>
      </c>
      <c r="H63" s="94" t="s">
        <v>586</v>
      </c>
      <c r="I63" s="94" t="s">
        <v>827</v>
      </c>
      <c r="J63" s="94" t="s">
        <v>586</v>
      </c>
      <c r="M63" s="93"/>
      <c r="N63" s="93"/>
    </row>
    <row r="64" spans="1:18" x14ac:dyDescent="0.25">
      <c r="A64" s="94" t="s">
        <v>2554</v>
      </c>
      <c r="B64" s="94" t="s">
        <v>1373</v>
      </c>
      <c r="C64" s="94" t="s">
        <v>1370</v>
      </c>
      <c r="D64" s="94" t="s">
        <v>1046</v>
      </c>
      <c r="E64" s="94" t="s">
        <v>1198</v>
      </c>
      <c r="F64" s="94" t="s">
        <v>827</v>
      </c>
      <c r="G64" s="94" t="s">
        <v>586</v>
      </c>
      <c r="H64" s="94" t="s">
        <v>586</v>
      </c>
      <c r="I64" s="94" t="s">
        <v>827</v>
      </c>
      <c r="J64" s="94" t="s">
        <v>586</v>
      </c>
      <c r="M64" s="93"/>
      <c r="N64" s="93"/>
    </row>
    <row r="65" spans="1:14" x14ac:dyDescent="0.25">
      <c r="A65" s="94" t="s">
        <v>2555</v>
      </c>
      <c r="B65" s="94" t="s">
        <v>1373</v>
      </c>
      <c r="C65" s="94" t="s">
        <v>1370</v>
      </c>
      <c r="D65" s="94" t="s">
        <v>1046</v>
      </c>
      <c r="E65" s="94" t="s">
        <v>1198</v>
      </c>
      <c r="F65" s="94" t="s">
        <v>827</v>
      </c>
      <c r="G65" s="94" t="s">
        <v>586</v>
      </c>
      <c r="H65" s="94" t="s">
        <v>586</v>
      </c>
      <c r="I65" s="94" t="s">
        <v>827</v>
      </c>
      <c r="J65" s="94" t="s">
        <v>586</v>
      </c>
      <c r="M65" s="93"/>
      <c r="N65" s="93"/>
    </row>
    <row r="66" spans="1:14" x14ac:dyDescent="0.25">
      <c r="A66" s="94" t="s">
        <v>2556</v>
      </c>
      <c r="B66" s="94" t="s">
        <v>1373</v>
      </c>
      <c r="C66" s="94" t="s">
        <v>1370</v>
      </c>
      <c r="D66" s="94" t="s">
        <v>1047</v>
      </c>
      <c r="E66" s="94" t="s">
        <v>1198</v>
      </c>
      <c r="F66" s="94" t="s">
        <v>827</v>
      </c>
      <c r="G66" s="94" t="s">
        <v>586</v>
      </c>
      <c r="H66" s="94" t="s">
        <v>586</v>
      </c>
      <c r="I66" s="94" t="s">
        <v>827</v>
      </c>
      <c r="J66" s="94" t="s">
        <v>586</v>
      </c>
      <c r="M66" s="93"/>
      <c r="N66" s="93"/>
    </row>
    <row r="67" spans="1:14" x14ac:dyDescent="0.25">
      <c r="A67" s="94" t="s">
        <v>2557</v>
      </c>
      <c r="B67" s="94" t="s">
        <v>1374</v>
      </c>
      <c r="C67" s="94" t="s">
        <v>1375</v>
      </c>
      <c r="D67" s="94" t="s">
        <v>1047</v>
      </c>
      <c r="E67" s="94" t="s">
        <v>1198</v>
      </c>
      <c r="F67" s="94" t="s">
        <v>827</v>
      </c>
      <c r="G67" s="94" t="s">
        <v>586</v>
      </c>
      <c r="H67" s="94" t="s">
        <v>586</v>
      </c>
      <c r="I67" s="94" t="s">
        <v>827</v>
      </c>
      <c r="J67" s="94" t="s">
        <v>586</v>
      </c>
      <c r="M67" s="93"/>
      <c r="N67" s="93"/>
    </row>
    <row r="68" spans="1:14" x14ac:dyDescent="0.25">
      <c r="A68" s="94" t="s">
        <v>2558</v>
      </c>
      <c r="B68" s="94" t="s">
        <v>1373</v>
      </c>
      <c r="C68" s="94" t="s">
        <v>1370</v>
      </c>
      <c r="D68" s="94" t="s">
        <v>1047</v>
      </c>
      <c r="E68" s="94" t="s">
        <v>1198</v>
      </c>
      <c r="F68" s="94" t="s">
        <v>827</v>
      </c>
      <c r="G68" s="94" t="s">
        <v>586</v>
      </c>
      <c r="H68" s="94" t="s">
        <v>586</v>
      </c>
      <c r="I68" s="94" t="s">
        <v>827</v>
      </c>
      <c r="J68" s="94" t="s">
        <v>586</v>
      </c>
      <c r="M68" s="93"/>
      <c r="N68" s="93"/>
    </row>
    <row r="69" spans="1:14" x14ac:dyDescent="0.25">
      <c r="A69" s="94" t="s">
        <v>2559</v>
      </c>
      <c r="B69" s="94" t="s">
        <v>1373</v>
      </c>
      <c r="C69" s="94" t="s">
        <v>1370</v>
      </c>
      <c r="D69" s="94" t="s">
        <v>1047</v>
      </c>
      <c r="E69" s="94" t="s">
        <v>1198</v>
      </c>
      <c r="F69" s="94" t="s">
        <v>827</v>
      </c>
      <c r="G69" s="94" t="s">
        <v>586</v>
      </c>
      <c r="H69" s="94" t="s">
        <v>586</v>
      </c>
      <c r="I69" s="94" t="s">
        <v>827</v>
      </c>
      <c r="J69" s="94" t="s">
        <v>586</v>
      </c>
      <c r="M69" s="93"/>
      <c r="N69" s="93"/>
    </row>
    <row r="70" spans="1:14" x14ac:dyDescent="0.25">
      <c r="A70" s="94" t="s">
        <v>2560</v>
      </c>
      <c r="B70" s="94" t="s">
        <v>1373</v>
      </c>
      <c r="C70" s="94" t="s">
        <v>1370</v>
      </c>
      <c r="D70" s="94" t="s">
        <v>1047</v>
      </c>
      <c r="E70" s="94" t="s">
        <v>1198</v>
      </c>
      <c r="F70" s="94" t="s">
        <v>827</v>
      </c>
      <c r="G70" s="94" t="s">
        <v>586</v>
      </c>
      <c r="H70" s="94" t="s">
        <v>586</v>
      </c>
      <c r="I70" s="94" t="s">
        <v>827</v>
      </c>
      <c r="J70" s="94" t="s">
        <v>586</v>
      </c>
      <c r="M70" s="93"/>
      <c r="N70" s="93"/>
    </row>
    <row r="71" spans="1:14" x14ac:dyDescent="0.25">
      <c r="A71" s="94" t="s">
        <v>2561</v>
      </c>
      <c r="B71" s="94" t="s">
        <v>1374</v>
      </c>
      <c r="C71" s="94" t="s">
        <v>1375</v>
      </c>
      <c r="D71" s="94" t="s">
        <v>1047</v>
      </c>
      <c r="E71" s="94" t="s">
        <v>1198</v>
      </c>
      <c r="F71" s="94" t="s">
        <v>827</v>
      </c>
      <c r="G71" s="94" t="s">
        <v>586</v>
      </c>
      <c r="H71" s="94" t="s">
        <v>586</v>
      </c>
      <c r="I71" s="94" t="s">
        <v>827</v>
      </c>
      <c r="J71" s="94" t="s">
        <v>586</v>
      </c>
      <c r="M71" s="93"/>
      <c r="N71" s="93"/>
    </row>
    <row r="72" spans="1:14" x14ac:dyDescent="0.25">
      <c r="A72" s="94" t="s">
        <v>2562</v>
      </c>
      <c r="B72" s="94" t="s">
        <v>1373</v>
      </c>
      <c r="C72" s="94" t="s">
        <v>1370</v>
      </c>
      <c r="D72" s="94" t="s">
        <v>1047</v>
      </c>
      <c r="E72" s="94" t="s">
        <v>1198</v>
      </c>
      <c r="F72" s="94" t="s">
        <v>827</v>
      </c>
      <c r="G72" s="94" t="s">
        <v>586</v>
      </c>
      <c r="H72" s="94" t="s">
        <v>586</v>
      </c>
      <c r="I72" s="94" t="s">
        <v>827</v>
      </c>
      <c r="J72" s="94" t="s">
        <v>586</v>
      </c>
      <c r="M72" s="93"/>
      <c r="N72" s="93"/>
    </row>
    <row r="73" spans="1:14" x14ac:dyDescent="0.25">
      <c r="A73" s="94" t="s">
        <v>2563</v>
      </c>
      <c r="B73" s="94" t="s">
        <v>1373</v>
      </c>
      <c r="C73" s="94" t="s">
        <v>1370</v>
      </c>
      <c r="D73" s="94" t="s">
        <v>1047</v>
      </c>
      <c r="E73" s="94" t="s">
        <v>1198</v>
      </c>
      <c r="F73" s="94" t="s">
        <v>827</v>
      </c>
      <c r="G73" s="94" t="s">
        <v>586</v>
      </c>
      <c r="H73" s="94" t="s">
        <v>586</v>
      </c>
      <c r="I73" s="94" t="s">
        <v>827</v>
      </c>
      <c r="J73" s="94" t="s">
        <v>586</v>
      </c>
      <c r="M73" s="93"/>
      <c r="N73" s="93"/>
    </row>
    <row r="74" spans="1:14" x14ac:dyDescent="0.25">
      <c r="A74" s="94" t="s">
        <v>2564</v>
      </c>
      <c r="B74" s="94" t="s">
        <v>1373</v>
      </c>
      <c r="C74" s="94" t="s">
        <v>1370</v>
      </c>
      <c r="D74" s="94" t="s">
        <v>1048</v>
      </c>
      <c r="E74" s="94" t="s">
        <v>1199</v>
      </c>
      <c r="F74" s="94" t="s">
        <v>827</v>
      </c>
      <c r="G74" s="94" t="s">
        <v>586</v>
      </c>
      <c r="H74" s="94" t="s">
        <v>586</v>
      </c>
      <c r="I74" s="94" t="s">
        <v>827</v>
      </c>
      <c r="J74" s="94" t="s">
        <v>586</v>
      </c>
      <c r="M74" s="93"/>
      <c r="N74" s="93"/>
    </row>
    <row r="75" spans="1:14" x14ac:dyDescent="0.25">
      <c r="A75" s="94" t="s">
        <v>2565</v>
      </c>
      <c r="B75" s="94" t="s">
        <v>1374</v>
      </c>
      <c r="C75" s="94" t="s">
        <v>1375</v>
      </c>
      <c r="D75" s="94" t="s">
        <v>1049</v>
      </c>
      <c r="E75" s="94" t="s">
        <v>1199</v>
      </c>
      <c r="F75" s="94" t="s">
        <v>827</v>
      </c>
      <c r="G75" s="94" t="s">
        <v>586</v>
      </c>
      <c r="H75" s="94" t="s">
        <v>586</v>
      </c>
      <c r="I75" s="94" t="s">
        <v>586</v>
      </c>
      <c r="J75" s="94" t="s">
        <v>586</v>
      </c>
      <c r="M75" s="93"/>
      <c r="N75" s="93"/>
    </row>
    <row r="76" spans="1:14" x14ac:dyDescent="0.25">
      <c r="A76" s="94" t="s">
        <v>2566</v>
      </c>
      <c r="B76" s="94" t="s">
        <v>1374</v>
      </c>
      <c r="C76" s="94" t="s">
        <v>1375</v>
      </c>
      <c r="D76" s="94" t="s">
        <v>1049</v>
      </c>
      <c r="E76" s="94" t="s">
        <v>1199</v>
      </c>
      <c r="F76" s="94" t="s">
        <v>827</v>
      </c>
      <c r="G76" s="94" t="s">
        <v>586</v>
      </c>
      <c r="H76" s="94" t="s">
        <v>586</v>
      </c>
      <c r="I76" s="94" t="s">
        <v>586</v>
      </c>
      <c r="J76" s="94" t="s">
        <v>586</v>
      </c>
      <c r="M76" s="93"/>
      <c r="N76" s="93"/>
    </row>
    <row r="77" spans="1:14" x14ac:dyDescent="0.25">
      <c r="A77" s="94" t="s">
        <v>2567</v>
      </c>
      <c r="B77" s="94" t="s">
        <v>1374</v>
      </c>
      <c r="C77" s="94" t="s">
        <v>1375</v>
      </c>
      <c r="D77" s="94" t="s">
        <v>1049</v>
      </c>
      <c r="E77" s="94" t="s">
        <v>1199</v>
      </c>
      <c r="F77" s="94" t="s">
        <v>586</v>
      </c>
      <c r="G77" s="94" t="s">
        <v>586</v>
      </c>
      <c r="H77" s="94" t="s">
        <v>586</v>
      </c>
      <c r="I77" s="94" t="s">
        <v>586</v>
      </c>
      <c r="J77" s="94" t="s">
        <v>586</v>
      </c>
      <c r="M77" s="93"/>
      <c r="N77" s="93"/>
    </row>
    <row r="78" spans="1:14" x14ac:dyDescent="0.25">
      <c r="A78" s="94" t="s">
        <v>2568</v>
      </c>
      <c r="B78" s="94" t="s">
        <v>1374</v>
      </c>
      <c r="C78" s="94" t="s">
        <v>1375</v>
      </c>
      <c r="D78" s="94" t="s">
        <v>1049</v>
      </c>
      <c r="E78" s="94" t="s">
        <v>1199</v>
      </c>
      <c r="F78" s="94" t="s">
        <v>586</v>
      </c>
      <c r="G78" s="94" t="s">
        <v>586</v>
      </c>
      <c r="H78" s="94" t="s">
        <v>586</v>
      </c>
      <c r="I78" s="94" t="s">
        <v>586</v>
      </c>
      <c r="J78" s="94" t="s">
        <v>586</v>
      </c>
      <c r="M78" s="93"/>
      <c r="N78" s="93"/>
    </row>
    <row r="79" spans="1:14" x14ac:dyDescent="0.25">
      <c r="A79" s="94" t="s">
        <v>2569</v>
      </c>
      <c r="B79" s="94" t="s">
        <v>1376</v>
      </c>
      <c r="C79" s="94" t="s">
        <v>1377</v>
      </c>
      <c r="D79" s="94" t="s">
        <v>1049</v>
      </c>
      <c r="E79" s="94" t="s">
        <v>1199</v>
      </c>
      <c r="F79" s="94" t="s">
        <v>827</v>
      </c>
      <c r="G79" s="94" t="s">
        <v>586</v>
      </c>
      <c r="H79" s="94" t="s">
        <v>586</v>
      </c>
      <c r="I79" s="94" t="s">
        <v>586</v>
      </c>
      <c r="J79" s="94" t="s">
        <v>586</v>
      </c>
      <c r="M79" s="93"/>
      <c r="N79" s="93"/>
    </row>
    <row r="80" spans="1:14" x14ac:dyDescent="0.25">
      <c r="A80" s="94" t="s">
        <v>2570</v>
      </c>
      <c r="B80" s="94" t="s">
        <v>1378</v>
      </c>
      <c r="C80" s="94" t="e">
        <v>#N/A</v>
      </c>
      <c r="D80" s="94" t="s">
        <v>865</v>
      </c>
      <c r="E80" s="94" t="s">
        <v>1140</v>
      </c>
      <c r="F80" s="94" t="s">
        <v>827</v>
      </c>
      <c r="G80" s="94" t="s">
        <v>586</v>
      </c>
      <c r="H80" s="94" t="e">
        <v>#N/A</v>
      </c>
      <c r="I80" s="94" t="s">
        <v>827</v>
      </c>
      <c r="J80" s="94" t="s">
        <v>827</v>
      </c>
      <c r="M80" s="93"/>
      <c r="N80" s="93"/>
    </row>
    <row r="81" spans="1:14" x14ac:dyDescent="0.25">
      <c r="A81" s="94" t="s">
        <v>2571</v>
      </c>
      <c r="B81" s="94" t="s">
        <v>1378</v>
      </c>
      <c r="C81" s="94" t="e">
        <v>#N/A</v>
      </c>
      <c r="D81" s="94" t="s">
        <v>865</v>
      </c>
      <c r="E81" s="94" t="s">
        <v>1140</v>
      </c>
      <c r="F81" s="94" t="s">
        <v>827</v>
      </c>
      <c r="G81" s="94" t="s">
        <v>586</v>
      </c>
      <c r="H81" s="94" t="e">
        <v>#N/A</v>
      </c>
      <c r="I81" s="94" t="s">
        <v>827</v>
      </c>
      <c r="J81" s="94" t="s">
        <v>827</v>
      </c>
      <c r="M81" s="93"/>
      <c r="N81" s="93"/>
    </row>
    <row r="82" spans="1:14" x14ac:dyDescent="0.25">
      <c r="A82" s="94" t="s">
        <v>2572</v>
      </c>
      <c r="B82" s="94" t="s">
        <v>1379</v>
      </c>
      <c r="C82" s="94" t="s">
        <v>1372</v>
      </c>
      <c r="D82" s="94" t="s">
        <v>1042</v>
      </c>
      <c r="E82" s="94" t="s">
        <v>1198</v>
      </c>
      <c r="F82" s="94" t="s">
        <v>827</v>
      </c>
      <c r="G82" s="94" t="s">
        <v>586</v>
      </c>
      <c r="H82" s="94" t="s">
        <v>586</v>
      </c>
      <c r="I82" s="94" t="s">
        <v>827</v>
      </c>
      <c r="J82" s="94" t="s">
        <v>586</v>
      </c>
      <c r="M82" s="93"/>
      <c r="N82" s="93"/>
    </row>
    <row r="83" spans="1:14" x14ac:dyDescent="0.25">
      <c r="A83" s="94" t="s">
        <v>2573</v>
      </c>
      <c r="B83" s="94" t="s">
        <v>1380</v>
      </c>
      <c r="C83" s="94" t="s">
        <v>1370</v>
      </c>
      <c r="D83" s="94" t="s">
        <v>1041</v>
      </c>
      <c r="E83" s="94" t="s">
        <v>1198</v>
      </c>
      <c r="F83" s="94" t="s">
        <v>827</v>
      </c>
      <c r="G83" s="94" t="s">
        <v>586</v>
      </c>
      <c r="H83" s="94" t="s">
        <v>586</v>
      </c>
      <c r="I83" s="94" t="s">
        <v>827</v>
      </c>
      <c r="J83" s="94" t="s">
        <v>586</v>
      </c>
      <c r="M83" s="93"/>
      <c r="N83" s="93"/>
    </row>
    <row r="84" spans="1:14" x14ac:dyDescent="0.25">
      <c r="A84" s="94" t="s">
        <v>2574</v>
      </c>
      <c r="B84" s="94" t="s">
        <v>1380</v>
      </c>
      <c r="C84" s="94" t="s">
        <v>1370</v>
      </c>
      <c r="D84" s="94" t="s">
        <v>1042</v>
      </c>
      <c r="E84" s="94" t="s">
        <v>1198</v>
      </c>
      <c r="F84" s="94" t="s">
        <v>827</v>
      </c>
      <c r="G84" s="94" t="s">
        <v>586</v>
      </c>
      <c r="H84" s="94" t="s">
        <v>586</v>
      </c>
      <c r="I84" s="94" t="s">
        <v>827</v>
      </c>
      <c r="J84" s="94" t="s">
        <v>586</v>
      </c>
      <c r="M84" s="93"/>
      <c r="N84" s="93"/>
    </row>
    <row r="85" spans="1:14" x14ac:dyDescent="0.25">
      <c r="A85" s="94" t="s">
        <v>2575</v>
      </c>
      <c r="B85" s="94" t="s">
        <v>1381</v>
      </c>
      <c r="C85" s="94" t="s">
        <v>1375</v>
      </c>
      <c r="D85" s="94" t="s">
        <v>1042</v>
      </c>
      <c r="E85" s="94" t="s">
        <v>1198</v>
      </c>
      <c r="F85" s="94" t="s">
        <v>827</v>
      </c>
      <c r="G85" s="94" t="s">
        <v>586</v>
      </c>
      <c r="H85" s="94" t="s">
        <v>586</v>
      </c>
      <c r="I85" s="94" t="s">
        <v>827</v>
      </c>
      <c r="J85" s="94" t="s">
        <v>586</v>
      </c>
      <c r="M85" s="93"/>
      <c r="N85" s="93"/>
    </row>
    <row r="86" spans="1:14" x14ac:dyDescent="0.25">
      <c r="A86" s="94" t="s">
        <v>2576</v>
      </c>
      <c r="B86" s="94" t="s">
        <v>1380</v>
      </c>
      <c r="C86" s="94" t="s">
        <v>1370</v>
      </c>
      <c r="D86" s="94" t="s">
        <v>1042</v>
      </c>
      <c r="E86" s="94" t="s">
        <v>1198</v>
      </c>
      <c r="F86" s="94" t="s">
        <v>827</v>
      </c>
      <c r="G86" s="94" t="s">
        <v>586</v>
      </c>
      <c r="H86" s="94" t="s">
        <v>586</v>
      </c>
      <c r="I86" s="94" t="s">
        <v>827</v>
      </c>
      <c r="J86" s="94" t="s">
        <v>586</v>
      </c>
      <c r="M86" s="93"/>
      <c r="N86" s="93"/>
    </row>
    <row r="87" spans="1:14" x14ac:dyDescent="0.25">
      <c r="A87" s="94" t="s">
        <v>2577</v>
      </c>
      <c r="B87" s="94" t="s">
        <v>1380</v>
      </c>
      <c r="C87" s="94" t="s">
        <v>1370</v>
      </c>
      <c r="D87" s="94" t="s">
        <v>1042</v>
      </c>
      <c r="E87" s="94" t="s">
        <v>1198</v>
      </c>
      <c r="F87" s="94" t="s">
        <v>827</v>
      </c>
      <c r="G87" s="94" t="s">
        <v>586</v>
      </c>
      <c r="H87" s="94" t="s">
        <v>586</v>
      </c>
      <c r="I87" s="94" t="s">
        <v>827</v>
      </c>
      <c r="J87" s="94" t="s">
        <v>586</v>
      </c>
      <c r="M87" s="93"/>
      <c r="N87" s="93"/>
    </row>
    <row r="88" spans="1:14" x14ac:dyDescent="0.25">
      <c r="A88" s="94" t="s">
        <v>2578</v>
      </c>
      <c r="B88" s="94" t="s">
        <v>1380</v>
      </c>
      <c r="C88" s="94" t="s">
        <v>1370</v>
      </c>
      <c r="D88" s="94" t="s">
        <v>1042</v>
      </c>
      <c r="E88" s="94" t="s">
        <v>1198</v>
      </c>
      <c r="F88" s="94" t="s">
        <v>827</v>
      </c>
      <c r="G88" s="94" t="s">
        <v>586</v>
      </c>
      <c r="H88" s="94" t="s">
        <v>586</v>
      </c>
      <c r="I88" s="94" t="s">
        <v>827</v>
      </c>
      <c r="J88" s="94" t="s">
        <v>586</v>
      </c>
      <c r="M88" s="93"/>
      <c r="N88" s="93"/>
    </row>
    <row r="89" spans="1:14" x14ac:dyDescent="0.25">
      <c r="A89" s="94" t="s">
        <v>2579</v>
      </c>
      <c r="B89" s="94" t="s">
        <v>1381</v>
      </c>
      <c r="C89" s="94" t="s">
        <v>1375</v>
      </c>
      <c r="D89" s="94" t="s">
        <v>1042</v>
      </c>
      <c r="E89" s="94" t="s">
        <v>1198</v>
      </c>
      <c r="F89" s="94" t="s">
        <v>827</v>
      </c>
      <c r="G89" s="94" t="s">
        <v>586</v>
      </c>
      <c r="H89" s="94" t="s">
        <v>586</v>
      </c>
      <c r="I89" s="94" t="s">
        <v>827</v>
      </c>
      <c r="J89" s="94" t="s">
        <v>586</v>
      </c>
      <c r="M89" s="93"/>
      <c r="N89" s="93"/>
    </row>
    <row r="90" spans="1:14" x14ac:dyDescent="0.25">
      <c r="A90" s="94" t="s">
        <v>2580</v>
      </c>
      <c r="B90" s="94" t="s">
        <v>1380</v>
      </c>
      <c r="C90" s="94" t="s">
        <v>1370</v>
      </c>
      <c r="D90" s="94" t="s">
        <v>1042</v>
      </c>
      <c r="E90" s="94" t="s">
        <v>1198</v>
      </c>
      <c r="F90" s="94" t="s">
        <v>827</v>
      </c>
      <c r="G90" s="94" t="s">
        <v>586</v>
      </c>
      <c r="H90" s="94" t="s">
        <v>586</v>
      </c>
      <c r="I90" s="94" t="s">
        <v>827</v>
      </c>
      <c r="J90" s="94" t="s">
        <v>586</v>
      </c>
      <c r="M90" s="93"/>
      <c r="N90" s="93"/>
    </row>
    <row r="91" spans="1:14" x14ac:dyDescent="0.25">
      <c r="A91" s="94" t="s">
        <v>2581</v>
      </c>
      <c r="B91" s="94" t="s">
        <v>1380</v>
      </c>
      <c r="C91" s="94" t="s">
        <v>1370</v>
      </c>
      <c r="D91" s="94" t="s">
        <v>1042</v>
      </c>
      <c r="E91" s="94" t="s">
        <v>1198</v>
      </c>
      <c r="F91" s="94" t="s">
        <v>827</v>
      </c>
      <c r="G91" s="94" t="s">
        <v>586</v>
      </c>
      <c r="H91" s="94" t="s">
        <v>586</v>
      </c>
      <c r="I91" s="94" t="s">
        <v>827</v>
      </c>
      <c r="J91" s="94" t="s">
        <v>586</v>
      </c>
      <c r="M91" s="93"/>
      <c r="N91" s="93"/>
    </row>
    <row r="92" spans="1:14" x14ac:dyDescent="0.25">
      <c r="A92" s="94" t="s">
        <v>2582</v>
      </c>
      <c r="B92" s="94" t="s">
        <v>1380</v>
      </c>
      <c r="C92" s="94" t="s">
        <v>1370</v>
      </c>
      <c r="D92" s="94" t="s">
        <v>1043</v>
      </c>
      <c r="E92" s="94" t="s">
        <v>1199</v>
      </c>
      <c r="F92" s="94" t="s">
        <v>827</v>
      </c>
      <c r="G92" s="94" t="s">
        <v>586</v>
      </c>
      <c r="H92" s="94" t="s">
        <v>586</v>
      </c>
      <c r="I92" s="94" t="s">
        <v>827</v>
      </c>
      <c r="J92" s="94" t="s">
        <v>586</v>
      </c>
      <c r="M92" s="93"/>
      <c r="N92" s="93"/>
    </row>
    <row r="93" spans="1:14" x14ac:dyDescent="0.25">
      <c r="A93" s="94" t="s">
        <v>2583</v>
      </c>
      <c r="B93" s="94" t="s">
        <v>1381</v>
      </c>
      <c r="C93" s="94" t="s">
        <v>1375</v>
      </c>
      <c r="D93" s="94" t="s">
        <v>1044</v>
      </c>
      <c r="E93" s="94" t="s">
        <v>1199</v>
      </c>
      <c r="F93" s="94" t="s">
        <v>827</v>
      </c>
      <c r="G93" s="94" t="s">
        <v>586</v>
      </c>
      <c r="H93" s="94" t="s">
        <v>586</v>
      </c>
      <c r="I93" s="94" t="s">
        <v>586</v>
      </c>
      <c r="J93" s="94" t="s">
        <v>586</v>
      </c>
      <c r="M93" s="93"/>
      <c r="N93" s="93"/>
    </row>
    <row r="94" spans="1:14" x14ac:dyDescent="0.25">
      <c r="A94" s="94" t="s">
        <v>2584</v>
      </c>
      <c r="B94" s="94" t="s">
        <v>1381</v>
      </c>
      <c r="C94" s="94" t="s">
        <v>1375</v>
      </c>
      <c r="D94" s="94" t="s">
        <v>1044</v>
      </c>
      <c r="E94" s="94" t="s">
        <v>1199</v>
      </c>
      <c r="F94" s="94" t="s">
        <v>827</v>
      </c>
      <c r="G94" s="94" t="s">
        <v>586</v>
      </c>
      <c r="H94" s="94" t="s">
        <v>586</v>
      </c>
      <c r="I94" s="94" t="s">
        <v>586</v>
      </c>
      <c r="J94" s="94" t="s">
        <v>586</v>
      </c>
      <c r="M94" s="93"/>
      <c r="N94" s="93"/>
    </row>
    <row r="95" spans="1:14" x14ac:dyDescent="0.25">
      <c r="A95" s="94" t="s">
        <v>2585</v>
      </c>
      <c r="B95" s="94" t="s">
        <v>1381</v>
      </c>
      <c r="C95" s="94" t="s">
        <v>1375</v>
      </c>
      <c r="D95" s="94" t="s">
        <v>1044</v>
      </c>
      <c r="E95" s="94" t="s">
        <v>1199</v>
      </c>
      <c r="F95" s="94" t="s">
        <v>586</v>
      </c>
      <c r="G95" s="94" t="s">
        <v>586</v>
      </c>
      <c r="H95" s="94" t="s">
        <v>586</v>
      </c>
      <c r="I95" s="94" t="s">
        <v>586</v>
      </c>
      <c r="J95" s="94" t="s">
        <v>586</v>
      </c>
      <c r="M95" s="93"/>
      <c r="N95" s="93"/>
    </row>
    <row r="96" spans="1:14" x14ac:dyDescent="0.25">
      <c r="A96" s="94" t="s">
        <v>2586</v>
      </c>
      <c r="B96" s="94" t="s">
        <v>1381</v>
      </c>
      <c r="C96" s="94" t="s">
        <v>1375</v>
      </c>
      <c r="D96" s="94" t="s">
        <v>1044</v>
      </c>
      <c r="E96" s="94" t="s">
        <v>1199</v>
      </c>
      <c r="F96" s="94" t="s">
        <v>586</v>
      </c>
      <c r="G96" s="94" t="s">
        <v>586</v>
      </c>
      <c r="H96" s="94" t="s">
        <v>586</v>
      </c>
      <c r="I96" s="94" t="s">
        <v>586</v>
      </c>
      <c r="J96" s="94" t="s">
        <v>586</v>
      </c>
      <c r="M96" s="93"/>
      <c r="N96" s="93"/>
    </row>
    <row r="97" spans="1:14" x14ac:dyDescent="0.25">
      <c r="A97" s="94" t="s">
        <v>2587</v>
      </c>
      <c r="B97" s="94" t="s">
        <v>1382</v>
      </c>
      <c r="C97" s="94" t="s">
        <v>1377</v>
      </c>
      <c r="D97" s="94" t="s">
        <v>1044</v>
      </c>
      <c r="E97" s="94" t="s">
        <v>1199</v>
      </c>
      <c r="F97" s="94" t="s">
        <v>827</v>
      </c>
      <c r="G97" s="94" t="s">
        <v>586</v>
      </c>
      <c r="H97" s="94" t="s">
        <v>586</v>
      </c>
      <c r="I97" s="94" t="s">
        <v>586</v>
      </c>
      <c r="J97" s="94" t="s">
        <v>586</v>
      </c>
      <c r="M97" s="93"/>
      <c r="N97" s="93"/>
    </row>
    <row r="98" spans="1:14" x14ac:dyDescent="0.25">
      <c r="A98" s="94" t="s">
        <v>2588</v>
      </c>
      <c r="B98" s="94" t="s">
        <v>1383</v>
      </c>
      <c r="C98" s="94" t="s">
        <v>1384</v>
      </c>
      <c r="D98" s="94" t="s">
        <v>1032</v>
      </c>
      <c r="E98" s="94" t="s">
        <v>1187</v>
      </c>
      <c r="F98" s="94" t="s">
        <v>827</v>
      </c>
      <c r="G98" s="94" t="s">
        <v>586</v>
      </c>
      <c r="H98" s="94" t="s">
        <v>586</v>
      </c>
      <c r="I98" s="94" t="s">
        <v>586</v>
      </c>
      <c r="J98" s="94" t="s">
        <v>586</v>
      </c>
      <c r="M98" s="93"/>
      <c r="N98" s="93"/>
    </row>
    <row r="99" spans="1:14" x14ac:dyDescent="0.25">
      <c r="A99" s="94" t="s">
        <v>2589</v>
      </c>
      <c r="B99" s="94" t="s">
        <v>1383</v>
      </c>
      <c r="C99" s="94" t="s">
        <v>1384</v>
      </c>
      <c r="D99" s="94" t="s">
        <v>1032</v>
      </c>
      <c r="E99" s="94" t="s">
        <v>1187</v>
      </c>
      <c r="F99" s="94" t="s">
        <v>586</v>
      </c>
      <c r="G99" s="94" t="s">
        <v>586</v>
      </c>
      <c r="H99" s="94" t="s">
        <v>586</v>
      </c>
      <c r="I99" s="94" t="s">
        <v>586</v>
      </c>
      <c r="J99" s="94" t="s">
        <v>586</v>
      </c>
      <c r="M99" s="93"/>
      <c r="N99" s="93"/>
    </row>
    <row r="100" spans="1:14" x14ac:dyDescent="0.25">
      <c r="A100" s="94" t="s">
        <v>2590</v>
      </c>
      <c r="B100" s="94" t="s">
        <v>1385</v>
      </c>
      <c r="C100" s="94" t="s">
        <v>1372</v>
      </c>
      <c r="D100" s="94" t="s">
        <v>1007</v>
      </c>
      <c r="E100" s="94" t="s">
        <v>1187</v>
      </c>
      <c r="F100" s="94" t="s">
        <v>586</v>
      </c>
      <c r="G100" s="94" t="s">
        <v>586</v>
      </c>
      <c r="H100" s="94" t="s">
        <v>586</v>
      </c>
      <c r="I100" s="94" t="s">
        <v>586</v>
      </c>
      <c r="J100" s="94" t="s">
        <v>586</v>
      </c>
      <c r="M100" s="93"/>
      <c r="N100" s="93"/>
    </row>
    <row r="101" spans="1:14" x14ac:dyDescent="0.25">
      <c r="A101" s="94" t="s">
        <v>2591</v>
      </c>
      <c r="B101" s="94" t="s">
        <v>1386</v>
      </c>
      <c r="C101" s="94" t="s">
        <v>1375</v>
      </c>
      <c r="D101" s="94" t="s">
        <v>1007</v>
      </c>
      <c r="E101" s="94" t="s">
        <v>1187</v>
      </c>
      <c r="F101" s="94" t="s">
        <v>827</v>
      </c>
      <c r="G101" s="94" t="s">
        <v>586</v>
      </c>
      <c r="H101" s="94" t="s">
        <v>586</v>
      </c>
      <c r="I101" s="94" t="s">
        <v>586</v>
      </c>
      <c r="J101" s="94" t="s">
        <v>586</v>
      </c>
      <c r="M101" s="93"/>
      <c r="N101" s="93"/>
    </row>
    <row r="102" spans="1:14" x14ac:dyDescent="0.25">
      <c r="A102" s="94" t="s">
        <v>2592</v>
      </c>
      <c r="B102" s="94" t="s">
        <v>1386</v>
      </c>
      <c r="C102" s="94" t="s">
        <v>1375</v>
      </c>
      <c r="D102" s="94" t="s">
        <v>1008</v>
      </c>
      <c r="E102" s="94" t="s">
        <v>1187</v>
      </c>
      <c r="F102" s="94" t="s">
        <v>586</v>
      </c>
      <c r="G102" s="94" t="s">
        <v>586</v>
      </c>
      <c r="H102" s="94" t="s">
        <v>586</v>
      </c>
      <c r="I102" s="94" t="s">
        <v>586</v>
      </c>
      <c r="J102" s="94" t="s">
        <v>586</v>
      </c>
      <c r="M102" s="93"/>
      <c r="N102" s="93"/>
    </row>
    <row r="103" spans="1:14" x14ac:dyDescent="0.25">
      <c r="A103" s="94" t="s">
        <v>2593</v>
      </c>
      <c r="B103" s="94" t="s">
        <v>1385</v>
      </c>
      <c r="C103" s="94" t="s">
        <v>1372</v>
      </c>
      <c r="D103" s="94" t="s">
        <v>1007</v>
      </c>
      <c r="E103" s="94" t="s">
        <v>1187</v>
      </c>
      <c r="F103" s="94" t="s">
        <v>827</v>
      </c>
      <c r="G103" s="94" t="s">
        <v>586</v>
      </c>
      <c r="H103" s="94" t="s">
        <v>586</v>
      </c>
      <c r="I103" s="94" t="s">
        <v>586</v>
      </c>
      <c r="J103" s="94" t="s">
        <v>586</v>
      </c>
      <c r="M103" s="93"/>
      <c r="N103" s="93"/>
    </row>
    <row r="104" spans="1:14" x14ac:dyDescent="0.25">
      <c r="A104" s="94" t="s">
        <v>1579</v>
      </c>
      <c r="B104" s="94" t="s">
        <v>1385</v>
      </c>
      <c r="C104" s="94" t="s">
        <v>1372</v>
      </c>
      <c r="D104" s="94" t="s">
        <v>1007</v>
      </c>
      <c r="E104" s="94" t="s">
        <v>1187</v>
      </c>
      <c r="F104" s="94" t="s">
        <v>586</v>
      </c>
      <c r="G104" s="94" t="s">
        <v>586</v>
      </c>
      <c r="H104" s="94" t="s">
        <v>586</v>
      </c>
      <c r="I104" s="94" t="s">
        <v>586</v>
      </c>
      <c r="J104" s="94" t="s">
        <v>586</v>
      </c>
      <c r="M104" s="93"/>
      <c r="N104" s="93"/>
    </row>
    <row r="105" spans="1:14" x14ac:dyDescent="0.25">
      <c r="A105" s="94" t="s">
        <v>2594</v>
      </c>
      <c r="B105" s="94" t="s">
        <v>1387</v>
      </c>
      <c r="C105" s="94" t="s">
        <v>1372</v>
      </c>
      <c r="D105" s="94" t="s">
        <v>1005</v>
      </c>
      <c r="E105" s="94" t="s">
        <v>1185</v>
      </c>
      <c r="F105" s="94" t="s">
        <v>827</v>
      </c>
      <c r="G105" s="94" t="s">
        <v>586</v>
      </c>
      <c r="H105" s="94" t="s">
        <v>586</v>
      </c>
      <c r="I105" s="94" t="s">
        <v>586</v>
      </c>
      <c r="J105" s="94" t="s">
        <v>586</v>
      </c>
      <c r="M105" s="93"/>
      <c r="N105" s="93"/>
    </row>
    <row r="106" spans="1:14" x14ac:dyDescent="0.25">
      <c r="A106" s="94" t="s">
        <v>2595</v>
      </c>
      <c r="B106" s="94" t="s">
        <v>1388</v>
      </c>
      <c r="C106" s="94" t="s">
        <v>1389</v>
      </c>
      <c r="D106" s="94" t="s">
        <v>1006</v>
      </c>
      <c r="E106" s="94" t="s">
        <v>1187</v>
      </c>
      <c r="F106" s="94" t="s">
        <v>827</v>
      </c>
      <c r="G106" s="94" t="s">
        <v>586</v>
      </c>
      <c r="H106" s="94" t="s">
        <v>586</v>
      </c>
      <c r="I106" s="94" t="s">
        <v>586</v>
      </c>
      <c r="J106" s="94" t="s">
        <v>586</v>
      </c>
      <c r="M106" s="93"/>
      <c r="N106" s="93"/>
    </row>
    <row r="107" spans="1:14" x14ac:dyDescent="0.25">
      <c r="A107" s="94" t="s">
        <v>2596</v>
      </c>
      <c r="B107" s="94" t="s">
        <v>1388</v>
      </c>
      <c r="C107" s="94" t="s">
        <v>1389</v>
      </c>
      <c r="D107" s="94" t="s">
        <v>1006</v>
      </c>
      <c r="E107" s="94" t="s">
        <v>1187</v>
      </c>
      <c r="F107" s="94" t="s">
        <v>827</v>
      </c>
      <c r="G107" s="94" t="s">
        <v>586</v>
      </c>
      <c r="H107" s="94" t="s">
        <v>586</v>
      </c>
      <c r="I107" s="94" t="s">
        <v>586</v>
      </c>
      <c r="J107" s="94" t="s">
        <v>586</v>
      </c>
      <c r="M107" s="93"/>
      <c r="N107" s="93"/>
    </row>
    <row r="108" spans="1:14" x14ac:dyDescent="0.25">
      <c r="A108" s="94" t="s">
        <v>2597</v>
      </c>
      <c r="B108" s="94" t="s">
        <v>1388</v>
      </c>
      <c r="C108" s="94" t="s">
        <v>1389</v>
      </c>
      <c r="D108" s="94" t="s">
        <v>1006</v>
      </c>
      <c r="E108" s="94" t="s">
        <v>1187</v>
      </c>
      <c r="F108" s="94" t="s">
        <v>827</v>
      </c>
      <c r="G108" s="94" t="s">
        <v>586</v>
      </c>
      <c r="H108" s="94" t="s">
        <v>586</v>
      </c>
      <c r="I108" s="94" t="s">
        <v>586</v>
      </c>
      <c r="J108" s="94" t="s">
        <v>586</v>
      </c>
      <c r="M108" s="93"/>
      <c r="N108" s="93"/>
    </row>
    <row r="109" spans="1:14" x14ac:dyDescent="0.25">
      <c r="A109" s="94" t="s">
        <v>2598</v>
      </c>
      <c r="B109" s="94" t="s">
        <v>1388</v>
      </c>
      <c r="C109" s="94" t="s">
        <v>1389</v>
      </c>
      <c r="D109" s="94" t="s">
        <v>1006</v>
      </c>
      <c r="E109" s="94" t="s">
        <v>1187</v>
      </c>
      <c r="F109" s="94" t="s">
        <v>827</v>
      </c>
      <c r="G109" s="94" t="s">
        <v>586</v>
      </c>
      <c r="H109" s="94" t="s">
        <v>586</v>
      </c>
      <c r="I109" s="94" t="s">
        <v>586</v>
      </c>
      <c r="J109" s="94" t="s">
        <v>586</v>
      </c>
      <c r="M109" s="93"/>
      <c r="N109" s="93"/>
    </row>
    <row r="110" spans="1:14" x14ac:dyDescent="0.25">
      <c r="A110" s="94" t="s">
        <v>1580</v>
      </c>
      <c r="B110" s="94" t="s">
        <v>1388</v>
      </c>
      <c r="C110" s="94" t="s">
        <v>1389</v>
      </c>
      <c r="D110" s="94" t="s">
        <v>1006</v>
      </c>
      <c r="E110" s="94" t="s">
        <v>1187</v>
      </c>
      <c r="F110" s="94" t="s">
        <v>586</v>
      </c>
      <c r="G110" s="94" t="s">
        <v>586</v>
      </c>
      <c r="H110" s="94" t="s">
        <v>586</v>
      </c>
      <c r="I110" s="94" t="s">
        <v>586</v>
      </c>
      <c r="J110" s="94" t="s">
        <v>586</v>
      </c>
      <c r="M110" s="93"/>
      <c r="N110" s="93"/>
    </row>
    <row r="111" spans="1:14" x14ac:dyDescent="0.25">
      <c r="A111" s="94" t="s">
        <v>2599</v>
      </c>
      <c r="B111" s="94" t="s">
        <v>1388</v>
      </c>
      <c r="C111" s="94" t="s">
        <v>1389</v>
      </c>
      <c r="D111" s="94" t="s">
        <v>1006</v>
      </c>
      <c r="E111" s="94" t="s">
        <v>1187</v>
      </c>
      <c r="F111" s="94" t="s">
        <v>827</v>
      </c>
      <c r="G111" s="94" t="s">
        <v>586</v>
      </c>
      <c r="H111" s="94" t="s">
        <v>586</v>
      </c>
      <c r="I111" s="94" t="s">
        <v>586</v>
      </c>
      <c r="J111" s="94" t="s">
        <v>586</v>
      </c>
      <c r="M111" s="93"/>
      <c r="N111" s="93"/>
    </row>
    <row r="112" spans="1:14" x14ac:dyDescent="0.25">
      <c r="A112" s="94" t="s">
        <v>2600</v>
      </c>
      <c r="B112" s="94" t="s">
        <v>1385</v>
      </c>
      <c r="C112" s="94" t="s">
        <v>1372</v>
      </c>
      <c r="D112" s="94" t="s">
        <v>1007</v>
      </c>
      <c r="E112" s="94" t="s">
        <v>1187</v>
      </c>
      <c r="F112" s="94" t="s">
        <v>827</v>
      </c>
      <c r="G112" s="94" t="s">
        <v>586</v>
      </c>
      <c r="H112" s="94" t="s">
        <v>586</v>
      </c>
      <c r="I112" s="94" t="s">
        <v>586</v>
      </c>
      <c r="J112" s="94" t="s">
        <v>586</v>
      </c>
      <c r="M112" s="93"/>
      <c r="N112" s="93"/>
    </row>
    <row r="113" spans="1:14" x14ac:dyDescent="0.25">
      <c r="A113" s="94" t="s">
        <v>2601</v>
      </c>
      <c r="B113" s="94" t="s">
        <v>1385</v>
      </c>
      <c r="C113" s="94" t="s">
        <v>1372</v>
      </c>
      <c r="D113" s="94" t="s">
        <v>1007</v>
      </c>
      <c r="E113" s="94" t="s">
        <v>1187</v>
      </c>
      <c r="F113" s="94" t="s">
        <v>827</v>
      </c>
      <c r="G113" s="94" t="s">
        <v>586</v>
      </c>
      <c r="H113" s="94" t="s">
        <v>586</v>
      </c>
      <c r="I113" s="94" t="s">
        <v>586</v>
      </c>
      <c r="J113" s="94" t="s">
        <v>586</v>
      </c>
      <c r="M113" s="93"/>
      <c r="N113" s="93"/>
    </row>
    <row r="114" spans="1:14" x14ac:dyDescent="0.25">
      <c r="A114" s="94" t="s">
        <v>2602</v>
      </c>
      <c r="B114" s="94" t="s">
        <v>1385</v>
      </c>
      <c r="C114" s="94" t="s">
        <v>1372</v>
      </c>
      <c r="D114" s="94" t="s">
        <v>1007</v>
      </c>
      <c r="E114" s="94" t="s">
        <v>1187</v>
      </c>
      <c r="F114" s="94" t="s">
        <v>827</v>
      </c>
      <c r="G114" s="94" t="s">
        <v>586</v>
      </c>
      <c r="H114" s="94" t="s">
        <v>586</v>
      </c>
      <c r="I114" s="94" t="s">
        <v>586</v>
      </c>
      <c r="J114" s="94" t="s">
        <v>586</v>
      </c>
      <c r="M114" s="93"/>
      <c r="N114" s="93"/>
    </row>
    <row r="115" spans="1:14" x14ac:dyDescent="0.25">
      <c r="A115" s="94" t="s">
        <v>2603</v>
      </c>
      <c r="B115" s="94" t="s">
        <v>1385</v>
      </c>
      <c r="C115" s="94" t="s">
        <v>1372</v>
      </c>
      <c r="D115" s="94" t="s">
        <v>1007</v>
      </c>
      <c r="E115" s="94" t="s">
        <v>1187</v>
      </c>
      <c r="F115" s="94" t="s">
        <v>586</v>
      </c>
      <c r="G115" s="94" t="s">
        <v>586</v>
      </c>
      <c r="H115" s="94" t="s">
        <v>586</v>
      </c>
      <c r="I115" s="94" t="s">
        <v>586</v>
      </c>
      <c r="J115" s="94" t="s">
        <v>586</v>
      </c>
      <c r="M115" s="93"/>
      <c r="N115" s="93"/>
    </row>
    <row r="116" spans="1:14" x14ac:dyDescent="0.25">
      <c r="A116" s="94" t="s">
        <v>1581</v>
      </c>
      <c r="B116" s="94" t="s">
        <v>1385</v>
      </c>
      <c r="C116" s="94" t="s">
        <v>1372</v>
      </c>
      <c r="D116" s="94" t="s">
        <v>1007</v>
      </c>
      <c r="E116" s="94" t="s">
        <v>1187</v>
      </c>
      <c r="F116" s="94" t="s">
        <v>586</v>
      </c>
      <c r="G116" s="94" t="s">
        <v>586</v>
      </c>
      <c r="H116" s="94" t="s">
        <v>586</v>
      </c>
      <c r="I116" s="94" t="s">
        <v>586</v>
      </c>
      <c r="J116" s="94" t="s">
        <v>586</v>
      </c>
      <c r="M116" s="93"/>
      <c r="N116" s="93"/>
    </row>
    <row r="117" spans="1:14" x14ac:dyDescent="0.25">
      <c r="A117" s="94" t="s">
        <v>2604</v>
      </c>
      <c r="B117" s="94" t="s">
        <v>1388</v>
      </c>
      <c r="C117" s="94" t="s">
        <v>1389</v>
      </c>
      <c r="D117" s="94" t="s">
        <v>1006</v>
      </c>
      <c r="E117" s="94" t="s">
        <v>1187</v>
      </c>
      <c r="F117" s="94" t="s">
        <v>827</v>
      </c>
      <c r="G117" s="94" t="s">
        <v>586</v>
      </c>
      <c r="H117" s="94" t="s">
        <v>586</v>
      </c>
      <c r="I117" s="94" t="s">
        <v>586</v>
      </c>
      <c r="J117" s="94" t="s">
        <v>586</v>
      </c>
      <c r="M117" s="93"/>
      <c r="N117" s="93"/>
    </row>
    <row r="118" spans="1:14" x14ac:dyDescent="0.25">
      <c r="A118" s="94" t="s">
        <v>2605</v>
      </c>
      <c r="B118" s="94" t="s">
        <v>1390</v>
      </c>
      <c r="C118" s="94" t="s">
        <v>1391</v>
      </c>
      <c r="D118" s="94" t="s">
        <v>1007</v>
      </c>
      <c r="E118" s="94" t="s">
        <v>1187</v>
      </c>
      <c r="F118" s="94" t="s">
        <v>827</v>
      </c>
      <c r="G118" s="94" t="s">
        <v>586</v>
      </c>
      <c r="H118" s="94" t="s">
        <v>586</v>
      </c>
      <c r="I118" s="94" t="s">
        <v>586</v>
      </c>
      <c r="J118" s="94" t="s">
        <v>586</v>
      </c>
      <c r="M118" s="93"/>
      <c r="N118" s="93"/>
    </row>
    <row r="119" spans="1:14" x14ac:dyDescent="0.25">
      <c r="A119" s="94" t="s">
        <v>2606</v>
      </c>
      <c r="B119" s="94" t="s">
        <v>1390</v>
      </c>
      <c r="C119" s="94" t="s">
        <v>1391</v>
      </c>
      <c r="D119" s="94" t="s">
        <v>1007</v>
      </c>
      <c r="E119" s="94" t="s">
        <v>1187</v>
      </c>
      <c r="F119" s="94" t="s">
        <v>827</v>
      </c>
      <c r="G119" s="94" t="s">
        <v>586</v>
      </c>
      <c r="H119" s="94" t="s">
        <v>586</v>
      </c>
      <c r="I119" s="94" t="s">
        <v>586</v>
      </c>
      <c r="J119" s="94" t="s">
        <v>586</v>
      </c>
      <c r="M119" s="93"/>
      <c r="N119" s="93"/>
    </row>
    <row r="120" spans="1:14" x14ac:dyDescent="0.25">
      <c r="A120" s="94" t="s">
        <v>1582</v>
      </c>
      <c r="B120" s="94" t="s">
        <v>1390</v>
      </c>
      <c r="C120" s="94" t="s">
        <v>1391</v>
      </c>
      <c r="D120" s="94" t="s">
        <v>1008</v>
      </c>
      <c r="E120" s="94" t="s">
        <v>1187</v>
      </c>
      <c r="F120" s="94" t="s">
        <v>586</v>
      </c>
      <c r="G120" s="94" t="s">
        <v>586</v>
      </c>
      <c r="H120" s="94" t="s">
        <v>586</v>
      </c>
      <c r="I120" s="94" t="s">
        <v>586</v>
      </c>
      <c r="J120" s="94" t="s">
        <v>586</v>
      </c>
      <c r="M120" s="93"/>
      <c r="N120" s="93"/>
    </row>
    <row r="121" spans="1:14" x14ac:dyDescent="0.25">
      <c r="A121" s="94" t="s">
        <v>2607</v>
      </c>
      <c r="B121" s="94" t="s">
        <v>1385</v>
      </c>
      <c r="C121" s="94" t="s">
        <v>1372</v>
      </c>
      <c r="D121" s="94" t="s">
        <v>1006</v>
      </c>
      <c r="E121" s="94" t="s">
        <v>1187</v>
      </c>
      <c r="F121" s="94" t="s">
        <v>827</v>
      </c>
      <c r="G121" s="94" t="s">
        <v>586</v>
      </c>
      <c r="H121" s="94" t="s">
        <v>586</v>
      </c>
      <c r="I121" s="94" t="s">
        <v>586</v>
      </c>
      <c r="J121" s="94" t="s">
        <v>586</v>
      </c>
      <c r="M121" s="93"/>
      <c r="N121" s="93"/>
    </row>
    <row r="122" spans="1:14" x14ac:dyDescent="0.25">
      <c r="A122" s="94" t="s">
        <v>2608</v>
      </c>
      <c r="B122" s="94" t="s">
        <v>1385</v>
      </c>
      <c r="C122" s="94" t="s">
        <v>1372</v>
      </c>
      <c r="D122" s="94" t="s">
        <v>1007</v>
      </c>
      <c r="E122" s="94" t="s">
        <v>1187</v>
      </c>
      <c r="F122" s="94" t="s">
        <v>827</v>
      </c>
      <c r="G122" s="94" t="s">
        <v>586</v>
      </c>
      <c r="H122" s="94" t="s">
        <v>586</v>
      </c>
      <c r="I122" s="94" t="s">
        <v>586</v>
      </c>
      <c r="J122" s="94" t="s">
        <v>586</v>
      </c>
      <c r="M122" s="93"/>
      <c r="N122" s="93"/>
    </row>
    <row r="123" spans="1:14" x14ac:dyDescent="0.25">
      <c r="A123" s="94" t="s">
        <v>2609</v>
      </c>
      <c r="B123" s="94" t="s">
        <v>1385</v>
      </c>
      <c r="C123" s="94" t="s">
        <v>1372</v>
      </c>
      <c r="D123" s="94" t="s">
        <v>1007</v>
      </c>
      <c r="E123" s="94" t="s">
        <v>1187</v>
      </c>
      <c r="F123" s="94" t="s">
        <v>827</v>
      </c>
      <c r="G123" s="94" t="s">
        <v>586</v>
      </c>
      <c r="H123" s="94" t="s">
        <v>586</v>
      </c>
      <c r="I123" s="94" t="s">
        <v>586</v>
      </c>
      <c r="J123" s="94" t="s">
        <v>586</v>
      </c>
      <c r="M123" s="93"/>
      <c r="N123" s="93"/>
    </row>
    <row r="124" spans="1:14" x14ac:dyDescent="0.25">
      <c r="A124" s="94" t="s">
        <v>2610</v>
      </c>
      <c r="B124" s="94" t="s">
        <v>1385</v>
      </c>
      <c r="C124" s="94" t="s">
        <v>1372</v>
      </c>
      <c r="D124" s="94" t="s">
        <v>1007</v>
      </c>
      <c r="E124" s="94" t="s">
        <v>1187</v>
      </c>
      <c r="F124" s="94" t="s">
        <v>586</v>
      </c>
      <c r="G124" s="94" t="s">
        <v>586</v>
      </c>
      <c r="H124" s="94" t="s">
        <v>586</v>
      </c>
      <c r="I124" s="94" t="s">
        <v>586</v>
      </c>
      <c r="J124" s="94" t="s">
        <v>586</v>
      </c>
      <c r="M124" s="93"/>
      <c r="N124" s="93"/>
    </row>
    <row r="125" spans="1:14" x14ac:dyDescent="0.25">
      <c r="A125" s="94" t="s">
        <v>2611</v>
      </c>
      <c r="B125" s="94" t="s">
        <v>1385</v>
      </c>
      <c r="C125" s="94" t="s">
        <v>1372</v>
      </c>
      <c r="D125" s="94" t="s">
        <v>1008</v>
      </c>
      <c r="E125" s="94" t="s">
        <v>1187</v>
      </c>
      <c r="F125" s="94" t="s">
        <v>827</v>
      </c>
      <c r="G125" s="94" t="s">
        <v>586</v>
      </c>
      <c r="H125" s="94" t="s">
        <v>586</v>
      </c>
      <c r="I125" s="94" t="s">
        <v>586</v>
      </c>
      <c r="J125" s="94" t="s">
        <v>586</v>
      </c>
      <c r="M125" s="93"/>
      <c r="N125" s="93"/>
    </row>
    <row r="126" spans="1:14" x14ac:dyDescent="0.25">
      <c r="A126" s="94" t="s">
        <v>2612</v>
      </c>
      <c r="B126" s="94" t="s">
        <v>1392</v>
      </c>
      <c r="C126" s="94" t="s">
        <v>1370</v>
      </c>
      <c r="D126" s="94" t="s">
        <v>1007</v>
      </c>
      <c r="E126" s="94" t="s">
        <v>1187</v>
      </c>
      <c r="F126" s="94" t="s">
        <v>827</v>
      </c>
      <c r="G126" s="94" t="s">
        <v>586</v>
      </c>
      <c r="H126" s="94" t="s">
        <v>586</v>
      </c>
      <c r="I126" s="94" t="s">
        <v>586</v>
      </c>
      <c r="J126" s="94" t="s">
        <v>586</v>
      </c>
      <c r="M126" s="93"/>
      <c r="N126" s="93"/>
    </row>
    <row r="127" spans="1:14" x14ac:dyDescent="0.25">
      <c r="A127" s="94" t="s">
        <v>2613</v>
      </c>
      <c r="B127" s="94" t="s">
        <v>1392</v>
      </c>
      <c r="C127" s="94" t="s">
        <v>1370</v>
      </c>
      <c r="D127" s="94" t="s">
        <v>1007</v>
      </c>
      <c r="E127" s="94" t="s">
        <v>1187</v>
      </c>
      <c r="F127" s="94" t="s">
        <v>827</v>
      </c>
      <c r="G127" s="94" t="s">
        <v>586</v>
      </c>
      <c r="H127" s="94" t="s">
        <v>586</v>
      </c>
      <c r="I127" s="94" t="s">
        <v>586</v>
      </c>
      <c r="J127" s="94" t="s">
        <v>586</v>
      </c>
      <c r="M127" s="93"/>
      <c r="N127" s="93"/>
    </row>
    <row r="128" spans="1:14" x14ac:dyDescent="0.25">
      <c r="A128" s="94" t="s">
        <v>2614</v>
      </c>
      <c r="B128" s="94" t="s">
        <v>1392</v>
      </c>
      <c r="C128" s="94" t="s">
        <v>1370</v>
      </c>
      <c r="D128" s="94" t="s">
        <v>1007</v>
      </c>
      <c r="E128" s="94" t="s">
        <v>1187</v>
      </c>
      <c r="F128" s="94" t="s">
        <v>827</v>
      </c>
      <c r="G128" s="94" t="s">
        <v>586</v>
      </c>
      <c r="H128" s="94" t="s">
        <v>586</v>
      </c>
      <c r="I128" s="94" t="s">
        <v>586</v>
      </c>
      <c r="J128" s="94" t="s">
        <v>586</v>
      </c>
      <c r="M128" s="93"/>
      <c r="N128" s="93"/>
    </row>
    <row r="129" spans="1:14" x14ac:dyDescent="0.25">
      <c r="A129" s="94" t="s">
        <v>1583</v>
      </c>
      <c r="B129" s="94" t="s">
        <v>1386</v>
      </c>
      <c r="C129" s="94" t="s">
        <v>1375</v>
      </c>
      <c r="D129" s="94" t="s">
        <v>1008</v>
      </c>
      <c r="E129" s="94" t="s">
        <v>1187</v>
      </c>
      <c r="F129" s="94" t="s">
        <v>586</v>
      </c>
      <c r="G129" s="94" t="s">
        <v>586</v>
      </c>
      <c r="H129" s="94" t="s">
        <v>586</v>
      </c>
      <c r="I129" s="94" t="s">
        <v>586</v>
      </c>
      <c r="J129" s="94" t="s">
        <v>586</v>
      </c>
      <c r="M129" s="93"/>
      <c r="N129" s="93"/>
    </row>
    <row r="130" spans="1:14" x14ac:dyDescent="0.25">
      <c r="A130" s="94" t="s">
        <v>2615</v>
      </c>
      <c r="B130" s="94" t="s">
        <v>1385</v>
      </c>
      <c r="C130" s="94" t="s">
        <v>1372</v>
      </c>
      <c r="D130" s="94" t="s">
        <v>1007</v>
      </c>
      <c r="E130" s="94" t="s">
        <v>1187</v>
      </c>
      <c r="F130" s="94" t="s">
        <v>827</v>
      </c>
      <c r="G130" s="94" t="s">
        <v>586</v>
      </c>
      <c r="H130" s="94" t="s">
        <v>586</v>
      </c>
      <c r="I130" s="94" t="s">
        <v>586</v>
      </c>
      <c r="J130" s="94" t="s">
        <v>586</v>
      </c>
      <c r="M130" s="93"/>
      <c r="N130" s="93"/>
    </row>
    <row r="131" spans="1:14" x14ac:dyDescent="0.25">
      <c r="A131" s="94" t="s">
        <v>2616</v>
      </c>
      <c r="B131" s="94" t="s">
        <v>1385</v>
      </c>
      <c r="C131" s="94" t="s">
        <v>1372</v>
      </c>
      <c r="D131" s="94" t="s">
        <v>1007</v>
      </c>
      <c r="E131" s="94" t="s">
        <v>1187</v>
      </c>
      <c r="F131" s="94" t="s">
        <v>827</v>
      </c>
      <c r="G131" s="94" t="s">
        <v>586</v>
      </c>
      <c r="H131" s="94" t="s">
        <v>586</v>
      </c>
      <c r="I131" s="94" t="s">
        <v>586</v>
      </c>
      <c r="J131" s="94" t="s">
        <v>586</v>
      </c>
      <c r="M131" s="93"/>
      <c r="N131" s="93"/>
    </row>
    <row r="132" spans="1:14" x14ac:dyDescent="0.25">
      <c r="A132" s="94" t="s">
        <v>2617</v>
      </c>
      <c r="B132" s="94" t="s">
        <v>1385</v>
      </c>
      <c r="C132" s="94" t="s">
        <v>1372</v>
      </c>
      <c r="D132" s="94" t="s">
        <v>1007</v>
      </c>
      <c r="E132" s="94" t="s">
        <v>1187</v>
      </c>
      <c r="F132" s="94" t="s">
        <v>586</v>
      </c>
      <c r="G132" s="94" t="s">
        <v>586</v>
      </c>
      <c r="H132" s="94" t="s">
        <v>586</v>
      </c>
      <c r="I132" s="94" t="s">
        <v>586</v>
      </c>
      <c r="J132" s="94" t="s">
        <v>586</v>
      </c>
      <c r="M132" s="93"/>
      <c r="N132" s="93"/>
    </row>
    <row r="133" spans="1:14" x14ac:dyDescent="0.25">
      <c r="A133" s="94" t="s">
        <v>2618</v>
      </c>
      <c r="B133" s="94" t="s">
        <v>1385</v>
      </c>
      <c r="C133" s="94" t="s">
        <v>1372</v>
      </c>
      <c r="D133" s="94" t="s">
        <v>1008</v>
      </c>
      <c r="E133" s="94" t="s">
        <v>1187</v>
      </c>
      <c r="F133" s="94" t="s">
        <v>827</v>
      </c>
      <c r="G133" s="94" t="s">
        <v>586</v>
      </c>
      <c r="H133" s="94" t="s">
        <v>586</v>
      </c>
      <c r="I133" s="94" t="s">
        <v>586</v>
      </c>
      <c r="J133" s="94" t="s">
        <v>586</v>
      </c>
      <c r="M133" s="93"/>
      <c r="N133" s="93"/>
    </row>
    <row r="134" spans="1:14" x14ac:dyDescent="0.25">
      <c r="A134" s="94" t="s">
        <v>1584</v>
      </c>
      <c r="B134" s="94" t="s">
        <v>1385</v>
      </c>
      <c r="C134" s="94" t="s">
        <v>1372</v>
      </c>
      <c r="D134" s="94" t="s">
        <v>1008</v>
      </c>
      <c r="E134" s="94" t="s">
        <v>1187</v>
      </c>
      <c r="F134" s="94" t="s">
        <v>586</v>
      </c>
      <c r="G134" s="94" t="s">
        <v>586</v>
      </c>
      <c r="H134" s="94" t="s">
        <v>586</v>
      </c>
      <c r="I134" s="94" t="s">
        <v>586</v>
      </c>
      <c r="J134" s="94" t="s">
        <v>586</v>
      </c>
      <c r="M134" s="93"/>
      <c r="N134" s="93"/>
    </row>
    <row r="135" spans="1:14" x14ac:dyDescent="0.25">
      <c r="A135" s="94" t="s">
        <v>2619</v>
      </c>
      <c r="B135" s="94" t="s">
        <v>1385</v>
      </c>
      <c r="C135" s="94" t="s">
        <v>1372</v>
      </c>
      <c r="D135" s="94" t="s">
        <v>1007</v>
      </c>
      <c r="E135" s="94" t="s">
        <v>1187</v>
      </c>
      <c r="F135" s="94" t="s">
        <v>827</v>
      </c>
      <c r="G135" s="94" t="s">
        <v>586</v>
      </c>
      <c r="H135" s="94" t="s">
        <v>586</v>
      </c>
      <c r="I135" s="94" t="s">
        <v>586</v>
      </c>
      <c r="J135" s="94" t="s">
        <v>586</v>
      </c>
      <c r="M135" s="93"/>
      <c r="N135" s="93"/>
    </row>
    <row r="136" spans="1:14" x14ac:dyDescent="0.25">
      <c r="A136" s="94" t="s">
        <v>2620</v>
      </c>
      <c r="B136" s="94" t="s">
        <v>1385</v>
      </c>
      <c r="C136" s="94" t="s">
        <v>1372</v>
      </c>
      <c r="D136" s="94" t="s">
        <v>1007</v>
      </c>
      <c r="E136" s="94" t="s">
        <v>1187</v>
      </c>
      <c r="F136" s="94" t="s">
        <v>827</v>
      </c>
      <c r="G136" s="94" t="s">
        <v>586</v>
      </c>
      <c r="H136" s="94" t="s">
        <v>586</v>
      </c>
      <c r="I136" s="94" t="s">
        <v>586</v>
      </c>
      <c r="J136" s="94" t="s">
        <v>586</v>
      </c>
      <c r="M136" s="93"/>
      <c r="N136" s="93"/>
    </row>
    <row r="137" spans="1:14" x14ac:dyDescent="0.25">
      <c r="A137" s="94" t="s">
        <v>2621</v>
      </c>
      <c r="B137" s="94" t="s">
        <v>1385</v>
      </c>
      <c r="C137" s="94" t="s">
        <v>1372</v>
      </c>
      <c r="D137" s="94" t="s">
        <v>1008</v>
      </c>
      <c r="E137" s="94" t="s">
        <v>1187</v>
      </c>
      <c r="F137" s="94" t="s">
        <v>586</v>
      </c>
      <c r="G137" s="94" t="s">
        <v>586</v>
      </c>
      <c r="H137" s="94" t="s">
        <v>586</v>
      </c>
      <c r="I137" s="94" t="s">
        <v>586</v>
      </c>
      <c r="J137" s="94" t="s">
        <v>586</v>
      </c>
      <c r="M137" s="93"/>
      <c r="N137" s="93"/>
    </row>
    <row r="138" spans="1:14" x14ac:dyDescent="0.25">
      <c r="A138" s="94" t="s">
        <v>2622</v>
      </c>
      <c r="B138" s="94" t="s">
        <v>1393</v>
      </c>
      <c r="C138" s="94" t="s">
        <v>1358</v>
      </c>
      <c r="D138" s="94" t="s">
        <v>1031</v>
      </c>
      <c r="E138" s="94" t="s">
        <v>1187</v>
      </c>
      <c r="F138" s="94" t="s">
        <v>827</v>
      </c>
      <c r="G138" s="94" t="s">
        <v>586</v>
      </c>
      <c r="H138" s="94" t="s">
        <v>586</v>
      </c>
      <c r="I138" s="94" t="s">
        <v>827</v>
      </c>
      <c r="J138" s="94" t="s">
        <v>586</v>
      </c>
      <c r="M138" s="93"/>
      <c r="N138" s="93"/>
    </row>
    <row r="139" spans="1:14" x14ac:dyDescent="0.25">
      <c r="A139" s="94" t="s">
        <v>2623</v>
      </c>
      <c r="B139" s="94" t="s">
        <v>1393</v>
      </c>
      <c r="C139" s="94" t="s">
        <v>1358</v>
      </c>
      <c r="D139" s="94" t="s">
        <v>1032</v>
      </c>
      <c r="E139" s="94" t="s">
        <v>1187</v>
      </c>
      <c r="F139" s="94" t="s">
        <v>827</v>
      </c>
      <c r="G139" s="94" t="s">
        <v>586</v>
      </c>
      <c r="H139" s="94" t="s">
        <v>586</v>
      </c>
      <c r="I139" s="94" t="s">
        <v>586</v>
      </c>
      <c r="J139" s="94" t="s">
        <v>586</v>
      </c>
      <c r="M139" s="93"/>
      <c r="N139" s="93"/>
    </row>
    <row r="140" spans="1:14" x14ac:dyDescent="0.25">
      <c r="A140" s="94" t="s">
        <v>2624</v>
      </c>
      <c r="B140" s="94" t="s">
        <v>1385</v>
      </c>
      <c r="C140" s="94" t="s">
        <v>1372</v>
      </c>
      <c r="D140" s="94" t="s">
        <v>1007</v>
      </c>
      <c r="E140" s="94" t="s">
        <v>1187</v>
      </c>
      <c r="F140" s="94" t="s">
        <v>586</v>
      </c>
      <c r="G140" s="94" t="s">
        <v>586</v>
      </c>
      <c r="H140" s="94" t="s">
        <v>586</v>
      </c>
      <c r="I140" s="94" t="s">
        <v>586</v>
      </c>
      <c r="J140" s="94" t="s">
        <v>586</v>
      </c>
      <c r="M140" s="93"/>
      <c r="N140" s="93"/>
    </row>
    <row r="141" spans="1:14" x14ac:dyDescent="0.25">
      <c r="A141" s="94" t="s">
        <v>2625</v>
      </c>
      <c r="B141" s="94" t="s">
        <v>1392</v>
      </c>
      <c r="C141" s="94" t="s">
        <v>1370</v>
      </c>
      <c r="D141" s="94" t="s">
        <v>1007</v>
      </c>
      <c r="E141" s="94" t="s">
        <v>1187</v>
      </c>
      <c r="F141" s="94" t="s">
        <v>827</v>
      </c>
      <c r="G141" s="94" t="s">
        <v>586</v>
      </c>
      <c r="H141" s="94" t="s">
        <v>586</v>
      </c>
      <c r="I141" s="94" t="s">
        <v>586</v>
      </c>
      <c r="J141" s="94" t="s">
        <v>586</v>
      </c>
      <c r="M141" s="93"/>
      <c r="N141" s="93"/>
    </row>
    <row r="142" spans="1:14" x14ac:dyDescent="0.25">
      <c r="A142" s="94" t="s">
        <v>2626</v>
      </c>
      <c r="B142" s="94" t="s">
        <v>1392</v>
      </c>
      <c r="C142" s="94" t="s">
        <v>1370</v>
      </c>
      <c r="D142" s="94" t="s">
        <v>1007</v>
      </c>
      <c r="E142" s="94" t="s">
        <v>1187</v>
      </c>
      <c r="F142" s="94" t="s">
        <v>586</v>
      </c>
      <c r="G142" s="94" t="s">
        <v>586</v>
      </c>
      <c r="H142" s="94" t="s">
        <v>586</v>
      </c>
      <c r="I142" s="94" t="s">
        <v>586</v>
      </c>
      <c r="J142" s="94" t="s">
        <v>586</v>
      </c>
      <c r="M142" s="93"/>
      <c r="N142" s="93"/>
    </row>
    <row r="143" spans="1:14" x14ac:dyDescent="0.25">
      <c r="A143" s="94" t="s">
        <v>2627</v>
      </c>
      <c r="B143" s="94" t="s">
        <v>1385</v>
      </c>
      <c r="C143" s="94" t="s">
        <v>1372</v>
      </c>
      <c r="D143" s="94" t="s">
        <v>1007</v>
      </c>
      <c r="E143" s="94" t="s">
        <v>1187</v>
      </c>
      <c r="F143" s="94" t="s">
        <v>586</v>
      </c>
      <c r="G143" s="94" t="s">
        <v>586</v>
      </c>
      <c r="H143" s="94" t="s">
        <v>586</v>
      </c>
      <c r="I143" s="94" t="s">
        <v>586</v>
      </c>
      <c r="J143" s="94" t="s">
        <v>586</v>
      </c>
      <c r="M143" s="93"/>
      <c r="N143" s="93"/>
    </row>
    <row r="144" spans="1:14" x14ac:dyDescent="0.25">
      <c r="A144" s="94" t="s">
        <v>2628</v>
      </c>
      <c r="B144" s="94" t="s">
        <v>1386</v>
      </c>
      <c r="C144" s="94" t="s">
        <v>1375</v>
      </c>
      <c r="D144" s="94" t="s">
        <v>1008</v>
      </c>
      <c r="E144" s="94" t="s">
        <v>1187</v>
      </c>
      <c r="F144" s="94" t="s">
        <v>586</v>
      </c>
      <c r="G144" s="94" t="s">
        <v>586</v>
      </c>
      <c r="H144" s="94" t="s">
        <v>586</v>
      </c>
      <c r="I144" s="94" t="s">
        <v>586</v>
      </c>
      <c r="J144" s="94" t="s">
        <v>586</v>
      </c>
      <c r="M144" s="93"/>
      <c r="N144" s="93"/>
    </row>
    <row r="145" spans="1:14" x14ac:dyDescent="0.25">
      <c r="A145" s="94" t="s">
        <v>1585</v>
      </c>
      <c r="B145" s="94" t="s">
        <v>1394</v>
      </c>
      <c r="C145" s="94" t="s">
        <v>1377</v>
      </c>
      <c r="D145" s="94" t="s">
        <v>1008</v>
      </c>
      <c r="E145" s="94" t="s">
        <v>1187</v>
      </c>
      <c r="F145" s="94" t="s">
        <v>586</v>
      </c>
      <c r="G145" s="94" t="s">
        <v>586</v>
      </c>
      <c r="H145" s="94" t="s">
        <v>586</v>
      </c>
      <c r="I145" s="94" t="s">
        <v>586</v>
      </c>
      <c r="J145" s="94" t="s">
        <v>586</v>
      </c>
      <c r="M145" s="93"/>
      <c r="N145" s="93"/>
    </row>
    <row r="146" spans="1:14" x14ac:dyDescent="0.25">
      <c r="A146" s="94" t="s">
        <v>1586</v>
      </c>
      <c r="B146" s="94" t="s">
        <v>1385</v>
      </c>
      <c r="C146" s="94" t="s">
        <v>1372</v>
      </c>
      <c r="D146" s="94" t="s">
        <v>1007</v>
      </c>
      <c r="E146" s="94" t="s">
        <v>1187</v>
      </c>
      <c r="F146" s="94" t="s">
        <v>586</v>
      </c>
      <c r="G146" s="94" t="s">
        <v>586</v>
      </c>
      <c r="H146" s="94" t="s">
        <v>586</v>
      </c>
      <c r="I146" s="94" t="s">
        <v>586</v>
      </c>
      <c r="J146" s="94" t="s">
        <v>586</v>
      </c>
      <c r="M146" s="93"/>
      <c r="N146" s="93"/>
    </row>
    <row r="147" spans="1:14" x14ac:dyDescent="0.25">
      <c r="A147" s="94" t="s">
        <v>2629</v>
      </c>
      <c r="B147" s="94" t="s">
        <v>1385</v>
      </c>
      <c r="C147" s="94" t="s">
        <v>1372</v>
      </c>
      <c r="D147" s="94" t="s">
        <v>1007</v>
      </c>
      <c r="E147" s="94" t="s">
        <v>1187</v>
      </c>
      <c r="F147" s="94" t="s">
        <v>586</v>
      </c>
      <c r="G147" s="94" t="s">
        <v>586</v>
      </c>
      <c r="H147" s="94" t="s">
        <v>586</v>
      </c>
      <c r="I147" s="94" t="s">
        <v>586</v>
      </c>
      <c r="J147" s="94" t="s">
        <v>586</v>
      </c>
      <c r="M147" s="93"/>
      <c r="N147" s="93"/>
    </row>
    <row r="148" spans="1:14" x14ac:dyDescent="0.25">
      <c r="A148" s="94" t="s">
        <v>2630</v>
      </c>
      <c r="B148" s="94" t="s">
        <v>1383</v>
      </c>
      <c r="C148" s="94" t="s">
        <v>1384</v>
      </c>
      <c r="D148" s="94" t="s">
        <v>1032</v>
      </c>
      <c r="E148" s="94" t="s">
        <v>1187</v>
      </c>
      <c r="F148" s="94" t="s">
        <v>827</v>
      </c>
      <c r="G148" s="94" t="s">
        <v>586</v>
      </c>
      <c r="H148" s="94" t="s">
        <v>586</v>
      </c>
      <c r="I148" s="94" t="s">
        <v>586</v>
      </c>
      <c r="J148" s="94" t="s">
        <v>586</v>
      </c>
      <c r="M148" s="93"/>
      <c r="N148" s="93"/>
    </row>
    <row r="149" spans="1:14" x14ac:dyDescent="0.25">
      <c r="A149" s="94" t="s">
        <v>2631</v>
      </c>
      <c r="B149" s="94" t="s">
        <v>1383</v>
      </c>
      <c r="C149" s="94" t="s">
        <v>1384</v>
      </c>
      <c r="D149" s="94" t="s">
        <v>1032</v>
      </c>
      <c r="E149" s="94" t="s">
        <v>1187</v>
      </c>
      <c r="F149" s="94" t="s">
        <v>827</v>
      </c>
      <c r="G149" s="94" t="s">
        <v>586</v>
      </c>
      <c r="H149" s="94" t="s">
        <v>586</v>
      </c>
      <c r="I149" s="94" t="s">
        <v>586</v>
      </c>
      <c r="J149" s="94" t="s">
        <v>586</v>
      </c>
      <c r="M149" s="93"/>
      <c r="N149" s="93"/>
    </row>
    <row r="150" spans="1:14" x14ac:dyDescent="0.25">
      <c r="A150" s="94" t="s">
        <v>2632</v>
      </c>
      <c r="B150" s="94" t="s">
        <v>1383</v>
      </c>
      <c r="C150" s="94" t="s">
        <v>1384</v>
      </c>
      <c r="D150" s="94" t="s">
        <v>1032</v>
      </c>
      <c r="E150" s="94" t="s">
        <v>1187</v>
      </c>
      <c r="F150" s="94" t="s">
        <v>827</v>
      </c>
      <c r="G150" s="94" t="s">
        <v>586</v>
      </c>
      <c r="H150" s="94" t="s">
        <v>586</v>
      </c>
      <c r="I150" s="94" t="s">
        <v>586</v>
      </c>
      <c r="J150" s="94" t="s">
        <v>586</v>
      </c>
      <c r="M150" s="93"/>
      <c r="N150" s="93"/>
    </row>
    <row r="151" spans="1:14" x14ac:dyDescent="0.25">
      <c r="A151" s="94" t="s">
        <v>2633</v>
      </c>
      <c r="B151" s="94" t="s">
        <v>1385</v>
      </c>
      <c r="C151" s="94" t="s">
        <v>1372</v>
      </c>
      <c r="D151" s="94" t="s">
        <v>1006</v>
      </c>
      <c r="E151" s="94" t="s">
        <v>1187</v>
      </c>
      <c r="F151" s="94" t="s">
        <v>827</v>
      </c>
      <c r="G151" s="94" t="s">
        <v>586</v>
      </c>
      <c r="H151" s="94" t="s">
        <v>586</v>
      </c>
      <c r="I151" s="94" t="s">
        <v>586</v>
      </c>
      <c r="J151" s="94" t="s">
        <v>586</v>
      </c>
      <c r="M151" s="93"/>
      <c r="N151" s="93"/>
    </row>
    <row r="152" spans="1:14" x14ac:dyDescent="0.25">
      <c r="A152" s="94" t="s">
        <v>2634</v>
      </c>
      <c r="B152" s="94" t="s">
        <v>1385</v>
      </c>
      <c r="C152" s="94" t="s">
        <v>1372</v>
      </c>
      <c r="D152" s="94" t="s">
        <v>1006</v>
      </c>
      <c r="E152" s="94" t="s">
        <v>1187</v>
      </c>
      <c r="F152" s="94" t="s">
        <v>827</v>
      </c>
      <c r="G152" s="94" t="s">
        <v>586</v>
      </c>
      <c r="H152" s="94" t="s">
        <v>586</v>
      </c>
      <c r="I152" s="94" t="s">
        <v>586</v>
      </c>
      <c r="J152" s="94" t="s">
        <v>586</v>
      </c>
      <c r="M152" s="93"/>
      <c r="N152" s="93"/>
    </row>
    <row r="153" spans="1:14" x14ac:dyDescent="0.25">
      <c r="A153" s="94" t="s">
        <v>2635</v>
      </c>
      <c r="B153" s="94" t="s">
        <v>1385</v>
      </c>
      <c r="C153" s="94" t="s">
        <v>1372</v>
      </c>
      <c r="D153" s="94" t="s">
        <v>1006</v>
      </c>
      <c r="E153" s="94" t="s">
        <v>1187</v>
      </c>
      <c r="F153" s="94" t="s">
        <v>586</v>
      </c>
      <c r="G153" s="94" t="s">
        <v>586</v>
      </c>
      <c r="H153" s="94" t="s">
        <v>586</v>
      </c>
      <c r="I153" s="94" t="s">
        <v>586</v>
      </c>
      <c r="J153" s="94" t="s">
        <v>586</v>
      </c>
      <c r="M153" s="93"/>
      <c r="N153" s="93"/>
    </row>
    <row r="154" spans="1:14" x14ac:dyDescent="0.25">
      <c r="A154" s="94" t="s">
        <v>2636</v>
      </c>
      <c r="B154" s="94" t="s">
        <v>1392</v>
      </c>
      <c r="C154" s="94" t="s">
        <v>1370</v>
      </c>
      <c r="D154" s="94" t="s">
        <v>1007</v>
      </c>
      <c r="E154" s="94" t="s">
        <v>1187</v>
      </c>
      <c r="F154" s="94" t="s">
        <v>827</v>
      </c>
      <c r="G154" s="94" t="s">
        <v>586</v>
      </c>
      <c r="H154" s="94" t="s">
        <v>586</v>
      </c>
      <c r="I154" s="94" t="s">
        <v>586</v>
      </c>
      <c r="J154" s="94" t="s">
        <v>586</v>
      </c>
      <c r="M154" s="93"/>
      <c r="N154" s="93"/>
    </row>
    <row r="155" spans="1:14" x14ac:dyDescent="0.25">
      <c r="A155" s="94" t="s">
        <v>2637</v>
      </c>
      <c r="B155" s="94" t="s">
        <v>1386</v>
      </c>
      <c r="C155" s="94" t="s">
        <v>1375</v>
      </c>
      <c r="D155" s="94" t="s">
        <v>1007</v>
      </c>
      <c r="E155" s="94" t="s">
        <v>1187</v>
      </c>
      <c r="F155" s="94" t="s">
        <v>827</v>
      </c>
      <c r="G155" s="94" t="s">
        <v>586</v>
      </c>
      <c r="H155" s="94" t="s">
        <v>586</v>
      </c>
      <c r="I155" s="94" t="s">
        <v>586</v>
      </c>
      <c r="J155" s="94" t="s">
        <v>586</v>
      </c>
      <c r="M155" s="93"/>
      <c r="N155" s="93"/>
    </row>
    <row r="156" spans="1:14" x14ac:dyDescent="0.25">
      <c r="A156" s="94" t="s">
        <v>2638</v>
      </c>
      <c r="B156" s="94" t="s">
        <v>1386</v>
      </c>
      <c r="C156" s="94" t="s">
        <v>1375</v>
      </c>
      <c r="D156" s="94" t="s">
        <v>1008</v>
      </c>
      <c r="E156" s="94" t="s">
        <v>1187</v>
      </c>
      <c r="F156" s="94" t="s">
        <v>827</v>
      </c>
      <c r="G156" s="94" t="s">
        <v>586</v>
      </c>
      <c r="H156" s="94" t="s">
        <v>586</v>
      </c>
      <c r="I156" s="94" t="s">
        <v>586</v>
      </c>
      <c r="J156" s="94" t="s">
        <v>586</v>
      </c>
      <c r="M156" s="93"/>
      <c r="N156" s="93"/>
    </row>
    <row r="157" spans="1:14" x14ac:dyDescent="0.25">
      <c r="A157" s="94" t="s">
        <v>2639</v>
      </c>
      <c r="B157" s="94" t="s">
        <v>1383</v>
      </c>
      <c r="C157" s="94" t="s">
        <v>1384</v>
      </c>
      <c r="D157" s="94" t="s">
        <v>1032</v>
      </c>
      <c r="E157" s="94" t="s">
        <v>1187</v>
      </c>
      <c r="F157" s="94" t="s">
        <v>586</v>
      </c>
      <c r="G157" s="94" t="s">
        <v>586</v>
      </c>
      <c r="H157" s="94" t="s">
        <v>586</v>
      </c>
      <c r="I157" s="94" t="s">
        <v>586</v>
      </c>
      <c r="J157" s="94" t="s">
        <v>586</v>
      </c>
      <c r="M157" s="93"/>
      <c r="N157" s="93"/>
    </row>
    <row r="158" spans="1:14" x14ac:dyDescent="0.25">
      <c r="A158" s="94" t="s">
        <v>2640</v>
      </c>
      <c r="B158" s="94" t="s">
        <v>1383</v>
      </c>
      <c r="C158" s="94" t="s">
        <v>1384</v>
      </c>
      <c r="D158" s="94" t="s">
        <v>1032</v>
      </c>
      <c r="E158" s="94" t="s">
        <v>1187</v>
      </c>
      <c r="F158" s="94" t="s">
        <v>586</v>
      </c>
      <c r="G158" s="94" t="s">
        <v>586</v>
      </c>
      <c r="H158" s="94" t="s">
        <v>586</v>
      </c>
      <c r="I158" s="94" t="s">
        <v>586</v>
      </c>
      <c r="J158" s="94" t="s">
        <v>586</v>
      </c>
      <c r="M158" s="93"/>
      <c r="N158" s="93"/>
    </row>
    <row r="159" spans="1:14" x14ac:dyDescent="0.25">
      <c r="A159" s="94" t="s">
        <v>2641</v>
      </c>
      <c r="B159" s="94" t="s">
        <v>1395</v>
      </c>
      <c r="C159" s="94" t="s">
        <v>1364</v>
      </c>
      <c r="D159" s="94" t="s">
        <v>853</v>
      </c>
      <c r="E159" s="94" t="s">
        <v>1145</v>
      </c>
      <c r="F159" s="94" t="s">
        <v>827</v>
      </c>
      <c r="G159" s="94" t="s">
        <v>586</v>
      </c>
      <c r="H159" s="94" t="s">
        <v>586</v>
      </c>
      <c r="I159" s="94" t="s">
        <v>827</v>
      </c>
      <c r="J159" s="94" t="s">
        <v>586</v>
      </c>
      <c r="M159" s="93"/>
      <c r="N159" s="93"/>
    </row>
    <row r="160" spans="1:14" x14ac:dyDescent="0.25">
      <c r="A160" s="94" t="s">
        <v>2642</v>
      </c>
      <c r="B160" s="94" t="s">
        <v>1396</v>
      </c>
      <c r="C160" s="94" t="s">
        <v>1397</v>
      </c>
      <c r="D160" s="94" t="s">
        <v>971</v>
      </c>
      <c r="E160" s="94" t="s">
        <v>1180</v>
      </c>
      <c r="F160" s="94" t="s">
        <v>827</v>
      </c>
      <c r="G160" s="94" t="s">
        <v>586</v>
      </c>
      <c r="H160" s="94" t="s">
        <v>586</v>
      </c>
      <c r="I160" s="94" t="s">
        <v>586</v>
      </c>
      <c r="J160" s="94" t="s">
        <v>586</v>
      </c>
      <c r="M160" s="93"/>
      <c r="N160" s="93"/>
    </row>
    <row r="161" spans="1:14" x14ac:dyDescent="0.25">
      <c r="A161" s="94" t="s">
        <v>2643</v>
      </c>
      <c r="B161" s="94" t="s">
        <v>1396</v>
      </c>
      <c r="C161" s="94" t="s">
        <v>1397</v>
      </c>
      <c r="D161" s="94" t="s">
        <v>971</v>
      </c>
      <c r="E161" s="94" t="s">
        <v>1180</v>
      </c>
      <c r="F161" s="94" t="s">
        <v>827</v>
      </c>
      <c r="G161" s="94" t="s">
        <v>586</v>
      </c>
      <c r="H161" s="94" t="s">
        <v>586</v>
      </c>
      <c r="I161" s="94" t="s">
        <v>586</v>
      </c>
      <c r="J161" s="94" t="s">
        <v>586</v>
      </c>
      <c r="M161" s="93"/>
      <c r="N161" s="93"/>
    </row>
    <row r="162" spans="1:14" x14ac:dyDescent="0.25">
      <c r="A162" s="94" t="s">
        <v>2644</v>
      </c>
      <c r="B162" s="94" t="s">
        <v>1396</v>
      </c>
      <c r="C162" s="94" t="s">
        <v>1397</v>
      </c>
      <c r="D162" s="94" t="s">
        <v>971</v>
      </c>
      <c r="E162" s="94" t="s">
        <v>1180</v>
      </c>
      <c r="F162" s="94" t="s">
        <v>827</v>
      </c>
      <c r="G162" s="94" t="s">
        <v>586</v>
      </c>
      <c r="H162" s="94" t="s">
        <v>586</v>
      </c>
      <c r="I162" s="94" t="s">
        <v>586</v>
      </c>
      <c r="J162" s="94" t="s">
        <v>586</v>
      </c>
      <c r="M162" s="93"/>
      <c r="N162" s="93"/>
    </row>
    <row r="163" spans="1:14" x14ac:dyDescent="0.25">
      <c r="A163" s="94" t="s">
        <v>2645</v>
      </c>
      <c r="B163" s="94" t="s">
        <v>1396</v>
      </c>
      <c r="C163" s="94" t="s">
        <v>1397</v>
      </c>
      <c r="D163" s="94" t="s">
        <v>971</v>
      </c>
      <c r="E163" s="94" t="s">
        <v>1180</v>
      </c>
      <c r="F163" s="94" t="s">
        <v>827</v>
      </c>
      <c r="G163" s="94" t="s">
        <v>586</v>
      </c>
      <c r="H163" s="94" t="s">
        <v>586</v>
      </c>
      <c r="I163" s="94" t="s">
        <v>586</v>
      </c>
      <c r="J163" s="94" t="s">
        <v>586</v>
      </c>
      <c r="M163" s="93"/>
      <c r="N163" s="93"/>
    </row>
    <row r="164" spans="1:14" x14ac:dyDescent="0.25">
      <c r="A164" s="94" t="s">
        <v>2646</v>
      </c>
      <c r="B164" s="94" t="s">
        <v>1396</v>
      </c>
      <c r="C164" s="94" t="s">
        <v>1397</v>
      </c>
      <c r="D164" s="94" t="s">
        <v>971</v>
      </c>
      <c r="E164" s="94" t="s">
        <v>1180</v>
      </c>
      <c r="F164" s="94" t="s">
        <v>827</v>
      </c>
      <c r="G164" s="94" t="s">
        <v>586</v>
      </c>
      <c r="H164" s="94" t="s">
        <v>586</v>
      </c>
      <c r="I164" s="94" t="s">
        <v>586</v>
      </c>
      <c r="J164" s="94" t="s">
        <v>586</v>
      </c>
      <c r="M164" s="93"/>
      <c r="N164" s="93"/>
    </row>
    <row r="165" spans="1:14" x14ac:dyDescent="0.25">
      <c r="A165" s="94" t="s">
        <v>2647</v>
      </c>
      <c r="B165" s="94" t="s">
        <v>1398</v>
      </c>
      <c r="C165" s="94" t="s">
        <v>1364</v>
      </c>
      <c r="D165" s="94" t="s">
        <v>971</v>
      </c>
      <c r="E165" s="94" t="s">
        <v>1180</v>
      </c>
      <c r="F165" s="94" t="s">
        <v>827</v>
      </c>
      <c r="G165" s="94" t="s">
        <v>586</v>
      </c>
      <c r="H165" s="94" t="s">
        <v>586</v>
      </c>
      <c r="I165" s="94" t="s">
        <v>586</v>
      </c>
      <c r="J165" s="94" t="s">
        <v>586</v>
      </c>
      <c r="M165" s="93"/>
      <c r="N165" s="93"/>
    </row>
    <row r="166" spans="1:14" x14ac:dyDescent="0.25">
      <c r="A166" s="94" t="s">
        <v>2648</v>
      </c>
      <c r="B166" s="94" t="s">
        <v>1398</v>
      </c>
      <c r="C166" s="94" t="s">
        <v>1364</v>
      </c>
      <c r="D166" s="94" t="s">
        <v>971</v>
      </c>
      <c r="E166" s="94" t="s">
        <v>1180</v>
      </c>
      <c r="F166" s="94" t="s">
        <v>586</v>
      </c>
      <c r="G166" s="94" t="s">
        <v>586</v>
      </c>
      <c r="H166" s="94" t="s">
        <v>586</v>
      </c>
      <c r="I166" s="94" t="s">
        <v>586</v>
      </c>
      <c r="J166" s="94" t="s">
        <v>586</v>
      </c>
      <c r="M166" s="93"/>
      <c r="N166" s="93"/>
    </row>
    <row r="167" spans="1:14" x14ac:dyDescent="0.25">
      <c r="A167" s="94" t="s">
        <v>2649</v>
      </c>
      <c r="B167" s="94" t="s">
        <v>1399</v>
      </c>
      <c r="C167" s="94" t="s">
        <v>1372</v>
      </c>
      <c r="D167" s="94" t="s">
        <v>971</v>
      </c>
      <c r="E167" s="94" t="s">
        <v>1180</v>
      </c>
      <c r="F167" s="94" t="s">
        <v>827</v>
      </c>
      <c r="G167" s="94" t="s">
        <v>586</v>
      </c>
      <c r="H167" s="94" t="s">
        <v>586</v>
      </c>
      <c r="I167" s="94" t="s">
        <v>586</v>
      </c>
      <c r="J167" s="94" t="s">
        <v>586</v>
      </c>
      <c r="M167" s="93"/>
      <c r="N167" s="93"/>
    </row>
    <row r="168" spans="1:14" x14ac:dyDescent="0.25">
      <c r="A168" s="94" t="s">
        <v>1587</v>
      </c>
      <c r="B168" s="94" t="s">
        <v>1399</v>
      </c>
      <c r="C168" s="94" t="s">
        <v>1372</v>
      </c>
      <c r="D168" s="94" t="s">
        <v>971</v>
      </c>
      <c r="E168" s="94" t="s">
        <v>1180</v>
      </c>
      <c r="F168" s="94" t="s">
        <v>586</v>
      </c>
      <c r="G168" s="94" t="s">
        <v>586</v>
      </c>
      <c r="H168" s="94" t="s">
        <v>586</v>
      </c>
      <c r="I168" s="94" t="s">
        <v>586</v>
      </c>
      <c r="J168" s="94" t="s">
        <v>586</v>
      </c>
      <c r="M168" s="93"/>
      <c r="N168" s="93"/>
    </row>
    <row r="169" spans="1:14" x14ac:dyDescent="0.25">
      <c r="A169" s="94" t="s">
        <v>2650</v>
      </c>
      <c r="B169" s="94" t="s">
        <v>1396</v>
      </c>
      <c r="C169" s="94" t="s">
        <v>1397</v>
      </c>
      <c r="D169" s="94" t="s">
        <v>971</v>
      </c>
      <c r="E169" s="94" t="s">
        <v>1180</v>
      </c>
      <c r="F169" s="94" t="s">
        <v>827</v>
      </c>
      <c r="G169" s="94" t="s">
        <v>586</v>
      </c>
      <c r="H169" s="94" t="s">
        <v>586</v>
      </c>
      <c r="I169" s="94" t="s">
        <v>586</v>
      </c>
      <c r="J169" s="94" t="s">
        <v>586</v>
      </c>
      <c r="M169" s="93"/>
      <c r="N169" s="93"/>
    </row>
    <row r="170" spans="1:14" x14ac:dyDescent="0.25">
      <c r="A170" s="94" t="s">
        <v>2651</v>
      </c>
      <c r="B170" s="94" t="s">
        <v>1400</v>
      </c>
      <c r="C170" s="94" t="s">
        <v>1375</v>
      </c>
      <c r="D170" s="94" t="s">
        <v>973</v>
      </c>
      <c r="E170" s="94" t="s">
        <v>1180</v>
      </c>
      <c r="F170" s="94" t="s">
        <v>827</v>
      </c>
      <c r="G170" s="94" t="s">
        <v>586</v>
      </c>
      <c r="H170" s="94" t="s">
        <v>586</v>
      </c>
      <c r="I170" s="94" t="s">
        <v>586</v>
      </c>
      <c r="J170" s="94" t="s">
        <v>586</v>
      </c>
      <c r="M170" s="93"/>
      <c r="N170" s="93"/>
    </row>
    <row r="171" spans="1:14" x14ac:dyDescent="0.25">
      <c r="A171" s="94" t="s">
        <v>2652</v>
      </c>
      <c r="B171" s="94" t="s">
        <v>1400</v>
      </c>
      <c r="C171" s="94" t="s">
        <v>1375</v>
      </c>
      <c r="D171" s="94" t="s">
        <v>973</v>
      </c>
      <c r="E171" s="94" t="s">
        <v>1180</v>
      </c>
      <c r="F171" s="94" t="s">
        <v>586</v>
      </c>
      <c r="G171" s="94" t="s">
        <v>586</v>
      </c>
      <c r="H171" s="94" t="s">
        <v>586</v>
      </c>
      <c r="I171" s="94" t="s">
        <v>586</v>
      </c>
      <c r="J171" s="94" t="s">
        <v>586</v>
      </c>
      <c r="M171" s="93"/>
      <c r="N171" s="93"/>
    </row>
    <row r="172" spans="1:14" x14ac:dyDescent="0.25">
      <c r="A172" s="94" t="s">
        <v>2653</v>
      </c>
      <c r="B172" s="94" t="s">
        <v>1396</v>
      </c>
      <c r="C172" s="94" t="s">
        <v>1397</v>
      </c>
      <c r="D172" s="94" t="s">
        <v>971</v>
      </c>
      <c r="E172" s="94" t="s">
        <v>1180</v>
      </c>
      <c r="F172" s="94" t="s">
        <v>827</v>
      </c>
      <c r="G172" s="94" t="s">
        <v>586</v>
      </c>
      <c r="H172" s="94" t="s">
        <v>586</v>
      </c>
      <c r="I172" s="94" t="s">
        <v>586</v>
      </c>
      <c r="J172" s="94" t="s">
        <v>586</v>
      </c>
      <c r="M172" s="93"/>
      <c r="N172" s="93"/>
    </row>
    <row r="173" spans="1:14" x14ac:dyDescent="0.25">
      <c r="A173" s="94" t="s">
        <v>2654</v>
      </c>
      <c r="B173" s="94" t="s">
        <v>1396</v>
      </c>
      <c r="C173" s="94" t="s">
        <v>1397</v>
      </c>
      <c r="D173" s="94" t="s">
        <v>971</v>
      </c>
      <c r="E173" s="94" t="s">
        <v>1180</v>
      </c>
      <c r="F173" s="94" t="s">
        <v>827</v>
      </c>
      <c r="G173" s="94" t="s">
        <v>586</v>
      </c>
      <c r="H173" s="94" t="s">
        <v>586</v>
      </c>
      <c r="I173" s="94" t="s">
        <v>586</v>
      </c>
      <c r="J173" s="94" t="s">
        <v>586</v>
      </c>
      <c r="M173" s="93"/>
      <c r="N173" s="93"/>
    </row>
    <row r="174" spans="1:14" x14ac:dyDescent="0.25">
      <c r="A174" s="94" t="s">
        <v>2655</v>
      </c>
      <c r="B174" s="94" t="s">
        <v>1396</v>
      </c>
      <c r="C174" s="94" t="s">
        <v>1397</v>
      </c>
      <c r="D174" s="94" t="s">
        <v>971</v>
      </c>
      <c r="E174" s="94" t="s">
        <v>1180</v>
      </c>
      <c r="F174" s="94" t="s">
        <v>827</v>
      </c>
      <c r="G174" s="94" t="s">
        <v>586</v>
      </c>
      <c r="H174" s="94" t="s">
        <v>586</v>
      </c>
      <c r="I174" s="94" t="s">
        <v>586</v>
      </c>
      <c r="J174" s="94" t="s">
        <v>586</v>
      </c>
      <c r="M174" s="93"/>
      <c r="N174" s="93"/>
    </row>
    <row r="175" spans="1:14" x14ac:dyDescent="0.25">
      <c r="A175" s="94" t="s">
        <v>2656</v>
      </c>
      <c r="B175" s="94" t="s">
        <v>1396</v>
      </c>
      <c r="C175" s="94" t="s">
        <v>1397</v>
      </c>
      <c r="D175" s="94" t="s">
        <v>971</v>
      </c>
      <c r="E175" s="94" t="s">
        <v>1180</v>
      </c>
      <c r="F175" s="94" t="s">
        <v>827</v>
      </c>
      <c r="G175" s="94" t="s">
        <v>586</v>
      </c>
      <c r="H175" s="94" t="s">
        <v>586</v>
      </c>
      <c r="I175" s="94" t="s">
        <v>586</v>
      </c>
      <c r="J175" s="94" t="s">
        <v>586</v>
      </c>
      <c r="M175" s="93"/>
      <c r="N175" s="93"/>
    </row>
    <row r="176" spans="1:14" x14ac:dyDescent="0.25">
      <c r="A176" s="94" t="s">
        <v>2657</v>
      </c>
      <c r="B176" s="94" t="s">
        <v>1396</v>
      </c>
      <c r="C176" s="94" t="s">
        <v>1397</v>
      </c>
      <c r="D176" s="94" t="s">
        <v>971</v>
      </c>
      <c r="E176" s="94" t="s">
        <v>1180</v>
      </c>
      <c r="F176" s="94" t="s">
        <v>827</v>
      </c>
      <c r="G176" s="94" t="s">
        <v>586</v>
      </c>
      <c r="H176" s="94" t="s">
        <v>586</v>
      </c>
      <c r="I176" s="94" t="s">
        <v>586</v>
      </c>
      <c r="J176" s="94" t="s">
        <v>586</v>
      </c>
      <c r="M176" s="93"/>
      <c r="N176" s="93"/>
    </row>
    <row r="177" spans="1:14" x14ac:dyDescent="0.25">
      <c r="A177" s="94" t="s">
        <v>2658</v>
      </c>
      <c r="B177" s="94" t="s">
        <v>1401</v>
      </c>
      <c r="C177" s="94" t="s">
        <v>1389</v>
      </c>
      <c r="D177" s="94" t="s">
        <v>971</v>
      </c>
      <c r="E177" s="94" t="s">
        <v>1180</v>
      </c>
      <c r="F177" s="94" t="s">
        <v>827</v>
      </c>
      <c r="G177" s="94" t="s">
        <v>586</v>
      </c>
      <c r="H177" s="94" t="s">
        <v>586</v>
      </c>
      <c r="I177" s="94" t="s">
        <v>586</v>
      </c>
      <c r="J177" s="94" t="s">
        <v>586</v>
      </c>
      <c r="M177" s="93"/>
      <c r="N177" s="93"/>
    </row>
    <row r="178" spans="1:14" x14ac:dyDescent="0.25">
      <c r="A178" s="94" t="s">
        <v>2659</v>
      </c>
      <c r="B178" s="94" t="s">
        <v>1401</v>
      </c>
      <c r="C178" s="94" t="s">
        <v>1389</v>
      </c>
      <c r="D178" s="94" t="s">
        <v>971</v>
      </c>
      <c r="E178" s="94" t="s">
        <v>1180</v>
      </c>
      <c r="F178" s="94" t="s">
        <v>827</v>
      </c>
      <c r="G178" s="94" t="s">
        <v>586</v>
      </c>
      <c r="H178" s="94" t="s">
        <v>586</v>
      </c>
      <c r="I178" s="94" t="s">
        <v>586</v>
      </c>
      <c r="J178" s="94" t="s">
        <v>586</v>
      </c>
      <c r="M178" s="93"/>
      <c r="N178" s="93"/>
    </row>
    <row r="179" spans="1:14" x14ac:dyDescent="0.25">
      <c r="A179" s="94" t="s">
        <v>2660</v>
      </c>
      <c r="B179" s="94" t="s">
        <v>1401</v>
      </c>
      <c r="C179" s="94" t="s">
        <v>1389</v>
      </c>
      <c r="D179" s="94" t="s">
        <v>971</v>
      </c>
      <c r="E179" s="94" t="s">
        <v>1180</v>
      </c>
      <c r="F179" s="94" t="s">
        <v>586</v>
      </c>
      <c r="G179" s="94" t="s">
        <v>586</v>
      </c>
      <c r="H179" s="94" t="s">
        <v>586</v>
      </c>
      <c r="I179" s="94" t="s">
        <v>586</v>
      </c>
      <c r="J179" s="94" t="s">
        <v>586</v>
      </c>
      <c r="M179" s="93"/>
      <c r="N179" s="93"/>
    </row>
    <row r="180" spans="1:14" x14ac:dyDescent="0.25">
      <c r="A180" s="94" t="s">
        <v>1588</v>
      </c>
      <c r="B180" s="94" t="s">
        <v>1401</v>
      </c>
      <c r="C180" s="94" t="s">
        <v>1389</v>
      </c>
      <c r="D180" s="94" t="s">
        <v>971</v>
      </c>
      <c r="E180" s="94" t="s">
        <v>1180</v>
      </c>
      <c r="F180" s="94" t="s">
        <v>586</v>
      </c>
      <c r="G180" s="94" t="s">
        <v>586</v>
      </c>
      <c r="H180" s="94" t="s">
        <v>586</v>
      </c>
      <c r="I180" s="94" t="s">
        <v>586</v>
      </c>
      <c r="J180" s="94" t="s">
        <v>586</v>
      </c>
      <c r="M180" s="93"/>
      <c r="N180" s="93"/>
    </row>
    <row r="181" spans="1:14" x14ac:dyDescent="0.25">
      <c r="A181" s="94" t="s">
        <v>2661</v>
      </c>
      <c r="B181" s="94" t="s">
        <v>1399</v>
      </c>
      <c r="C181" s="94" t="s">
        <v>1372</v>
      </c>
      <c r="D181" s="94" t="s">
        <v>971</v>
      </c>
      <c r="E181" s="94" t="s">
        <v>1180</v>
      </c>
      <c r="F181" s="94" t="s">
        <v>827</v>
      </c>
      <c r="G181" s="94" t="s">
        <v>586</v>
      </c>
      <c r="H181" s="94" t="s">
        <v>586</v>
      </c>
      <c r="I181" s="94" t="s">
        <v>586</v>
      </c>
      <c r="J181" s="94" t="s">
        <v>586</v>
      </c>
      <c r="M181" s="93"/>
      <c r="N181" s="93"/>
    </row>
    <row r="182" spans="1:14" x14ac:dyDescent="0.25">
      <c r="A182" s="94" t="s">
        <v>2662</v>
      </c>
      <c r="B182" s="94" t="s">
        <v>1400</v>
      </c>
      <c r="C182" s="94" t="s">
        <v>1375</v>
      </c>
      <c r="D182" s="94" t="s">
        <v>972</v>
      </c>
      <c r="E182" s="94" t="s">
        <v>1180</v>
      </c>
      <c r="F182" s="94" t="s">
        <v>827</v>
      </c>
      <c r="G182" s="94" t="s">
        <v>586</v>
      </c>
      <c r="H182" s="94" t="s">
        <v>586</v>
      </c>
      <c r="I182" s="94" t="s">
        <v>586</v>
      </c>
      <c r="J182" s="94" t="s">
        <v>586</v>
      </c>
      <c r="M182" s="93"/>
      <c r="N182" s="93"/>
    </row>
    <row r="183" spans="1:14" x14ac:dyDescent="0.25">
      <c r="A183" s="94" t="s">
        <v>1589</v>
      </c>
      <c r="B183" s="94" t="s">
        <v>1400</v>
      </c>
      <c r="C183" s="94" t="s">
        <v>1375</v>
      </c>
      <c r="D183" s="94" t="s">
        <v>972</v>
      </c>
      <c r="E183" s="94" t="s">
        <v>1180</v>
      </c>
      <c r="F183" s="94" t="s">
        <v>586</v>
      </c>
      <c r="G183" s="94" t="s">
        <v>586</v>
      </c>
      <c r="H183" s="94" t="s">
        <v>586</v>
      </c>
      <c r="I183" s="94" t="s">
        <v>586</v>
      </c>
      <c r="J183" s="94" t="s">
        <v>586</v>
      </c>
      <c r="M183" s="93"/>
      <c r="N183" s="93"/>
    </row>
    <row r="184" spans="1:14" x14ac:dyDescent="0.25">
      <c r="A184" s="94" t="s">
        <v>2663</v>
      </c>
      <c r="B184" s="94" t="s">
        <v>1396</v>
      </c>
      <c r="C184" s="94" t="s">
        <v>1397</v>
      </c>
      <c r="D184" s="94" t="s">
        <v>971</v>
      </c>
      <c r="E184" s="94" t="s">
        <v>1180</v>
      </c>
      <c r="F184" s="94" t="s">
        <v>827</v>
      </c>
      <c r="G184" s="94" t="s">
        <v>586</v>
      </c>
      <c r="H184" s="94" t="s">
        <v>586</v>
      </c>
      <c r="I184" s="94" t="s">
        <v>586</v>
      </c>
      <c r="J184" s="94" t="s">
        <v>586</v>
      </c>
      <c r="M184" s="93"/>
      <c r="N184" s="93"/>
    </row>
    <row r="185" spans="1:14" x14ac:dyDescent="0.25">
      <c r="A185" s="94" t="s">
        <v>2664</v>
      </c>
      <c r="B185" s="94" t="s">
        <v>1396</v>
      </c>
      <c r="C185" s="94" t="s">
        <v>1397</v>
      </c>
      <c r="D185" s="94" t="s">
        <v>971</v>
      </c>
      <c r="E185" s="94" t="s">
        <v>1180</v>
      </c>
      <c r="F185" s="94" t="s">
        <v>827</v>
      </c>
      <c r="G185" s="94" t="s">
        <v>586</v>
      </c>
      <c r="H185" s="94" t="s">
        <v>586</v>
      </c>
      <c r="I185" s="94" t="s">
        <v>586</v>
      </c>
      <c r="J185" s="94" t="s">
        <v>586</v>
      </c>
      <c r="M185" s="93"/>
      <c r="N185" s="93"/>
    </row>
    <row r="186" spans="1:14" x14ac:dyDescent="0.25">
      <c r="A186" s="94" t="s">
        <v>2665</v>
      </c>
      <c r="B186" s="94" t="s">
        <v>1396</v>
      </c>
      <c r="C186" s="94" t="s">
        <v>1397</v>
      </c>
      <c r="D186" s="94" t="s">
        <v>971</v>
      </c>
      <c r="E186" s="94" t="s">
        <v>1180</v>
      </c>
      <c r="F186" s="94" t="s">
        <v>827</v>
      </c>
      <c r="G186" s="94" t="s">
        <v>586</v>
      </c>
      <c r="H186" s="94" t="s">
        <v>586</v>
      </c>
      <c r="I186" s="94" t="s">
        <v>586</v>
      </c>
      <c r="J186" s="94" t="s">
        <v>586</v>
      </c>
      <c r="M186" s="93"/>
      <c r="N186" s="93"/>
    </row>
    <row r="187" spans="1:14" x14ac:dyDescent="0.25">
      <c r="A187" s="94" t="s">
        <v>2666</v>
      </c>
      <c r="B187" s="94" t="s">
        <v>1396</v>
      </c>
      <c r="C187" s="94" t="s">
        <v>1397</v>
      </c>
      <c r="D187" s="94" t="s">
        <v>971</v>
      </c>
      <c r="E187" s="94" t="s">
        <v>1180</v>
      </c>
      <c r="F187" s="94" t="s">
        <v>827</v>
      </c>
      <c r="G187" s="94" t="s">
        <v>586</v>
      </c>
      <c r="H187" s="94" t="s">
        <v>586</v>
      </c>
      <c r="I187" s="94" t="s">
        <v>586</v>
      </c>
      <c r="J187" s="94" t="s">
        <v>586</v>
      </c>
      <c r="M187" s="93"/>
      <c r="N187" s="93"/>
    </row>
    <row r="188" spans="1:14" x14ac:dyDescent="0.25">
      <c r="A188" s="94" t="s">
        <v>2667</v>
      </c>
      <c r="B188" s="94" t="s">
        <v>1396</v>
      </c>
      <c r="C188" s="94" t="s">
        <v>1397</v>
      </c>
      <c r="D188" s="94" t="s">
        <v>971</v>
      </c>
      <c r="E188" s="94" t="s">
        <v>1180</v>
      </c>
      <c r="F188" s="94" t="s">
        <v>827</v>
      </c>
      <c r="G188" s="94" t="s">
        <v>586</v>
      </c>
      <c r="H188" s="94" t="s">
        <v>586</v>
      </c>
      <c r="I188" s="94" t="s">
        <v>586</v>
      </c>
      <c r="J188" s="94" t="s">
        <v>586</v>
      </c>
      <c r="M188" s="93"/>
      <c r="N188" s="93"/>
    </row>
    <row r="189" spans="1:14" x14ac:dyDescent="0.25">
      <c r="A189" s="94" t="s">
        <v>2668</v>
      </c>
      <c r="B189" s="94" t="s">
        <v>1396</v>
      </c>
      <c r="C189" s="94" t="s">
        <v>1397</v>
      </c>
      <c r="D189" s="94" t="s">
        <v>971</v>
      </c>
      <c r="E189" s="94" t="s">
        <v>1180</v>
      </c>
      <c r="F189" s="94" t="s">
        <v>827</v>
      </c>
      <c r="G189" s="94" t="s">
        <v>586</v>
      </c>
      <c r="H189" s="94" t="s">
        <v>586</v>
      </c>
      <c r="I189" s="94" t="s">
        <v>586</v>
      </c>
      <c r="J189" s="94" t="s">
        <v>586</v>
      </c>
      <c r="M189" s="93"/>
      <c r="N189" s="93"/>
    </row>
    <row r="190" spans="1:14" x14ac:dyDescent="0.25">
      <c r="A190" s="94" t="s">
        <v>2669</v>
      </c>
      <c r="B190" s="94" t="s">
        <v>1396</v>
      </c>
      <c r="C190" s="94" t="s">
        <v>1397</v>
      </c>
      <c r="D190" s="94" t="s">
        <v>971</v>
      </c>
      <c r="E190" s="94" t="s">
        <v>1180</v>
      </c>
      <c r="F190" s="94" t="s">
        <v>827</v>
      </c>
      <c r="G190" s="94" t="s">
        <v>586</v>
      </c>
      <c r="H190" s="94" t="s">
        <v>586</v>
      </c>
      <c r="I190" s="94" t="s">
        <v>586</v>
      </c>
      <c r="J190" s="94" t="s">
        <v>586</v>
      </c>
      <c r="M190" s="93"/>
      <c r="N190" s="93"/>
    </row>
    <row r="191" spans="1:14" x14ac:dyDescent="0.25">
      <c r="A191" s="94" t="s">
        <v>1590</v>
      </c>
      <c r="B191" s="94" t="s">
        <v>1396</v>
      </c>
      <c r="C191" s="94" t="s">
        <v>1397</v>
      </c>
      <c r="D191" s="94" t="s">
        <v>971</v>
      </c>
      <c r="E191" s="94" t="s">
        <v>1180</v>
      </c>
      <c r="F191" s="94" t="s">
        <v>586</v>
      </c>
      <c r="G191" s="94" t="s">
        <v>586</v>
      </c>
      <c r="H191" s="94" t="s">
        <v>586</v>
      </c>
      <c r="I191" s="94" t="s">
        <v>586</v>
      </c>
      <c r="J191" s="94" t="s">
        <v>586</v>
      </c>
      <c r="M191" s="93"/>
      <c r="N191" s="93"/>
    </row>
    <row r="192" spans="1:14" x14ac:dyDescent="0.25">
      <c r="A192" s="94" t="s">
        <v>2670</v>
      </c>
      <c r="B192" s="94" t="s">
        <v>1401</v>
      </c>
      <c r="C192" s="94" t="s">
        <v>1389</v>
      </c>
      <c r="D192" s="94" t="s">
        <v>971</v>
      </c>
      <c r="E192" s="94" t="s">
        <v>1180</v>
      </c>
      <c r="F192" s="94" t="s">
        <v>827</v>
      </c>
      <c r="G192" s="94" t="s">
        <v>586</v>
      </c>
      <c r="H192" s="94" t="s">
        <v>586</v>
      </c>
      <c r="I192" s="94" t="s">
        <v>586</v>
      </c>
      <c r="J192" s="94" t="s">
        <v>586</v>
      </c>
      <c r="M192" s="93"/>
      <c r="N192" s="93"/>
    </row>
    <row r="193" spans="1:14" x14ac:dyDescent="0.25">
      <c r="A193" s="94" t="s">
        <v>2671</v>
      </c>
      <c r="B193" s="94" t="s">
        <v>1401</v>
      </c>
      <c r="C193" s="94" t="s">
        <v>1389</v>
      </c>
      <c r="D193" s="94" t="s">
        <v>971</v>
      </c>
      <c r="E193" s="94" t="s">
        <v>1180</v>
      </c>
      <c r="F193" s="94" t="s">
        <v>827</v>
      </c>
      <c r="G193" s="94" t="s">
        <v>586</v>
      </c>
      <c r="H193" s="94" t="s">
        <v>586</v>
      </c>
      <c r="I193" s="94" t="s">
        <v>586</v>
      </c>
      <c r="J193" s="94" t="s">
        <v>586</v>
      </c>
      <c r="M193" s="93"/>
      <c r="N193" s="93"/>
    </row>
    <row r="194" spans="1:14" x14ac:dyDescent="0.25">
      <c r="A194" s="94" t="s">
        <v>2672</v>
      </c>
      <c r="B194" s="94" t="s">
        <v>1401</v>
      </c>
      <c r="C194" s="94" t="s">
        <v>1389</v>
      </c>
      <c r="D194" s="94" t="s">
        <v>971</v>
      </c>
      <c r="E194" s="94" t="s">
        <v>1180</v>
      </c>
      <c r="F194" s="94" t="s">
        <v>827</v>
      </c>
      <c r="G194" s="94" t="s">
        <v>586</v>
      </c>
      <c r="H194" s="94" t="s">
        <v>586</v>
      </c>
      <c r="I194" s="94" t="s">
        <v>586</v>
      </c>
      <c r="J194" s="94" t="s">
        <v>586</v>
      </c>
      <c r="M194" s="93"/>
      <c r="N194" s="93"/>
    </row>
    <row r="195" spans="1:14" x14ac:dyDescent="0.25">
      <c r="A195" s="94" t="s">
        <v>2673</v>
      </c>
      <c r="B195" s="94" t="s">
        <v>1402</v>
      </c>
      <c r="C195" s="94" t="s">
        <v>1391</v>
      </c>
      <c r="D195" s="94" t="s">
        <v>972</v>
      </c>
      <c r="E195" s="94" t="s">
        <v>1180</v>
      </c>
      <c r="F195" s="94" t="s">
        <v>827</v>
      </c>
      <c r="G195" s="94" t="s">
        <v>586</v>
      </c>
      <c r="H195" s="94" t="s">
        <v>586</v>
      </c>
      <c r="I195" s="94" t="s">
        <v>586</v>
      </c>
      <c r="J195" s="94" t="s">
        <v>586</v>
      </c>
      <c r="M195" s="93"/>
      <c r="N195" s="93"/>
    </row>
    <row r="196" spans="1:14" x14ac:dyDescent="0.25">
      <c r="A196" s="94" t="s">
        <v>2674</v>
      </c>
      <c r="B196" s="94" t="s">
        <v>1402</v>
      </c>
      <c r="C196" s="94" t="s">
        <v>1391</v>
      </c>
      <c r="D196" s="94" t="s">
        <v>972</v>
      </c>
      <c r="E196" s="94" t="s">
        <v>1180</v>
      </c>
      <c r="F196" s="94" t="s">
        <v>827</v>
      </c>
      <c r="G196" s="94" t="s">
        <v>586</v>
      </c>
      <c r="H196" s="94" t="s">
        <v>586</v>
      </c>
      <c r="I196" s="94" t="s">
        <v>586</v>
      </c>
      <c r="J196" s="94" t="s">
        <v>586</v>
      </c>
      <c r="M196" s="93"/>
      <c r="N196" s="93"/>
    </row>
    <row r="197" spans="1:14" x14ac:dyDescent="0.25">
      <c r="A197" s="94" t="s">
        <v>2675</v>
      </c>
      <c r="B197" s="94" t="s">
        <v>1402</v>
      </c>
      <c r="C197" s="94" t="s">
        <v>1391</v>
      </c>
      <c r="D197" s="94" t="s">
        <v>972</v>
      </c>
      <c r="E197" s="94" t="s">
        <v>1180</v>
      </c>
      <c r="F197" s="94" t="s">
        <v>827</v>
      </c>
      <c r="G197" s="94" t="s">
        <v>586</v>
      </c>
      <c r="H197" s="94" t="s">
        <v>586</v>
      </c>
      <c r="I197" s="94" t="s">
        <v>586</v>
      </c>
      <c r="J197" s="94" t="s">
        <v>586</v>
      </c>
      <c r="M197" s="93"/>
      <c r="N197" s="93"/>
    </row>
    <row r="198" spans="1:14" x14ac:dyDescent="0.25">
      <c r="A198" s="94" t="s">
        <v>2676</v>
      </c>
      <c r="B198" s="94" t="s">
        <v>1402</v>
      </c>
      <c r="C198" s="94" t="s">
        <v>1391</v>
      </c>
      <c r="D198" s="94" t="s">
        <v>972</v>
      </c>
      <c r="E198" s="94" t="s">
        <v>1180</v>
      </c>
      <c r="F198" s="94" t="s">
        <v>827</v>
      </c>
      <c r="G198" s="94" t="s">
        <v>586</v>
      </c>
      <c r="H198" s="94" t="s">
        <v>586</v>
      </c>
      <c r="I198" s="94" t="s">
        <v>586</v>
      </c>
      <c r="J198" s="94" t="s">
        <v>586</v>
      </c>
      <c r="M198" s="93"/>
      <c r="N198" s="93"/>
    </row>
    <row r="199" spans="1:14" x14ac:dyDescent="0.25">
      <c r="A199" s="94" t="s">
        <v>1591</v>
      </c>
      <c r="B199" s="94" t="s">
        <v>1402</v>
      </c>
      <c r="C199" s="94" t="s">
        <v>1391</v>
      </c>
      <c r="D199" s="94" t="s">
        <v>972</v>
      </c>
      <c r="E199" s="94" t="s">
        <v>1180</v>
      </c>
      <c r="F199" s="94" t="s">
        <v>586</v>
      </c>
      <c r="G199" s="94" t="s">
        <v>586</v>
      </c>
      <c r="H199" s="94" t="s">
        <v>586</v>
      </c>
      <c r="I199" s="94" t="s">
        <v>586</v>
      </c>
      <c r="J199" s="94" t="s">
        <v>586</v>
      </c>
      <c r="M199" s="93"/>
      <c r="N199" s="93"/>
    </row>
    <row r="200" spans="1:14" x14ac:dyDescent="0.25">
      <c r="A200" s="94" t="s">
        <v>2677</v>
      </c>
      <c r="B200" s="94" t="s">
        <v>1399</v>
      </c>
      <c r="C200" s="94" t="s">
        <v>1372</v>
      </c>
      <c r="D200" s="94" t="s">
        <v>971</v>
      </c>
      <c r="E200" s="94" t="s">
        <v>1180</v>
      </c>
      <c r="F200" s="94" t="s">
        <v>827</v>
      </c>
      <c r="G200" s="94" t="s">
        <v>586</v>
      </c>
      <c r="H200" s="94" t="s">
        <v>586</v>
      </c>
      <c r="I200" s="94" t="s">
        <v>586</v>
      </c>
      <c r="J200" s="94" t="s">
        <v>586</v>
      </c>
      <c r="M200" s="93"/>
      <c r="N200" s="93"/>
    </row>
    <row r="201" spans="1:14" x14ac:dyDescent="0.25">
      <c r="A201" s="94" t="s">
        <v>2678</v>
      </c>
      <c r="B201" s="94" t="s">
        <v>1399</v>
      </c>
      <c r="C201" s="94" t="s">
        <v>1372</v>
      </c>
      <c r="D201" s="94" t="s">
        <v>971</v>
      </c>
      <c r="E201" s="94" t="s">
        <v>1180</v>
      </c>
      <c r="F201" s="94" t="s">
        <v>827</v>
      </c>
      <c r="G201" s="94" t="s">
        <v>586</v>
      </c>
      <c r="H201" s="94" t="s">
        <v>586</v>
      </c>
      <c r="I201" s="94" t="s">
        <v>586</v>
      </c>
      <c r="J201" s="94" t="s">
        <v>586</v>
      </c>
      <c r="M201" s="93"/>
      <c r="N201" s="93"/>
    </row>
    <row r="202" spans="1:14" x14ac:dyDescent="0.25">
      <c r="A202" s="94" t="s">
        <v>2679</v>
      </c>
      <c r="B202" s="94" t="s">
        <v>1399</v>
      </c>
      <c r="C202" s="94" t="s">
        <v>1372</v>
      </c>
      <c r="D202" s="94" t="s">
        <v>971</v>
      </c>
      <c r="E202" s="94" t="s">
        <v>1180</v>
      </c>
      <c r="F202" s="94" t="s">
        <v>827</v>
      </c>
      <c r="G202" s="94" t="s">
        <v>586</v>
      </c>
      <c r="H202" s="94" t="s">
        <v>586</v>
      </c>
      <c r="I202" s="94" t="s">
        <v>586</v>
      </c>
      <c r="J202" s="94" t="s">
        <v>586</v>
      </c>
      <c r="M202" s="93"/>
      <c r="N202" s="93"/>
    </row>
    <row r="203" spans="1:14" x14ac:dyDescent="0.25">
      <c r="A203" s="94" t="s">
        <v>2680</v>
      </c>
      <c r="B203" s="94" t="s">
        <v>1399</v>
      </c>
      <c r="C203" s="94" t="s">
        <v>1372</v>
      </c>
      <c r="D203" s="94" t="s">
        <v>971</v>
      </c>
      <c r="E203" s="94" t="s">
        <v>1180</v>
      </c>
      <c r="F203" s="94" t="s">
        <v>586</v>
      </c>
      <c r="G203" s="94" t="s">
        <v>586</v>
      </c>
      <c r="H203" s="94" t="s">
        <v>586</v>
      </c>
      <c r="I203" s="94" t="s">
        <v>586</v>
      </c>
      <c r="J203" s="94" t="s">
        <v>586</v>
      </c>
      <c r="M203" s="93"/>
      <c r="N203" s="93"/>
    </row>
    <row r="204" spans="1:14" x14ac:dyDescent="0.25">
      <c r="A204" s="94" t="s">
        <v>1592</v>
      </c>
      <c r="B204" s="94" t="s">
        <v>1399</v>
      </c>
      <c r="C204" s="94" t="s">
        <v>1372</v>
      </c>
      <c r="D204" s="94" t="s">
        <v>974</v>
      </c>
      <c r="E204" s="94" t="s">
        <v>1180</v>
      </c>
      <c r="F204" s="94" t="s">
        <v>586</v>
      </c>
      <c r="G204" s="94" t="s">
        <v>586</v>
      </c>
      <c r="H204" s="94" t="s">
        <v>586</v>
      </c>
      <c r="I204" s="94" t="s">
        <v>586</v>
      </c>
      <c r="J204" s="94" t="s">
        <v>586</v>
      </c>
      <c r="M204" s="93"/>
      <c r="N204" s="93"/>
    </row>
    <row r="205" spans="1:14" x14ac:dyDescent="0.25">
      <c r="A205" s="94" t="s">
        <v>2681</v>
      </c>
      <c r="B205" s="94" t="s">
        <v>1400</v>
      </c>
      <c r="C205" s="94" t="s">
        <v>1375</v>
      </c>
      <c r="D205" s="94" t="s">
        <v>972</v>
      </c>
      <c r="E205" s="94" t="s">
        <v>1180</v>
      </c>
      <c r="F205" s="94" t="s">
        <v>827</v>
      </c>
      <c r="G205" s="94" t="s">
        <v>586</v>
      </c>
      <c r="H205" s="94" t="s">
        <v>586</v>
      </c>
      <c r="I205" s="94" t="s">
        <v>586</v>
      </c>
      <c r="J205" s="94" t="s">
        <v>586</v>
      </c>
      <c r="M205" s="93"/>
      <c r="N205" s="93"/>
    </row>
    <row r="206" spans="1:14" x14ac:dyDescent="0.25">
      <c r="A206" s="94" t="s">
        <v>1593</v>
      </c>
      <c r="B206" s="94" t="s">
        <v>1400</v>
      </c>
      <c r="C206" s="94" t="s">
        <v>1375</v>
      </c>
      <c r="D206" s="94" t="s">
        <v>973</v>
      </c>
      <c r="E206" s="94" t="s">
        <v>1180</v>
      </c>
      <c r="F206" s="94" t="s">
        <v>586</v>
      </c>
      <c r="G206" s="94" t="s">
        <v>586</v>
      </c>
      <c r="H206" s="94" t="s">
        <v>586</v>
      </c>
      <c r="I206" s="94" t="s">
        <v>586</v>
      </c>
      <c r="J206" s="94" t="s">
        <v>586</v>
      </c>
      <c r="M206" s="93"/>
      <c r="N206" s="93"/>
    </row>
    <row r="207" spans="1:14" x14ac:dyDescent="0.25">
      <c r="A207" s="94" t="s">
        <v>1594</v>
      </c>
      <c r="B207" s="94" t="s">
        <v>1400</v>
      </c>
      <c r="C207" s="94" t="s">
        <v>1375</v>
      </c>
      <c r="D207" s="94" t="s">
        <v>973</v>
      </c>
      <c r="E207" s="94" t="s">
        <v>1180</v>
      </c>
      <c r="F207" s="94" t="s">
        <v>586</v>
      </c>
      <c r="G207" s="94" t="s">
        <v>586</v>
      </c>
      <c r="H207" s="94" t="s">
        <v>586</v>
      </c>
      <c r="I207" s="94" t="s">
        <v>586</v>
      </c>
      <c r="J207" s="94" t="s">
        <v>586</v>
      </c>
      <c r="M207" s="93"/>
      <c r="N207" s="93"/>
    </row>
    <row r="208" spans="1:14" x14ac:dyDescent="0.25">
      <c r="A208" s="94" t="s">
        <v>2682</v>
      </c>
      <c r="B208" s="94" t="s">
        <v>1396</v>
      </c>
      <c r="C208" s="94" t="s">
        <v>1397</v>
      </c>
      <c r="D208" s="94" t="s">
        <v>971</v>
      </c>
      <c r="E208" s="94" t="s">
        <v>1180</v>
      </c>
      <c r="F208" s="94" t="s">
        <v>586</v>
      </c>
      <c r="G208" s="94" t="s">
        <v>586</v>
      </c>
      <c r="H208" s="94" t="s">
        <v>586</v>
      </c>
      <c r="I208" s="94" t="s">
        <v>586</v>
      </c>
      <c r="J208" s="94" t="s">
        <v>586</v>
      </c>
      <c r="M208" s="93"/>
      <c r="N208" s="93"/>
    </row>
    <row r="209" spans="1:14" x14ac:dyDescent="0.25">
      <c r="A209" s="94" t="s">
        <v>2683</v>
      </c>
      <c r="B209" s="94" t="s">
        <v>1403</v>
      </c>
      <c r="C209" s="94" t="s">
        <v>1364</v>
      </c>
      <c r="D209" s="94" t="s">
        <v>874</v>
      </c>
      <c r="E209" s="94" t="s">
        <v>1145</v>
      </c>
      <c r="F209" s="94" t="s">
        <v>827</v>
      </c>
      <c r="G209" s="94" t="s">
        <v>586</v>
      </c>
      <c r="H209" s="94" t="s">
        <v>586</v>
      </c>
      <c r="I209" s="94" t="s">
        <v>586</v>
      </c>
      <c r="J209" s="94" t="s">
        <v>586</v>
      </c>
      <c r="M209" s="93"/>
      <c r="N209" s="93"/>
    </row>
    <row r="210" spans="1:14" x14ac:dyDescent="0.25">
      <c r="A210" s="94" t="s">
        <v>2684</v>
      </c>
      <c r="B210" s="94" t="s">
        <v>1403</v>
      </c>
      <c r="C210" s="94" t="s">
        <v>1364</v>
      </c>
      <c r="D210" s="94" t="s">
        <v>874</v>
      </c>
      <c r="E210" s="94" t="s">
        <v>1145</v>
      </c>
      <c r="F210" s="94" t="s">
        <v>827</v>
      </c>
      <c r="G210" s="94" t="s">
        <v>586</v>
      </c>
      <c r="H210" s="94" t="s">
        <v>586</v>
      </c>
      <c r="I210" s="94" t="s">
        <v>586</v>
      </c>
      <c r="J210" s="94" t="s">
        <v>586</v>
      </c>
      <c r="M210" s="93"/>
      <c r="N210" s="93"/>
    </row>
    <row r="211" spans="1:14" x14ac:dyDescent="0.25">
      <c r="A211" s="94" t="s">
        <v>2685</v>
      </c>
      <c r="B211" s="94" t="s">
        <v>1403</v>
      </c>
      <c r="C211" s="94" t="s">
        <v>1364</v>
      </c>
      <c r="D211" s="94" t="s">
        <v>874</v>
      </c>
      <c r="E211" s="94" t="s">
        <v>1145</v>
      </c>
      <c r="F211" s="94" t="s">
        <v>827</v>
      </c>
      <c r="G211" s="94" t="s">
        <v>586</v>
      </c>
      <c r="H211" s="94" t="s">
        <v>586</v>
      </c>
      <c r="I211" s="94" t="s">
        <v>586</v>
      </c>
      <c r="J211" s="94" t="s">
        <v>586</v>
      </c>
      <c r="M211" s="93"/>
      <c r="N211" s="93"/>
    </row>
    <row r="212" spans="1:14" x14ac:dyDescent="0.25">
      <c r="A212" s="94" t="s">
        <v>2686</v>
      </c>
      <c r="B212" s="94" t="s">
        <v>1403</v>
      </c>
      <c r="C212" s="94" t="s">
        <v>1364</v>
      </c>
      <c r="D212" s="94" t="s">
        <v>874</v>
      </c>
      <c r="E212" s="94" t="s">
        <v>1145</v>
      </c>
      <c r="F212" s="94" t="s">
        <v>827</v>
      </c>
      <c r="G212" s="94" t="s">
        <v>586</v>
      </c>
      <c r="H212" s="94" t="s">
        <v>586</v>
      </c>
      <c r="I212" s="94" t="s">
        <v>586</v>
      </c>
      <c r="J212" s="94" t="s">
        <v>586</v>
      </c>
      <c r="M212" s="93"/>
      <c r="N212" s="93"/>
    </row>
    <row r="213" spans="1:14" x14ac:dyDescent="0.25">
      <c r="A213" s="94" t="s">
        <v>1595</v>
      </c>
      <c r="B213" s="94" t="s">
        <v>1403</v>
      </c>
      <c r="C213" s="94" t="s">
        <v>1364</v>
      </c>
      <c r="D213" s="94" t="s">
        <v>874</v>
      </c>
      <c r="E213" s="94" t="s">
        <v>1145</v>
      </c>
      <c r="F213" s="94" t="s">
        <v>586</v>
      </c>
      <c r="G213" s="94" t="s">
        <v>586</v>
      </c>
      <c r="H213" s="94" t="s">
        <v>586</v>
      </c>
      <c r="I213" s="94" t="s">
        <v>586</v>
      </c>
      <c r="J213" s="94" t="s">
        <v>586</v>
      </c>
      <c r="M213" s="93"/>
      <c r="N213" s="93"/>
    </row>
    <row r="214" spans="1:14" x14ac:dyDescent="0.25">
      <c r="A214" s="94" t="s">
        <v>2687</v>
      </c>
      <c r="B214" s="94" t="s">
        <v>1404</v>
      </c>
      <c r="C214" s="94" t="s">
        <v>1358</v>
      </c>
      <c r="D214" s="94" t="s">
        <v>972</v>
      </c>
      <c r="E214" s="94" t="s">
        <v>1180</v>
      </c>
      <c r="F214" s="94" t="s">
        <v>827</v>
      </c>
      <c r="G214" s="94" t="s">
        <v>586</v>
      </c>
      <c r="H214" s="94" t="s">
        <v>586</v>
      </c>
      <c r="I214" s="94" t="s">
        <v>586</v>
      </c>
      <c r="J214" s="94" t="s">
        <v>586</v>
      </c>
      <c r="M214" s="93"/>
      <c r="N214" s="93"/>
    </row>
    <row r="215" spans="1:14" x14ac:dyDescent="0.25">
      <c r="A215" s="94" t="s">
        <v>2688</v>
      </c>
      <c r="B215" s="94" t="s">
        <v>1404</v>
      </c>
      <c r="C215" s="94" t="s">
        <v>1358</v>
      </c>
      <c r="D215" s="94" t="s">
        <v>972</v>
      </c>
      <c r="E215" s="94" t="s">
        <v>1180</v>
      </c>
      <c r="F215" s="94" t="s">
        <v>827</v>
      </c>
      <c r="G215" s="94" t="s">
        <v>586</v>
      </c>
      <c r="H215" s="94" t="s">
        <v>586</v>
      </c>
      <c r="I215" s="94" t="s">
        <v>586</v>
      </c>
      <c r="J215" s="94" t="s">
        <v>586</v>
      </c>
      <c r="M215" s="93"/>
      <c r="N215" s="93"/>
    </row>
    <row r="216" spans="1:14" x14ac:dyDescent="0.25">
      <c r="A216" s="94" t="s">
        <v>2689</v>
      </c>
      <c r="B216" s="94" t="s">
        <v>1404</v>
      </c>
      <c r="C216" s="94" t="s">
        <v>1358</v>
      </c>
      <c r="D216" s="94" t="s">
        <v>972</v>
      </c>
      <c r="E216" s="94" t="s">
        <v>1180</v>
      </c>
      <c r="F216" s="94" t="s">
        <v>827</v>
      </c>
      <c r="G216" s="94" t="s">
        <v>586</v>
      </c>
      <c r="H216" s="94" t="s">
        <v>586</v>
      </c>
      <c r="I216" s="94" t="s">
        <v>586</v>
      </c>
      <c r="J216" s="94" t="s">
        <v>586</v>
      </c>
      <c r="M216" s="93"/>
      <c r="N216" s="93"/>
    </row>
    <row r="217" spans="1:14" x14ac:dyDescent="0.25">
      <c r="A217" s="94" t="s">
        <v>2690</v>
      </c>
      <c r="B217" s="94" t="s">
        <v>1404</v>
      </c>
      <c r="C217" s="94" t="s">
        <v>1358</v>
      </c>
      <c r="D217" s="94" t="s">
        <v>972</v>
      </c>
      <c r="E217" s="94" t="s">
        <v>1180</v>
      </c>
      <c r="F217" s="94" t="s">
        <v>827</v>
      </c>
      <c r="G217" s="94" t="s">
        <v>586</v>
      </c>
      <c r="H217" s="94" t="s">
        <v>586</v>
      </c>
      <c r="I217" s="94" t="s">
        <v>586</v>
      </c>
      <c r="J217" s="94" t="s">
        <v>586</v>
      </c>
      <c r="M217" s="93"/>
      <c r="N217" s="93"/>
    </row>
    <row r="218" spans="1:14" x14ac:dyDescent="0.25">
      <c r="A218" s="94" t="s">
        <v>2691</v>
      </c>
      <c r="B218" s="94" t="s">
        <v>1404</v>
      </c>
      <c r="C218" s="94" t="s">
        <v>1358</v>
      </c>
      <c r="D218" s="94" t="s">
        <v>972</v>
      </c>
      <c r="E218" s="94" t="s">
        <v>1180</v>
      </c>
      <c r="F218" s="94" t="s">
        <v>586</v>
      </c>
      <c r="G218" s="94" t="s">
        <v>586</v>
      </c>
      <c r="H218" s="94" t="s">
        <v>586</v>
      </c>
      <c r="I218" s="94" t="s">
        <v>586</v>
      </c>
      <c r="J218" s="94" t="s">
        <v>586</v>
      </c>
      <c r="M218" s="93"/>
      <c r="N218" s="93"/>
    </row>
    <row r="219" spans="1:14" x14ac:dyDescent="0.25">
      <c r="A219" s="94" t="s">
        <v>1596</v>
      </c>
      <c r="B219" s="94" t="s">
        <v>1404</v>
      </c>
      <c r="C219" s="94" t="s">
        <v>1358</v>
      </c>
      <c r="D219" s="94" t="s">
        <v>972</v>
      </c>
      <c r="E219" s="94" t="s">
        <v>1180</v>
      </c>
      <c r="F219" s="94" t="s">
        <v>586</v>
      </c>
      <c r="G219" s="94" t="s">
        <v>586</v>
      </c>
      <c r="H219" s="94" t="s">
        <v>586</v>
      </c>
      <c r="I219" s="94" t="s">
        <v>586</v>
      </c>
      <c r="J219" s="94" t="s">
        <v>586</v>
      </c>
      <c r="M219" s="93"/>
      <c r="N219" s="93"/>
    </row>
    <row r="220" spans="1:14" x14ac:dyDescent="0.25">
      <c r="A220" s="94" t="s">
        <v>2692</v>
      </c>
      <c r="B220" s="94" t="s">
        <v>1395</v>
      </c>
      <c r="C220" s="94" t="s">
        <v>1364</v>
      </c>
      <c r="D220" s="94" t="s">
        <v>901</v>
      </c>
      <c r="E220" s="94" t="s">
        <v>1145</v>
      </c>
      <c r="F220" s="94" t="s">
        <v>827</v>
      </c>
      <c r="G220" s="94" t="s">
        <v>586</v>
      </c>
      <c r="H220" s="94" t="s">
        <v>586</v>
      </c>
      <c r="I220" s="94" t="s">
        <v>827</v>
      </c>
      <c r="J220" s="94" t="s">
        <v>586</v>
      </c>
      <c r="M220" s="93"/>
      <c r="N220" s="93"/>
    </row>
    <row r="221" spans="1:14" x14ac:dyDescent="0.25">
      <c r="A221" s="94" t="s">
        <v>2693</v>
      </c>
      <c r="B221" s="94" t="s">
        <v>1395</v>
      </c>
      <c r="C221" s="94" t="s">
        <v>1364</v>
      </c>
      <c r="D221" s="94" t="s">
        <v>901</v>
      </c>
      <c r="E221" s="94" t="s">
        <v>1145</v>
      </c>
      <c r="F221" s="94" t="s">
        <v>827</v>
      </c>
      <c r="G221" s="94" t="s">
        <v>586</v>
      </c>
      <c r="H221" s="94" t="s">
        <v>586</v>
      </c>
      <c r="I221" s="94" t="s">
        <v>827</v>
      </c>
      <c r="J221" s="94" t="s">
        <v>586</v>
      </c>
      <c r="M221" s="93"/>
      <c r="N221" s="93"/>
    </row>
    <row r="222" spans="1:14" x14ac:dyDescent="0.25">
      <c r="A222" s="94" t="s">
        <v>2694</v>
      </c>
      <c r="B222" s="94" t="s">
        <v>1396</v>
      </c>
      <c r="C222" s="94" t="s">
        <v>1397</v>
      </c>
      <c r="D222" s="94" t="s">
        <v>971</v>
      </c>
      <c r="E222" s="94" t="s">
        <v>1180</v>
      </c>
      <c r="F222" s="94" t="s">
        <v>827</v>
      </c>
      <c r="G222" s="94" t="s">
        <v>586</v>
      </c>
      <c r="H222" s="94" t="s">
        <v>586</v>
      </c>
      <c r="I222" s="94" t="s">
        <v>586</v>
      </c>
      <c r="J222" s="94" t="s">
        <v>586</v>
      </c>
      <c r="M222" s="93"/>
      <c r="N222" s="93"/>
    </row>
    <row r="223" spans="1:14" x14ac:dyDescent="0.25">
      <c r="A223" s="94" t="s">
        <v>2695</v>
      </c>
      <c r="B223" s="94" t="s">
        <v>1396</v>
      </c>
      <c r="C223" s="94" t="s">
        <v>1397</v>
      </c>
      <c r="D223" s="94" t="s">
        <v>971</v>
      </c>
      <c r="E223" s="94" t="s">
        <v>1180</v>
      </c>
      <c r="F223" s="94" t="s">
        <v>827</v>
      </c>
      <c r="G223" s="94" t="s">
        <v>586</v>
      </c>
      <c r="H223" s="94" t="s">
        <v>586</v>
      </c>
      <c r="I223" s="94" t="s">
        <v>586</v>
      </c>
      <c r="J223" s="94" t="s">
        <v>586</v>
      </c>
      <c r="M223" s="93"/>
      <c r="N223" s="93"/>
    </row>
    <row r="224" spans="1:14" x14ac:dyDescent="0.25">
      <c r="A224" s="94" t="s">
        <v>2696</v>
      </c>
      <c r="B224" s="94" t="s">
        <v>1396</v>
      </c>
      <c r="C224" s="94" t="s">
        <v>1397</v>
      </c>
      <c r="D224" s="94" t="s">
        <v>971</v>
      </c>
      <c r="E224" s="94" t="s">
        <v>1180</v>
      </c>
      <c r="F224" s="94" t="s">
        <v>827</v>
      </c>
      <c r="G224" s="94" t="s">
        <v>586</v>
      </c>
      <c r="H224" s="94" t="s">
        <v>586</v>
      </c>
      <c r="I224" s="94" t="s">
        <v>586</v>
      </c>
      <c r="J224" s="94" t="s">
        <v>586</v>
      </c>
      <c r="M224" s="93"/>
      <c r="N224" s="93"/>
    </row>
    <row r="225" spans="1:14" x14ac:dyDescent="0.25">
      <c r="A225" s="94" t="s">
        <v>2697</v>
      </c>
      <c r="B225" s="94" t="s">
        <v>1396</v>
      </c>
      <c r="C225" s="94" t="s">
        <v>1397</v>
      </c>
      <c r="D225" s="94" t="s">
        <v>971</v>
      </c>
      <c r="E225" s="94" t="s">
        <v>1180</v>
      </c>
      <c r="F225" s="94" t="s">
        <v>827</v>
      </c>
      <c r="G225" s="94" t="s">
        <v>586</v>
      </c>
      <c r="H225" s="94" t="s">
        <v>586</v>
      </c>
      <c r="I225" s="94" t="s">
        <v>586</v>
      </c>
      <c r="J225" s="94" t="s">
        <v>586</v>
      </c>
      <c r="M225" s="93"/>
      <c r="N225" s="93"/>
    </row>
    <row r="226" spans="1:14" x14ac:dyDescent="0.25">
      <c r="A226" s="94" t="s">
        <v>2698</v>
      </c>
      <c r="B226" s="94" t="s">
        <v>1396</v>
      </c>
      <c r="C226" s="94" t="s">
        <v>1397</v>
      </c>
      <c r="D226" s="94" t="s">
        <v>971</v>
      </c>
      <c r="E226" s="94" t="s">
        <v>1180</v>
      </c>
      <c r="F226" s="94" t="s">
        <v>586</v>
      </c>
      <c r="G226" s="94" t="s">
        <v>586</v>
      </c>
      <c r="H226" s="94" t="s">
        <v>586</v>
      </c>
      <c r="I226" s="94" t="s">
        <v>586</v>
      </c>
      <c r="J226" s="94" t="s">
        <v>586</v>
      </c>
      <c r="M226" s="93"/>
      <c r="N226" s="93"/>
    </row>
    <row r="227" spans="1:14" x14ac:dyDescent="0.25">
      <c r="A227" s="94" t="s">
        <v>2699</v>
      </c>
      <c r="B227" s="94" t="s">
        <v>1400</v>
      </c>
      <c r="C227" s="94" t="s">
        <v>1375</v>
      </c>
      <c r="D227" s="94" t="s">
        <v>973</v>
      </c>
      <c r="E227" s="94" t="s">
        <v>1180</v>
      </c>
      <c r="F227" s="94" t="s">
        <v>586</v>
      </c>
      <c r="G227" s="94" t="s">
        <v>586</v>
      </c>
      <c r="H227" s="94" t="s">
        <v>586</v>
      </c>
      <c r="I227" s="94" t="s">
        <v>586</v>
      </c>
      <c r="J227" s="94" t="s">
        <v>586</v>
      </c>
      <c r="M227" s="93"/>
      <c r="N227" s="93"/>
    </row>
    <row r="228" spans="1:14" x14ac:dyDescent="0.25">
      <c r="A228" s="94" t="s">
        <v>2700</v>
      </c>
      <c r="B228" s="94" t="s">
        <v>1405</v>
      </c>
      <c r="C228" s="94" t="s">
        <v>1377</v>
      </c>
      <c r="D228" s="94" t="s">
        <v>973</v>
      </c>
      <c r="E228" s="94" t="s">
        <v>1180</v>
      </c>
      <c r="F228" s="94" t="s">
        <v>586</v>
      </c>
      <c r="G228" s="94" t="s">
        <v>586</v>
      </c>
      <c r="H228" s="94" t="s">
        <v>586</v>
      </c>
      <c r="I228" s="94" t="s">
        <v>586</v>
      </c>
      <c r="J228" s="94" t="s">
        <v>586</v>
      </c>
      <c r="M228" s="93"/>
      <c r="N228" s="93"/>
    </row>
    <row r="229" spans="1:14" x14ac:dyDescent="0.25">
      <c r="A229" s="94" t="s">
        <v>2701</v>
      </c>
      <c r="B229" s="94" t="s">
        <v>1399</v>
      </c>
      <c r="C229" s="94" t="s">
        <v>1372</v>
      </c>
      <c r="D229" s="94" t="s">
        <v>971</v>
      </c>
      <c r="E229" s="94" t="s">
        <v>1180</v>
      </c>
      <c r="F229" s="94" t="s">
        <v>827</v>
      </c>
      <c r="G229" s="94" t="s">
        <v>586</v>
      </c>
      <c r="H229" s="94" t="s">
        <v>586</v>
      </c>
      <c r="I229" s="94" t="s">
        <v>586</v>
      </c>
      <c r="J229" s="94" t="s">
        <v>586</v>
      </c>
      <c r="M229" s="93"/>
      <c r="N229" s="93"/>
    </row>
    <row r="230" spans="1:14" x14ac:dyDescent="0.25">
      <c r="A230" s="94" t="s">
        <v>2702</v>
      </c>
      <c r="B230" s="94" t="s">
        <v>1396</v>
      </c>
      <c r="C230" s="94" t="s">
        <v>1397</v>
      </c>
      <c r="D230" s="94" t="s">
        <v>971</v>
      </c>
      <c r="E230" s="94" t="s">
        <v>1180</v>
      </c>
      <c r="F230" s="94" t="s">
        <v>827</v>
      </c>
      <c r="G230" s="94" t="s">
        <v>586</v>
      </c>
      <c r="H230" s="94" t="s">
        <v>586</v>
      </c>
      <c r="I230" s="94" t="s">
        <v>586</v>
      </c>
      <c r="J230" s="94" t="s">
        <v>586</v>
      </c>
      <c r="M230" s="93"/>
      <c r="N230" s="93"/>
    </row>
    <row r="231" spans="1:14" x14ac:dyDescent="0.25">
      <c r="A231" s="94" t="s">
        <v>2703</v>
      </c>
      <c r="B231" s="94" t="s">
        <v>1396</v>
      </c>
      <c r="C231" s="94" t="s">
        <v>1397</v>
      </c>
      <c r="D231" s="94" t="s">
        <v>971</v>
      </c>
      <c r="E231" s="94" t="s">
        <v>1180</v>
      </c>
      <c r="F231" s="94" t="s">
        <v>827</v>
      </c>
      <c r="G231" s="94" t="s">
        <v>586</v>
      </c>
      <c r="H231" s="94" t="s">
        <v>586</v>
      </c>
      <c r="I231" s="94" t="s">
        <v>586</v>
      </c>
      <c r="J231" s="94" t="s">
        <v>586</v>
      </c>
      <c r="M231" s="93"/>
      <c r="N231" s="93"/>
    </row>
    <row r="232" spans="1:14" x14ac:dyDescent="0.25">
      <c r="A232" s="94" t="s">
        <v>2704</v>
      </c>
      <c r="B232" s="94" t="s">
        <v>1396</v>
      </c>
      <c r="C232" s="94" t="s">
        <v>1397</v>
      </c>
      <c r="D232" s="94" t="s">
        <v>971</v>
      </c>
      <c r="E232" s="94" t="s">
        <v>1180</v>
      </c>
      <c r="F232" s="94" t="s">
        <v>827</v>
      </c>
      <c r="G232" s="94" t="s">
        <v>586</v>
      </c>
      <c r="H232" s="94" t="s">
        <v>586</v>
      </c>
      <c r="I232" s="94" t="s">
        <v>586</v>
      </c>
      <c r="J232" s="94" t="s">
        <v>586</v>
      </c>
      <c r="M232" s="93"/>
      <c r="N232" s="93"/>
    </row>
    <row r="233" spans="1:14" x14ac:dyDescent="0.25">
      <c r="A233" s="94" t="s">
        <v>2705</v>
      </c>
      <c r="B233" s="94" t="s">
        <v>1396</v>
      </c>
      <c r="C233" s="94" t="s">
        <v>1397</v>
      </c>
      <c r="D233" s="94" t="s">
        <v>971</v>
      </c>
      <c r="E233" s="94" t="s">
        <v>1180</v>
      </c>
      <c r="F233" s="94" t="s">
        <v>827</v>
      </c>
      <c r="G233" s="94" t="s">
        <v>586</v>
      </c>
      <c r="H233" s="94" t="s">
        <v>586</v>
      </c>
      <c r="I233" s="94" t="s">
        <v>586</v>
      </c>
      <c r="J233" s="94" t="s">
        <v>586</v>
      </c>
      <c r="M233" s="93"/>
      <c r="N233" s="93"/>
    </row>
    <row r="234" spans="1:14" x14ac:dyDescent="0.25">
      <c r="A234" s="94" t="s">
        <v>2706</v>
      </c>
      <c r="B234" s="94" t="s">
        <v>1396</v>
      </c>
      <c r="C234" s="94" t="s">
        <v>1397</v>
      </c>
      <c r="D234" s="94" t="s">
        <v>971</v>
      </c>
      <c r="E234" s="94" t="s">
        <v>1180</v>
      </c>
      <c r="F234" s="94" t="s">
        <v>827</v>
      </c>
      <c r="G234" s="94" t="s">
        <v>586</v>
      </c>
      <c r="H234" s="94" t="s">
        <v>586</v>
      </c>
      <c r="I234" s="94" t="s">
        <v>586</v>
      </c>
      <c r="J234" s="94" t="s">
        <v>586</v>
      </c>
      <c r="M234" s="93"/>
      <c r="N234" s="93"/>
    </row>
    <row r="235" spans="1:14" x14ac:dyDescent="0.25">
      <c r="A235" s="94" t="s">
        <v>2707</v>
      </c>
      <c r="B235" s="94" t="s">
        <v>1396</v>
      </c>
      <c r="C235" s="94" t="s">
        <v>1397</v>
      </c>
      <c r="D235" s="94" t="s">
        <v>971</v>
      </c>
      <c r="E235" s="94" t="s">
        <v>1180</v>
      </c>
      <c r="F235" s="94" t="s">
        <v>827</v>
      </c>
      <c r="G235" s="94" t="s">
        <v>586</v>
      </c>
      <c r="H235" s="94" t="s">
        <v>586</v>
      </c>
      <c r="I235" s="94" t="s">
        <v>586</v>
      </c>
      <c r="J235" s="94" t="s">
        <v>586</v>
      </c>
      <c r="M235" s="93"/>
      <c r="N235" s="93"/>
    </row>
    <row r="236" spans="1:14" x14ac:dyDescent="0.25">
      <c r="A236" s="94" t="s">
        <v>2708</v>
      </c>
      <c r="B236" s="94" t="s">
        <v>1396</v>
      </c>
      <c r="C236" s="94" t="s">
        <v>1397</v>
      </c>
      <c r="D236" s="94" t="s">
        <v>971</v>
      </c>
      <c r="E236" s="94" t="s">
        <v>1180</v>
      </c>
      <c r="F236" s="94" t="s">
        <v>586</v>
      </c>
      <c r="G236" s="94" t="s">
        <v>586</v>
      </c>
      <c r="H236" s="94" t="s">
        <v>586</v>
      </c>
      <c r="I236" s="94" t="s">
        <v>586</v>
      </c>
      <c r="J236" s="94" t="s">
        <v>586</v>
      </c>
      <c r="M236" s="93"/>
      <c r="N236" s="93"/>
    </row>
    <row r="237" spans="1:14" x14ac:dyDescent="0.25">
      <c r="A237" s="94" t="s">
        <v>2709</v>
      </c>
      <c r="B237" s="94" t="s">
        <v>1406</v>
      </c>
      <c r="C237" s="94" t="s">
        <v>1397</v>
      </c>
      <c r="D237" s="94" t="s">
        <v>857</v>
      </c>
      <c r="E237" s="94" t="s">
        <v>1145</v>
      </c>
      <c r="F237" s="94" t="s">
        <v>827</v>
      </c>
      <c r="G237" s="94" t="s">
        <v>586</v>
      </c>
      <c r="H237" s="94" t="s">
        <v>586</v>
      </c>
      <c r="I237" s="94" t="s">
        <v>586</v>
      </c>
      <c r="J237" s="94" t="s">
        <v>586</v>
      </c>
      <c r="M237" s="93"/>
      <c r="N237" s="93"/>
    </row>
    <row r="238" spans="1:14" x14ac:dyDescent="0.25">
      <c r="A238" s="94" t="s">
        <v>2710</v>
      </c>
      <c r="B238" s="94" t="s">
        <v>1406</v>
      </c>
      <c r="C238" s="94" t="s">
        <v>1397</v>
      </c>
      <c r="D238" s="94" t="s">
        <v>857</v>
      </c>
      <c r="E238" s="94" t="s">
        <v>1145</v>
      </c>
      <c r="F238" s="94" t="s">
        <v>586</v>
      </c>
      <c r="G238" s="94" t="s">
        <v>586</v>
      </c>
      <c r="H238" s="94" t="s">
        <v>586</v>
      </c>
      <c r="I238" s="94" t="s">
        <v>586</v>
      </c>
      <c r="J238" s="94" t="s">
        <v>586</v>
      </c>
      <c r="M238" s="93"/>
      <c r="N238" s="93"/>
    </row>
    <row r="239" spans="1:14" x14ac:dyDescent="0.25">
      <c r="A239" s="94" t="s">
        <v>2711</v>
      </c>
      <c r="B239" s="94" t="s">
        <v>1396</v>
      </c>
      <c r="C239" s="94" t="s">
        <v>1397</v>
      </c>
      <c r="D239" s="94" t="s">
        <v>971</v>
      </c>
      <c r="E239" s="94" t="s">
        <v>1180</v>
      </c>
      <c r="F239" s="94" t="s">
        <v>827</v>
      </c>
      <c r="G239" s="94" t="s">
        <v>586</v>
      </c>
      <c r="H239" s="94" t="s">
        <v>586</v>
      </c>
      <c r="I239" s="94" t="s">
        <v>586</v>
      </c>
      <c r="J239" s="94" t="s">
        <v>586</v>
      </c>
      <c r="M239" s="93"/>
      <c r="N239" s="93"/>
    </row>
    <row r="240" spans="1:14" x14ac:dyDescent="0.25">
      <c r="A240" s="94" t="s">
        <v>2712</v>
      </c>
      <c r="B240" s="94" t="s">
        <v>1396</v>
      </c>
      <c r="C240" s="94" t="s">
        <v>1397</v>
      </c>
      <c r="D240" s="94" t="s">
        <v>971</v>
      </c>
      <c r="E240" s="94" t="s">
        <v>1180</v>
      </c>
      <c r="F240" s="94" t="s">
        <v>827</v>
      </c>
      <c r="G240" s="94" t="s">
        <v>586</v>
      </c>
      <c r="H240" s="94" t="s">
        <v>586</v>
      </c>
      <c r="I240" s="94" t="s">
        <v>586</v>
      </c>
      <c r="J240" s="94" t="s">
        <v>586</v>
      </c>
      <c r="M240" s="93"/>
      <c r="N240" s="93"/>
    </row>
    <row r="241" spans="1:14" x14ac:dyDescent="0.25">
      <c r="A241" s="94" t="s">
        <v>1597</v>
      </c>
      <c r="B241" s="94" t="s">
        <v>1396</v>
      </c>
      <c r="C241" s="94" t="s">
        <v>1397</v>
      </c>
      <c r="D241" s="94" t="s">
        <v>971</v>
      </c>
      <c r="E241" s="94" t="s">
        <v>1180</v>
      </c>
      <c r="F241" s="94" t="s">
        <v>586</v>
      </c>
      <c r="G241" s="94" t="s">
        <v>586</v>
      </c>
      <c r="H241" s="94" t="s">
        <v>586</v>
      </c>
      <c r="I241" s="94" t="s">
        <v>586</v>
      </c>
      <c r="J241" s="94" t="s">
        <v>586</v>
      </c>
      <c r="M241" s="93"/>
      <c r="N241" s="93"/>
    </row>
    <row r="242" spans="1:14" x14ac:dyDescent="0.25">
      <c r="A242" s="94" t="s">
        <v>2713</v>
      </c>
      <c r="B242" s="94" t="s">
        <v>1399</v>
      </c>
      <c r="C242" s="94" t="s">
        <v>1372</v>
      </c>
      <c r="D242" s="94" t="s">
        <v>971</v>
      </c>
      <c r="E242" s="94" t="s">
        <v>1180</v>
      </c>
      <c r="F242" s="94" t="s">
        <v>827</v>
      </c>
      <c r="G242" s="94" t="s">
        <v>586</v>
      </c>
      <c r="H242" s="94" t="s">
        <v>586</v>
      </c>
      <c r="I242" s="94" t="s">
        <v>586</v>
      </c>
      <c r="J242" s="94" t="s">
        <v>586</v>
      </c>
      <c r="M242" s="93"/>
      <c r="N242" s="93"/>
    </row>
    <row r="243" spans="1:14" x14ac:dyDescent="0.25">
      <c r="A243" s="94" t="s">
        <v>2714</v>
      </c>
      <c r="B243" s="94" t="s">
        <v>1399</v>
      </c>
      <c r="C243" s="94" t="s">
        <v>1372</v>
      </c>
      <c r="D243" s="94" t="s">
        <v>971</v>
      </c>
      <c r="E243" s="94" t="s">
        <v>1180</v>
      </c>
      <c r="F243" s="94" t="s">
        <v>586</v>
      </c>
      <c r="G243" s="94" t="s">
        <v>586</v>
      </c>
      <c r="H243" s="94" t="s">
        <v>586</v>
      </c>
      <c r="I243" s="94" t="s">
        <v>586</v>
      </c>
      <c r="J243" s="94" t="s">
        <v>586</v>
      </c>
      <c r="M243" s="93"/>
      <c r="N243" s="93"/>
    </row>
    <row r="244" spans="1:14" x14ac:dyDescent="0.25">
      <c r="A244" s="94" t="s">
        <v>2715</v>
      </c>
      <c r="B244" s="94" t="s">
        <v>1396</v>
      </c>
      <c r="C244" s="94" t="s">
        <v>1397</v>
      </c>
      <c r="D244" s="94" t="s">
        <v>971</v>
      </c>
      <c r="E244" s="94" t="s">
        <v>1180</v>
      </c>
      <c r="F244" s="94" t="s">
        <v>827</v>
      </c>
      <c r="G244" s="94" t="s">
        <v>586</v>
      </c>
      <c r="H244" s="94" t="s">
        <v>586</v>
      </c>
      <c r="I244" s="94" t="s">
        <v>586</v>
      </c>
      <c r="J244" s="94" t="s">
        <v>586</v>
      </c>
      <c r="M244" s="93"/>
      <c r="N244" s="93"/>
    </row>
    <row r="245" spans="1:14" x14ac:dyDescent="0.25">
      <c r="A245" s="94" t="s">
        <v>2716</v>
      </c>
      <c r="B245" s="94" t="s">
        <v>1396</v>
      </c>
      <c r="C245" s="94" t="s">
        <v>1397</v>
      </c>
      <c r="D245" s="94" t="s">
        <v>971</v>
      </c>
      <c r="E245" s="94" t="s">
        <v>1180</v>
      </c>
      <c r="F245" s="94" t="s">
        <v>827</v>
      </c>
      <c r="G245" s="94" t="s">
        <v>586</v>
      </c>
      <c r="H245" s="94" t="s">
        <v>586</v>
      </c>
      <c r="I245" s="94" t="s">
        <v>586</v>
      </c>
      <c r="J245" s="94" t="s">
        <v>586</v>
      </c>
      <c r="M245" s="93"/>
      <c r="N245" s="93"/>
    </row>
    <row r="246" spans="1:14" x14ac:dyDescent="0.25">
      <c r="A246" s="94" t="s">
        <v>2717</v>
      </c>
      <c r="B246" s="94" t="s">
        <v>1396</v>
      </c>
      <c r="C246" s="94" t="s">
        <v>1397</v>
      </c>
      <c r="D246" s="94" t="s">
        <v>971</v>
      </c>
      <c r="E246" s="94" t="s">
        <v>1180</v>
      </c>
      <c r="F246" s="94" t="s">
        <v>827</v>
      </c>
      <c r="G246" s="94" t="s">
        <v>586</v>
      </c>
      <c r="H246" s="94" t="s">
        <v>586</v>
      </c>
      <c r="I246" s="94" t="s">
        <v>586</v>
      </c>
      <c r="J246" s="94" t="s">
        <v>586</v>
      </c>
      <c r="M246" s="93"/>
      <c r="N246" s="93"/>
    </row>
    <row r="247" spans="1:14" x14ac:dyDescent="0.25">
      <c r="A247" s="94" t="s">
        <v>2718</v>
      </c>
      <c r="B247" s="94" t="s">
        <v>1399</v>
      </c>
      <c r="C247" s="94" t="s">
        <v>1372</v>
      </c>
      <c r="D247" s="94" t="s">
        <v>971</v>
      </c>
      <c r="E247" s="94" t="s">
        <v>1180</v>
      </c>
      <c r="F247" s="94" t="s">
        <v>827</v>
      </c>
      <c r="G247" s="94" t="s">
        <v>586</v>
      </c>
      <c r="H247" s="94" t="s">
        <v>586</v>
      </c>
      <c r="I247" s="94" t="s">
        <v>586</v>
      </c>
      <c r="J247" s="94" t="s">
        <v>586</v>
      </c>
      <c r="M247" s="93"/>
      <c r="N247" s="93"/>
    </row>
    <row r="248" spans="1:14" x14ac:dyDescent="0.25">
      <c r="A248" s="94" t="s">
        <v>1598</v>
      </c>
      <c r="B248" s="94" t="s">
        <v>1399</v>
      </c>
      <c r="C248" s="94" t="s">
        <v>1372</v>
      </c>
      <c r="D248" s="94" t="s">
        <v>971</v>
      </c>
      <c r="E248" s="94" t="s">
        <v>1180</v>
      </c>
      <c r="F248" s="94" t="s">
        <v>586</v>
      </c>
      <c r="G248" s="94" t="s">
        <v>586</v>
      </c>
      <c r="H248" s="94" t="s">
        <v>586</v>
      </c>
      <c r="I248" s="94" t="s">
        <v>586</v>
      </c>
      <c r="J248" s="94" t="s">
        <v>586</v>
      </c>
      <c r="M248" s="93"/>
      <c r="N248" s="93"/>
    </row>
    <row r="249" spans="1:14" x14ac:dyDescent="0.25">
      <c r="A249" s="94" t="s">
        <v>2719</v>
      </c>
      <c r="B249" s="94" t="s">
        <v>1407</v>
      </c>
      <c r="C249" s="94" t="s">
        <v>1384</v>
      </c>
      <c r="D249" s="94" t="s">
        <v>1065</v>
      </c>
      <c r="E249" s="94" t="s">
        <v>1180</v>
      </c>
      <c r="F249" s="94" t="s">
        <v>827</v>
      </c>
      <c r="G249" s="94" t="s">
        <v>586</v>
      </c>
      <c r="H249" s="94" t="s">
        <v>586</v>
      </c>
      <c r="I249" s="94" t="s">
        <v>586</v>
      </c>
      <c r="J249" s="94" t="s">
        <v>586</v>
      </c>
      <c r="M249" s="93"/>
      <c r="N249" s="93"/>
    </row>
    <row r="250" spans="1:14" x14ac:dyDescent="0.25">
      <c r="A250" s="94" t="s">
        <v>2720</v>
      </c>
      <c r="B250" s="94" t="s">
        <v>1407</v>
      </c>
      <c r="C250" s="94" t="s">
        <v>1384</v>
      </c>
      <c r="D250" s="94" t="s">
        <v>1065</v>
      </c>
      <c r="E250" s="94" t="s">
        <v>1180</v>
      </c>
      <c r="F250" s="94" t="s">
        <v>827</v>
      </c>
      <c r="G250" s="94" t="s">
        <v>586</v>
      </c>
      <c r="H250" s="94" t="s">
        <v>586</v>
      </c>
      <c r="I250" s="94" t="s">
        <v>586</v>
      </c>
      <c r="J250" s="94" t="s">
        <v>586</v>
      </c>
      <c r="M250" s="93"/>
      <c r="N250" s="93"/>
    </row>
    <row r="251" spans="1:14" x14ac:dyDescent="0.25">
      <c r="A251" s="94" t="s">
        <v>2721</v>
      </c>
      <c r="B251" s="94" t="s">
        <v>1407</v>
      </c>
      <c r="C251" s="94" t="s">
        <v>1384</v>
      </c>
      <c r="D251" s="94" t="s">
        <v>1065</v>
      </c>
      <c r="E251" s="94" t="s">
        <v>1180</v>
      </c>
      <c r="F251" s="94" t="s">
        <v>827</v>
      </c>
      <c r="G251" s="94" t="s">
        <v>586</v>
      </c>
      <c r="H251" s="94" t="s">
        <v>586</v>
      </c>
      <c r="I251" s="94" t="s">
        <v>586</v>
      </c>
      <c r="J251" s="94" t="s">
        <v>586</v>
      </c>
      <c r="M251" s="93"/>
      <c r="N251" s="93"/>
    </row>
    <row r="252" spans="1:14" x14ac:dyDescent="0.25">
      <c r="A252" s="94" t="s">
        <v>2722</v>
      </c>
      <c r="B252" s="94" t="s">
        <v>1407</v>
      </c>
      <c r="C252" s="94" t="s">
        <v>1384</v>
      </c>
      <c r="D252" s="94" t="s">
        <v>1065</v>
      </c>
      <c r="E252" s="94" t="s">
        <v>1180</v>
      </c>
      <c r="F252" s="94" t="s">
        <v>827</v>
      </c>
      <c r="G252" s="94" t="s">
        <v>586</v>
      </c>
      <c r="H252" s="94" t="s">
        <v>586</v>
      </c>
      <c r="I252" s="94" t="s">
        <v>586</v>
      </c>
      <c r="J252" s="94" t="s">
        <v>586</v>
      </c>
      <c r="M252" s="93"/>
      <c r="N252" s="93"/>
    </row>
    <row r="253" spans="1:14" x14ac:dyDescent="0.25">
      <c r="A253" s="94" t="s">
        <v>2723</v>
      </c>
      <c r="B253" s="94" t="s">
        <v>1400</v>
      </c>
      <c r="C253" s="94" t="s">
        <v>1375</v>
      </c>
      <c r="D253" s="94" t="s">
        <v>972</v>
      </c>
      <c r="E253" s="94" t="s">
        <v>1180</v>
      </c>
      <c r="F253" s="94" t="s">
        <v>827</v>
      </c>
      <c r="G253" s="94" t="s">
        <v>586</v>
      </c>
      <c r="H253" s="94" t="s">
        <v>586</v>
      </c>
      <c r="I253" s="94" t="s">
        <v>586</v>
      </c>
      <c r="J253" s="94" t="s">
        <v>586</v>
      </c>
      <c r="M253" s="93"/>
      <c r="N253" s="93"/>
    </row>
    <row r="254" spans="1:14" x14ac:dyDescent="0.25">
      <c r="A254" s="94" t="s">
        <v>2724</v>
      </c>
      <c r="B254" s="94" t="s">
        <v>1400</v>
      </c>
      <c r="C254" s="94" t="s">
        <v>1375</v>
      </c>
      <c r="D254" s="94" t="s">
        <v>972</v>
      </c>
      <c r="E254" s="94" t="s">
        <v>1180</v>
      </c>
      <c r="F254" s="94" t="s">
        <v>586</v>
      </c>
      <c r="G254" s="94" t="s">
        <v>586</v>
      </c>
      <c r="H254" s="94" t="s">
        <v>586</v>
      </c>
      <c r="I254" s="94" t="s">
        <v>586</v>
      </c>
      <c r="J254" s="94" t="s">
        <v>586</v>
      </c>
      <c r="M254" s="93"/>
      <c r="N254" s="93"/>
    </row>
    <row r="255" spans="1:14" x14ac:dyDescent="0.25">
      <c r="A255" s="94" t="s">
        <v>2725</v>
      </c>
      <c r="B255" s="94" t="s">
        <v>1408</v>
      </c>
      <c r="C255" s="94" t="s">
        <v>1409</v>
      </c>
      <c r="D255" s="94" t="s">
        <v>891</v>
      </c>
      <c r="E255" s="94" t="s">
        <v>1159</v>
      </c>
      <c r="F255" s="94" t="s">
        <v>827</v>
      </c>
      <c r="G255" s="94" t="s">
        <v>586</v>
      </c>
      <c r="H255" s="94" t="s">
        <v>586</v>
      </c>
      <c r="I255" s="94" t="s">
        <v>586</v>
      </c>
      <c r="J255" s="94" t="s">
        <v>586</v>
      </c>
      <c r="M255" s="93"/>
      <c r="N255" s="93"/>
    </row>
    <row r="256" spans="1:14" x14ac:dyDescent="0.25">
      <c r="A256" s="94" t="s">
        <v>1599</v>
      </c>
      <c r="B256" s="94" t="s">
        <v>1408</v>
      </c>
      <c r="C256" s="94" t="s">
        <v>1409</v>
      </c>
      <c r="D256" s="94" t="s">
        <v>891</v>
      </c>
      <c r="E256" s="94" t="s">
        <v>1159</v>
      </c>
      <c r="F256" s="94" t="s">
        <v>586</v>
      </c>
      <c r="G256" s="94" t="s">
        <v>586</v>
      </c>
      <c r="H256" s="94" t="s">
        <v>586</v>
      </c>
      <c r="I256" s="94" t="s">
        <v>586</v>
      </c>
      <c r="J256" s="94" t="s">
        <v>586</v>
      </c>
      <c r="M256" s="93"/>
      <c r="N256" s="93"/>
    </row>
    <row r="257" spans="1:14" x14ac:dyDescent="0.25">
      <c r="A257" s="94" t="s">
        <v>2726</v>
      </c>
      <c r="B257" s="94" t="s">
        <v>1410</v>
      </c>
      <c r="C257" s="94" t="s">
        <v>1362</v>
      </c>
      <c r="D257" s="94" t="s">
        <v>1065</v>
      </c>
      <c r="E257" s="94" t="s">
        <v>1180</v>
      </c>
      <c r="F257" s="94" t="s">
        <v>586</v>
      </c>
      <c r="G257" s="94" t="s">
        <v>586</v>
      </c>
      <c r="H257" s="94" t="s">
        <v>586</v>
      </c>
      <c r="I257" s="94" t="s">
        <v>586</v>
      </c>
      <c r="J257" s="94" t="s">
        <v>586</v>
      </c>
      <c r="M257" s="93"/>
      <c r="N257" s="93"/>
    </row>
    <row r="258" spans="1:14" x14ac:dyDescent="0.25">
      <c r="A258" s="94" t="s">
        <v>1600</v>
      </c>
      <c r="B258" s="94" t="s">
        <v>1407</v>
      </c>
      <c r="C258" s="94" t="s">
        <v>1384</v>
      </c>
      <c r="D258" s="94" t="s">
        <v>1065</v>
      </c>
      <c r="E258" s="94" t="s">
        <v>1180</v>
      </c>
      <c r="F258" s="94" t="s">
        <v>586</v>
      </c>
      <c r="G258" s="94" t="s">
        <v>586</v>
      </c>
      <c r="H258" s="94" t="s">
        <v>586</v>
      </c>
      <c r="I258" s="94" t="s">
        <v>586</v>
      </c>
      <c r="J258" s="94" t="s">
        <v>586</v>
      </c>
      <c r="M258" s="93"/>
      <c r="N258" s="93"/>
    </row>
    <row r="259" spans="1:14" x14ac:dyDescent="0.25">
      <c r="A259" s="94" t="s">
        <v>1601</v>
      </c>
      <c r="B259" s="94" t="s">
        <v>1407</v>
      </c>
      <c r="C259" s="94" t="s">
        <v>1384</v>
      </c>
      <c r="D259" s="94" t="s">
        <v>1065</v>
      </c>
      <c r="E259" s="94" t="s">
        <v>1180</v>
      </c>
      <c r="F259" s="94" t="s">
        <v>586</v>
      </c>
      <c r="G259" s="94" t="s">
        <v>586</v>
      </c>
      <c r="H259" s="94" t="s">
        <v>586</v>
      </c>
      <c r="I259" s="94" t="s">
        <v>586</v>
      </c>
      <c r="J259" s="94" t="s">
        <v>586</v>
      </c>
      <c r="M259" s="93"/>
      <c r="N259" s="93"/>
    </row>
    <row r="260" spans="1:14" x14ac:dyDescent="0.25">
      <c r="A260" s="94" t="s">
        <v>2727</v>
      </c>
      <c r="B260" s="94" t="s">
        <v>1410</v>
      </c>
      <c r="C260" s="94" t="s">
        <v>1362</v>
      </c>
      <c r="D260" s="94" t="s">
        <v>1065</v>
      </c>
      <c r="E260" s="94" t="s">
        <v>1180</v>
      </c>
      <c r="F260" s="94" t="s">
        <v>827</v>
      </c>
      <c r="G260" s="94" t="s">
        <v>586</v>
      </c>
      <c r="H260" s="94" t="s">
        <v>586</v>
      </c>
      <c r="I260" s="94" t="s">
        <v>586</v>
      </c>
      <c r="J260" s="94" t="s">
        <v>586</v>
      </c>
      <c r="M260" s="93"/>
      <c r="N260" s="93"/>
    </row>
    <row r="261" spans="1:14" x14ac:dyDescent="0.25">
      <c r="A261" s="94" t="s">
        <v>2728</v>
      </c>
      <c r="B261" s="94" t="s">
        <v>1410</v>
      </c>
      <c r="C261" s="94" t="s">
        <v>1362</v>
      </c>
      <c r="D261" s="94" t="s">
        <v>1065</v>
      </c>
      <c r="E261" s="94" t="s">
        <v>1180</v>
      </c>
      <c r="F261" s="94" t="s">
        <v>586</v>
      </c>
      <c r="G261" s="94" t="s">
        <v>586</v>
      </c>
      <c r="H261" s="94" t="s">
        <v>586</v>
      </c>
      <c r="I261" s="94" t="s">
        <v>586</v>
      </c>
      <c r="J261" s="94" t="s">
        <v>586</v>
      </c>
      <c r="M261" s="93"/>
      <c r="N261" s="93"/>
    </row>
    <row r="262" spans="1:14" x14ac:dyDescent="0.25">
      <c r="A262" s="94" t="s">
        <v>2729</v>
      </c>
      <c r="B262" s="94" t="s">
        <v>1410</v>
      </c>
      <c r="C262" s="94" t="s">
        <v>1362</v>
      </c>
      <c r="D262" s="94" t="s">
        <v>1065</v>
      </c>
      <c r="E262" s="94" t="s">
        <v>1180</v>
      </c>
      <c r="F262" s="94" t="s">
        <v>586</v>
      </c>
      <c r="G262" s="94" t="s">
        <v>586</v>
      </c>
      <c r="H262" s="94" t="s">
        <v>586</v>
      </c>
      <c r="I262" s="94" t="s">
        <v>586</v>
      </c>
      <c r="J262" s="94" t="s">
        <v>586</v>
      </c>
      <c r="M262" s="93"/>
      <c r="N262" s="93"/>
    </row>
    <row r="263" spans="1:14" x14ac:dyDescent="0.25">
      <c r="A263" s="94" t="s">
        <v>2730</v>
      </c>
      <c r="B263" s="94" t="s">
        <v>1411</v>
      </c>
      <c r="C263" s="94" t="s">
        <v>1389</v>
      </c>
      <c r="D263" s="94" t="s">
        <v>992</v>
      </c>
      <c r="E263" s="94" t="s">
        <v>1182</v>
      </c>
      <c r="F263" s="94" t="s">
        <v>827</v>
      </c>
      <c r="G263" s="94" t="s">
        <v>586</v>
      </c>
      <c r="H263" s="94" t="s">
        <v>586</v>
      </c>
      <c r="I263" s="94" t="s">
        <v>586</v>
      </c>
      <c r="J263" s="94" t="s">
        <v>586</v>
      </c>
      <c r="M263" s="93"/>
      <c r="N263" s="93"/>
    </row>
    <row r="264" spans="1:14" x14ac:dyDescent="0.25">
      <c r="A264" s="94" t="s">
        <v>2731</v>
      </c>
      <c r="B264" s="94" t="s">
        <v>1411</v>
      </c>
      <c r="C264" s="94" t="s">
        <v>1389</v>
      </c>
      <c r="D264" s="94" t="s">
        <v>992</v>
      </c>
      <c r="E264" s="94" t="s">
        <v>1182</v>
      </c>
      <c r="F264" s="94" t="s">
        <v>827</v>
      </c>
      <c r="G264" s="94" t="s">
        <v>586</v>
      </c>
      <c r="H264" s="94" t="s">
        <v>586</v>
      </c>
      <c r="I264" s="94" t="s">
        <v>586</v>
      </c>
      <c r="J264" s="94" t="s">
        <v>586</v>
      </c>
      <c r="M264" s="93"/>
      <c r="N264" s="93"/>
    </row>
    <row r="265" spans="1:14" x14ac:dyDescent="0.25">
      <c r="A265" s="94" t="s">
        <v>2732</v>
      </c>
      <c r="B265" s="94" t="s">
        <v>1412</v>
      </c>
      <c r="C265" s="94" t="s">
        <v>1391</v>
      </c>
      <c r="D265" s="94" t="s">
        <v>993</v>
      </c>
      <c r="E265" s="94" t="s">
        <v>1182</v>
      </c>
      <c r="F265" s="94" t="s">
        <v>827</v>
      </c>
      <c r="G265" s="94" t="s">
        <v>586</v>
      </c>
      <c r="H265" s="94" t="s">
        <v>586</v>
      </c>
      <c r="I265" s="94" t="s">
        <v>586</v>
      </c>
      <c r="J265" s="94" t="s">
        <v>586</v>
      </c>
      <c r="M265" s="93"/>
      <c r="N265" s="93"/>
    </row>
    <row r="266" spans="1:14" x14ac:dyDescent="0.25">
      <c r="A266" s="94" t="s">
        <v>1602</v>
      </c>
      <c r="B266" s="94" t="s">
        <v>1412</v>
      </c>
      <c r="C266" s="94" t="s">
        <v>1391</v>
      </c>
      <c r="D266" s="94" t="s">
        <v>993</v>
      </c>
      <c r="E266" s="94" t="s">
        <v>1182</v>
      </c>
      <c r="F266" s="94" t="s">
        <v>586</v>
      </c>
      <c r="G266" s="94" t="s">
        <v>586</v>
      </c>
      <c r="H266" s="94" t="s">
        <v>586</v>
      </c>
      <c r="I266" s="94" t="s">
        <v>586</v>
      </c>
      <c r="J266" s="94" t="s">
        <v>586</v>
      </c>
      <c r="M266" s="93"/>
      <c r="N266" s="93"/>
    </row>
    <row r="267" spans="1:14" x14ac:dyDescent="0.25">
      <c r="A267" s="94" t="s">
        <v>1603</v>
      </c>
      <c r="B267" s="94" t="s">
        <v>1412</v>
      </c>
      <c r="C267" s="94" t="s">
        <v>1391</v>
      </c>
      <c r="D267" s="94" t="s">
        <v>994</v>
      </c>
      <c r="E267" s="94" t="s">
        <v>1183</v>
      </c>
      <c r="F267" s="94" t="s">
        <v>586</v>
      </c>
      <c r="G267" s="94" t="s">
        <v>586</v>
      </c>
      <c r="H267" s="94" t="s">
        <v>586</v>
      </c>
      <c r="I267" s="94" t="s">
        <v>586</v>
      </c>
      <c r="J267" s="94" t="s">
        <v>586</v>
      </c>
      <c r="M267" s="93"/>
      <c r="N267" s="93"/>
    </row>
    <row r="268" spans="1:14" x14ac:dyDescent="0.25">
      <c r="A268" s="94" t="s">
        <v>2733</v>
      </c>
      <c r="B268" s="94" t="s">
        <v>1411</v>
      </c>
      <c r="C268" s="94" t="s">
        <v>1389</v>
      </c>
      <c r="D268" s="94" t="s">
        <v>992</v>
      </c>
      <c r="E268" s="94" t="s">
        <v>1182</v>
      </c>
      <c r="F268" s="94" t="s">
        <v>827</v>
      </c>
      <c r="G268" s="94" t="s">
        <v>586</v>
      </c>
      <c r="H268" s="94" t="s">
        <v>586</v>
      </c>
      <c r="I268" s="94" t="s">
        <v>586</v>
      </c>
      <c r="J268" s="94" t="s">
        <v>586</v>
      </c>
      <c r="M268" s="93"/>
      <c r="N268" s="93"/>
    </row>
    <row r="269" spans="1:14" x14ac:dyDescent="0.25">
      <c r="A269" s="94" t="s">
        <v>1604</v>
      </c>
      <c r="B269" s="94" t="s">
        <v>1411</v>
      </c>
      <c r="C269" s="94" t="s">
        <v>1389</v>
      </c>
      <c r="D269" s="94" t="s">
        <v>992</v>
      </c>
      <c r="E269" s="94" t="s">
        <v>1182</v>
      </c>
      <c r="F269" s="94" t="s">
        <v>586</v>
      </c>
      <c r="G269" s="94" t="s">
        <v>586</v>
      </c>
      <c r="H269" s="94" t="s">
        <v>586</v>
      </c>
      <c r="I269" s="94" t="s">
        <v>586</v>
      </c>
      <c r="J269" s="94" t="s">
        <v>586</v>
      </c>
      <c r="M269" s="93"/>
      <c r="N269" s="93"/>
    </row>
    <row r="270" spans="1:14" x14ac:dyDescent="0.25">
      <c r="A270" s="94" t="s">
        <v>2734</v>
      </c>
      <c r="B270" s="94" t="s">
        <v>1411</v>
      </c>
      <c r="C270" s="94" t="s">
        <v>1389</v>
      </c>
      <c r="D270" s="94" t="s">
        <v>995</v>
      </c>
      <c r="E270" s="94" t="s">
        <v>1183</v>
      </c>
      <c r="F270" s="94" t="s">
        <v>827</v>
      </c>
      <c r="G270" s="94" t="s">
        <v>586</v>
      </c>
      <c r="H270" s="94" t="s">
        <v>586</v>
      </c>
      <c r="I270" s="94" t="s">
        <v>586</v>
      </c>
      <c r="J270" s="94" t="s">
        <v>586</v>
      </c>
      <c r="M270" s="93"/>
      <c r="N270" s="93"/>
    </row>
    <row r="271" spans="1:14" x14ac:dyDescent="0.25">
      <c r="A271" s="94" t="s">
        <v>2735</v>
      </c>
      <c r="B271" s="94" t="s">
        <v>1413</v>
      </c>
      <c r="C271" s="94" t="s">
        <v>1372</v>
      </c>
      <c r="D271" s="94" t="s">
        <v>856</v>
      </c>
      <c r="E271" s="94" t="s">
        <v>1146</v>
      </c>
      <c r="F271" s="94" t="s">
        <v>827</v>
      </c>
      <c r="G271" s="94" t="s">
        <v>586</v>
      </c>
      <c r="H271" s="94" t="s">
        <v>586</v>
      </c>
      <c r="I271" s="94" t="s">
        <v>827</v>
      </c>
      <c r="J271" s="94" t="s">
        <v>827</v>
      </c>
      <c r="M271" s="93"/>
      <c r="N271" s="93"/>
    </row>
    <row r="272" spans="1:14" x14ac:dyDescent="0.25">
      <c r="A272" s="94" t="s">
        <v>2736</v>
      </c>
      <c r="B272" s="94" t="s">
        <v>1413</v>
      </c>
      <c r="C272" s="94" t="s">
        <v>1372</v>
      </c>
      <c r="D272" s="94" t="s">
        <v>856</v>
      </c>
      <c r="E272" s="94" t="s">
        <v>1146</v>
      </c>
      <c r="F272" s="94" t="s">
        <v>827</v>
      </c>
      <c r="G272" s="94" t="s">
        <v>586</v>
      </c>
      <c r="H272" s="94" t="s">
        <v>586</v>
      </c>
      <c r="I272" s="94" t="s">
        <v>827</v>
      </c>
      <c r="J272" s="94" t="s">
        <v>827</v>
      </c>
      <c r="M272" s="93"/>
      <c r="N272" s="93"/>
    </row>
    <row r="273" spans="1:14" x14ac:dyDescent="0.25">
      <c r="A273" s="94" t="s">
        <v>2737</v>
      </c>
      <c r="B273" s="94" t="s">
        <v>1413</v>
      </c>
      <c r="C273" s="94" t="s">
        <v>1372</v>
      </c>
      <c r="D273" s="94" t="s">
        <v>856</v>
      </c>
      <c r="E273" s="94" t="s">
        <v>1146</v>
      </c>
      <c r="F273" s="94" t="s">
        <v>827</v>
      </c>
      <c r="G273" s="94" t="s">
        <v>586</v>
      </c>
      <c r="H273" s="94" t="s">
        <v>586</v>
      </c>
      <c r="I273" s="94" t="s">
        <v>827</v>
      </c>
      <c r="J273" s="94" t="s">
        <v>827</v>
      </c>
      <c r="M273" s="93"/>
      <c r="N273" s="93"/>
    </row>
    <row r="274" spans="1:14" x14ac:dyDescent="0.25">
      <c r="A274" s="94" t="s">
        <v>2738</v>
      </c>
      <c r="B274" s="94" t="s">
        <v>1414</v>
      </c>
      <c r="C274" s="94" t="s">
        <v>1372</v>
      </c>
      <c r="D274" s="94" t="s">
        <v>993</v>
      </c>
      <c r="E274" s="94" t="s">
        <v>1182</v>
      </c>
      <c r="F274" s="94" t="s">
        <v>827</v>
      </c>
      <c r="G274" s="94" t="s">
        <v>586</v>
      </c>
      <c r="H274" s="94" t="s">
        <v>586</v>
      </c>
      <c r="I274" s="94" t="s">
        <v>586</v>
      </c>
      <c r="J274" s="94" t="s">
        <v>586</v>
      </c>
      <c r="M274" s="93"/>
      <c r="N274" s="93"/>
    </row>
    <row r="275" spans="1:14" x14ac:dyDescent="0.25">
      <c r="A275" s="94" t="s">
        <v>2739</v>
      </c>
      <c r="B275" s="94" t="s">
        <v>1414</v>
      </c>
      <c r="C275" s="94" t="s">
        <v>1372</v>
      </c>
      <c r="D275" s="94" t="s">
        <v>993</v>
      </c>
      <c r="E275" s="94" t="s">
        <v>1182</v>
      </c>
      <c r="F275" s="94" t="s">
        <v>827</v>
      </c>
      <c r="G275" s="94" t="s">
        <v>586</v>
      </c>
      <c r="H275" s="94" t="s">
        <v>586</v>
      </c>
      <c r="I275" s="94" t="s">
        <v>586</v>
      </c>
      <c r="J275" s="94" t="s">
        <v>586</v>
      </c>
      <c r="M275" s="93"/>
      <c r="N275" s="93"/>
    </row>
    <row r="276" spans="1:14" x14ac:dyDescent="0.25">
      <c r="A276" s="94" t="s">
        <v>2740</v>
      </c>
      <c r="B276" s="94" t="s">
        <v>1414</v>
      </c>
      <c r="C276" s="94" t="s">
        <v>1372</v>
      </c>
      <c r="D276" s="94" t="s">
        <v>993</v>
      </c>
      <c r="E276" s="94" t="s">
        <v>1182</v>
      </c>
      <c r="F276" s="94" t="s">
        <v>827</v>
      </c>
      <c r="G276" s="94" t="s">
        <v>586</v>
      </c>
      <c r="H276" s="94" t="s">
        <v>586</v>
      </c>
      <c r="I276" s="94" t="s">
        <v>586</v>
      </c>
      <c r="J276" s="94" t="s">
        <v>586</v>
      </c>
      <c r="M276" s="93"/>
      <c r="N276" s="93"/>
    </row>
    <row r="277" spans="1:14" x14ac:dyDescent="0.25">
      <c r="A277" s="94" t="s">
        <v>2741</v>
      </c>
      <c r="B277" s="94" t="s">
        <v>1414</v>
      </c>
      <c r="C277" s="94" t="s">
        <v>1372</v>
      </c>
      <c r="D277" s="94" t="s">
        <v>993</v>
      </c>
      <c r="E277" s="94" t="s">
        <v>1182</v>
      </c>
      <c r="F277" s="94" t="s">
        <v>586</v>
      </c>
      <c r="G277" s="94" t="s">
        <v>586</v>
      </c>
      <c r="H277" s="94" t="s">
        <v>586</v>
      </c>
      <c r="I277" s="94" t="s">
        <v>586</v>
      </c>
      <c r="J277" s="94" t="s">
        <v>586</v>
      </c>
      <c r="M277" s="93"/>
      <c r="N277" s="93"/>
    </row>
    <row r="278" spans="1:14" x14ac:dyDescent="0.25">
      <c r="A278" s="94" t="s">
        <v>2742</v>
      </c>
      <c r="B278" s="94" t="s">
        <v>1414</v>
      </c>
      <c r="C278" s="94" t="s">
        <v>1372</v>
      </c>
      <c r="D278" s="94" t="s">
        <v>994</v>
      </c>
      <c r="E278" s="94" t="s">
        <v>1183</v>
      </c>
      <c r="F278" s="94" t="s">
        <v>586</v>
      </c>
      <c r="G278" s="94" t="s">
        <v>586</v>
      </c>
      <c r="H278" s="94" t="s">
        <v>586</v>
      </c>
      <c r="I278" s="94" t="s">
        <v>586</v>
      </c>
      <c r="J278" s="94" t="s">
        <v>586</v>
      </c>
      <c r="M278" s="93"/>
      <c r="N278" s="93"/>
    </row>
    <row r="279" spans="1:14" x14ac:dyDescent="0.25">
      <c r="A279" s="94" t="s">
        <v>2743</v>
      </c>
      <c r="B279" s="94" t="s">
        <v>1415</v>
      </c>
      <c r="C279" s="94" t="s">
        <v>1372</v>
      </c>
      <c r="D279" s="94" t="s">
        <v>996</v>
      </c>
      <c r="E279" s="94" t="s">
        <v>1184</v>
      </c>
      <c r="F279" s="94" t="s">
        <v>827</v>
      </c>
      <c r="G279" s="94" t="s">
        <v>586</v>
      </c>
      <c r="H279" s="94" t="s">
        <v>586</v>
      </c>
      <c r="I279" s="94" t="s">
        <v>827</v>
      </c>
      <c r="J279" s="94" t="s">
        <v>827</v>
      </c>
      <c r="M279" s="93"/>
      <c r="N279" s="93"/>
    </row>
    <row r="280" spans="1:14" x14ac:dyDescent="0.25">
      <c r="A280" s="94" t="s">
        <v>1605</v>
      </c>
      <c r="B280" s="94" t="s">
        <v>1415</v>
      </c>
      <c r="C280" s="94" t="s">
        <v>1372</v>
      </c>
      <c r="D280" s="94" t="s">
        <v>997</v>
      </c>
      <c r="E280" s="94" t="s">
        <v>1185</v>
      </c>
      <c r="F280" s="94" t="s">
        <v>586</v>
      </c>
      <c r="G280" s="94" t="s">
        <v>586</v>
      </c>
      <c r="H280" s="94" t="s">
        <v>586</v>
      </c>
      <c r="I280" s="94" t="s">
        <v>586</v>
      </c>
      <c r="J280" s="94" t="s">
        <v>586</v>
      </c>
      <c r="M280" s="93"/>
      <c r="N280" s="93"/>
    </row>
    <row r="281" spans="1:14" x14ac:dyDescent="0.25">
      <c r="A281" s="94" t="s">
        <v>2744</v>
      </c>
      <c r="B281" s="94" t="s">
        <v>1416</v>
      </c>
      <c r="C281" s="94" t="s">
        <v>1391</v>
      </c>
      <c r="D281" s="94" t="s">
        <v>998</v>
      </c>
      <c r="E281" s="94" t="s">
        <v>1184</v>
      </c>
      <c r="F281" s="94" t="s">
        <v>827</v>
      </c>
      <c r="G281" s="94" t="s">
        <v>586</v>
      </c>
      <c r="H281" s="94" t="s">
        <v>586</v>
      </c>
      <c r="I281" s="94" t="s">
        <v>827</v>
      </c>
      <c r="J281" s="94" t="s">
        <v>827</v>
      </c>
      <c r="M281" s="93"/>
      <c r="N281" s="93"/>
    </row>
    <row r="282" spans="1:14" x14ac:dyDescent="0.25">
      <c r="A282" s="94" t="s">
        <v>2745</v>
      </c>
      <c r="B282" s="94" t="s">
        <v>1416</v>
      </c>
      <c r="C282" s="94" t="s">
        <v>1391</v>
      </c>
      <c r="D282" s="94" t="s">
        <v>998</v>
      </c>
      <c r="E282" s="94" t="s">
        <v>1184</v>
      </c>
      <c r="F282" s="94" t="s">
        <v>827</v>
      </c>
      <c r="G282" s="94" t="s">
        <v>586</v>
      </c>
      <c r="H282" s="94" t="s">
        <v>586</v>
      </c>
      <c r="I282" s="94" t="s">
        <v>827</v>
      </c>
      <c r="J282" s="94" t="s">
        <v>827</v>
      </c>
      <c r="M282" s="93"/>
      <c r="N282" s="93"/>
    </row>
    <row r="283" spans="1:14" x14ac:dyDescent="0.25">
      <c r="A283" s="94" t="s">
        <v>1606</v>
      </c>
      <c r="B283" s="94" t="s">
        <v>1416</v>
      </c>
      <c r="C283" s="94" t="s">
        <v>1391</v>
      </c>
      <c r="D283" s="94" t="s">
        <v>999</v>
      </c>
      <c r="E283" s="94" t="s">
        <v>1185</v>
      </c>
      <c r="F283" s="94" t="s">
        <v>586</v>
      </c>
      <c r="G283" s="94" t="s">
        <v>586</v>
      </c>
      <c r="H283" s="94" t="s">
        <v>586</v>
      </c>
      <c r="I283" s="94" t="s">
        <v>586</v>
      </c>
      <c r="J283" s="94" t="s">
        <v>586</v>
      </c>
      <c r="M283" s="93"/>
      <c r="N283" s="93"/>
    </row>
    <row r="284" spans="1:14" x14ac:dyDescent="0.25">
      <c r="A284" s="94" t="s">
        <v>2746</v>
      </c>
      <c r="B284" s="94" t="s">
        <v>1415</v>
      </c>
      <c r="C284" s="94" t="s">
        <v>1372</v>
      </c>
      <c r="D284" s="94" t="s">
        <v>996</v>
      </c>
      <c r="E284" s="94" t="s">
        <v>1184</v>
      </c>
      <c r="F284" s="94" t="s">
        <v>827</v>
      </c>
      <c r="G284" s="94" t="s">
        <v>586</v>
      </c>
      <c r="H284" s="94" t="s">
        <v>586</v>
      </c>
      <c r="I284" s="94" t="s">
        <v>827</v>
      </c>
      <c r="J284" s="94" t="s">
        <v>827</v>
      </c>
      <c r="M284" s="93"/>
      <c r="N284" s="93"/>
    </row>
    <row r="285" spans="1:14" x14ac:dyDescent="0.25">
      <c r="A285" s="94" t="s">
        <v>2747</v>
      </c>
      <c r="B285" s="94" t="s">
        <v>1415</v>
      </c>
      <c r="C285" s="94" t="s">
        <v>1372</v>
      </c>
      <c r="D285" s="94" t="s">
        <v>996</v>
      </c>
      <c r="E285" s="94" t="s">
        <v>1184</v>
      </c>
      <c r="F285" s="94" t="s">
        <v>827</v>
      </c>
      <c r="G285" s="94" t="s">
        <v>586</v>
      </c>
      <c r="H285" s="94" t="s">
        <v>586</v>
      </c>
      <c r="I285" s="94" t="s">
        <v>827</v>
      </c>
      <c r="J285" s="94" t="s">
        <v>827</v>
      </c>
      <c r="M285" s="93"/>
      <c r="N285" s="93"/>
    </row>
    <row r="286" spans="1:14" x14ac:dyDescent="0.25">
      <c r="A286" s="94" t="s">
        <v>2748</v>
      </c>
      <c r="B286" s="94" t="s">
        <v>1415</v>
      </c>
      <c r="C286" s="94" t="s">
        <v>1372</v>
      </c>
      <c r="D286" s="94" t="s">
        <v>996</v>
      </c>
      <c r="E286" s="94" t="s">
        <v>1184</v>
      </c>
      <c r="F286" s="94" t="s">
        <v>827</v>
      </c>
      <c r="G286" s="94" t="s">
        <v>586</v>
      </c>
      <c r="H286" s="94" t="s">
        <v>586</v>
      </c>
      <c r="I286" s="94" t="s">
        <v>827</v>
      </c>
      <c r="J286" s="94" t="s">
        <v>827</v>
      </c>
      <c r="M286" s="93"/>
      <c r="N286" s="93"/>
    </row>
    <row r="287" spans="1:14" x14ac:dyDescent="0.25">
      <c r="A287" s="94" t="s">
        <v>2749</v>
      </c>
      <c r="B287" s="94" t="s">
        <v>1415</v>
      </c>
      <c r="C287" s="94" t="s">
        <v>1372</v>
      </c>
      <c r="D287" s="94" t="s">
        <v>997</v>
      </c>
      <c r="E287" s="94" t="s">
        <v>1185</v>
      </c>
      <c r="F287" s="94" t="s">
        <v>586</v>
      </c>
      <c r="G287" s="94" t="s">
        <v>586</v>
      </c>
      <c r="H287" s="94" t="s">
        <v>586</v>
      </c>
      <c r="I287" s="94" t="s">
        <v>586</v>
      </c>
      <c r="J287" s="94" t="s">
        <v>586</v>
      </c>
      <c r="M287" s="93"/>
      <c r="N287" s="93"/>
    </row>
    <row r="288" spans="1:14" x14ac:dyDescent="0.25">
      <c r="A288" s="94" t="s">
        <v>2750</v>
      </c>
      <c r="B288" s="94" t="s">
        <v>1417</v>
      </c>
      <c r="C288" s="94" t="s">
        <v>1370</v>
      </c>
      <c r="D288" s="94" t="s">
        <v>998</v>
      </c>
      <c r="E288" s="94" t="s">
        <v>1184</v>
      </c>
      <c r="F288" s="94" t="s">
        <v>827</v>
      </c>
      <c r="G288" s="94" t="s">
        <v>586</v>
      </c>
      <c r="H288" s="94" t="s">
        <v>586</v>
      </c>
      <c r="I288" s="94" t="s">
        <v>827</v>
      </c>
      <c r="J288" s="94" t="s">
        <v>827</v>
      </c>
      <c r="M288" s="93"/>
      <c r="N288" s="93"/>
    </row>
    <row r="289" spans="1:14" x14ac:dyDescent="0.25">
      <c r="A289" s="94" t="s">
        <v>2751</v>
      </c>
      <c r="B289" s="94" t="s">
        <v>1417</v>
      </c>
      <c r="C289" s="94" t="s">
        <v>1370</v>
      </c>
      <c r="D289" s="94" t="s">
        <v>998</v>
      </c>
      <c r="E289" s="94" t="s">
        <v>1184</v>
      </c>
      <c r="F289" s="94" t="s">
        <v>827</v>
      </c>
      <c r="G289" s="94" t="s">
        <v>586</v>
      </c>
      <c r="H289" s="94" t="s">
        <v>586</v>
      </c>
      <c r="I289" s="94" t="s">
        <v>827</v>
      </c>
      <c r="J289" s="94" t="s">
        <v>827</v>
      </c>
      <c r="M289" s="93"/>
      <c r="N289" s="93"/>
    </row>
    <row r="290" spans="1:14" x14ac:dyDescent="0.25">
      <c r="A290" s="94" t="s">
        <v>2752</v>
      </c>
      <c r="B290" s="94" t="s">
        <v>1417</v>
      </c>
      <c r="C290" s="94" t="s">
        <v>1370</v>
      </c>
      <c r="D290" s="94" t="s">
        <v>999</v>
      </c>
      <c r="E290" s="94" t="s">
        <v>1185</v>
      </c>
      <c r="F290" s="94" t="s">
        <v>827</v>
      </c>
      <c r="G290" s="94" t="s">
        <v>586</v>
      </c>
      <c r="H290" s="94" t="s">
        <v>586</v>
      </c>
      <c r="I290" s="94" t="s">
        <v>586</v>
      </c>
      <c r="J290" s="94" t="s">
        <v>586</v>
      </c>
      <c r="M290" s="93"/>
      <c r="N290" s="93"/>
    </row>
    <row r="291" spans="1:14" x14ac:dyDescent="0.25">
      <c r="A291" s="94" t="s">
        <v>1607</v>
      </c>
      <c r="B291" s="94" t="s">
        <v>1418</v>
      </c>
      <c r="C291" s="94" t="s">
        <v>1375</v>
      </c>
      <c r="D291" s="94" t="s">
        <v>999</v>
      </c>
      <c r="E291" s="94" t="s">
        <v>1185</v>
      </c>
      <c r="F291" s="94" t="s">
        <v>586</v>
      </c>
      <c r="G291" s="94" t="s">
        <v>586</v>
      </c>
      <c r="H291" s="94" t="s">
        <v>586</v>
      </c>
      <c r="I291" s="94" t="s">
        <v>586</v>
      </c>
      <c r="J291" s="94" t="s">
        <v>586</v>
      </c>
      <c r="M291" s="93"/>
      <c r="N291" s="93"/>
    </row>
    <row r="292" spans="1:14" x14ac:dyDescent="0.25">
      <c r="A292" s="94" t="s">
        <v>2753</v>
      </c>
      <c r="B292" s="94" t="s">
        <v>1417</v>
      </c>
      <c r="C292" s="94" t="s">
        <v>1370</v>
      </c>
      <c r="D292" s="94" t="s">
        <v>998</v>
      </c>
      <c r="E292" s="94" t="s">
        <v>1184</v>
      </c>
      <c r="F292" s="94" t="s">
        <v>827</v>
      </c>
      <c r="G292" s="94" t="s">
        <v>586</v>
      </c>
      <c r="H292" s="94" t="s">
        <v>586</v>
      </c>
      <c r="I292" s="94" t="s">
        <v>827</v>
      </c>
      <c r="J292" s="94" t="s">
        <v>827</v>
      </c>
      <c r="M292" s="93"/>
      <c r="N292" s="93"/>
    </row>
    <row r="293" spans="1:14" x14ac:dyDescent="0.25">
      <c r="A293" s="94" t="s">
        <v>2754</v>
      </c>
      <c r="B293" s="94" t="s">
        <v>1417</v>
      </c>
      <c r="C293" s="94" t="s">
        <v>1370</v>
      </c>
      <c r="D293" s="94" t="s">
        <v>999</v>
      </c>
      <c r="E293" s="94" t="s">
        <v>1185</v>
      </c>
      <c r="F293" s="94" t="s">
        <v>827</v>
      </c>
      <c r="G293" s="94" t="s">
        <v>586</v>
      </c>
      <c r="H293" s="94" t="s">
        <v>586</v>
      </c>
      <c r="I293" s="94" t="s">
        <v>586</v>
      </c>
      <c r="J293" s="94" t="s">
        <v>586</v>
      </c>
      <c r="M293" s="93"/>
      <c r="N293" s="93"/>
    </row>
    <row r="294" spans="1:14" x14ac:dyDescent="0.25">
      <c r="A294" s="94" t="s">
        <v>2755</v>
      </c>
      <c r="B294" s="94" t="s">
        <v>1417</v>
      </c>
      <c r="C294" s="94" t="s">
        <v>1370</v>
      </c>
      <c r="D294" s="94" t="s">
        <v>999</v>
      </c>
      <c r="E294" s="94" t="s">
        <v>1185</v>
      </c>
      <c r="F294" s="94" t="s">
        <v>827</v>
      </c>
      <c r="G294" s="94" t="s">
        <v>586</v>
      </c>
      <c r="H294" s="94" t="s">
        <v>586</v>
      </c>
      <c r="I294" s="94" t="s">
        <v>586</v>
      </c>
      <c r="J294" s="94" t="s">
        <v>586</v>
      </c>
      <c r="M294" s="93"/>
      <c r="N294" s="93"/>
    </row>
    <row r="295" spans="1:14" x14ac:dyDescent="0.25">
      <c r="A295" s="94" t="s">
        <v>1608</v>
      </c>
      <c r="B295" s="94" t="s">
        <v>1417</v>
      </c>
      <c r="C295" s="94" t="s">
        <v>1370</v>
      </c>
      <c r="D295" s="94" t="s">
        <v>999</v>
      </c>
      <c r="E295" s="94" t="s">
        <v>1185</v>
      </c>
      <c r="F295" s="94" t="s">
        <v>586</v>
      </c>
      <c r="G295" s="94" t="s">
        <v>586</v>
      </c>
      <c r="H295" s="94" t="s">
        <v>586</v>
      </c>
      <c r="I295" s="94" t="s">
        <v>586</v>
      </c>
      <c r="J295" s="94" t="s">
        <v>586</v>
      </c>
      <c r="M295" s="93"/>
      <c r="N295" s="93"/>
    </row>
    <row r="296" spans="1:14" x14ac:dyDescent="0.25">
      <c r="A296" s="94" t="s">
        <v>2756</v>
      </c>
      <c r="B296" s="94" t="s">
        <v>1415</v>
      </c>
      <c r="C296" s="94" t="s">
        <v>1372</v>
      </c>
      <c r="D296" s="94" t="s">
        <v>996</v>
      </c>
      <c r="E296" s="94" t="s">
        <v>1184</v>
      </c>
      <c r="F296" s="94" t="s">
        <v>827</v>
      </c>
      <c r="G296" s="94" t="s">
        <v>586</v>
      </c>
      <c r="H296" s="94" t="s">
        <v>586</v>
      </c>
      <c r="I296" s="94" t="s">
        <v>827</v>
      </c>
      <c r="J296" s="94" t="s">
        <v>827</v>
      </c>
      <c r="M296" s="93"/>
      <c r="N296" s="93"/>
    </row>
    <row r="297" spans="1:14" x14ac:dyDescent="0.25">
      <c r="A297" s="94" t="s">
        <v>2757</v>
      </c>
      <c r="B297" s="94" t="s">
        <v>1415</v>
      </c>
      <c r="C297" s="94" t="s">
        <v>1372</v>
      </c>
      <c r="D297" s="94" t="s">
        <v>996</v>
      </c>
      <c r="E297" s="94" t="s">
        <v>1184</v>
      </c>
      <c r="F297" s="94" t="s">
        <v>827</v>
      </c>
      <c r="G297" s="94" t="s">
        <v>586</v>
      </c>
      <c r="H297" s="94" t="s">
        <v>586</v>
      </c>
      <c r="I297" s="94" t="s">
        <v>827</v>
      </c>
      <c r="J297" s="94" t="s">
        <v>827</v>
      </c>
      <c r="M297" s="93"/>
      <c r="N297" s="93"/>
    </row>
    <row r="298" spans="1:14" x14ac:dyDescent="0.25">
      <c r="A298" s="94" t="s">
        <v>1609</v>
      </c>
      <c r="B298" s="94" t="s">
        <v>1415</v>
      </c>
      <c r="C298" s="94" t="s">
        <v>1372</v>
      </c>
      <c r="D298" s="94" t="s">
        <v>997</v>
      </c>
      <c r="E298" s="94" t="s">
        <v>1185</v>
      </c>
      <c r="F298" s="94" t="s">
        <v>586</v>
      </c>
      <c r="G298" s="94" t="s">
        <v>586</v>
      </c>
      <c r="H298" s="94" t="s">
        <v>586</v>
      </c>
      <c r="I298" s="94" t="s">
        <v>586</v>
      </c>
      <c r="J298" s="94" t="s">
        <v>586</v>
      </c>
      <c r="M298" s="93"/>
      <c r="N298" s="93"/>
    </row>
    <row r="299" spans="1:14" x14ac:dyDescent="0.25">
      <c r="A299" s="94" t="s">
        <v>2758</v>
      </c>
      <c r="B299" s="94" t="s">
        <v>1419</v>
      </c>
      <c r="C299" s="94" t="s">
        <v>1384</v>
      </c>
      <c r="D299" s="94" t="s">
        <v>1063</v>
      </c>
      <c r="E299" s="94" t="s">
        <v>1184</v>
      </c>
      <c r="F299" s="94" t="s">
        <v>827</v>
      </c>
      <c r="G299" s="94" t="s">
        <v>586</v>
      </c>
      <c r="H299" s="94" t="s">
        <v>586</v>
      </c>
      <c r="I299" s="94" t="s">
        <v>827</v>
      </c>
      <c r="J299" s="94" t="s">
        <v>827</v>
      </c>
      <c r="M299" s="93"/>
      <c r="N299" s="93"/>
    </row>
    <row r="300" spans="1:14" x14ac:dyDescent="0.25">
      <c r="A300" s="94" t="s">
        <v>2759</v>
      </c>
      <c r="B300" s="94" t="s">
        <v>1419</v>
      </c>
      <c r="C300" s="94" t="s">
        <v>1384</v>
      </c>
      <c r="D300" s="94" t="s">
        <v>1064</v>
      </c>
      <c r="E300" s="94" t="s">
        <v>1185</v>
      </c>
      <c r="F300" s="94" t="s">
        <v>827</v>
      </c>
      <c r="G300" s="94" t="s">
        <v>586</v>
      </c>
      <c r="H300" s="94" t="s">
        <v>586</v>
      </c>
      <c r="I300" s="94" t="s">
        <v>586</v>
      </c>
      <c r="J300" s="94" t="s">
        <v>586</v>
      </c>
      <c r="M300" s="93"/>
      <c r="N300" s="93"/>
    </row>
    <row r="301" spans="1:14" x14ac:dyDescent="0.25">
      <c r="A301" s="94" t="s">
        <v>2760</v>
      </c>
      <c r="B301" s="94" t="s">
        <v>1387</v>
      </c>
      <c r="C301" s="94" t="s">
        <v>1372</v>
      </c>
      <c r="D301" s="94" t="s">
        <v>1004</v>
      </c>
      <c r="E301" s="94" t="s">
        <v>1184</v>
      </c>
      <c r="F301" s="94" t="s">
        <v>827</v>
      </c>
      <c r="G301" s="94" t="s">
        <v>586</v>
      </c>
      <c r="H301" s="94" t="s">
        <v>586</v>
      </c>
      <c r="I301" s="94" t="s">
        <v>827</v>
      </c>
      <c r="J301" s="94" t="s">
        <v>827</v>
      </c>
      <c r="M301" s="93"/>
      <c r="N301" s="93"/>
    </row>
    <row r="302" spans="1:14" x14ac:dyDescent="0.25">
      <c r="A302" s="94" t="s">
        <v>2761</v>
      </c>
      <c r="B302" s="94" t="s">
        <v>1387</v>
      </c>
      <c r="C302" s="94" t="s">
        <v>1372</v>
      </c>
      <c r="D302" s="94" t="s">
        <v>1004</v>
      </c>
      <c r="E302" s="94" t="s">
        <v>1184</v>
      </c>
      <c r="F302" s="94" t="s">
        <v>827</v>
      </c>
      <c r="G302" s="94" t="s">
        <v>586</v>
      </c>
      <c r="H302" s="94" t="s">
        <v>586</v>
      </c>
      <c r="I302" s="94" t="s">
        <v>827</v>
      </c>
      <c r="J302" s="94" t="s">
        <v>827</v>
      </c>
      <c r="M302" s="93"/>
      <c r="N302" s="93"/>
    </row>
    <row r="303" spans="1:14" x14ac:dyDescent="0.25">
      <c r="A303" s="94" t="s">
        <v>2762</v>
      </c>
      <c r="B303" s="94" t="s">
        <v>1387</v>
      </c>
      <c r="C303" s="94" t="s">
        <v>1372</v>
      </c>
      <c r="D303" s="94" t="s">
        <v>1005</v>
      </c>
      <c r="E303" s="94" t="s">
        <v>1185</v>
      </c>
      <c r="F303" s="94" t="s">
        <v>827</v>
      </c>
      <c r="G303" s="94" t="s">
        <v>586</v>
      </c>
      <c r="H303" s="94" t="s">
        <v>586</v>
      </c>
      <c r="I303" s="94" t="s">
        <v>586</v>
      </c>
      <c r="J303" s="94" t="s">
        <v>586</v>
      </c>
      <c r="M303" s="93"/>
      <c r="N303" s="93"/>
    </row>
    <row r="304" spans="1:14" x14ac:dyDescent="0.25">
      <c r="A304" s="94" t="s">
        <v>1610</v>
      </c>
      <c r="B304" s="94" t="s">
        <v>1387</v>
      </c>
      <c r="C304" s="94" t="s">
        <v>1372</v>
      </c>
      <c r="D304" s="94" t="s">
        <v>1005</v>
      </c>
      <c r="E304" s="94" t="s">
        <v>1185</v>
      </c>
      <c r="F304" s="94" t="s">
        <v>586</v>
      </c>
      <c r="G304" s="94" t="s">
        <v>586</v>
      </c>
      <c r="H304" s="94" t="s">
        <v>586</v>
      </c>
      <c r="I304" s="94" t="s">
        <v>586</v>
      </c>
      <c r="J304" s="94" t="s">
        <v>586</v>
      </c>
      <c r="M304" s="93"/>
      <c r="N304" s="93"/>
    </row>
    <row r="305" spans="1:14" x14ac:dyDescent="0.25">
      <c r="A305" s="94" t="s">
        <v>1611</v>
      </c>
      <c r="B305" s="94" t="s">
        <v>1387</v>
      </c>
      <c r="C305" s="94" t="s">
        <v>1372</v>
      </c>
      <c r="D305" s="94" t="s">
        <v>1005</v>
      </c>
      <c r="E305" s="94" t="s">
        <v>1185</v>
      </c>
      <c r="F305" s="94" t="s">
        <v>586</v>
      </c>
      <c r="G305" s="94" t="s">
        <v>586</v>
      </c>
      <c r="H305" s="94" t="s">
        <v>586</v>
      </c>
      <c r="I305" s="94" t="s">
        <v>586</v>
      </c>
      <c r="J305" s="94" t="s">
        <v>586</v>
      </c>
      <c r="M305" s="93"/>
      <c r="N305" s="93"/>
    </row>
    <row r="306" spans="1:14" x14ac:dyDescent="0.25">
      <c r="A306" s="94" t="s">
        <v>2763</v>
      </c>
      <c r="B306" s="94" t="s">
        <v>1420</v>
      </c>
      <c r="C306" s="94" t="s">
        <v>1389</v>
      </c>
      <c r="D306" s="94" t="s">
        <v>1002</v>
      </c>
      <c r="E306" s="94" t="s">
        <v>1184</v>
      </c>
      <c r="F306" s="94" t="s">
        <v>827</v>
      </c>
      <c r="G306" s="94" t="s">
        <v>586</v>
      </c>
      <c r="H306" s="94" t="s">
        <v>586</v>
      </c>
      <c r="I306" s="94" t="s">
        <v>827</v>
      </c>
      <c r="J306" s="94" t="s">
        <v>827</v>
      </c>
      <c r="M306" s="93"/>
      <c r="N306" s="93"/>
    </row>
    <row r="307" spans="1:14" x14ac:dyDescent="0.25">
      <c r="A307" s="94" t="s">
        <v>2764</v>
      </c>
      <c r="B307" s="94" t="s">
        <v>1420</v>
      </c>
      <c r="C307" s="94" t="s">
        <v>1389</v>
      </c>
      <c r="D307" s="94" t="s">
        <v>1002</v>
      </c>
      <c r="E307" s="94" t="s">
        <v>1184</v>
      </c>
      <c r="F307" s="94" t="s">
        <v>827</v>
      </c>
      <c r="G307" s="94" t="s">
        <v>586</v>
      </c>
      <c r="H307" s="94" t="s">
        <v>586</v>
      </c>
      <c r="I307" s="94" t="s">
        <v>827</v>
      </c>
      <c r="J307" s="94" t="s">
        <v>827</v>
      </c>
      <c r="M307" s="93"/>
      <c r="N307" s="93"/>
    </row>
    <row r="308" spans="1:14" x14ac:dyDescent="0.25">
      <c r="A308" s="94" t="s">
        <v>2765</v>
      </c>
      <c r="B308" s="94" t="s">
        <v>1420</v>
      </c>
      <c r="C308" s="94" t="s">
        <v>1389</v>
      </c>
      <c r="D308" s="94" t="s">
        <v>1003</v>
      </c>
      <c r="E308" s="94" t="s">
        <v>1185</v>
      </c>
      <c r="F308" s="94" t="s">
        <v>827</v>
      </c>
      <c r="G308" s="94" t="s">
        <v>586</v>
      </c>
      <c r="H308" s="94" t="s">
        <v>586</v>
      </c>
      <c r="I308" s="94" t="s">
        <v>586</v>
      </c>
      <c r="J308" s="94" t="s">
        <v>586</v>
      </c>
      <c r="M308" s="93"/>
      <c r="N308" s="93"/>
    </row>
    <row r="309" spans="1:14" x14ac:dyDescent="0.25">
      <c r="A309" s="94" t="s">
        <v>1612</v>
      </c>
      <c r="B309" s="94" t="s">
        <v>1420</v>
      </c>
      <c r="C309" s="94" t="s">
        <v>1389</v>
      </c>
      <c r="D309" s="94" t="s">
        <v>1005</v>
      </c>
      <c r="E309" s="94" t="s">
        <v>1185</v>
      </c>
      <c r="F309" s="94" t="s">
        <v>586</v>
      </c>
      <c r="G309" s="94" t="s">
        <v>586</v>
      </c>
      <c r="H309" s="94" t="s">
        <v>586</v>
      </c>
      <c r="I309" s="94" t="s">
        <v>586</v>
      </c>
      <c r="J309" s="94" t="s">
        <v>586</v>
      </c>
      <c r="M309" s="93"/>
      <c r="N309" s="93"/>
    </row>
    <row r="310" spans="1:14" x14ac:dyDescent="0.25">
      <c r="A310" s="94" t="s">
        <v>2766</v>
      </c>
      <c r="B310" s="94" t="s">
        <v>1387</v>
      </c>
      <c r="C310" s="94" t="s">
        <v>1372</v>
      </c>
      <c r="D310" s="94" t="s">
        <v>1002</v>
      </c>
      <c r="E310" s="94" t="s">
        <v>1184</v>
      </c>
      <c r="F310" s="94" t="s">
        <v>827</v>
      </c>
      <c r="G310" s="94" t="s">
        <v>586</v>
      </c>
      <c r="H310" s="94" t="s">
        <v>586</v>
      </c>
      <c r="I310" s="94" t="s">
        <v>827</v>
      </c>
      <c r="J310" s="94" t="s">
        <v>827</v>
      </c>
      <c r="M310" s="93"/>
      <c r="N310" s="93"/>
    </row>
    <row r="311" spans="1:14" x14ac:dyDescent="0.25">
      <c r="A311" s="94" t="s">
        <v>2767</v>
      </c>
      <c r="B311" s="94" t="s">
        <v>1387</v>
      </c>
      <c r="C311" s="94" t="s">
        <v>1372</v>
      </c>
      <c r="D311" s="94" t="s">
        <v>1002</v>
      </c>
      <c r="E311" s="94" t="s">
        <v>1184</v>
      </c>
      <c r="F311" s="94" t="s">
        <v>827</v>
      </c>
      <c r="G311" s="94" t="s">
        <v>586</v>
      </c>
      <c r="H311" s="94" t="s">
        <v>586</v>
      </c>
      <c r="I311" s="94" t="s">
        <v>827</v>
      </c>
      <c r="J311" s="94" t="s">
        <v>827</v>
      </c>
      <c r="M311" s="93"/>
      <c r="N311" s="93"/>
    </row>
    <row r="312" spans="1:14" x14ac:dyDescent="0.25">
      <c r="A312" s="94" t="s">
        <v>2768</v>
      </c>
      <c r="B312" s="94" t="s">
        <v>1387</v>
      </c>
      <c r="C312" s="94" t="s">
        <v>1372</v>
      </c>
      <c r="D312" s="94" t="s">
        <v>1002</v>
      </c>
      <c r="E312" s="94" t="s">
        <v>1184</v>
      </c>
      <c r="F312" s="94" t="s">
        <v>827</v>
      </c>
      <c r="G312" s="94" t="s">
        <v>586</v>
      </c>
      <c r="H312" s="94" t="s">
        <v>586</v>
      </c>
      <c r="I312" s="94" t="s">
        <v>827</v>
      </c>
      <c r="J312" s="94" t="s">
        <v>827</v>
      </c>
      <c r="M312" s="93"/>
      <c r="N312" s="93"/>
    </row>
    <row r="313" spans="1:14" x14ac:dyDescent="0.25">
      <c r="A313" s="94" t="s">
        <v>2769</v>
      </c>
      <c r="B313" s="94" t="s">
        <v>1387</v>
      </c>
      <c r="C313" s="94" t="s">
        <v>1372</v>
      </c>
      <c r="D313" s="94" t="s">
        <v>1003</v>
      </c>
      <c r="E313" s="94" t="s">
        <v>1185</v>
      </c>
      <c r="F313" s="94" t="s">
        <v>827</v>
      </c>
      <c r="G313" s="94" t="s">
        <v>586</v>
      </c>
      <c r="H313" s="94" t="s">
        <v>586</v>
      </c>
      <c r="I313" s="94" t="s">
        <v>586</v>
      </c>
      <c r="J313" s="94" t="s">
        <v>586</v>
      </c>
      <c r="M313" s="93"/>
      <c r="N313" s="93"/>
    </row>
    <row r="314" spans="1:14" x14ac:dyDescent="0.25">
      <c r="A314" s="94" t="s">
        <v>1613</v>
      </c>
      <c r="B314" s="94" t="s">
        <v>1387</v>
      </c>
      <c r="C314" s="94" t="s">
        <v>1372</v>
      </c>
      <c r="D314" s="94" t="s">
        <v>1005</v>
      </c>
      <c r="E314" s="94" t="s">
        <v>1185</v>
      </c>
      <c r="F314" s="94" t="s">
        <v>586</v>
      </c>
      <c r="G314" s="94" t="s">
        <v>586</v>
      </c>
      <c r="H314" s="94" t="s">
        <v>586</v>
      </c>
      <c r="I314" s="94" t="s">
        <v>586</v>
      </c>
      <c r="J314" s="94" t="s">
        <v>586</v>
      </c>
      <c r="M314" s="93"/>
      <c r="N314" s="93"/>
    </row>
    <row r="315" spans="1:14" x14ac:dyDescent="0.25">
      <c r="A315" s="94" t="s">
        <v>2770</v>
      </c>
      <c r="B315" s="94" t="s">
        <v>1421</v>
      </c>
      <c r="C315" s="94" t="s">
        <v>1370</v>
      </c>
      <c r="D315" s="94" t="s">
        <v>1004</v>
      </c>
      <c r="E315" s="94" t="s">
        <v>1184</v>
      </c>
      <c r="F315" s="94" t="s">
        <v>827</v>
      </c>
      <c r="G315" s="94" t="s">
        <v>586</v>
      </c>
      <c r="H315" s="94" t="s">
        <v>586</v>
      </c>
      <c r="I315" s="94" t="s">
        <v>827</v>
      </c>
      <c r="J315" s="94" t="s">
        <v>827</v>
      </c>
      <c r="M315" s="93"/>
      <c r="N315" s="93"/>
    </row>
    <row r="316" spans="1:14" x14ac:dyDescent="0.25">
      <c r="A316" s="94" t="s">
        <v>2771</v>
      </c>
      <c r="B316" s="94" t="s">
        <v>1421</v>
      </c>
      <c r="C316" s="94" t="s">
        <v>1370</v>
      </c>
      <c r="D316" s="94" t="s">
        <v>1004</v>
      </c>
      <c r="E316" s="94" t="s">
        <v>1184</v>
      </c>
      <c r="F316" s="94" t="s">
        <v>827</v>
      </c>
      <c r="G316" s="94" t="s">
        <v>586</v>
      </c>
      <c r="H316" s="94" t="s">
        <v>586</v>
      </c>
      <c r="I316" s="94" t="s">
        <v>827</v>
      </c>
      <c r="J316" s="94" t="s">
        <v>827</v>
      </c>
      <c r="M316" s="93"/>
      <c r="N316" s="93"/>
    </row>
    <row r="317" spans="1:14" x14ac:dyDescent="0.25">
      <c r="A317" s="94" t="s">
        <v>2772</v>
      </c>
      <c r="B317" s="94" t="s">
        <v>1421</v>
      </c>
      <c r="C317" s="94" t="s">
        <v>1370</v>
      </c>
      <c r="D317" s="94" t="s">
        <v>1004</v>
      </c>
      <c r="E317" s="94" t="s">
        <v>1184</v>
      </c>
      <c r="F317" s="94" t="s">
        <v>827</v>
      </c>
      <c r="G317" s="94" t="s">
        <v>586</v>
      </c>
      <c r="H317" s="94" t="s">
        <v>586</v>
      </c>
      <c r="I317" s="94" t="s">
        <v>827</v>
      </c>
      <c r="J317" s="94" t="s">
        <v>827</v>
      </c>
      <c r="M317" s="93"/>
      <c r="N317" s="93"/>
    </row>
    <row r="318" spans="1:14" x14ac:dyDescent="0.25">
      <c r="A318" s="94" t="s">
        <v>2773</v>
      </c>
      <c r="B318" s="94" t="s">
        <v>1421</v>
      </c>
      <c r="C318" s="94" t="s">
        <v>1370</v>
      </c>
      <c r="D318" s="94" t="s">
        <v>1004</v>
      </c>
      <c r="E318" s="94" t="s">
        <v>1184</v>
      </c>
      <c r="F318" s="94" t="s">
        <v>827</v>
      </c>
      <c r="G318" s="94" t="s">
        <v>586</v>
      </c>
      <c r="H318" s="94" t="s">
        <v>586</v>
      </c>
      <c r="I318" s="94" t="s">
        <v>827</v>
      </c>
      <c r="J318" s="94" t="s">
        <v>827</v>
      </c>
      <c r="M318" s="93"/>
      <c r="N318" s="93"/>
    </row>
    <row r="319" spans="1:14" x14ac:dyDescent="0.25">
      <c r="A319" s="94" t="s">
        <v>2774</v>
      </c>
      <c r="B319" s="94" t="s">
        <v>1421</v>
      </c>
      <c r="C319" s="94" t="s">
        <v>1370</v>
      </c>
      <c r="D319" s="94" t="s">
        <v>1005</v>
      </c>
      <c r="E319" s="94" t="s">
        <v>1185</v>
      </c>
      <c r="F319" s="94" t="s">
        <v>827</v>
      </c>
      <c r="G319" s="94" t="s">
        <v>586</v>
      </c>
      <c r="H319" s="94" t="s">
        <v>586</v>
      </c>
      <c r="I319" s="94" t="s">
        <v>586</v>
      </c>
      <c r="J319" s="94" t="s">
        <v>586</v>
      </c>
      <c r="M319" s="93"/>
      <c r="N319" s="93"/>
    </row>
    <row r="320" spans="1:14" x14ac:dyDescent="0.25">
      <c r="A320" s="94" t="s">
        <v>2775</v>
      </c>
      <c r="B320" s="94" t="s">
        <v>1422</v>
      </c>
      <c r="C320" s="94" t="s">
        <v>1375</v>
      </c>
      <c r="D320" s="94" t="s">
        <v>1005</v>
      </c>
      <c r="E320" s="94" t="s">
        <v>1185</v>
      </c>
      <c r="F320" s="94" t="s">
        <v>586</v>
      </c>
      <c r="G320" s="94" t="s">
        <v>586</v>
      </c>
      <c r="H320" s="94" t="s">
        <v>586</v>
      </c>
      <c r="I320" s="94" t="s">
        <v>586</v>
      </c>
      <c r="J320" s="94" t="s">
        <v>586</v>
      </c>
      <c r="M320" s="93"/>
      <c r="N320" s="93"/>
    </row>
    <row r="321" spans="1:14" x14ac:dyDescent="0.25">
      <c r="A321" s="94" t="s">
        <v>2776</v>
      </c>
      <c r="B321" s="94" t="s">
        <v>1422</v>
      </c>
      <c r="C321" s="94" t="s">
        <v>1375</v>
      </c>
      <c r="D321" s="94" t="s">
        <v>1005</v>
      </c>
      <c r="E321" s="94" t="s">
        <v>1185</v>
      </c>
      <c r="F321" s="94" t="s">
        <v>827</v>
      </c>
      <c r="G321" s="94" t="s">
        <v>586</v>
      </c>
      <c r="H321" s="94" t="s">
        <v>586</v>
      </c>
      <c r="I321" s="94" t="s">
        <v>586</v>
      </c>
      <c r="J321" s="94" t="s">
        <v>586</v>
      </c>
      <c r="M321" s="93"/>
      <c r="N321" s="93"/>
    </row>
    <row r="322" spans="1:14" x14ac:dyDescent="0.25">
      <c r="A322" s="94" t="s">
        <v>2777</v>
      </c>
      <c r="B322" s="94" t="s">
        <v>1422</v>
      </c>
      <c r="C322" s="94" t="s">
        <v>1375</v>
      </c>
      <c r="D322" s="94" t="s">
        <v>1005</v>
      </c>
      <c r="E322" s="94" t="s">
        <v>1185</v>
      </c>
      <c r="F322" s="94" t="s">
        <v>586</v>
      </c>
      <c r="G322" s="94" t="s">
        <v>586</v>
      </c>
      <c r="H322" s="94" t="s">
        <v>586</v>
      </c>
      <c r="I322" s="94" t="s">
        <v>586</v>
      </c>
      <c r="J322" s="94" t="s">
        <v>586</v>
      </c>
      <c r="M322" s="93"/>
      <c r="N322" s="93"/>
    </row>
    <row r="323" spans="1:14" x14ac:dyDescent="0.25">
      <c r="A323" s="94" t="s">
        <v>2778</v>
      </c>
      <c r="B323" s="94" t="s">
        <v>1387</v>
      </c>
      <c r="C323" s="94" t="s">
        <v>1372</v>
      </c>
      <c r="D323" s="94" t="s">
        <v>1004</v>
      </c>
      <c r="E323" s="94" t="s">
        <v>1184</v>
      </c>
      <c r="F323" s="94" t="s">
        <v>827</v>
      </c>
      <c r="G323" s="94" t="s">
        <v>586</v>
      </c>
      <c r="H323" s="94" t="s">
        <v>586</v>
      </c>
      <c r="I323" s="94" t="s">
        <v>827</v>
      </c>
      <c r="J323" s="94" t="s">
        <v>827</v>
      </c>
      <c r="M323" s="93"/>
      <c r="N323" s="93"/>
    </row>
    <row r="324" spans="1:14" x14ac:dyDescent="0.25">
      <c r="A324" s="94" t="s">
        <v>2779</v>
      </c>
      <c r="B324" s="94" t="s">
        <v>1387</v>
      </c>
      <c r="C324" s="94" t="s">
        <v>1372</v>
      </c>
      <c r="D324" s="94" t="s">
        <v>1004</v>
      </c>
      <c r="E324" s="94" t="s">
        <v>1184</v>
      </c>
      <c r="F324" s="94" t="s">
        <v>827</v>
      </c>
      <c r="G324" s="94" t="s">
        <v>586</v>
      </c>
      <c r="H324" s="94" t="s">
        <v>586</v>
      </c>
      <c r="I324" s="94" t="s">
        <v>827</v>
      </c>
      <c r="J324" s="94" t="s">
        <v>827</v>
      </c>
      <c r="M324" s="93"/>
      <c r="N324" s="93"/>
    </row>
    <row r="325" spans="1:14" x14ac:dyDescent="0.25">
      <c r="A325" s="94" t="s">
        <v>1614</v>
      </c>
      <c r="B325" s="94" t="s">
        <v>1387</v>
      </c>
      <c r="C325" s="94" t="s">
        <v>1372</v>
      </c>
      <c r="D325" s="94" t="s">
        <v>1005</v>
      </c>
      <c r="E325" s="94" t="s">
        <v>1185</v>
      </c>
      <c r="F325" s="94" t="s">
        <v>586</v>
      </c>
      <c r="G325" s="94" t="s">
        <v>586</v>
      </c>
      <c r="H325" s="94" t="s">
        <v>586</v>
      </c>
      <c r="I325" s="94" t="s">
        <v>586</v>
      </c>
      <c r="J325" s="94" t="s">
        <v>586</v>
      </c>
      <c r="M325" s="93"/>
      <c r="N325" s="93"/>
    </row>
    <row r="326" spans="1:14" x14ac:dyDescent="0.25">
      <c r="A326" s="94" t="s">
        <v>2780</v>
      </c>
      <c r="B326" s="94" t="s">
        <v>1423</v>
      </c>
      <c r="C326" s="94" t="s">
        <v>1370</v>
      </c>
      <c r="D326" s="94" t="s">
        <v>890</v>
      </c>
      <c r="E326" s="94" t="s">
        <v>1158</v>
      </c>
      <c r="F326" s="94" t="s">
        <v>827</v>
      </c>
      <c r="G326" s="94" t="s">
        <v>586</v>
      </c>
      <c r="H326" s="94" t="s">
        <v>586</v>
      </c>
      <c r="I326" s="94" t="s">
        <v>586</v>
      </c>
      <c r="J326" s="94" t="s">
        <v>586</v>
      </c>
      <c r="M326" s="93"/>
      <c r="N326" s="93"/>
    </row>
    <row r="327" spans="1:14" x14ac:dyDescent="0.25">
      <c r="A327" s="94" t="s">
        <v>2781</v>
      </c>
      <c r="B327" s="94" t="s">
        <v>1423</v>
      </c>
      <c r="C327" s="94" t="s">
        <v>1370</v>
      </c>
      <c r="D327" s="94" t="s">
        <v>890</v>
      </c>
      <c r="E327" s="94" t="s">
        <v>1158</v>
      </c>
      <c r="F327" s="94" t="s">
        <v>827</v>
      </c>
      <c r="G327" s="94" t="s">
        <v>586</v>
      </c>
      <c r="H327" s="94" t="s">
        <v>586</v>
      </c>
      <c r="I327" s="94" t="s">
        <v>586</v>
      </c>
      <c r="J327" s="94" t="s">
        <v>586</v>
      </c>
      <c r="M327" s="93"/>
      <c r="N327" s="93"/>
    </row>
    <row r="328" spans="1:14" x14ac:dyDescent="0.25">
      <c r="A328" s="94" t="s">
        <v>1615</v>
      </c>
      <c r="B328" s="94" t="s">
        <v>1424</v>
      </c>
      <c r="C328" s="94" t="s">
        <v>1375</v>
      </c>
      <c r="D328" s="94" t="s">
        <v>890</v>
      </c>
      <c r="E328" s="94" t="s">
        <v>1158</v>
      </c>
      <c r="F328" s="94" t="s">
        <v>586</v>
      </c>
      <c r="G328" s="94" t="s">
        <v>586</v>
      </c>
      <c r="H328" s="94" t="s">
        <v>586</v>
      </c>
      <c r="I328" s="94" t="s">
        <v>586</v>
      </c>
      <c r="J328" s="94" t="s">
        <v>586</v>
      </c>
      <c r="M328" s="93"/>
      <c r="N328" s="93"/>
    </row>
    <row r="329" spans="1:14" x14ac:dyDescent="0.25">
      <c r="A329" s="94" t="s">
        <v>2782</v>
      </c>
      <c r="B329" s="94" t="s">
        <v>1423</v>
      </c>
      <c r="C329" s="94" t="s">
        <v>1370</v>
      </c>
      <c r="D329" s="94" t="s">
        <v>890</v>
      </c>
      <c r="E329" s="94" t="s">
        <v>1158</v>
      </c>
      <c r="F329" s="94" t="s">
        <v>827</v>
      </c>
      <c r="G329" s="94" t="s">
        <v>586</v>
      </c>
      <c r="H329" s="94" t="s">
        <v>586</v>
      </c>
      <c r="I329" s="94" t="s">
        <v>586</v>
      </c>
      <c r="J329" s="94" t="s">
        <v>586</v>
      </c>
      <c r="M329" s="93"/>
      <c r="N329" s="93"/>
    </row>
    <row r="330" spans="1:14" x14ac:dyDescent="0.25">
      <c r="A330" s="94" t="s">
        <v>2783</v>
      </c>
      <c r="B330" s="94" t="s">
        <v>1424</v>
      </c>
      <c r="C330" s="94" t="s">
        <v>1375</v>
      </c>
      <c r="D330" s="94" t="s">
        <v>890</v>
      </c>
      <c r="E330" s="94" t="s">
        <v>1158</v>
      </c>
      <c r="F330" s="94" t="s">
        <v>586</v>
      </c>
      <c r="G330" s="94" t="s">
        <v>586</v>
      </c>
      <c r="H330" s="94" t="s">
        <v>586</v>
      </c>
      <c r="I330" s="94" t="s">
        <v>586</v>
      </c>
      <c r="J330" s="94" t="s">
        <v>586</v>
      </c>
      <c r="M330" s="93"/>
      <c r="N330" s="93"/>
    </row>
    <row r="331" spans="1:14" x14ac:dyDescent="0.25">
      <c r="A331" s="94" t="s">
        <v>2784</v>
      </c>
      <c r="B331" s="94" t="s">
        <v>1425</v>
      </c>
      <c r="C331" s="94" t="s">
        <v>1397</v>
      </c>
      <c r="D331" s="94" t="s">
        <v>889</v>
      </c>
      <c r="E331" s="94" t="s">
        <v>1158</v>
      </c>
      <c r="F331" s="94" t="s">
        <v>827</v>
      </c>
      <c r="G331" s="94" t="s">
        <v>586</v>
      </c>
      <c r="H331" s="94" t="s">
        <v>586</v>
      </c>
      <c r="I331" s="94" t="s">
        <v>586</v>
      </c>
      <c r="J331" s="94" t="s">
        <v>586</v>
      </c>
      <c r="M331" s="93"/>
      <c r="N331" s="93"/>
    </row>
    <row r="332" spans="1:14" x14ac:dyDescent="0.25">
      <c r="A332" s="94" t="s">
        <v>2785</v>
      </c>
      <c r="B332" s="94" t="s">
        <v>1425</v>
      </c>
      <c r="C332" s="94" t="s">
        <v>1397</v>
      </c>
      <c r="D332" s="94" t="s">
        <v>889</v>
      </c>
      <c r="E332" s="94" t="s">
        <v>1158</v>
      </c>
      <c r="F332" s="94" t="s">
        <v>586</v>
      </c>
      <c r="G332" s="94" t="s">
        <v>586</v>
      </c>
      <c r="H332" s="94" t="s">
        <v>586</v>
      </c>
      <c r="I332" s="94" t="s">
        <v>586</v>
      </c>
      <c r="J332" s="94" t="s">
        <v>586</v>
      </c>
      <c r="M332" s="93"/>
      <c r="N332" s="93"/>
    </row>
    <row r="333" spans="1:14" x14ac:dyDescent="0.25">
      <c r="A333" s="94" t="s">
        <v>1616</v>
      </c>
      <c r="B333" s="94" t="s">
        <v>1424</v>
      </c>
      <c r="C333" s="94" t="s">
        <v>1375</v>
      </c>
      <c r="D333" s="94" t="s">
        <v>890</v>
      </c>
      <c r="E333" s="94" t="s">
        <v>1158</v>
      </c>
      <c r="F333" s="94" t="s">
        <v>586</v>
      </c>
      <c r="G333" s="94" t="s">
        <v>586</v>
      </c>
      <c r="H333" s="94" t="s">
        <v>586</v>
      </c>
      <c r="I333" s="94" t="s">
        <v>586</v>
      </c>
      <c r="J333" s="94" t="s">
        <v>586</v>
      </c>
      <c r="M333" s="93"/>
      <c r="N333" s="93"/>
    </row>
    <row r="334" spans="1:14" x14ac:dyDescent="0.25">
      <c r="A334" s="94" t="s">
        <v>2786</v>
      </c>
      <c r="B334" s="94" t="s">
        <v>1426</v>
      </c>
      <c r="C334" s="94" t="s">
        <v>1370</v>
      </c>
      <c r="D334" s="94" t="s">
        <v>962</v>
      </c>
      <c r="E334" s="94" t="s">
        <v>1178</v>
      </c>
      <c r="F334" s="94" t="s">
        <v>827</v>
      </c>
      <c r="G334" s="94" t="s">
        <v>586</v>
      </c>
      <c r="H334" s="94" t="s">
        <v>586</v>
      </c>
      <c r="I334" s="94" t="s">
        <v>586</v>
      </c>
      <c r="J334" s="94" t="s">
        <v>586</v>
      </c>
      <c r="M334" s="93"/>
      <c r="N334" s="93"/>
    </row>
    <row r="335" spans="1:14" x14ac:dyDescent="0.25">
      <c r="A335" s="94" t="s">
        <v>1617</v>
      </c>
      <c r="B335" s="94" t="s">
        <v>1427</v>
      </c>
      <c r="C335" s="94" t="s">
        <v>1375</v>
      </c>
      <c r="D335" s="94" t="s">
        <v>962</v>
      </c>
      <c r="E335" s="94" t="s">
        <v>1178</v>
      </c>
      <c r="F335" s="94" t="s">
        <v>586</v>
      </c>
      <c r="G335" s="94" t="s">
        <v>586</v>
      </c>
      <c r="H335" s="94" t="s">
        <v>586</v>
      </c>
      <c r="I335" s="94" t="s">
        <v>586</v>
      </c>
      <c r="J335" s="94" t="s">
        <v>586</v>
      </c>
      <c r="M335" s="93"/>
      <c r="N335" s="93"/>
    </row>
    <row r="336" spans="1:14" x14ac:dyDescent="0.25">
      <c r="A336" s="94" t="s">
        <v>2787</v>
      </c>
      <c r="B336" s="94" t="s">
        <v>1428</v>
      </c>
      <c r="C336" s="94" t="s">
        <v>1372</v>
      </c>
      <c r="D336" s="94" t="s">
        <v>960</v>
      </c>
      <c r="E336" s="94" t="s">
        <v>1178</v>
      </c>
      <c r="F336" s="94" t="s">
        <v>827</v>
      </c>
      <c r="G336" s="94" t="s">
        <v>586</v>
      </c>
      <c r="H336" s="94" t="s">
        <v>586</v>
      </c>
      <c r="I336" s="94" t="s">
        <v>586</v>
      </c>
      <c r="J336" s="94" t="s">
        <v>586</v>
      </c>
      <c r="M336" s="93"/>
      <c r="N336" s="93"/>
    </row>
    <row r="337" spans="1:14" x14ac:dyDescent="0.25">
      <c r="A337" s="94" t="s">
        <v>2788</v>
      </c>
      <c r="B337" s="94" t="s">
        <v>1426</v>
      </c>
      <c r="C337" s="94" t="s">
        <v>1370</v>
      </c>
      <c r="D337" s="94" t="s">
        <v>962</v>
      </c>
      <c r="E337" s="94" t="s">
        <v>1178</v>
      </c>
      <c r="F337" s="94" t="s">
        <v>827</v>
      </c>
      <c r="G337" s="94" t="s">
        <v>586</v>
      </c>
      <c r="H337" s="94" t="s">
        <v>586</v>
      </c>
      <c r="I337" s="94" t="s">
        <v>586</v>
      </c>
      <c r="J337" s="94" t="s">
        <v>586</v>
      </c>
      <c r="M337" s="93"/>
      <c r="N337" s="93"/>
    </row>
    <row r="338" spans="1:14" x14ac:dyDescent="0.25">
      <c r="A338" s="94" t="s">
        <v>1618</v>
      </c>
      <c r="B338" s="94" t="s">
        <v>1427</v>
      </c>
      <c r="C338" s="94" t="s">
        <v>1375</v>
      </c>
      <c r="D338" s="94" t="s">
        <v>962</v>
      </c>
      <c r="E338" s="94" t="s">
        <v>1178</v>
      </c>
      <c r="F338" s="94" t="s">
        <v>586</v>
      </c>
      <c r="G338" s="94" t="s">
        <v>586</v>
      </c>
      <c r="H338" s="94" t="s">
        <v>586</v>
      </c>
      <c r="I338" s="94" t="s">
        <v>586</v>
      </c>
      <c r="J338" s="94" t="s">
        <v>586</v>
      </c>
      <c r="M338" s="93"/>
      <c r="N338" s="93"/>
    </row>
    <row r="339" spans="1:14" x14ac:dyDescent="0.25">
      <c r="A339" s="94" t="s">
        <v>2789</v>
      </c>
      <c r="B339" s="94" t="s">
        <v>1428</v>
      </c>
      <c r="C339" s="94" t="s">
        <v>1372</v>
      </c>
      <c r="D339" s="94" t="s">
        <v>959</v>
      </c>
      <c r="E339" s="94" t="s">
        <v>1177</v>
      </c>
      <c r="F339" s="94" t="s">
        <v>827</v>
      </c>
      <c r="G339" s="94" t="s">
        <v>586</v>
      </c>
      <c r="H339" s="94" t="s">
        <v>586</v>
      </c>
      <c r="I339" s="94" t="s">
        <v>827</v>
      </c>
      <c r="J339" s="94" t="s">
        <v>827</v>
      </c>
      <c r="M339" s="93"/>
      <c r="N339" s="93"/>
    </row>
    <row r="340" spans="1:14" x14ac:dyDescent="0.25">
      <c r="A340" s="94" t="s">
        <v>2790</v>
      </c>
      <c r="B340" s="94" t="s">
        <v>1428</v>
      </c>
      <c r="C340" s="94" t="s">
        <v>1372</v>
      </c>
      <c r="D340" s="94" t="s">
        <v>961</v>
      </c>
      <c r="E340" s="94" t="s">
        <v>1178</v>
      </c>
      <c r="F340" s="94" t="s">
        <v>586</v>
      </c>
      <c r="G340" s="94" t="s">
        <v>586</v>
      </c>
      <c r="H340" s="94" t="s">
        <v>586</v>
      </c>
      <c r="I340" s="94" t="s">
        <v>586</v>
      </c>
      <c r="J340" s="94" t="s">
        <v>586</v>
      </c>
      <c r="M340" s="93"/>
      <c r="N340" s="93"/>
    </row>
    <row r="341" spans="1:14" x14ac:dyDescent="0.25">
      <c r="A341" s="94" t="s">
        <v>2791</v>
      </c>
      <c r="B341" s="94" t="s">
        <v>1428</v>
      </c>
      <c r="C341" s="94" t="s">
        <v>1372</v>
      </c>
      <c r="D341" s="94" t="s">
        <v>960</v>
      </c>
      <c r="E341" s="94" t="s">
        <v>1178</v>
      </c>
      <c r="F341" s="94" t="s">
        <v>827</v>
      </c>
      <c r="G341" s="94" t="s">
        <v>586</v>
      </c>
      <c r="H341" s="94" t="s">
        <v>586</v>
      </c>
      <c r="I341" s="94" t="s">
        <v>586</v>
      </c>
      <c r="J341" s="94" t="s">
        <v>586</v>
      </c>
      <c r="M341" s="93"/>
      <c r="N341" s="93"/>
    </row>
    <row r="342" spans="1:14" x14ac:dyDescent="0.25">
      <c r="A342" s="94" t="s">
        <v>2792</v>
      </c>
      <c r="B342" s="94" t="s">
        <v>1428</v>
      </c>
      <c r="C342" s="94" t="s">
        <v>1372</v>
      </c>
      <c r="D342" s="94" t="s">
        <v>960</v>
      </c>
      <c r="E342" s="94" t="s">
        <v>1178</v>
      </c>
      <c r="F342" s="94" t="s">
        <v>586</v>
      </c>
      <c r="G342" s="94" t="s">
        <v>586</v>
      </c>
      <c r="H342" s="94" t="s">
        <v>586</v>
      </c>
      <c r="I342" s="94" t="s">
        <v>586</v>
      </c>
      <c r="J342" s="94" t="s">
        <v>586</v>
      </c>
      <c r="M342" s="93"/>
      <c r="N342" s="93"/>
    </row>
    <row r="343" spans="1:14" x14ac:dyDescent="0.25">
      <c r="A343" s="94" t="s">
        <v>2793</v>
      </c>
      <c r="B343" s="94" t="s">
        <v>1429</v>
      </c>
      <c r="C343" s="94" t="s">
        <v>1389</v>
      </c>
      <c r="D343" s="94" t="s">
        <v>959</v>
      </c>
      <c r="E343" s="94" t="s">
        <v>1177</v>
      </c>
      <c r="F343" s="94" t="s">
        <v>827</v>
      </c>
      <c r="G343" s="94" t="s">
        <v>586</v>
      </c>
      <c r="H343" s="94" t="s">
        <v>586</v>
      </c>
      <c r="I343" s="94" t="s">
        <v>827</v>
      </c>
      <c r="J343" s="94" t="s">
        <v>827</v>
      </c>
      <c r="M343" s="93"/>
      <c r="N343" s="93"/>
    </row>
    <row r="344" spans="1:14" x14ac:dyDescent="0.25">
      <c r="A344" s="94" t="s">
        <v>1619</v>
      </c>
      <c r="B344" s="94" t="s">
        <v>1429</v>
      </c>
      <c r="C344" s="94" t="s">
        <v>1389</v>
      </c>
      <c r="D344" s="94" t="s">
        <v>961</v>
      </c>
      <c r="E344" s="94" t="s">
        <v>1178</v>
      </c>
      <c r="F344" s="94" t="s">
        <v>586</v>
      </c>
      <c r="G344" s="94" t="s">
        <v>586</v>
      </c>
      <c r="H344" s="94" t="s">
        <v>586</v>
      </c>
      <c r="I344" s="94" t="s">
        <v>586</v>
      </c>
      <c r="J344" s="94" t="s">
        <v>586</v>
      </c>
      <c r="M344" s="93"/>
      <c r="N344" s="93"/>
    </row>
    <row r="345" spans="1:14" x14ac:dyDescent="0.25">
      <c r="A345" s="94" t="s">
        <v>2794</v>
      </c>
      <c r="B345" s="94" t="s">
        <v>1428</v>
      </c>
      <c r="C345" s="94" t="s">
        <v>1372</v>
      </c>
      <c r="D345" s="94" t="s">
        <v>960</v>
      </c>
      <c r="E345" s="94" t="s">
        <v>1178</v>
      </c>
      <c r="F345" s="94" t="s">
        <v>827</v>
      </c>
      <c r="G345" s="94" t="s">
        <v>586</v>
      </c>
      <c r="H345" s="94" t="s">
        <v>586</v>
      </c>
      <c r="I345" s="94" t="s">
        <v>586</v>
      </c>
      <c r="J345" s="94" t="s">
        <v>586</v>
      </c>
      <c r="M345" s="93"/>
      <c r="N345" s="93"/>
    </row>
    <row r="346" spans="1:14" x14ac:dyDescent="0.25">
      <c r="A346" s="94" t="s">
        <v>2795</v>
      </c>
      <c r="B346" s="94" t="s">
        <v>1428</v>
      </c>
      <c r="C346" s="94" t="s">
        <v>1372</v>
      </c>
      <c r="D346" s="94" t="s">
        <v>960</v>
      </c>
      <c r="E346" s="94" t="s">
        <v>1178</v>
      </c>
      <c r="F346" s="94" t="s">
        <v>827</v>
      </c>
      <c r="G346" s="94" t="s">
        <v>586</v>
      </c>
      <c r="H346" s="94" t="s">
        <v>586</v>
      </c>
      <c r="I346" s="94" t="s">
        <v>586</v>
      </c>
      <c r="J346" s="94" t="s">
        <v>586</v>
      </c>
      <c r="M346" s="93"/>
      <c r="N346" s="93"/>
    </row>
    <row r="347" spans="1:14" x14ac:dyDescent="0.25">
      <c r="A347" s="94" t="s">
        <v>2796</v>
      </c>
      <c r="B347" s="94" t="s">
        <v>1428</v>
      </c>
      <c r="C347" s="94" t="s">
        <v>1372</v>
      </c>
      <c r="D347" s="94" t="s">
        <v>960</v>
      </c>
      <c r="E347" s="94" t="s">
        <v>1178</v>
      </c>
      <c r="F347" s="94" t="s">
        <v>827</v>
      </c>
      <c r="G347" s="94" t="s">
        <v>586</v>
      </c>
      <c r="H347" s="94" t="s">
        <v>586</v>
      </c>
      <c r="I347" s="94" t="s">
        <v>586</v>
      </c>
      <c r="J347" s="94" t="s">
        <v>586</v>
      </c>
      <c r="M347" s="93"/>
      <c r="N347" s="93"/>
    </row>
    <row r="348" spans="1:14" x14ac:dyDescent="0.25">
      <c r="A348" s="94" t="s">
        <v>2797</v>
      </c>
      <c r="B348" s="94" t="s">
        <v>1428</v>
      </c>
      <c r="C348" s="94" t="s">
        <v>1372</v>
      </c>
      <c r="D348" s="94" t="s">
        <v>960</v>
      </c>
      <c r="E348" s="94" t="s">
        <v>1178</v>
      </c>
      <c r="F348" s="94" t="s">
        <v>827</v>
      </c>
      <c r="G348" s="94" t="s">
        <v>586</v>
      </c>
      <c r="H348" s="94" t="s">
        <v>586</v>
      </c>
      <c r="I348" s="94" t="s">
        <v>586</v>
      </c>
      <c r="J348" s="94" t="s">
        <v>586</v>
      </c>
      <c r="M348" s="93"/>
      <c r="N348" s="93"/>
    </row>
    <row r="349" spans="1:14" x14ac:dyDescent="0.25">
      <c r="A349" s="94" t="s">
        <v>2798</v>
      </c>
      <c r="B349" s="94" t="s">
        <v>1426</v>
      </c>
      <c r="C349" s="94" t="s">
        <v>1370</v>
      </c>
      <c r="D349" s="94" t="s">
        <v>962</v>
      </c>
      <c r="E349" s="94" t="s">
        <v>1178</v>
      </c>
      <c r="F349" s="94" t="s">
        <v>827</v>
      </c>
      <c r="G349" s="94" t="s">
        <v>586</v>
      </c>
      <c r="H349" s="94" t="s">
        <v>586</v>
      </c>
      <c r="I349" s="94" t="s">
        <v>586</v>
      </c>
      <c r="J349" s="94" t="s">
        <v>586</v>
      </c>
      <c r="M349" s="93"/>
      <c r="N349" s="93"/>
    </row>
    <row r="350" spans="1:14" x14ac:dyDescent="0.25">
      <c r="A350" s="94" t="s">
        <v>2799</v>
      </c>
      <c r="B350" s="94" t="s">
        <v>1428</v>
      </c>
      <c r="C350" s="94" t="s">
        <v>1372</v>
      </c>
      <c r="D350" s="94" t="s">
        <v>960</v>
      </c>
      <c r="E350" s="94" t="s">
        <v>1178</v>
      </c>
      <c r="F350" s="94" t="s">
        <v>827</v>
      </c>
      <c r="G350" s="94" t="s">
        <v>586</v>
      </c>
      <c r="H350" s="94" t="s">
        <v>586</v>
      </c>
      <c r="I350" s="94" t="s">
        <v>586</v>
      </c>
      <c r="J350" s="94" t="s">
        <v>586</v>
      </c>
      <c r="M350" s="93"/>
      <c r="N350" s="93"/>
    </row>
    <row r="351" spans="1:14" x14ac:dyDescent="0.25">
      <c r="A351" s="94" t="s">
        <v>2800</v>
      </c>
      <c r="B351" s="94" t="s">
        <v>1428</v>
      </c>
      <c r="C351" s="94" t="s">
        <v>1372</v>
      </c>
      <c r="D351" s="94" t="s">
        <v>960</v>
      </c>
      <c r="E351" s="94" t="s">
        <v>1178</v>
      </c>
      <c r="F351" s="94" t="s">
        <v>586</v>
      </c>
      <c r="G351" s="94" t="s">
        <v>586</v>
      </c>
      <c r="H351" s="94" t="s">
        <v>586</v>
      </c>
      <c r="I351" s="94" t="s">
        <v>586</v>
      </c>
      <c r="J351" s="94" t="s">
        <v>586</v>
      </c>
      <c r="M351" s="93"/>
      <c r="N351" s="93"/>
    </row>
    <row r="352" spans="1:14" x14ac:dyDescent="0.25">
      <c r="A352" s="94" t="s">
        <v>2801</v>
      </c>
      <c r="B352" s="94" t="s">
        <v>1430</v>
      </c>
      <c r="C352" s="94" t="s">
        <v>1384</v>
      </c>
      <c r="D352" s="94" t="s">
        <v>1050</v>
      </c>
      <c r="E352" s="94" t="s">
        <v>1178</v>
      </c>
      <c r="F352" s="94" t="s">
        <v>827</v>
      </c>
      <c r="G352" s="94" t="s">
        <v>586</v>
      </c>
      <c r="H352" s="94" t="s">
        <v>586</v>
      </c>
      <c r="I352" s="94" t="s">
        <v>586</v>
      </c>
      <c r="J352" s="94" t="s">
        <v>586</v>
      </c>
      <c r="M352" s="93"/>
      <c r="N352" s="93"/>
    </row>
    <row r="353" spans="1:14" x14ac:dyDescent="0.25">
      <c r="A353" s="94" t="s">
        <v>1620</v>
      </c>
      <c r="B353" s="94" t="s">
        <v>1430</v>
      </c>
      <c r="C353" s="94" t="s">
        <v>1384</v>
      </c>
      <c r="D353" s="94" t="s">
        <v>1050</v>
      </c>
      <c r="E353" s="94" t="s">
        <v>1178</v>
      </c>
      <c r="F353" s="94" t="s">
        <v>586</v>
      </c>
      <c r="G353" s="94" t="s">
        <v>586</v>
      </c>
      <c r="H353" s="94" t="s">
        <v>586</v>
      </c>
      <c r="I353" s="94" t="s">
        <v>586</v>
      </c>
      <c r="J353" s="94" t="s">
        <v>586</v>
      </c>
      <c r="M353" s="93"/>
      <c r="N353" s="93"/>
    </row>
    <row r="354" spans="1:14" x14ac:dyDescent="0.25">
      <c r="A354" s="94" t="s">
        <v>2802</v>
      </c>
      <c r="B354" s="94" t="s">
        <v>1428</v>
      </c>
      <c r="C354" s="94" t="s">
        <v>1372</v>
      </c>
      <c r="D354" s="94" t="s">
        <v>960</v>
      </c>
      <c r="E354" s="94" t="s">
        <v>1178</v>
      </c>
      <c r="F354" s="94" t="s">
        <v>586</v>
      </c>
      <c r="G354" s="94" t="s">
        <v>586</v>
      </c>
      <c r="H354" s="94" t="s">
        <v>586</v>
      </c>
      <c r="I354" s="94" t="s">
        <v>586</v>
      </c>
      <c r="J354" s="94" t="s">
        <v>586</v>
      </c>
      <c r="M354" s="93"/>
      <c r="N354" s="93"/>
    </row>
    <row r="355" spans="1:14" x14ac:dyDescent="0.25">
      <c r="A355" s="94" t="s">
        <v>2803</v>
      </c>
      <c r="B355" s="94" t="s">
        <v>1431</v>
      </c>
      <c r="C355" s="94" t="e">
        <v>#N/A</v>
      </c>
      <c r="D355" s="94" t="s">
        <v>958</v>
      </c>
      <c r="E355" s="94" t="s">
        <v>1177</v>
      </c>
      <c r="F355" s="94" t="s">
        <v>827</v>
      </c>
      <c r="G355" s="94" t="s">
        <v>586</v>
      </c>
      <c r="H355" s="94" t="e">
        <v>#N/A</v>
      </c>
      <c r="I355" s="94" t="s">
        <v>827</v>
      </c>
      <c r="J355" s="94" t="s">
        <v>827</v>
      </c>
      <c r="M355" s="93"/>
      <c r="N355" s="93"/>
    </row>
    <row r="356" spans="1:14" x14ac:dyDescent="0.25">
      <c r="A356" s="94" t="s">
        <v>2804</v>
      </c>
      <c r="B356" s="94" t="s">
        <v>1431</v>
      </c>
      <c r="C356" s="94" t="e">
        <v>#N/A</v>
      </c>
      <c r="D356" s="94" t="s">
        <v>958</v>
      </c>
      <c r="E356" s="94" t="s">
        <v>1177</v>
      </c>
      <c r="F356" s="94" t="s">
        <v>827</v>
      </c>
      <c r="G356" s="94" t="s">
        <v>586</v>
      </c>
      <c r="H356" s="94" t="e">
        <v>#N/A</v>
      </c>
      <c r="I356" s="94" t="s">
        <v>827</v>
      </c>
      <c r="J356" s="94" t="s">
        <v>827</v>
      </c>
      <c r="M356" s="93"/>
      <c r="N356" s="93"/>
    </row>
    <row r="357" spans="1:14" x14ac:dyDescent="0.25">
      <c r="A357" s="94" t="s">
        <v>2805</v>
      </c>
      <c r="B357" s="94" t="s">
        <v>1429</v>
      </c>
      <c r="C357" s="94" t="s">
        <v>1389</v>
      </c>
      <c r="D357" s="94" t="s">
        <v>958</v>
      </c>
      <c r="E357" s="94" t="s">
        <v>1177</v>
      </c>
      <c r="F357" s="94" t="s">
        <v>827</v>
      </c>
      <c r="G357" s="94" t="s">
        <v>586</v>
      </c>
      <c r="H357" s="94" t="s">
        <v>586</v>
      </c>
      <c r="I357" s="94" t="s">
        <v>827</v>
      </c>
      <c r="J357" s="94" t="s">
        <v>827</v>
      </c>
      <c r="M357" s="93"/>
      <c r="N357" s="93"/>
    </row>
    <row r="358" spans="1:14" x14ac:dyDescent="0.25">
      <c r="A358" s="94" t="s">
        <v>2806</v>
      </c>
      <c r="B358" s="94" t="s">
        <v>1429</v>
      </c>
      <c r="C358" s="94" t="s">
        <v>1389</v>
      </c>
      <c r="D358" s="94" t="s">
        <v>959</v>
      </c>
      <c r="E358" s="94" t="s">
        <v>1177</v>
      </c>
      <c r="F358" s="94" t="s">
        <v>827</v>
      </c>
      <c r="G358" s="94" t="s">
        <v>586</v>
      </c>
      <c r="H358" s="94" t="s">
        <v>586</v>
      </c>
      <c r="I358" s="94" t="s">
        <v>827</v>
      </c>
      <c r="J358" s="94" t="s">
        <v>827</v>
      </c>
      <c r="M358" s="93"/>
      <c r="N358" s="93"/>
    </row>
    <row r="359" spans="1:14" x14ac:dyDescent="0.25">
      <c r="A359" s="94" t="s">
        <v>2807</v>
      </c>
      <c r="B359" s="94" t="s">
        <v>1429</v>
      </c>
      <c r="C359" s="94" t="s">
        <v>1389</v>
      </c>
      <c r="D359" s="94" t="s">
        <v>961</v>
      </c>
      <c r="E359" s="94" t="s">
        <v>1178</v>
      </c>
      <c r="F359" s="94" t="s">
        <v>827</v>
      </c>
      <c r="G359" s="94" t="s">
        <v>586</v>
      </c>
      <c r="H359" s="94" t="s">
        <v>586</v>
      </c>
      <c r="I359" s="94" t="s">
        <v>586</v>
      </c>
      <c r="J359" s="94" t="s">
        <v>586</v>
      </c>
      <c r="M359" s="93"/>
      <c r="N359" s="93"/>
    </row>
    <row r="360" spans="1:14" x14ac:dyDescent="0.25">
      <c r="A360" s="94" t="s">
        <v>2808</v>
      </c>
      <c r="B360" s="94" t="s">
        <v>1429</v>
      </c>
      <c r="C360" s="94" t="s">
        <v>1389</v>
      </c>
      <c r="D360" s="94" t="s">
        <v>961</v>
      </c>
      <c r="E360" s="94" t="s">
        <v>1178</v>
      </c>
      <c r="F360" s="94" t="s">
        <v>827</v>
      </c>
      <c r="G360" s="94" t="s">
        <v>586</v>
      </c>
      <c r="H360" s="94" t="s">
        <v>586</v>
      </c>
      <c r="I360" s="94" t="s">
        <v>586</v>
      </c>
      <c r="J360" s="94" t="s">
        <v>586</v>
      </c>
      <c r="M360" s="93"/>
      <c r="N360" s="93"/>
    </row>
    <row r="361" spans="1:14" x14ac:dyDescent="0.25">
      <c r="A361" s="94" t="s">
        <v>1621</v>
      </c>
      <c r="B361" s="94" t="s">
        <v>1432</v>
      </c>
      <c r="C361" s="94" t="s">
        <v>1391</v>
      </c>
      <c r="D361" s="94" t="s">
        <v>960</v>
      </c>
      <c r="E361" s="94" t="s">
        <v>1178</v>
      </c>
      <c r="F361" s="94" t="s">
        <v>586</v>
      </c>
      <c r="G361" s="94" t="s">
        <v>586</v>
      </c>
      <c r="H361" s="94" t="s">
        <v>586</v>
      </c>
      <c r="I361" s="94" t="s">
        <v>586</v>
      </c>
      <c r="J361" s="94" t="s">
        <v>586</v>
      </c>
      <c r="M361" s="93"/>
      <c r="N361" s="93"/>
    </row>
    <row r="362" spans="1:14" x14ac:dyDescent="0.25">
      <c r="A362" s="94" t="s">
        <v>2809</v>
      </c>
      <c r="B362" s="94" t="s">
        <v>1428</v>
      </c>
      <c r="C362" s="94" t="s">
        <v>1372</v>
      </c>
      <c r="D362" s="94" t="s">
        <v>958</v>
      </c>
      <c r="E362" s="94" t="s">
        <v>1177</v>
      </c>
      <c r="F362" s="94" t="s">
        <v>827</v>
      </c>
      <c r="G362" s="94" t="s">
        <v>586</v>
      </c>
      <c r="H362" s="94" t="s">
        <v>586</v>
      </c>
      <c r="I362" s="94" t="s">
        <v>827</v>
      </c>
      <c r="J362" s="94" t="s">
        <v>827</v>
      </c>
      <c r="M362" s="93"/>
      <c r="N362" s="93"/>
    </row>
    <row r="363" spans="1:14" x14ac:dyDescent="0.25">
      <c r="A363" s="94" t="s">
        <v>2810</v>
      </c>
      <c r="B363" s="94" t="s">
        <v>1428</v>
      </c>
      <c r="C363" s="94" t="s">
        <v>1372</v>
      </c>
      <c r="D363" s="94" t="s">
        <v>959</v>
      </c>
      <c r="E363" s="94" t="s">
        <v>1177</v>
      </c>
      <c r="F363" s="94" t="s">
        <v>827</v>
      </c>
      <c r="G363" s="94" t="s">
        <v>586</v>
      </c>
      <c r="H363" s="94" t="s">
        <v>586</v>
      </c>
      <c r="I363" s="94" t="s">
        <v>827</v>
      </c>
      <c r="J363" s="94" t="s">
        <v>827</v>
      </c>
      <c r="M363" s="93"/>
      <c r="N363" s="93"/>
    </row>
    <row r="364" spans="1:14" x14ac:dyDescent="0.25">
      <c r="A364" s="94" t="s">
        <v>2811</v>
      </c>
      <c r="B364" s="94" t="s">
        <v>1428</v>
      </c>
      <c r="C364" s="94" t="s">
        <v>1372</v>
      </c>
      <c r="D364" s="94" t="s">
        <v>960</v>
      </c>
      <c r="E364" s="94" t="s">
        <v>1178</v>
      </c>
      <c r="F364" s="94" t="s">
        <v>827</v>
      </c>
      <c r="G364" s="94" t="s">
        <v>586</v>
      </c>
      <c r="H364" s="94" t="s">
        <v>586</v>
      </c>
      <c r="I364" s="94" t="s">
        <v>586</v>
      </c>
      <c r="J364" s="94" t="s">
        <v>586</v>
      </c>
      <c r="M364" s="93"/>
      <c r="N364" s="93"/>
    </row>
    <row r="365" spans="1:14" x14ac:dyDescent="0.25">
      <c r="A365" s="94" t="s">
        <v>2812</v>
      </c>
      <c r="B365" s="94" t="s">
        <v>1428</v>
      </c>
      <c r="C365" s="94" t="s">
        <v>1372</v>
      </c>
      <c r="D365" s="94" t="s">
        <v>960</v>
      </c>
      <c r="E365" s="94" t="s">
        <v>1178</v>
      </c>
      <c r="F365" s="94" t="s">
        <v>827</v>
      </c>
      <c r="G365" s="94" t="s">
        <v>586</v>
      </c>
      <c r="H365" s="94" t="s">
        <v>586</v>
      </c>
      <c r="I365" s="94" t="s">
        <v>586</v>
      </c>
      <c r="J365" s="94" t="s">
        <v>586</v>
      </c>
      <c r="M365" s="93"/>
      <c r="N365" s="93"/>
    </row>
    <row r="366" spans="1:14" x14ac:dyDescent="0.25">
      <c r="A366" s="94" t="s">
        <v>1622</v>
      </c>
      <c r="B366" s="94" t="s">
        <v>1428</v>
      </c>
      <c r="C366" s="94" t="s">
        <v>1372</v>
      </c>
      <c r="D366" s="94" t="s">
        <v>960</v>
      </c>
      <c r="E366" s="94" t="s">
        <v>1178</v>
      </c>
      <c r="F366" s="94" t="s">
        <v>586</v>
      </c>
      <c r="G366" s="94" t="s">
        <v>586</v>
      </c>
      <c r="H366" s="94" t="s">
        <v>586</v>
      </c>
      <c r="I366" s="94" t="s">
        <v>586</v>
      </c>
      <c r="J366" s="94" t="s">
        <v>586</v>
      </c>
      <c r="M366" s="93"/>
      <c r="N366" s="93"/>
    </row>
    <row r="367" spans="1:14" x14ac:dyDescent="0.25">
      <c r="A367" s="94" t="s">
        <v>2813</v>
      </c>
      <c r="B367" s="94" t="s">
        <v>1426</v>
      </c>
      <c r="C367" s="94" t="s">
        <v>1370</v>
      </c>
      <c r="D367" s="94" t="s">
        <v>962</v>
      </c>
      <c r="E367" s="94" t="s">
        <v>1178</v>
      </c>
      <c r="F367" s="94" t="s">
        <v>827</v>
      </c>
      <c r="G367" s="94" t="s">
        <v>586</v>
      </c>
      <c r="H367" s="94" t="s">
        <v>586</v>
      </c>
      <c r="I367" s="94" t="s">
        <v>586</v>
      </c>
      <c r="J367" s="94" t="s">
        <v>586</v>
      </c>
      <c r="M367" s="93"/>
      <c r="N367" s="93"/>
    </row>
    <row r="368" spans="1:14" x14ac:dyDescent="0.25">
      <c r="A368" s="94" t="s">
        <v>2814</v>
      </c>
      <c r="B368" s="94" t="s">
        <v>1426</v>
      </c>
      <c r="C368" s="94" t="s">
        <v>1370</v>
      </c>
      <c r="D368" s="94" t="s">
        <v>962</v>
      </c>
      <c r="E368" s="94" t="s">
        <v>1178</v>
      </c>
      <c r="F368" s="94" t="s">
        <v>827</v>
      </c>
      <c r="G368" s="94" t="s">
        <v>586</v>
      </c>
      <c r="H368" s="94" t="s">
        <v>586</v>
      </c>
      <c r="I368" s="94" t="s">
        <v>586</v>
      </c>
      <c r="J368" s="94" t="s">
        <v>586</v>
      </c>
      <c r="M368" s="93"/>
      <c r="N368" s="93"/>
    </row>
    <row r="369" spans="1:14" x14ac:dyDescent="0.25">
      <c r="A369" s="94" t="s">
        <v>2815</v>
      </c>
      <c r="B369" s="94" t="s">
        <v>1427</v>
      </c>
      <c r="C369" s="94" t="s">
        <v>1375</v>
      </c>
      <c r="D369" s="94" t="s">
        <v>962</v>
      </c>
      <c r="E369" s="94" t="s">
        <v>1178</v>
      </c>
      <c r="F369" s="94" t="s">
        <v>827</v>
      </c>
      <c r="G369" s="94" t="s">
        <v>586</v>
      </c>
      <c r="H369" s="94" t="s">
        <v>586</v>
      </c>
      <c r="I369" s="94" t="s">
        <v>586</v>
      </c>
      <c r="J369" s="94" t="s">
        <v>586</v>
      </c>
      <c r="M369" s="93"/>
      <c r="N369" s="93"/>
    </row>
    <row r="370" spans="1:14" x14ac:dyDescent="0.25">
      <c r="A370" s="94" t="s">
        <v>1623</v>
      </c>
      <c r="B370" s="94" t="s">
        <v>1427</v>
      </c>
      <c r="C370" s="94" t="s">
        <v>1375</v>
      </c>
      <c r="D370" s="94" t="s">
        <v>962</v>
      </c>
      <c r="E370" s="94" t="s">
        <v>1178</v>
      </c>
      <c r="F370" s="94" t="s">
        <v>586</v>
      </c>
      <c r="G370" s="94" t="s">
        <v>586</v>
      </c>
      <c r="H370" s="94" t="s">
        <v>586</v>
      </c>
      <c r="I370" s="94" t="s">
        <v>586</v>
      </c>
      <c r="J370" s="94" t="s">
        <v>586</v>
      </c>
      <c r="M370" s="93"/>
      <c r="N370" s="93"/>
    </row>
    <row r="371" spans="1:14" x14ac:dyDescent="0.25">
      <c r="A371" s="94" t="s">
        <v>1624</v>
      </c>
      <c r="B371" s="94" t="s">
        <v>1427</v>
      </c>
      <c r="C371" s="94" t="s">
        <v>1375</v>
      </c>
      <c r="D371" s="94" t="s">
        <v>962</v>
      </c>
      <c r="E371" s="94" t="s">
        <v>1178</v>
      </c>
      <c r="F371" s="94" t="s">
        <v>586</v>
      </c>
      <c r="G371" s="94" t="s">
        <v>586</v>
      </c>
      <c r="H371" s="94" t="s">
        <v>586</v>
      </c>
      <c r="I371" s="94" t="s">
        <v>586</v>
      </c>
      <c r="J371" s="94" t="s">
        <v>586</v>
      </c>
      <c r="M371" s="93"/>
      <c r="N371" s="93"/>
    </row>
    <row r="372" spans="1:14" x14ac:dyDescent="0.25">
      <c r="A372" s="94" t="s">
        <v>2816</v>
      </c>
      <c r="B372" s="94" t="s">
        <v>1428</v>
      </c>
      <c r="C372" s="94" t="s">
        <v>1372</v>
      </c>
      <c r="D372" s="94" t="s">
        <v>959</v>
      </c>
      <c r="E372" s="94" t="s">
        <v>1177</v>
      </c>
      <c r="F372" s="94" t="s">
        <v>827</v>
      </c>
      <c r="G372" s="94" t="s">
        <v>586</v>
      </c>
      <c r="H372" s="94" t="s">
        <v>586</v>
      </c>
      <c r="I372" s="94" t="s">
        <v>827</v>
      </c>
      <c r="J372" s="94" t="s">
        <v>827</v>
      </c>
      <c r="M372" s="93"/>
      <c r="N372" s="93"/>
    </row>
    <row r="373" spans="1:14" x14ac:dyDescent="0.25">
      <c r="A373" s="94" t="s">
        <v>2817</v>
      </c>
      <c r="B373" s="94" t="s">
        <v>1428</v>
      </c>
      <c r="C373" s="94" t="s">
        <v>1372</v>
      </c>
      <c r="D373" s="94" t="s">
        <v>959</v>
      </c>
      <c r="E373" s="94" t="s">
        <v>1177</v>
      </c>
      <c r="F373" s="94" t="s">
        <v>827</v>
      </c>
      <c r="G373" s="94" t="s">
        <v>586</v>
      </c>
      <c r="H373" s="94" t="s">
        <v>586</v>
      </c>
      <c r="I373" s="94" t="s">
        <v>827</v>
      </c>
      <c r="J373" s="94" t="s">
        <v>827</v>
      </c>
      <c r="M373" s="93"/>
      <c r="N373" s="93"/>
    </row>
    <row r="374" spans="1:14" x14ac:dyDescent="0.25">
      <c r="A374" s="94" t="s">
        <v>2818</v>
      </c>
      <c r="B374" s="94" t="s">
        <v>1428</v>
      </c>
      <c r="C374" s="94" t="s">
        <v>1372</v>
      </c>
      <c r="D374" s="94" t="s">
        <v>959</v>
      </c>
      <c r="E374" s="94" t="s">
        <v>1177</v>
      </c>
      <c r="F374" s="94" t="s">
        <v>827</v>
      </c>
      <c r="G374" s="94" t="s">
        <v>586</v>
      </c>
      <c r="H374" s="94" t="s">
        <v>586</v>
      </c>
      <c r="I374" s="94" t="s">
        <v>827</v>
      </c>
      <c r="J374" s="94" t="s">
        <v>827</v>
      </c>
      <c r="M374" s="93"/>
      <c r="N374" s="93"/>
    </row>
    <row r="375" spans="1:14" x14ac:dyDescent="0.25">
      <c r="A375" s="94" t="s">
        <v>2819</v>
      </c>
      <c r="B375" s="94" t="s">
        <v>1428</v>
      </c>
      <c r="C375" s="94" t="s">
        <v>1372</v>
      </c>
      <c r="D375" s="94" t="s">
        <v>961</v>
      </c>
      <c r="E375" s="94" t="s">
        <v>1178</v>
      </c>
      <c r="F375" s="94" t="s">
        <v>827</v>
      </c>
      <c r="G375" s="94" t="s">
        <v>586</v>
      </c>
      <c r="H375" s="94" t="s">
        <v>586</v>
      </c>
      <c r="I375" s="94" t="s">
        <v>586</v>
      </c>
      <c r="J375" s="94" t="s">
        <v>586</v>
      </c>
      <c r="M375" s="93"/>
      <c r="N375" s="93"/>
    </row>
    <row r="376" spans="1:14" x14ac:dyDescent="0.25">
      <c r="A376" s="94" t="s">
        <v>1625</v>
      </c>
      <c r="B376" s="94" t="s">
        <v>1428</v>
      </c>
      <c r="C376" s="94" t="s">
        <v>1372</v>
      </c>
      <c r="D376" s="94" t="s">
        <v>961</v>
      </c>
      <c r="E376" s="94" t="s">
        <v>1178</v>
      </c>
      <c r="F376" s="94" t="s">
        <v>586</v>
      </c>
      <c r="G376" s="94" t="s">
        <v>586</v>
      </c>
      <c r="H376" s="94" t="s">
        <v>586</v>
      </c>
      <c r="I376" s="94" t="s">
        <v>586</v>
      </c>
      <c r="J376" s="94" t="s">
        <v>586</v>
      </c>
      <c r="M376" s="93"/>
      <c r="N376" s="93"/>
    </row>
    <row r="377" spans="1:14" x14ac:dyDescent="0.25">
      <c r="A377" s="94" t="s">
        <v>2820</v>
      </c>
      <c r="B377" s="94" t="s">
        <v>1428</v>
      </c>
      <c r="C377" s="94" t="s">
        <v>1372</v>
      </c>
      <c r="D377" s="94" t="s">
        <v>962</v>
      </c>
      <c r="E377" s="94" t="s">
        <v>1178</v>
      </c>
      <c r="F377" s="94" t="s">
        <v>586</v>
      </c>
      <c r="G377" s="94" t="s">
        <v>586</v>
      </c>
      <c r="H377" s="94" t="s">
        <v>586</v>
      </c>
      <c r="I377" s="94" t="s">
        <v>586</v>
      </c>
      <c r="J377" s="94" t="s">
        <v>586</v>
      </c>
      <c r="M377" s="93"/>
      <c r="N377" s="93"/>
    </row>
    <row r="378" spans="1:14" x14ac:dyDescent="0.25">
      <c r="A378" s="94" t="s">
        <v>2821</v>
      </c>
      <c r="B378" s="94" t="s">
        <v>1428</v>
      </c>
      <c r="C378" s="94" t="s">
        <v>1372</v>
      </c>
      <c r="D378" s="94" t="s">
        <v>962</v>
      </c>
      <c r="E378" s="94" t="s">
        <v>1178</v>
      </c>
      <c r="F378" s="94" t="s">
        <v>586</v>
      </c>
      <c r="G378" s="94" t="s">
        <v>586</v>
      </c>
      <c r="H378" s="94" t="s">
        <v>586</v>
      </c>
      <c r="I378" s="94" t="s">
        <v>586</v>
      </c>
      <c r="J378" s="94" t="s">
        <v>586</v>
      </c>
      <c r="M378" s="93"/>
      <c r="N378" s="93"/>
    </row>
    <row r="379" spans="1:14" x14ac:dyDescent="0.25">
      <c r="A379" s="94" t="s">
        <v>2822</v>
      </c>
      <c r="B379" s="94" t="s">
        <v>1428</v>
      </c>
      <c r="C379" s="94" t="s">
        <v>1372</v>
      </c>
      <c r="D379" s="94" t="s">
        <v>959</v>
      </c>
      <c r="E379" s="94" t="s">
        <v>1177</v>
      </c>
      <c r="F379" s="94" t="s">
        <v>827</v>
      </c>
      <c r="G379" s="94" t="s">
        <v>586</v>
      </c>
      <c r="H379" s="94" t="s">
        <v>586</v>
      </c>
      <c r="I379" s="94" t="s">
        <v>827</v>
      </c>
      <c r="J379" s="94" t="s">
        <v>827</v>
      </c>
      <c r="M379" s="93"/>
      <c r="N379" s="93"/>
    </row>
    <row r="380" spans="1:14" x14ac:dyDescent="0.25">
      <c r="A380" s="94" t="s">
        <v>2823</v>
      </c>
      <c r="B380" s="94" t="s">
        <v>1428</v>
      </c>
      <c r="C380" s="94" t="s">
        <v>1372</v>
      </c>
      <c r="D380" s="94" t="s">
        <v>961</v>
      </c>
      <c r="E380" s="94" t="s">
        <v>1178</v>
      </c>
      <c r="F380" s="94" t="s">
        <v>827</v>
      </c>
      <c r="G380" s="94" t="s">
        <v>586</v>
      </c>
      <c r="H380" s="94" t="s">
        <v>586</v>
      </c>
      <c r="I380" s="94" t="s">
        <v>586</v>
      </c>
      <c r="J380" s="94" t="s">
        <v>586</v>
      </c>
      <c r="M380" s="93"/>
      <c r="N380" s="93"/>
    </row>
    <row r="381" spans="1:14" x14ac:dyDescent="0.25">
      <c r="A381" s="94" t="s">
        <v>1626</v>
      </c>
      <c r="B381" s="94" t="s">
        <v>1428</v>
      </c>
      <c r="C381" s="94" t="s">
        <v>1372</v>
      </c>
      <c r="D381" s="94" t="s">
        <v>961</v>
      </c>
      <c r="E381" s="94" t="s">
        <v>1178</v>
      </c>
      <c r="F381" s="94" t="s">
        <v>586</v>
      </c>
      <c r="G381" s="94" t="s">
        <v>586</v>
      </c>
      <c r="H381" s="94" t="s">
        <v>586</v>
      </c>
      <c r="I381" s="94" t="s">
        <v>586</v>
      </c>
      <c r="J381" s="94" t="s">
        <v>586</v>
      </c>
      <c r="M381" s="93"/>
      <c r="N381" s="93"/>
    </row>
    <row r="382" spans="1:14" x14ac:dyDescent="0.25">
      <c r="A382" s="94" t="s">
        <v>2824</v>
      </c>
      <c r="B382" s="94" t="s">
        <v>1428</v>
      </c>
      <c r="C382" s="94" t="s">
        <v>1372</v>
      </c>
      <c r="D382" s="94" t="s">
        <v>960</v>
      </c>
      <c r="E382" s="94" t="s">
        <v>1178</v>
      </c>
      <c r="F382" s="94" t="s">
        <v>586</v>
      </c>
      <c r="G382" s="94" t="s">
        <v>586</v>
      </c>
      <c r="H382" s="94" t="s">
        <v>586</v>
      </c>
      <c r="I382" s="94" t="s">
        <v>586</v>
      </c>
      <c r="J382" s="94" t="s">
        <v>586</v>
      </c>
      <c r="M382" s="93"/>
      <c r="N382" s="93"/>
    </row>
    <row r="383" spans="1:14" x14ac:dyDescent="0.25">
      <c r="A383" s="94" t="s">
        <v>2825</v>
      </c>
      <c r="B383" s="94" t="s">
        <v>1427</v>
      </c>
      <c r="C383" s="94" t="s">
        <v>1375</v>
      </c>
      <c r="D383" s="94" t="s">
        <v>960</v>
      </c>
      <c r="E383" s="94" t="s">
        <v>1178</v>
      </c>
      <c r="F383" s="94" t="s">
        <v>827</v>
      </c>
      <c r="G383" s="94" t="s">
        <v>586</v>
      </c>
      <c r="H383" s="94" t="s">
        <v>586</v>
      </c>
      <c r="I383" s="94" t="s">
        <v>586</v>
      </c>
      <c r="J383" s="94" t="s">
        <v>586</v>
      </c>
      <c r="M383" s="93"/>
      <c r="N383" s="93"/>
    </row>
    <row r="384" spans="1:14" x14ac:dyDescent="0.25">
      <c r="A384" s="94" t="s">
        <v>1627</v>
      </c>
      <c r="B384" s="94" t="s">
        <v>1427</v>
      </c>
      <c r="C384" s="94" t="s">
        <v>1375</v>
      </c>
      <c r="D384" s="94" t="s">
        <v>960</v>
      </c>
      <c r="E384" s="94" t="s">
        <v>1178</v>
      </c>
      <c r="F384" s="94" t="s">
        <v>586</v>
      </c>
      <c r="G384" s="94" t="s">
        <v>586</v>
      </c>
      <c r="H384" s="94" t="s">
        <v>586</v>
      </c>
      <c r="I384" s="94" t="s">
        <v>586</v>
      </c>
      <c r="J384" s="94" t="s">
        <v>586</v>
      </c>
      <c r="M384" s="93"/>
      <c r="N384" s="93"/>
    </row>
    <row r="385" spans="1:14" x14ac:dyDescent="0.25">
      <c r="A385" s="94" t="s">
        <v>2826</v>
      </c>
      <c r="B385" s="94" t="s">
        <v>1427</v>
      </c>
      <c r="C385" s="94" t="s">
        <v>1375</v>
      </c>
      <c r="D385" s="94" t="s">
        <v>963</v>
      </c>
      <c r="E385" s="94" t="s">
        <v>1179</v>
      </c>
      <c r="F385" s="94" t="s">
        <v>586</v>
      </c>
      <c r="G385" s="94" t="s">
        <v>586</v>
      </c>
      <c r="H385" s="94" t="s">
        <v>586</v>
      </c>
      <c r="I385" s="94" t="s">
        <v>586</v>
      </c>
      <c r="J385" s="94" t="s">
        <v>586</v>
      </c>
      <c r="M385" s="93"/>
      <c r="N385" s="93"/>
    </row>
    <row r="386" spans="1:14" x14ac:dyDescent="0.25">
      <c r="A386" s="94" t="s">
        <v>2827</v>
      </c>
      <c r="B386" s="94" t="s">
        <v>1433</v>
      </c>
      <c r="C386" s="94" t="s">
        <v>1377</v>
      </c>
      <c r="D386" s="94" t="s">
        <v>963</v>
      </c>
      <c r="E386" s="94" t="s">
        <v>1179</v>
      </c>
      <c r="F386" s="94" t="s">
        <v>586</v>
      </c>
      <c r="G386" s="94" t="s">
        <v>586</v>
      </c>
      <c r="H386" s="94" t="s">
        <v>586</v>
      </c>
      <c r="I386" s="94" t="s">
        <v>586</v>
      </c>
      <c r="J386" s="94" t="s">
        <v>586</v>
      </c>
      <c r="M386" s="93"/>
      <c r="N386" s="93"/>
    </row>
    <row r="387" spans="1:14" x14ac:dyDescent="0.25">
      <c r="A387" s="94" t="s">
        <v>2828</v>
      </c>
      <c r="B387" s="94" t="s">
        <v>1426</v>
      </c>
      <c r="C387" s="94" t="s">
        <v>1370</v>
      </c>
      <c r="D387" s="94" t="s">
        <v>962</v>
      </c>
      <c r="E387" s="94" t="s">
        <v>1178</v>
      </c>
      <c r="F387" s="94" t="s">
        <v>827</v>
      </c>
      <c r="G387" s="94" t="s">
        <v>586</v>
      </c>
      <c r="H387" s="94" t="s">
        <v>586</v>
      </c>
      <c r="I387" s="94" t="s">
        <v>586</v>
      </c>
      <c r="J387" s="94" t="s">
        <v>586</v>
      </c>
      <c r="M387" s="93"/>
      <c r="N387" s="93"/>
    </row>
    <row r="388" spans="1:14" x14ac:dyDescent="0.25">
      <c r="A388" s="94" t="s">
        <v>2829</v>
      </c>
      <c r="B388" s="94" t="s">
        <v>1426</v>
      </c>
      <c r="C388" s="94" t="s">
        <v>1370</v>
      </c>
      <c r="D388" s="94" t="s">
        <v>962</v>
      </c>
      <c r="E388" s="94" t="s">
        <v>1178</v>
      </c>
      <c r="F388" s="94" t="s">
        <v>586</v>
      </c>
      <c r="G388" s="94" t="s">
        <v>586</v>
      </c>
      <c r="H388" s="94" t="s">
        <v>586</v>
      </c>
      <c r="I388" s="94" t="s">
        <v>586</v>
      </c>
      <c r="J388" s="94" t="s">
        <v>586</v>
      </c>
      <c r="M388" s="93"/>
      <c r="N388" s="93"/>
    </row>
    <row r="389" spans="1:14" x14ac:dyDescent="0.25">
      <c r="A389" s="94" t="s">
        <v>1628</v>
      </c>
      <c r="B389" s="94" t="s">
        <v>1427</v>
      </c>
      <c r="C389" s="94" t="s">
        <v>1375</v>
      </c>
      <c r="D389" s="94" t="s">
        <v>962</v>
      </c>
      <c r="E389" s="94" t="s">
        <v>1178</v>
      </c>
      <c r="F389" s="94" t="s">
        <v>586</v>
      </c>
      <c r="G389" s="94" t="s">
        <v>586</v>
      </c>
      <c r="H389" s="94" t="s">
        <v>586</v>
      </c>
      <c r="I389" s="94" t="s">
        <v>586</v>
      </c>
      <c r="J389" s="94" t="s">
        <v>586</v>
      </c>
      <c r="M389" s="93"/>
      <c r="N389" s="93"/>
    </row>
    <row r="390" spans="1:14" x14ac:dyDescent="0.25">
      <c r="A390" s="94" t="s">
        <v>2830</v>
      </c>
      <c r="B390" s="94" t="s">
        <v>1434</v>
      </c>
      <c r="C390" s="94" t="s">
        <v>1435</v>
      </c>
      <c r="D390" s="94" t="s">
        <v>1050</v>
      </c>
      <c r="E390" s="94" t="s">
        <v>1178</v>
      </c>
      <c r="F390" s="94" t="s">
        <v>827</v>
      </c>
      <c r="G390" s="94" t="s">
        <v>586</v>
      </c>
      <c r="H390" s="94" t="s">
        <v>586</v>
      </c>
      <c r="I390" s="94" t="s">
        <v>586</v>
      </c>
      <c r="J390" s="94" t="s">
        <v>586</v>
      </c>
      <c r="M390" s="93"/>
      <c r="N390" s="93"/>
    </row>
    <row r="391" spans="1:14" x14ac:dyDescent="0.25">
      <c r="A391" s="94" t="s">
        <v>2831</v>
      </c>
      <c r="B391" s="94" t="s">
        <v>1434</v>
      </c>
      <c r="C391" s="94" t="s">
        <v>1435</v>
      </c>
      <c r="D391" s="94" t="s">
        <v>1050</v>
      </c>
      <c r="E391" s="94" t="s">
        <v>1178</v>
      </c>
      <c r="F391" s="94" t="s">
        <v>827</v>
      </c>
      <c r="G391" s="94" t="s">
        <v>586</v>
      </c>
      <c r="H391" s="94" t="s">
        <v>586</v>
      </c>
      <c r="I391" s="94" t="s">
        <v>586</v>
      </c>
      <c r="J391" s="94" t="s">
        <v>586</v>
      </c>
      <c r="M391" s="93"/>
      <c r="N391" s="93"/>
    </row>
    <row r="392" spans="1:14" x14ac:dyDescent="0.25">
      <c r="A392" s="94" t="s">
        <v>2832</v>
      </c>
      <c r="B392" s="94" t="s">
        <v>1434</v>
      </c>
      <c r="C392" s="94" t="s">
        <v>1435</v>
      </c>
      <c r="D392" s="94" t="s">
        <v>1050</v>
      </c>
      <c r="E392" s="94" t="s">
        <v>1178</v>
      </c>
      <c r="F392" s="94" t="s">
        <v>827</v>
      </c>
      <c r="G392" s="94" t="s">
        <v>586</v>
      </c>
      <c r="H392" s="94" t="s">
        <v>586</v>
      </c>
      <c r="I392" s="94" t="s">
        <v>586</v>
      </c>
      <c r="J392" s="94" t="s">
        <v>586</v>
      </c>
      <c r="M392" s="93"/>
      <c r="N392" s="93"/>
    </row>
    <row r="393" spans="1:14" x14ac:dyDescent="0.25">
      <c r="A393" s="94" t="s">
        <v>2833</v>
      </c>
      <c r="B393" s="94" t="s">
        <v>1428</v>
      </c>
      <c r="C393" s="94" t="s">
        <v>1372</v>
      </c>
      <c r="D393" s="94" t="s">
        <v>960</v>
      </c>
      <c r="E393" s="94" t="s">
        <v>1178</v>
      </c>
      <c r="F393" s="94" t="s">
        <v>827</v>
      </c>
      <c r="G393" s="94" t="s">
        <v>586</v>
      </c>
      <c r="H393" s="94" t="s">
        <v>586</v>
      </c>
      <c r="I393" s="94" t="s">
        <v>586</v>
      </c>
      <c r="J393" s="94" t="s">
        <v>586</v>
      </c>
      <c r="M393" s="93"/>
      <c r="N393" s="93"/>
    </row>
    <row r="394" spans="1:14" x14ac:dyDescent="0.25">
      <c r="A394" s="94" t="s">
        <v>2834</v>
      </c>
      <c r="B394" s="94" t="s">
        <v>1428</v>
      </c>
      <c r="C394" s="94" t="s">
        <v>1372</v>
      </c>
      <c r="D394" s="94" t="s">
        <v>960</v>
      </c>
      <c r="E394" s="94" t="s">
        <v>1178</v>
      </c>
      <c r="F394" s="94" t="s">
        <v>586</v>
      </c>
      <c r="G394" s="94" t="s">
        <v>586</v>
      </c>
      <c r="H394" s="94" t="s">
        <v>586</v>
      </c>
      <c r="I394" s="94" t="s">
        <v>586</v>
      </c>
      <c r="J394" s="94" t="s">
        <v>586</v>
      </c>
      <c r="M394" s="93"/>
      <c r="N394" s="93"/>
    </row>
    <row r="395" spans="1:14" x14ac:dyDescent="0.25">
      <c r="A395" s="94" t="s">
        <v>2835</v>
      </c>
      <c r="B395" s="94" t="s">
        <v>1429</v>
      </c>
      <c r="C395" s="94" t="s">
        <v>1389</v>
      </c>
      <c r="D395" s="94" t="s">
        <v>958</v>
      </c>
      <c r="E395" s="94" t="s">
        <v>1177</v>
      </c>
      <c r="F395" s="94" t="s">
        <v>827</v>
      </c>
      <c r="G395" s="94" t="s">
        <v>586</v>
      </c>
      <c r="H395" s="94" t="s">
        <v>586</v>
      </c>
      <c r="I395" s="94" t="s">
        <v>827</v>
      </c>
      <c r="J395" s="94" t="s">
        <v>827</v>
      </c>
      <c r="M395" s="93"/>
      <c r="N395" s="93"/>
    </row>
    <row r="396" spans="1:14" x14ac:dyDescent="0.25">
      <c r="A396" s="94" t="s">
        <v>2836</v>
      </c>
      <c r="B396" s="94" t="s">
        <v>1429</v>
      </c>
      <c r="C396" s="94" t="s">
        <v>1389</v>
      </c>
      <c r="D396" s="94" t="s">
        <v>958</v>
      </c>
      <c r="E396" s="94" t="s">
        <v>1177</v>
      </c>
      <c r="F396" s="94" t="s">
        <v>827</v>
      </c>
      <c r="G396" s="94" t="s">
        <v>586</v>
      </c>
      <c r="H396" s="94" t="s">
        <v>586</v>
      </c>
      <c r="I396" s="94" t="s">
        <v>827</v>
      </c>
      <c r="J396" s="94" t="s">
        <v>827</v>
      </c>
      <c r="M396" s="93"/>
      <c r="N396" s="93"/>
    </row>
    <row r="397" spans="1:14" x14ac:dyDescent="0.25">
      <c r="A397" s="94" t="s">
        <v>2837</v>
      </c>
      <c r="B397" s="94" t="s">
        <v>1429</v>
      </c>
      <c r="C397" s="94" t="s">
        <v>1389</v>
      </c>
      <c r="D397" s="94" t="s">
        <v>959</v>
      </c>
      <c r="E397" s="94" t="s">
        <v>1177</v>
      </c>
      <c r="F397" s="94" t="s">
        <v>827</v>
      </c>
      <c r="G397" s="94" t="s">
        <v>586</v>
      </c>
      <c r="H397" s="94" t="s">
        <v>586</v>
      </c>
      <c r="I397" s="94" t="s">
        <v>827</v>
      </c>
      <c r="J397" s="94" t="s">
        <v>827</v>
      </c>
      <c r="M397" s="93"/>
      <c r="N397" s="93"/>
    </row>
    <row r="398" spans="1:14" x14ac:dyDescent="0.25">
      <c r="A398" s="94" t="s">
        <v>2838</v>
      </c>
      <c r="B398" s="94" t="s">
        <v>1429</v>
      </c>
      <c r="C398" s="94" t="s">
        <v>1389</v>
      </c>
      <c r="D398" s="94" t="s">
        <v>961</v>
      </c>
      <c r="E398" s="94" t="s">
        <v>1178</v>
      </c>
      <c r="F398" s="94" t="s">
        <v>827</v>
      </c>
      <c r="G398" s="94" t="s">
        <v>586</v>
      </c>
      <c r="H398" s="94" t="s">
        <v>586</v>
      </c>
      <c r="I398" s="94" t="s">
        <v>586</v>
      </c>
      <c r="J398" s="94" t="s">
        <v>586</v>
      </c>
      <c r="M398" s="93"/>
      <c r="N398" s="93"/>
    </row>
    <row r="399" spans="1:14" x14ac:dyDescent="0.25">
      <c r="A399" s="94" t="s">
        <v>2839</v>
      </c>
      <c r="B399" s="94" t="s">
        <v>1429</v>
      </c>
      <c r="C399" s="94" t="s">
        <v>1389</v>
      </c>
      <c r="D399" s="94" t="s">
        <v>961</v>
      </c>
      <c r="E399" s="94" t="s">
        <v>1178</v>
      </c>
      <c r="F399" s="94" t="s">
        <v>586</v>
      </c>
      <c r="G399" s="94" t="s">
        <v>586</v>
      </c>
      <c r="H399" s="94" t="s">
        <v>586</v>
      </c>
      <c r="I399" s="94" t="s">
        <v>586</v>
      </c>
      <c r="J399" s="94" t="s">
        <v>586</v>
      </c>
      <c r="M399" s="93"/>
      <c r="N399" s="93"/>
    </row>
    <row r="400" spans="1:14" x14ac:dyDescent="0.25">
      <c r="A400" s="94" t="s">
        <v>1629</v>
      </c>
      <c r="B400" s="94" t="s">
        <v>1429</v>
      </c>
      <c r="C400" s="94" t="s">
        <v>1389</v>
      </c>
      <c r="D400" s="94" t="s">
        <v>961</v>
      </c>
      <c r="E400" s="94" t="s">
        <v>1178</v>
      </c>
      <c r="F400" s="94" t="s">
        <v>586</v>
      </c>
      <c r="G400" s="94" t="s">
        <v>586</v>
      </c>
      <c r="H400" s="94" t="s">
        <v>586</v>
      </c>
      <c r="I400" s="94" t="s">
        <v>586</v>
      </c>
      <c r="J400" s="94" t="s">
        <v>586</v>
      </c>
      <c r="M400" s="93"/>
      <c r="N400" s="93"/>
    </row>
    <row r="401" spans="1:14" x14ac:dyDescent="0.25">
      <c r="A401" s="94" t="s">
        <v>2840</v>
      </c>
      <c r="B401" s="94" t="s">
        <v>1428</v>
      </c>
      <c r="C401" s="94" t="s">
        <v>1372</v>
      </c>
      <c r="D401" s="94" t="s">
        <v>959</v>
      </c>
      <c r="E401" s="94" t="s">
        <v>1177</v>
      </c>
      <c r="F401" s="94" t="s">
        <v>827</v>
      </c>
      <c r="G401" s="94" t="s">
        <v>586</v>
      </c>
      <c r="H401" s="94" t="s">
        <v>586</v>
      </c>
      <c r="I401" s="94" t="s">
        <v>827</v>
      </c>
      <c r="J401" s="94" t="s">
        <v>827</v>
      </c>
      <c r="M401" s="93"/>
      <c r="N401" s="93"/>
    </row>
    <row r="402" spans="1:14" x14ac:dyDescent="0.25">
      <c r="A402" s="94" t="s">
        <v>2841</v>
      </c>
      <c r="B402" s="94" t="s">
        <v>1428</v>
      </c>
      <c r="C402" s="94" t="s">
        <v>1372</v>
      </c>
      <c r="D402" s="94" t="s">
        <v>961</v>
      </c>
      <c r="E402" s="94" t="s">
        <v>1178</v>
      </c>
      <c r="F402" s="94" t="s">
        <v>827</v>
      </c>
      <c r="G402" s="94" t="s">
        <v>586</v>
      </c>
      <c r="H402" s="94" t="s">
        <v>586</v>
      </c>
      <c r="I402" s="94" t="s">
        <v>586</v>
      </c>
      <c r="J402" s="94" t="s">
        <v>586</v>
      </c>
      <c r="M402" s="93"/>
      <c r="N402" s="93"/>
    </row>
    <row r="403" spans="1:14" x14ac:dyDescent="0.25">
      <c r="A403" s="94" t="s">
        <v>2842</v>
      </c>
      <c r="B403" s="94" t="s">
        <v>1428</v>
      </c>
      <c r="C403" s="94" t="s">
        <v>1372</v>
      </c>
      <c r="D403" s="94" t="s">
        <v>961</v>
      </c>
      <c r="E403" s="94" t="s">
        <v>1178</v>
      </c>
      <c r="F403" s="94" t="s">
        <v>827</v>
      </c>
      <c r="G403" s="94" t="s">
        <v>586</v>
      </c>
      <c r="H403" s="94" t="s">
        <v>586</v>
      </c>
      <c r="I403" s="94" t="s">
        <v>586</v>
      </c>
      <c r="J403" s="94" t="s">
        <v>586</v>
      </c>
      <c r="M403" s="93"/>
      <c r="N403" s="93"/>
    </row>
    <row r="404" spans="1:14" x14ac:dyDescent="0.25">
      <c r="A404" s="94" t="s">
        <v>2843</v>
      </c>
      <c r="B404" s="94" t="s">
        <v>1428</v>
      </c>
      <c r="C404" s="94" t="s">
        <v>1372</v>
      </c>
      <c r="D404" s="94" t="s">
        <v>961</v>
      </c>
      <c r="E404" s="94" t="s">
        <v>1178</v>
      </c>
      <c r="F404" s="94" t="s">
        <v>827</v>
      </c>
      <c r="G404" s="94" t="s">
        <v>586</v>
      </c>
      <c r="H404" s="94" t="s">
        <v>586</v>
      </c>
      <c r="I404" s="94" t="s">
        <v>586</v>
      </c>
      <c r="J404" s="94" t="s">
        <v>586</v>
      </c>
      <c r="M404" s="93"/>
      <c r="N404" s="93"/>
    </row>
    <row r="405" spans="1:14" x14ac:dyDescent="0.25">
      <c r="A405" s="94" t="s">
        <v>1630</v>
      </c>
      <c r="B405" s="94" t="s">
        <v>1428</v>
      </c>
      <c r="C405" s="94" t="s">
        <v>1372</v>
      </c>
      <c r="D405" s="94" t="s">
        <v>961</v>
      </c>
      <c r="E405" s="94" t="s">
        <v>1178</v>
      </c>
      <c r="F405" s="94" t="s">
        <v>586</v>
      </c>
      <c r="G405" s="94" t="s">
        <v>586</v>
      </c>
      <c r="H405" s="94" t="s">
        <v>586</v>
      </c>
      <c r="I405" s="94" t="s">
        <v>586</v>
      </c>
      <c r="J405" s="94" t="s">
        <v>586</v>
      </c>
      <c r="M405" s="93"/>
      <c r="N405" s="93"/>
    </row>
    <row r="406" spans="1:14" x14ac:dyDescent="0.25">
      <c r="A406" s="94" t="s">
        <v>2844</v>
      </c>
      <c r="B406" s="94" t="s">
        <v>1428</v>
      </c>
      <c r="C406" s="94" t="s">
        <v>1372</v>
      </c>
      <c r="D406" s="94" t="s">
        <v>961</v>
      </c>
      <c r="E406" s="94" t="s">
        <v>1178</v>
      </c>
      <c r="F406" s="94" t="s">
        <v>586</v>
      </c>
      <c r="G406" s="94" t="s">
        <v>586</v>
      </c>
      <c r="H406" s="94" t="s">
        <v>586</v>
      </c>
      <c r="I406" s="94" t="s">
        <v>586</v>
      </c>
      <c r="J406" s="94" t="s">
        <v>586</v>
      </c>
      <c r="M406" s="93"/>
      <c r="N406" s="93"/>
    </row>
    <row r="407" spans="1:14" x14ac:dyDescent="0.25">
      <c r="A407" s="94" t="s">
        <v>2845</v>
      </c>
      <c r="B407" s="94" t="s">
        <v>1429</v>
      </c>
      <c r="C407" s="94" t="s">
        <v>1389</v>
      </c>
      <c r="D407" s="94" t="s">
        <v>958</v>
      </c>
      <c r="E407" s="94" t="s">
        <v>1177</v>
      </c>
      <c r="F407" s="94" t="s">
        <v>827</v>
      </c>
      <c r="G407" s="94" t="s">
        <v>586</v>
      </c>
      <c r="H407" s="94" t="s">
        <v>586</v>
      </c>
      <c r="I407" s="94" t="s">
        <v>827</v>
      </c>
      <c r="J407" s="94" t="s">
        <v>827</v>
      </c>
      <c r="M407" s="93"/>
      <c r="N407" s="93"/>
    </row>
    <row r="408" spans="1:14" x14ac:dyDescent="0.25">
      <c r="A408" s="94" t="s">
        <v>2846</v>
      </c>
      <c r="B408" s="94" t="s">
        <v>1429</v>
      </c>
      <c r="C408" s="94" t="s">
        <v>1389</v>
      </c>
      <c r="D408" s="94" t="s">
        <v>959</v>
      </c>
      <c r="E408" s="94" t="s">
        <v>1177</v>
      </c>
      <c r="F408" s="94" t="s">
        <v>827</v>
      </c>
      <c r="G408" s="94" t="s">
        <v>586</v>
      </c>
      <c r="H408" s="94" t="s">
        <v>586</v>
      </c>
      <c r="I408" s="94" t="s">
        <v>827</v>
      </c>
      <c r="J408" s="94" t="s">
        <v>827</v>
      </c>
      <c r="M408" s="93"/>
      <c r="N408" s="93"/>
    </row>
    <row r="409" spans="1:14" x14ac:dyDescent="0.25">
      <c r="A409" s="94" t="s">
        <v>2847</v>
      </c>
      <c r="B409" s="94" t="s">
        <v>1429</v>
      </c>
      <c r="C409" s="94" t="s">
        <v>1389</v>
      </c>
      <c r="D409" s="94" t="s">
        <v>961</v>
      </c>
      <c r="E409" s="94" t="s">
        <v>1178</v>
      </c>
      <c r="F409" s="94" t="s">
        <v>586</v>
      </c>
      <c r="G409" s="94" t="s">
        <v>586</v>
      </c>
      <c r="H409" s="94" t="s">
        <v>586</v>
      </c>
      <c r="I409" s="94" t="s">
        <v>586</v>
      </c>
      <c r="J409" s="94" t="s">
        <v>586</v>
      </c>
      <c r="M409" s="93"/>
      <c r="N409" s="93"/>
    </row>
    <row r="410" spans="1:14" x14ac:dyDescent="0.25">
      <c r="A410" s="94" t="s">
        <v>2848</v>
      </c>
      <c r="B410" s="94" t="s">
        <v>1429</v>
      </c>
      <c r="C410" s="94" t="s">
        <v>1389</v>
      </c>
      <c r="D410" s="94" t="s">
        <v>961</v>
      </c>
      <c r="E410" s="94" t="s">
        <v>1178</v>
      </c>
      <c r="F410" s="94" t="s">
        <v>827</v>
      </c>
      <c r="G410" s="94" t="s">
        <v>586</v>
      </c>
      <c r="H410" s="94" t="s">
        <v>586</v>
      </c>
      <c r="I410" s="94" t="s">
        <v>586</v>
      </c>
      <c r="J410" s="94" t="s">
        <v>586</v>
      </c>
      <c r="M410" s="93"/>
      <c r="N410" s="93"/>
    </row>
    <row r="411" spans="1:14" x14ac:dyDescent="0.25">
      <c r="A411" s="94" t="s">
        <v>2849</v>
      </c>
      <c r="B411" s="94" t="s">
        <v>1434</v>
      </c>
      <c r="C411" s="94" t="s">
        <v>1435</v>
      </c>
      <c r="D411" s="94" t="s">
        <v>1050</v>
      </c>
      <c r="E411" s="94" t="s">
        <v>1178</v>
      </c>
      <c r="F411" s="94" t="s">
        <v>827</v>
      </c>
      <c r="G411" s="94" t="s">
        <v>586</v>
      </c>
      <c r="H411" s="94" t="s">
        <v>586</v>
      </c>
      <c r="I411" s="94" t="s">
        <v>586</v>
      </c>
      <c r="J411" s="94" t="s">
        <v>586</v>
      </c>
      <c r="M411" s="93"/>
      <c r="N411" s="93"/>
    </row>
    <row r="412" spans="1:14" x14ac:dyDescent="0.25">
      <c r="A412" s="94" t="s">
        <v>2850</v>
      </c>
      <c r="B412" s="94" t="s">
        <v>1430</v>
      </c>
      <c r="C412" s="94" t="s">
        <v>1384</v>
      </c>
      <c r="D412" s="94" t="s">
        <v>1050</v>
      </c>
      <c r="E412" s="94" t="s">
        <v>1178</v>
      </c>
      <c r="F412" s="94" t="s">
        <v>827</v>
      </c>
      <c r="G412" s="94" t="s">
        <v>586</v>
      </c>
      <c r="H412" s="94" t="s">
        <v>586</v>
      </c>
      <c r="I412" s="94" t="s">
        <v>586</v>
      </c>
      <c r="J412" s="94" t="s">
        <v>586</v>
      </c>
      <c r="M412" s="93"/>
      <c r="N412" s="93"/>
    </row>
    <row r="413" spans="1:14" x14ac:dyDescent="0.25">
      <c r="A413" s="94" t="s">
        <v>2851</v>
      </c>
      <c r="B413" s="94" t="s">
        <v>1428</v>
      </c>
      <c r="C413" s="94" t="s">
        <v>1372</v>
      </c>
      <c r="D413" s="94" t="s">
        <v>959</v>
      </c>
      <c r="E413" s="94" t="s">
        <v>1177</v>
      </c>
      <c r="F413" s="94" t="s">
        <v>827</v>
      </c>
      <c r="G413" s="94" t="s">
        <v>586</v>
      </c>
      <c r="H413" s="94" t="s">
        <v>586</v>
      </c>
      <c r="I413" s="94" t="s">
        <v>827</v>
      </c>
      <c r="J413" s="94" t="s">
        <v>827</v>
      </c>
      <c r="M413" s="93"/>
      <c r="N413" s="93"/>
    </row>
    <row r="414" spans="1:14" x14ac:dyDescent="0.25">
      <c r="A414" s="94" t="s">
        <v>2852</v>
      </c>
      <c r="B414" s="94" t="s">
        <v>1428</v>
      </c>
      <c r="C414" s="94" t="s">
        <v>1372</v>
      </c>
      <c r="D414" s="94" t="s">
        <v>961</v>
      </c>
      <c r="E414" s="94" t="s">
        <v>1178</v>
      </c>
      <c r="F414" s="94" t="s">
        <v>827</v>
      </c>
      <c r="G414" s="94" t="s">
        <v>586</v>
      </c>
      <c r="H414" s="94" t="s">
        <v>586</v>
      </c>
      <c r="I414" s="94" t="s">
        <v>586</v>
      </c>
      <c r="J414" s="94" t="s">
        <v>586</v>
      </c>
      <c r="M414" s="93"/>
      <c r="N414" s="93"/>
    </row>
    <row r="415" spans="1:14" x14ac:dyDescent="0.25">
      <c r="A415" s="94" t="s">
        <v>2853</v>
      </c>
      <c r="B415" s="94" t="s">
        <v>1428</v>
      </c>
      <c r="C415" s="94" t="s">
        <v>1372</v>
      </c>
      <c r="D415" s="94" t="s">
        <v>961</v>
      </c>
      <c r="E415" s="94" t="s">
        <v>1178</v>
      </c>
      <c r="F415" s="94" t="s">
        <v>586</v>
      </c>
      <c r="G415" s="94" t="s">
        <v>586</v>
      </c>
      <c r="H415" s="94" t="s">
        <v>586</v>
      </c>
      <c r="I415" s="94" t="s">
        <v>586</v>
      </c>
      <c r="J415" s="94" t="s">
        <v>586</v>
      </c>
      <c r="M415" s="93"/>
      <c r="N415" s="93"/>
    </row>
    <row r="416" spans="1:14" x14ac:dyDescent="0.25">
      <c r="A416" s="94" t="s">
        <v>2854</v>
      </c>
      <c r="B416" s="94" t="s">
        <v>1436</v>
      </c>
      <c r="C416" s="94" t="s">
        <v>1372</v>
      </c>
      <c r="D416" s="94" t="s">
        <v>986</v>
      </c>
      <c r="E416" s="94" t="s">
        <v>1178</v>
      </c>
      <c r="F416" s="94" t="s">
        <v>827</v>
      </c>
      <c r="G416" s="94" t="s">
        <v>586</v>
      </c>
      <c r="H416" s="94" t="s">
        <v>586</v>
      </c>
      <c r="I416" s="94" t="s">
        <v>586</v>
      </c>
      <c r="J416" s="94" t="s">
        <v>586</v>
      </c>
      <c r="M416" s="93"/>
      <c r="N416" s="93"/>
    </row>
    <row r="417" spans="1:14" x14ac:dyDescent="0.25">
      <c r="A417" s="94" t="s">
        <v>1631</v>
      </c>
      <c r="B417" s="94" t="s">
        <v>1436</v>
      </c>
      <c r="C417" s="94" t="s">
        <v>1372</v>
      </c>
      <c r="D417" s="94" t="s">
        <v>986</v>
      </c>
      <c r="E417" s="94" t="s">
        <v>1178</v>
      </c>
      <c r="F417" s="94" t="s">
        <v>586</v>
      </c>
      <c r="G417" s="94" t="s">
        <v>586</v>
      </c>
      <c r="H417" s="94" t="s">
        <v>586</v>
      </c>
      <c r="I417" s="94" t="s">
        <v>586</v>
      </c>
      <c r="J417" s="94" t="s">
        <v>586</v>
      </c>
      <c r="M417" s="93"/>
      <c r="N417" s="93"/>
    </row>
    <row r="418" spans="1:14" x14ac:dyDescent="0.25">
      <c r="A418" s="94" t="s">
        <v>2855</v>
      </c>
      <c r="B418" s="94" t="s">
        <v>1437</v>
      </c>
      <c r="C418" s="94" t="s">
        <v>1397</v>
      </c>
      <c r="D418" s="94" t="s">
        <v>882</v>
      </c>
      <c r="E418" s="94" t="s">
        <v>1156</v>
      </c>
      <c r="F418" s="94" t="s">
        <v>827</v>
      </c>
      <c r="G418" s="94" t="s">
        <v>586</v>
      </c>
      <c r="H418" s="94" t="s">
        <v>586</v>
      </c>
      <c r="I418" s="94" t="s">
        <v>586</v>
      </c>
      <c r="J418" s="94" t="s">
        <v>586</v>
      </c>
      <c r="M418" s="93"/>
      <c r="N418" s="93"/>
    </row>
    <row r="419" spans="1:14" x14ac:dyDescent="0.25">
      <c r="A419" s="94" t="s">
        <v>2856</v>
      </c>
      <c r="B419" s="94" t="s">
        <v>1437</v>
      </c>
      <c r="C419" s="94" t="s">
        <v>1397</v>
      </c>
      <c r="D419" s="94" t="s">
        <v>882</v>
      </c>
      <c r="E419" s="94" t="s">
        <v>1156</v>
      </c>
      <c r="F419" s="94" t="s">
        <v>827</v>
      </c>
      <c r="G419" s="94" t="s">
        <v>586</v>
      </c>
      <c r="H419" s="94" t="s">
        <v>586</v>
      </c>
      <c r="I419" s="94" t="s">
        <v>586</v>
      </c>
      <c r="J419" s="94" t="s">
        <v>586</v>
      </c>
      <c r="M419" s="93"/>
      <c r="N419" s="93"/>
    </row>
    <row r="420" spans="1:14" x14ac:dyDescent="0.25">
      <c r="A420" s="94" t="s">
        <v>2857</v>
      </c>
      <c r="B420" s="94" t="s">
        <v>1437</v>
      </c>
      <c r="C420" s="94" t="s">
        <v>1397</v>
      </c>
      <c r="D420" s="94" t="s">
        <v>882</v>
      </c>
      <c r="E420" s="94" t="s">
        <v>1156</v>
      </c>
      <c r="F420" s="94" t="s">
        <v>827</v>
      </c>
      <c r="G420" s="94" t="s">
        <v>586</v>
      </c>
      <c r="H420" s="94" t="s">
        <v>586</v>
      </c>
      <c r="I420" s="94" t="s">
        <v>586</v>
      </c>
      <c r="J420" s="94" t="s">
        <v>586</v>
      </c>
      <c r="M420" s="93"/>
      <c r="N420" s="93"/>
    </row>
    <row r="421" spans="1:14" x14ac:dyDescent="0.25">
      <c r="A421" s="94" t="s">
        <v>2858</v>
      </c>
      <c r="B421" s="94" t="s">
        <v>1437</v>
      </c>
      <c r="C421" s="94" t="s">
        <v>1397</v>
      </c>
      <c r="D421" s="94" t="s">
        <v>882</v>
      </c>
      <c r="E421" s="94" t="s">
        <v>1156</v>
      </c>
      <c r="F421" s="94" t="s">
        <v>586</v>
      </c>
      <c r="G421" s="94" t="s">
        <v>586</v>
      </c>
      <c r="H421" s="94" t="s">
        <v>586</v>
      </c>
      <c r="I421" s="94" t="s">
        <v>586</v>
      </c>
      <c r="J421" s="94" t="s">
        <v>586</v>
      </c>
      <c r="M421" s="93"/>
      <c r="N421" s="93"/>
    </row>
    <row r="422" spans="1:14" x14ac:dyDescent="0.25">
      <c r="A422" s="94" t="s">
        <v>2859</v>
      </c>
      <c r="B422" s="94" t="s">
        <v>1438</v>
      </c>
      <c r="C422" s="94" t="s">
        <v>1370</v>
      </c>
      <c r="D422" s="94" t="s">
        <v>986</v>
      </c>
      <c r="E422" s="94" t="s">
        <v>1178</v>
      </c>
      <c r="F422" s="94" t="s">
        <v>827</v>
      </c>
      <c r="G422" s="94" t="s">
        <v>586</v>
      </c>
      <c r="H422" s="94" t="s">
        <v>586</v>
      </c>
      <c r="I422" s="94" t="s">
        <v>586</v>
      </c>
      <c r="J422" s="94" t="s">
        <v>586</v>
      </c>
      <c r="M422" s="93"/>
      <c r="N422" s="93"/>
    </row>
    <row r="423" spans="1:14" x14ac:dyDescent="0.25">
      <c r="A423" s="94" t="s">
        <v>2860</v>
      </c>
      <c r="B423" s="94" t="s">
        <v>1436</v>
      </c>
      <c r="C423" s="94" t="s">
        <v>1372</v>
      </c>
      <c r="D423" s="94" t="s">
        <v>986</v>
      </c>
      <c r="E423" s="94" t="s">
        <v>1178</v>
      </c>
      <c r="F423" s="94" t="s">
        <v>827</v>
      </c>
      <c r="G423" s="94" t="s">
        <v>586</v>
      </c>
      <c r="H423" s="94" t="s">
        <v>586</v>
      </c>
      <c r="I423" s="94" t="s">
        <v>586</v>
      </c>
      <c r="J423" s="94" t="s">
        <v>586</v>
      </c>
      <c r="M423" s="93"/>
      <c r="N423" s="93"/>
    </row>
    <row r="424" spans="1:14" x14ac:dyDescent="0.25">
      <c r="A424" s="94" t="s">
        <v>2861</v>
      </c>
      <c r="B424" s="94" t="s">
        <v>1436</v>
      </c>
      <c r="C424" s="94" t="s">
        <v>1372</v>
      </c>
      <c r="D424" s="94" t="s">
        <v>986</v>
      </c>
      <c r="E424" s="94" t="s">
        <v>1178</v>
      </c>
      <c r="F424" s="94" t="s">
        <v>827</v>
      </c>
      <c r="G424" s="94" t="s">
        <v>586</v>
      </c>
      <c r="H424" s="94" t="s">
        <v>586</v>
      </c>
      <c r="I424" s="94" t="s">
        <v>586</v>
      </c>
      <c r="J424" s="94" t="s">
        <v>586</v>
      </c>
      <c r="M424" s="93"/>
      <c r="N424" s="93"/>
    </row>
    <row r="425" spans="1:14" x14ac:dyDescent="0.25">
      <c r="A425" s="94" t="s">
        <v>1632</v>
      </c>
      <c r="B425" s="94" t="s">
        <v>1436</v>
      </c>
      <c r="C425" s="94" t="s">
        <v>1372</v>
      </c>
      <c r="D425" s="94" t="s">
        <v>986</v>
      </c>
      <c r="E425" s="94" t="s">
        <v>1178</v>
      </c>
      <c r="F425" s="94" t="s">
        <v>586</v>
      </c>
      <c r="G425" s="94" t="s">
        <v>586</v>
      </c>
      <c r="H425" s="94" t="s">
        <v>586</v>
      </c>
      <c r="I425" s="94" t="s">
        <v>586</v>
      </c>
      <c r="J425" s="94" t="s">
        <v>586</v>
      </c>
      <c r="M425" s="93"/>
      <c r="N425" s="93"/>
    </row>
    <row r="426" spans="1:14" x14ac:dyDescent="0.25">
      <c r="A426" s="94" t="s">
        <v>2862</v>
      </c>
      <c r="B426" s="94" t="s">
        <v>1439</v>
      </c>
      <c r="C426" s="94" t="s">
        <v>1389</v>
      </c>
      <c r="D426" s="94" t="s">
        <v>984</v>
      </c>
      <c r="E426" s="94" t="s">
        <v>1177</v>
      </c>
      <c r="F426" s="94" t="s">
        <v>827</v>
      </c>
      <c r="G426" s="94" t="s">
        <v>586</v>
      </c>
      <c r="H426" s="94" t="s">
        <v>586</v>
      </c>
      <c r="I426" s="94" t="s">
        <v>827</v>
      </c>
      <c r="J426" s="94" t="s">
        <v>827</v>
      </c>
      <c r="M426" s="93"/>
      <c r="N426" s="93"/>
    </row>
    <row r="427" spans="1:14" x14ac:dyDescent="0.25">
      <c r="A427" s="94" t="s">
        <v>2863</v>
      </c>
      <c r="B427" s="94" t="s">
        <v>1437</v>
      </c>
      <c r="C427" s="94" t="s">
        <v>1397</v>
      </c>
      <c r="D427" s="94" t="s">
        <v>880</v>
      </c>
      <c r="E427" s="94" t="s">
        <v>1155</v>
      </c>
      <c r="F427" s="94" t="s">
        <v>827</v>
      </c>
      <c r="G427" s="94" t="s">
        <v>586</v>
      </c>
      <c r="H427" s="94" t="s">
        <v>586</v>
      </c>
      <c r="I427" s="94" t="s">
        <v>827</v>
      </c>
      <c r="J427" s="94" t="s">
        <v>827</v>
      </c>
      <c r="M427" s="93"/>
      <c r="N427" s="93"/>
    </row>
    <row r="428" spans="1:14" x14ac:dyDescent="0.25">
      <c r="A428" s="94" t="s">
        <v>2864</v>
      </c>
      <c r="B428" s="94" t="s">
        <v>1437</v>
      </c>
      <c r="C428" s="94" t="s">
        <v>1397</v>
      </c>
      <c r="D428" s="94" t="s">
        <v>881</v>
      </c>
      <c r="E428" s="94" t="s">
        <v>1155</v>
      </c>
      <c r="F428" s="94" t="s">
        <v>827</v>
      </c>
      <c r="G428" s="94" t="s">
        <v>586</v>
      </c>
      <c r="H428" s="94" t="s">
        <v>586</v>
      </c>
      <c r="I428" s="94" t="s">
        <v>827</v>
      </c>
      <c r="J428" s="94" t="s">
        <v>827</v>
      </c>
      <c r="M428" s="93"/>
      <c r="N428" s="93"/>
    </row>
    <row r="429" spans="1:14" x14ac:dyDescent="0.25">
      <c r="A429" s="94" t="s">
        <v>2865</v>
      </c>
      <c r="B429" s="94" t="s">
        <v>1437</v>
      </c>
      <c r="C429" s="94" t="s">
        <v>1397</v>
      </c>
      <c r="D429" s="94" t="s">
        <v>882</v>
      </c>
      <c r="E429" s="94" t="s">
        <v>1156</v>
      </c>
      <c r="F429" s="94" t="s">
        <v>827</v>
      </c>
      <c r="G429" s="94" t="s">
        <v>586</v>
      </c>
      <c r="H429" s="94" t="s">
        <v>586</v>
      </c>
      <c r="I429" s="94" t="s">
        <v>586</v>
      </c>
      <c r="J429" s="94" t="s">
        <v>586</v>
      </c>
      <c r="M429" s="93"/>
      <c r="N429" s="93"/>
    </row>
    <row r="430" spans="1:14" x14ac:dyDescent="0.25">
      <c r="A430" s="94" t="s">
        <v>2866</v>
      </c>
      <c r="B430" s="94" t="s">
        <v>1440</v>
      </c>
      <c r="C430" s="94" t="s">
        <v>1364</v>
      </c>
      <c r="D430" s="94" t="s">
        <v>983</v>
      </c>
      <c r="E430" s="94" t="s">
        <v>1177</v>
      </c>
      <c r="F430" s="94" t="s">
        <v>827</v>
      </c>
      <c r="G430" s="94" t="s">
        <v>586</v>
      </c>
      <c r="H430" s="94" t="s">
        <v>586</v>
      </c>
      <c r="I430" s="94" t="s">
        <v>827</v>
      </c>
      <c r="J430" s="94" t="s">
        <v>827</v>
      </c>
      <c r="M430" s="93"/>
      <c r="N430" s="93"/>
    </row>
    <row r="431" spans="1:14" x14ac:dyDescent="0.25">
      <c r="A431" s="94" t="s">
        <v>2867</v>
      </c>
      <c r="B431" s="94" t="s">
        <v>1440</v>
      </c>
      <c r="C431" s="94" t="s">
        <v>1364</v>
      </c>
      <c r="D431" s="94" t="s">
        <v>983</v>
      </c>
      <c r="E431" s="94" t="s">
        <v>1177</v>
      </c>
      <c r="F431" s="94" t="s">
        <v>827</v>
      </c>
      <c r="G431" s="94" t="s">
        <v>586</v>
      </c>
      <c r="H431" s="94" t="s">
        <v>586</v>
      </c>
      <c r="I431" s="94" t="s">
        <v>827</v>
      </c>
      <c r="J431" s="94" t="s">
        <v>827</v>
      </c>
      <c r="M431" s="93"/>
      <c r="N431" s="93"/>
    </row>
    <row r="432" spans="1:14" x14ac:dyDescent="0.25">
      <c r="A432" s="94" t="s">
        <v>2868</v>
      </c>
      <c r="B432" s="94" t="s">
        <v>1440</v>
      </c>
      <c r="C432" s="94" t="s">
        <v>1364</v>
      </c>
      <c r="D432" s="94" t="s">
        <v>985</v>
      </c>
      <c r="E432" s="94" t="s">
        <v>1177</v>
      </c>
      <c r="F432" s="94" t="s">
        <v>827</v>
      </c>
      <c r="G432" s="94" t="s">
        <v>586</v>
      </c>
      <c r="H432" s="94" t="s">
        <v>586</v>
      </c>
      <c r="I432" s="94" t="s">
        <v>827</v>
      </c>
      <c r="J432" s="94" t="s">
        <v>827</v>
      </c>
      <c r="M432" s="93"/>
      <c r="N432" s="93"/>
    </row>
    <row r="433" spans="1:14" x14ac:dyDescent="0.25">
      <c r="A433" s="94" t="s">
        <v>2869</v>
      </c>
      <c r="B433" s="94" t="s">
        <v>1440</v>
      </c>
      <c r="C433" s="94" t="s">
        <v>1364</v>
      </c>
      <c r="D433" s="94" t="s">
        <v>987</v>
      </c>
      <c r="E433" s="94" t="s">
        <v>1178</v>
      </c>
      <c r="F433" s="94" t="s">
        <v>827</v>
      </c>
      <c r="G433" s="94" t="s">
        <v>586</v>
      </c>
      <c r="H433" s="94" t="s">
        <v>586</v>
      </c>
      <c r="I433" s="94" t="s">
        <v>586</v>
      </c>
      <c r="J433" s="94" t="s">
        <v>586</v>
      </c>
      <c r="M433" s="93"/>
      <c r="N433" s="93"/>
    </row>
    <row r="434" spans="1:14" x14ac:dyDescent="0.25">
      <c r="A434" s="94" t="s">
        <v>2870</v>
      </c>
      <c r="B434" s="94" t="s">
        <v>1440</v>
      </c>
      <c r="C434" s="94" t="s">
        <v>1364</v>
      </c>
      <c r="D434" s="94" t="s">
        <v>987</v>
      </c>
      <c r="E434" s="94" t="s">
        <v>1178</v>
      </c>
      <c r="F434" s="94" t="s">
        <v>827</v>
      </c>
      <c r="G434" s="94" t="s">
        <v>586</v>
      </c>
      <c r="H434" s="94" t="s">
        <v>586</v>
      </c>
      <c r="I434" s="94" t="s">
        <v>586</v>
      </c>
      <c r="J434" s="94" t="s">
        <v>586</v>
      </c>
      <c r="M434" s="93"/>
      <c r="N434" s="93"/>
    </row>
    <row r="435" spans="1:14" x14ac:dyDescent="0.25">
      <c r="A435" s="94" t="s">
        <v>2871</v>
      </c>
      <c r="B435" s="94" t="s">
        <v>1441</v>
      </c>
      <c r="C435" s="94" t="s">
        <v>1397</v>
      </c>
      <c r="D435" s="94" t="s">
        <v>986</v>
      </c>
      <c r="E435" s="94" t="s">
        <v>1178</v>
      </c>
      <c r="F435" s="94" t="s">
        <v>586</v>
      </c>
      <c r="G435" s="94" t="s">
        <v>586</v>
      </c>
      <c r="H435" s="94" t="s">
        <v>586</v>
      </c>
      <c r="I435" s="94" t="s">
        <v>586</v>
      </c>
      <c r="J435" s="94" t="s">
        <v>586</v>
      </c>
      <c r="M435" s="93"/>
      <c r="N435" s="93"/>
    </row>
    <row r="436" spans="1:14" x14ac:dyDescent="0.25">
      <c r="A436" s="94" t="s">
        <v>2872</v>
      </c>
      <c r="B436" s="94" t="s">
        <v>1439</v>
      </c>
      <c r="C436" s="94" t="s">
        <v>1389</v>
      </c>
      <c r="D436" s="94" t="s">
        <v>983</v>
      </c>
      <c r="E436" s="94" t="s">
        <v>1177</v>
      </c>
      <c r="F436" s="94" t="s">
        <v>827</v>
      </c>
      <c r="G436" s="94" t="s">
        <v>586</v>
      </c>
      <c r="H436" s="94" t="s">
        <v>586</v>
      </c>
      <c r="I436" s="94" t="s">
        <v>827</v>
      </c>
      <c r="J436" s="94" t="s">
        <v>827</v>
      </c>
      <c r="M436" s="93"/>
      <c r="N436" s="93"/>
    </row>
    <row r="437" spans="1:14" x14ac:dyDescent="0.25">
      <c r="A437" s="94" t="s">
        <v>2873</v>
      </c>
      <c r="B437" s="94" t="s">
        <v>1439</v>
      </c>
      <c r="C437" s="94" t="s">
        <v>1389</v>
      </c>
      <c r="D437" s="94" t="s">
        <v>985</v>
      </c>
      <c r="E437" s="94" t="s">
        <v>1177</v>
      </c>
      <c r="F437" s="94" t="s">
        <v>827</v>
      </c>
      <c r="G437" s="94" t="s">
        <v>586</v>
      </c>
      <c r="H437" s="94" t="s">
        <v>586</v>
      </c>
      <c r="I437" s="94" t="s">
        <v>827</v>
      </c>
      <c r="J437" s="94" t="s">
        <v>827</v>
      </c>
      <c r="M437" s="93"/>
      <c r="N437" s="93"/>
    </row>
    <row r="438" spans="1:14" x14ac:dyDescent="0.25">
      <c r="A438" s="94" t="s">
        <v>2874</v>
      </c>
      <c r="B438" s="94" t="s">
        <v>1439</v>
      </c>
      <c r="C438" s="94" t="s">
        <v>1389</v>
      </c>
      <c r="D438" s="94" t="s">
        <v>985</v>
      </c>
      <c r="E438" s="94" t="s">
        <v>1177</v>
      </c>
      <c r="F438" s="94" t="s">
        <v>827</v>
      </c>
      <c r="G438" s="94" t="s">
        <v>586</v>
      </c>
      <c r="H438" s="94" t="s">
        <v>586</v>
      </c>
      <c r="I438" s="94" t="s">
        <v>827</v>
      </c>
      <c r="J438" s="94" t="s">
        <v>827</v>
      </c>
      <c r="M438" s="93"/>
      <c r="N438" s="93"/>
    </row>
    <row r="439" spans="1:14" x14ac:dyDescent="0.25">
      <c r="A439" s="94" t="s">
        <v>2875</v>
      </c>
      <c r="B439" s="94" t="s">
        <v>1439</v>
      </c>
      <c r="C439" s="94" t="s">
        <v>1389</v>
      </c>
      <c r="D439" s="94" t="s">
        <v>987</v>
      </c>
      <c r="E439" s="94" t="s">
        <v>1178</v>
      </c>
      <c r="F439" s="94" t="s">
        <v>827</v>
      </c>
      <c r="G439" s="94" t="s">
        <v>586</v>
      </c>
      <c r="H439" s="94" t="s">
        <v>586</v>
      </c>
      <c r="I439" s="94" t="s">
        <v>586</v>
      </c>
      <c r="J439" s="94" t="s">
        <v>586</v>
      </c>
      <c r="M439" s="93"/>
      <c r="N439" s="93"/>
    </row>
    <row r="440" spans="1:14" x14ac:dyDescent="0.25">
      <c r="A440" s="94" t="s">
        <v>2876</v>
      </c>
      <c r="B440" s="94" t="s">
        <v>1439</v>
      </c>
      <c r="C440" s="94" t="s">
        <v>1389</v>
      </c>
      <c r="D440" s="94" t="s">
        <v>987</v>
      </c>
      <c r="E440" s="94" t="s">
        <v>1178</v>
      </c>
      <c r="F440" s="94" t="s">
        <v>827</v>
      </c>
      <c r="G440" s="94" t="s">
        <v>586</v>
      </c>
      <c r="H440" s="94" t="s">
        <v>586</v>
      </c>
      <c r="I440" s="94" t="s">
        <v>586</v>
      </c>
      <c r="J440" s="94" t="s">
        <v>586</v>
      </c>
      <c r="M440" s="93"/>
      <c r="N440" s="93"/>
    </row>
    <row r="441" spans="1:14" x14ac:dyDescent="0.25">
      <c r="A441" s="94" t="s">
        <v>2877</v>
      </c>
      <c r="B441" s="94" t="s">
        <v>1442</v>
      </c>
      <c r="C441" s="94" t="s">
        <v>1391</v>
      </c>
      <c r="D441" s="94" t="s">
        <v>986</v>
      </c>
      <c r="E441" s="94" t="s">
        <v>1178</v>
      </c>
      <c r="F441" s="94" t="s">
        <v>586</v>
      </c>
      <c r="G441" s="94" t="s">
        <v>586</v>
      </c>
      <c r="H441" s="94" t="s">
        <v>586</v>
      </c>
      <c r="I441" s="94" t="s">
        <v>586</v>
      </c>
      <c r="J441" s="94" t="s">
        <v>586</v>
      </c>
      <c r="M441" s="93"/>
      <c r="N441" s="93"/>
    </row>
    <row r="442" spans="1:14" x14ac:dyDescent="0.25">
      <c r="A442" s="94" t="s">
        <v>2878</v>
      </c>
      <c r="B442" s="94" t="s">
        <v>1436</v>
      </c>
      <c r="C442" s="94" t="s">
        <v>1372</v>
      </c>
      <c r="D442" s="94" t="s">
        <v>983</v>
      </c>
      <c r="E442" s="94" t="s">
        <v>1177</v>
      </c>
      <c r="F442" s="94" t="s">
        <v>827</v>
      </c>
      <c r="G442" s="94" t="s">
        <v>586</v>
      </c>
      <c r="H442" s="94" t="s">
        <v>586</v>
      </c>
      <c r="I442" s="94" t="s">
        <v>827</v>
      </c>
      <c r="J442" s="94" t="s">
        <v>827</v>
      </c>
      <c r="M442" s="93"/>
      <c r="N442" s="93"/>
    </row>
    <row r="443" spans="1:14" x14ac:dyDescent="0.25">
      <c r="A443" s="94" t="s">
        <v>2879</v>
      </c>
      <c r="B443" s="94" t="s">
        <v>1436</v>
      </c>
      <c r="C443" s="94" t="s">
        <v>1372</v>
      </c>
      <c r="D443" s="94" t="s">
        <v>985</v>
      </c>
      <c r="E443" s="94" t="s">
        <v>1177</v>
      </c>
      <c r="F443" s="94" t="s">
        <v>827</v>
      </c>
      <c r="G443" s="94" t="s">
        <v>586</v>
      </c>
      <c r="H443" s="94" t="s">
        <v>586</v>
      </c>
      <c r="I443" s="94" t="s">
        <v>827</v>
      </c>
      <c r="J443" s="94" t="s">
        <v>827</v>
      </c>
      <c r="M443" s="93"/>
      <c r="N443" s="93"/>
    </row>
    <row r="444" spans="1:14" x14ac:dyDescent="0.25">
      <c r="A444" s="94" t="s">
        <v>2880</v>
      </c>
      <c r="B444" s="94" t="s">
        <v>1436</v>
      </c>
      <c r="C444" s="94" t="s">
        <v>1372</v>
      </c>
      <c r="D444" s="94" t="s">
        <v>986</v>
      </c>
      <c r="E444" s="94" t="s">
        <v>1178</v>
      </c>
      <c r="F444" s="94" t="s">
        <v>827</v>
      </c>
      <c r="G444" s="94" t="s">
        <v>586</v>
      </c>
      <c r="H444" s="94" t="s">
        <v>586</v>
      </c>
      <c r="I444" s="94" t="s">
        <v>586</v>
      </c>
      <c r="J444" s="94" t="s">
        <v>586</v>
      </c>
      <c r="M444" s="93"/>
      <c r="N444" s="93"/>
    </row>
    <row r="445" spans="1:14" x14ac:dyDescent="0.25">
      <c r="A445" s="94" t="s">
        <v>2881</v>
      </c>
      <c r="B445" s="94" t="s">
        <v>1436</v>
      </c>
      <c r="C445" s="94" t="s">
        <v>1372</v>
      </c>
      <c r="D445" s="94" t="s">
        <v>986</v>
      </c>
      <c r="E445" s="94" t="s">
        <v>1178</v>
      </c>
      <c r="F445" s="94" t="s">
        <v>827</v>
      </c>
      <c r="G445" s="94" t="s">
        <v>586</v>
      </c>
      <c r="H445" s="94" t="s">
        <v>586</v>
      </c>
      <c r="I445" s="94" t="s">
        <v>586</v>
      </c>
      <c r="J445" s="94" t="s">
        <v>586</v>
      </c>
      <c r="M445" s="93"/>
      <c r="N445" s="93"/>
    </row>
    <row r="446" spans="1:14" x14ac:dyDescent="0.25">
      <c r="A446" s="94" t="s">
        <v>1633</v>
      </c>
      <c r="B446" s="94" t="s">
        <v>1436</v>
      </c>
      <c r="C446" s="94" t="s">
        <v>1372</v>
      </c>
      <c r="D446" s="94" t="s">
        <v>986</v>
      </c>
      <c r="E446" s="94" t="s">
        <v>1178</v>
      </c>
      <c r="F446" s="94" t="s">
        <v>586</v>
      </c>
      <c r="G446" s="94" t="s">
        <v>586</v>
      </c>
      <c r="H446" s="94" t="s">
        <v>586</v>
      </c>
      <c r="I446" s="94" t="s">
        <v>586</v>
      </c>
      <c r="J446" s="94" t="s">
        <v>586</v>
      </c>
      <c r="M446" s="93"/>
      <c r="N446" s="93"/>
    </row>
    <row r="447" spans="1:14" x14ac:dyDescent="0.25">
      <c r="A447" s="94" t="s">
        <v>2882</v>
      </c>
      <c r="B447" s="94" t="s">
        <v>1438</v>
      </c>
      <c r="C447" s="94" t="s">
        <v>1370</v>
      </c>
      <c r="D447" s="94" t="s">
        <v>986</v>
      </c>
      <c r="E447" s="94" t="s">
        <v>1178</v>
      </c>
      <c r="F447" s="94" t="s">
        <v>827</v>
      </c>
      <c r="G447" s="94" t="s">
        <v>586</v>
      </c>
      <c r="H447" s="94" t="s">
        <v>586</v>
      </c>
      <c r="I447" s="94" t="s">
        <v>586</v>
      </c>
      <c r="J447" s="94" t="s">
        <v>586</v>
      </c>
      <c r="M447" s="93"/>
      <c r="N447" s="93"/>
    </row>
    <row r="448" spans="1:14" x14ac:dyDescent="0.25">
      <c r="A448" s="94" t="s">
        <v>2883</v>
      </c>
      <c r="B448" s="94" t="s">
        <v>1438</v>
      </c>
      <c r="C448" s="94" t="s">
        <v>1370</v>
      </c>
      <c r="D448" s="94" t="s">
        <v>986</v>
      </c>
      <c r="E448" s="94" t="s">
        <v>1178</v>
      </c>
      <c r="F448" s="94" t="s">
        <v>827</v>
      </c>
      <c r="G448" s="94" t="s">
        <v>586</v>
      </c>
      <c r="H448" s="94" t="s">
        <v>586</v>
      </c>
      <c r="I448" s="94" t="s">
        <v>586</v>
      </c>
      <c r="J448" s="94" t="s">
        <v>586</v>
      </c>
      <c r="M448" s="93"/>
      <c r="N448" s="93"/>
    </row>
    <row r="449" spans="1:14" x14ac:dyDescent="0.25">
      <c r="A449" s="94" t="s">
        <v>2884</v>
      </c>
      <c r="B449" s="94" t="s">
        <v>1438</v>
      </c>
      <c r="C449" s="94" t="s">
        <v>1370</v>
      </c>
      <c r="D449" s="94" t="s">
        <v>986</v>
      </c>
      <c r="E449" s="94" t="s">
        <v>1178</v>
      </c>
      <c r="F449" s="94" t="s">
        <v>827</v>
      </c>
      <c r="G449" s="94" t="s">
        <v>586</v>
      </c>
      <c r="H449" s="94" t="s">
        <v>586</v>
      </c>
      <c r="I449" s="94" t="s">
        <v>586</v>
      </c>
      <c r="J449" s="94" t="s">
        <v>586</v>
      </c>
      <c r="M449" s="93"/>
      <c r="N449" s="93"/>
    </row>
    <row r="450" spans="1:14" x14ac:dyDescent="0.25">
      <c r="A450" s="94" t="s">
        <v>1634</v>
      </c>
      <c r="B450" s="94" t="s">
        <v>1443</v>
      </c>
      <c r="C450" s="94" t="s">
        <v>1375</v>
      </c>
      <c r="D450" s="94" t="s">
        <v>986</v>
      </c>
      <c r="E450" s="94" t="s">
        <v>1178</v>
      </c>
      <c r="F450" s="94" t="s">
        <v>586</v>
      </c>
      <c r="G450" s="94" t="s">
        <v>586</v>
      </c>
      <c r="H450" s="94" t="s">
        <v>586</v>
      </c>
      <c r="I450" s="94" t="s">
        <v>586</v>
      </c>
      <c r="J450" s="94" t="s">
        <v>586</v>
      </c>
      <c r="M450" s="93"/>
      <c r="N450" s="93"/>
    </row>
    <row r="451" spans="1:14" x14ac:dyDescent="0.25">
      <c r="A451" s="94" t="s">
        <v>1635</v>
      </c>
      <c r="B451" s="94" t="s">
        <v>1443</v>
      </c>
      <c r="C451" s="94" t="s">
        <v>1375</v>
      </c>
      <c r="D451" s="94" t="s">
        <v>988</v>
      </c>
      <c r="E451" s="94" t="s">
        <v>1179</v>
      </c>
      <c r="F451" s="94" t="s">
        <v>586</v>
      </c>
      <c r="G451" s="94" t="s">
        <v>586</v>
      </c>
      <c r="H451" s="94" t="s">
        <v>586</v>
      </c>
      <c r="I451" s="94" t="s">
        <v>586</v>
      </c>
      <c r="J451" s="94" t="s">
        <v>586</v>
      </c>
      <c r="M451" s="93"/>
      <c r="N451" s="93"/>
    </row>
    <row r="452" spans="1:14" x14ac:dyDescent="0.25">
      <c r="A452" s="94" t="s">
        <v>2885</v>
      </c>
      <c r="B452" s="94" t="s">
        <v>1444</v>
      </c>
      <c r="C452" s="94" t="s">
        <v>1358</v>
      </c>
      <c r="D452" s="94" t="s">
        <v>1026</v>
      </c>
      <c r="E452" s="94" t="s">
        <v>1177</v>
      </c>
      <c r="F452" s="94" t="s">
        <v>827</v>
      </c>
      <c r="G452" s="94" t="s">
        <v>586</v>
      </c>
      <c r="H452" s="94" t="s">
        <v>586</v>
      </c>
      <c r="I452" s="94" t="s">
        <v>827</v>
      </c>
      <c r="J452" s="94" t="s">
        <v>827</v>
      </c>
      <c r="M452" s="93"/>
      <c r="N452" s="93"/>
    </row>
    <row r="453" spans="1:14" x14ac:dyDescent="0.25">
      <c r="A453" s="94" t="s">
        <v>2886</v>
      </c>
      <c r="B453" s="94" t="s">
        <v>1444</v>
      </c>
      <c r="C453" s="94" t="s">
        <v>1358</v>
      </c>
      <c r="D453" s="94" t="s">
        <v>1027</v>
      </c>
      <c r="E453" s="94" t="s">
        <v>1178</v>
      </c>
      <c r="F453" s="94" t="s">
        <v>827</v>
      </c>
      <c r="G453" s="94" t="s">
        <v>586</v>
      </c>
      <c r="H453" s="94" t="s">
        <v>586</v>
      </c>
      <c r="I453" s="94" t="s">
        <v>586</v>
      </c>
      <c r="J453" s="94" t="s">
        <v>586</v>
      </c>
      <c r="M453" s="93"/>
      <c r="N453" s="93"/>
    </row>
    <row r="454" spans="1:14" x14ac:dyDescent="0.25">
      <c r="A454" s="94" t="s">
        <v>2887</v>
      </c>
      <c r="B454" s="94" t="s">
        <v>1444</v>
      </c>
      <c r="C454" s="94" t="s">
        <v>1358</v>
      </c>
      <c r="D454" s="94" t="s">
        <v>1027</v>
      </c>
      <c r="E454" s="94" t="s">
        <v>1178</v>
      </c>
      <c r="F454" s="94" t="s">
        <v>827</v>
      </c>
      <c r="G454" s="94" t="s">
        <v>586</v>
      </c>
      <c r="H454" s="94" t="s">
        <v>586</v>
      </c>
      <c r="I454" s="94" t="s">
        <v>586</v>
      </c>
      <c r="J454" s="94" t="s">
        <v>586</v>
      </c>
      <c r="M454" s="93"/>
      <c r="N454" s="93"/>
    </row>
    <row r="455" spans="1:14" x14ac:dyDescent="0.25">
      <c r="A455" s="94" t="s">
        <v>2888</v>
      </c>
      <c r="B455" s="94" t="s">
        <v>1436</v>
      </c>
      <c r="C455" s="94" t="s">
        <v>1372</v>
      </c>
      <c r="D455" s="94" t="s">
        <v>986</v>
      </c>
      <c r="E455" s="94" t="s">
        <v>1178</v>
      </c>
      <c r="F455" s="94" t="s">
        <v>827</v>
      </c>
      <c r="G455" s="94" t="s">
        <v>586</v>
      </c>
      <c r="H455" s="94" t="s">
        <v>586</v>
      </c>
      <c r="I455" s="94" t="s">
        <v>586</v>
      </c>
      <c r="J455" s="94" t="s">
        <v>586</v>
      </c>
      <c r="M455" s="93"/>
      <c r="N455" s="93"/>
    </row>
    <row r="456" spans="1:14" x14ac:dyDescent="0.25">
      <c r="A456" s="94" t="s">
        <v>1636</v>
      </c>
      <c r="B456" s="94" t="s">
        <v>1436</v>
      </c>
      <c r="C456" s="94" t="s">
        <v>1372</v>
      </c>
      <c r="D456" s="94" t="s">
        <v>986</v>
      </c>
      <c r="E456" s="94" t="s">
        <v>1178</v>
      </c>
      <c r="F456" s="94" t="s">
        <v>586</v>
      </c>
      <c r="G456" s="94" t="s">
        <v>586</v>
      </c>
      <c r="H456" s="94" t="s">
        <v>586</v>
      </c>
      <c r="I456" s="94" t="s">
        <v>586</v>
      </c>
      <c r="J456" s="94" t="s">
        <v>586</v>
      </c>
      <c r="M456" s="93"/>
      <c r="N456" s="93"/>
    </row>
    <row r="457" spans="1:14" x14ac:dyDescent="0.25">
      <c r="A457" s="94" t="s">
        <v>2889</v>
      </c>
      <c r="B457" s="94" t="s">
        <v>1443</v>
      </c>
      <c r="C457" s="94" t="s">
        <v>1375</v>
      </c>
      <c r="D457" s="94" t="s">
        <v>988</v>
      </c>
      <c r="E457" s="94" t="s">
        <v>1179</v>
      </c>
      <c r="F457" s="94" t="s">
        <v>586</v>
      </c>
      <c r="G457" s="94" t="s">
        <v>586</v>
      </c>
      <c r="H457" s="94" t="s">
        <v>586</v>
      </c>
      <c r="I457" s="94" t="s">
        <v>586</v>
      </c>
      <c r="J457" s="94" t="s">
        <v>586</v>
      </c>
      <c r="M457" s="93"/>
      <c r="N457" s="93"/>
    </row>
    <row r="458" spans="1:14" x14ac:dyDescent="0.25">
      <c r="A458" s="94" t="s">
        <v>1637</v>
      </c>
      <c r="B458" s="94" t="s">
        <v>1445</v>
      </c>
      <c r="C458" s="94" t="s">
        <v>1377</v>
      </c>
      <c r="D458" s="94" t="s">
        <v>988</v>
      </c>
      <c r="E458" s="94" t="s">
        <v>1179</v>
      </c>
      <c r="F458" s="94" t="s">
        <v>586</v>
      </c>
      <c r="G458" s="94" t="s">
        <v>586</v>
      </c>
      <c r="H458" s="94" t="s">
        <v>586</v>
      </c>
      <c r="I458" s="94" t="s">
        <v>586</v>
      </c>
      <c r="J458" s="94" t="s">
        <v>586</v>
      </c>
      <c r="M458" s="93"/>
      <c r="N458" s="93"/>
    </row>
    <row r="459" spans="1:14" x14ac:dyDescent="0.25">
      <c r="A459" s="94" t="s">
        <v>2890</v>
      </c>
      <c r="B459" s="94" t="s">
        <v>1441</v>
      </c>
      <c r="C459" s="94" t="s">
        <v>1397</v>
      </c>
      <c r="D459" s="94" t="s">
        <v>986</v>
      </c>
      <c r="E459" s="94" t="s">
        <v>1178</v>
      </c>
      <c r="F459" s="94" t="s">
        <v>827</v>
      </c>
      <c r="G459" s="94" t="s">
        <v>586</v>
      </c>
      <c r="H459" s="94" t="s">
        <v>586</v>
      </c>
      <c r="I459" s="94" t="s">
        <v>586</v>
      </c>
      <c r="J459" s="94" t="s">
        <v>586</v>
      </c>
      <c r="M459" s="93"/>
      <c r="N459" s="93"/>
    </row>
    <row r="460" spans="1:14" x14ac:dyDescent="0.25">
      <c r="A460" s="94" t="s">
        <v>2891</v>
      </c>
      <c r="B460" s="94" t="s">
        <v>1441</v>
      </c>
      <c r="C460" s="94" t="s">
        <v>1397</v>
      </c>
      <c r="D460" s="94" t="s">
        <v>986</v>
      </c>
      <c r="E460" s="94" t="s">
        <v>1178</v>
      </c>
      <c r="F460" s="94" t="s">
        <v>827</v>
      </c>
      <c r="G460" s="94" t="s">
        <v>586</v>
      </c>
      <c r="H460" s="94" t="s">
        <v>586</v>
      </c>
      <c r="I460" s="94" t="s">
        <v>586</v>
      </c>
      <c r="J460" s="94" t="s">
        <v>586</v>
      </c>
      <c r="M460" s="93"/>
      <c r="N460" s="93"/>
    </row>
    <row r="461" spans="1:14" x14ac:dyDescent="0.25">
      <c r="A461" s="94" t="s">
        <v>2892</v>
      </c>
      <c r="B461" s="94" t="s">
        <v>1441</v>
      </c>
      <c r="C461" s="94" t="s">
        <v>1397</v>
      </c>
      <c r="D461" s="94" t="s">
        <v>986</v>
      </c>
      <c r="E461" s="94" t="s">
        <v>1178</v>
      </c>
      <c r="F461" s="94" t="s">
        <v>827</v>
      </c>
      <c r="G461" s="94" t="s">
        <v>586</v>
      </c>
      <c r="H461" s="94" t="s">
        <v>586</v>
      </c>
      <c r="I461" s="94" t="s">
        <v>586</v>
      </c>
      <c r="J461" s="94" t="s">
        <v>586</v>
      </c>
      <c r="M461" s="93"/>
      <c r="N461" s="93"/>
    </row>
    <row r="462" spans="1:14" x14ac:dyDescent="0.25">
      <c r="A462" s="94" t="s">
        <v>1638</v>
      </c>
      <c r="B462" s="94" t="s">
        <v>1441</v>
      </c>
      <c r="C462" s="94" t="s">
        <v>1397</v>
      </c>
      <c r="D462" s="94" t="s">
        <v>986</v>
      </c>
      <c r="E462" s="94" t="s">
        <v>1178</v>
      </c>
      <c r="F462" s="94" t="s">
        <v>586</v>
      </c>
      <c r="G462" s="94" t="s">
        <v>586</v>
      </c>
      <c r="H462" s="94" t="s">
        <v>586</v>
      </c>
      <c r="I462" s="94" t="s">
        <v>586</v>
      </c>
      <c r="J462" s="94" t="s">
        <v>586</v>
      </c>
      <c r="M462" s="93"/>
      <c r="N462" s="93"/>
    </row>
    <row r="463" spans="1:14" x14ac:dyDescent="0.25">
      <c r="A463" s="94" t="s">
        <v>2893</v>
      </c>
      <c r="B463" s="94" t="s">
        <v>1439</v>
      </c>
      <c r="C463" s="94" t="s">
        <v>1389</v>
      </c>
      <c r="D463" s="94" t="s">
        <v>984</v>
      </c>
      <c r="E463" s="94" t="s">
        <v>1177</v>
      </c>
      <c r="F463" s="94" t="s">
        <v>827</v>
      </c>
      <c r="G463" s="94" t="s">
        <v>586</v>
      </c>
      <c r="H463" s="94" t="s">
        <v>586</v>
      </c>
      <c r="I463" s="94" t="s">
        <v>827</v>
      </c>
      <c r="J463" s="94" t="s">
        <v>827</v>
      </c>
      <c r="M463" s="93"/>
      <c r="N463" s="93"/>
    </row>
    <row r="464" spans="1:14" x14ac:dyDescent="0.25">
      <c r="A464" s="94" t="s">
        <v>2894</v>
      </c>
      <c r="B464" s="94" t="s">
        <v>1439</v>
      </c>
      <c r="C464" s="94" t="s">
        <v>1389</v>
      </c>
      <c r="D464" s="94" t="s">
        <v>986</v>
      </c>
      <c r="E464" s="94" t="s">
        <v>1178</v>
      </c>
      <c r="F464" s="94" t="s">
        <v>827</v>
      </c>
      <c r="G464" s="94" t="s">
        <v>586</v>
      </c>
      <c r="H464" s="94" t="s">
        <v>586</v>
      </c>
      <c r="I464" s="94" t="s">
        <v>586</v>
      </c>
      <c r="J464" s="94" t="s">
        <v>586</v>
      </c>
      <c r="M464" s="93"/>
      <c r="N464" s="93"/>
    </row>
    <row r="465" spans="1:14" x14ac:dyDescent="0.25">
      <c r="A465" s="94" t="s">
        <v>2895</v>
      </c>
      <c r="B465" s="94" t="s">
        <v>1436</v>
      </c>
      <c r="C465" s="94" t="s">
        <v>1372</v>
      </c>
      <c r="D465" s="94" t="s">
        <v>986</v>
      </c>
      <c r="E465" s="94" t="s">
        <v>1178</v>
      </c>
      <c r="F465" s="94" t="s">
        <v>586</v>
      </c>
      <c r="G465" s="94" t="s">
        <v>586</v>
      </c>
      <c r="H465" s="94" t="s">
        <v>586</v>
      </c>
      <c r="I465" s="94" t="s">
        <v>586</v>
      </c>
      <c r="J465" s="94" t="s">
        <v>586</v>
      </c>
      <c r="M465" s="93"/>
      <c r="N465" s="93"/>
    </row>
    <row r="466" spans="1:14" x14ac:dyDescent="0.25">
      <c r="A466" s="94" t="s">
        <v>2896</v>
      </c>
      <c r="B466" s="94" t="s">
        <v>1436</v>
      </c>
      <c r="C466" s="94" t="s">
        <v>1372</v>
      </c>
      <c r="D466" s="94" t="s">
        <v>986</v>
      </c>
      <c r="E466" s="94" t="s">
        <v>1178</v>
      </c>
      <c r="F466" s="94" t="s">
        <v>827</v>
      </c>
      <c r="G466" s="94" t="s">
        <v>586</v>
      </c>
      <c r="H466" s="94" t="s">
        <v>586</v>
      </c>
      <c r="I466" s="94" t="s">
        <v>586</v>
      </c>
      <c r="J466" s="94" t="s">
        <v>586</v>
      </c>
      <c r="M466" s="93"/>
      <c r="N466" s="93"/>
    </row>
    <row r="467" spans="1:14" x14ac:dyDescent="0.25">
      <c r="A467" s="94" t="s">
        <v>2897</v>
      </c>
      <c r="B467" s="94" t="s">
        <v>1436</v>
      </c>
      <c r="C467" s="94" t="s">
        <v>1372</v>
      </c>
      <c r="D467" s="94" t="s">
        <v>986</v>
      </c>
      <c r="E467" s="94" t="s">
        <v>1178</v>
      </c>
      <c r="F467" s="94" t="s">
        <v>586</v>
      </c>
      <c r="G467" s="94" t="s">
        <v>586</v>
      </c>
      <c r="H467" s="94" t="s">
        <v>586</v>
      </c>
      <c r="I467" s="94" t="s">
        <v>586</v>
      </c>
      <c r="J467" s="94" t="s">
        <v>586</v>
      </c>
      <c r="M467" s="93"/>
      <c r="N467" s="93"/>
    </row>
    <row r="468" spans="1:14" x14ac:dyDescent="0.25">
      <c r="A468" s="94" t="s">
        <v>2898</v>
      </c>
      <c r="B468" s="94" t="s">
        <v>1436</v>
      </c>
      <c r="C468" s="94" t="s">
        <v>1372</v>
      </c>
      <c r="D468" s="94" t="s">
        <v>986</v>
      </c>
      <c r="E468" s="94" t="s">
        <v>1178</v>
      </c>
      <c r="F468" s="94" t="s">
        <v>586</v>
      </c>
      <c r="G468" s="94" t="s">
        <v>586</v>
      </c>
      <c r="H468" s="94" t="s">
        <v>586</v>
      </c>
      <c r="I468" s="94" t="s">
        <v>586</v>
      </c>
      <c r="J468" s="94" t="s">
        <v>586</v>
      </c>
      <c r="M468" s="93"/>
      <c r="N468" s="93"/>
    </row>
    <row r="469" spans="1:14" x14ac:dyDescent="0.25">
      <c r="A469" s="94" t="s">
        <v>2899</v>
      </c>
      <c r="B469" s="94" t="s">
        <v>1437</v>
      </c>
      <c r="C469" s="94" t="s">
        <v>1397</v>
      </c>
      <c r="D469" s="94" t="s">
        <v>882</v>
      </c>
      <c r="E469" s="94" t="s">
        <v>1156</v>
      </c>
      <c r="F469" s="94" t="s">
        <v>827</v>
      </c>
      <c r="G469" s="94" t="s">
        <v>586</v>
      </c>
      <c r="H469" s="94" t="s">
        <v>586</v>
      </c>
      <c r="I469" s="94" t="s">
        <v>586</v>
      </c>
      <c r="J469" s="94" t="s">
        <v>586</v>
      </c>
      <c r="M469" s="93"/>
      <c r="N469" s="93"/>
    </row>
    <row r="470" spans="1:14" x14ac:dyDescent="0.25">
      <c r="A470" s="94" t="s">
        <v>1639</v>
      </c>
      <c r="B470" s="94" t="s">
        <v>1419</v>
      </c>
      <c r="C470" s="94" t="s">
        <v>1384</v>
      </c>
      <c r="D470" s="94" t="s">
        <v>1064</v>
      </c>
      <c r="E470" s="94" t="s">
        <v>1185</v>
      </c>
      <c r="F470" s="94" t="s">
        <v>586</v>
      </c>
      <c r="G470" s="94" t="s">
        <v>586</v>
      </c>
      <c r="H470" s="94" t="s">
        <v>586</v>
      </c>
      <c r="I470" s="94" t="s">
        <v>586</v>
      </c>
      <c r="J470" s="94" t="s">
        <v>586</v>
      </c>
      <c r="M470" s="93"/>
      <c r="N470" s="93"/>
    </row>
    <row r="471" spans="1:14" x14ac:dyDescent="0.25">
      <c r="A471" s="94" t="s">
        <v>1640</v>
      </c>
      <c r="B471" s="94" t="s">
        <v>1446</v>
      </c>
      <c r="C471" s="94" t="s">
        <v>1362</v>
      </c>
      <c r="D471" s="94" t="s">
        <v>1064</v>
      </c>
      <c r="E471" s="94" t="s">
        <v>1185</v>
      </c>
      <c r="F471" s="94" t="s">
        <v>586</v>
      </c>
      <c r="G471" s="94" t="s">
        <v>586</v>
      </c>
      <c r="H471" s="94" t="s">
        <v>586</v>
      </c>
      <c r="I471" s="94" t="s">
        <v>586</v>
      </c>
      <c r="J471" s="94" t="s">
        <v>586</v>
      </c>
      <c r="M471" s="93"/>
      <c r="N471" s="93"/>
    </row>
    <row r="472" spans="1:14" x14ac:dyDescent="0.25">
      <c r="A472" s="94" t="s">
        <v>1641</v>
      </c>
      <c r="B472" s="94" t="s">
        <v>1430</v>
      </c>
      <c r="C472" s="94" t="s">
        <v>1384</v>
      </c>
      <c r="D472" s="94" t="s">
        <v>1050</v>
      </c>
      <c r="E472" s="94" t="s">
        <v>1178</v>
      </c>
      <c r="F472" s="94" t="s">
        <v>586</v>
      </c>
      <c r="G472" s="94" t="s">
        <v>586</v>
      </c>
      <c r="H472" s="94" t="s">
        <v>586</v>
      </c>
      <c r="I472" s="94" t="s">
        <v>586</v>
      </c>
      <c r="J472" s="94" t="s">
        <v>586</v>
      </c>
      <c r="M472" s="93"/>
      <c r="N472" s="93"/>
    </row>
    <row r="473" spans="1:14" x14ac:dyDescent="0.25">
      <c r="A473" s="94" t="s">
        <v>2900</v>
      </c>
      <c r="B473" s="94" t="s">
        <v>1447</v>
      </c>
      <c r="C473" s="94" t="s">
        <v>1362</v>
      </c>
      <c r="D473" s="94" t="s">
        <v>1050</v>
      </c>
      <c r="E473" s="94" t="s">
        <v>1178</v>
      </c>
      <c r="F473" s="94" t="s">
        <v>586</v>
      </c>
      <c r="G473" s="94" t="s">
        <v>586</v>
      </c>
      <c r="H473" s="94" t="s">
        <v>586</v>
      </c>
      <c r="I473" s="94" t="s">
        <v>586</v>
      </c>
      <c r="J473" s="94" t="s">
        <v>586</v>
      </c>
      <c r="M473" s="93"/>
      <c r="N473" s="93"/>
    </row>
    <row r="474" spans="1:14" x14ac:dyDescent="0.25">
      <c r="A474" s="94" t="s">
        <v>2901</v>
      </c>
      <c r="B474" s="94" t="s">
        <v>1448</v>
      </c>
      <c r="C474" s="94" t="s">
        <v>1389</v>
      </c>
      <c r="D474" s="94" t="s">
        <v>1000</v>
      </c>
      <c r="E474" s="94" t="s">
        <v>1186</v>
      </c>
      <c r="F474" s="94" t="s">
        <v>586</v>
      </c>
      <c r="G474" s="94" t="s">
        <v>586</v>
      </c>
      <c r="H474" s="94" t="s">
        <v>586</v>
      </c>
      <c r="I474" s="94" t="s">
        <v>586</v>
      </c>
      <c r="J474" s="94" t="s">
        <v>586</v>
      </c>
      <c r="M474" s="93"/>
      <c r="N474" s="93"/>
    </row>
    <row r="475" spans="1:14" x14ac:dyDescent="0.25">
      <c r="A475" s="94" t="s">
        <v>2902</v>
      </c>
      <c r="B475" s="94" t="s">
        <v>1449</v>
      </c>
      <c r="C475" s="94" t="s">
        <v>1372</v>
      </c>
      <c r="D475" s="94" t="s">
        <v>1001</v>
      </c>
      <c r="E475" s="94" t="s">
        <v>1186</v>
      </c>
      <c r="F475" s="94" t="s">
        <v>586</v>
      </c>
      <c r="G475" s="94" t="s">
        <v>586</v>
      </c>
      <c r="H475" s="94" t="s">
        <v>586</v>
      </c>
      <c r="I475" s="94" t="s">
        <v>586</v>
      </c>
      <c r="J475" s="94" t="s">
        <v>586</v>
      </c>
      <c r="M475" s="93"/>
      <c r="N475" s="93"/>
    </row>
    <row r="476" spans="1:14" x14ac:dyDescent="0.25">
      <c r="A476" s="94" t="s">
        <v>2903</v>
      </c>
      <c r="B476" s="94" t="s">
        <v>1450</v>
      </c>
      <c r="C476" s="94" t="s">
        <v>1370</v>
      </c>
      <c r="D476" s="94" t="s">
        <v>1001</v>
      </c>
      <c r="E476" s="94" t="s">
        <v>1186</v>
      </c>
      <c r="F476" s="94" t="s">
        <v>586</v>
      </c>
      <c r="G476" s="94" t="s">
        <v>586</v>
      </c>
      <c r="H476" s="94" t="s">
        <v>586</v>
      </c>
      <c r="I476" s="94" t="s">
        <v>586</v>
      </c>
      <c r="J476" s="94" t="s">
        <v>586</v>
      </c>
      <c r="M476" s="93"/>
      <c r="N476" s="93"/>
    </row>
    <row r="477" spans="1:14" x14ac:dyDescent="0.25">
      <c r="A477" s="94" t="s">
        <v>1642</v>
      </c>
      <c r="B477" s="94" t="s">
        <v>1451</v>
      </c>
      <c r="C477" s="94" t="s">
        <v>1375</v>
      </c>
      <c r="D477" s="94" t="s">
        <v>1001</v>
      </c>
      <c r="E477" s="94" t="s">
        <v>1186</v>
      </c>
      <c r="F477" s="94" t="s">
        <v>586</v>
      </c>
      <c r="G477" s="94" t="s">
        <v>586</v>
      </c>
      <c r="H477" s="94" t="s">
        <v>586</v>
      </c>
      <c r="I477" s="94" t="s">
        <v>586</v>
      </c>
      <c r="J477" s="94" t="s">
        <v>586</v>
      </c>
      <c r="M477" s="93"/>
      <c r="N477" s="93"/>
    </row>
    <row r="478" spans="1:14" x14ac:dyDescent="0.25">
      <c r="A478" s="94" t="s">
        <v>2904</v>
      </c>
      <c r="B478" s="94" t="s">
        <v>1450</v>
      </c>
      <c r="C478" s="94" t="s">
        <v>1370</v>
      </c>
      <c r="D478" s="94" t="s">
        <v>1001</v>
      </c>
      <c r="E478" s="94" t="s">
        <v>1186</v>
      </c>
      <c r="F478" s="94" t="s">
        <v>586</v>
      </c>
      <c r="G478" s="94" t="s">
        <v>586</v>
      </c>
      <c r="H478" s="94" t="s">
        <v>586</v>
      </c>
      <c r="I478" s="94" t="s">
        <v>586</v>
      </c>
      <c r="J478" s="94" t="s">
        <v>586</v>
      </c>
      <c r="M478" s="93"/>
      <c r="N478" s="93"/>
    </row>
    <row r="479" spans="1:14" x14ac:dyDescent="0.25">
      <c r="A479" s="94" t="s">
        <v>1643</v>
      </c>
      <c r="B479" s="94" t="s">
        <v>1451</v>
      </c>
      <c r="C479" s="94" t="s">
        <v>1375</v>
      </c>
      <c r="D479" s="94" t="s">
        <v>1001</v>
      </c>
      <c r="E479" s="94" t="s">
        <v>1186</v>
      </c>
      <c r="F479" s="94" t="s">
        <v>586</v>
      </c>
      <c r="G479" s="94" t="s">
        <v>586</v>
      </c>
      <c r="H479" s="94" t="s">
        <v>586</v>
      </c>
      <c r="I479" s="94" t="s">
        <v>586</v>
      </c>
      <c r="J479" s="94" t="s">
        <v>586</v>
      </c>
      <c r="M479" s="93"/>
      <c r="N479" s="93"/>
    </row>
    <row r="480" spans="1:14" x14ac:dyDescent="0.25">
      <c r="A480" s="94" t="s">
        <v>2905</v>
      </c>
      <c r="B480" s="94" t="s">
        <v>1452</v>
      </c>
      <c r="C480" s="94" t="s">
        <v>1397</v>
      </c>
      <c r="D480" s="94" t="s">
        <v>965</v>
      </c>
      <c r="E480" s="94" t="s">
        <v>1170</v>
      </c>
      <c r="F480" s="94" t="s">
        <v>827</v>
      </c>
      <c r="G480" s="94" t="s">
        <v>586</v>
      </c>
      <c r="H480" s="94" t="s">
        <v>586</v>
      </c>
      <c r="I480" s="94" t="s">
        <v>827</v>
      </c>
      <c r="J480" s="94" t="s">
        <v>827</v>
      </c>
      <c r="M480" s="93"/>
      <c r="N480" s="93"/>
    </row>
    <row r="481" spans="1:14" x14ac:dyDescent="0.25">
      <c r="A481" s="94" t="s">
        <v>2906</v>
      </c>
      <c r="B481" s="94" t="s">
        <v>1452</v>
      </c>
      <c r="C481" s="94" t="s">
        <v>1397</v>
      </c>
      <c r="D481" s="94" t="s">
        <v>965</v>
      </c>
      <c r="E481" s="94" t="s">
        <v>1170</v>
      </c>
      <c r="F481" s="94" t="s">
        <v>827</v>
      </c>
      <c r="G481" s="94" t="s">
        <v>586</v>
      </c>
      <c r="H481" s="94" t="s">
        <v>586</v>
      </c>
      <c r="I481" s="94" t="s">
        <v>827</v>
      </c>
      <c r="J481" s="94" t="s">
        <v>827</v>
      </c>
      <c r="M481" s="93"/>
      <c r="N481" s="93"/>
    </row>
    <row r="482" spans="1:14" x14ac:dyDescent="0.25">
      <c r="A482" s="94" t="s">
        <v>2907</v>
      </c>
      <c r="B482" s="94" t="s">
        <v>1452</v>
      </c>
      <c r="C482" s="94" t="s">
        <v>1397</v>
      </c>
      <c r="D482" s="94" t="s">
        <v>989</v>
      </c>
      <c r="E482" s="94" t="s">
        <v>1170</v>
      </c>
      <c r="F482" s="94" t="s">
        <v>827</v>
      </c>
      <c r="G482" s="94" t="s">
        <v>586</v>
      </c>
      <c r="H482" s="94" t="s">
        <v>586</v>
      </c>
      <c r="I482" s="94" t="s">
        <v>827</v>
      </c>
      <c r="J482" s="94" t="s">
        <v>827</v>
      </c>
      <c r="M482" s="93"/>
      <c r="N482" s="93"/>
    </row>
    <row r="483" spans="1:14" x14ac:dyDescent="0.25">
      <c r="A483" s="94" t="s">
        <v>2908</v>
      </c>
      <c r="B483" s="94" t="s">
        <v>1452</v>
      </c>
      <c r="C483" s="94" t="s">
        <v>1397</v>
      </c>
      <c r="D483" s="94" t="s">
        <v>989</v>
      </c>
      <c r="E483" s="94" t="s">
        <v>1170</v>
      </c>
      <c r="F483" s="94" t="s">
        <v>827</v>
      </c>
      <c r="G483" s="94" t="s">
        <v>586</v>
      </c>
      <c r="H483" s="94" t="s">
        <v>586</v>
      </c>
      <c r="I483" s="94" t="s">
        <v>827</v>
      </c>
      <c r="J483" s="94" t="s">
        <v>827</v>
      </c>
      <c r="M483" s="93"/>
      <c r="N483" s="93"/>
    </row>
    <row r="484" spans="1:14" x14ac:dyDescent="0.25">
      <c r="A484" s="94" t="s">
        <v>2909</v>
      </c>
      <c r="B484" s="94" t="s">
        <v>1452</v>
      </c>
      <c r="C484" s="94" t="s">
        <v>1397</v>
      </c>
      <c r="D484" s="94" t="s">
        <v>990</v>
      </c>
      <c r="E484" s="94" t="s">
        <v>1170</v>
      </c>
      <c r="F484" s="94" t="s">
        <v>827</v>
      </c>
      <c r="G484" s="94" t="s">
        <v>586</v>
      </c>
      <c r="H484" s="94" t="s">
        <v>586</v>
      </c>
      <c r="I484" s="94" t="s">
        <v>827</v>
      </c>
      <c r="J484" s="94" t="s">
        <v>827</v>
      </c>
      <c r="M484" s="93"/>
      <c r="N484" s="93"/>
    </row>
    <row r="485" spans="1:14" x14ac:dyDescent="0.25">
      <c r="A485" s="94" t="s">
        <v>2910</v>
      </c>
      <c r="B485" s="94" t="s">
        <v>1452</v>
      </c>
      <c r="C485" s="94" t="s">
        <v>1397</v>
      </c>
      <c r="D485" s="94" t="s">
        <v>991</v>
      </c>
      <c r="E485" s="94" t="s">
        <v>1170</v>
      </c>
      <c r="F485" s="94" t="s">
        <v>827</v>
      </c>
      <c r="G485" s="94" t="s">
        <v>586</v>
      </c>
      <c r="H485" s="94" t="s">
        <v>586</v>
      </c>
      <c r="I485" s="94" t="s">
        <v>586</v>
      </c>
      <c r="J485" s="94" t="s">
        <v>827</v>
      </c>
      <c r="M485" s="93"/>
      <c r="N485" s="93"/>
    </row>
    <row r="486" spans="1:14" x14ac:dyDescent="0.25">
      <c r="A486" s="94" t="s">
        <v>2911</v>
      </c>
      <c r="B486" s="94" t="s">
        <v>1452</v>
      </c>
      <c r="C486" s="94" t="s">
        <v>1397</v>
      </c>
      <c r="D486" s="94" t="s">
        <v>991</v>
      </c>
      <c r="E486" s="94" t="s">
        <v>1170</v>
      </c>
      <c r="F486" s="94" t="s">
        <v>586</v>
      </c>
      <c r="G486" s="94" t="s">
        <v>586</v>
      </c>
      <c r="H486" s="94" t="s">
        <v>586</v>
      </c>
      <c r="I486" s="94" t="s">
        <v>586</v>
      </c>
      <c r="J486" s="94" t="s">
        <v>827</v>
      </c>
      <c r="M486" s="93"/>
      <c r="N486" s="93"/>
    </row>
    <row r="487" spans="1:14" x14ac:dyDescent="0.25">
      <c r="A487" s="94" t="s">
        <v>2912</v>
      </c>
      <c r="B487" s="94" t="s">
        <v>1453</v>
      </c>
      <c r="C487" s="94" t="s">
        <v>1372</v>
      </c>
      <c r="D487" s="94" t="s">
        <v>966</v>
      </c>
      <c r="E487" s="94" t="s">
        <v>1170</v>
      </c>
      <c r="F487" s="94" t="s">
        <v>827</v>
      </c>
      <c r="G487" s="94" t="s">
        <v>586</v>
      </c>
      <c r="H487" s="94" t="s">
        <v>586</v>
      </c>
      <c r="I487" s="94" t="s">
        <v>827</v>
      </c>
      <c r="J487" s="94" t="s">
        <v>827</v>
      </c>
      <c r="M487" s="93"/>
      <c r="N487" s="93"/>
    </row>
    <row r="488" spans="1:14" x14ac:dyDescent="0.25">
      <c r="A488" s="94" t="s">
        <v>2913</v>
      </c>
      <c r="B488" s="94" t="s">
        <v>1453</v>
      </c>
      <c r="C488" s="94" t="s">
        <v>1372</v>
      </c>
      <c r="D488" s="94" t="s">
        <v>966</v>
      </c>
      <c r="E488" s="94" t="s">
        <v>1170</v>
      </c>
      <c r="F488" s="94" t="s">
        <v>586</v>
      </c>
      <c r="G488" s="94" t="s">
        <v>586</v>
      </c>
      <c r="H488" s="94" t="s">
        <v>586</v>
      </c>
      <c r="I488" s="94" t="s">
        <v>827</v>
      </c>
      <c r="J488" s="94" t="s">
        <v>827</v>
      </c>
      <c r="M488" s="93"/>
      <c r="N488" s="93"/>
    </row>
    <row r="489" spans="1:14" x14ac:dyDescent="0.25">
      <c r="A489" s="94" t="s">
        <v>1644</v>
      </c>
      <c r="B489" s="94" t="s">
        <v>1453</v>
      </c>
      <c r="C489" s="94" t="s">
        <v>1372</v>
      </c>
      <c r="D489" s="94" t="s">
        <v>967</v>
      </c>
      <c r="E489" s="94" t="s">
        <v>1171</v>
      </c>
      <c r="F489" s="94" t="s">
        <v>586</v>
      </c>
      <c r="G489" s="94" t="s">
        <v>586</v>
      </c>
      <c r="H489" s="94" t="s">
        <v>586</v>
      </c>
      <c r="I489" s="94" t="s">
        <v>586</v>
      </c>
      <c r="J489" s="94" t="s">
        <v>586</v>
      </c>
      <c r="M489" s="93"/>
      <c r="N489" s="93"/>
    </row>
    <row r="490" spans="1:14" x14ac:dyDescent="0.25">
      <c r="A490" s="94" t="s">
        <v>2914</v>
      </c>
      <c r="B490" s="94" t="s">
        <v>1454</v>
      </c>
      <c r="C490" s="94" t="s">
        <v>1370</v>
      </c>
      <c r="D490" s="94" t="s">
        <v>968</v>
      </c>
      <c r="E490" s="94" t="s">
        <v>1170</v>
      </c>
      <c r="F490" s="94" t="s">
        <v>827</v>
      </c>
      <c r="G490" s="94" t="s">
        <v>586</v>
      </c>
      <c r="H490" s="94" t="s">
        <v>586</v>
      </c>
      <c r="I490" s="94" t="s">
        <v>586</v>
      </c>
      <c r="J490" s="94" t="s">
        <v>827</v>
      </c>
      <c r="M490" s="93"/>
      <c r="N490" s="93"/>
    </row>
    <row r="491" spans="1:14" x14ac:dyDescent="0.25">
      <c r="A491" s="94" t="s">
        <v>2915</v>
      </c>
      <c r="B491" s="94" t="s">
        <v>1454</v>
      </c>
      <c r="C491" s="94" t="s">
        <v>1370</v>
      </c>
      <c r="D491" s="94" t="s">
        <v>968</v>
      </c>
      <c r="E491" s="94" t="s">
        <v>1170</v>
      </c>
      <c r="F491" s="94" t="s">
        <v>827</v>
      </c>
      <c r="G491" s="94" t="s">
        <v>586</v>
      </c>
      <c r="H491" s="94" t="s">
        <v>586</v>
      </c>
      <c r="I491" s="94" t="s">
        <v>586</v>
      </c>
      <c r="J491" s="94" t="s">
        <v>827</v>
      </c>
      <c r="M491" s="93"/>
      <c r="N491" s="93"/>
    </row>
    <row r="492" spans="1:14" x14ac:dyDescent="0.25">
      <c r="A492" s="94" t="s">
        <v>2916</v>
      </c>
      <c r="B492" s="94" t="s">
        <v>1455</v>
      </c>
      <c r="C492" s="94" t="s">
        <v>1397</v>
      </c>
      <c r="D492" s="94" t="s">
        <v>870</v>
      </c>
      <c r="E492" s="94" t="s">
        <v>1149</v>
      </c>
      <c r="F492" s="94" t="s">
        <v>827</v>
      </c>
      <c r="G492" s="94" t="s">
        <v>586</v>
      </c>
      <c r="H492" s="94" t="s">
        <v>586</v>
      </c>
      <c r="I492" s="94" t="s">
        <v>586</v>
      </c>
      <c r="J492" s="94" t="s">
        <v>586</v>
      </c>
      <c r="M492" s="93"/>
      <c r="N492" s="93"/>
    </row>
    <row r="493" spans="1:14" x14ac:dyDescent="0.25">
      <c r="A493" s="94" t="s">
        <v>2917</v>
      </c>
      <c r="B493" s="94" t="s">
        <v>1455</v>
      </c>
      <c r="C493" s="94" t="s">
        <v>1397</v>
      </c>
      <c r="D493" s="94" t="s">
        <v>870</v>
      </c>
      <c r="E493" s="94" t="s">
        <v>1149</v>
      </c>
      <c r="F493" s="94" t="s">
        <v>827</v>
      </c>
      <c r="G493" s="94" t="s">
        <v>586</v>
      </c>
      <c r="H493" s="94" t="s">
        <v>586</v>
      </c>
      <c r="I493" s="94" t="s">
        <v>586</v>
      </c>
      <c r="J493" s="94" t="s">
        <v>586</v>
      </c>
      <c r="M493" s="93"/>
      <c r="N493" s="93"/>
    </row>
    <row r="494" spans="1:14" x14ac:dyDescent="0.25">
      <c r="A494" s="94" t="s">
        <v>2918</v>
      </c>
      <c r="B494" s="94" t="s">
        <v>1455</v>
      </c>
      <c r="C494" s="94" t="s">
        <v>1397</v>
      </c>
      <c r="D494" s="94" t="s">
        <v>870</v>
      </c>
      <c r="E494" s="94" t="s">
        <v>1149</v>
      </c>
      <c r="F494" s="94" t="s">
        <v>827</v>
      </c>
      <c r="G494" s="94" t="s">
        <v>586</v>
      </c>
      <c r="H494" s="94" t="s">
        <v>586</v>
      </c>
      <c r="I494" s="94" t="s">
        <v>586</v>
      </c>
      <c r="J494" s="94" t="s">
        <v>586</v>
      </c>
      <c r="M494" s="93"/>
      <c r="N494" s="93"/>
    </row>
    <row r="495" spans="1:14" x14ac:dyDescent="0.25">
      <c r="A495" s="94" t="s">
        <v>2919</v>
      </c>
      <c r="B495" s="94" t="s">
        <v>1455</v>
      </c>
      <c r="C495" s="94" t="s">
        <v>1397</v>
      </c>
      <c r="D495" s="94" t="s">
        <v>870</v>
      </c>
      <c r="E495" s="94" t="s">
        <v>1149</v>
      </c>
      <c r="F495" s="94" t="s">
        <v>827</v>
      </c>
      <c r="G495" s="94" t="s">
        <v>586</v>
      </c>
      <c r="H495" s="94" t="s">
        <v>586</v>
      </c>
      <c r="I495" s="94" t="s">
        <v>586</v>
      </c>
      <c r="J495" s="94" t="s">
        <v>586</v>
      </c>
      <c r="M495" s="93"/>
      <c r="N495" s="93"/>
    </row>
    <row r="496" spans="1:14" x14ac:dyDescent="0.25">
      <c r="A496" s="94" t="s">
        <v>2920</v>
      </c>
      <c r="B496" s="94" t="s">
        <v>1455</v>
      </c>
      <c r="C496" s="94" t="s">
        <v>1397</v>
      </c>
      <c r="D496" s="94" t="s">
        <v>870</v>
      </c>
      <c r="E496" s="94" t="s">
        <v>1149</v>
      </c>
      <c r="F496" s="94" t="s">
        <v>586</v>
      </c>
      <c r="G496" s="94" t="s">
        <v>586</v>
      </c>
      <c r="H496" s="94" t="s">
        <v>586</v>
      </c>
      <c r="I496" s="94" t="s">
        <v>586</v>
      </c>
      <c r="J496" s="94" t="s">
        <v>586</v>
      </c>
      <c r="M496" s="93"/>
      <c r="N496" s="93"/>
    </row>
    <row r="497" spans="1:14" x14ac:dyDescent="0.25">
      <c r="A497" s="94" t="s">
        <v>2921</v>
      </c>
      <c r="B497" s="94" t="s">
        <v>1455</v>
      </c>
      <c r="C497" s="94" t="s">
        <v>1397</v>
      </c>
      <c r="D497" s="94" t="s">
        <v>870</v>
      </c>
      <c r="E497" s="94" t="s">
        <v>1149</v>
      </c>
      <c r="F497" s="94" t="s">
        <v>827</v>
      </c>
      <c r="G497" s="94" t="s">
        <v>586</v>
      </c>
      <c r="H497" s="94" t="s">
        <v>586</v>
      </c>
      <c r="I497" s="94" t="s">
        <v>586</v>
      </c>
      <c r="J497" s="94" t="s">
        <v>586</v>
      </c>
      <c r="M497" s="93"/>
      <c r="N497" s="93"/>
    </row>
    <row r="498" spans="1:14" x14ac:dyDescent="0.25">
      <c r="A498" s="94" t="s">
        <v>2922</v>
      </c>
      <c r="B498" s="94" t="s">
        <v>1455</v>
      </c>
      <c r="C498" s="94" t="s">
        <v>1397</v>
      </c>
      <c r="D498" s="94" t="s">
        <v>870</v>
      </c>
      <c r="E498" s="94" t="s">
        <v>1149</v>
      </c>
      <c r="F498" s="94" t="s">
        <v>586</v>
      </c>
      <c r="G498" s="94" t="s">
        <v>586</v>
      </c>
      <c r="H498" s="94" t="s">
        <v>586</v>
      </c>
      <c r="I498" s="94" t="s">
        <v>586</v>
      </c>
      <c r="J498" s="94" t="s">
        <v>586</v>
      </c>
      <c r="M498" s="93"/>
      <c r="N498" s="93"/>
    </row>
    <row r="499" spans="1:14" x14ac:dyDescent="0.25">
      <c r="A499" s="94" t="s">
        <v>2923</v>
      </c>
      <c r="B499" s="94" t="s">
        <v>1452</v>
      </c>
      <c r="C499" s="94" t="s">
        <v>1397</v>
      </c>
      <c r="D499" s="94" t="s">
        <v>965</v>
      </c>
      <c r="E499" s="94" t="s">
        <v>1170</v>
      </c>
      <c r="F499" s="94" t="s">
        <v>586</v>
      </c>
      <c r="G499" s="94" t="s">
        <v>586</v>
      </c>
      <c r="H499" s="94" t="s">
        <v>586</v>
      </c>
      <c r="I499" s="94" t="s">
        <v>827</v>
      </c>
      <c r="J499" s="94" t="s">
        <v>827</v>
      </c>
      <c r="M499" s="93"/>
      <c r="N499" s="93"/>
    </row>
    <row r="500" spans="1:14" x14ac:dyDescent="0.25">
      <c r="A500" s="94" t="s">
        <v>2924</v>
      </c>
      <c r="B500" s="94" t="s">
        <v>1455</v>
      </c>
      <c r="C500" s="94" t="s">
        <v>1397</v>
      </c>
      <c r="D500" s="94" t="s">
        <v>870</v>
      </c>
      <c r="E500" s="94" t="s">
        <v>1149</v>
      </c>
      <c r="F500" s="94" t="s">
        <v>827</v>
      </c>
      <c r="G500" s="94" t="s">
        <v>586</v>
      </c>
      <c r="H500" s="94" t="s">
        <v>586</v>
      </c>
      <c r="I500" s="94" t="s">
        <v>586</v>
      </c>
      <c r="J500" s="94" t="s">
        <v>586</v>
      </c>
      <c r="M500" s="93"/>
      <c r="N500" s="93"/>
    </row>
    <row r="501" spans="1:14" x14ac:dyDescent="0.25">
      <c r="A501" s="94" t="s">
        <v>2925</v>
      </c>
      <c r="B501" s="94" t="s">
        <v>1455</v>
      </c>
      <c r="C501" s="94" t="s">
        <v>1397</v>
      </c>
      <c r="D501" s="94" t="s">
        <v>870</v>
      </c>
      <c r="E501" s="94" t="s">
        <v>1149</v>
      </c>
      <c r="F501" s="94" t="s">
        <v>827</v>
      </c>
      <c r="G501" s="94" t="s">
        <v>586</v>
      </c>
      <c r="H501" s="94" t="s">
        <v>586</v>
      </c>
      <c r="I501" s="94" t="s">
        <v>586</v>
      </c>
      <c r="J501" s="94" t="s">
        <v>586</v>
      </c>
      <c r="M501" s="93"/>
      <c r="N501" s="93"/>
    </row>
    <row r="502" spans="1:14" x14ac:dyDescent="0.25">
      <c r="A502" s="94" t="s">
        <v>2926</v>
      </c>
      <c r="B502" s="94" t="s">
        <v>1455</v>
      </c>
      <c r="C502" s="94" t="s">
        <v>1397</v>
      </c>
      <c r="D502" s="94" t="s">
        <v>870</v>
      </c>
      <c r="E502" s="94" t="s">
        <v>1149</v>
      </c>
      <c r="F502" s="94" t="s">
        <v>827</v>
      </c>
      <c r="G502" s="94" t="s">
        <v>586</v>
      </c>
      <c r="H502" s="94" t="s">
        <v>586</v>
      </c>
      <c r="I502" s="94" t="s">
        <v>586</v>
      </c>
      <c r="J502" s="94" t="s">
        <v>586</v>
      </c>
      <c r="M502" s="93"/>
      <c r="N502" s="93"/>
    </row>
    <row r="503" spans="1:14" x14ac:dyDescent="0.25">
      <c r="A503" s="94" t="s">
        <v>2927</v>
      </c>
      <c r="B503" s="94" t="s">
        <v>1455</v>
      </c>
      <c r="C503" s="94" t="s">
        <v>1397</v>
      </c>
      <c r="D503" s="94" t="s">
        <v>870</v>
      </c>
      <c r="E503" s="94" t="s">
        <v>1149</v>
      </c>
      <c r="F503" s="94" t="s">
        <v>586</v>
      </c>
      <c r="G503" s="94" t="s">
        <v>586</v>
      </c>
      <c r="H503" s="94" t="s">
        <v>586</v>
      </c>
      <c r="I503" s="94" t="s">
        <v>586</v>
      </c>
      <c r="J503" s="94" t="s">
        <v>586</v>
      </c>
      <c r="M503" s="93"/>
      <c r="N503" s="93"/>
    </row>
    <row r="504" spans="1:14" x14ac:dyDescent="0.25">
      <c r="A504" s="94" t="s">
        <v>2928</v>
      </c>
      <c r="B504" s="94" t="s">
        <v>1455</v>
      </c>
      <c r="C504" s="94" t="s">
        <v>1397</v>
      </c>
      <c r="D504" s="94" t="s">
        <v>870</v>
      </c>
      <c r="E504" s="94" t="s">
        <v>1149</v>
      </c>
      <c r="F504" s="94" t="s">
        <v>827</v>
      </c>
      <c r="G504" s="94" t="s">
        <v>586</v>
      </c>
      <c r="H504" s="94" t="s">
        <v>586</v>
      </c>
      <c r="I504" s="94" t="s">
        <v>586</v>
      </c>
      <c r="J504" s="94" t="s">
        <v>586</v>
      </c>
      <c r="M504" s="93"/>
      <c r="N504" s="93"/>
    </row>
    <row r="505" spans="1:14" x14ac:dyDescent="0.25">
      <c r="A505" s="94" t="s">
        <v>1645</v>
      </c>
      <c r="B505" s="94" t="s">
        <v>1455</v>
      </c>
      <c r="C505" s="94" t="s">
        <v>1397</v>
      </c>
      <c r="D505" s="94" t="s">
        <v>870</v>
      </c>
      <c r="E505" s="94" t="s">
        <v>1149</v>
      </c>
      <c r="F505" s="94" t="s">
        <v>586</v>
      </c>
      <c r="G505" s="94" t="s">
        <v>586</v>
      </c>
      <c r="H505" s="94" t="s">
        <v>586</v>
      </c>
      <c r="I505" s="94" t="s">
        <v>586</v>
      </c>
      <c r="J505" s="94" t="s">
        <v>586</v>
      </c>
      <c r="M505" s="93"/>
      <c r="N505" s="93"/>
    </row>
    <row r="506" spans="1:14" x14ac:dyDescent="0.25">
      <c r="A506" s="94" t="s">
        <v>2929</v>
      </c>
      <c r="B506" s="94" t="s">
        <v>1455</v>
      </c>
      <c r="C506" s="94" t="s">
        <v>1397</v>
      </c>
      <c r="D506" s="94" t="s">
        <v>870</v>
      </c>
      <c r="E506" s="94" t="s">
        <v>1149</v>
      </c>
      <c r="F506" s="94" t="s">
        <v>827</v>
      </c>
      <c r="G506" s="94" t="s">
        <v>586</v>
      </c>
      <c r="H506" s="94" t="s">
        <v>586</v>
      </c>
      <c r="I506" s="94" t="s">
        <v>586</v>
      </c>
      <c r="J506" s="94" t="s">
        <v>586</v>
      </c>
      <c r="M506" s="93"/>
      <c r="N506" s="93"/>
    </row>
    <row r="507" spans="1:14" x14ac:dyDescent="0.25">
      <c r="A507" s="94" t="s">
        <v>2930</v>
      </c>
      <c r="B507" s="94" t="s">
        <v>1452</v>
      </c>
      <c r="C507" s="94" t="s">
        <v>1397</v>
      </c>
      <c r="D507" s="94" t="s">
        <v>965</v>
      </c>
      <c r="E507" s="94" t="s">
        <v>1170</v>
      </c>
      <c r="F507" s="94" t="s">
        <v>827</v>
      </c>
      <c r="G507" s="94" t="s">
        <v>586</v>
      </c>
      <c r="H507" s="94" t="s">
        <v>586</v>
      </c>
      <c r="I507" s="94" t="s">
        <v>827</v>
      </c>
      <c r="J507" s="94" t="s">
        <v>827</v>
      </c>
      <c r="M507" s="93"/>
      <c r="N507" s="93"/>
    </row>
    <row r="508" spans="1:14" x14ac:dyDescent="0.25">
      <c r="A508" s="94" t="s">
        <v>2931</v>
      </c>
      <c r="B508" s="94" t="s">
        <v>1452</v>
      </c>
      <c r="C508" s="94" t="s">
        <v>1397</v>
      </c>
      <c r="D508" s="94" t="s">
        <v>965</v>
      </c>
      <c r="E508" s="94" t="s">
        <v>1170</v>
      </c>
      <c r="F508" s="94" t="s">
        <v>827</v>
      </c>
      <c r="G508" s="94" t="s">
        <v>586</v>
      </c>
      <c r="H508" s="94" t="s">
        <v>586</v>
      </c>
      <c r="I508" s="94" t="s">
        <v>827</v>
      </c>
      <c r="J508" s="94" t="s">
        <v>827</v>
      </c>
      <c r="M508" s="93"/>
      <c r="N508" s="93"/>
    </row>
    <row r="509" spans="1:14" x14ac:dyDescent="0.25">
      <c r="A509" s="94" t="s">
        <v>2932</v>
      </c>
      <c r="B509" s="94" t="s">
        <v>1452</v>
      </c>
      <c r="C509" s="94" t="s">
        <v>1397</v>
      </c>
      <c r="D509" s="94" t="s">
        <v>965</v>
      </c>
      <c r="E509" s="94" t="s">
        <v>1170</v>
      </c>
      <c r="F509" s="94" t="s">
        <v>827</v>
      </c>
      <c r="G509" s="94" t="s">
        <v>586</v>
      </c>
      <c r="H509" s="94" t="s">
        <v>586</v>
      </c>
      <c r="I509" s="94" t="s">
        <v>827</v>
      </c>
      <c r="J509" s="94" t="s">
        <v>827</v>
      </c>
      <c r="M509" s="93"/>
      <c r="N509" s="93"/>
    </row>
    <row r="510" spans="1:14" x14ac:dyDescent="0.25">
      <c r="A510" s="94" t="s">
        <v>2933</v>
      </c>
      <c r="B510" s="94" t="s">
        <v>1452</v>
      </c>
      <c r="C510" s="94" t="s">
        <v>1397</v>
      </c>
      <c r="D510" s="94" t="s">
        <v>965</v>
      </c>
      <c r="E510" s="94" t="s">
        <v>1170</v>
      </c>
      <c r="F510" s="94" t="s">
        <v>827</v>
      </c>
      <c r="G510" s="94" t="s">
        <v>586</v>
      </c>
      <c r="H510" s="94" t="s">
        <v>586</v>
      </c>
      <c r="I510" s="94" t="s">
        <v>827</v>
      </c>
      <c r="J510" s="94" t="s">
        <v>827</v>
      </c>
      <c r="M510" s="93"/>
      <c r="N510" s="93"/>
    </row>
    <row r="511" spans="1:14" x14ac:dyDescent="0.25">
      <c r="A511" s="94" t="s">
        <v>2934</v>
      </c>
      <c r="B511" s="94" t="s">
        <v>1452</v>
      </c>
      <c r="C511" s="94" t="s">
        <v>1397</v>
      </c>
      <c r="D511" s="94" t="s">
        <v>966</v>
      </c>
      <c r="E511" s="94" t="s">
        <v>1170</v>
      </c>
      <c r="F511" s="94" t="s">
        <v>827</v>
      </c>
      <c r="G511" s="94" t="s">
        <v>586</v>
      </c>
      <c r="H511" s="94" t="s">
        <v>586</v>
      </c>
      <c r="I511" s="94" t="s">
        <v>827</v>
      </c>
      <c r="J511" s="94" t="s">
        <v>827</v>
      </c>
      <c r="M511" s="93"/>
      <c r="N511" s="93"/>
    </row>
    <row r="512" spans="1:14" x14ac:dyDescent="0.25">
      <c r="A512" s="94" t="s">
        <v>2935</v>
      </c>
      <c r="B512" s="94" t="s">
        <v>1452</v>
      </c>
      <c r="C512" s="94" t="s">
        <v>1397</v>
      </c>
      <c r="D512" s="94" t="s">
        <v>966</v>
      </c>
      <c r="E512" s="94" t="s">
        <v>1170</v>
      </c>
      <c r="F512" s="94" t="s">
        <v>827</v>
      </c>
      <c r="G512" s="94" t="s">
        <v>586</v>
      </c>
      <c r="H512" s="94" t="s">
        <v>586</v>
      </c>
      <c r="I512" s="94" t="s">
        <v>827</v>
      </c>
      <c r="J512" s="94" t="s">
        <v>827</v>
      </c>
      <c r="M512" s="93"/>
      <c r="N512" s="93"/>
    </row>
    <row r="513" spans="1:14" x14ac:dyDescent="0.25">
      <c r="A513" s="94" t="s">
        <v>2936</v>
      </c>
      <c r="B513" s="94" t="s">
        <v>1452</v>
      </c>
      <c r="C513" s="94" t="s">
        <v>1397</v>
      </c>
      <c r="D513" s="94" t="s">
        <v>967</v>
      </c>
      <c r="E513" s="94" t="s">
        <v>1171</v>
      </c>
      <c r="F513" s="94" t="s">
        <v>586</v>
      </c>
      <c r="G513" s="94" t="s">
        <v>586</v>
      </c>
      <c r="H513" s="94" t="s">
        <v>586</v>
      </c>
      <c r="I513" s="94" t="s">
        <v>586</v>
      </c>
      <c r="J513" s="94" t="s">
        <v>586</v>
      </c>
      <c r="M513" s="93"/>
      <c r="N513" s="93"/>
    </row>
    <row r="514" spans="1:14" x14ac:dyDescent="0.25">
      <c r="A514" s="94" t="s">
        <v>2937</v>
      </c>
      <c r="B514" s="94" t="s">
        <v>1455</v>
      </c>
      <c r="C514" s="94" t="s">
        <v>1397</v>
      </c>
      <c r="D514" s="94" t="s">
        <v>866</v>
      </c>
      <c r="E514" s="94" t="s">
        <v>1147</v>
      </c>
      <c r="F514" s="94" t="s">
        <v>827</v>
      </c>
      <c r="G514" s="94" t="s">
        <v>586</v>
      </c>
      <c r="H514" s="94" t="s">
        <v>586</v>
      </c>
      <c r="I514" s="94" t="s">
        <v>827</v>
      </c>
      <c r="J514" s="94" t="s">
        <v>827</v>
      </c>
      <c r="M514" s="93"/>
      <c r="N514" s="93"/>
    </row>
    <row r="515" spans="1:14" x14ac:dyDescent="0.25">
      <c r="A515" s="94" t="s">
        <v>2938</v>
      </c>
      <c r="B515" s="94" t="s">
        <v>1455</v>
      </c>
      <c r="C515" s="94" t="s">
        <v>1397</v>
      </c>
      <c r="D515" s="94" t="s">
        <v>866</v>
      </c>
      <c r="E515" s="94" t="s">
        <v>1147</v>
      </c>
      <c r="F515" s="94" t="s">
        <v>827</v>
      </c>
      <c r="G515" s="94" t="s">
        <v>586</v>
      </c>
      <c r="H515" s="94" t="s">
        <v>586</v>
      </c>
      <c r="I515" s="94" t="s">
        <v>827</v>
      </c>
      <c r="J515" s="94" t="s">
        <v>827</v>
      </c>
      <c r="M515" s="93"/>
      <c r="N515" s="93"/>
    </row>
    <row r="516" spans="1:14" x14ac:dyDescent="0.25">
      <c r="A516" s="94" t="s">
        <v>2939</v>
      </c>
      <c r="B516" s="94" t="s">
        <v>1455</v>
      </c>
      <c r="C516" s="94" t="s">
        <v>1397</v>
      </c>
      <c r="D516" s="94" t="s">
        <v>867</v>
      </c>
      <c r="E516" s="94" t="s">
        <v>1148</v>
      </c>
      <c r="F516" s="94" t="s">
        <v>827</v>
      </c>
      <c r="G516" s="94" t="s">
        <v>586</v>
      </c>
      <c r="H516" s="94" t="s">
        <v>586</v>
      </c>
      <c r="I516" s="94" t="s">
        <v>827</v>
      </c>
      <c r="J516" s="94" t="s">
        <v>827</v>
      </c>
      <c r="M516" s="93"/>
      <c r="N516" s="93"/>
    </row>
    <row r="517" spans="1:14" x14ac:dyDescent="0.25">
      <c r="A517" s="94" t="s">
        <v>2940</v>
      </c>
      <c r="B517" s="94" t="s">
        <v>1455</v>
      </c>
      <c r="C517" s="94" t="s">
        <v>1397</v>
      </c>
      <c r="D517" s="94" t="s">
        <v>868</v>
      </c>
      <c r="E517" s="94" t="s">
        <v>1148</v>
      </c>
      <c r="F517" s="94" t="s">
        <v>827</v>
      </c>
      <c r="G517" s="94" t="s">
        <v>586</v>
      </c>
      <c r="H517" s="94" t="s">
        <v>586</v>
      </c>
      <c r="I517" s="94" t="s">
        <v>827</v>
      </c>
      <c r="J517" s="94" t="s">
        <v>827</v>
      </c>
      <c r="M517" s="93"/>
      <c r="N517" s="93"/>
    </row>
    <row r="518" spans="1:14" x14ac:dyDescent="0.25">
      <c r="A518" s="94" t="s">
        <v>2941</v>
      </c>
      <c r="B518" s="94" t="s">
        <v>1455</v>
      </c>
      <c r="C518" s="94" t="s">
        <v>1397</v>
      </c>
      <c r="D518" s="94" t="s">
        <v>869</v>
      </c>
      <c r="E518" s="94" t="s">
        <v>1148</v>
      </c>
      <c r="F518" s="94" t="s">
        <v>827</v>
      </c>
      <c r="G518" s="94" t="s">
        <v>586</v>
      </c>
      <c r="H518" s="94" t="s">
        <v>586</v>
      </c>
      <c r="I518" s="94" t="s">
        <v>827</v>
      </c>
      <c r="J518" s="94" t="s">
        <v>827</v>
      </c>
      <c r="M518" s="93"/>
      <c r="N518" s="93"/>
    </row>
    <row r="519" spans="1:14" x14ac:dyDescent="0.25">
      <c r="A519" s="94" t="s">
        <v>2942</v>
      </c>
      <c r="B519" s="94" t="s">
        <v>1455</v>
      </c>
      <c r="C519" s="94" t="s">
        <v>1397</v>
      </c>
      <c r="D519" s="94" t="s">
        <v>870</v>
      </c>
      <c r="E519" s="94" t="s">
        <v>1149</v>
      </c>
      <c r="F519" s="94" t="s">
        <v>827</v>
      </c>
      <c r="G519" s="94" t="s">
        <v>586</v>
      </c>
      <c r="H519" s="94" t="s">
        <v>586</v>
      </c>
      <c r="I519" s="94" t="s">
        <v>586</v>
      </c>
      <c r="J519" s="94" t="s">
        <v>586</v>
      </c>
      <c r="M519" s="93"/>
      <c r="N519" s="93"/>
    </row>
    <row r="520" spans="1:14" x14ac:dyDescent="0.25">
      <c r="A520" s="94" t="s">
        <v>2943</v>
      </c>
      <c r="B520" s="94" t="s">
        <v>1452</v>
      </c>
      <c r="C520" s="94" t="s">
        <v>1397</v>
      </c>
      <c r="D520" s="94" t="s">
        <v>964</v>
      </c>
      <c r="E520" s="94" t="s">
        <v>1169</v>
      </c>
      <c r="F520" s="94" t="s">
        <v>827</v>
      </c>
      <c r="G520" s="94" t="s">
        <v>586</v>
      </c>
      <c r="H520" s="94" t="s">
        <v>586</v>
      </c>
      <c r="I520" s="94" t="s">
        <v>827</v>
      </c>
      <c r="J520" s="94" t="s">
        <v>827</v>
      </c>
      <c r="M520" s="93"/>
      <c r="N520" s="93"/>
    </row>
    <row r="521" spans="1:14" x14ac:dyDescent="0.25">
      <c r="A521" s="94" t="s">
        <v>2944</v>
      </c>
      <c r="B521" s="94" t="s">
        <v>1452</v>
      </c>
      <c r="C521" s="94" t="s">
        <v>1397</v>
      </c>
      <c r="D521" s="94" t="s">
        <v>965</v>
      </c>
      <c r="E521" s="94" t="s">
        <v>1170</v>
      </c>
      <c r="F521" s="94" t="s">
        <v>827</v>
      </c>
      <c r="G521" s="94" t="s">
        <v>586</v>
      </c>
      <c r="H521" s="94" t="s">
        <v>586</v>
      </c>
      <c r="I521" s="94" t="s">
        <v>827</v>
      </c>
      <c r="J521" s="94" t="s">
        <v>827</v>
      </c>
      <c r="M521" s="93"/>
      <c r="N521" s="93"/>
    </row>
    <row r="522" spans="1:14" x14ac:dyDescent="0.25">
      <c r="A522" s="94" t="s">
        <v>2945</v>
      </c>
      <c r="B522" s="94" t="s">
        <v>1452</v>
      </c>
      <c r="C522" s="94" t="s">
        <v>1397</v>
      </c>
      <c r="D522" s="94" t="s">
        <v>965</v>
      </c>
      <c r="E522" s="94" t="s">
        <v>1170</v>
      </c>
      <c r="F522" s="94" t="s">
        <v>827</v>
      </c>
      <c r="G522" s="94" t="s">
        <v>586</v>
      </c>
      <c r="H522" s="94" t="s">
        <v>586</v>
      </c>
      <c r="I522" s="94" t="s">
        <v>827</v>
      </c>
      <c r="J522" s="94" t="s">
        <v>827</v>
      </c>
      <c r="M522" s="93"/>
      <c r="N522" s="93"/>
    </row>
    <row r="523" spans="1:14" x14ac:dyDescent="0.25">
      <c r="A523" s="94" t="s">
        <v>2946</v>
      </c>
      <c r="B523" s="94" t="s">
        <v>1452</v>
      </c>
      <c r="C523" s="94" t="s">
        <v>1397</v>
      </c>
      <c r="D523" s="94" t="s">
        <v>966</v>
      </c>
      <c r="E523" s="94" t="s">
        <v>1170</v>
      </c>
      <c r="F523" s="94" t="s">
        <v>827</v>
      </c>
      <c r="G523" s="94" t="s">
        <v>586</v>
      </c>
      <c r="H523" s="94" t="s">
        <v>586</v>
      </c>
      <c r="I523" s="94" t="s">
        <v>827</v>
      </c>
      <c r="J523" s="94" t="s">
        <v>827</v>
      </c>
      <c r="M523" s="93"/>
      <c r="N523" s="93"/>
    </row>
    <row r="524" spans="1:14" x14ac:dyDescent="0.25">
      <c r="A524" s="94" t="s">
        <v>2947</v>
      </c>
      <c r="B524" s="94" t="s">
        <v>1452</v>
      </c>
      <c r="C524" s="94" t="s">
        <v>1397</v>
      </c>
      <c r="D524" s="94" t="s">
        <v>966</v>
      </c>
      <c r="E524" s="94" t="s">
        <v>1170</v>
      </c>
      <c r="F524" s="94" t="s">
        <v>827</v>
      </c>
      <c r="G524" s="94" t="s">
        <v>586</v>
      </c>
      <c r="H524" s="94" t="s">
        <v>586</v>
      </c>
      <c r="I524" s="94" t="s">
        <v>827</v>
      </c>
      <c r="J524" s="94" t="s">
        <v>827</v>
      </c>
      <c r="M524" s="93"/>
      <c r="N524" s="93"/>
    </row>
    <row r="525" spans="1:14" x14ac:dyDescent="0.25">
      <c r="A525" s="94" t="s">
        <v>2948</v>
      </c>
      <c r="B525" s="94" t="s">
        <v>1452</v>
      </c>
      <c r="C525" s="94" t="s">
        <v>1397</v>
      </c>
      <c r="D525" s="94" t="s">
        <v>968</v>
      </c>
      <c r="E525" s="94" t="s">
        <v>1170</v>
      </c>
      <c r="F525" s="94" t="s">
        <v>827</v>
      </c>
      <c r="G525" s="94" t="s">
        <v>586</v>
      </c>
      <c r="H525" s="94" t="s">
        <v>586</v>
      </c>
      <c r="I525" s="94" t="s">
        <v>586</v>
      </c>
      <c r="J525" s="94" t="s">
        <v>827</v>
      </c>
      <c r="M525" s="93"/>
      <c r="N525" s="93"/>
    </row>
    <row r="526" spans="1:14" x14ac:dyDescent="0.25">
      <c r="A526" s="94" t="s">
        <v>2949</v>
      </c>
      <c r="B526" s="94" t="s">
        <v>1452</v>
      </c>
      <c r="C526" s="94" t="s">
        <v>1397</v>
      </c>
      <c r="D526" s="94" t="s">
        <v>970</v>
      </c>
      <c r="E526" s="94" t="s">
        <v>1171</v>
      </c>
      <c r="F526" s="94" t="s">
        <v>827</v>
      </c>
      <c r="G526" s="94" t="s">
        <v>586</v>
      </c>
      <c r="H526" s="94" t="s">
        <v>586</v>
      </c>
      <c r="I526" s="94" t="s">
        <v>586</v>
      </c>
      <c r="J526" s="94" t="s">
        <v>586</v>
      </c>
      <c r="M526" s="93"/>
      <c r="N526" s="93"/>
    </row>
    <row r="527" spans="1:14" x14ac:dyDescent="0.25">
      <c r="A527" s="94" t="s">
        <v>1646</v>
      </c>
      <c r="B527" s="94" t="s">
        <v>1452</v>
      </c>
      <c r="C527" s="94" t="s">
        <v>1397</v>
      </c>
      <c r="D527" s="94" t="s">
        <v>969</v>
      </c>
      <c r="E527" s="94" t="s">
        <v>1171</v>
      </c>
      <c r="F527" s="94" t="s">
        <v>586</v>
      </c>
      <c r="G527" s="94" t="s">
        <v>586</v>
      </c>
      <c r="H527" s="94" t="s">
        <v>586</v>
      </c>
      <c r="I527" s="94" t="s">
        <v>586</v>
      </c>
      <c r="J527" s="94" t="s">
        <v>586</v>
      </c>
      <c r="M527" s="93"/>
      <c r="N527" s="93"/>
    </row>
    <row r="528" spans="1:14" x14ac:dyDescent="0.25">
      <c r="A528" s="94" t="s">
        <v>2950</v>
      </c>
      <c r="B528" s="94" t="s">
        <v>1456</v>
      </c>
      <c r="C528" s="94" t="s">
        <v>1391</v>
      </c>
      <c r="D528" s="94" t="s">
        <v>968</v>
      </c>
      <c r="E528" s="94" t="s">
        <v>1170</v>
      </c>
      <c r="F528" s="94" t="s">
        <v>827</v>
      </c>
      <c r="G528" s="94" t="s">
        <v>586</v>
      </c>
      <c r="H528" s="94" t="s">
        <v>586</v>
      </c>
      <c r="I528" s="94" t="s">
        <v>586</v>
      </c>
      <c r="J528" s="94" t="s">
        <v>827</v>
      </c>
      <c r="M528" s="93"/>
      <c r="N528" s="93"/>
    </row>
    <row r="529" spans="1:14" x14ac:dyDescent="0.25">
      <c r="A529" s="94" t="s">
        <v>2951</v>
      </c>
      <c r="B529" s="94" t="s">
        <v>1456</v>
      </c>
      <c r="C529" s="94" t="s">
        <v>1391</v>
      </c>
      <c r="D529" s="94" t="s">
        <v>970</v>
      </c>
      <c r="E529" s="94" t="s">
        <v>1171</v>
      </c>
      <c r="F529" s="94" t="s">
        <v>827</v>
      </c>
      <c r="G529" s="94" t="s">
        <v>586</v>
      </c>
      <c r="H529" s="94" t="s">
        <v>586</v>
      </c>
      <c r="I529" s="94" t="s">
        <v>586</v>
      </c>
      <c r="J529" s="94" t="s">
        <v>586</v>
      </c>
      <c r="M529" s="93"/>
      <c r="N529" s="93"/>
    </row>
    <row r="530" spans="1:14" x14ac:dyDescent="0.25">
      <c r="A530" s="94" t="s">
        <v>2952</v>
      </c>
      <c r="B530" s="94" t="s">
        <v>1456</v>
      </c>
      <c r="C530" s="94" t="s">
        <v>1391</v>
      </c>
      <c r="D530" s="94" t="s">
        <v>969</v>
      </c>
      <c r="E530" s="94" t="s">
        <v>1171</v>
      </c>
      <c r="F530" s="94" t="s">
        <v>586</v>
      </c>
      <c r="G530" s="94" t="s">
        <v>586</v>
      </c>
      <c r="H530" s="94" t="s">
        <v>586</v>
      </c>
      <c r="I530" s="94" t="s">
        <v>586</v>
      </c>
      <c r="J530" s="94" t="s">
        <v>586</v>
      </c>
      <c r="M530" s="93"/>
      <c r="N530" s="93"/>
    </row>
    <row r="531" spans="1:14" x14ac:dyDescent="0.25">
      <c r="A531" s="94" t="s">
        <v>2953</v>
      </c>
      <c r="B531" s="94" t="s">
        <v>1453</v>
      </c>
      <c r="C531" s="94" t="s">
        <v>1372</v>
      </c>
      <c r="D531" s="94" t="s">
        <v>965</v>
      </c>
      <c r="E531" s="94" t="s">
        <v>1170</v>
      </c>
      <c r="F531" s="94" t="s">
        <v>827</v>
      </c>
      <c r="G531" s="94" t="s">
        <v>586</v>
      </c>
      <c r="H531" s="94" t="s">
        <v>586</v>
      </c>
      <c r="I531" s="94" t="s">
        <v>827</v>
      </c>
      <c r="J531" s="94" t="s">
        <v>827</v>
      </c>
      <c r="M531" s="93"/>
      <c r="N531" s="93"/>
    </row>
    <row r="532" spans="1:14" x14ac:dyDescent="0.25">
      <c r="A532" s="94" t="s">
        <v>2954</v>
      </c>
      <c r="B532" s="94" t="s">
        <v>1453</v>
      </c>
      <c r="C532" s="94" t="s">
        <v>1372</v>
      </c>
      <c r="D532" s="94" t="s">
        <v>966</v>
      </c>
      <c r="E532" s="94" t="s">
        <v>1170</v>
      </c>
      <c r="F532" s="94" t="s">
        <v>827</v>
      </c>
      <c r="G532" s="94" t="s">
        <v>586</v>
      </c>
      <c r="H532" s="94" t="s">
        <v>586</v>
      </c>
      <c r="I532" s="94" t="s">
        <v>827</v>
      </c>
      <c r="J532" s="94" t="s">
        <v>827</v>
      </c>
      <c r="M532" s="93"/>
      <c r="N532" s="93"/>
    </row>
    <row r="533" spans="1:14" x14ac:dyDescent="0.25">
      <c r="A533" s="94" t="s">
        <v>2955</v>
      </c>
      <c r="B533" s="94" t="s">
        <v>1453</v>
      </c>
      <c r="C533" s="94" t="s">
        <v>1372</v>
      </c>
      <c r="D533" s="94" t="s">
        <v>968</v>
      </c>
      <c r="E533" s="94" t="s">
        <v>1170</v>
      </c>
      <c r="F533" s="94" t="s">
        <v>827</v>
      </c>
      <c r="G533" s="94" t="s">
        <v>586</v>
      </c>
      <c r="H533" s="94" t="s">
        <v>586</v>
      </c>
      <c r="I533" s="94" t="s">
        <v>586</v>
      </c>
      <c r="J533" s="94" t="s">
        <v>827</v>
      </c>
      <c r="M533" s="93"/>
      <c r="N533" s="93"/>
    </row>
    <row r="534" spans="1:14" x14ac:dyDescent="0.25">
      <c r="A534" s="94" t="s">
        <v>2956</v>
      </c>
      <c r="B534" s="94" t="s">
        <v>1453</v>
      </c>
      <c r="C534" s="94" t="s">
        <v>1372</v>
      </c>
      <c r="D534" s="94" t="s">
        <v>970</v>
      </c>
      <c r="E534" s="94" t="s">
        <v>1171</v>
      </c>
      <c r="F534" s="94" t="s">
        <v>827</v>
      </c>
      <c r="G534" s="94" t="s">
        <v>586</v>
      </c>
      <c r="H534" s="94" t="s">
        <v>586</v>
      </c>
      <c r="I534" s="94" t="s">
        <v>586</v>
      </c>
      <c r="J534" s="94" t="s">
        <v>586</v>
      </c>
      <c r="M534" s="93"/>
      <c r="N534" s="93"/>
    </row>
    <row r="535" spans="1:14" x14ac:dyDescent="0.25">
      <c r="A535" s="94" t="s">
        <v>2957</v>
      </c>
      <c r="B535" s="94" t="s">
        <v>1453</v>
      </c>
      <c r="C535" s="94" t="s">
        <v>1372</v>
      </c>
      <c r="D535" s="94" t="s">
        <v>969</v>
      </c>
      <c r="E535" s="94" t="s">
        <v>1171</v>
      </c>
      <c r="F535" s="94" t="s">
        <v>586</v>
      </c>
      <c r="G535" s="94" t="s">
        <v>586</v>
      </c>
      <c r="H535" s="94" t="s">
        <v>586</v>
      </c>
      <c r="I535" s="94" t="s">
        <v>586</v>
      </c>
      <c r="J535" s="94" t="s">
        <v>586</v>
      </c>
      <c r="M535" s="93"/>
      <c r="N535" s="93"/>
    </row>
    <row r="536" spans="1:14" x14ac:dyDescent="0.25">
      <c r="A536" s="94" t="s">
        <v>2958</v>
      </c>
      <c r="B536" s="94" t="s">
        <v>1454</v>
      </c>
      <c r="C536" s="94" t="s">
        <v>1370</v>
      </c>
      <c r="D536" s="94" t="s">
        <v>968</v>
      </c>
      <c r="E536" s="94" t="s">
        <v>1170</v>
      </c>
      <c r="F536" s="94" t="s">
        <v>827</v>
      </c>
      <c r="G536" s="94" t="s">
        <v>586</v>
      </c>
      <c r="H536" s="94" t="s">
        <v>586</v>
      </c>
      <c r="I536" s="94" t="s">
        <v>586</v>
      </c>
      <c r="J536" s="94" t="s">
        <v>827</v>
      </c>
      <c r="M536" s="93"/>
      <c r="N536" s="93"/>
    </row>
    <row r="537" spans="1:14" x14ac:dyDescent="0.25">
      <c r="A537" s="94" t="s">
        <v>2959</v>
      </c>
      <c r="B537" s="94" t="s">
        <v>1454</v>
      </c>
      <c r="C537" s="94" t="s">
        <v>1370</v>
      </c>
      <c r="D537" s="94" t="s">
        <v>968</v>
      </c>
      <c r="E537" s="94" t="s">
        <v>1170</v>
      </c>
      <c r="F537" s="94" t="s">
        <v>827</v>
      </c>
      <c r="G537" s="94" t="s">
        <v>586</v>
      </c>
      <c r="H537" s="94" t="s">
        <v>586</v>
      </c>
      <c r="I537" s="94" t="s">
        <v>586</v>
      </c>
      <c r="J537" s="94" t="s">
        <v>827</v>
      </c>
      <c r="M537" s="93"/>
      <c r="N537" s="93"/>
    </row>
    <row r="538" spans="1:14" x14ac:dyDescent="0.25">
      <c r="A538" s="94" t="s">
        <v>1647</v>
      </c>
      <c r="B538" s="94" t="s">
        <v>1457</v>
      </c>
      <c r="C538" s="94" t="s">
        <v>1375</v>
      </c>
      <c r="D538" s="94" t="s">
        <v>968</v>
      </c>
      <c r="E538" s="94" t="s">
        <v>1170</v>
      </c>
      <c r="F538" s="94" t="s">
        <v>586</v>
      </c>
      <c r="G538" s="94" t="s">
        <v>586</v>
      </c>
      <c r="H538" s="94" t="s">
        <v>586</v>
      </c>
      <c r="I538" s="94" t="s">
        <v>586</v>
      </c>
      <c r="J538" s="94" t="s">
        <v>827</v>
      </c>
      <c r="M538" s="93"/>
      <c r="N538" s="93"/>
    </row>
    <row r="539" spans="1:14" x14ac:dyDescent="0.25">
      <c r="A539" s="94" t="s">
        <v>2960</v>
      </c>
      <c r="B539" s="94" t="s">
        <v>1454</v>
      </c>
      <c r="C539" s="94" t="s">
        <v>1370</v>
      </c>
      <c r="D539" s="94" t="s">
        <v>970</v>
      </c>
      <c r="E539" s="94" t="s">
        <v>1171</v>
      </c>
      <c r="F539" s="94" t="s">
        <v>827</v>
      </c>
      <c r="G539" s="94" t="s">
        <v>586</v>
      </c>
      <c r="H539" s="94" t="s">
        <v>586</v>
      </c>
      <c r="I539" s="94" t="s">
        <v>586</v>
      </c>
      <c r="J539" s="94" t="s">
        <v>586</v>
      </c>
      <c r="M539" s="93"/>
      <c r="N539" s="93"/>
    </row>
    <row r="540" spans="1:14" x14ac:dyDescent="0.25">
      <c r="A540" s="94" t="s">
        <v>2961</v>
      </c>
      <c r="B540" s="94" t="s">
        <v>1457</v>
      </c>
      <c r="C540" s="94" t="s">
        <v>1375</v>
      </c>
      <c r="D540" s="94" t="s">
        <v>970</v>
      </c>
      <c r="E540" s="94" t="s">
        <v>1171</v>
      </c>
      <c r="F540" s="94" t="s">
        <v>586</v>
      </c>
      <c r="G540" s="94" t="s">
        <v>586</v>
      </c>
      <c r="H540" s="94" t="s">
        <v>586</v>
      </c>
      <c r="I540" s="94" t="s">
        <v>586</v>
      </c>
      <c r="J540" s="94" t="s">
        <v>586</v>
      </c>
      <c r="M540" s="93"/>
      <c r="N540" s="93"/>
    </row>
    <row r="541" spans="1:14" x14ac:dyDescent="0.25">
      <c r="A541" s="94" t="s">
        <v>1648</v>
      </c>
      <c r="B541" s="94" t="s">
        <v>1457</v>
      </c>
      <c r="C541" s="94" t="s">
        <v>1375</v>
      </c>
      <c r="D541" s="94" t="s">
        <v>969</v>
      </c>
      <c r="E541" s="94" t="s">
        <v>1171</v>
      </c>
      <c r="F541" s="94" t="s">
        <v>586</v>
      </c>
      <c r="G541" s="94" t="s">
        <v>586</v>
      </c>
      <c r="H541" s="94" t="s">
        <v>586</v>
      </c>
      <c r="I541" s="94" t="s">
        <v>586</v>
      </c>
      <c r="J541" s="94" t="s">
        <v>586</v>
      </c>
      <c r="M541" s="93"/>
      <c r="N541" s="93"/>
    </row>
    <row r="542" spans="1:14" x14ac:dyDescent="0.25">
      <c r="A542" s="94" t="s">
        <v>2962</v>
      </c>
      <c r="B542" s="94" t="s">
        <v>1455</v>
      </c>
      <c r="C542" s="94" t="s">
        <v>1397</v>
      </c>
      <c r="D542" s="94" t="s">
        <v>866</v>
      </c>
      <c r="E542" s="94" t="s">
        <v>1147</v>
      </c>
      <c r="F542" s="94" t="s">
        <v>827</v>
      </c>
      <c r="G542" s="94" t="s">
        <v>586</v>
      </c>
      <c r="H542" s="94" t="s">
        <v>586</v>
      </c>
      <c r="I542" s="94" t="s">
        <v>827</v>
      </c>
      <c r="J542" s="94" t="s">
        <v>827</v>
      </c>
      <c r="M542" s="93"/>
      <c r="N542" s="93"/>
    </row>
    <row r="543" spans="1:14" x14ac:dyDescent="0.25">
      <c r="A543" s="94" t="s">
        <v>2963</v>
      </c>
      <c r="B543" s="94" t="s">
        <v>1455</v>
      </c>
      <c r="C543" s="94" t="s">
        <v>1397</v>
      </c>
      <c r="D543" s="94" t="s">
        <v>869</v>
      </c>
      <c r="E543" s="94" t="s">
        <v>1148</v>
      </c>
      <c r="F543" s="94" t="s">
        <v>827</v>
      </c>
      <c r="G543" s="94" t="s">
        <v>586</v>
      </c>
      <c r="H543" s="94" t="s">
        <v>586</v>
      </c>
      <c r="I543" s="94" t="s">
        <v>827</v>
      </c>
      <c r="J543" s="94" t="s">
        <v>827</v>
      </c>
      <c r="M543" s="93"/>
      <c r="N543" s="93"/>
    </row>
    <row r="544" spans="1:14" x14ac:dyDescent="0.25">
      <c r="A544" s="94" t="s">
        <v>2964</v>
      </c>
      <c r="B544" s="94" t="s">
        <v>1455</v>
      </c>
      <c r="C544" s="94" t="s">
        <v>1397</v>
      </c>
      <c r="D544" s="94" t="s">
        <v>870</v>
      </c>
      <c r="E544" s="94" t="s">
        <v>1149</v>
      </c>
      <c r="F544" s="94" t="s">
        <v>827</v>
      </c>
      <c r="G544" s="94" t="s">
        <v>586</v>
      </c>
      <c r="H544" s="94" t="s">
        <v>586</v>
      </c>
      <c r="I544" s="94" t="s">
        <v>586</v>
      </c>
      <c r="J544" s="94" t="s">
        <v>586</v>
      </c>
      <c r="M544" s="93"/>
      <c r="N544" s="93"/>
    </row>
    <row r="545" spans="1:14" x14ac:dyDescent="0.25">
      <c r="A545" s="94" t="s">
        <v>2965</v>
      </c>
      <c r="B545" s="94" t="s">
        <v>1455</v>
      </c>
      <c r="C545" s="94" t="s">
        <v>1397</v>
      </c>
      <c r="D545" s="94" t="s">
        <v>870</v>
      </c>
      <c r="E545" s="94" t="s">
        <v>1149</v>
      </c>
      <c r="F545" s="94" t="s">
        <v>827</v>
      </c>
      <c r="G545" s="94" t="s">
        <v>586</v>
      </c>
      <c r="H545" s="94" t="s">
        <v>586</v>
      </c>
      <c r="I545" s="94" t="s">
        <v>586</v>
      </c>
      <c r="J545" s="94" t="s">
        <v>586</v>
      </c>
      <c r="M545" s="93"/>
      <c r="N545" s="93"/>
    </row>
    <row r="546" spans="1:14" x14ac:dyDescent="0.25">
      <c r="A546" s="94" t="s">
        <v>2966</v>
      </c>
      <c r="B546" s="94" t="s">
        <v>1455</v>
      </c>
      <c r="C546" s="94" t="s">
        <v>1397</v>
      </c>
      <c r="D546" s="94" t="s">
        <v>870</v>
      </c>
      <c r="E546" s="94" t="s">
        <v>1149</v>
      </c>
      <c r="F546" s="94" t="s">
        <v>586</v>
      </c>
      <c r="G546" s="94" t="s">
        <v>586</v>
      </c>
      <c r="H546" s="94" t="s">
        <v>586</v>
      </c>
      <c r="I546" s="94" t="s">
        <v>586</v>
      </c>
      <c r="J546" s="94" t="s">
        <v>586</v>
      </c>
      <c r="M546" s="93"/>
      <c r="N546" s="93"/>
    </row>
    <row r="547" spans="1:14" x14ac:dyDescent="0.25">
      <c r="A547" s="94" t="s">
        <v>2967</v>
      </c>
      <c r="B547" s="94" t="s">
        <v>1455</v>
      </c>
      <c r="C547" s="94" t="s">
        <v>1397</v>
      </c>
      <c r="D547" s="94" t="s">
        <v>870</v>
      </c>
      <c r="E547" s="94" t="s">
        <v>1149</v>
      </c>
      <c r="F547" s="94" t="s">
        <v>827</v>
      </c>
      <c r="G547" s="94" t="s">
        <v>586</v>
      </c>
      <c r="H547" s="94" t="s">
        <v>586</v>
      </c>
      <c r="I547" s="94" t="s">
        <v>586</v>
      </c>
      <c r="J547" s="94" t="s">
        <v>586</v>
      </c>
      <c r="M547" s="93"/>
      <c r="N547" s="93"/>
    </row>
    <row r="548" spans="1:14" x14ac:dyDescent="0.25">
      <c r="A548" s="94" t="s">
        <v>2968</v>
      </c>
      <c r="B548" s="94" t="s">
        <v>1455</v>
      </c>
      <c r="C548" s="94" t="s">
        <v>1397</v>
      </c>
      <c r="D548" s="94" t="s">
        <v>870</v>
      </c>
      <c r="E548" s="94" t="s">
        <v>1149</v>
      </c>
      <c r="F548" s="94" t="s">
        <v>827</v>
      </c>
      <c r="G548" s="94" t="s">
        <v>586</v>
      </c>
      <c r="H548" s="94" t="s">
        <v>586</v>
      </c>
      <c r="I548" s="94" t="s">
        <v>586</v>
      </c>
      <c r="J548" s="94" t="s">
        <v>586</v>
      </c>
      <c r="M548" s="93"/>
      <c r="N548" s="93"/>
    </row>
    <row r="549" spans="1:14" x14ac:dyDescent="0.25">
      <c r="A549" s="94" t="s">
        <v>2969</v>
      </c>
      <c r="B549" s="94" t="s">
        <v>1455</v>
      </c>
      <c r="C549" s="94" t="s">
        <v>1397</v>
      </c>
      <c r="D549" s="94" t="s">
        <v>870</v>
      </c>
      <c r="E549" s="94" t="s">
        <v>1149</v>
      </c>
      <c r="F549" s="94" t="s">
        <v>827</v>
      </c>
      <c r="G549" s="94" t="s">
        <v>586</v>
      </c>
      <c r="H549" s="94" t="s">
        <v>586</v>
      </c>
      <c r="I549" s="94" t="s">
        <v>586</v>
      </c>
      <c r="J549" s="94" t="s">
        <v>586</v>
      </c>
      <c r="M549" s="93"/>
      <c r="N549" s="93"/>
    </row>
    <row r="550" spans="1:14" x14ac:dyDescent="0.25">
      <c r="A550" s="94" t="s">
        <v>2970</v>
      </c>
      <c r="B550" s="94" t="s">
        <v>1455</v>
      </c>
      <c r="C550" s="94" t="s">
        <v>1397</v>
      </c>
      <c r="D550" s="94" t="s">
        <v>870</v>
      </c>
      <c r="E550" s="94" t="s">
        <v>1149</v>
      </c>
      <c r="F550" s="94" t="s">
        <v>827</v>
      </c>
      <c r="G550" s="94" t="s">
        <v>586</v>
      </c>
      <c r="H550" s="94" t="s">
        <v>586</v>
      </c>
      <c r="I550" s="94" t="s">
        <v>586</v>
      </c>
      <c r="J550" s="94" t="s">
        <v>586</v>
      </c>
      <c r="M550" s="93"/>
      <c r="N550" s="93"/>
    </row>
    <row r="551" spans="1:14" x14ac:dyDescent="0.25">
      <c r="A551" s="94" t="s">
        <v>2971</v>
      </c>
      <c r="B551" s="94" t="s">
        <v>1455</v>
      </c>
      <c r="C551" s="94" t="s">
        <v>1397</v>
      </c>
      <c r="D551" s="94" t="s">
        <v>870</v>
      </c>
      <c r="E551" s="94" t="s">
        <v>1149</v>
      </c>
      <c r="F551" s="94" t="s">
        <v>827</v>
      </c>
      <c r="G551" s="94" t="s">
        <v>586</v>
      </c>
      <c r="H551" s="94" t="s">
        <v>586</v>
      </c>
      <c r="I551" s="94" t="s">
        <v>586</v>
      </c>
      <c r="J551" s="94" t="s">
        <v>586</v>
      </c>
      <c r="M551" s="93"/>
      <c r="N551" s="93"/>
    </row>
    <row r="552" spans="1:14" x14ac:dyDescent="0.25">
      <c r="A552" s="94" t="s">
        <v>2972</v>
      </c>
      <c r="B552" s="94" t="s">
        <v>1453</v>
      </c>
      <c r="C552" s="94" t="s">
        <v>1372</v>
      </c>
      <c r="D552" s="94" t="s">
        <v>966</v>
      </c>
      <c r="E552" s="94" t="s">
        <v>1170</v>
      </c>
      <c r="F552" s="94" t="s">
        <v>827</v>
      </c>
      <c r="G552" s="94" t="s">
        <v>586</v>
      </c>
      <c r="H552" s="94" t="s">
        <v>586</v>
      </c>
      <c r="I552" s="94" t="s">
        <v>827</v>
      </c>
      <c r="J552" s="94" t="s">
        <v>827</v>
      </c>
      <c r="M552" s="93"/>
      <c r="N552" s="93"/>
    </row>
    <row r="553" spans="1:14" x14ac:dyDescent="0.25">
      <c r="A553" s="94" t="s">
        <v>2973</v>
      </c>
      <c r="B553" s="94" t="s">
        <v>1454</v>
      </c>
      <c r="C553" s="94" t="s">
        <v>1370</v>
      </c>
      <c r="D553" s="94" t="s">
        <v>968</v>
      </c>
      <c r="E553" s="94" t="s">
        <v>1170</v>
      </c>
      <c r="F553" s="94" t="s">
        <v>827</v>
      </c>
      <c r="G553" s="94" t="s">
        <v>586</v>
      </c>
      <c r="H553" s="94" t="s">
        <v>586</v>
      </c>
      <c r="I553" s="94" t="s">
        <v>586</v>
      </c>
      <c r="J553" s="94" t="s">
        <v>827</v>
      </c>
      <c r="M553" s="93"/>
      <c r="N553" s="93"/>
    </row>
    <row r="554" spans="1:14" x14ac:dyDescent="0.25">
      <c r="A554" s="94" t="s">
        <v>2974</v>
      </c>
      <c r="B554" s="94" t="s">
        <v>1454</v>
      </c>
      <c r="C554" s="94" t="s">
        <v>1370</v>
      </c>
      <c r="D554" s="94" t="s">
        <v>968</v>
      </c>
      <c r="E554" s="94" t="s">
        <v>1170</v>
      </c>
      <c r="F554" s="94" t="s">
        <v>586</v>
      </c>
      <c r="G554" s="94" t="s">
        <v>586</v>
      </c>
      <c r="H554" s="94" t="s">
        <v>586</v>
      </c>
      <c r="I554" s="94" t="s">
        <v>586</v>
      </c>
      <c r="J554" s="94" t="s">
        <v>827</v>
      </c>
      <c r="M554" s="93"/>
      <c r="N554" s="93"/>
    </row>
    <row r="555" spans="1:14" x14ac:dyDescent="0.25">
      <c r="A555" s="94" t="s">
        <v>1649</v>
      </c>
      <c r="B555" s="94" t="s">
        <v>1457</v>
      </c>
      <c r="C555" s="94" t="s">
        <v>1375</v>
      </c>
      <c r="D555" s="94" t="s">
        <v>970</v>
      </c>
      <c r="E555" s="94" t="s">
        <v>1171</v>
      </c>
      <c r="F555" s="94" t="s">
        <v>586</v>
      </c>
      <c r="G555" s="94" t="s">
        <v>586</v>
      </c>
      <c r="H555" s="94" t="s">
        <v>586</v>
      </c>
      <c r="I555" s="94" t="s">
        <v>586</v>
      </c>
      <c r="J555" s="94" t="s">
        <v>586</v>
      </c>
      <c r="M555" s="93"/>
      <c r="N555" s="93"/>
    </row>
    <row r="556" spans="1:14" x14ac:dyDescent="0.25">
      <c r="A556" s="94" t="s">
        <v>1650</v>
      </c>
      <c r="B556" s="94" t="s">
        <v>1458</v>
      </c>
      <c r="C556" s="94" t="s">
        <v>1377</v>
      </c>
      <c r="D556" s="94" t="s">
        <v>970</v>
      </c>
      <c r="E556" s="94" t="s">
        <v>1171</v>
      </c>
      <c r="F556" s="94" t="s">
        <v>586</v>
      </c>
      <c r="G556" s="94" t="s">
        <v>586</v>
      </c>
      <c r="H556" s="94" t="s">
        <v>586</v>
      </c>
      <c r="I556" s="94" t="s">
        <v>586</v>
      </c>
      <c r="J556" s="94" t="s">
        <v>586</v>
      </c>
      <c r="M556" s="93"/>
      <c r="N556" s="93"/>
    </row>
    <row r="557" spans="1:14" x14ac:dyDescent="0.25">
      <c r="A557" s="94" t="s">
        <v>2975</v>
      </c>
      <c r="B557" s="94" t="s">
        <v>1452</v>
      </c>
      <c r="C557" s="94" t="s">
        <v>1397</v>
      </c>
      <c r="D557" s="94" t="s">
        <v>965</v>
      </c>
      <c r="E557" s="94" t="s">
        <v>1170</v>
      </c>
      <c r="F557" s="94" t="s">
        <v>827</v>
      </c>
      <c r="G557" s="94" t="s">
        <v>586</v>
      </c>
      <c r="H557" s="94" t="s">
        <v>586</v>
      </c>
      <c r="I557" s="94" t="s">
        <v>827</v>
      </c>
      <c r="J557" s="94" t="s">
        <v>827</v>
      </c>
      <c r="M557" s="93"/>
      <c r="N557" s="93"/>
    </row>
    <row r="558" spans="1:14" x14ac:dyDescent="0.25">
      <c r="A558" s="94" t="s">
        <v>2976</v>
      </c>
      <c r="B558" s="94" t="s">
        <v>1452</v>
      </c>
      <c r="C558" s="94" t="s">
        <v>1397</v>
      </c>
      <c r="D558" s="94" t="s">
        <v>966</v>
      </c>
      <c r="E558" s="94" t="s">
        <v>1170</v>
      </c>
      <c r="F558" s="94" t="s">
        <v>586</v>
      </c>
      <c r="G558" s="94" t="s">
        <v>586</v>
      </c>
      <c r="H558" s="94" t="s">
        <v>586</v>
      </c>
      <c r="I558" s="94" t="s">
        <v>827</v>
      </c>
      <c r="J558" s="94" t="s">
        <v>827</v>
      </c>
      <c r="M558" s="93"/>
      <c r="N558" s="93"/>
    </row>
    <row r="559" spans="1:14" x14ac:dyDescent="0.25">
      <c r="A559" s="94" t="s">
        <v>2977</v>
      </c>
      <c r="B559" s="94" t="s">
        <v>1452</v>
      </c>
      <c r="C559" s="94" t="s">
        <v>1397</v>
      </c>
      <c r="D559" s="94" t="s">
        <v>966</v>
      </c>
      <c r="E559" s="94" t="s">
        <v>1170</v>
      </c>
      <c r="F559" s="94" t="s">
        <v>827</v>
      </c>
      <c r="G559" s="94" t="s">
        <v>586</v>
      </c>
      <c r="H559" s="94" t="s">
        <v>586</v>
      </c>
      <c r="I559" s="94" t="s">
        <v>827</v>
      </c>
      <c r="J559" s="94" t="s">
        <v>827</v>
      </c>
      <c r="M559" s="93"/>
      <c r="N559" s="93"/>
    </row>
    <row r="560" spans="1:14" x14ac:dyDescent="0.25">
      <c r="A560" s="94" t="s">
        <v>2978</v>
      </c>
      <c r="B560" s="94" t="s">
        <v>1452</v>
      </c>
      <c r="C560" s="94" t="s">
        <v>1397</v>
      </c>
      <c r="D560" s="94" t="s">
        <v>966</v>
      </c>
      <c r="E560" s="94" t="s">
        <v>1170</v>
      </c>
      <c r="F560" s="94" t="s">
        <v>586</v>
      </c>
      <c r="G560" s="94" t="s">
        <v>586</v>
      </c>
      <c r="H560" s="94" t="s">
        <v>586</v>
      </c>
      <c r="I560" s="94" t="s">
        <v>827</v>
      </c>
      <c r="J560" s="94" t="s">
        <v>827</v>
      </c>
      <c r="M560" s="93"/>
      <c r="N560" s="93"/>
    </row>
    <row r="561" spans="1:14" x14ac:dyDescent="0.25">
      <c r="A561" s="94" t="s">
        <v>2979</v>
      </c>
      <c r="B561" s="94" t="s">
        <v>1457</v>
      </c>
      <c r="C561" s="94" t="s">
        <v>1375</v>
      </c>
      <c r="D561" s="94" t="s">
        <v>970</v>
      </c>
      <c r="E561" s="94" t="s">
        <v>1171</v>
      </c>
      <c r="F561" s="94" t="s">
        <v>586</v>
      </c>
      <c r="G561" s="94" t="s">
        <v>586</v>
      </c>
      <c r="H561" s="94" t="s">
        <v>586</v>
      </c>
      <c r="I561" s="94" t="s">
        <v>586</v>
      </c>
      <c r="J561" s="94" t="s">
        <v>586</v>
      </c>
      <c r="M561" s="93"/>
      <c r="N561" s="93"/>
    </row>
    <row r="562" spans="1:14" x14ac:dyDescent="0.25">
      <c r="A562" s="94" t="s">
        <v>2980</v>
      </c>
      <c r="B562" s="94" t="s">
        <v>1452</v>
      </c>
      <c r="C562" s="94" t="s">
        <v>1397</v>
      </c>
      <c r="D562" s="94" t="s">
        <v>965</v>
      </c>
      <c r="E562" s="94" t="s">
        <v>1170</v>
      </c>
      <c r="F562" s="94" t="s">
        <v>827</v>
      </c>
      <c r="G562" s="94" t="s">
        <v>586</v>
      </c>
      <c r="H562" s="94" t="s">
        <v>586</v>
      </c>
      <c r="I562" s="94" t="s">
        <v>827</v>
      </c>
      <c r="J562" s="94" t="s">
        <v>827</v>
      </c>
      <c r="M562" s="93"/>
      <c r="N562" s="93"/>
    </row>
    <row r="563" spans="1:14" x14ac:dyDescent="0.25">
      <c r="A563" s="94" t="s">
        <v>2981</v>
      </c>
      <c r="B563" s="94" t="s">
        <v>1452</v>
      </c>
      <c r="C563" s="94" t="s">
        <v>1397</v>
      </c>
      <c r="D563" s="94" t="s">
        <v>966</v>
      </c>
      <c r="E563" s="94" t="s">
        <v>1170</v>
      </c>
      <c r="F563" s="94" t="s">
        <v>827</v>
      </c>
      <c r="G563" s="94" t="s">
        <v>586</v>
      </c>
      <c r="H563" s="94" t="s">
        <v>586</v>
      </c>
      <c r="I563" s="94" t="s">
        <v>827</v>
      </c>
      <c r="J563" s="94" t="s">
        <v>827</v>
      </c>
      <c r="M563" s="93"/>
      <c r="N563" s="93"/>
    </row>
    <row r="564" spans="1:14" x14ac:dyDescent="0.25">
      <c r="A564" s="94" t="s">
        <v>1651</v>
      </c>
      <c r="B564" s="94" t="s">
        <v>1452</v>
      </c>
      <c r="C564" s="94" t="s">
        <v>1397</v>
      </c>
      <c r="D564" s="94" t="s">
        <v>966</v>
      </c>
      <c r="E564" s="94" t="s">
        <v>1170</v>
      </c>
      <c r="F564" s="94" t="s">
        <v>586</v>
      </c>
      <c r="G564" s="94" t="s">
        <v>586</v>
      </c>
      <c r="H564" s="94" t="s">
        <v>586</v>
      </c>
      <c r="I564" s="94" t="s">
        <v>827</v>
      </c>
      <c r="J564" s="94" t="s">
        <v>827</v>
      </c>
      <c r="M564" s="93"/>
      <c r="N564" s="93"/>
    </row>
    <row r="565" spans="1:14" x14ac:dyDescent="0.25">
      <c r="A565" s="94" t="s">
        <v>1652</v>
      </c>
      <c r="B565" s="94" t="s">
        <v>1452</v>
      </c>
      <c r="C565" s="94" t="s">
        <v>1397</v>
      </c>
      <c r="D565" s="94" t="s">
        <v>967</v>
      </c>
      <c r="E565" s="94" t="s">
        <v>1171</v>
      </c>
      <c r="F565" s="94" t="s">
        <v>586</v>
      </c>
      <c r="G565" s="94" t="s">
        <v>586</v>
      </c>
      <c r="H565" s="94" t="s">
        <v>586</v>
      </c>
      <c r="I565" s="94" t="s">
        <v>586</v>
      </c>
      <c r="J565" s="94" t="s">
        <v>586</v>
      </c>
      <c r="M565" s="93"/>
      <c r="N565" s="93"/>
    </row>
    <row r="566" spans="1:14" x14ac:dyDescent="0.25">
      <c r="A566" s="94" t="s">
        <v>2982</v>
      </c>
      <c r="B566" s="94" t="s">
        <v>1455</v>
      </c>
      <c r="C566" s="94" t="s">
        <v>1397</v>
      </c>
      <c r="D566" s="94" t="s">
        <v>892</v>
      </c>
      <c r="E566" s="94" t="s">
        <v>1148</v>
      </c>
      <c r="F566" s="94" t="s">
        <v>827</v>
      </c>
      <c r="G566" s="94" t="s">
        <v>586</v>
      </c>
      <c r="H566" s="94" t="s">
        <v>586</v>
      </c>
      <c r="I566" s="94" t="s">
        <v>827</v>
      </c>
      <c r="J566" s="94" t="s">
        <v>827</v>
      </c>
      <c r="M566" s="93"/>
      <c r="N566" s="93"/>
    </row>
    <row r="567" spans="1:14" x14ac:dyDescent="0.25">
      <c r="A567" s="94" t="s">
        <v>2983</v>
      </c>
      <c r="B567" s="94" t="s">
        <v>1457</v>
      </c>
      <c r="C567" s="94" t="s">
        <v>1375</v>
      </c>
      <c r="D567" s="94" t="s">
        <v>968</v>
      </c>
      <c r="E567" s="94" t="s">
        <v>1170</v>
      </c>
      <c r="F567" s="94" t="s">
        <v>586</v>
      </c>
      <c r="G567" s="94" t="s">
        <v>586</v>
      </c>
      <c r="H567" s="94" t="s">
        <v>586</v>
      </c>
      <c r="I567" s="94" t="s">
        <v>586</v>
      </c>
      <c r="J567" s="94" t="s">
        <v>827</v>
      </c>
      <c r="M567" s="93"/>
      <c r="N567" s="93"/>
    </row>
    <row r="568" spans="1:14" x14ac:dyDescent="0.25">
      <c r="A568" s="94" t="s">
        <v>2984</v>
      </c>
      <c r="B568" s="94" t="s">
        <v>1457</v>
      </c>
      <c r="C568" s="94" t="s">
        <v>1375</v>
      </c>
      <c r="D568" s="94" t="s">
        <v>970</v>
      </c>
      <c r="E568" s="94" t="s">
        <v>1171</v>
      </c>
      <c r="F568" s="94" t="s">
        <v>586</v>
      </c>
      <c r="G568" s="94" t="s">
        <v>586</v>
      </c>
      <c r="H568" s="94" t="s">
        <v>586</v>
      </c>
      <c r="I568" s="94" t="s">
        <v>586</v>
      </c>
      <c r="J568" s="94" t="s">
        <v>586</v>
      </c>
      <c r="M568" s="93"/>
      <c r="N568" s="93"/>
    </row>
    <row r="569" spans="1:14" x14ac:dyDescent="0.25">
      <c r="A569" s="94" t="s">
        <v>2985</v>
      </c>
      <c r="B569" s="94" t="s">
        <v>1452</v>
      </c>
      <c r="C569" s="94" t="s">
        <v>1397</v>
      </c>
      <c r="D569" s="94" t="s">
        <v>965</v>
      </c>
      <c r="E569" s="94" t="s">
        <v>1170</v>
      </c>
      <c r="F569" s="94" t="s">
        <v>827</v>
      </c>
      <c r="G569" s="94" t="s">
        <v>586</v>
      </c>
      <c r="H569" s="94" t="s">
        <v>586</v>
      </c>
      <c r="I569" s="94" t="s">
        <v>827</v>
      </c>
      <c r="J569" s="94" t="s">
        <v>827</v>
      </c>
      <c r="M569" s="93"/>
      <c r="N569" s="93"/>
    </row>
    <row r="570" spans="1:14" x14ac:dyDescent="0.25">
      <c r="A570" s="94" t="s">
        <v>2986</v>
      </c>
      <c r="B570" s="94" t="s">
        <v>1452</v>
      </c>
      <c r="C570" s="94" t="s">
        <v>1397</v>
      </c>
      <c r="D570" s="94" t="s">
        <v>965</v>
      </c>
      <c r="E570" s="94" t="s">
        <v>1170</v>
      </c>
      <c r="F570" s="94" t="s">
        <v>827</v>
      </c>
      <c r="G570" s="94" t="s">
        <v>586</v>
      </c>
      <c r="H570" s="94" t="s">
        <v>586</v>
      </c>
      <c r="I570" s="94" t="s">
        <v>827</v>
      </c>
      <c r="J570" s="94" t="s">
        <v>827</v>
      </c>
      <c r="M570" s="93"/>
      <c r="N570" s="93"/>
    </row>
    <row r="571" spans="1:14" x14ac:dyDescent="0.25">
      <c r="A571" s="94" t="s">
        <v>2987</v>
      </c>
      <c r="B571" s="94" t="s">
        <v>1452</v>
      </c>
      <c r="C571" s="94" t="s">
        <v>1397</v>
      </c>
      <c r="D571" s="94" t="s">
        <v>965</v>
      </c>
      <c r="E571" s="94" t="s">
        <v>1170</v>
      </c>
      <c r="F571" s="94" t="s">
        <v>827</v>
      </c>
      <c r="G571" s="94" t="s">
        <v>586</v>
      </c>
      <c r="H571" s="94" t="s">
        <v>586</v>
      </c>
      <c r="I571" s="94" t="s">
        <v>827</v>
      </c>
      <c r="J571" s="94" t="s">
        <v>827</v>
      </c>
      <c r="M571" s="93"/>
      <c r="N571" s="93"/>
    </row>
    <row r="572" spans="1:14" x14ac:dyDescent="0.25">
      <c r="A572" s="94" t="s">
        <v>2988</v>
      </c>
      <c r="B572" s="94" t="s">
        <v>1452</v>
      </c>
      <c r="C572" s="94" t="s">
        <v>1397</v>
      </c>
      <c r="D572" s="94" t="s">
        <v>965</v>
      </c>
      <c r="E572" s="94" t="s">
        <v>1170</v>
      </c>
      <c r="F572" s="94" t="s">
        <v>827</v>
      </c>
      <c r="G572" s="94" t="s">
        <v>586</v>
      </c>
      <c r="H572" s="94" t="s">
        <v>586</v>
      </c>
      <c r="I572" s="94" t="s">
        <v>827</v>
      </c>
      <c r="J572" s="94" t="s">
        <v>827</v>
      </c>
      <c r="M572" s="93"/>
      <c r="N572" s="93"/>
    </row>
    <row r="573" spans="1:14" x14ac:dyDescent="0.25">
      <c r="A573" s="94" t="s">
        <v>2989</v>
      </c>
      <c r="B573" s="94" t="s">
        <v>1452</v>
      </c>
      <c r="C573" s="94" t="s">
        <v>1397</v>
      </c>
      <c r="D573" s="94" t="s">
        <v>966</v>
      </c>
      <c r="E573" s="94" t="s">
        <v>1170</v>
      </c>
      <c r="F573" s="94" t="s">
        <v>827</v>
      </c>
      <c r="G573" s="94" t="s">
        <v>586</v>
      </c>
      <c r="H573" s="94" t="s">
        <v>586</v>
      </c>
      <c r="I573" s="94" t="s">
        <v>827</v>
      </c>
      <c r="J573" s="94" t="s">
        <v>827</v>
      </c>
      <c r="M573" s="93"/>
      <c r="N573" s="93"/>
    </row>
    <row r="574" spans="1:14" x14ac:dyDescent="0.25">
      <c r="A574" s="94" t="s">
        <v>2990</v>
      </c>
      <c r="B574" s="94" t="s">
        <v>1452</v>
      </c>
      <c r="C574" s="94" t="s">
        <v>1397</v>
      </c>
      <c r="D574" s="94" t="s">
        <v>966</v>
      </c>
      <c r="E574" s="94" t="s">
        <v>1170</v>
      </c>
      <c r="F574" s="94" t="s">
        <v>586</v>
      </c>
      <c r="G574" s="94" t="s">
        <v>586</v>
      </c>
      <c r="H574" s="94" t="s">
        <v>586</v>
      </c>
      <c r="I574" s="94" t="s">
        <v>827</v>
      </c>
      <c r="J574" s="94" t="s">
        <v>827</v>
      </c>
      <c r="M574" s="93"/>
      <c r="N574" s="93"/>
    </row>
    <row r="575" spans="1:14" x14ac:dyDescent="0.25">
      <c r="A575" s="94" t="s">
        <v>2991</v>
      </c>
      <c r="B575" s="94" t="s">
        <v>1452</v>
      </c>
      <c r="C575" s="94" t="s">
        <v>1397</v>
      </c>
      <c r="D575" s="94" t="s">
        <v>967</v>
      </c>
      <c r="E575" s="94" t="s">
        <v>1171</v>
      </c>
      <c r="F575" s="94" t="s">
        <v>586</v>
      </c>
      <c r="G575" s="94" t="s">
        <v>586</v>
      </c>
      <c r="H575" s="94" t="s">
        <v>586</v>
      </c>
      <c r="I575" s="94" t="s">
        <v>586</v>
      </c>
      <c r="J575" s="94" t="s">
        <v>586</v>
      </c>
      <c r="M575" s="93"/>
      <c r="N575" s="93"/>
    </row>
    <row r="576" spans="1:14" x14ac:dyDescent="0.25">
      <c r="A576" s="94" t="s">
        <v>2992</v>
      </c>
      <c r="B576" s="94" t="s">
        <v>1454</v>
      </c>
      <c r="C576" s="94" t="s">
        <v>1370</v>
      </c>
      <c r="D576" s="94" t="s">
        <v>968</v>
      </c>
      <c r="E576" s="94" t="s">
        <v>1170</v>
      </c>
      <c r="F576" s="94" t="s">
        <v>827</v>
      </c>
      <c r="G576" s="94" t="s">
        <v>586</v>
      </c>
      <c r="H576" s="94" t="s">
        <v>586</v>
      </c>
      <c r="I576" s="94" t="s">
        <v>586</v>
      </c>
      <c r="J576" s="94" t="s">
        <v>827</v>
      </c>
      <c r="M576" s="93"/>
      <c r="N576" s="93"/>
    </row>
    <row r="577" spans="1:14" x14ac:dyDescent="0.25">
      <c r="A577" s="94" t="s">
        <v>2993</v>
      </c>
      <c r="B577" s="94" t="s">
        <v>1454</v>
      </c>
      <c r="C577" s="94" t="s">
        <v>1370</v>
      </c>
      <c r="D577" s="94" t="s">
        <v>968</v>
      </c>
      <c r="E577" s="94" t="s">
        <v>1170</v>
      </c>
      <c r="F577" s="94" t="s">
        <v>586</v>
      </c>
      <c r="G577" s="94" t="s">
        <v>586</v>
      </c>
      <c r="H577" s="94" t="s">
        <v>586</v>
      </c>
      <c r="I577" s="94" t="s">
        <v>586</v>
      </c>
      <c r="J577" s="94" t="s">
        <v>827</v>
      </c>
      <c r="M577" s="93"/>
      <c r="N577" s="93"/>
    </row>
    <row r="578" spans="1:14" x14ac:dyDescent="0.25">
      <c r="A578" s="94" t="s">
        <v>2994</v>
      </c>
      <c r="B578" s="94" t="s">
        <v>1455</v>
      </c>
      <c r="C578" s="94" t="s">
        <v>1397</v>
      </c>
      <c r="D578" s="94" t="s">
        <v>870</v>
      </c>
      <c r="E578" s="94" t="s">
        <v>1149</v>
      </c>
      <c r="F578" s="94" t="s">
        <v>827</v>
      </c>
      <c r="G578" s="94" t="s">
        <v>586</v>
      </c>
      <c r="H578" s="94" t="s">
        <v>586</v>
      </c>
      <c r="I578" s="94" t="s">
        <v>586</v>
      </c>
      <c r="J578" s="94" t="s">
        <v>586</v>
      </c>
      <c r="M578" s="93"/>
      <c r="N578" s="93"/>
    </row>
    <row r="579" spans="1:14" x14ac:dyDescent="0.25">
      <c r="A579" s="94" t="s">
        <v>2995</v>
      </c>
      <c r="B579" s="94" t="s">
        <v>1455</v>
      </c>
      <c r="C579" s="94" t="s">
        <v>1397</v>
      </c>
      <c r="D579" s="94" t="s">
        <v>870</v>
      </c>
      <c r="E579" s="94" t="s">
        <v>1149</v>
      </c>
      <c r="F579" s="94" t="s">
        <v>827</v>
      </c>
      <c r="G579" s="94" t="s">
        <v>586</v>
      </c>
      <c r="H579" s="94" t="s">
        <v>586</v>
      </c>
      <c r="I579" s="94" t="s">
        <v>586</v>
      </c>
      <c r="J579" s="94" t="s">
        <v>586</v>
      </c>
      <c r="M579" s="93"/>
      <c r="N579" s="93"/>
    </row>
    <row r="580" spans="1:14" x14ac:dyDescent="0.25">
      <c r="A580" s="94" t="s">
        <v>2996</v>
      </c>
      <c r="B580" s="94" t="s">
        <v>1452</v>
      </c>
      <c r="C580" s="94" t="s">
        <v>1397</v>
      </c>
      <c r="D580" s="94" t="s">
        <v>965</v>
      </c>
      <c r="E580" s="94" t="s">
        <v>1170</v>
      </c>
      <c r="F580" s="94" t="s">
        <v>827</v>
      </c>
      <c r="G580" s="94" t="s">
        <v>586</v>
      </c>
      <c r="H580" s="94" t="s">
        <v>586</v>
      </c>
      <c r="I580" s="94" t="s">
        <v>827</v>
      </c>
      <c r="J580" s="94" t="s">
        <v>827</v>
      </c>
      <c r="M580" s="93"/>
      <c r="N580" s="93"/>
    </row>
    <row r="581" spans="1:14" x14ac:dyDescent="0.25">
      <c r="A581" s="94" t="s">
        <v>2997</v>
      </c>
      <c r="B581" s="94" t="s">
        <v>1452</v>
      </c>
      <c r="C581" s="94" t="s">
        <v>1397</v>
      </c>
      <c r="D581" s="94" t="s">
        <v>965</v>
      </c>
      <c r="E581" s="94" t="s">
        <v>1170</v>
      </c>
      <c r="F581" s="94" t="s">
        <v>827</v>
      </c>
      <c r="G581" s="94" t="s">
        <v>586</v>
      </c>
      <c r="H581" s="94" t="s">
        <v>586</v>
      </c>
      <c r="I581" s="94" t="s">
        <v>827</v>
      </c>
      <c r="J581" s="94" t="s">
        <v>827</v>
      </c>
      <c r="M581" s="93"/>
      <c r="N581" s="93"/>
    </row>
    <row r="582" spans="1:14" x14ac:dyDescent="0.25">
      <c r="A582" s="94" t="s">
        <v>2998</v>
      </c>
      <c r="B582" s="94" t="s">
        <v>1452</v>
      </c>
      <c r="C582" s="94" t="s">
        <v>1397</v>
      </c>
      <c r="D582" s="94" t="s">
        <v>965</v>
      </c>
      <c r="E582" s="94" t="s">
        <v>1170</v>
      </c>
      <c r="F582" s="94" t="s">
        <v>827</v>
      </c>
      <c r="G582" s="94" t="s">
        <v>586</v>
      </c>
      <c r="H582" s="94" t="s">
        <v>586</v>
      </c>
      <c r="I582" s="94" t="s">
        <v>827</v>
      </c>
      <c r="J582" s="94" t="s">
        <v>827</v>
      </c>
      <c r="M582" s="93"/>
      <c r="N582" s="93"/>
    </row>
    <row r="583" spans="1:14" x14ac:dyDescent="0.25">
      <c r="A583" s="94" t="s">
        <v>2999</v>
      </c>
      <c r="B583" s="94" t="s">
        <v>1452</v>
      </c>
      <c r="C583" s="94" t="s">
        <v>1397</v>
      </c>
      <c r="D583" s="94" t="s">
        <v>965</v>
      </c>
      <c r="E583" s="94" t="s">
        <v>1170</v>
      </c>
      <c r="F583" s="94" t="s">
        <v>827</v>
      </c>
      <c r="G583" s="94" t="s">
        <v>586</v>
      </c>
      <c r="H583" s="94" t="s">
        <v>586</v>
      </c>
      <c r="I583" s="94" t="s">
        <v>827</v>
      </c>
      <c r="J583" s="94" t="s">
        <v>827</v>
      </c>
      <c r="M583" s="93"/>
      <c r="N583" s="93"/>
    </row>
    <row r="584" spans="1:14" x14ac:dyDescent="0.25">
      <c r="A584" s="94" t="s">
        <v>3000</v>
      </c>
      <c r="B584" s="94" t="s">
        <v>1459</v>
      </c>
      <c r="C584" s="94" t="s">
        <v>1389</v>
      </c>
      <c r="D584" s="94" t="s">
        <v>903</v>
      </c>
      <c r="E584" s="94" t="s">
        <v>1170</v>
      </c>
      <c r="F584" s="94" t="s">
        <v>827</v>
      </c>
      <c r="G584" s="94" t="s">
        <v>586</v>
      </c>
      <c r="H584" s="94" t="s">
        <v>586</v>
      </c>
      <c r="I584" s="94" t="s">
        <v>827</v>
      </c>
      <c r="J584" s="94" t="s">
        <v>827</v>
      </c>
      <c r="M584" s="93"/>
      <c r="N584" s="93"/>
    </row>
    <row r="585" spans="1:14" x14ac:dyDescent="0.25">
      <c r="A585" s="94" t="s">
        <v>3001</v>
      </c>
      <c r="B585" s="94" t="s">
        <v>1459</v>
      </c>
      <c r="C585" s="94" t="s">
        <v>1389</v>
      </c>
      <c r="D585" s="94" t="s">
        <v>904</v>
      </c>
      <c r="E585" s="94" t="s">
        <v>1171</v>
      </c>
      <c r="F585" s="94" t="s">
        <v>586</v>
      </c>
      <c r="G585" s="94" t="s">
        <v>586</v>
      </c>
      <c r="H585" s="94" t="s">
        <v>586</v>
      </c>
      <c r="I585" s="94" t="s">
        <v>586</v>
      </c>
      <c r="J585" s="94" t="s">
        <v>586</v>
      </c>
      <c r="M585" s="93"/>
      <c r="N585" s="93"/>
    </row>
    <row r="586" spans="1:14" x14ac:dyDescent="0.25">
      <c r="A586" s="94" t="s">
        <v>3002</v>
      </c>
      <c r="B586" s="94" t="s">
        <v>1459</v>
      </c>
      <c r="C586" s="94" t="s">
        <v>1389</v>
      </c>
      <c r="D586" s="94" t="s">
        <v>902</v>
      </c>
      <c r="E586" s="94" t="s">
        <v>1170</v>
      </c>
      <c r="F586" s="94" t="s">
        <v>827</v>
      </c>
      <c r="G586" s="94" t="s">
        <v>586</v>
      </c>
      <c r="H586" s="94" t="s">
        <v>586</v>
      </c>
      <c r="I586" s="94" t="s">
        <v>827</v>
      </c>
      <c r="J586" s="94" t="s">
        <v>827</v>
      </c>
      <c r="M586" s="93"/>
      <c r="N586" s="93"/>
    </row>
    <row r="587" spans="1:14" x14ac:dyDescent="0.25">
      <c r="A587" s="94" t="s">
        <v>3003</v>
      </c>
      <c r="B587" s="94" t="s">
        <v>1459</v>
      </c>
      <c r="C587" s="94" t="s">
        <v>1389</v>
      </c>
      <c r="D587" s="94" t="s">
        <v>903</v>
      </c>
      <c r="E587" s="94" t="s">
        <v>1170</v>
      </c>
      <c r="F587" s="94" t="s">
        <v>827</v>
      </c>
      <c r="G587" s="94" t="s">
        <v>586</v>
      </c>
      <c r="H587" s="94" t="s">
        <v>586</v>
      </c>
      <c r="I587" s="94" t="s">
        <v>827</v>
      </c>
      <c r="J587" s="94" t="s">
        <v>827</v>
      </c>
      <c r="M587" s="93"/>
      <c r="N587" s="93"/>
    </row>
    <row r="588" spans="1:14" x14ac:dyDescent="0.25">
      <c r="A588" s="94" t="s">
        <v>3004</v>
      </c>
      <c r="B588" s="94" t="s">
        <v>1459</v>
      </c>
      <c r="C588" s="94" t="s">
        <v>1389</v>
      </c>
      <c r="D588" s="94" t="s">
        <v>903</v>
      </c>
      <c r="E588" s="94" t="s">
        <v>1170</v>
      </c>
      <c r="F588" s="94" t="s">
        <v>827</v>
      </c>
      <c r="G588" s="94" t="s">
        <v>586</v>
      </c>
      <c r="H588" s="94" t="s">
        <v>586</v>
      </c>
      <c r="I588" s="94" t="s">
        <v>827</v>
      </c>
      <c r="J588" s="94" t="s">
        <v>827</v>
      </c>
      <c r="M588" s="93"/>
      <c r="N588" s="93"/>
    </row>
    <row r="589" spans="1:14" x14ac:dyDescent="0.25">
      <c r="A589" s="94" t="s">
        <v>3005</v>
      </c>
      <c r="B589" s="94" t="s">
        <v>1459</v>
      </c>
      <c r="C589" s="94" t="s">
        <v>1389</v>
      </c>
      <c r="D589" s="94" t="s">
        <v>903</v>
      </c>
      <c r="E589" s="94" t="s">
        <v>1170</v>
      </c>
      <c r="F589" s="94" t="s">
        <v>827</v>
      </c>
      <c r="G589" s="94" t="s">
        <v>586</v>
      </c>
      <c r="H589" s="94" t="s">
        <v>586</v>
      </c>
      <c r="I589" s="94" t="s">
        <v>827</v>
      </c>
      <c r="J589" s="94" t="s">
        <v>827</v>
      </c>
      <c r="M589" s="93"/>
      <c r="N589" s="93"/>
    </row>
    <row r="590" spans="1:14" x14ac:dyDescent="0.25">
      <c r="A590" s="94" t="s">
        <v>3006</v>
      </c>
      <c r="B590" s="94" t="s">
        <v>1459</v>
      </c>
      <c r="C590" s="94" t="s">
        <v>1389</v>
      </c>
      <c r="D590" s="94" t="s">
        <v>903</v>
      </c>
      <c r="E590" s="94" t="s">
        <v>1170</v>
      </c>
      <c r="F590" s="94" t="s">
        <v>827</v>
      </c>
      <c r="G590" s="94" t="s">
        <v>586</v>
      </c>
      <c r="H590" s="94" t="s">
        <v>586</v>
      </c>
      <c r="I590" s="94" t="s">
        <v>827</v>
      </c>
      <c r="J590" s="94" t="s">
        <v>827</v>
      </c>
      <c r="M590" s="93"/>
      <c r="N590" s="93"/>
    </row>
    <row r="591" spans="1:14" x14ac:dyDescent="0.25">
      <c r="A591" s="94" t="s">
        <v>3007</v>
      </c>
      <c r="B591" s="94" t="s">
        <v>1459</v>
      </c>
      <c r="C591" s="94" t="s">
        <v>1389</v>
      </c>
      <c r="D591" s="94" t="s">
        <v>904</v>
      </c>
      <c r="E591" s="94" t="s">
        <v>1171</v>
      </c>
      <c r="F591" s="94" t="s">
        <v>586</v>
      </c>
      <c r="G591" s="94" t="s">
        <v>586</v>
      </c>
      <c r="H591" s="94" t="s">
        <v>586</v>
      </c>
      <c r="I591" s="94" t="s">
        <v>586</v>
      </c>
      <c r="J591" s="94" t="s">
        <v>586</v>
      </c>
      <c r="M591" s="93"/>
      <c r="N591" s="93"/>
    </row>
    <row r="592" spans="1:14" x14ac:dyDescent="0.25">
      <c r="A592" s="94" t="s">
        <v>3008</v>
      </c>
      <c r="B592" s="94" t="s">
        <v>1460</v>
      </c>
      <c r="C592" s="94" t="s">
        <v>1370</v>
      </c>
      <c r="D592" s="94" t="s">
        <v>905</v>
      </c>
      <c r="E592" s="94" t="s">
        <v>1170</v>
      </c>
      <c r="F592" s="94" t="s">
        <v>827</v>
      </c>
      <c r="G592" s="94" t="s">
        <v>586</v>
      </c>
      <c r="H592" s="94" t="s">
        <v>586</v>
      </c>
      <c r="I592" s="94" t="s">
        <v>827</v>
      </c>
      <c r="J592" s="94" t="s">
        <v>827</v>
      </c>
      <c r="M592" s="93"/>
      <c r="N592" s="93"/>
    </row>
    <row r="593" spans="1:14" x14ac:dyDescent="0.25">
      <c r="A593" s="94" t="s">
        <v>3009</v>
      </c>
      <c r="B593" s="94" t="s">
        <v>1460</v>
      </c>
      <c r="C593" s="94" t="s">
        <v>1370</v>
      </c>
      <c r="D593" s="94" t="s">
        <v>905</v>
      </c>
      <c r="E593" s="94" t="s">
        <v>1170</v>
      </c>
      <c r="F593" s="94" t="s">
        <v>586</v>
      </c>
      <c r="G593" s="94" t="s">
        <v>586</v>
      </c>
      <c r="H593" s="94" t="s">
        <v>586</v>
      </c>
      <c r="I593" s="94" t="s">
        <v>827</v>
      </c>
      <c r="J593" s="94" t="s">
        <v>827</v>
      </c>
      <c r="M593" s="93"/>
      <c r="N593" s="93"/>
    </row>
    <row r="594" spans="1:14" x14ac:dyDescent="0.25">
      <c r="A594" s="94" t="s">
        <v>3010</v>
      </c>
      <c r="B594" s="94" t="s">
        <v>1460</v>
      </c>
      <c r="C594" s="94" t="s">
        <v>1370</v>
      </c>
      <c r="D594" s="94" t="s">
        <v>1080</v>
      </c>
      <c r="E594" s="94" t="s">
        <v>1171</v>
      </c>
      <c r="F594" s="94" t="s">
        <v>827</v>
      </c>
      <c r="G594" s="94" t="s">
        <v>586</v>
      </c>
      <c r="H594" s="94" t="s">
        <v>586</v>
      </c>
      <c r="I594" s="94" t="s">
        <v>586</v>
      </c>
      <c r="J594" s="94" t="s">
        <v>586</v>
      </c>
      <c r="M594" s="93"/>
      <c r="N594" s="93"/>
    </row>
    <row r="595" spans="1:14" x14ac:dyDescent="0.25">
      <c r="A595" s="94" t="s">
        <v>3011</v>
      </c>
      <c r="B595" s="94" t="s">
        <v>1459</v>
      </c>
      <c r="C595" s="94" t="s">
        <v>1389</v>
      </c>
      <c r="D595" s="94" t="s">
        <v>903</v>
      </c>
      <c r="E595" s="94" t="s">
        <v>1170</v>
      </c>
      <c r="F595" s="94" t="s">
        <v>827</v>
      </c>
      <c r="G595" s="94" t="s">
        <v>586</v>
      </c>
      <c r="H595" s="94" t="s">
        <v>586</v>
      </c>
      <c r="I595" s="94" t="s">
        <v>827</v>
      </c>
      <c r="J595" s="94" t="s">
        <v>827</v>
      </c>
      <c r="M595" s="93"/>
      <c r="N595" s="93"/>
    </row>
    <row r="596" spans="1:14" x14ac:dyDescent="0.25">
      <c r="A596" s="94" t="s">
        <v>3012</v>
      </c>
      <c r="B596" s="94" t="s">
        <v>1459</v>
      </c>
      <c r="C596" s="94" t="s">
        <v>1389</v>
      </c>
      <c r="D596" s="94" t="s">
        <v>903</v>
      </c>
      <c r="E596" s="94" t="s">
        <v>1170</v>
      </c>
      <c r="F596" s="94" t="s">
        <v>827</v>
      </c>
      <c r="G596" s="94" t="s">
        <v>586</v>
      </c>
      <c r="H596" s="94" t="s">
        <v>586</v>
      </c>
      <c r="I596" s="94" t="s">
        <v>827</v>
      </c>
      <c r="J596" s="94" t="s">
        <v>827</v>
      </c>
      <c r="M596" s="93"/>
      <c r="N596" s="93"/>
    </row>
    <row r="597" spans="1:14" x14ac:dyDescent="0.25">
      <c r="A597" s="94" t="s">
        <v>3013</v>
      </c>
      <c r="B597" s="94" t="s">
        <v>1461</v>
      </c>
      <c r="C597" s="94" t="s">
        <v>1391</v>
      </c>
      <c r="D597" s="94" t="s">
        <v>905</v>
      </c>
      <c r="E597" s="94" t="s">
        <v>1170</v>
      </c>
      <c r="F597" s="94" t="s">
        <v>827</v>
      </c>
      <c r="G597" s="94" t="s">
        <v>586</v>
      </c>
      <c r="H597" s="94" t="s">
        <v>586</v>
      </c>
      <c r="I597" s="94" t="s">
        <v>827</v>
      </c>
      <c r="J597" s="94" t="s">
        <v>827</v>
      </c>
      <c r="M597" s="93"/>
      <c r="N597" s="93"/>
    </row>
    <row r="598" spans="1:14" x14ac:dyDescent="0.25">
      <c r="A598" s="94" t="s">
        <v>3014</v>
      </c>
      <c r="B598" s="94" t="s">
        <v>1461</v>
      </c>
      <c r="C598" s="94" t="s">
        <v>1391</v>
      </c>
      <c r="D598" s="94" t="s">
        <v>905</v>
      </c>
      <c r="E598" s="94" t="s">
        <v>1170</v>
      </c>
      <c r="F598" s="94" t="s">
        <v>827</v>
      </c>
      <c r="G598" s="94" t="s">
        <v>586</v>
      </c>
      <c r="H598" s="94" t="s">
        <v>586</v>
      </c>
      <c r="I598" s="94" t="s">
        <v>827</v>
      </c>
      <c r="J598" s="94" t="s">
        <v>827</v>
      </c>
      <c r="M598" s="93"/>
      <c r="N598" s="93"/>
    </row>
    <row r="599" spans="1:14" x14ac:dyDescent="0.25">
      <c r="A599" s="94" t="s">
        <v>3015</v>
      </c>
      <c r="B599" s="94" t="s">
        <v>1461</v>
      </c>
      <c r="C599" s="94" t="s">
        <v>1391</v>
      </c>
      <c r="D599" s="94" t="s">
        <v>905</v>
      </c>
      <c r="E599" s="94" t="s">
        <v>1170</v>
      </c>
      <c r="F599" s="94" t="s">
        <v>827</v>
      </c>
      <c r="G599" s="94" t="s">
        <v>586</v>
      </c>
      <c r="H599" s="94" t="s">
        <v>586</v>
      </c>
      <c r="I599" s="94" t="s">
        <v>827</v>
      </c>
      <c r="J599" s="94" t="s">
        <v>827</v>
      </c>
      <c r="M599" s="93"/>
      <c r="N599" s="93"/>
    </row>
    <row r="600" spans="1:14" x14ac:dyDescent="0.25">
      <c r="A600" s="94" t="s">
        <v>1653</v>
      </c>
      <c r="B600" s="94" t="s">
        <v>1459</v>
      </c>
      <c r="C600" s="94" t="s">
        <v>1389</v>
      </c>
      <c r="D600" s="94" t="s">
        <v>903</v>
      </c>
      <c r="E600" s="94" t="s">
        <v>1170</v>
      </c>
      <c r="F600" s="94" t="s">
        <v>586</v>
      </c>
      <c r="G600" s="94" t="s">
        <v>586</v>
      </c>
      <c r="H600" s="94" t="s">
        <v>586</v>
      </c>
      <c r="I600" s="94" t="s">
        <v>827</v>
      </c>
      <c r="J600" s="94" t="s">
        <v>827</v>
      </c>
      <c r="M600" s="93"/>
      <c r="N600" s="93"/>
    </row>
    <row r="601" spans="1:14" x14ac:dyDescent="0.25">
      <c r="A601" s="94" t="s">
        <v>3016</v>
      </c>
      <c r="B601" s="94" t="s">
        <v>1459</v>
      </c>
      <c r="C601" s="94" t="s">
        <v>1389</v>
      </c>
      <c r="D601" s="94" t="s">
        <v>907</v>
      </c>
      <c r="E601" s="94" t="s">
        <v>1171</v>
      </c>
      <c r="F601" s="94" t="s">
        <v>827</v>
      </c>
      <c r="G601" s="94" t="s">
        <v>586</v>
      </c>
      <c r="H601" s="94" t="s">
        <v>586</v>
      </c>
      <c r="I601" s="94" t="s">
        <v>586</v>
      </c>
      <c r="J601" s="94" t="s">
        <v>586</v>
      </c>
      <c r="M601" s="93"/>
      <c r="N601" s="93"/>
    </row>
    <row r="602" spans="1:14" x14ac:dyDescent="0.25">
      <c r="A602" s="94" t="s">
        <v>1654</v>
      </c>
      <c r="B602" s="94" t="s">
        <v>1459</v>
      </c>
      <c r="C602" s="94" t="s">
        <v>1389</v>
      </c>
      <c r="D602" s="94" t="s">
        <v>906</v>
      </c>
      <c r="E602" s="94" t="s">
        <v>1171</v>
      </c>
      <c r="F602" s="94" t="s">
        <v>586</v>
      </c>
      <c r="G602" s="94" t="s">
        <v>586</v>
      </c>
      <c r="H602" s="94" t="s">
        <v>586</v>
      </c>
      <c r="I602" s="94" t="s">
        <v>586</v>
      </c>
      <c r="J602" s="94" t="s">
        <v>586</v>
      </c>
      <c r="M602" s="93"/>
      <c r="N602" s="93"/>
    </row>
    <row r="603" spans="1:14" x14ac:dyDescent="0.25">
      <c r="A603" s="94" t="s">
        <v>3017</v>
      </c>
      <c r="B603" s="94" t="s">
        <v>1462</v>
      </c>
      <c r="C603" s="94" t="s">
        <v>1372</v>
      </c>
      <c r="D603" s="94" t="s">
        <v>903</v>
      </c>
      <c r="E603" s="94" t="s">
        <v>1170</v>
      </c>
      <c r="F603" s="94" t="s">
        <v>827</v>
      </c>
      <c r="G603" s="94" t="s">
        <v>586</v>
      </c>
      <c r="H603" s="94" t="s">
        <v>586</v>
      </c>
      <c r="I603" s="94" t="s">
        <v>827</v>
      </c>
      <c r="J603" s="94" t="s">
        <v>827</v>
      </c>
      <c r="M603" s="93"/>
      <c r="N603" s="93"/>
    </row>
    <row r="604" spans="1:14" x14ac:dyDescent="0.25">
      <c r="A604" s="94" t="s">
        <v>3018</v>
      </c>
      <c r="B604" s="94" t="s">
        <v>1462</v>
      </c>
      <c r="C604" s="94" t="s">
        <v>1372</v>
      </c>
      <c r="D604" s="94" t="s">
        <v>903</v>
      </c>
      <c r="E604" s="94" t="s">
        <v>1170</v>
      </c>
      <c r="F604" s="94" t="s">
        <v>586</v>
      </c>
      <c r="G604" s="94" t="s">
        <v>586</v>
      </c>
      <c r="H604" s="94" t="s">
        <v>586</v>
      </c>
      <c r="I604" s="94" t="s">
        <v>827</v>
      </c>
      <c r="J604" s="94" t="s">
        <v>827</v>
      </c>
      <c r="M604" s="93"/>
      <c r="N604" s="93"/>
    </row>
    <row r="605" spans="1:14" x14ac:dyDescent="0.25">
      <c r="A605" s="94" t="s">
        <v>3019</v>
      </c>
      <c r="B605" s="94" t="s">
        <v>1462</v>
      </c>
      <c r="C605" s="94" t="s">
        <v>1372</v>
      </c>
      <c r="D605" s="94" t="s">
        <v>903</v>
      </c>
      <c r="E605" s="94" t="s">
        <v>1170</v>
      </c>
      <c r="F605" s="94" t="s">
        <v>586</v>
      </c>
      <c r="G605" s="94" t="s">
        <v>586</v>
      </c>
      <c r="H605" s="94" t="s">
        <v>586</v>
      </c>
      <c r="I605" s="94" t="s">
        <v>827</v>
      </c>
      <c r="J605" s="94" t="s">
        <v>827</v>
      </c>
      <c r="M605" s="93"/>
      <c r="N605" s="93"/>
    </row>
    <row r="606" spans="1:14" x14ac:dyDescent="0.25">
      <c r="A606" s="94" t="s">
        <v>3020</v>
      </c>
      <c r="B606" s="94" t="s">
        <v>1462</v>
      </c>
      <c r="C606" s="94" t="s">
        <v>1372</v>
      </c>
      <c r="D606" s="94" t="s">
        <v>907</v>
      </c>
      <c r="E606" s="94" t="s">
        <v>1171</v>
      </c>
      <c r="F606" s="94" t="s">
        <v>827</v>
      </c>
      <c r="G606" s="94" t="s">
        <v>586</v>
      </c>
      <c r="H606" s="94" t="s">
        <v>586</v>
      </c>
      <c r="I606" s="94" t="s">
        <v>586</v>
      </c>
      <c r="J606" s="94" t="s">
        <v>586</v>
      </c>
      <c r="M606" s="93"/>
      <c r="N606" s="93"/>
    </row>
    <row r="607" spans="1:14" x14ac:dyDescent="0.25">
      <c r="A607" s="94" t="s">
        <v>3021</v>
      </c>
      <c r="B607" s="94" t="s">
        <v>1462</v>
      </c>
      <c r="C607" s="94" t="s">
        <v>1372</v>
      </c>
      <c r="D607" s="94" t="s">
        <v>906</v>
      </c>
      <c r="E607" s="94" t="s">
        <v>1171</v>
      </c>
      <c r="F607" s="94" t="s">
        <v>586</v>
      </c>
      <c r="G607" s="94" t="s">
        <v>586</v>
      </c>
      <c r="H607" s="94" t="s">
        <v>586</v>
      </c>
      <c r="I607" s="94" t="s">
        <v>586</v>
      </c>
      <c r="J607" s="94" t="s">
        <v>586</v>
      </c>
      <c r="M607" s="93"/>
      <c r="N607" s="93"/>
    </row>
    <row r="608" spans="1:14" x14ac:dyDescent="0.25">
      <c r="A608" s="94" t="s">
        <v>3022</v>
      </c>
      <c r="B608" s="94" t="s">
        <v>1460</v>
      </c>
      <c r="C608" s="94" t="s">
        <v>1370</v>
      </c>
      <c r="D608" s="94" t="s">
        <v>905</v>
      </c>
      <c r="E608" s="94" t="s">
        <v>1170</v>
      </c>
      <c r="F608" s="94" t="s">
        <v>827</v>
      </c>
      <c r="G608" s="94" t="s">
        <v>586</v>
      </c>
      <c r="H608" s="94" t="s">
        <v>586</v>
      </c>
      <c r="I608" s="94" t="s">
        <v>827</v>
      </c>
      <c r="J608" s="94" t="s">
        <v>827</v>
      </c>
      <c r="M608" s="93"/>
      <c r="N608" s="93"/>
    </row>
    <row r="609" spans="1:14" x14ac:dyDescent="0.25">
      <c r="A609" s="94" t="s">
        <v>3023</v>
      </c>
      <c r="B609" s="94" t="s">
        <v>1460</v>
      </c>
      <c r="C609" s="94" t="s">
        <v>1370</v>
      </c>
      <c r="D609" s="94" t="s">
        <v>905</v>
      </c>
      <c r="E609" s="94" t="s">
        <v>1170</v>
      </c>
      <c r="F609" s="94" t="s">
        <v>827</v>
      </c>
      <c r="G609" s="94" t="s">
        <v>586</v>
      </c>
      <c r="H609" s="94" t="s">
        <v>586</v>
      </c>
      <c r="I609" s="94" t="s">
        <v>827</v>
      </c>
      <c r="J609" s="94" t="s">
        <v>827</v>
      </c>
      <c r="M609" s="93"/>
      <c r="N609" s="93"/>
    </row>
    <row r="610" spans="1:14" x14ac:dyDescent="0.25">
      <c r="A610" s="94" t="s">
        <v>3024</v>
      </c>
      <c r="B610" s="94" t="s">
        <v>1460</v>
      </c>
      <c r="C610" s="94" t="s">
        <v>1370</v>
      </c>
      <c r="D610" s="94" t="s">
        <v>907</v>
      </c>
      <c r="E610" s="94" t="s">
        <v>1171</v>
      </c>
      <c r="F610" s="94" t="s">
        <v>827</v>
      </c>
      <c r="G610" s="94" t="s">
        <v>586</v>
      </c>
      <c r="H610" s="94" t="s">
        <v>586</v>
      </c>
      <c r="I610" s="94" t="s">
        <v>586</v>
      </c>
      <c r="J610" s="94" t="s">
        <v>586</v>
      </c>
      <c r="M610" s="93"/>
      <c r="N610" s="93"/>
    </row>
    <row r="611" spans="1:14" x14ac:dyDescent="0.25">
      <c r="A611" s="94" t="s">
        <v>3025</v>
      </c>
      <c r="B611" s="94" t="s">
        <v>1463</v>
      </c>
      <c r="C611" s="94" t="s">
        <v>1375</v>
      </c>
      <c r="D611" s="94" t="s">
        <v>907</v>
      </c>
      <c r="E611" s="94" t="s">
        <v>1171</v>
      </c>
      <c r="F611" s="94" t="s">
        <v>586</v>
      </c>
      <c r="G611" s="94" t="s">
        <v>586</v>
      </c>
      <c r="H611" s="94" t="s">
        <v>586</v>
      </c>
      <c r="I611" s="94" t="s">
        <v>586</v>
      </c>
      <c r="J611" s="94" t="s">
        <v>586</v>
      </c>
      <c r="M611" s="93"/>
      <c r="N611" s="93"/>
    </row>
    <row r="612" spans="1:14" x14ac:dyDescent="0.25">
      <c r="A612" s="94" t="s">
        <v>1655</v>
      </c>
      <c r="B612" s="94" t="s">
        <v>1463</v>
      </c>
      <c r="C612" s="94" t="s">
        <v>1375</v>
      </c>
      <c r="D612" s="94" t="s">
        <v>906</v>
      </c>
      <c r="E612" s="94" t="s">
        <v>1171</v>
      </c>
      <c r="F612" s="94" t="s">
        <v>586</v>
      </c>
      <c r="G612" s="94" t="s">
        <v>586</v>
      </c>
      <c r="H612" s="94" t="s">
        <v>586</v>
      </c>
      <c r="I612" s="94" t="s">
        <v>586</v>
      </c>
      <c r="J612" s="94" t="s">
        <v>586</v>
      </c>
      <c r="M612" s="93"/>
      <c r="N612" s="93"/>
    </row>
    <row r="613" spans="1:14" x14ac:dyDescent="0.25">
      <c r="A613" s="94" t="s">
        <v>3026</v>
      </c>
      <c r="B613" s="94" t="s">
        <v>1459</v>
      </c>
      <c r="C613" s="94" t="s">
        <v>1389</v>
      </c>
      <c r="D613" s="94" t="s">
        <v>902</v>
      </c>
      <c r="E613" s="94" t="s">
        <v>1170</v>
      </c>
      <c r="F613" s="94" t="s">
        <v>827</v>
      </c>
      <c r="G613" s="94" t="s">
        <v>586</v>
      </c>
      <c r="H613" s="94" t="s">
        <v>586</v>
      </c>
      <c r="I613" s="94" t="s">
        <v>827</v>
      </c>
      <c r="J613" s="94" t="s">
        <v>827</v>
      </c>
      <c r="M613" s="93"/>
      <c r="N613" s="93"/>
    </row>
    <row r="614" spans="1:14" x14ac:dyDescent="0.25">
      <c r="A614" s="94" t="s">
        <v>3027</v>
      </c>
      <c r="B614" s="94" t="s">
        <v>1459</v>
      </c>
      <c r="C614" s="94" t="s">
        <v>1389</v>
      </c>
      <c r="D614" s="94" t="s">
        <v>903</v>
      </c>
      <c r="E614" s="94" t="s">
        <v>1170</v>
      </c>
      <c r="F614" s="94" t="s">
        <v>827</v>
      </c>
      <c r="G614" s="94" t="s">
        <v>586</v>
      </c>
      <c r="H614" s="94" t="s">
        <v>586</v>
      </c>
      <c r="I614" s="94" t="s">
        <v>827</v>
      </c>
      <c r="J614" s="94" t="s">
        <v>827</v>
      </c>
      <c r="M614" s="93"/>
      <c r="N614" s="93"/>
    </row>
    <row r="615" spans="1:14" x14ac:dyDescent="0.25">
      <c r="A615" s="94" t="s">
        <v>3028</v>
      </c>
      <c r="B615" s="94" t="s">
        <v>1461</v>
      </c>
      <c r="C615" s="94" t="s">
        <v>1391</v>
      </c>
      <c r="D615" s="94" t="s">
        <v>905</v>
      </c>
      <c r="E615" s="94" t="s">
        <v>1170</v>
      </c>
      <c r="F615" s="94" t="s">
        <v>586</v>
      </c>
      <c r="G615" s="94" t="s">
        <v>586</v>
      </c>
      <c r="H615" s="94" t="s">
        <v>586</v>
      </c>
      <c r="I615" s="94" t="s">
        <v>827</v>
      </c>
      <c r="J615" s="94" t="s">
        <v>827</v>
      </c>
      <c r="M615" s="93"/>
      <c r="N615" s="93"/>
    </row>
    <row r="616" spans="1:14" x14ac:dyDescent="0.25">
      <c r="A616" s="94" t="s">
        <v>3029</v>
      </c>
      <c r="B616" s="94" t="s">
        <v>1461</v>
      </c>
      <c r="C616" s="94" t="s">
        <v>1391</v>
      </c>
      <c r="D616" s="94" t="s">
        <v>906</v>
      </c>
      <c r="E616" s="94" t="s">
        <v>1171</v>
      </c>
      <c r="F616" s="94" t="s">
        <v>586</v>
      </c>
      <c r="G616" s="94" t="s">
        <v>586</v>
      </c>
      <c r="H616" s="94" t="s">
        <v>586</v>
      </c>
      <c r="I616" s="94" t="s">
        <v>586</v>
      </c>
      <c r="J616" s="94" t="s">
        <v>586</v>
      </c>
      <c r="M616" s="93"/>
      <c r="N616" s="93"/>
    </row>
    <row r="617" spans="1:14" x14ac:dyDescent="0.25">
      <c r="A617" s="94" t="s">
        <v>1656</v>
      </c>
      <c r="B617" s="94" t="s">
        <v>1461</v>
      </c>
      <c r="C617" s="94" t="s">
        <v>1391</v>
      </c>
      <c r="D617" s="94" t="s">
        <v>905</v>
      </c>
      <c r="E617" s="94" t="s">
        <v>1170</v>
      </c>
      <c r="F617" s="94" t="s">
        <v>586</v>
      </c>
      <c r="G617" s="94" t="s">
        <v>586</v>
      </c>
      <c r="H617" s="94" t="s">
        <v>586</v>
      </c>
      <c r="I617" s="94" t="s">
        <v>827</v>
      </c>
      <c r="J617" s="94" t="s">
        <v>827</v>
      </c>
      <c r="M617" s="93"/>
      <c r="N617" s="93"/>
    </row>
    <row r="618" spans="1:14" x14ac:dyDescent="0.25">
      <c r="A618" s="94" t="s">
        <v>1657</v>
      </c>
      <c r="B618" s="94" t="s">
        <v>1461</v>
      </c>
      <c r="C618" s="94" t="s">
        <v>1391</v>
      </c>
      <c r="D618" s="94" t="s">
        <v>907</v>
      </c>
      <c r="E618" s="94" t="s">
        <v>1171</v>
      </c>
      <c r="F618" s="94" t="s">
        <v>586</v>
      </c>
      <c r="G618" s="94" t="s">
        <v>586</v>
      </c>
      <c r="H618" s="94" t="s">
        <v>586</v>
      </c>
      <c r="I618" s="94" t="s">
        <v>586</v>
      </c>
      <c r="J618" s="94" t="s">
        <v>586</v>
      </c>
      <c r="M618" s="93"/>
      <c r="N618" s="93"/>
    </row>
    <row r="619" spans="1:14" x14ac:dyDescent="0.25">
      <c r="A619" s="94" t="s">
        <v>1658</v>
      </c>
      <c r="B619" s="94" t="s">
        <v>1464</v>
      </c>
      <c r="C619" s="94" t="s">
        <v>1375</v>
      </c>
      <c r="D619" s="94" t="s">
        <v>1080</v>
      </c>
      <c r="E619" s="94" t="s">
        <v>1171</v>
      </c>
      <c r="F619" s="94" t="s">
        <v>586</v>
      </c>
      <c r="G619" s="94" t="s">
        <v>586</v>
      </c>
      <c r="H619" s="94" t="s">
        <v>586</v>
      </c>
      <c r="I619" s="94" t="s">
        <v>586</v>
      </c>
      <c r="J619" s="94" t="s">
        <v>586</v>
      </c>
      <c r="M619" s="93"/>
      <c r="N619" s="93"/>
    </row>
    <row r="620" spans="1:14" x14ac:dyDescent="0.25">
      <c r="A620" s="94" t="s">
        <v>1659</v>
      </c>
      <c r="B620" s="94" t="s">
        <v>1465</v>
      </c>
      <c r="C620" s="94" t="s">
        <v>1377</v>
      </c>
      <c r="D620" s="94" t="s">
        <v>1080</v>
      </c>
      <c r="E620" s="94" t="s">
        <v>1171</v>
      </c>
      <c r="F620" s="94" t="s">
        <v>586</v>
      </c>
      <c r="G620" s="94" t="s">
        <v>586</v>
      </c>
      <c r="H620" s="94" t="s">
        <v>586</v>
      </c>
      <c r="I620" s="94" t="s">
        <v>586</v>
      </c>
      <c r="J620" s="94" t="s">
        <v>586</v>
      </c>
      <c r="M620" s="93"/>
      <c r="N620" s="93"/>
    </row>
    <row r="621" spans="1:14" x14ac:dyDescent="0.25">
      <c r="A621" s="94" t="s">
        <v>3030</v>
      </c>
      <c r="B621" s="94" t="s">
        <v>1461</v>
      </c>
      <c r="C621" s="94" t="s">
        <v>1391</v>
      </c>
      <c r="D621" s="94" t="s">
        <v>905</v>
      </c>
      <c r="E621" s="94" t="s">
        <v>1170</v>
      </c>
      <c r="F621" s="94" t="s">
        <v>586</v>
      </c>
      <c r="G621" s="94" t="s">
        <v>586</v>
      </c>
      <c r="H621" s="94" t="s">
        <v>586</v>
      </c>
      <c r="I621" s="94" t="s">
        <v>827</v>
      </c>
      <c r="J621" s="94" t="s">
        <v>827</v>
      </c>
      <c r="M621" s="93"/>
      <c r="N621" s="93"/>
    </row>
    <row r="622" spans="1:14" x14ac:dyDescent="0.25">
      <c r="A622" s="94" t="s">
        <v>3031</v>
      </c>
      <c r="B622" s="94" t="s">
        <v>1461</v>
      </c>
      <c r="C622" s="94" t="s">
        <v>1391</v>
      </c>
      <c r="D622" s="94" t="s">
        <v>906</v>
      </c>
      <c r="E622" s="94" t="s">
        <v>1171</v>
      </c>
      <c r="F622" s="94" t="s">
        <v>586</v>
      </c>
      <c r="G622" s="94" t="s">
        <v>586</v>
      </c>
      <c r="H622" s="94" t="s">
        <v>586</v>
      </c>
      <c r="I622" s="94" t="s">
        <v>586</v>
      </c>
      <c r="J622" s="94" t="s">
        <v>586</v>
      </c>
      <c r="M622" s="93"/>
      <c r="N622" s="93"/>
    </row>
    <row r="623" spans="1:14" x14ac:dyDescent="0.25">
      <c r="A623" s="94" t="s">
        <v>3032</v>
      </c>
      <c r="B623" s="94" t="s">
        <v>1466</v>
      </c>
      <c r="C623" s="94" t="s">
        <v>1384</v>
      </c>
      <c r="D623" s="94" t="s">
        <v>1069</v>
      </c>
      <c r="E623" s="94" t="s">
        <v>1171</v>
      </c>
      <c r="F623" s="94" t="s">
        <v>827</v>
      </c>
      <c r="G623" s="94" t="s">
        <v>586</v>
      </c>
      <c r="H623" s="94" t="s">
        <v>586</v>
      </c>
      <c r="I623" s="94" t="s">
        <v>586</v>
      </c>
      <c r="J623" s="94" t="s">
        <v>586</v>
      </c>
      <c r="M623" s="93"/>
      <c r="N623" s="93"/>
    </row>
    <row r="624" spans="1:14" x14ac:dyDescent="0.25">
      <c r="A624" s="94" t="s">
        <v>3033</v>
      </c>
      <c r="B624" s="94" t="s">
        <v>1466</v>
      </c>
      <c r="C624" s="94" t="s">
        <v>1384</v>
      </c>
      <c r="D624" s="94" t="s">
        <v>1069</v>
      </c>
      <c r="E624" s="94" t="s">
        <v>1171</v>
      </c>
      <c r="F624" s="94" t="s">
        <v>586</v>
      </c>
      <c r="G624" s="94" t="s">
        <v>586</v>
      </c>
      <c r="H624" s="94" t="s">
        <v>586</v>
      </c>
      <c r="I624" s="94" t="s">
        <v>586</v>
      </c>
      <c r="J624" s="94" t="s">
        <v>586</v>
      </c>
      <c r="M624" s="93"/>
      <c r="N624" s="93"/>
    </row>
    <row r="625" spans="1:14" x14ac:dyDescent="0.25">
      <c r="A625" s="94" t="s">
        <v>3034</v>
      </c>
      <c r="B625" s="94" t="s">
        <v>1466</v>
      </c>
      <c r="C625" s="94" t="s">
        <v>1384</v>
      </c>
      <c r="D625" s="94" t="s">
        <v>1068</v>
      </c>
      <c r="E625" s="94" t="s">
        <v>1170</v>
      </c>
      <c r="F625" s="94" t="s">
        <v>827</v>
      </c>
      <c r="G625" s="94" t="s">
        <v>586</v>
      </c>
      <c r="H625" s="94" t="s">
        <v>586</v>
      </c>
      <c r="I625" s="94" t="s">
        <v>586</v>
      </c>
      <c r="J625" s="94" t="s">
        <v>827</v>
      </c>
      <c r="M625" s="93"/>
      <c r="N625" s="93"/>
    </row>
    <row r="626" spans="1:14" x14ac:dyDescent="0.25">
      <c r="A626" s="94" t="s">
        <v>1660</v>
      </c>
      <c r="B626" s="94" t="s">
        <v>1466</v>
      </c>
      <c r="C626" s="94" t="s">
        <v>1384</v>
      </c>
      <c r="D626" s="94" t="s">
        <v>1068</v>
      </c>
      <c r="E626" s="94" t="s">
        <v>1170</v>
      </c>
      <c r="F626" s="94" t="s">
        <v>586</v>
      </c>
      <c r="G626" s="94" t="s">
        <v>586</v>
      </c>
      <c r="H626" s="94" t="s">
        <v>586</v>
      </c>
      <c r="I626" s="94" t="s">
        <v>586</v>
      </c>
      <c r="J626" s="94" t="s">
        <v>827</v>
      </c>
      <c r="M626" s="93"/>
      <c r="N626" s="93"/>
    </row>
    <row r="627" spans="1:14" x14ac:dyDescent="0.25">
      <c r="A627" s="94" t="s">
        <v>1661</v>
      </c>
      <c r="B627" s="94" t="s">
        <v>1466</v>
      </c>
      <c r="C627" s="94" t="s">
        <v>1384</v>
      </c>
      <c r="D627" s="94" t="s">
        <v>1069</v>
      </c>
      <c r="E627" s="94" t="s">
        <v>1171</v>
      </c>
      <c r="F627" s="94" t="s">
        <v>586</v>
      </c>
      <c r="G627" s="94" t="s">
        <v>586</v>
      </c>
      <c r="H627" s="94" t="s">
        <v>586</v>
      </c>
      <c r="I627" s="94" t="s">
        <v>586</v>
      </c>
      <c r="J627" s="94" t="s">
        <v>586</v>
      </c>
      <c r="M627" s="93"/>
      <c r="N627" s="93"/>
    </row>
    <row r="628" spans="1:14" x14ac:dyDescent="0.25">
      <c r="A628" s="94" t="s">
        <v>3035</v>
      </c>
      <c r="B628" s="94" t="s">
        <v>1467</v>
      </c>
      <c r="C628" s="94" t="s">
        <v>1362</v>
      </c>
      <c r="D628" s="94" t="s">
        <v>1069</v>
      </c>
      <c r="E628" s="94" t="s">
        <v>1171</v>
      </c>
      <c r="F628" s="94" t="s">
        <v>586</v>
      </c>
      <c r="G628" s="94" t="s">
        <v>586</v>
      </c>
      <c r="H628" s="94" t="s">
        <v>586</v>
      </c>
      <c r="I628" s="94" t="s">
        <v>586</v>
      </c>
      <c r="J628" s="94" t="s">
        <v>586</v>
      </c>
      <c r="M628" s="93"/>
      <c r="N628" s="93"/>
    </row>
    <row r="629" spans="1:14" x14ac:dyDescent="0.25">
      <c r="A629" s="94" t="s">
        <v>3036</v>
      </c>
      <c r="B629" s="94" t="s">
        <v>1468</v>
      </c>
      <c r="C629" s="94" t="s">
        <v>1372</v>
      </c>
      <c r="D629" s="94" t="s">
        <v>1028</v>
      </c>
      <c r="E629" s="94" t="s">
        <v>1193</v>
      </c>
      <c r="F629" s="94" t="s">
        <v>827</v>
      </c>
      <c r="G629" s="94" t="s">
        <v>586</v>
      </c>
      <c r="H629" s="94" t="s">
        <v>586</v>
      </c>
      <c r="I629" s="94" t="s">
        <v>586</v>
      </c>
      <c r="J629" s="94" t="s">
        <v>586</v>
      </c>
      <c r="M629" s="93"/>
      <c r="N629" s="93"/>
    </row>
    <row r="630" spans="1:14" x14ac:dyDescent="0.25">
      <c r="A630" s="94" t="s">
        <v>3037</v>
      </c>
      <c r="B630" s="94" t="s">
        <v>1468</v>
      </c>
      <c r="C630" s="94" t="s">
        <v>1372</v>
      </c>
      <c r="D630" s="94" t="s">
        <v>1028</v>
      </c>
      <c r="E630" s="94" t="s">
        <v>1193</v>
      </c>
      <c r="F630" s="94" t="s">
        <v>827</v>
      </c>
      <c r="G630" s="94" t="s">
        <v>586</v>
      </c>
      <c r="H630" s="94" t="s">
        <v>586</v>
      </c>
      <c r="I630" s="94" t="s">
        <v>586</v>
      </c>
      <c r="J630" s="94" t="s">
        <v>586</v>
      </c>
      <c r="M630" s="93"/>
      <c r="N630" s="93"/>
    </row>
    <row r="631" spans="1:14" x14ac:dyDescent="0.25">
      <c r="A631" s="94" t="s">
        <v>1662</v>
      </c>
      <c r="B631" s="94" t="s">
        <v>1468</v>
      </c>
      <c r="C631" s="94" t="s">
        <v>1372</v>
      </c>
      <c r="D631" s="94" t="s">
        <v>1028</v>
      </c>
      <c r="E631" s="94" t="s">
        <v>1193</v>
      </c>
      <c r="F631" s="94" t="s">
        <v>586</v>
      </c>
      <c r="G631" s="94" t="s">
        <v>586</v>
      </c>
      <c r="H631" s="94" t="s">
        <v>586</v>
      </c>
      <c r="I631" s="94" t="s">
        <v>586</v>
      </c>
      <c r="J631" s="94" t="s">
        <v>586</v>
      </c>
      <c r="M631" s="93"/>
      <c r="N631" s="93"/>
    </row>
    <row r="632" spans="1:14" x14ac:dyDescent="0.25">
      <c r="A632" s="94" t="s">
        <v>1663</v>
      </c>
      <c r="B632" s="94" t="s">
        <v>1469</v>
      </c>
      <c r="C632" s="94" t="s">
        <v>1375</v>
      </c>
      <c r="D632" s="94" t="s">
        <v>1028</v>
      </c>
      <c r="E632" s="94" t="s">
        <v>1193</v>
      </c>
      <c r="F632" s="94" t="s">
        <v>586</v>
      </c>
      <c r="G632" s="94" t="s">
        <v>586</v>
      </c>
      <c r="H632" s="94" t="s">
        <v>586</v>
      </c>
      <c r="I632" s="94" t="s">
        <v>586</v>
      </c>
      <c r="J632" s="94" t="s">
        <v>586</v>
      </c>
      <c r="M632" s="93"/>
      <c r="N632" s="93"/>
    </row>
    <row r="633" spans="1:14" x14ac:dyDescent="0.25">
      <c r="A633" s="94" t="s">
        <v>3038</v>
      </c>
      <c r="B633" s="94" t="s">
        <v>1468</v>
      </c>
      <c r="C633" s="94" t="s">
        <v>1372</v>
      </c>
      <c r="D633" s="94" t="s">
        <v>1028</v>
      </c>
      <c r="E633" s="94" t="s">
        <v>1193</v>
      </c>
      <c r="F633" s="94" t="s">
        <v>827</v>
      </c>
      <c r="G633" s="94" t="s">
        <v>586</v>
      </c>
      <c r="H633" s="94" t="s">
        <v>586</v>
      </c>
      <c r="I633" s="94" t="s">
        <v>586</v>
      </c>
      <c r="J633" s="94" t="s">
        <v>586</v>
      </c>
      <c r="M633" s="93"/>
      <c r="N633" s="93"/>
    </row>
    <row r="634" spans="1:14" x14ac:dyDescent="0.25">
      <c r="A634" s="94" t="s">
        <v>3039</v>
      </c>
      <c r="B634" s="94" t="s">
        <v>1468</v>
      </c>
      <c r="C634" s="94" t="s">
        <v>1372</v>
      </c>
      <c r="D634" s="94" t="s">
        <v>1028</v>
      </c>
      <c r="E634" s="94" t="s">
        <v>1193</v>
      </c>
      <c r="F634" s="94" t="s">
        <v>586</v>
      </c>
      <c r="G634" s="94" t="s">
        <v>586</v>
      </c>
      <c r="H634" s="94" t="s">
        <v>586</v>
      </c>
      <c r="I634" s="94" t="s">
        <v>586</v>
      </c>
      <c r="J634" s="94" t="s">
        <v>586</v>
      </c>
      <c r="M634" s="93"/>
      <c r="N634" s="93"/>
    </row>
    <row r="635" spans="1:14" x14ac:dyDescent="0.25">
      <c r="A635" s="94" t="s">
        <v>3040</v>
      </c>
      <c r="B635" s="94" t="s">
        <v>1470</v>
      </c>
      <c r="C635" s="94" t="s">
        <v>1364</v>
      </c>
      <c r="D635" s="94" t="s">
        <v>953</v>
      </c>
      <c r="E635" s="94" t="s">
        <v>1175</v>
      </c>
      <c r="F635" s="94" t="s">
        <v>827</v>
      </c>
      <c r="G635" s="94" t="s">
        <v>586</v>
      </c>
      <c r="H635" s="94" t="s">
        <v>586</v>
      </c>
      <c r="I635" s="94" t="s">
        <v>827</v>
      </c>
      <c r="J635" s="94" t="s">
        <v>586</v>
      </c>
      <c r="M635" s="93"/>
      <c r="N635" s="93"/>
    </row>
    <row r="636" spans="1:14" x14ac:dyDescent="0.25">
      <c r="A636" s="94" t="s">
        <v>3041</v>
      </c>
      <c r="B636" s="94" t="s">
        <v>1470</v>
      </c>
      <c r="C636" s="94" t="s">
        <v>1364</v>
      </c>
      <c r="D636" s="94" t="s">
        <v>953</v>
      </c>
      <c r="E636" s="94" t="s">
        <v>1175</v>
      </c>
      <c r="F636" s="94" t="s">
        <v>827</v>
      </c>
      <c r="G636" s="94" t="s">
        <v>586</v>
      </c>
      <c r="H636" s="94" t="s">
        <v>586</v>
      </c>
      <c r="I636" s="94" t="s">
        <v>827</v>
      </c>
      <c r="J636" s="94" t="s">
        <v>586</v>
      </c>
      <c r="M636" s="93"/>
      <c r="N636" s="93"/>
    </row>
    <row r="637" spans="1:14" x14ac:dyDescent="0.25">
      <c r="A637" s="94" t="s">
        <v>3042</v>
      </c>
      <c r="B637" s="94" t="s">
        <v>1471</v>
      </c>
      <c r="C637" s="94" t="s">
        <v>1370</v>
      </c>
      <c r="D637" s="94" t="s">
        <v>955</v>
      </c>
      <c r="E637" s="94" t="s">
        <v>1175</v>
      </c>
      <c r="F637" s="94" t="s">
        <v>586</v>
      </c>
      <c r="G637" s="94" t="s">
        <v>586</v>
      </c>
      <c r="H637" s="94" t="s">
        <v>586</v>
      </c>
      <c r="I637" s="94" t="s">
        <v>586</v>
      </c>
      <c r="J637" s="94" t="s">
        <v>586</v>
      </c>
      <c r="M637" s="93"/>
      <c r="N637" s="93"/>
    </row>
    <row r="638" spans="1:14" x14ac:dyDescent="0.25">
      <c r="A638" s="94" t="s">
        <v>3043</v>
      </c>
      <c r="B638" s="94" t="s">
        <v>1472</v>
      </c>
      <c r="C638" s="94" t="s">
        <v>1372</v>
      </c>
      <c r="D638" s="94" t="s">
        <v>955</v>
      </c>
      <c r="E638" s="94" t="s">
        <v>1175</v>
      </c>
      <c r="F638" s="94" t="s">
        <v>827</v>
      </c>
      <c r="G638" s="94" t="s">
        <v>586</v>
      </c>
      <c r="H638" s="94" t="s">
        <v>586</v>
      </c>
      <c r="I638" s="94" t="s">
        <v>586</v>
      </c>
      <c r="J638" s="94" t="s">
        <v>586</v>
      </c>
      <c r="M638" s="93"/>
      <c r="N638" s="93"/>
    </row>
    <row r="639" spans="1:14" x14ac:dyDescent="0.25">
      <c r="A639" s="94" t="s">
        <v>3044</v>
      </c>
      <c r="B639" s="94" t="s">
        <v>1472</v>
      </c>
      <c r="C639" s="94" t="s">
        <v>1372</v>
      </c>
      <c r="D639" s="94" t="s">
        <v>955</v>
      </c>
      <c r="E639" s="94" t="s">
        <v>1175</v>
      </c>
      <c r="F639" s="94" t="s">
        <v>827</v>
      </c>
      <c r="G639" s="94" t="s">
        <v>586</v>
      </c>
      <c r="H639" s="94" t="s">
        <v>586</v>
      </c>
      <c r="I639" s="94" t="s">
        <v>586</v>
      </c>
      <c r="J639" s="94" t="s">
        <v>586</v>
      </c>
      <c r="M639" s="93"/>
      <c r="N639" s="93"/>
    </row>
    <row r="640" spans="1:14" x14ac:dyDescent="0.25">
      <c r="A640" s="94" t="s">
        <v>3045</v>
      </c>
      <c r="B640" s="94" t="s">
        <v>1473</v>
      </c>
      <c r="C640" s="94" t="s">
        <v>1375</v>
      </c>
      <c r="D640" s="94" t="s">
        <v>955</v>
      </c>
      <c r="E640" s="94" t="s">
        <v>1175</v>
      </c>
      <c r="F640" s="94" t="s">
        <v>586</v>
      </c>
      <c r="G640" s="94" t="s">
        <v>586</v>
      </c>
      <c r="H640" s="94" t="s">
        <v>586</v>
      </c>
      <c r="I640" s="94" t="s">
        <v>586</v>
      </c>
      <c r="J640" s="94" t="s">
        <v>586</v>
      </c>
      <c r="M640" s="93"/>
      <c r="N640" s="93"/>
    </row>
    <row r="641" spans="1:14" x14ac:dyDescent="0.25">
      <c r="A641" s="94" t="s">
        <v>1664</v>
      </c>
      <c r="B641" s="94" t="s">
        <v>1473</v>
      </c>
      <c r="C641" s="94" t="s">
        <v>1375</v>
      </c>
      <c r="D641" s="94" t="s">
        <v>957</v>
      </c>
      <c r="E641" s="94" t="s">
        <v>1176</v>
      </c>
      <c r="F641" s="94" t="s">
        <v>586</v>
      </c>
      <c r="G641" s="94" t="s">
        <v>586</v>
      </c>
      <c r="H641" s="94" t="s">
        <v>586</v>
      </c>
      <c r="I641" s="94" t="s">
        <v>586</v>
      </c>
      <c r="J641" s="94" t="s">
        <v>586</v>
      </c>
      <c r="M641" s="93"/>
      <c r="N641" s="93"/>
    </row>
    <row r="642" spans="1:14" x14ac:dyDescent="0.25">
      <c r="A642" s="94" t="s">
        <v>3046</v>
      </c>
      <c r="B642" s="94" t="s">
        <v>1474</v>
      </c>
      <c r="C642" s="94" t="e">
        <v>#N/A</v>
      </c>
      <c r="D642" s="94" t="s">
        <v>888</v>
      </c>
      <c r="E642" s="94" t="s">
        <v>1157</v>
      </c>
      <c r="F642" s="94" t="s">
        <v>827</v>
      </c>
      <c r="G642" s="94" t="s">
        <v>586</v>
      </c>
      <c r="H642" s="94" t="e">
        <v>#N/A</v>
      </c>
      <c r="I642" s="94" t="s">
        <v>827</v>
      </c>
      <c r="J642" s="94" t="s">
        <v>827</v>
      </c>
      <c r="M642" s="93"/>
      <c r="N642" s="93"/>
    </row>
    <row r="643" spans="1:14" x14ac:dyDescent="0.25">
      <c r="A643" s="94" t="s">
        <v>3047</v>
      </c>
      <c r="B643" s="94" t="s">
        <v>1472</v>
      </c>
      <c r="C643" s="94" t="s">
        <v>1372</v>
      </c>
      <c r="D643" s="94" t="s">
        <v>955</v>
      </c>
      <c r="E643" s="94" t="s">
        <v>1175</v>
      </c>
      <c r="F643" s="94" t="s">
        <v>827</v>
      </c>
      <c r="G643" s="94" t="s">
        <v>586</v>
      </c>
      <c r="H643" s="94" t="s">
        <v>586</v>
      </c>
      <c r="I643" s="94" t="s">
        <v>586</v>
      </c>
      <c r="J643" s="94" t="s">
        <v>586</v>
      </c>
      <c r="M643" s="93"/>
      <c r="N643" s="93"/>
    </row>
    <row r="644" spans="1:14" x14ac:dyDescent="0.25">
      <c r="A644" s="94" t="s">
        <v>1665</v>
      </c>
      <c r="B644" s="94" t="s">
        <v>1472</v>
      </c>
      <c r="C644" s="94" t="s">
        <v>1372</v>
      </c>
      <c r="D644" s="94" t="s">
        <v>955</v>
      </c>
      <c r="E644" s="94" t="s">
        <v>1175</v>
      </c>
      <c r="F644" s="94" t="s">
        <v>586</v>
      </c>
      <c r="G644" s="94" t="s">
        <v>586</v>
      </c>
      <c r="H644" s="94" t="s">
        <v>586</v>
      </c>
      <c r="I644" s="94" t="s">
        <v>586</v>
      </c>
      <c r="J644" s="94" t="s">
        <v>586</v>
      </c>
      <c r="M644" s="93"/>
      <c r="N644" s="93"/>
    </row>
    <row r="645" spans="1:14" x14ac:dyDescent="0.25">
      <c r="A645" s="94" t="s">
        <v>3048</v>
      </c>
      <c r="B645" s="94" t="s">
        <v>1471</v>
      </c>
      <c r="C645" s="94" t="s">
        <v>1370</v>
      </c>
      <c r="D645" s="94" t="s">
        <v>955</v>
      </c>
      <c r="E645" s="94" t="s">
        <v>1175</v>
      </c>
      <c r="F645" s="94" t="s">
        <v>827</v>
      </c>
      <c r="G645" s="94" t="s">
        <v>586</v>
      </c>
      <c r="H645" s="94" t="s">
        <v>586</v>
      </c>
      <c r="I645" s="94" t="s">
        <v>586</v>
      </c>
      <c r="J645" s="94" t="s">
        <v>586</v>
      </c>
      <c r="M645" s="93"/>
      <c r="N645" s="93"/>
    </row>
    <row r="646" spans="1:14" x14ac:dyDescent="0.25">
      <c r="A646" s="94" t="s">
        <v>3049</v>
      </c>
      <c r="B646" s="94" t="s">
        <v>1473</v>
      </c>
      <c r="C646" s="94" t="s">
        <v>1375</v>
      </c>
      <c r="D646" s="94" t="s">
        <v>955</v>
      </c>
      <c r="E646" s="94" t="s">
        <v>1175</v>
      </c>
      <c r="F646" s="94" t="s">
        <v>827</v>
      </c>
      <c r="G646" s="94" t="s">
        <v>586</v>
      </c>
      <c r="H646" s="94" t="s">
        <v>586</v>
      </c>
      <c r="I646" s="94" t="s">
        <v>586</v>
      </c>
      <c r="J646" s="94" t="s">
        <v>586</v>
      </c>
      <c r="M646" s="93"/>
      <c r="N646" s="93"/>
    </row>
    <row r="647" spans="1:14" x14ac:dyDescent="0.25">
      <c r="A647" s="94" t="s">
        <v>1666</v>
      </c>
      <c r="B647" s="94" t="s">
        <v>1473</v>
      </c>
      <c r="C647" s="94" t="s">
        <v>1375</v>
      </c>
      <c r="D647" s="94" t="s">
        <v>957</v>
      </c>
      <c r="E647" s="94" t="s">
        <v>1176</v>
      </c>
      <c r="F647" s="94" t="s">
        <v>586</v>
      </c>
      <c r="G647" s="94" t="s">
        <v>586</v>
      </c>
      <c r="H647" s="94" t="s">
        <v>586</v>
      </c>
      <c r="I647" s="94" t="s">
        <v>586</v>
      </c>
      <c r="J647" s="94" t="s">
        <v>586</v>
      </c>
      <c r="M647" s="93"/>
      <c r="N647" s="93"/>
    </row>
    <row r="648" spans="1:14" x14ac:dyDescent="0.25">
      <c r="A648" s="94" t="s">
        <v>3050</v>
      </c>
      <c r="B648" s="94" t="s">
        <v>1472</v>
      </c>
      <c r="C648" s="94" t="s">
        <v>1372</v>
      </c>
      <c r="D648" s="94" t="s">
        <v>955</v>
      </c>
      <c r="E648" s="94" t="s">
        <v>1175</v>
      </c>
      <c r="F648" s="94" t="s">
        <v>586</v>
      </c>
      <c r="G648" s="94" t="s">
        <v>586</v>
      </c>
      <c r="H648" s="94" t="s">
        <v>586</v>
      </c>
      <c r="I648" s="94" t="s">
        <v>586</v>
      </c>
      <c r="J648" s="94" t="s">
        <v>586</v>
      </c>
      <c r="M648" s="93"/>
      <c r="N648" s="93"/>
    </row>
    <row r="649" spans="1:14" x14ac:dyDescent="0.25">
      <c r="A649" s="94" t="s">
        <v>3051</v>
      </c>
      <c r="B649" s="94" t="s">
        <v>1472</v>
      </c>
      <c r="C649" s="94" t="s">
        <v>1372</v>
      </c>
      <c r="D649" s="94" t="s">
        <v>955</v>
      </c>
      <c r="E649" s="94" t="s">
        <v>1175</v>
      </c>
      <c r="F649" s="94" t="s">
        <v>827</v>
      </c>
      <c r="G649" s="94" t="s">
        <v>586</v>
      </c>
      <c r="H649" s="94" t="s">
        <v>586</v>
      </c>
      <c r="I649" s="94" t="s">
        <v>586</v>
      </c>
      <c r="J649" s="94" t="s">
        <v>586</v>
      </c>
      <c r="M649" s="93"/>
      <c r="N649" s="93"/>
    </row>
    <row r="650" spans="1:14" x14ac:dyDescent="0.25">
      <c r="A650" s="94" t="s">
        <v>3052</v>
      </c>
      <c r="B650" s="94" t="s">
        <v>1472</v>
      </c>
      <c r="C650" s="94" t="s">
        <v>1372</v>
      </c>
      <c r="D650" s="94" t="s">
        <v>955</v>
      </c>
      <c r="E650" s="94" t="s">
        <v>1175</v>
      </c>
      <c r="F650" s="94" t="s">
        <v>586</v>
      </c>
      <c r="G650" s="94" t="s">
        <v>586</v>
      </c>
      <c r="H650" s="94" t="s">
        <v>586</v>
      </c>
      <c r="I650" s="94" t="s">
        <v>586</v>
      </c>
      <c r="J650" s="94" t="s">
        <v>586</v>
      </c>
      <c r="M650" s="93"/>
      <c r="N650" s="93"/>
    </row>
    <row r="651" spans="1:14" x14ac:dyDescent="0.25">
      <c r="A651" s="94" t="s">
        <v>3053</v>
      </c>
      <c r="B651" s="94" t="s">
        <v>1471</v>
      </c>
      <c r="C651" s="94" t="s">
        <v>1370</v>
      </c>
      <c r="D651" s="94" t="s">
        <v>955</v>
      </c>
      <c r="E651" s="94" t="s">
        <v>1175</v>
      </c>
      <c r="F651" s="94" t="s">
        <v>586</v>
      </c>
      <c r="G651" s="94" t="s">
        <v>586</v>
      </c>
      <c r="H651" s="94" t="s">
        <v>586</v>
      </c>
      <c r="I651" s="94" t="s">
        <v>586</v>
      </c>
      <c r="J651" s="94" t="s">
        <v>586</v>
      </c>
      <c r="M651" s="93"/>
      <c r="N651" s="93"/>
    </row>
    <row r="652" spans="1:14" x14ac:dyDescent="0.25">
      <c r="A652" s="94" t="s">
        <v>3054</v>
      </c>
      <c r="B652" s="94" t="s">
        <v>1471</v>
      </c>
      <c r="C652" s="94" t="s">
        <v>1370</v>
      </c>
      <c r="D652" s="94" t="s">
        <v>955</v>
      </c>
      <c r="E652" s="94" t="s">
        <v>1175</v>
      </c>
      <c r="F652" s="94" t="s">
        <v>586</v>
      </c>
      <c r="G652" s="94" t="s">
        <v>586</v>
      </c>
      <c r="H652" s="94" t="s">
        <v>586</v>
      </c>
      <c r="I652" s="94" t="s">
        <v>586</v>
      </c>
      <c r="J652" s="94" t="s">
        <v>586</v>
      </c>
      <c r="M652" s="93"/>
      <c r="N652" s="93"/>
    </row>
    <row r="653" spans="1:14" x14ac:dyDescent="0.25">
      <c r="A653" s="94" t="s">
        <v>3055</v>
      </c>
      <c r="B653" s="94" t="s">
        <v>1470</v>
      </c>
      <c r="C653" s="94" t="s">
        <v>1364</v>
      </c>
      <c r="D653" s="94" t="s">
        <v>953</v>
      </c>
      <c r="E653" s="94" t="s">
        <v>1175</v>
      </c>
      <c r="F653" s="94" t="s">
        <v>827</v>
      </c>
      <c r="G653" s="94" t="s">
        <v>586</v>
      </c>
      <c r="H653" s="94" t="s">
        <v>586</v>
      </c>
      <c r="I653" s="94" t="s">
        <v>827</v>
      </c>
      <c r="J653" s="94" t="s">
        <v>586</v>
      </c>
      <c r="M653" s="93"/>
      <c r="N653" s="93"/>
    </row>
    <row r="654" spans="1:14" x14ac:dyDescent="0.25">
      <c r="A654" s="94" t="s">
        <v>3056</v>
      </c>
      <c r="B654" s="94" t="s">
        <v>1475</v>
      </c>
      <c r="C654" s="94" t="s">
        <v>1397</v>
      </c>
      <c r="D654" s="94" t="s">
        <v>954</v>
      </c>
      <c r="E654" s="94" t="s">
        <v>1175</v>
      </c>
      <c r="F654" s="94" t="s">
        <v>827</v>
      </c>
      <c r="G654" s="94" t="s">
        <v>586</v>
      </c>
      <c r="H654" s="94" t="s">
        <v>586</v>
      </c>
      <c r="I654" s="94" t="s">
        <v>586</v>
      </c>
      <c r="J654" s="94" t="s">
        <v>586</v>
      </c>
      <c r="M654" s="93"/>
      <c r="N654" s="93"/>
    </row>
    <row r="655" spans="1:14" x14ac:dyDescent="0.25">
      <c r="A655" s="94" t="s">
        <v>3057</v>
      </c>
      <c r="B655" s="94" t="s">
        <v>1475</v>
      </c>
      <c r="C655" s="94" t="s">
        <v>1397</v>
      </c>
      <c r="D655" s="94" t="s">
        <v>954</v>
      </c>
      <c r="E655" s="94" t="s">
        <v>1175</v>
      </c>
      <c r="F655" s="94" t="s">
        <v>827</v>
      </c>
      <c r="G655" s="94" t="s">
        <v>586</v>
      </c>
      <c r="H655" s="94" t="s">
        <v>586</v>
      </c>
      <c r="I655" s="94" t="s">
        <v>586</v>
      </c>
      <c r="J655" s="94" t="s">
        <v>586</v>
      </c>
      <c r="M655" s="93"/>
      <c r="N655" s="93"/>
    </row>
    <row r="656" spans="1:14" x14ac:dyDescent="0.25">
      <c r="A656" s="94" t="s">
        <v>3058</v>
      </c>
      <c r="B656" s="94" t="s">
        <v>1471</v>
      </c>
      <c r="C656" s="94" t="s">
        <v>1370</v>
      </c>
      <c r="D656" s="94" t="s">
        <v>955</v>
      </c>
      <c r="E656" s="94" t="s">
        <v>1175</v>
      </c>
      <c r="F656" s="94" t="s">
        <v>586</v>
      </c>
      <c r="G656" s="94" t="s">
        <v>586</v>
      </c>
      <c r="H656" s="94" t="s">
        <v>586</v>
      </c>
      <c r="I656" s="94" t="s">
        <v>586</v>
      </c>
      <c r="J656" s="94" t="s">
        <v>586</v>
      </c>
      <c r="M656" s="93"/>
      <c r="N656" s="93"/>
    </row>
    <row r="657" spans="1:14" x14ac:dyDescent="0.25">
      <c r="A657" s="94" t="s">
        <v>3059</v>
      </c>
      <c r="B657" s="94" t="s">
        <v>1472</v>
      </c>
      <c r="C657" s="94" t="s">
        <v>1372</v>
      </c>
      <c r="D657" s="94" t="s">
        <v>955</v>
      </c>
      <c r="E657" s="94" t="s">
        <v>1175</v>
      </c>
      <c r="F657" s="94" t="s">
        <v>827</v>
      </c>
      <c r="G657" s="94" t="s">
        <v>586</v>
      </c>
      <c r="H657" s="94" t="s">
        <v>586</v>
      </c>
      <c r="I657" s="94" t="s">
        <v>586</v>
      </c>
      <c r="J657" s="94" t="s">
        <v>586</v>
      </c>
      <c r="M657" s="93"/>
      <c r="N657" s="93"/>
    </row>
    <row r="658" spans="1:14" x14ac:dyDescent="0.25">
      <c r="A658" s="94" t="s">
        <v>1667</v>
      </c>
      <c r="B658" s="94" t="s">
        <v>1472</v>
      </c>
      <c r="C658" s="94" t="s">
        <v>1372</v>
      </c>
      <c r="D658" s="94" t="s">
        <v>955</v>
      </c>
      <c r="E658" s="94" t="s">
        <v>1175</v>
      </c>
      <c r="F658" s="94" t="s">
        <v>586</v>
      </c>
      <c r="G658" s="94" t="s">
        <v>586</v>
      </c>
      <c r="H658" s="94" t="s">
        <v>586</v>
      </c>
      <c r="I658" s="94" t="s">
        <v>586</v>
      </c>
      <c r="J658" s="94" t="s">
        <v>586</v>
      </c>
      <c r="M658" s="93"/>
      <c r="N658" s="93"/>
    </row>
    <row r="659" spans="1:14" x14ac:dyDescent="0.25">
      <c r="A659" s="94" t="s">
        <v>1668</v>
      </c>
      <c r="B659" s="94" t="s">
        <v>1472</v>
      </c>
      <c r="C659" s="94" t="s">
        <v>1372</v>
      </c>
      <c r="D659" s="94" t="s">
        <v>955</v>
      </c>
      <c r="E659" s="94" t="s">
        <v>1175</v>
      </c>
      <c r="F659" s="94" t="s">
        <v>586</v>
      </c>
      <c r="G659" s="94" t="s">
        <v>586</v>
      </c>
      <c r="H659" s="94" t="s">
        <v>586</v>
      </c>
      <c r="I659" s="94" t="s">
        <v>586</v>
      </c>
      <c r="J659" s="94" t="s">
        <v>586</v>
      </c>
      <c r="M659" s="93"/>
      <c r="N659" s="93"/>
    </row>
    <row r="660" spans="1:14" x14ac:dyDescent="0.25">
      <c r="A660" s="94" t="s">
        <v>3060</v>
      </c>
      <c r="B660" s="94" t="s">
        <v>1470</v>
      </c>
      <c r="C660" s="94" t="s">
        <v>1364</v>
      </c>
      <c r="D660" s="94" t="s">
        <v>953</v>
      </c>
      <c r="E660" s="94" t="s">
        <v>1175</v>
      </c>
      <c r="F660" s="94" t="s">
        <v>827</v>
      </c>
      <c r="G660" s="94" t="s">
        <v>586</v>
      </c>
      <c r="H660" s="94" t="s">
        <v>586</v>
      </c>
      <c r="I660" s="94" t="s">
        <v>827</v>
      </c>
      <c r="J660" s="94" t="s">
        <v>586</v>
      </c>
      <c r="M660" s="93"/>
      <c r="N660" s="93"/>
    </row>
    <row r="661" spans="1:14" x14ac:dyDescent="0.25">
      <c r="A661" s="94" t="s">
        <v>3061</v>
      </c>
      <c r="B661" s="94" t="s">
        <v>1470</v>
      </c>
      <c r="C661" s="94" t="s">
        <v>1364</v>
      </c>
      <c r="D661" s="94" t="s">
        <v>953</v>
      </c>
      <c r="E661" s="94" t="s">
        <v>1175</v>
      </c>
      <c r="F661" s="94" t="s">
        <v>827</v>
      </c>
      <c r="G661" s="94" t="s">
        <v>586</v>
      </c>
      <c r="H661" s="94" t="s">
        <v>586</v>
      </c>
      <c r="I661" s="94" t="s">
        <v>827</v>
      </c>
      <c r="J661" s="94" t="s">
        <v>586</v>
      </c>
      <c r="M661" s="93"/>
      <c r="N661" s="93"/>
    </row>
    <row r="662" spans="1:14" x14ac:dyDescent="0.25">
      <c r="A662" s="94" t="s">
        <v>3062</v>
      </c>
      <c r="B662" s="94" t="s">
        <v>1470</v>
      </c>
      <c r="C662" s="94" t="s">
        <v>1364</v>
      </c>
      <c r="D662" s="94" t="s">
        <v>954</v>
      </c>
      <c r="E662" s="94" t="s">
        <v>1175</v>
      </c>
      <c r="F662" s="94" t="s">
        <v>827</v>
      </c>
      <c r="G662" s="94" t="s">
        <v>586</v>
      </c>
      <c r="H662" s="94" t="s">
        <v>586</v>
      </c>
      <c r="I662" s="94" t="s">
        <v>586</v>
      </c>
      <c r="J662" s="94" t="s">
        <v>586</v>
      </c>
      <c r="M662" s="93"/>
      <c r="N662" s="93"/>
    </row>
    <row r="663" spans="1:14" x14ac:dyDescent="0.25">
      <c r="A663" s="94" t="s">
        <v>3063</v>
      </c>
      <c r="B663" s="94" t="s">
        <v>1470</v>
      </c>
      <c r="C663" s="94" t="s">
        <v>1364</v>
      </c>
      <c r="D663" s="94" t="s">
        <v>954</v>
      </c>
      <c r="E663" s="94" t="s">
        <v>1175</v>
      </c>
      <c r="F663" s="94" t="s">
        <v>827</v>
      </c>
      <c r="G663" s="94" t="s">
        <v>586</v>
      </c>
      <c r="H663" s="94" t="s">
        <v>586</v>
      </c>
      <c r="I663" s="94" t="s">
        <v>586</v>
      </c>
      <c r="J663" s="94" t="s">
        <v>586</v>
      </c>
      <c r="M663" s="93"/>
      <c r="N663" s="93"/>
    </row>
    <row r="664" spans="1:14" x14ac:dyDescent="0.25">
      <c r="A664" s="94" t="s">
        <v>3064</v>
      </c>
      <c r="B664" s="94" t="s">
        <v>1475</v>
      </c>
      <c r="C664" s="94" t="s">
        <v>1397</v>
      </c>
      <c r="D664" s="94" t="s">
        <v>955</v>
      </c>
      <c r="E664" s="94" t="s">
        <v>1175</v>
      </c>
      <c r="F664" s="94" t="s">
        <v>827</v>
      </c>
      <c r="G664" s="94" t="s">
        <v>586</v>
      </c>
      <c r="H664" s="94" t="s">
        <v>586</v>
      </c>
      <c r="I664" s="94" t="s">
        <v>586</v>
      </c>
      <c r="J664" s="94" t="s">
        <v>586</v>
      </c>
      <c r="M664" s="93"/>
      <c r="N664" s="93"/>
    </row>
    <row r="665" spans="1:14" x14ac:dyDescent="0.25">
      <c r="A665" s="94" t="s">
        <v>3065</v>
      </c>
      <c r="B665" s="94" t="s">
        <v>1475</v>
      </c>
      <c r="C665" s="94" t="s">
        <v>1397</v>
      </c>
      <c r="D665" s="94" t="s">
        <v>955</v>
      </c>
      <c r="E665" s="94" t="s">
        <v>1175</v>
      </c>
      <c r="F665" s="94" t="s">
        <v>827</v>
      </c>
      <c r="G665" s="94" t="s">
        <v>586</v>
      </c>
      <c r="H665" s="94" t="s">
        <v>586</v>
      </c>
      <c r="I665" s="94" t="s">
        <v>586</v>
      </c>
      <c r="J665" s="94" t="s">
        <v>586</v>
      </c>
      <c r="M665" s="93"/>
      <c r="N665" s="93"/>
    </row>
    <row r="666" spans="1:14" x14ac:dyDescent="0.25">
      <c r="A666" s="94" t="s">
        <v>1669</v>
      </c>
      <c r="B666" s="94" t="s">
        <v>1475</v>
      </c>
      <c r="C666" s="94" t="s">
        <v>1397</v>
      </c>
      <c r="D666" s="94" t="s">
        <v>955</v>
      </c>
      <c r="E666" s="94" t="s">
        <v>1175</v>
      </c>
      <c r="F666" s="94" t="s">
        <v>586</v>
      </c>
      <c r="G666" s="94" t="s">
        <v>586</v>
      </c>
      <c r="H666" s="94" t="s">
        <v>586</v>
      </c>
      <c r="I666" s="94" t="s">
        <v>586</v>
      </c>
      <c r="J666" s="94" t="s">
        <v>586</v>
      </c>
      <c r="M666" s="93"/>
      <c r="N666" s="93"/>
    </row>
    <row r="667" spans="1:14" x14ac:dyDescent="0.25">
      <c r="A667" s="94" t="s">
        <v>3066</v>
      </c>
      <c r="B667" s="94" t="s">
        <v>1476</v>
      </c>
      <c r="C667" s="94" t="s">
        <v>1391</v>
      </c>
      <c r="D667" s="94" t="s">
        <v>955</v>
      </c>
      <c r="E667" s="94" t="s">
        <v>1175</v>
      </c>
      <c r="F667" s="94" t="s">
        <v>827</v>
      </c>
      <c r="G667" s="94" t="s">
        <v>586</v>
      </c>
      <c r="H667" s="94" t="s">
        <v>586</v>
      </c>
      <c r="I667" s="94" t="s">
        <v>586</v>
      </c>
      <c r="J667" s="94" t="s">
        <v>586</v>
      </c>
      <c r="M667" s="93"/>
      <c r="N667" s="93"/>
    </row>
    <row r="668" spans="1:14" x14ac:dyDescent="0.25">
      <c r="A668" s="94" t="s">
        <v>3067</v>
      </c>
      <c r="B668" s="94" t="s">
        <v>1476</v>
      </c>
      <c r="C668" s="94" t="s">
        <v>1391</v>
      </c>
      <c r="D668" s="94" t="s">
        <v>955</v>
      </c>
      <c r="E668" s="94" t="s">
        <v>1175</v>
      </c>
      <c r="F668" s="94" t="s">
        <v>586</v>
      </c>
      <c r="G668" s="94" t="s">
        <v>586</v>
      </c>
      <c r="H668" s="94" t="s">
        <v>586</v>
      </c>
      <c r="I668" s="94" t="s">
        <v>586</v>
      </c>
      <c r="J668" s="94" t="s">
        <v>586</v>
      </c>
      <c r="M668" s="93"/>
      <c r="N668" s="93"/>
    </row>
    <row r="669" spans="1:14" x14ac:dyDescent="0.25">
      <c r="A669" s="94" t="s">
        <v>1670</v>
      </c>
      <c r="B669" s="94" t="s">
        <v>1477</v>
      </c>
      <c r="C669" s="94" t="s">
        <v>1478</v>
      </c>
      <c r="D669" s="94" t="s">
        <v>955</v>
      </c>
      <c r="E669" s="94" t="s">
        <v>1175</v>
      </c>
      <c r="F669" s="94" t="s">
        <v>586</v>
      </c>
      <c r="G669" s="94" t="s">
        <v>586</v>
      </c>
      <c r="H669" s="94" t="s">
        <v>586</v>
      </c>
      <c r="I669" s="94" t="s">
        <v>586</v>
      </c>
      <c r="J669" s="94" t="s">
        <v>586</v>
      </c>
      <c r="M669" s="93"/>
      <c r="N669" s="93"/>
    </row>
    <row r="670" spans="1:14" x14ac:dyDescent="0.25">
      <c r="A670" s="94" t="s">
        <v>3068</v>
      </c>
      <c r="B670" s="94" t="s">
        <v>1472</v>
      </c>
      <c r="C670" s="94" t="s">
        <v>1372</v>
      </c>
      <c r="D670" s="94" t="s">
        <v>953</v>
      </c>
      <c r="E670" s="94" t="s">
        <v>1175</v>
      </c>
      <c r="F670" s="94" t="s">
        <v>827</v>
      </c>
      <c r="G670" s="94" t="s">
        <v>586</v>
      </c>
      <c r="H670" s="94" t="s">
        <v>586</v>
      </c>
      <c r="I670" s="94" t="s">
        <v>827</v>
      </c>
      <c r="J670" s="94" t="s">
        <v>586</v>
      </c>
      <c r="M670" s="93"/>
      <c r="N670" s="93"/>
    </row>
    <row r="671" spans="1:14" x14ac:dyDescent="0.25">
      <c r="A671" s="94" t="s">
        <v>3069</v>
      </c>
      <c r="B671" s="94" t="s">
        <v>1472</v>
      </c>
      <c r="C671" s="94" t="s">
        <v>1372</v>
      </c>
      <c r="D671" s="94" t="s">
        <v>954</v>
      </c>
      <c r="E671" s="94" t="s">
        <v>1175</v>
      </c>
      <c r="F671" s="94" t="s">
        <v>827</v>
      </c>
      <c r="G671" s="94" t="s">
        <v>586</v>
      </c>
      <c r="H671" s="94" t="s">
        <v>586</v>
      </c>
      <c r="I671" s="94" t="s">
        <v>586</v>
      </c>
      <c r="J671" s="94" t="s">
        <v>586</v>
      </c>
      <c r="M671" s="93"/>
      <c r="N671" s="93"/>
    </row>
    <row r="672" spans="1:14" x14ac:dyDescent="0.25">
      <c r="A672" s="94" t="s">
        <v>3070</v>
      </c>
      <c r="B672" s="94" t="s">
        <v>1472</v>
      </c>
      <c r="C672" s="94" t="s">
        <v>1372</v>
      </c>
      <c r="D672" s="94" t="s">
        <v>954</v>
      </c>
      <c r="E672" s="94" t="s">
        <v>1175</v>
      </c>
      <c r="F672" s="94" t="s">
        <v>827</v>
      </c>
      <c r="G672" s="94" t="s">
        <v>586</v>
      </c>
      <c r="H672" s="94" t="s">
        <v>586</v>
      </c>
      <c r="I672" s="94" t="s">
        <v>586</v>
      </c>
      <c r="J672" s="94" t="s">
        <v>586</v>
      </c>
      <c r="M672" s="93"/>
      <c r="N672" s="93"/>
    </row>
    <row r="673" spans="1:14" x14ac:dyDescent="0.25">
      <c r="A673" s="94" t="s">
        <v>3071</v>
      </c>
      <c r="B673" s="94" t="s">
        <v>1472</v>
      </c>
      <c r="C673" s="94" t="s">
        <v>1372</v>
      </c>
      <c r="D673" s="94" t="s">
        <v>954</v>
      </c>
      <c r="E673" s="94" t="s">
        <v>1175</v>
      </c>
      <c r="F673" s="94" t="s">
        <v>827</v>
      </c>
      <c r="G673" s="94" t="s">
        <v>586</v>
      </c>
      <c r="H673" s="94" t="s">
        <v>586</v>
      </c>
      <c r="I673" s="94" t="s">
        <v>586</v>
      </c>
      <c r="J673" s="94" t="s">
        <v>586</v>
      </c>
      <c r="M673" s="93"/>
      <c r="N673" s="93"/>
    </row>
    <row r="674" spans="1:14" x14ac:dyDescent="0.25">
      <c r="A674" s="94" t="s">
        <v>1671</v>
      </c>
      <c r="B674" s="94" t="s">
        <v>1472</v>
      </c>
      <c r="C674" s="94" t="s">
        <v>1372</v>
      </c>
      <c r="D674" s="94" t="s">
        <v>954</v>
      </c>
      <c r="E674" s="94" t="s">
        <v>1175</v>
      </c>
      <c r="F674" s="94" t="s">
        <v>586</v>
      </c>
      <c r="G674" s="94" t="s">
        <v>586</v>
      </c>
      <c r="H674" s="94" t="s">
        <v>586</v>
      </c>
      <c r="I674" s="94" t="s">
        <v>586</v>
      </c>
      <c r="J674" s="94" t="s">
        <v>586</v>
      </c>
      <c r="M674" s="93"/>
      <c r="N674" s="93"/>
    </row>
    <row r="675" spans="1:14" x14ac:dyDescent="0.25">
      <c r="A675" s="94" t="s">
        <v>3072</v>
      </c>
      <c r="B675" s="94" t="s">
        <v>1473</v>
      </c>
      <c r="C675" s="94" t="s">
        <v>1375</v>
      </c>
      <c r="D675" s="94" t="s">
        <v>955</v>
      </c>
      <c r="E675" s="94" t="s">
        <v>1175</v>
      </c>
      <c r="F675" s="94" t="s">
        <v>586</v>
      </c>
      <c r="G675" s="94" t="s">
        <v>586</v>
      </c>
      <c r="H675" s="94" t="s">
        <v>586</v>
      </c>
      <c r="I675" s="94" t="s">
        <v>586</v>
      </c>
      <c r="J675" s="94" t="s">
        <v>586</v>
      </c>
      <c r="M675" s="93"/>
      <c r="N675" s="93"/>
    </row>
    <row r="676" spans="1:14" x14ac:dyDescent="0.25">
      <c r="A676" s="94" t="s">
        <v>3073</v>
      </c>
      <c r="B676" s="94" t="s">
        <v>1479</v>
      </c>
      <c r="C676" s="94" t="s">
        <v>1377</v>
      </c>
      <c r="D676" s="94" t="s">
        <v>955</v>
      </c>
      <c r="E676" s="94" t="s">
        <v>1175</v>
      </c>
      <c r="F676" s="94" t="s">
        <v>586</v>
      </c>
      <c r="G676" s="94" t="s">
        <v>586</v>
      </c>
      <c r="H676" s="94" t="s">
        <v>586</v>
      </c>
      <c r="I676" s="94" t="s">
        <v>586</v>
      </c>
      <c r="J676" s="94" t="s">
        <v>586</v>
      </c>
      <c r="M676" s="93"/>
      <c r="N676" s="93"/>
    </row>
    <row r="677" spans="1:14" x14ac:dyDescent="0.25">
      <c r="A677" s="94" t="s">
        <v>3074</v>
      </c>
      <c r="B677" s="94" t="s">
        <v>1473</v>
      </c>
      <c r="C677" s="94" t="s">
        <v>1375</v>
      </c>
      <c r="D677" s="94" t="s">
        <v>955</v>
      </c>
      <c r="E677" s="94" t="s">
        <v>1175</v>
      </c>
      <c r="F677" s="94" t="s">
        <v>586</v>
      </c>
      <c r="G677" s="94" t="s">
        <v>586</v>
      </c>
      <c r="H677" s="94" t="s">
        <v>586</v>
      </c>
      <c r="I677" s="94" t="s">
        <v>586</v>
      </c>
      <c r="J677" s="94" t="s">
        <v>586</v>
      </c>
      <c r="M677" s="93"/>
      <c r="N677" s="93"/>
    </row>
    <row r="678" spans="1:14" x14ac:dyDescent="0.25">
      <c r="A678" s="94" t="s">
        <v>1672</v>
      </c>
      <c r="B678" s="94" t="s">
        <v>1473</v>
      </c>
      <c r="C678" s="94" t="s">
        <v>1375</v>
      </c>
      <c r="D678" s="94" t="s">
        <v>956</v>
      </c>
      <c r="E678" s="94" t="s">
        <v>1176</v>
      </c>
      <c r="F678" s="94" t="s">
        <v>586</v>
      </c>
      <c r="G678" s="94" t="s">
        <v>586</v>
      </c>
      <c r="H678" s="94" t="s">
        <v>586</v>
      </c>
      <c r="I678" s="94" t="s">
        <v>586</v>
      </c>
      <c r="J678" s="94" t="s">
        <v>586</v>
      </c>
      <c r="M678" s="93"/>
      <c r="N678" s="93"/>
    </row>
    <row r="679" spans="1:14" x14ac:dyDescent="0.25">
      <c r="A679" s="94" t="s">
        <v>3075</v>
      </c>
      <c r="B679" s="94" t="s">
        <v>1480</v>
      </c>
      <c r="C679" s="94" t="s">
        <v>1366</v>
      </c>
      <c r="D679" s="94" t="s">
        <v>955</v>
      </c>
      <c r="E679" s="94" t="s">
        <v>1175</v>
      </c>
      <c r="F679" s="94" t="s">
        <v>586</v>
      </c>
      <c r="G679" s="94" t="s">
        <v>586</v>
      </c>
      <c r="H679" s="94" t="s">
        <v>586</v>
      </c>
      <c r="I679" s="94" t="s">
        <v>586</v>
      </c>
      <c r="J679" s="94" t="s">
        <v>586</v>
      </c>
      <c r="M679" s="93"/>
      <c r="N679" s="93"/>
    </row>
    <row r="680" spans="1:14" x14ac:dyDescent="0.25">
      <c r="A680" s="94" t="s">
        <v>3076</v>
      </c>
      <c r="B680" s="94" t="s">
        <v>1471</v>
      </c>
      <c r="C680" s="94" t="s">
        <v>1370</v>
      </c>
      <c r="D680" s="94" t="s">
        <v>955</v>
      </c>
      <c r="E680" s="94" t="s">
        <v>1175</v>
      </c>
      <c r="F680" s="94" t="s">
        <v>586</v>
      </c>
      <c r="G680" s="94" t="s">
        <v>586</v>
      </c>
      <c r="H680" s="94" t="s">
        <v>586</v>
      </c>
      <c r="I680" s="94" t="s">
        <v>586</v>
      </c>
      <c r="J680" s="94" t="s">
        <v>586</v>
      </c>
      <c r="M680" s="93"/>
      <c r="N680" s="93"/>
    </row>
    <row r="681" spans="1:14" x14ac:dyDescent="0.25">
      <c r="A681" s="94" t="s">
        <v>3077</v>
      </c>
      <c r="B681" s="94" t="s">
        <v>1481</v>
      </c>
      <c r="C681" s="94" t="s">
        <v>1358</v>
      </c>
      <c r="D681" s="94" t="s">
        <v>1033</v>
      </c>
      <c r="E681" s="94" t="s">
        <v>1175</v>
      </c>
      <c r="F681" s="94" t="s">
        <v>827</v>
      </c>
      <c r="G681" s="94" t="s">
        <v>586</v>
      </c>
      <c r="H681" s="94" t="s">
        <v>586</v>
      </c>
      <c r="I681" s="94" t="s">
        <v>586</v>
      </c>
      <c r="J681" s="94" t="s">
        <v>586</v>
      </c>
      <c r="M681" s="93"/>
      <c r="N681" s="93"/>
    </row>
    <row r="682" spans="1:14" x14ac:dyDescent="0.25">
      <c r="A682" s="94" t="s">
        <v>3078</v>
      </c>
      <c r="B682" s="94" t="s">
        <v>1481</v>
      </c>
      <c r="C682" s="94" t="s">
        <v>1358</v>
      </c>
      <c r="D682" s="94" t="s">
        <v>1033</v>
      </c>
      <c r="E682" s="94" t="s">
        <v>1175</v>
      </c>
      <c r="F682" s="94" t="s">
        <v>586</v>
      </c>
      <c r="G682" s="94" t="s">
        <v>586</v>
      </c>
      <c r="H682" s="94" t="s">
        <v>586</v>
      </c>
      <c r="I682" s="94" t="s">
        <v>586</v>
      </c>
      <c r="J682" s="94" t="s">
        <v>586</v>
      </c>
      <c r="M682" s="93"/>
      <c r="N682" s="93"/>
    </row>
    <row r="683" spans="1:14" x14ac:dyDescent="0.25">
      <c r="A683" s="94" t="s">
        <v>3079</v>
      </c>
      <c r="B683" s="94" t="s">
        <v>1470</v>
      </c>
      <c r="C683" s="94" t="s">
        <v>1364</v>
      </c>
      <c r="D683" s="94" t="s">
        <v>953</v>
      </c>
      <c r="E683" s="94" t="s">
        <v>1175</v>
      </c>
      <c r="F683" s="94" t="s">
        <v>827</v>
      </c>
      <c r="G683" s="94" t="s">
        <v>586</v>
      </c>
      <c r="H683" s="94" t="s">
        <v>586</v>
      </c>
      <c r="I683" s="94" t="s">
        <v>827</v>
      </c>
      <c r="J683" s="94" t="s">
        <v>586</v>
      </c>
      <c r="M683" s="93"/>
      <c r="N683" s="93"/>
    </row>
    <row r="684" spans="1:14" x14ac:dyDescent="0.25">
      <c r="A684" s="94" t="s">
        <v>3080</v>
      </c>
      <c r="B684" s="94" t="s">
        <v>1470</v>
      </c>
      <c r="C684" s="94" t="s">
        <v>1364</v>
      </c>
      <c r="D684" s="94" t="s">
        <v>953</v>
      </c>
      <c r="E684" s="94" t="s">
        <v>1175</v>
      </c>
      <c r="F684" s="94" t="s">
        <v>827</v>
      </c>
      <c r="G684" s="94" t="s">
        <v>586</v>
      </c>
      <c r="H684" s="94" t="s">
        <v>586</v>
      </c>
      <c r="I684" s="94" t="s">
        <v>827</v>
      </c>
      <c r="J684" s="94" t="s">
        <v>586</v>
      </c>
      <c r="M684" s="93"/>
      <c r="N684" s="93"/>
    </row>
    <row r="685" spans="1:14" x14ac:dyDescent="0.25">
      <c r="A685" s="94" t="s">
        <v>3081</v>
      </c>
      <c r="B685" s="94" t="s">
        <v>1470</v>
      </c>
      <c r="C685" s="94" t="s">
        <v>1364</v>
      </c>
      <c r="D685" s="94" t="s">
        <v>953</v>
      </c>
      <c r="E685" s="94" t="s">
        <v>1175</v>
      </c>
      <c r="F685" s="94" t="s">
        <v>827</v>
      </c>
      <c r="G685" s="94" t="s">
        <v>586</v>
      </c>
      <c r="H685" s="94" t="s">
        <v>586</v>
      </c>
      <c r="I685" s="94" t="s">
        <v>827</v>
      </c>
      <c r="J685" s="94" t="s">
        <v>586</v>
      </c>
      <c r="M685" s="93"/>
      <c r="N685" s="93"/>
    </row>
    <row r="686" spans="1:14" x14ac:dyDescent="0.25">
      <c r="A686" s="94" t="s">
        <v>3082</v>
      </c>
      <c r="B686" s="94" t="s">
        <v>1470</v>
      </c>
      <c r="C686" s="94" t="s">
        <v>1364</v>
      </c>
      <c r="D686" s="94" t="s">
        <v>954</v>
      </c>
      <c r="E686" s="94" t="s">
        <v>1175</v>
      </c>
      <c r="F686" s="94" t="s">
        <v>827</v>
      </c>
      <c r="G686" s="94" t="s">
        <v>586</v>
      </c>
      <c r="H686" s="94" t="s">
        <v>586</v>
      </c>
      <c r="I686" s="94" t="s">
        <v>586</v>
      </c>
      <c r="J686" s="94" t="s">
        <v>586</v>
      </c>
      <c r="M686" s="93"/>
      <c r="N686" s="93"/>
    </row>
    <row r="687" spans="1:14" x14ac:dyDescent="0.25">
      <c r="A687" s="94" t="s">
        <v>3083</v>
      </c>
      <c r="B687" s="94" t="s">
        <v>1470</v>
      </c>
      <c r="C687" s="94" t="s">
        <v>1364</v>
      </c>
      <c r="D687" s="94" t="s">
        <v>953</v>
      </c>
      <c r="E687" s="94" t="s">
        <v>1175</v>
      </c>
      <c r="F687" s="94" t="s">
        <v>827</v>
      </c>
      <c r="G687" s="94" t="s">
        <v>586</v>
      </c>
      <c r="H687" s="94" t="s">
        <v>586</v>
      </c>
      <c r="I687" s="94" t="s">
        <v>827</v>
      </c>
      <c r="J687" s="94" t="s">
        <v>586</v>
      </c>
      <c r="M687" s="93"/>
      <c r="N687" s="93"/>
    </row>
    <row r="688" spans="1:14" x14ac:dyDescent="0.25">
      <c r="A688" s="94" t="s">
        <v>3084</v>
      </c>
      <c r="B688" s="94" t="s">
        <v>1470</v>
      </c>
      <c r="C688" s="94" t="s">
        <v>1364</v>
      </c>
      <c r="D688" s="94" t="s">
        <v>953</v>
      </c>
      <c r="E688" s="94" t="s">
        <v>1175</v>
      </c>
      <c r="F688" s="94" t="s">
        <v>827</v>
      </c>
      <c r="G688" s="94" t="s">
        <v>586</v>
      </c>
      <c r="H688" s="94" t="s">
        <v>586</v>
      </c>
      <c r="I688" s="94" t="s">
        <v>827</v>
      </c>
      <c r="J688" s="94" t="s">
        <v>586</v>
      </c>
      <c r="M688" s="93"/>
      <c r="N688" s="93"/>
    </row>
    <row r="689" spans="1:14" x14ac:dyDescent="0.25">
      <c r="A689" s="94" t="s">
        <v>3085</v>
      </c>
      <c r="B689" s="94" t="s">
        <v>1472</v>
      </c>
      <c r="C689" s="94" t="s">
        <v>1372</v>
      </c>
      <c r="D689" s="94" t="s">
        <v>955</v>
      </c>
      <c r="E689" s="94" t="s">
        <v>1175</v>
      </c>
      <c r="F689" s="94" t="s">
        <v>827</v>
      </c>
      <c r="G689" s="94" t="s">
        <v>586</v>
      </c>
      <c r="H689" s="94" t="s">
        <v>586</v>
      </c>
      <c r="I689" s="94" t="s">
        <v>586</v>
      </c>
      <c r="J689" s="94" t="s">
        <v>586</v>
      </c>
      <c r="M689" s="93"/>
      <c r="N689" s="93"/>
    </row>
    <row r="690" spans="1:14" x14ac:dyDescent="0.25">
      <c r="A690" s="94" t="s">
        <v>3086</v>
      </c>
      <c r="B690" s="94" t="s">
        <v>1472</v>
      </c>
      <c r="C690" s="94" t="s">
        <v>1372</v>
      </c>
      <c r="D690" s="94" t="s">
        <v>955</v>
      </c>
      <c r="E690" s="94" t="s">
        <v>1175</v>
      </c>
      <c r="F690" s="94" t="s">
        <v>586</v>
      </c>
      <c r="G690" s="94" t="s">
        <v>586</v>
      </c>
      <c r="H690" s="94" t="s">
        <v>586</v>
      </c>
      <c r="I690" s="94" t="s">
        <v>586</v>
      </c>
      <c r="J690" s="94" t="s">
        <v>586</v>
      </c>
      <c r="M690" s="93"/>
      <c r="N690" s="93"/>
    </row>
    <row r="691" spans="1:14" x14ac:dyDescent="0.25">
      <c r="A691" s="94" t="s">
        <v>3087</v>
      </c>
      <c r="B691" s="94" t="s">
        <v>1472</v>
      </c>
      <c r="C691" s="94" t="s">
        <v>1372</v>
      </c>
      <c r="D691" s="94" t="s">
        <v>955</v>
      </c>
      <c r="E691" s="94" t="s">
        <v>1175</v>
      </c>
      <c r="F691" s="94" t="s">
        <v>586</v>
      </c>
      <c r="G691" s="94" t="s">
        <v>586</v>
      </c>
      <c r="H691" s="94" t="s">
        <v>586</v>
      </c>
      <c r="I691" s="94" t="s">
        <v>586</v>
      </c>
      <c r="J691" s="94" t="s">
        <v>586</v>
      </c>
      <c r="M691" s="93"/>
      <c r="N691" s="93"/>
    </row>
    <row r="692" spans="1:14" x14ac:dyDescent="0.25">
      <c r="A692" s="94" t="s">
        <v>3088</v>
      </c>
      <c r="B692" s="94" t="s">
        <v>1472</v>
      </c>
      <c r="C692" s="94" t="s">
        <v>1372</v>
      </c>
      <c r="D692" s="94" t="s">
        <v>955</v>
      </c>
      <c r="E692" s="94" t="s">
        <v>1175</v>
      </c>
      <c r="F692" s="94" t="s">
        <v>827</v>
      </c>
      <c r="G692" s="94" t="s">
        <v>586</v>
      </c>
      <c r="H692" s="94" t="s">
        <v>586</v>
      </c>
      <c r="I692" s="94" t="s">
        <v>586</v>
      </c>
      <c r="J692" s="94" t="s">
        <v>586</v>
      </c>
      <c r="M692" s="93"/>
      <c r="N692" s="93"/>
    </row>
    <row r="693" spans="1:14" x14ac:dyDescent="0.25">
      <c r="A693" s="94" t="s">
        <v>3089</v>
      </c>
      <c r="B693" s="94" t="s">
        <v>1472</v>
      </c>
      <c r="C693" s="94" t="s">
        <v>1372</v>
      </c>
      <c r="D693" s="94" t="s">
        <v>955</v>
      </c>
      <c r="E693" s="94" t="s">
        <v>1175</v>
      </c>
      <c r="F693" s="94" t="s">
        <v>586</v>
      </c>
      <c r="G693" s="94" t="s">
        <v>586</v>
      </c>
      <c r="H693" s="94" t="s">
        <v>586</v>
      </c>
      <c r="I693" s="94" t="s">
        <v>586</v>
      </c>
      <c r="J693" s="94" t="s">
        <v>586</v>
      </c>
      <c r="M693" s="93"/>
      <c r="N693" s="93"/>
    </row>
    <row r="694" spans="1:14" x14ac:dyDescent="0.25">
      <c r="A694" s="94" t="s">
        <v>3090</v>
      </c>
      <c r="B694" s="94" t="s">
        <v>1471</v>
      </c>
      <c r="C694" s="94" t="s">
        <v>1370</v>
      </c>
      <c r="D694" s="94" t="s">
        <v>955</v>
      </c>
      <c r="E694" s="94" t="s">
        <v>1175</v>
      </c>
      <c r="F694" s="94" t="s">
        <v>586</v>
      </c>
      <c r="G694" s="94" t="s">
        <v>586</v>
      </c>
      <c r="H694" s="94" t="s">
        <v>586</v>
      </c>
      <c r="I694" s="94" t="s">
        <v>586</v>
      </c>
      <c r="J694" s="94" t="s">
        <v>586</v>
      </c>
      <c r="M694" s="93"/>
      <c r="N694" s="93"/>
    </row>
    <row r="695" spans="1:14" x14ac:dyDescent="0.25">
      <c r="A695" s="94" t="s">
        <v>3091</v>
      </c>
      <c r="B695" s="94" t="s">
        <v>1473</v>
      </c>
      <c r="C695" s="94" t="s">
        <v>1375</v>
      </c>
      <c r="D695" s="94" t="s">
        <v>957</v>
      </c>
      <c r="E695" s="94" t="s">
        <v>1176</v>
      </c>
      <c r="F695" s="94" t="s">
        <v>586</v>
      </c>
      <c r="G695" s="94" t="s">
        <v>586</v>
      </c>
      <c r="H695" s="94" t="s">
        <v>586</v>
      </c>
      <c r="I695" s="94" t="s">
        <v>586</v>
      </c>
      <c r="J695" s="94" t="s">
        <v>586</v>
      </c>
      <c r="M695" s="93"/>
      <c r="N695" s="93"/>
    </row>
    <row r="696" spans="1:14" x14ac:dyDescent="0.25">
      <c r="A696" s="94" t="s">
        <v>3092</v>
      </c>
      <c r="B696" s="94" t="s">
        <v>1472</v>
      </c>
      <c r="C696" s="94" t="s">
        <v>1372</v>
      </c>
      <c r="D696" s="94" t="s">
        <v>954</v>
      </c>
      <c r="E696" s="94" t="s">
        <v>1175</v>
      </c>
      <c r="F696" s="94" t="s">
        <v>827</v>
      </c>
      <c r="G696" s="94" t="s">
        <v>586</v>
      </c>
      <c r="H696" s="94" t="s">
        <v>586</v>
      </c>
      <c r="I696" s="94" t="s">
        <v>586</v>
      </c>
      <c r="J696" s="94" t="s">
        <v>586</v>
      </c>
      <c r="M696" s="93"/>
      <c r="N696" s="93"/>
    </row>
    <row r="697" spans="1:14" x14ac:dyDescent="0.25">
      <c r="A697" s="94" t="s">
        <v>3093</v>
      </c>
      <c r="B697" s="94" t="s">
        <v>1473</v>
      </c>
      <c r="C697" s="94" t="s">
        <v>1375</v>
      </c>
      <c r="D697" s="94" t="s">
        <v>955</v>
      </c>
      <c r="E697" s="94" t="s">
        <v>1175</v>
      </c>
      <c r="F697" s="94" t="s">
        <v>827</v>
      </c>
      <c r="G697" s="94" t="s">
        <v>586</v>
      </c>
      <c r="H697" s="94" t="s">
        <v>586</v>
      </c>
      <c r="I697" s="94" t="s">
        <v>586</v>
      </c>
      <c r="J697" s="94" t="s">
        <v>586</v>
      </c>
      <c r="M697" s="93"/>
      <c r="N697" s="93"/>
    </row>
    <row r="698" spans="1:14" x14ac:dyDescent="0.25">
      <c r="A698" s="94" t="s">
        <v>3094</v>
      </c>
      <c r="B698" s="94" t="s">
        <v>1473</v>
      </c>
      <c r="C698" s="94" t="s">
        <v>1375</v>
      </c>
      <c r="D698" s="94" t="s">
        <v>957</v>
      </c>
      <c r="E698" s="94" t="s">
        <v>1176</v>
      </c>
      <c r="F698" s="94" t="s">
        <v>586</v>
      </c>
      <c r="G698" s="94" t="s">
        <v>586</v>
      </c>
      <c r="H698" s="94" t="s">
        <v>586</v>
      </c>
      <c r="I698" s="94" t="s">
        <v>586</v>
      </c>
      <c r="J698" s="94" t="s">
        <v>586</v>
      </c>
      <c r="M698" s="93"/>
      <c r="N698" s="93"/>
    </row>
    <row r="699" spans="1:14" x14ac:dyDescent="0.25">
      <c r="A699" s="94" t="s">
        <v>3095</v>
      </c>
      <c r="B699" s="94" t="s">
        <v>1471</v>
      </c>
      <c r="C699" s="94" t="s">
        <v>1370</v>
      </c>
      <c r="D699" s="94" t="s">
        <v>955</v>
      </c>
      <c r="E699" s="94" t="s">
        <v>1175</v>
      </c>
      <c r="F699" s="94" t="s">
        <v>827</v>
      </c>
      <c r="G699" s="94" t="s">
        <v>586</v>
      </c>
      <c r="H699" s="94" t="s">
        <v>586</v>
      </c>
      <c r="I699" s="94" t="s">
        <v>586</v>
      </c>
      <c r="J699" s="94" t="s">
        <v>586</v>
      </c>
      <c r="M699" s="93"/>
      <c r="N699" s="93"/>
    </row>
    <row r="700" spans="1:14" x14ac:dyDescent="0.25">
      <c r="A700" s="94" t="s">
        <v>1673</v>
      </c>
      <c r="B700" s="94" t="s">
        <v>1473</v>
      </c>
      <c r="C700" s="94" t="s">
        <v>1375</v>
      </c>
      <c r="D700" s="94" t="s">
        <v>957</v>
      </c>
      <c r="E700" s="94" t="s">
        <v>1176</v>
      </c>
      <c r="F700" s="94" t="s">
        <v>586</v>
      </c>
      <c r="G700" s="94" t="s">
        <v>586</v>
      </c>
      <c r="H700" s="94" t="s">
        <v>586</v>
      </c>
      <c r="I700" s="94" t="s">
        <v>586</v>
      </c>
      <c r="J700" s="94" t="s">
        <v>586</v>
      </c>
      <c r="M700" s="93"/>
      <c r="N700" s="93"/>
    </row>
    <row r="701" spans="1:14" x14ac:dyDescent="0.25">
      <c r="A701" s="94" t="s">
        <v>1674</v>
      </c>
      <c r="B701" s="94" t="s">
        <v>1473</v>
      </c>
      <c r="C701" s="94" t="s">
        <v>1375</v>
      </c>
      <c r="D701" s="94" t="s">
        <v>955</v>
      </c>
      <c r="E701" s="94" t="s">
        <v>1175</v>
      </c>
      <c r="F701" s="94" t="s">
        <v>586</v>
      </c>
      <c r="G701" s="94" t="s">
        <v>586</v>
      </c>
      <c r="H701" s="94" t="s">
        <v>586</v>
      </c>
      <c r="I701" s="94" t="s">
        <v>586</v>
      </c>
      <c r="J701" s="94" t="s">
        <v>586</v>
      </c>
      <c r="M701" s="93"/>
      <c r="N701" s="93"/>
    </row>
    <row r="702" spans="1:14" x14ac:dyDescent="0.25">
      <c r="A702" s="94" t="s">
        <v>1675</v>
      </c>
      <c r="B702" s="94" t="s">
        <v>1473</v>
      </c>
      <c r="C702" s="94" t="s">
        <v>1375</v>
      </c>
      <c r="D702" s="94" t="s">
        <v>957</v>
      </c>
      <c r="E702" s="94" t="s">
        <v>1176</v>
      </c>
      <c r="F702" s="94" t="s">
        <v>586</v>
      </c>
      <c r="G702" s="94" t="s">
        <v>586</v>
      </c>
      <c r="H702" s="94" t="s">
        <v>586</v>
      </c>
      <c r="I702" s="94" t="s">
        <v>586</v>
      </c>
      <c r="J702" s="94" t="s">
        <v>586</v>
      </c>
      <c r="M702" s="93"/>
      <c r="N702" s="93"/>
    </row>
    <row r="703" spans="1:14" x14ac:dyDescent="0.25">
      <c r="A703" s="94" t="s">
        <v>3096</v>
      </c>
      <c r="B703" s="94" t="s">
        <v>1471</v>
      </c>
      <c r="C703" s="94" t="s">
        <v>1370</v>
      </c>
      <c r="D703" s="94" t="s">
        <v>955</v>
      </c>
      <c r="E703" s="94" t="s">
        <v>1175</v>
      </c>
      <c r="F703" s="94" t="s">
        <v>827</v>
      </c>
      <c r="G703" s="94" t="s">
        <v>586</v>
      </c>
      <c r="H703" s="94" t="s">
        <v>586</v>
      </c>
      <c r="I703" s="94" t="s">
        <v>586</v>
      </c>
      <c r="J703" s="94" t="s">
        <v>586</v>
      </c>
      <c r="M703" s="93"/>
      <c r="N703" s="93"/>
    </row>
    <row r="704" spans="1:14" x14ac:dyDescent="0.25">
      <c r="A704" s="94" t="s">
        <v>1676</v>
      </c>
      <c r="B704" s="94" t="s">
        <v>1473</v>
      </c>
      <c r="C704" s="94" t="s">
        <v>1375</v>
      </c>
      <c r="D704" s="94" t="s">
        <v>955</v>
      </c>
      <c r="E704" s="94" t="s">
        <v>1175</v>
      </c>
      <c r="F704" s="94" t="s">
        <v>586</v>
      </c>
      <c r="G704" s="94" t="s">
        <v>586</v>
      </c>
      <c r="H704" s="94" t="s">
        <v>586</v>
      </c>
      <c r="I704" s="94" t="s">
        <v>586</v>
      </c>
      <c r="J704" s="94" t="s">
        <v>586</v>
      </c>
      <c r="M704" s="93"/>
      <c r="N704" s="93"/>
    </row>
    <row r="705" spans="1:14" x14ac:dyDescent="0.25">
      <c r="A705" s="94" t="s">
        <v>3097</v>
      </c>
      <c r="B705" s="94" t="s">
        <v>1472</v>
      </c>
      <c r="C705" s="94" t="s">
        <v>1372</v>
      </c>
      <c r="D705" s="94" t="s">
        <v>953</v>
      </c>
      <c r="E705" s="94" t="s">
        <v>1175</v>
      </c>
      <c r="F705" s="94" t="s">
        <v>827</v>
      </c>
      <c r="G705" s="94" t="s">
        <v>586</v>
      </c>
      <c r="H705" s="94" t="s">
        <v>586</v>
      </c>
      <c r="I705" s="94" t="s">
        <v>827</v>
      </c>
      <c r="J705" s="94" t="s">
        <v>586</v>
      </c>
      <c r="M705" s="93"/>
      <c r="N705" s="93"/>
    </row>
    <row r="706" spans="1:14" x14ac:dyDescent="0.25">
      <c r="A706" s="94" t="s">
        <v>3098</v>
      </c>
      <c r="B706" s="94" t="s">
        <v>1472</v>
      </c>
      <c r="C706" s="94" t="s">
        <v>1372</v>
      </c>
      <c r="D706" s="94" t="s">
        <v>953</v>
      </c>
      <c r="E706" s="94" t="s">
        <v>1175</v>
      </c>
      <c r="F706" s="94" t="s">
        <v>827</v>
      </c>
      <c r="G706" s="94" t="s">
        <v>586</v>
      </c>
      <c r="H706" s="94" t="s">
        <v>586</v>
      </c>
      <c r="I706" s="94" t="s">
        <v>827</v>
      </c>
      <c r="J706" s="94" t="s">
        <v>586</v>
      </c>
      <c r="M706" s="93"/>
      <c r="N706" s="93"/>
    </row>
    <row r="707" spans="1:14" x14ac:dyDescent="0.25">
      <c r="A707" s="94" t="s">
        <v>3099</v>
      </c>
      <c r="B707" s="94" t="s">
        <v>1472</v>
      </c>
      <c r="C707" s="94" t="s">
        <v>1372</v>
      </c>
      <c r="D707" s="94" t="s">
        <v>954</v>
      </c>
      <c r="E707" s="94" t="s">
        <v>1175</v>
      </c>
      <c r="F707" s="94" t="s">
        <v>827</v>
      </c>
      <c r="G707" s="94" t="s">
        <v>586</v>
      </c>
      <c r="H707" s="94" t="s">
        <v>586</v>
      </c>
      <c r="I707" s="94" t="s">
        <v>586</v>
      </c>
      <c r="J707" s="94" t="s">
        <v>586</v>
      </c>
      <c r="M707" s="93"/>
      <c r="N707" s="93"/>
    </row>
    <row r="708" spans="1:14" x14ac:dyDescent="0.25">
      <c r="A708" s="94" t="s">
        <v>3100</v>
      </c>
      <c r="B708" s="94" t="s">
        <v>1472</v>
      </c>
      <c r="C708" s="94" t="s">
        <v>1372</v>
      </c>
      <c r="D708" s="94" t="s">
        <v>954</v>
      </c>
      <c r="E708" s="94" t="s">
        <v>1175</v>
      </c>
      <c r="F708" s="94" t="s">
        <v>827</v>
      </c>
      <c r="G708" s="94" t="s">
        <v>586</v>
      </c>
      <c r="H708" s="94" t="s">
        <v>586</v>
      </c>
      <c r="I708" s="94" t="s">
        <v>586</v>
      </c>
      <c r="J708" s="94" t="s">
        <v>586</v>
      </c>
      <c r="M708" s="93"/>
      <c r="N708" s="93"/>
    </row>
    <row r="709" spans="1:14" x14ac:dyDescent="0.25">
      <c r="A709" s="94" t="s">
        <v>3101</v>
      </c>
      <c r="B709" s="94" t="s">
        <v>1472</v>
      </c>
      <c r="C709" s="94" t="s">
        <v>1372</v>
      </c>
      <c r="D709" s="94" t="s">
        <v>954</v>
      </c>
      <c r="E709" s="94" t="s">
        <v>1175</v>
      </c>
      <c r="F709" s="94" t="s">
        <v>827</v>
      </c>
      <c r="G709" s="94" t="s">
        <v>586</v>
      </c>
      <c r="H709" s="94" t="s">
        <v>586</v>
      </c>
      <c r="I709" s="94" t="s">
        <v>586</v>
      </c>
      <c r="J709" s="94" t="s">
        <v>586</v>
      </c>
      <c r="M709" s="93"/>
      <c r="N709" s="93"/>
    </row>
    <row r="710" spans="1:14" x14ac:dyDescent="0.25">
      <c r="A710" s="94" t="s">
        <v>3102</v>
      </c>
      <c r="B710" s="94" t="s">
        <v>1472</v>
      </c>
      <c r="C710" s="94" t="s">
        <v>1372</v>
      </c>
      <c r="D710" s="94" t="s">
        <v>954</v>
      </c>
      <c r="E710" s="94" t="s">
        <v>1175</v>
      </c>
      <c r="F710" s="94" t="s">
        <v>827</v>
      </c>
      <c r="G710" s="94" t="s">
        <v>586</v>
      </c>
      <c r="H710" s="94" t="s">
        <v>586</v>
      </c>
      <c r="I710" s="94" t="s">
        <v>586</v>
      </c>
      <c r="J710" s="94" t="s">
        <v>586</v>
      </c>
      <c r="M710" s="93"/>
      <c r="N710" s="93"/>
    </row>
    <row r="711" spans="1:14" x14ac:dyDescent="0.25">
      <c r="A711" s="94" t="s">
        <v>3103</v>
      </c>
      <c r="B711" s="94" t="s">
        <v>1472</v>
      </c>
      <c r="C711" s="94" t="s">
        <v>1372</v>
      </c>
      <c r="D711" s="94" t="s">
        <v>954</v>
      </c>
      <c r="E711" s="94" t="s">
        <v>1175</v>
      </c>
      <c r="F711" s="94" t="s">
        <v>586</v>
      </c>
      <c r="G711" s="94" t="s">
        <v>586</v>
      </c>
      <c r="H711" s="94" t="s">
        <v>586</v>
      </c>
      <c r="I711" s="94" t="s">
        <v>586</v>
      </c>
      <c r="J711" s="94" t="s">
        <v>586</v>
      </c>
      <c r="M711" s="93"/>
      <c r="N711" s="93"/>
    </row>
    <row r="712" spans="1:14" x14ac:dyDescent="0.25">
      <c r="A712" s="94" t="s">
        <v>3104</v>
      </c>
      <c r="B712" s="94" t="s">
        <v>1472</v>
      </c>
      <c r="C712" s="94" t="s">
        <v>1372</v>
      </c>
      <c r="D712" s="94" t="s">
        <v>955</v>
      </c>
      <c r="E712" s="94" t="s">
        <v>1175</v>
      </c>
      <c r="F712" s="94" t="s">
        <v>827</v>
      </c>
      <c r="G712" s="94" t="s">
        <v>586</v>
      </c>
      <c r="H712" s="94" t="s">
        <v>586</v>
      </c>
      <c r="I712" s="94" t="s">
        <v>586</v>
      </c>
      <c r="J712" s="94" t="s">
        <v>586</v>
      </c>
      <c r="M712" s="93"/>
      <c r="N712" s="93"/>
    </row>
    <row r="713" spans="1:14" x14ac:dyDescent="0.25">
      <c r="A713" s="94" t="s">
        <v>1677</v>
      </c>
      <c r="B713" s="94" t="s">
        <v>1472</v>
      </c>
      <c r="C713" s="94" t="s">
        <v>1372</v>
      </c>
      <c r="D713" s="94" t="s">
        <v>955</v>
      </c>
      <c r="E713" s="94" t="s">
        <v>1175</v>
      </c>
      <c r="F713" s="94" t="s">
        <v>586</v>
      </c>
      <c r="G713" s="94" t="s">
        <v>586</v>
      </c>
      <c r="H713" s="94" t="s">
        <v>586</v>
      </c>
      <c r="I713" s="94" t="s">
        <v>586</v>
      </c>
      <c r="J713" s="94" t="s">
        <v>586</v>
      </c>
      <c r="M713" s="93"/>
      <c r="N713" s="93"/>
    </row>
    <row r="714" spans="1:14" x14ac:dyDescent="0.25">
      <c r="A714" s="94" t="s">
        <v>1678</v>
      </c>
      <c r="B714" s="94" t="s">
        <v>1473</v>
      </c>
      <c r="C714" s="94" t="s">
        <v>1375</v>
      </c>
      <c r="D714" s="94" t="s">
        <v>957</v>
      </c>
      <c r="E714" s="94" t="s">
        <v>1176</v>
      </c>
      <c r="F714" s="94" t="s">
        <v>586</v>
      </c>
      <c r="G714" s="94" t="s">
        <v>586</v>
      </c>
      <c r="H714" s="94" t="s">
        <v>586</v>
      </c>
      <c r="I714" s="94" t="s">
        <v>586</v>
      </c>
      <c r="J714" s="94" t="s">
        <v>586</v>
      </c>
      <c r="M714" s="93"/>
      <c r="N714" s="93"/>
    </row>
    <row r="715" spans="1:14" x14ac:dyDescent="0.25">
      <c r="A715" s="94" t="s">
        <v>1679</v>
      </c>
      <c r="B715" s="94" t="s">
        <v>1472</v>
      </c>
      <c r="C715" s="94" t="s">
        <v>1372</v>
      </c>
      <c r="D715" s="94" t="s">
        <v>955</v>
      </c>
      <c r="E715" s="94" t="s">
        <v>1175</v>
      </c>
      <c r="F715" s="94" t="s">
        <v>586</v>
      </c>
      <c r="G715" s="94" t="s">
        <v>586</v>
      </c>
      <c r="H715" s="94" t="s">
        <v>586</v>
      </c>
      <c r="I715" s="94" t="s">
        <v>586</v>
      </c>
      <c r="J715" s="94" t="s">
        <v>586</v>
      </c>
      <c r="M715" s="93"/>
      <c r="N715" s="93"/>
    </row>
    <row r="716" spans="1:14" x14ac:dyDescent="0.25">
      <c r="A716" s="94" t="s">
        <v>3105</v>
      </c>
      <c r="B716" s="94" t="s">
        <v>1472</v>
      </c>
      <c r="C716" s="94" t="s">
        <v>1372</v>
      </c>
      <c r="D716" s="94" t="s">
        <v>955</v>
      </c>
      <c r="E716" s="94" t="s">
        <v>1175</v>
      </c>
      <c r="F716" s="94" t="s">
        <v>827</v>
      </c>
      <c r="G716" s="94" t="s">
        <v>586</v>
      </c>
      <c r="H716" s="94" t="s">
        <v>586</v>
      </c>
      <c r="I716" s="94" t="s">
        <v>586</v>
      </c>
      <c r="J716" s="94" t="s">
        <v>586</v>
      </c>
      <c r="M716" s="93"/>
      <c r="N716" s="93"/>
    </row>
    <row r="717" spans="1:14" x14ac:dyDescent="0.25">
      <c r="A717" s="94" t="s">
        <v>3106</v>
      </c>
      <c r="B717" s="94" t="s">
        <v>1472</v>
      </c>
      <c r="C717" s="94" t="s">
        <v>1372</v>
      </c>
      <c r="D717" s="94" t="s">
        <v>954</v>
      </c>
      <c r="E717" s="94" t="s">
        <v>1175</v>
      </c>
      <c r="F717" s="94" t="s">
        <v>827</v>
      </c>
      <c r="G717" s="94" t="s">
        <v>586</v>
      </c>
      <c r="H717" s="94" t="s">
        <v>586</v>
      </c>
      <c r="I717" s="94" t="s">
        <v>586</v>
      </c>
      <c r="J717" s="94" t="s">
        <v>586</v>
      </c>
      <c r="M717" s="93"/>
      <c r="N717" s="93"/>
    </row>
    <row r="718" spans="1:14" x14ac:dyDescent="0.25">
      <c r="A718" s="94" t="s">
        <v>3107</v>
      </c>
      <c r="B718" s="94" t="s">
        <v>1472</v>
      </c>
      <c r="C718" s="94" t="s">
        <v>1372</v>
      </c>
      <c r="D718" s="94" t="s">
        <v>954</v>
      </c>
      <c r="E718" s="94" t="s">
        <v>1175</v>
      </c>
      <c r="F718" s="94" t="s">
        <v>827</v>
      </c>
      <c r="G718" s="94" t="s">
        <v>586</v>
      </c>
      <c r="H718" s="94" t="s">
        <v>586</v>
      </c>
      <c r="I718" s="94" t="s">
        <v>586</v>
      </c>
      <c r="J718" s="94" t="s">
        <v>586</v>
      </c>
      <c r="M718" s="93"/>
      <c r="N718" s="93"/>
    </row>
    <row r="719" spans="1:14" x14ac:dyDescent="0.25">
      <c r="A719" s="94" t="s">
        <v>3108</v>
      </c>
      <c r="B719" s="94" t="s">
        <v>1472</v>
      </c>
      <c r="C719" s="94" t="s">
        <v>1372</v>
      </c>
      <c r="D719" s="94" t="s">
        <v>954</v>
      </c>
      <c r="E719" s="94" t="s">
        <v>1175</v>
      </c>
      <c r="F719" s="94" t="s">
        <v>827</v>
      </c>
      <c r="G719" s="94" t="s">
        <v>586</v>
      </c>
      <c r="H719" s="94" t="s">
        <v>586</v>
      </c>
      <c r="I719" s="94" t="s">
        <v>586</v>
      </c>
      <c r="J719" s="94" t="s">
        <v>586</v>
      </c>
      <c r="M719" s="93"/>
      <c r="N719" s="93"/>
    </row>
    <row r="720" spans="1:14" x14ac:dyDescent="0.25">
      <c r="A720" s="94" t="s">
        <v>1680</v>
      </c>
      <c r="B720" s="94" t="s">
        <v>1471</v>
      </c>
      <c r="C720" s="94" t="s">
        <v>1370</v>
      </c>
      <c r="D720" s="94" t="s">
        <v>955</v>
      </c>
      <c r="E720" s="94" t="s">
        <v>1175</v>
      </c>
      <c r="F720" s="94" t="s">
        <v>586</v>
      </c>
      <c r="G720" s="94" t="s">
        <v>586</v>
      </c>
      <c r="H720" s="94" t="s">
        <v>586</v>
      </c>
      <c r="I720" s="94" t="s">
        <v>586</v>
      </c>
      <c r="J720" s="94" t="s">
        <v>586</v>
      </c>
      <c r="M720" s="93"/>
      <c r="N720" s="93"/>
    </row>
    <row r="721" spans="1:14" x14ac:dyDescent="0.25">
      <c r="A721" s="94" t="s">
        <v>3109</v>
      </c>
      <c r="B721" s="94" t="s">
        <v>1473</v>
      </c>
      <c r="C721" s="94" t="s">
        <v>1375</v>
      </c>
      <c r="D721" s="94" t="s">
        <v>957</v>
      </c>
      <c r="E721" s="94" t="s">
        <v>1176</v>
      </c>
      <c r="F721" s="94" t="s">
        <v>586</v>
      </c>
      <c r="G721" s="94" t="s">
        <v>586</v>
      </c>
      <c r="H721" s="94" t="s">
        <v>586</v>
      </c>
      <c r="I721" s="94" t="s">
        <v>586</v>
      </c>
      <c r="J721" s="94" t="s">
        <v>586</v>
      </c>
      <c r="M721" s="93"/>
      <c r="N721" s="93"/>
    </row>
    <row r="722" spans="1:14" x14ac:dyDescent="0.25">
      <c r="A722" s="94" t="s">
        <v>3110</v>
      </c>
      <c r="B722" s="94" t="s">
        <v>1472</v>
      </c>
      <c r="C722" s="94" t="s">
        <v>1372</v>
      </c>
      <c r="D722" s="94" t="s">
        <v>955</v>
      </c>
      <c r="E722" s="94" t="s">
        <v>1175</v>
      </c>
      <c r="F722" s="94" t="s">
        <v>827</v>
      </c>
      <c r="G722" s="94" t="s">
        <v>586</v>
      </c>
      <c r="H722" s="94" t="s">
        <v>586</v>
      </c>
      <c r="I722" s="94" t="s">
        <v>586</v>
      </c>
      <c r="J722" s="94" t="s">
        <v>586</v>
      </c>
      <c r="M722" s="93"/>
      <c r="N722" s="93"/>
    </row>
    <row r="723" spans="1:14" x14ac:dyDescent="0.25">
      <c r="A723" s="94" t="s">
        <v>3111</v>
      </c>
      <c r="B723" s="94" t="s">
        <v>1472</v>
      </c>
      <c r="C723" s="94" t="s">
        <v>1372</v>
      </c>
      <c r="D723" s="94" t="s">
        <v>955</v>
      </c>
      <c r="E723" s="94" t="s">
        <v>1175</v>
      </c>
      <c r="F723" s="94" t="s">
        <v>586</v>
      </c>
      <c r="G723" s="94" t="s">
        <v>586</v>
      </c>
      <c r="H723" s="94" t="s">
        <v>586</v>
      </c>
      <c r="I723" s="94" t="s">
        <v>586</v>
      </c>
      <c r="J723" s="94" t="s">
        <v>586</v>
      </c>
      <c r="M723" s="93"/>
      <c r="N723" s="93"/>
    </row>
    <row r="724" spans="1:14" x14ac:dyDescent="0.25">
      <c r="A724" s="94" t="s">
        <v>1681</v>
      </c>
      <c r="B724" s="94" t="s">
        <v>1471</v>
      </c>
      <c r="C724" s="94" t="s">
        <v>1370</v>
      </c>
      <c r="D724" s="94" t="s">
        <v>955</v>
      </c>
      <c r="E724" s="94" t="s">
        <v>1175</v>
      </c>
      <c r="F724" s="94" t="s">
        <v>586</v>
      </c>
      <c r="G724" s="94" t="s">
        <v>586</v>
      </c>
      <c r="H724" s="94" t="s">
        <v>586</v>
      </c>
      <c r="I724" s="94" t="s">
        <v>586</v>
      </c>
      <c r="J724" s="94" t="s">
        <v>586</v>
      </c>
      <c r="M724" s="93"/>
      <c r="N724" s="93"/>
    </row>
    <row r="725" spans="1:14" x14ac:dyDescent="0.25">
      <c r="A725" s="94" t="s">
        <v>3112</v>
      </c>
      <c r="B725" s="94" t="s">
        <v>1473</v>
      </c>
      <c r="C725" s="94" t="s">
        <v>1375</v>
      </c>
      <c r="D725" s="94" t="s">
        <v>957</v>
      </c>
      <c r="E725" s="94" t="s">
        <v>1176</v>
      </c>
      <c r="F725" s="94" t="s">
        <v>827</v>
      </c>
      <c r="G725" s="94" t="s">
        <v>586</v>
      </c>
      <c r="H725" s="94" t="s">
        <v>586</v>
      </c>
      <c r="I725" s="94" t="s">
        <v>586</v>
      </c>
      <c r="J725" s="94" t="s">
        <v>586</v>
      </c>
      <c r="M725" s="93"/>
      <c r="N725" s="93"/>
    </row>
    <row r="726" spans="1:14" x14ac:dyDescent="0.25">
      <c r="A726" s="94" t="s">
        <v>1682</v>
      </c>
      <c r="B726" s="94" t="s">
        <v>1479</v>
      </c>
      <c r="C726" s="94" t="s">
        <v>1377</v>
      </c>
      <c r="D726" s="94" t="s">
        <v>957</v>
      </c>
      <c r="E726" s="94" t="s">
        <v>1176</v>
      </c>
      <c r="F726" s="94" t="s">
        <v>586</v>
      </c>
      <c r="G726" s="94" t="s">
        <v>586</v>
      </c>
      <c r="H726" s="94" t="s">
        <v>586</v>
      </c>
      <c r="I726" s="94" t="s">
        <v>586</v>
      </c>
      <c r="J726" s="94" t="s">
        <v>586</v>
      </c>
      <c r="M726" s="93"/>
      <c r="N726" s="93"/>
    </row>
    <row r="727" spans="1:14" x14ac:dyDescent="0.25">
      <c r="A727" s="94" t="s">
        <v>3113</v>
      </c>
      <c r="B727" s="94" t="s">
        <v>1471</v>
      </c>
      <c r="C727" s="94" t="s">
        <v>1370</v>
      </c>
      <c r="D727" s="94" t="s">
        <v>955</v>
      </c>
      <c r="E727" s="94" t="s">
        <v>1175</v>
      </c>
      <c r="F727" s="94" t="s">
        <v>586</v>
      </c>
      <c r="G727" s="94" t="s">
        <v>586</v>
      </c>
      <c r="H727" s="94" t="s">
        <v>586</v>
      </c>
      <c r="I727" s="94" t="s">
        <v>586</v>
      </c>
      <c r="J727" s="94" t="s">
        <v>586</v>
      </c>
      <c r="M727" s="93"/>
      <c r="N727" s="93"/>
    </row>
    <row r="728" spans="1:14" x14ac:dyDescent="0.25">
      <c r="A728" s="94" t="s">
        <v>3114</v>
      </c>
      <c r="B728" s="94" t="s">
        <v>1474</v>
      </c>
      <c r="C728" s="94" t="e">
        <v>#N/A</v>
      </c>
      <c r="D728" s="94" t="s">
        <v>888</v>
      </c>
      <c r="E728" s="94" t="s">
        <v>1157</v>
      </c>
      <c r="F728" s="94" t="s">
        <v>827</v>
      </c>
      <c r="G728" s="94" t="s">
        <v>586</v>
      </c>
      <c r="H728" s="94" t="e">
        <v>#N/A</v>
      </c>
      <c r="I728" s="94" t="s">
        <v>827</v>
      </c>
      <c r="J728" s="94" t="s">
        <v>827</v>
      </c>
      <c r="M728" s="93"/>
      <c r="N728" s="93"/>
    </row>
    <row r="729" spans="1:14" x14ac:dyDescent="0.25">
      <c r="A729" s="94" t="s">
        <v>3115</v>
      </c>
      <c r="B729" s="94" t="s">
        <v>1474</v>
      </c>
      <c r="C729" s="94" t="e">
        <v>#N/A</v>
      </c>
      <c r="D729" s="94" t="s">
        <v>888</v>
      </c>
      <c r="E729" s="94" t="s">
        <v>1157</v>
      </c>
      <c r="F729" s="94" t="s">
        <v>827</v>
      </c>
      <c r="G729" s="94" t="s">
        <v>586</v>
      </c>
      <c r="H729" s="94" t="e">
        <v>#N/A</v>
      </c>
      <c r="I729" s="94" t="s">
        <v>827</v>
      </c>
      <c r="J729" s="94" t="s">
        <v>827</v>
      </c>
      <c r="M729" s="93"/>
      <c r="N729" s="93"/>
    </row>
    <row r="730" spans="1:14" x14ac:dyDescent="0.25">
      <c r="A730" s="94" t="s">
        <v>3116</v>
      </c>
      <c r="B730" s="94" t="s">
        <v>1474</v>
      </c>
      <c r="C730" s="94" t="e">
        <v>#N/A</v>
      </c>
      <c r="D730" s="94" t="s">
        <v>888</v>
      </c>
      <c r="E730" s="94" t="s">
        <v>1157</v>
      </c>
      <c r="F730" s="94" t="s">
        <v>827</v>
      </c>
      <c r="G730" s="94" t="s">
        <v>586</v>
      </c>
      <c r="H730" s="94" t="e">
        <v>#N/A</v>
      </c>
      <c r="I730" s="94" t="s">
        <v>827</v>
      </c>
      <c r="J730" s="94" t="s">
        <v>827</v>
      </c>
      <c r="M730" s="93"/>
      <c r="N730" s="93"/>
    </row>
    <row r="731" spans="1:14" x14ac:dyDescent="0.25">
      <c r="A731" s="94" t="s">
        <v>3117</v>
      </c>
      <c r="B731" s="94" t="s">
        <v>1472</v>
      </c>
      <c r="C731" s="94" t="s">
        <v>1372</v>
      </c>
      <c r="D731" s="94" t="s">
        <v>955</v>
      </c>
      <c r="E731" s="94" t="s">
        <v>1175</v>
      </c>
      <c r="F731" s="94" t="s">
        <v>827</v>
      </c>
      <c r="G731" s="94" t="s">
        <v>586</v>
      </c>
      <c r="H731" s="94" t="s">
        <v>586</v>
      </c>
      <c r="I731" s="94" t="s">
        <v>586</v>
      </c>
      <c r="J731" s="94" t="s">
        <v>586</v>
      </c>
      <c r="M731" s="93"/>
      <c r="N731" s="93"/>
    </row>
    <row r="732" spans="1:14" x14ac:dyDescent="0.25">
      <c r="A732" s="94" t="s">
        <v>3118</v>
      </c>
      <c r="B732" s="94" t="s">
        <v>1472</v>
      </c>
      <c r="C732" s="94" t="s">
        <v>1372</v>
      </c>
      <c r="D732" s="94" t="s">
        <v>955</v>
      </c>
      <c r="E732" s="94" t="s">
        <v>1175</v>
      </c>
      <c r="F732" s="94" t="s">
        <v>586</v>
      </c>
      <c r="G732" s="94" t="s">
        <v>586</v>
      </c>
      <c r="H732" s="94" t="s">
        <v>586</v>
      </c>
      <c r="I732" s="94" t="s">
        <v>586</v>
      </c>
      <c r="J732" s="94" t="s">
        <v>586</v>
      </c>
      <c r="M732" s="93"/>
      <c r="N732" s="93"/>
    </row>
    <row r="733" spans="1:14" x14ac:dyDescent="0.25">
      <c r="A733" s="94" t="s">
        <v>3119</v>
      </c>
      <c r="B733" s="94" t="s">
        <v>1472</v>
      </c>
      <c r="C733" s="94" t="s">
        <v>1372</v>
      </c>
      <c r="D733" s="94" t="s">
        <v>955</v>
      </c>
      <c r="E733" s="94" t="s">
        <v>1175</v>
      </c>
      <c r="F733" s="94" t="s">
        <v>827</v>
      </c>
      <c r="G733" s="94" t="s">
        <v>586</v>
      </c>
      <c r="H733" s="94" t="s">
        <v>586</v>
      </c>
      <c r="I733" s="94" t="s">
        <v>586</v>
      </c>
      <c r="J733" s="94" t="s">
        <v>586</v>
      </c>
      <c r="M733" s="93"/>
      <c r="N733" s="93"/>
    </row>
    <row r="734" spans="1:14" x14ac:dyDescent="0.25">
      <c r="A734" s="94" t="s">
        <v>3120</v>
      </c>
      <c r="B734" s="94" t="s">
        <v>1482</v>
      </c>
      <c r="C734" s="94" t="s">
        <v>1397</v>
      </c>
      <c r="D734" s="94" t="s">
        <v>875</v>
      </c>
      <c r="E734" s="94" t="s">
        <v>1152</v>
      </c>
      <c r="F734" s="94" t="s">
        <v>827</v>
      </c>
      <c r="G734" s="94" t="s">
        <v>586</v>
      </c>
      <c r="H734" s="94" t="s">
        <v>586</v>
      </c>
      <c r="I734" s="94" t="s">
        <v>827</v>
      </c>
      <c r="J734" s="94" t="s">
        <v>827</v>
      </c>
      <c r="M734" s="93"/>
      <c r="N734" s="93"/>
    </row>
    <row r="735" spans="1:14" x14ac:dyDescent="0.25">
      <c r="A735" s="94" t="s">
        <v>3121</v>
      </c>
      <c r="B735" s="94" t="s">
        <v>1482</v>
      </c>
      <c r="C735" s="94" t="s">
        <v>1397</v>
      </c>
      <c r="D735" s="94" t="s">
        <v>875</v>
      </c>
      <c r="E735" s="94" t="s">
        <v>1152</v>
      </c>
      <c r="F735" s="94" t="s">
        <v>827</v>
      </c>
      <c r="G735" s="94" t="s">
        <v>586</v>
      </c>
      <c r="H735" s="94" t="s">
        <v>586</v>
      </c>
      <c r="I735" s="94" t="s">
        <v>827</v>
      </c>
      <c r="J735" s="94" t="s">
        <v>827</v>
      </c>
      <c r="M735" s="93"/>
      <c r="N735" s="93"/>
    </row>
    <row r="736" spans="1:14" x14ac:dyDescent="0.25">
      <c r="A736" s="94" t="s">
        <v>3122</v>
      </c>
      <c r="B736" s="94" t="s">
        <v>1482</v>
      </c>
      <c r="C736" s="94" t="s">
        <v>1397</v>
      </c>
      <c r="D736" s="94" t="s">
        <v>876</v>
      </c>
      <c r="E736" s="94" t="s">
        <v>1152</v>
      </c>
      <c r="F736" s="94" t="s">
        <v>827</v>
      </c>
      <c r="G736" s="94" t="s">
        <v>586</v>
      </c>
      <c r="H736" s="94" t="s">
        <v>586</v>
      </c>
      <c r="I736" s="94" t="s">
        <v>827</v>
      </c>
      <c r="J736" s="94" t="s">
        <v>827</v>
      </c>
      <c r="M736" s="93"/>
      <c r="N736" s="93"/>
    </row>
    <row r="737" spans="1:14" x14ac:dyDescent="0.25">
      <c r="A737" s="94" t="s">
        <v>3123</v>
      </c>
      <c r="B737" s="94" t="s">
        <v>1482</v>
      </c>
      <c r="C737" s="94" t="s">
        <v>1397</v>
      </c>
      <c r="D737" s="94" t="s">
        <v>877</v>
      </c>
      <c r="E737" s="94" t="s">
        <v>1153</v>
      </c>
      <c r="F737" s="94" t="s">
        <v>827</v>
      </c>
      <c r="G737" s="94" t="s">
        <v>586</v>
      </c>
      <c r="H737" s="94" t="s">
        <v>586</v>
      </c>
      <c r="I737" s="94" t="s">
        <v>827</v>
      </c>
      <c r="J737" s="94" t="s">
        <v>827</v>
      </c>
      <c r="M737" s="93"/>
      <c r="N737" s="93"/>
    </row>
    <row r="738" spans="1:14" x14ac:dyDescent="0.25">
      <c r="A738" s="94" t="s">
        <v>3124</v>
      </c>
      <c r="B738" s="94" t="s">
        <v>1482</v>
      </c>
      <c r="C738" s="94" t="s">
        <v>1397</v>
      </c>
      <c r="D738" s="94" t="s">
        <v>878</v>
      </c>
      <c r="E738" s="94" t="s">
        <v>1154</v>
      </c>
      <c r="F738" s="94" t="s">
        <v>827</v>
      </c>
      <c r="G738" s="94" t="s">
        <v>586</v>
      </c>
      <c r="H738" s="94" t="s">
        <v>586</v>
      </c>
      <c r="I738" s="94" t="s">
        <v>827</v>
      </c>
      <c r="J738" s="94" t="s">
        <v>586</v>
      </c>
      <c r="M738" s="93"/>
      <c r="N738" s="93"/>
    </row>
    <row r="739" spans="1:14" x14ac:dyDescent="0.25">
      <c r="A739" s="94" t="s">
        <v>3125</v>
      </c>
      <c r="B739" s="94" t="s">
        <v>1482</v>
      </c>
      <c r="C739" s="94" t="s">
        <v>1397</v>
      </c>
      <c r="D739" s="94" t="s">
        <v>879</v>
      </c>
      <c r="E739" s="94" t="s">
        <v>1154</v>
      </c>
      <c r="F739" s="94" t="s">
        <v>827</v>
      </c>
      <c r="G739" s="94" t="s">
        <v>586</v>
      </c>
      <c r="H739" s="94" t="s">
        <v>586</v>
      </c>
      <c r="I739" s="94" t="s">
        <v>827</v>
      </c>
      <c r="J739" s="94" t="s">
        <v>586</v>
      </c>
      <c r="M739" s="93"/>
      <c r="N739" s="93"/>
    </row>
    <row r="740" spans="1:14" x14ac:dyDescent="0.25">
      <c r="A740" s="94" t="s">
        <v>1683</v>
      </c>
      <c r="B740" s="94" t="s">
        <v>1483</v>
      </c>
      <c r="C740" s="94" t="s">
        <v>1375</v>
      </c>
      <c r="D740" s="94" t="s">
        <v>1053</v>
      </c>
      <c r="E740" s="94" t="s">
        <v>1176</v>
      </c>
      <c r="F740" s="94" t="s">
        <v>586</v>
      </c>
      <c r="G740" s="94" t="s">
        <v>586</v>
      </c>
      <c r="H740" s="94" t="s">
        <v>586</v>
      </c>
      <c r="I740" s="94" t="s">
        <v>586</v>
      </c>
      <c r="J740" s="94" t="s">
        <v>586</v>
      </c>
      <c r="M740" s="93"/>
      <c r="N740" s="93"/>
    </row>
    <row r="741" spans="1:14" x14ac:dyDescent="0.25">
      <c r="A741" s="94" t="s">
        <v>3126</v>
      </c>
      <c r="B741" s="94" t="s">
        <v>1484</v>
      </c>
      <c r="C741" s="94" t="s">
        <v>1389</v>
      </c>
      <c r="D741" s="94" t="s">
        <v>978</v>
      </c>
      <c r="E741" s="94" t="s">
        <v>1175</v>
      </c>
      <c r="F741" s="94" t="s">
        <v>827</v>
      </c>
      <c r="G741" s="94" t="s">
        <v>586</v>
      </c>
      <c r="H741" s="94" t="s">
        <v>586</v>
      </c>
      <c r="I741" s="94" t="s">
        <v>827</v>
      </c>
      <c r="J741" s="94" t="s">
        <v>586</v>
      </c>
      <c r="M741" s="93"/>
      <c r="N741" s="93"/>
    </row>
    <row r="742" spans="1:14" x14ac:dyDescent="0.25">
      <c r="A742" s="94" t="s">
        <v>3127</v>
      </c>
      <c r="B742" s="94" t="s">
        <v>1484</v>
      </c>
      <c r="C742" s="94" t="s">
        <v>1389</v>
      </c>
      <c r="D742" s="94" t="s">
        <v>978</v>
      </c>
      <c r="E742" s="94" t="s">
        <v>1175</v>
      </c>
      <c r="F742" s="94" t="s">
        <v>827</v>
      </c>
      <c r="G742" s="94" t="s">
        <v>586</v>
      </c>
      <c r="H742" s="94" t="s">
        <v>586</v>
      </c>
      <c r="I742" s="94" t="s">
        <v>827</v>
      </c>
      <c r="J742" s="94" t="s">
        <v>586</v>
      </c>
      <c r="M742" s="93"/>
      <c r="N742" s="93"/>
    </row>
    <row r="743" spans="1:14" x14ac:dyDescent="0.25">
      <c r="A743" s="94" t="s">
        <v>3128</v>
      </c>
      <c r="B743" s="94" t="s">
        <v>1484</v>
      </c>
      <c r="C743" s="94" t="s">
        <v>1389</v>
      </c>
      <c r="D743" s="94" t="s">
        <v>980</v>
      </c>
      <c r="E743" s="94" t="s">
        <v>1175</v>
      </c>
      <c r="F743" s="94" t="s">
        <v>827</v>
      </c>
      <c r="G743" s="94" t="s">
        <v>586</v>
      </c>
      <c r="H743" s="94" t="s">
        <v>586</v>
      </c>
      <c r="I743" s="94" t="s">
        <v>586</v>
      </c>
      <c r="J743" s="94" t="s">
        <v>586</v>
      </c>
      <c r="M743" s="93"/>
      <c r="N743" s="93"/>
    </row>
    <row r="744" spans="1:14" x14ac:dyDescent="0.25">
      <c r="A744" s="94" t="s">
        <v>3129</v>
      </c>
      <c r="B744" s="94" t="s">
        <v>1484</v>
      </c>
      <c r="C744" s="94" t="s">
        <v>1389</v>
      </c>
      <c r="D744" s="94" t="s">
        <v>980</v>
      </c>
      <c r="E744" s="94" t="s">
        <v>1175</v>
      </c>
      <c r="F744" s="94" t="s">
        <v>827</v>
      </c>
      <c r="G744" s="94" t="s">
        <v>586</v>
      </c>
      <c r="H744" s="94" t="s">
        <v>586</v>
      </c>
      <c r="I744" s="94" t="s">
        <v>586</v>
      </c>
      <c r="J744" s="94" t="s">
        <v>586</v>
      </c>
      <c r="M744" s="93"/>
      <c r="N744" s="93"/>
    </row>
    <row r="745" spans="1:14" x14ac:dyDescent="0.25">
      <c r="A745" s="94" t="s">
        <v>3130</v>
      </c>
      <c r="B745" s="94" t="s">
        <v>1484</v>
      </c>
      <c r="C745" s="94" t="s">
        <v>1389</v>
      </c>
      <c r="D745" s="94" t="s">
        <v>980</v>
      </c>
      <c r="E745" s="94" t="s">
        <v>1175</v>
      </c>
      <c r="F745" s="94" t="s">
        <v>827</v>
      </c>
      <c r="G745" s="94" t="s">
        <v>586</v>
      </c>
      <c r="H745" s="94" t="s">
        <v>586</v>
      </c>
      <c r="I745" s="94" t="s">
        <v>586</v>
      </c>
      <c r="J745" s="94" t="s">
        <v>586</v>
      </c>
      <c r="M745" s="93"/>
      <c r="N745" s="93"/>
    </row>
    <row r="746" spans="1:14" x14ac:dyDescent="0.25">
      <c r="A746" s="94" t="s">
        <v>3131</v>
      </c>
      <c r="B746" s="94" t="s">
        <v>1484</v>
      </c>
      <c r="C746" s="94" t="s">
        <v>1389</v>
      </c>
      <c r="D746" s="94" t="s">
        <v>980</v>
      </c>
      <c r="E746" s="94" t="s">
        <v>1175</v>
      </c>
      <c r="F746" s="94" t="s">
        <v>827</v>
      </c>
      <c r="G746" s="94" t="s">
        <v>586</v>
      </c>
      <c r="H746" s="94" t="s">
        <v>586</v>
      </c>
      <c r="I746" s="94" t="s">
        <v>586</v>
      </c>
      <c r="J746" s="94" t="s">
        <v>586</v>
      </c>
      <c r="M746" s="93"/>
      <c r="N746" s="93"/>
    </row>
    <row r="747" spans="1:14" x14ac:dyDescent="0.25">
      <c r="A747" s="94" t="s">
        <v>3132</v>
      </c>
      <c r="B747" s="94" t="s">
        <v>1484</v>
      </c>
      <c r="C747" s="94" t="s">
        <v>1389</v>
      </c>
      <c r="D747" s="94" t="s">
        <v>980</v>
      </c>
      <c r="E747" s="94" t="s">
        <v>1175</v>
      </c>
      <c r="F747" s="94" t="s">
        <v>586</v>
      </c>
      <c r="G747" s="94" t="s">
        <v>586</v>
      </c>
      <c r="H747" s="94" t="s">
        <v>586</v>
      </c>
      <c r="I747" s="94" t="s">
        <v>586</v>
      </c>
      <c r="J747" s="94" t="s">
        <v>586</v>
      </c>
      <c r="M747" s="93"/>
      <c r="N747" s="93"/>
    </row>
    <row r="748" spans="1:14" x14ac:dyDescent="0.25">
      <c r="A748" s="94" t="s">
        <v>3133</v>
      </c>
      <c r="B748" s="94" t="s">
        <v>1485</v>
      </c>
      <c r="C748" s="94" t="s">
        <v>1370</v>
      </c>
      <c r="D748" s="94" t="s">
        <v>1052</v>
      </c>
      <c r="E748" s="94" t="s">
        <v>1201</v>
      </c>
      <c r="F748" s="94" t="s">
        <v>827</v>
      </c>
      <c r="G748" s="94" t="s">
        <v>586</v>
      </c>
      <c r="H748" s="94" t="s">
        <v>586</v>
      </c>
      <c r="I748" s="94" t="s">
        <v>586</v>
      </c>
      <c r="J748" s="94" t="s">
        <v>586</v>
      </c>
      <c r="M748" s="93"/>
      <c r="N748" s="93"/>
    </row>
    <row r="749" spans="1:14" x14ac:dyDescent="0.25">
      <c r="A749" s="94" t="s">
        <v>3134</v>
      </c>
      <c r="B749" s="94" t="s">
        <v>1483</v>
      </c>
      <c r="C749" s="94" t="s">
        <v>1375</v>
      </c>
      <c r="D749" s="94" t="s">
        <v>1053</v>
      </c>
      <c r="E749" s="94" t="s">
        <v>1176</v>
      </c>
      <c r="F749" s="94" t="s">
        <v>586</v>
      </c>
      <c r="G749" s="94" t="s">
        <v>586</v>
      </c>
      <c r="H749" s="94" t="s">
        <v>586</v>
      </c>
      <c r="I749" s="94" t="s">
        <v>586</v>
      </c>
      <c r="J749" s="94" t="s">
        <v>586</v>
      </c>
      <c r="M749" s="93"/>
      <c r="N749" s="93"/>
    </row>
    <row r="750" spans="1:14" x14ac:dyDescent="0.25">
      <c r="A750" s="94" t="s">
        <v>3135</v>
      </c>
      <c r="B750" s="94" t="s">
        <v>1483</v>
      </c>
      <c r="C750" s="94" t="s">
        <v>1375</v>
      </c>
      <c r="D750" s="94" t="s">
        <v>1053</v>
      </c>
      <c r="E750" s="94" t="s">
        <v>1176</v>
      </c>
      <c r="F750" s="94" t="s">
        <v>586</v>
      </c>
      <c r="G750" s="94" t="s">
        <v>586</v>
      </c>
      <c r="H750" s="94" t="s">
        <v>586</v>
      </c>
      <c r="I750" s="94" t="s">
        <v>586</v>
      </c>
      <c r="J750" s="94" t="s">
        <v>586</v>
      </c>
      <c r="M750" s="93"/>
      <c r="N750" s="93"/>
    </row>
    <row r="751" spans="1:14" x14ac:dyDescent="0.25">
      <c r="A751" s="94" t="s">
        <v>3136</v>
      </c>
      <c r="B751" s="94" t="s">
        <v>1486</v>
      </c>
      <c r="C751" s="94" t="s">
        <v>1358</v>
      </c>
      <c r="D751" s="94" t="s">
        <v>1025</v>
      </c>
      <c r="E751" s="94" t="s">
        <v>1175</v>
      </c>
      <c r="F751" s="94" t="s">
        <v>827</v>
      </c>
      <c r="G751" s="94" t="s">
        <v>586</v>
      </c>
      <c r="H751" s="94" t="s">
        <v>586</v>
      </c>
      <c r="I751" s="94" t="s">
        <v>586</v>
      </c>
      <c r="J751" s="94" t="s">
        <v>586</v>
      </c>
      <c r="M751" s="93"/>
      <c r="N751" s="93"/>
    </row>
    <row r="752" spans="1:14" x14ac:dyDescent="0.25">
      <c r="A752" s="94" t="s">
        <v>3137</v>
      </c>
      <c r="B752" s="94" t="s">
        <v>1486</v>
      </c>
      <c r="C752" s="94" t="s">
        <v>1358</v>
      </c>
      <c r="D752" s="94" t="s">
        <v>1025</v>
      </c>
      <c r="E752" s="94" t="s">
        <v>1175</v>
      </c>
      <c r="F752" s="94" t="s">
        <v>827</v>
      </c>
      <c r="G752" s="94" t="s">
        <v>586</v>
      </c>
      <c r="H752" s="94" t="s">
        <v>586</v>
      </c>
      <c r="I752" s="94" t="s">
        <v>586</v>
      </c>
      <c r="J752" s="94" t="s">
        <v>586</v>
      </c>
      <c r="M752" s="93"/>
      <c r="N752" s="93"/>
    </row>
    <row r="753" spans="1:14" x14ac:dyDescent="0.25">
      <c r="A753" s="94" t="s">
        <v>3138</v>
      </c>
      <c r="B753" s="94" t="s">
        <v>1486</v>
      </c>
      <c r="C753" s="94" t="s">
        <v>1358</v>
      </c>
      <c r="D753" s="94" t="s">
        <v>1025</v>
      </c>
      <c r="E753" s="94" t="s">
        <v>1175</v>
      </c>
      <c r="F753" s="94" t="s">
        <v>586</v>
      </c>
      <c r="G753" s="94" t="s">
        <v>586</v>
      </c>
      <c r="H753" s="94" t="s">
        <v>586</v>
      </c>
      <c r="I753" s="94" t="s">
        <v>586</v>
      </c>
      <c r="J753" s="94" t="s">
        <v>586</v>
      </c>
      <c r="M753" s="93"/>
      <c r="N753" s="93"/>
    </row>
    <row r="754" spans="1:14" x14ac:dyDescent="0.25">
      <c r="A754" s="94" t="s">
        <v>1684</v>
      </c>
      <c r="B754" s="94" t="s">
        <v>1486</v>
      </c>
      <c r="C754" s="94" t="s">
        <v>1358</v>
      </c>
      <c r="D754" s="94" t="s">
        <v>1025</v>
      </c>
      <c r="E754" s="94" t="s">
        <v>1175</v>
      </c>
      <c r="F754" s="94" t="s">
        <v>586</v>
      </c>
      <c r="G754" s="94" t="s">
        <v>586</v>
      </c>
      <c r="H754" s="94" t="s">
        <v>586</v>
      </c>
      <c r="I754" s="94" t="s">
        <v>586</v>
      </c>
      <c r="J754" s="94" t="s">
        <v>586</v>
      </c>
      <c r="M754" s="93"/>
      <c r="N754" s="93"/>
    </row>
    <row r="755" spans="1:14" x14ac:dyDescent="0.25">
      <c r="A755" s="94" t="s">
        <v>3139</v>
      </c>
      <c r="B755" s="94" t="s">
        <v>1487</v>
      </c>
      <c r="C755" s="94" t="s">
        <v>1389</v>
      </c>
      <c r="D755" s="94" t="s">
        <v>1051</v>
      </c>
      <c r="E755" s="94" t="s">
        <v>1200</v>
      </c>
      <c r="F755" s="94" t="s">
        <v>827</v>
      </c>
      <c r="G755" s="94" t="s">
        <v>586</v>
      </c>
      <c r="H755" s="94" t="s">
        <v>586</v>
      </c>
      <c r="I755" s="94" t="s">
        <v>827</v>
      </c>
      <c r="J755" s="94" t="s">
        <v>827</v>
      </c>
      <c r="M755" s="93"/>
      <c r="N755" s="93"/>
    </row>
    <row r="756" spans="1:14" x14ac:dyDescent="0.25">
      <c r="A756" s="94" t="s">
        <v>3140</v>
      </c>
      <c r="B756" s="94" t="s">
        <v>1487</v>
      </c>
      <c r="C756" s="94" t="s">
        <v>1389</v>
      </c>
      <c r="D756" s="94" t="s">
        <v>1052</v>
      </c>
      <c r="E756" s="94" t="s">
        <v>1201</v>
      </c>
      <c r="F756" s="94" t="s">
        <v>827</v>
      </c>
      <c r="G756" s="94" t="s">
        <v>586</v>
      </c>
      <c r="H756" s="94" t="s">
        <v>586</v>
      </c>
      <c r="I756" s="94" t="s">
        <v>586</v>
      </c>
      <c r="J756" s="94" t="s">
        <v>586</v>
      </c>
      <c r="M756" s="93"/>
      <c r="N756" s="93"/>
    </row>
    <row r="757" spans="1:14" x14ac:dyDescent="0.25">
      <c r="A757" s="94" t="s">
        <v>3141</v>
      </c>
      <c r="B757" s="94" t="s">
        <v>1487</v>
      </c>
      <c r="C757" s="94" t="s">
        <v>1389</v>
      </c>
      <c r="D757" s="94" t="s">
        <v>1052</v>
      </c>
      <c r="E757" s="94" t="s">
        <v>1201</v>
      </c>
      <c r="F757" s="94" t="s">
        <v>827</v>
      </c>
      <c r="G757" s="94" t="s">
        <v>586</v>
      </c>
      <c r="H757" s="94" t="s">
        <v>586</v>
      </c>
      <c r="I757" s="94" t="s">
        <v>586</v>
      </c>
      <c r="J757" s="94" t="s">
        <v>586</v>
      </c>
      <c r="M757" s="93"/>
      <c r="N757" s="93"/>
    </row>
    <row r="758" spans="1:14" x14ac:dyDescent="0.25">
      <c r="A758" s="94" t="s">
        <v>1685</v>
      </c>
      <c r="B758" s="94" t="s">
        <v>1487</v>
      </c>
      <c r="C758" s="94" t="s">
        <v>1389</v>
      </c>
      <c r="D758" s="94" t="s">
        <v>1052</v>
      </c>
      <c r="E758" s="94" t="s">
        <v>1201</v>
      </c>
      <c r="F758" s="94" t="s">
        <v>586</v>
      </c>
      <c r="G758" s="94" t="s">
        <v>586</v>
      </c>
      <c r="H758" s="94" t="s">
        <v>586</v>
      </c>
      <c r="I758" s="94" t="s">
        <v>586</v>
      </c>
      <c r="J758" s="94" t="s">
        <v>586</v>
      </c>
      <c r="M758" s="93"/>
      <c r="N758" s="93"/>
    </row>
    <row r="759" spans="1:14" x14ac:dyDescent="0.25">
      <c r="A759" s="94" t="s">
        <v>3142</v>
      </c>
      <c r="B759" s="94" t="s">
        <v>1482</v>
      </c>
      <c r="C759" s="94" t="s">
        <v>1397</v>
      </c>
      <c r="D759" s="94" t="s">
        <v>883</v>
      </c>
      <c r="E759" s="94" t="s">
        <v>1152</v>
      </c>
      <c r="F759" s="94" t="s">
        <v>827</v>
      </c>
      <c r="G759" s="94" t="s">
        <v>586</v>
      </c>
      <c r="H759" s="94" t="s">
        <v>586</v>
      </c>
      <c r="I759" s="94" t="s">
        <v>827</v>
      </c>
      <c r="J759" s="94" t="s">
        <v>827</v>
      </c>
      <c r="M759" s="93"/>
      <c r="N759" s="93"/>
    </row>
    <row r="760" spans="1:14" x14ac:dyDescent="0.25">
      <c r="A760" s="94" t="s">
        <v>3143</v>
      </c>
      <c r="B760" s="94" t="s">
        <v>1482</v>
      </c>
      <c r="C760" s="94" t="s">
        <v>1397</v>
      </c>
      <c r="D760" s="94" t="s">
        <v>884</v>
      </c>
      <c r="E760" s="94" t="s">
        <v>1152</v>
      </c>
      <c r="F760" s="94" t="s">
        <v>827</v>
      </c>
      <c r="G760" s="94" t="s">
        <v>586</v>
      </c>
      <c r="H760" s="94" t="s">
        <v>586</v>
      </c>
      <c r="I760" s="94" t="s">
        <v>827</v>
      </c>
      <c r="J760" s="94" t="s">
        <v>827</v>
      </c>
      <c r="M760" s="93"/>
      <c r="N760" s="93"/>
    </row>
    <row r="761" spans="1:14" x14ac:dyDescent="0.25">
      <c r="A761" s="94" t="s">
        <v>3144</v>
      </c>
      <c r="B761" s="94" t="s">
        <v>1482</v>
      </c>
      <c r="C761" s="94" t="s">
        <v>1397</v>
      </c>
      <c r="D761" s="94" t="s">
        <v>885</v>
      </c>
      <c r="E761" s="94" t="s">
        <v>1153</v>
      </c>
      <c r="F761" s="94" t="s">
        <v>827</v>
      </c>
      <c r="G761" s="94" t="s">
        <v>586</v>
      </c>
      <c r="H761" s="94" t="s">
        <v>586</v>
      </c>
      <c r="I761" s="94" t="s">
        <v>827</v>
      </c>
      <c r="J761" s="94" t="s">
        <v>827</v>
      </c>
      <c r="M761" s="93"/>
      <c r="N761" s="93"/>
    </row>
    <row r="762" spans="1:14" x14ac:dyDescent="0.25">
      <c r="A762" s="94" t="s">
        <v>3145</v>
      </c>
      <c r="B762" s="94" t="s">
        <v>1482</v>
      </c>
      <c r="C762" s="94" t="s">
        <v>1397</v>
      </c>
      <c r="D762" s="94" t="s">
        <v>886</v>
      </c>
      <c r="E762" s="94" t="s">
        <v>1154</v>
      </c>
      <c r="F762" s="94" t="s">
        <v>827</v>
      </c>
      <c r="G762" s="94" t="s">
        <v>586</v>
      </c>
      <c r="H762" s="94" t="s">
        <v>586</v>
      </c>
      <c r="I762" s="94" t="s">
        <v>827</v>
      </c>
      <c r="J762" s="94" t="s">
        <v>586</v>
      </c>
      <c r="M762" s="93"/>
      <c r="N762" s="93"/>
    </row>
    <row r="763" spans="1:14" x14ac:dyDescent="0.25">
      <c r="A763" s="94" t="s">
        <v>3146</v>
      </c>
      <c r="B763" s="94" t="s">
        <v>1482</v>
      </c>
      <c r="C763" s="94" t="s">
        <v>1397</v>
      </c>
      <c r="D763" s="94" t="s">
        <v>887</v>
      </c>
      <c r="E763" s="94" t="s">
        <v>1154</v>
      </c>
      <c r="F763" s="94" t="s">
        <v>827</v>
      </c>
      <c r="G763" s="94" t="s">
        <v>586</v>
      </c>
      <c r="H763" s="94" t="s">
        <v>586</v>
      </c>
      <c r="I763" s="94" t="s">
        <v>586</v>
      </c>
      <c r="J763" s="94" t="s">
        <v>586</v>
      </c>
      <c r="M763" s="93"/>
      <c r="N763" s="93"/>
    </row>
    <row r="764" spans="1:14" x14ac:dyDescent="0.25">
      <c r="A764" s="94" t="s">
        <v>3147</v>
      </c>
      <c r="B764" s="94" t="s">
        <v>1482</v>
      </c>
      <c r="C764" s="94" t="s">
        <v>1397</v>
      </c>
      <c r="D764" s="94" t="s">
        <v>887</v>
      </c>
      <c r="E764" s="94" t="s">
        <v>1154</v>
      </c>
      <c r="F764" s="94" t="s">
        <v>827</v>
      </c>
      <c r="G764" s="94" t="s">
        <v>586</v>
      </c>
      <c r="H764" s="94" t="s">
        <v>586</v>
      </c>
      <c r="I764" s="94" t="s">
        <v>586</v>
      </c>
      <c r="J764" s="94" t="s">
        <v>586</v>
      </c>
      <c r="M764" s="93"/>
      <c r="N764" s="93"/>
    </row>
    <row r="765" spans="1:14" x14ac:dyDescent="0.25">
      <c r="A765" s="94" t="s">
        <v>3148</v>
      </c>
      <c r="B765" s="94" t="s">
        <v>1488</v>
      </c>
      <c r="C765" s="94" t="s">
        <v>1397</v>
      </c>
      <c r="D765" s="94" t="s">
        <v>978</v>
      </c>
      <c r="E765" s="94" t="s">
        <v>1175</v>
      </c>
      <c r="F765" s="94" t="s">
        <v>827</v>
      </c>
      <c r="G765" s="94" t="s">
        <v>586</v>
      </c>
      <c r="H765" s="94" t="s">
        <v>586</v>
      </c>
      <c r="I765" s="94" t="s">
        <v>827</v>
      </c>
      <c r="J765" s="94" t="s">
        <v>586</v>
      </c>
      <c r="M765" s="93"/>
      <c r="N765" s="93"/>
    </row>
    <row r="766" spans="1:14" x14ac:dyDescent="0.25">
      <c r="A766" s="94" t="s">
        <v>3149</v>
      </c>
      <c r="B766" s="94" t="s">
        <v>1488</v>
      </c>
      <c r="C766" s="94" t="s">
        <v>1397</v>
      </c>
      <c r="D766" s="94" t="s">
        <v>979</v>
      </c>
      <c r="E766" s="94" t="s">
        <v>1175</v>
      </c>
      <c r="F766" s="94" t="s">
        <v>827</v>
      </c>
      <c r="G766" s="94" t="s">
        <v>586</v>
      </c>
      <c r="H766" s="94" t="s">
        <v>586</v>
      </c>
      <c r="I766" s="94" t="s">
        <v>586</v>
      </c>
      <c r="J766" s="94" t="s">
        <v>586</v>
      </c>
      <c r="M766" s="93"/>
      <c r="N766" s="93"/>
    </row>
    <row r="767" spans="1:14" x14ac:dyDescent="0.25">
      <c r="A767" s="94" t="s">
        <v>3150</v>
      </c>
      <c r="B767" s="94" t="s">
        <v>1488</v>
      </c>
      <c r="C767" s="94" t="s">
        <v>1397</v>
      </c>
      <c r="D767" s="94" t="s">
        <v>979</v>
      </c>
      <c r="E767" s="94" t="s">
        <v>1175</v>
      </c>
      <c r="F767" s="94" t="s">
        <v>586</v>
      </c>
      <c r="G767" s="94" t="s">
        <v>586</v>
      </c>
      <c r="H767" s="94" t="s">
        <v>586</v>
      </c>
      <c r="I767" s="94" t="s">
        <v>586</v>
      </c>
      <c r="J767" s="94" t="s">
        <v>586</v>
      </c>
      <c r="M767" s="93"/>
      <c r="N767" s="93"/>
    </row>
    <row r="768" spans="1:14" x14ac:dyDescent="0.25">
      <c r="A768" s="94" t="s">
        <v>3151</v>
      </c>
      <c r="B768" s="94" t="s">
        <v>1488</v>
      </c>
      <c r="C768" s="94" t="s">
        <v>1397</v>
      </c>
      <c r="D768" s="94" t="s">
        <v>979</v>
      </c>
      <c r="E768" s="94" t="s">
        <v>1175</v>
      </c>
      <c r="F768" s="94" t="s">
        <v>586</v>
      </c>
      <c r="G768" s="94" t="s">
        <v>586</v>
      </c>
      <c r="H768" s="94" t="s">
        <v>586</v>
      </c>
      <c r="I768" s="94" t="s">
        <v>586</v>
      </c>
      <c r="J768" s="94" t="s">
        <v>586</v>
      </c>
      <c r="M768" s="93"/>
      <c r="N768" s="93"/>
    </row>
    <row r="769" spans="1:14" x14ac:dyDescent="0.25">
      <c r="A769" s="94" t="s">
        <v>3152</v>
      </c>
      <c r="B769" s="94" t="s">
        <v>1489</v>
      </c>
      <c r="C769" s="94" t="e">
        <v>#N/A</v>
      </c>
      <c r="D769" s="94" t="s">
        <v>978</v>
      </c>
      <c r="E769" s="94" t="s">
        <v>1175</v>
      </c>
      <c r="F769" s="94" t="s">
        <v>827</v>
      </c>
      <c r="G769" s="94" t="s">
        <v>586</v>
      </c>
      <c r="H769" s="94" t="e">
        <v>#N/A</v>
      </c>
      <c r="I769" s="94" t="s">
        <v>827</v>
      </c>
      <c r="J769" s="94" t="s">
        <v>586</v>
      </c>
      <c r="M769" s="93"/>
      <c r="N769" s="93"/>
    </row>
    <row r="770" spans="1:14" x14ac:dyDescent="0.25">
      <c r="A770" s="94" t="s">
        <v>3153</v>
      </c>
      <c r="B770" s="94" t="s">
        <v>1484</v>
      </c>
      <c r="C770" s="94" t="s">
        <v>1389</v>
      </c>
      <c r="D770" s="94" t="s">
        <v>978</v>
      </c>
      <c r="E770" s="94" t="s">
        <v>1175</v>
      </c>
      <c r="F770" s="94" t="s">
        <v>827</v>
      </c>
      <c r="G770" s="94" t="s">
        <v>586</v>
      </c>
      <c r="H770" s="94" t="s">
        <v>586</v>
      </c>
      <c r="I770" s="94" t="s">
        <v>827</v>
      </c>
      <c r="J770" s="94" t="s">
        <v>586</v>
      </c>
      <c r="M770" s="93"/>
      <c r="N770" s="93"/>
    </row>
    <row r="771" spans="1:14" x14ac:dyDescent="0.25">
      <c r="A771" s="94" t="s">
        <v>3154</v>
      </c>
      <c r="B771" s="94" t="s">
        <v>1484</v>
      </c>
      <c r="C771" s="94" t="s">
        <v>1389</v>
      </c>
      <c r="D771" s="94" t="s">
        <v>978</v>
      </c>
      <c r="E771" s="94" t="s">
        <v>1175</v>
      </c>
      <c r="F771" s="94" t="s">
        <v>827</v>
      </c>
      <c r="G771" s="94" t="s">
        <v>586</v>
      </c>
      <c r="H771" s="94" t="s">
        <v>586</v>
      </c>
      <c r="I771" s="94" t="s">
        <v>827</v>
      </c>
      <c r="J771" s="94" t="s">
        <v>586</v>
      </c>
      <c r="M771" s="93"/>
      <c r="N771" s="93"/>
    </row>
    <row r="772" spans="1:14" x14ac:dyDescent="0.25">
      <c r="A772" s="94" t="s">
        <v>3155</v>
      </c>
      <c r="B772" s="94" t="s">
        <v>1484</v>
      </c>
      <c r="C772" s="94" t="s">
        <v>1389</v>
      </c>
      <c r="D772" s="94" t="s">
        <v>978</v>
      </c>
      <c r="E772" s="94" t="s">
        <v>1175</v>
      </c>
      <c r="F772" s="94" t="s">
        <v>827</v>
      </c>
      <c r="G772" s="94" t="s">
        <v>586</v>
      </c>
      <c r="H772" s="94" t="s">
        <v>586</v>
      </c>
      <c r="I772" s="94" t="s">
        <v>827</v>
      </c>
      <c r="J772" s="94" t="s">
        <v>586</v>
      </c>
      <c r="M772" s="93"/>
      <c r="N772" s="93"/>
    </row>
    <row r="773" spans="1:14" x14ac:dyDescent="0.25">
      <c r="A773" s="94" t="s">
        <v>3156</v>
      </c>
      <c r="B773" s="94" t="s">
        <v>1484</v>
      </c>
      <c r="C773" s="94" t="s">
        <v>1389</v>
      </c>
      <c r="D773" s="94" t="s">
        <v>979</v>
      </c>
      <c r="E773" s="94" t="s">
        <v>1175</v>
      </c>
      <c r="F773" s="94" t="s">
        <v>827</v>
      </c>
      <c r="G773" s="94" t="s">
        <v>586</v>
      </c>
      <c r="H773" s="94" t="s">
        <v>586</v>
      </c>
      <c r="I773" s="94" t="s">
        <v>586</v>
      </c>
      <c r="J773" s="94" t="s">
        <v>586</v>
      </c>
      <c r="M773" s="93"/>
      <c r="N773" s="93"/>
    </row>
    <row r="774" spans="1:14" x14ac:dyDescent="0.25">
      <c r="A774" s="94" t="s">
        <v>1686</v>
      </c>
      <c r="B774" s="94" t="s">
        <v>1484</v>
      </c>
      <c r="C774" s="94" t="s">
        <v>1389</v>
      </c>
      <c r="D774" s="94" t="s">
        <v>979</v>
      </c>
      <c r="E774" s="94" t="s">
        <v>1175</v>
      </c>
      <c r="F774" s="94" t="s">
        <v>586</v>
      </c>
      <c r="G774" s="94" t="s">
        <v>586</v>
      </c>
      <c r="H774" s="94" t="s">
        <v>586</v>
      </c>
      <c r="I774" s="94" t="s">
        <v>586</v>
      </c>
      <c r="J774" s="94" t="s">
        <v>586</v>
      </c>
      <c r="M774" s="93"/>
      <c r="N774" s="93"/>
    </row>
    <row r="775" spans="1:14" x14ac:dyDescent="0.25">
      <c r="A775" s="94" t="s">
        <v>3157</v>
      </c>
      <c r="B775" s="94" t="s">
        <v>1484</v>
      </c>
      <c r="C775" s="94" t="s">
        <v>1389</v>
      </c>
      <c r="D775" s="94" t="s">
        <v>979</v>
      </c>
      <c r="E775" s="94" t="s">
        <v>1175</v>
      </c>
      <c r="F775" s="94" t="s">
        <v>586</v>
      </c>
      <c r="G775" s="94" t="s">
        <v>586</v>
      </c>
      <c r="H775" s="94" t="s">
        <v>586</v>
      </c>
      <c r="I775" s="94" t="s">
        <v>586</v>
      </c>
      <c r="J775" s="94" t="s">
        <v>586</v>
      </c>
      <c r="M775" s="93"/>
      <c r="N775" s="93"/>
    </row>
    <row r="776" spans="1:14" x14ac:dyDescent="0.25">
      <c r="A776" s="94" t="s">
        <v>3158</v>
      </c>
      <c r="B776" s="94" t="s">
        <v>1490</v>
      </c>
      <c r="C776" s="94" t="s">
        <v>1372</v>
      </c>
      <c r="D776" s="94" t="s">
        <v>980</v>
      </c>
      <c r="E776" s="94" t="s">
        <v>1175</v>
      </c>
      <c r="F776" s="94" t="s">
        <v>827</v>
      </c>
      <c r="G776" s="94" t="s">
        <v>586</v>
      </c>
      <c r="H776" s="94" t="s">
        <v>586</v>
      </c>
      <c r="I776" s="94" t="s">
        <v>586</v>
      </c>
      <c r="J776" s="94" t="s">
        <v>586</v>
      </c>
      <c r="M776" s="93"/>
      <c r="N776" s="93"/>
    </row>
    <row r="777" spans="1:14" x14ac:dyDescent="0.25">
      <c r="A777" s="94" t="s">
        <v>3159</v>
      </c>
      <c r="B777" s="94" t="s">
        <v>1490</v>
      </c>
      <c r="C777" s="94" t="s">
        <v>1372</v>
      </c>
      <c r="D777" s="94" t="s">
        <v>980</v>
      </c>
      <c r="E777" s="94" t="s">
        <v>1175</v>
      </c>
      <c r="F777" s="94" t="s">
        <v>586</v>
      </c>
      <c r="G777" s="94" t="s">
        <v>586</v>
      </c>
      <c r="H777" s="94" t="s">
        <v>586</v>
      </c>
      <c r="I777" s="94" t="s">
        <v>586</v>
      </c>
      <c r="J777" s="94" t="s">
        <v>586</v>
      </c>
      <c r="M777" s="93"/>
      <c r="N777" s="93"/>
    </row>
    <row r="778" spans="1:14" x14ac:dyDescent="0.25">
      <c r="A778" s="94" t="s">
        <v>3160</v>
      </c>
      <c r="B778" s="94" t="s">
        <v>1490</v>
      </c>
      <c r="C778" s="94" t="s">
        <v>1372</v>
      </c>
      <c r="D778" s="94" t="s">
        <v>980</v>
      </c>
      <c r="E778" s="94" t="s">
        <v>1175</v>
      </c>
      <c r="F778" s="94" t="s">
        <v>586</v>
      </c>
      <c r="G778" s="94" t="s">
        <v>586</v>
      </c>
      <c r="H778" s="94" t="s">
        <v>586</v>
      </c>
      <c r="I778" s="94" t="s">
        <v>586</v>
      </c>
      <c r="J778" s="94" t="s">
        <v>586</v>
      </c>
      <c r="M778" s="93"/>
      <c r="N778" s="93"/>
    </row>
    <row r="779" spans="1:14" x14ac:dyDescent="0.25">
      <c r="A779" s="94" t="s">
        <v>3161</v>
      </c>
      <c r="B779" s="94" t="s">
        <v>1485</v>
      </c>
      <c r="C779" s="94" t="s">
        <v>1370</v>
      </c>
      <c r="D779" s="94" t="s">
        <v>980</v>
      </c>
      <c r="E779" s="94" t="s">
        <v>1175</v>
      </c>
      <c r="F779" s="94" t="s">
        <v>827</v>
      </c>
      <c r="G779" s="94" t="s">
        <v>586</v>
      </c>
      <c r="H779" s="94" t="s">
        <v>586</v>
      </c>
      <c r="I779" s="94" t="s">
        <v>586</v>
      </c>
      <c r="J779" s="94" t="s">
        <v>586</v>
      </c>
      <c r="M779" s="93"/>
      <c r="N779" s="93"/>
    </row>
    <row r="780" spans="1:14" x14ac:dyDescent="0.25">
      <c r="A780" s="94" t="s">
        <v>3162</v>
      </c>
      <c r="B780" s="94" t="s">
        <v>1485</v>
      </c>
      <c r="C780" s="94" t="s">
        <v>1370</v>
      </c>
      <c r="D780" s="94" t="s">
        <v>980</v>
      </c>
      <c r="E780" s="94" t="s">
        <v>1175</v>
      </c>
      <c r="F780" s="94" t="s">
        <v>827</v>
      </c>
      <c r="G780" s="94" t="s">
        <v>586</v>
      </c>
      <c r="H780" s="94" t="s">
        <v>586</v>
      </c>
      <c r="I780" s="94" t="s">
        <v>586</v>
      </c>
      <c r="J780" s="94" t="s">
        <v>586</v>
      </c>
      <c r="M780" s="93"/>
      <c r="N780" s="93"/>
    </row>
    <row r="781" spans="1:14" x14ac:dyDescent="0.25">
      <c r="A781" s="94" t="s">
        <v>3163</v>
      </c>
      <c r="B781" s="94" t="s">
        <v>1483</v>
      </c>
      <c r="C781" s="94" t="s">
        <v>1375</v>
      </c>
      <c r="D781" s="94" t="s">
        <v>980</v>
      </c>
      <c r="E781" s="94" t="s">
        <v>1175</v>
      </c>
      <c r="F781" s="94" t="s">
        <v>586</v>
      </c>
      <c r="G781" s="94" t="s">
        <v>586</v>
      </c>
      <c r="H781" s="94" t="s">
        <v>586</v>
      </c>
      <c r="I781" s="94" t="s">
        <v>586</v>
      </c>
      <c r="J781" s="94" t="s">
        <v>586</v>
      </c>
      <c r="M781" s="93"/>
      <c r="N781" s="93"/>
    </row>
    <row r="782" spans="1:14" x14ac:dyDescent="0.25">
      <c r="A782" s="94" t="s">
        <v>3164</v>
      </c>
      <c r="B782" s="94" t="s">
        <v>1483</v>
      </c>
      <c r="C782" s="94" t="s">
        <v>1375</v>
      </c>
      <c r="D782" s="94" t="s">
        <v>981</v>
      </c>
      <c r="E782" s="94" t="s">
        <v>1176</v>
      </c>
      <c r="F782" s="94" t="s">
        <v>586</v>
      </c>
      <c r="G782" s="94" t="s">
        <v>586</v>
      </c>
      <c r="H782" s="94" t="s">
        <v>586</v>
      </c>
      <c r="I782" s="94" t="s">
        <v>586</v>
      </c>
      <c r="J782" s="94" t="s">
        <v>586</v>
      </c>
      <c r="M782" s="93"/>
      <c r="N782" s="93"/>
    </row>
    <row r="783" spans="1:14" x14ac:dyDescent="0.25">
      <c r="A783" s="94" t="s">
        <v>1687</v>
      </c>
      <c r="B783" s="94" t="s">
        <v>1483</v>
      </c>
      <c r="C783" s="94" t="s">
        <v>1375</v>
      </c>
      <c r="D783" s="94" t="s">
        <v>981</v>
      </c>
      <c r="E783" s="94" t="s">
        <v>1176</v>
      </c>
      <c r="F783" s="94" t="s">
        <v>586</v>
      </c>
      <c r="G783" s="94" t="s">
        <v>586</v>
      </c>
      <c r="H783" s="94" t="s">
        <v>586</v>
      </c>
      <c r="I783" s="94" t="s">
        <v>586</v>
      </c>
      <c r="J783" s="94" t="s">
        <v>586</v>
      </c>
      <c r="M783" s="93"/>
      <c r="N783" s="93"/>
    </row>
    <row r="784" spans="1:14" x14ac:dyDescent="0.25">
      <c r="A784" s="94" t="s">
        <v>3165</v>
      </c>
      <c r="B784" s="94" t="s">
        <v>1482</v>
      </c>
      <c r="C784" s="94" t="s">
        <v>1397</v>
      </c>
      <c r="D784" s="94" t="s">
        <v>887</v>
      </c>
      <c r="E784" s="94" t="s">
        <v>1154</v>
      </c>
      <c r="F784" s="94" t="s">
        <v>827</v>
      </c>
      <c r="G784" s="94" t="s">
        <v>586</v>
      </c>
      <c r="H784" s="94" t="s">
        <v>586</v>
      </c>
      <c r="I784" s="94" t="s">
        <v>586</v>
      </c>
      <c r="J784" s="94" t="s">
        <v>586</v>
      </c>
      <c r="M784" s="93"/>
      <c r="N784" s="93"/>
    </row>
    <row r="785" spans="1:14" x14ac:dyDescent="0.25">
      <c r="A785" s="94" t="s">
        <v>1688</v>
      </c>
      <c r="B785" s="94" t="s">
        <v>1482</v>
      </c>
      <c r="C785" s="94" t="s">
        <v>1397</v>
      </c>
      <c r="D785" s="94" t="s">
        <v>887</v>
      </c>
      <c r="E785" s="94" t="s">
        <v>1154</v>
      </c>
      <c r="F785" s="94" t="s">
        <v>586</v>
      </c>
      <c r="G785" s="94" t="s">
        <v>586</v>
      </c>
      <c r="H785" s="94" t="s">
        <v>586</v>
      </c>
      <c r="I785" s="94" t="s">
        <v>586</v>
      </c>
      <c r="J785" s="94" t="s">
        <v>586</v>
      </c>
      <c r="M785" s="93"/>
      <c r="N785" s="93"/>
    </row>
    <row r="786" spans="1:14" x14ac:dyDescent="0.25">
      <c r="A786" s="94" t="s">
        <v>3166</v>
      </c>
      <c r="B786" s="94" t="s">
        <v>1486</v>
      </c>
      <c r="C786" s="94" t="s">
        <v>1358</v>
      </c>
      <c r="D786" s="94" t="s">
        <v>1025</v>
      </c>
      <c r="E786" s="94" t="s">
        <v>1175</v>
      </c>
      <c r="F786" s="94" t="s">
        <v>827</v>
      </c>
      <c r="G786" s="94" t="s">
        <v>586</v>
      </c>
      <c r="H786" s="94" t="s">
        <v>586</v>
      </c>
      <c r="I786" s="94" t="s">
        <v>586</v>
      </c>
      <c r="J786" s="94" t="s">
        <v>586</v>
      </c>
      <c r="M786" s="93"/>
      <c r="N786" s="93"/>
    </row>
    <row r="787" spans="1:14" x14ac:dyDescent="0.25">
      <c r="A787" s="94" t="s">
        <v>3167</v>
      </c>
      <c r="B787" s="94" t="s">
        <v>1484</v>
      </c>
      <c r="C787" s="94" t="s">
        <v>1389</v>
      </c>
      <c r="D787" s="94" t="s">
        <v>980</v>
      </c>
      <c r="E787" s="94" t="s">
        <v>1175</v>
      </c>
      <c r="F787" s="94" t="s">
        <v>827</v>
      </c>
      <c r="G787" s="94" t="s">
        <v>586</v>
      </c>
      <c r="H787" s="94" t="s">
        <v>586</v>
      </c>
      <c r="I787" s="94" t="s">
        <v>586</v>
      </c>
      <c r="J787" s="94" t="s">
        <v>586</v>
      </c>
      <c r="M787" s="93"/>
      <c r="N787" s="93"/>
    </row>
    <row r="788" spans="1:14" x14ac:dyDescent="0.25">
      <c r="A788" s="94" t="s">
        <v>3168</v>
      </c>
      <c r="B788" s="94" t="s">
        <v>1484</v>
      </c>
      <c r="C788" s="94" t="s">
        <v>1389</v>
      </c>
      <c r="D788" s="94" t="s">
        <v>980</v>
      </c>
      <c r="E788" s="94" t="s">
        <v>1175</v>
      </c>
      <c r="F788" s="94" t="s">
        <v>586</v>
      </c>
      <c r="G788" s="94" t="s">
        <v>586</v>
      </c>
      <c r="H788" s="94" t="s">
        <v>586</v>
      </c>
      <c r="I788" s="94" t="s">
        <v>586</v>
      </c>
      <c r="J788" s="94" t="s">
        <v>586</v>
      </c>
      <c r="M788" s="93"/>
      <c r="N788" s="93"/>
    </row>
    <row r="789" spans="1:14" x14ac:dyDescent="0.25">
      <c r="A789" s="94" t="s">
        <v>3169</v>
      </c>
      <c r="B789" s="94" t="s">
        <v>1483</v>
      </c>
      <c r="C789" s="94" t="s">
        <v>1375</v>
      </c>
      <c r="D789" s="94" t="s">
        <v>1053</v>
      </c>
      <c r="E789" s="94" t="s">
        <v>1176</v>
      </c>
      <c r="F789" s="94" t="s">
        <v>586</v>
      </c>
      <c r="G789" s="94" t="s">
        <v>586</v>
      </c>
      <c r="H789" s="94" t="s">
        <v>586</v>
      </c>
      <c r="I789" s="94" t="s">
        <v>586</v>
      </c>
      <c r="J789" s="94" t="s">
        <v>586</v>
      </c>
      <c r="M789" s="93"/>
      <c r="N789" s="93"/>
    </row>
    <row r="790" spans="1:14" x14ac:dyDescent="0.25">
      <c r="A790" s="94" t="s">
        <v>3170</v>
      </c>
      <c r="B790" s="94" t="s">
        <v>1491</v>
      </c>
      <c r="C790" s="94" t="s">
        <v>1377</v>
      </c>
      <c r="D790" s="94" t="s">
        <v>1053</v>
      </c>
      <c r="E790" s="94" t="s">
        <v>1176</v>
      </c>
      <c r="F790" s="94" t="s">
        <v>586</v>
      </c>
      <c r="G790" s="94" t="s">
        <v>586</v>
      </c>
      <c r="H790" s="94" t="s">
        <v>586</v>
      </c>
      <c r="I790" s="94" t="s">
        <v>586</v>
      </c>
      <c r="J790" s="94" t="s">
        <v>586</v>
      </c>
      <c r="M790" s="93"/>
      <c r="N790" s="93"/>
    </row>
    <row r="791" spans="1:14" x14ac:dyDescent="0.25">
      <c r="A791" s="94" t="s">
        <v>3171</v>
      </c>
      <c r="B791" s="94" t="s">
        <v>1485</v>
      </c>
      <c r="C791" s="94" t="s">
        <v>1370</v>
      </c>
      <c r="D791" s="94" t="s">
        <v>980</v>
      </c>
      <c r="E791" s="94" t="s">
        <v>1175</v>
      </c>
      <c r="F791" s="94" t="s">
        <v>827</v>
      </c>
      <c r="G791" s="94" t="s">
        <v>586</v>
      </c>
      <c r="H791" s="94" t="s">
        <v>586</v>
      </c>
      <c r="I791" s="94" t="s">
        <v>586</v>
      </c>
      <c r="J791" s="94" t="s">
        <v>586</v>
      </c>
      <c r="M791" s="93"/>
      <c r="N791" s="93"/>
    </row>
    <row r="792" spans="1:14" x14ac:dyDescent="0.25">
      <c r="A792" s="94" t="s">
        <v>3172</v>
      </c>
      <c r="B792" s="94" t="s">
        <v>1482</v>
      </c>
      <c r="C792" s="94" t="s">
        <v>1397</v>
      </c>
      <c r="D792" s="94" t="s">
        <v>887</v>
      </c>
      <c r="E792" s="94" t="s">
        <v>1154</v>
      </c>
      <c r="F792" s="94" t="s">
        <v>827</v>
      </c>
      <c r="G792" s="94" t="s">
        <v>586</v>
      </c>
      <c r="H792" s="94" t="s">
        <v>586</v>
      </c>
      <c r="I792" s="94" t="s">
        <v>586</v>
      </c>
      <c r="J792" s="94" t="s">
        <v>586</v>
      </c>
      <c r="M792" s="93"/>
      <c r="N792" s="93"/>
    </row>
    <row r="793" spans="1:14" x14ac:dyDescent="0.25">
      <c r="A793" s="94" t="s">
        <v>3173</v>
      </c>
      <c r="B793" s="94" t="s">
        <v>1482</v>
      </c>
      <c r="C793" s="94" t="s">
        <v>1397</v>
      </c>
      <c r="D793" s="94" t="s">
        <v>887</v>
      </c>
      <c r="E793" s="94" t="s">
        <v>1154</v>
      </c>
      <c r="F793" s="94" t="s">
        <v>827</v>
      </c>
      <c r="G793" s="94" t="s">
        <v>586</v>
      </c>
      <c r="H793" s="94" t="s">
        <v>586</v>
      </c>
      <c r="I793" s="94" t="s">
        <v>586</v>
      </c>
      <c r="J793" s="94" t="s">
        <v>586</v>
      </c>
      <c r="M793" s="93"/>
      <c r="N793" s="93"/>
    </row>
    <row r="794" spans="1:14" x14ac:dyDescent="0.25">
      <c r="A794" s="94" t="s">
        <v>3174</v>
      </c>
      <c r="B794" s="94" t="s">
        <v>1482</v>
      </c>
      <c r="C794" s="94" t="s">
        <v>1397</v>
      </c>
      <c r="D794" s="94" t="s">
        <v>887</v>
      </c>
      <c r="E794" s="94" t="s">
        <v>1154</v>
      </c>
      <c r="F794" s="94" t="s">
        <v>827</v>
      </c>
      <c r="G794" s="94" t="s">
        <v>586</v>
      </c>
      <c r="H794" s="94" t="s">
        <v>586</v>
      </c>
      <c r="I794" s="94" t="s">
        <v>586</v>
      </c>
      <c r="J794" s="94" t="s">
        <v>586</v>
      </c>
      <c r="M794" s="93"/>
      <c r="N794" s="93"/>
    </row>
    <row r="795" spans="1:14" x14ac:dyDescent="0.25">
      <c r="A795" s="94" t="s">
        <v>3175</v>
      </c>
      <c r="B795" s="94" t="s">
        <v>1482</v>
      </c>
      <c r="C795" s="94" t="s">
        <v>1397</v>
      </c>
      <c r="D795" s="94" t="s">
        <v>876</v>
      </c>
      <c r="E795" s="94" t="s">
        <v>1152</v>
      </c>
      <c r="F795" s="94" t="s">
        <v>827</v>
      </c>
      <c r="G795" s="94" t="s">
        <v>586</v>
      </c>
      <c r="H795" s="94" t="s">
        <v>586</v>
      </c>
      <c r="I795" s="94" t="s">
        <v>827</v>
      </c>
      <c r="J795" s="94" t="s">
        <v>827</v>
      </c>
      <c r="M795" s="93"/>
      <c r="N795" s="93"/>
    </row>
    <row r="796" spans="1:14" x14ac:dyDescent="0.25">
      <c r="A796" s="94" t="s">
        <v>3176</v>
      </c>
      <c r="B796" s="94" t="s">
        <v>1482</v>
      </c>
      <c r="C796" s="94" t="s">
        <v>1397</v>
      </c>
      <c r="D796" s="94" t="s">
        <v>879</v>
      </c>
      <c r="E796" s="94" t="s">
        <v>1154</v>
      </c>
      <c r="F796" s="94" t="s">
        <v>827</v>
      </c>
      <c r="G796" s="94" t="s">
        <v>586</v>
      </c>
      <c r="H796" s="94" t="s">
        <v>586</v>
      </c>
      <c r="I796" s="94" t="s">
        <v>827</v>
      </c>
      <c r="J796" s="94" t="s">
        <v>586</v>
      </c>
      <c r="M796" s="93"/>
      <c r="N796" s="93"/>
    </row>
    <row r="797" spans="1:14" x14ac:dyDescent="0.25">
      <c r="A797" s="94" t="s">
        <v>1689</v>
      </c>
      <c r="B797" s="94" t="s">
        <v>1487</v>
      </c>
      <c r="C797" s="94" t="s">
        <v>1389</v>
      </c>
      <c r="D797" s="94" t="s">
        <v>1052</v>
      </c>
      <c r="E797" s="94" t="s">
        <v>1201</v>
      </c>
      <c r="F797" s="94" t="s">
        <v>586</v>
      </c>
      <c r="G797" s="94" t="s">
        <v>586</v>
      </c>
      <c r="H797" s="94" t="s">
        <v>586</v>
      </c>
      <c r="I797" s="94" t="s">
        <v>586</v>
      </c>
      <c r="J797" s="94" t="s">
        <v>586</v>
      </c>
      <c r="M797" s="93"/>
      <c r="N797" s="93"/>
    </row>
    <row r="798" spans="1:14" x14ac:dyDescent="0.25">
      <c r="A798" s="94" t="s">
        <v>1690</v>
      </c>
      <c r="B798" s="94" t="s">
        <v>1487</v>
      </c>
      <c r="C798" s="94" t="s">
        <v>1389</v>
      </c>
      <c r="D798" s="94" t="s">
        <v>1053</v>
      </c>
      <c r="E798" s="94" t="s">
        <v>1176</v>
      </c>
      <c r="F798" s="94" t="s">
        <v>586</v>
      </c>
      <c r="G798" s="94" t="s">
        <v>586</v>
      </c>
      <c r="H798" s="94" t="s">
        <v>586</v>
      </c>
      <c r="I798" s="94" t="s">
        <v>586</v>
      </c>
      <c r="J798" s="94" t="s">
        <v>586</v>
      </c>
      <c r="M798" s="93"/>
      <c r="N798" s="93"/>
    </row>
    <row r="799" spans="1:14" x14ac:dyDescent="0.25">
      <c r="A799" s="94" t="s">
        <v>1691</v>
      </c>
      <c r="B799" s="94" t="s">
        <v>1492</v>
      </c>
      <c r="C799" s="94" t="s">
        <v>1384</v>
      </c>
      <c r="D799" s="94" t="s">
        <v>1073</v>
      </c>
      <c r="E799" s="94" t="s">
        <v>1176</v>
      </c>
      <c r="F799" s="94" t="s">
        <v>586</v>
      </c>
      <c r="G799" s="94" t="s">
        <v>586</v>
      </c>
      <c r="H799" s="94" t="s">
        <v>586</v>
      </c>
      <c r="I799" s="94" t="s">
        <v>586</v>
      </c>
      <c r="J799" s="94" t="s">
        <v>586</v>
      </c>
      <c r="M799" s="93"/>
      <c r="N799" s="93"/>
    </row>
    <row r="800" spans="1:14" x14ac:dyDescent="0.25">
      <c r="A800" s="94" t="s">
        <v>3177</v>
      </c>
      <c r="B800" s="94" t="s">
        <v>1493</v>
      </c>
      <c r="C800" s="94" t="s">
        <v>1362</v>
      </c>
      <c r="D800" s="94" t="s">
        <v>1073</v>
      </c>
      <c r="E800" s="94" t="s">
        <v>1176</v>
      </c>
      <c r="F800" s="94" t="s">
        <v>586</v>
      </c>
      <c r="G800" s="94" t="s">
        <v>586</v>
      </c>
      <c r="H800" s="94" t="s">
        <v>586</v>
      </c>
      <c r="I800" s="94" t="s">
        <v>586</v>
      </c>
      <c r="J800" s="94" t="s">
        <v>586</v>
      </c>
      <c r="M800" s="93"/>
      <c r="N800" s="93"/>
    </row>
    <row r="801" spans="1:14" x14ac:dyDescent="0.25">
      <c r="A801" s="94" t="s">
        <v>3178</v>
      </c>
      <c r="B801" s="94" t="s">
        <v>1494</v>
      </c>
      <c r="C801" s="94" t="s">
        <v>1495</v>
      </c>
      <c r="D801" s="94" t="s">
        <v>844</v>
      </c>
      <c r="E801" s="94" t="s">
        <v>1137</v>
      </c>
      <c r="F801" s="94" t="s">
        <v>827</v>
      </c>
      <c r="G801" s="94" t="s">
        <v>586</v>
      </c>
      <c r="H801" s="94" t="s">
        <v>586</v>
      </c>
      <c r="I801" s="94" t="s">
        <v>827</v>
      </c>
      <c r="J801" s="94" t="s">
        <v>827</v>
      </c>
      <c r="M801" s="93"/>
      <c r="N801" s="93"/>
    </row>
    <row r="802" spans="1:14" x14ac:dyDescent="0.25">
      <c r="A802" s="94" t="s">
        <v>3179</v>
      </c>
      <c r="B802" s="94" t="s">
        <v>1494</v>
      </c>
      <c r="C802" s="94" t="s">
        <v>1495</v>
      </c>
      <c r="D802" s="94" t="s">
        <v>844</v>
      </c>
      <c r="E802" s="94" t="s">
        <v>1137</v>
      </c>
      <c r="F802" s="94" t="s">
        <v>827</v>
      </c>
      <c r="G802" s="94" t="s">
        <v>586</v>
      </c>
      <c r="H802" s="94" t="s">
        <v>586</v>
      </c>
      <c r="I802" s="94" t="s">
        <v>827</v>
      </c>
      <c r="J802" s="94" t="s">
        <v>827</v>
      </c>
      <c r="M802" s="93"/>
      <c r="N802" s="93"/>
    </row>
    <row r="803" spans="1:14" x14ac:dyDescent="0.25">
      <c r="A803" s="94" t="s">
        <v>3180</v>
      </c>
      <c r="B803" s="94" t="s">
        <v>1494</v>
      </c>
      <c r="C803" s="94" t="s">
        <v>1495</v>
      </c>
      <c r="D803" s="94" t="s">
        <v>845</v>
      </c>
      <c r="E803" s="94" t="s">
        <v>1138</v>
      </c>
      <c r="F803" s="94" t="s">
        <v>827</v>
      </c>
      <c r="G803" s="94" t="s">
        <v>586</v>
      </c>
      <c r="H803" s="94" t="s">
        <v>586</v>
      </c>
      <c r="I803" s="94" t="s">
        <v>827</v>
      </c>
      <c r="J803" s="94" t="s">
        <v>586</v>
      </c>
      <c r="M803" s="93"/>
      <c r="N803" s="93"/>
    </row>
    <row r="804" spans="1:14" x14ac:dyDescent="0.25">
      <c r="A804" s="94" t="s">
        <v>3181</v>
      </c>
      <c r="B804" s="94" t="s">
        <v>1494</v>
      </c>
      <c r="C804" s="94" t="s">
        <v>1495</v>
      </c>
      <c r="D804" s="94" t="s">
        <v>830</v>
      </c>
      <c r="E804" s="94" t="s">
        <v>1138</v>
      </c>
      <c r="F804" s="94" t="s">
        <v>827</v>
      </c>
      <c r="G804" s="94" t="s">
        <v>586</v>
      </c>
      <c r="H804" s="94" t="s">
        <v>586</v>
      </c>
      <c r="I804" s="94" t="s">
        <v>586</v>
      </c>
      <c r="J804" s="94" t="s">
        <v>586</v>
      </c>
      <c r="M804" s="93"/>
      <c r="N804" s="93"/>
    </row>
    <row r="805" spans="1:14" x14ac:dyDescent="0.25">
      <c r="A805" s="94" t="s">
        <v>3182</v>
      </c>
      <c r="B805" s="94" t="s">
        <v>1494</v>
      </c>
      <c r="C805" s="94" t="s">
        <v>1495</v>
      </c>
      <c r="D805" s="94" t="s">
        <v>830</v>
      </c>
      <c r="E805" s="94" t="s">
        <v>1138</v>
      </c>
      <c r="F805" s="94" t="s">
        <v>827</v>
      </c>
      <c r="G805" s="94" t="s">
        <v>586</v>
      </c>
      <c r="H805" s="94" t="s">
        <v>586</v>
      </c>
      <c r="I805" s="94" t="s">
        <v>586</v>
      </c>
      <c r="J805" s="94" t="s">
        <v>586</v>
      </c>
      <c r="M805" s="93"/>
      <c r="N805" s="93"/>
    </row>
    <row r="806" spans="1:14" x14ac:dyDescent="0.25">
      <c r="A806" s="94" t="s">
        <v>1692</v>
      </c>
      <c r="B806" s="94" t="s">
        <v>1494</v>
      </c>
      <c r="C806" s="94" t="s">
        <v>1495</v>
      </c>
      <c r="D806" s="94" t="s">
        <v>830</v>
      </c>
      <c r="E806" s="94" t="s">
        <v>1138</v>
      </c>
      <c r="F806" s="94" t="s">
        <v>586</v>
      </c>
      <c r="G806" s="94" t="s">
        <v>586</v>
      </c>
      <c r="H806" s="94" t="s">
        <v>586</v>
      </c>
      <c r="I806" s="94" t="s">
        <v>586</v>
      </c>
      <c r="J806" s="94" t="s">
        <v>586</v>
      </c>
      <c r="M806" s="93"/>
      <c r="N806" s="93"/>
    </row>
    <row r="807" spans="1:14" x14ac:dyDescent="0.25">
      <c r="A807" s="94" t="s">
        <v>3183</v>
      </c>
      <c r="B807" s="94" t="s">
        <v>1494</v>
      </c>
      <c r="C807" s="94" t="s">
        <v>1495</v>
      </c>
      <c r="D807" s="94" t="s">
        <v>854</v>
      </c>
      <c r="E807" s="94" t="s">
        <v>1137</v>
      </c>
      <c r="F807" s="94" t="s">
        <v>827</v>
      </c>
      <c r="G807" s="94" t="s">
        <v>586</v>
      </c>
      <c r="H807" s="94" t="s">
        <v>586</v>
      </c>
      <c r="I807" s="94" t="s">
        <v>827</v>
      </c>
      <c r="J807" s="94" t="s">
        <v>827</v>
      </c>
      <c r="M807" s="93"/>
      <c r="N807" s="93"/>
    </row>
    <row r="808" spans="1:14" x14ac:dyDescent="0.25">
      <c r="A808" s="94" t="s">
        <v>3184</v>
      </c>
      <c r="B808" s="94" t="s">
        <v>1494</v>
      </c>
      <c r="C808" s="94" t="s">
        <v>1495</v>
      </c>
      <c r="D808" s="94" t="s">
        <v>855</v>
      </c>
      <c r="E808" s="94" t="s">
        <v>1138</v>
      </c>
      <c r="F808" s="94" t="s">
        <v>827</v>
      </c>
      <c r="G808" s="94" t="s">
        <v>586</v>
      </c>
      <c r="H808" s="94" t="s">
        <v>586</v>
      </c>
      <c r="I808" s="94" t="s">
        <v>827</v>
      </c>
      <c r="J808" s="94" t="s">
        <v>586</v>
      </c>
      <c r="M808" s="93"/>
      <c r="N808" s="93"/>
    </row>
    <row r="809" spans="1:14" x14ac:dyDescent="0.25">
      <c r="A809" s="94" t="s">
        <v>3185</v>
      </c>
      <c r="B809" s="94" t="s">
        <v>1494</v>
      </c>
      <c r="C809" s="94" t="s">
        <v>1495</v>
      </c>
      <c r="D809" s="94" t="s">
        <v>829</v>
      </c>
      <c r="E809" s="94" t="s">
        <v>1137</v>
      </c>
      <c r="F809" s="94" t="s">
        <v>827</v>
      </c>
      <c r="G809" s="94" t="s">
        <v>586</v>
      </c>
      <c r="H809" s="94" t="s">
        <v>586</v>
      </c>
      <c r="I809" s="94" t="s">
        <v>827</v>
      </c>
      <c r="J809" s="94" t="s">
        <v>827</v>
      </c>
      <c r="M809" s="93"/>
      <c r="N809" s="93"/>
    </row>
    <row r="810" spans="1:14" x14ac:dyDescent="0.25">
      <c r="A810" s="94" t="s">
        <v>3186</v>
      </c>
      <c r="B810" s="94" t="s">
        <v>1494</v>
      </c>
      <c r="C810" s="94" t="s">
        <v>1495</v>
      </c>
      <c r="D810" s="94" t="s">
        <v>829</v>
      </c>
      <c r="E810" s="94" t="s">
        <v>1137</v>
      </c>
      <c r="F810" s="94" t="s">
        <v>827</v>
      </c>
      <c r="G810" s="94" t="s">
        <v>586</v>
      </c>
      <c r="H810" s="94" t="s">
        <v>586</v>
      </c>
      <c r="I810" s="94" t="s">
        <v>827</v>
      </c>
      <c r="J810" s="94" t="s">
        <v>827</v>
      </c>
      <c r="M810" s="93"/>
      <c r="N810" s="93"/>
    </row>
    <row r="811" spans="1:14" x14ac:dyDescent="0.25">
      <c r="A811" s="94" t="s">
        <v>3187</v>
      </c>
      <c r="B811" s="94" t="s">
        <v>1494</v>
      </c>
      <c r="C811" s="94" t="s">
        <v>1495</v>
      </c>
      <c r="D811" s="94" t="s">
        <v>830</v>
      </c>
      <c r="E811" s="94" t="s">
        <v>1138</v>
      </c>
      <c r="F811" s="94" t="s">
        <v>827</v>
      </c>
      <c r="G811" s="94" t="s">
        <v>586</v>
      </c>
      <c r="H811" s="94" t="s">
        <v>586</v>
      </c>
      <c r="I811" s="94" t="s">
        <v>586</v>
      </c>
      <c r="J811" s="94" t="s">
        <v>586</v>
      </c>
      <c r="M811" s="93"/>
      <c r="N811" s="93"/>
    </row>
    <row r="812" spans="1:14" x14ac:dyDescent="0.25">
      <c r="A812" s="94" t="s">
        <v>3188</v>
      </c>
      <c r="B812" s="94" t="s">
        <v>1496</v>
      </c>
      <c r="C812" s="94" t="e">
        <v>#N/A</v>
      </c>
      <c r="D812" s="94" t="s">
        <v>831</v>
      </c>
      <c r="E812" s="94" t="s">
        <v>1143</v>
      </c>
      <c r="F812" s="94" t="s">
        <v>827</v>
      </c>
      <c r="G812" s="94" t="s">
        <v>586</v>
      </c>
      <c r="H812" s="94" t="e">
        <v>#N/A</v>
      </c>
      <c r="I812" s="94" t="s">
        <v>827</v>
      </c>
      <c r="J812" s="94" t="s">
        <v>827</v>
      </c>
      <c r="M812" s="93"/>
      <c r="N812" s="93"/>
    </row>
    <row r="813" spans="1:14" x14ac:dyDescent="0.25">
      <c r="A813" s="94" t="s">
        <v>3189</v>
      </c>
      <c r="B813" s="94" t="s">
        <v>1496</v>
      </c>
      <c r="C813" s="94" t="e">
        <v>#N/A</v>
      </c>
      <c r="D813" s="94" t="s">
        <v>832</v>
      </c>
      <c r="E813" s="94" t="s">
        <v>1142</v>
      </c>
      <c r="F813" s="94" t="s">
        <v>827</v>
      </c>
      <c r="G813" s="94" t="s">
        <v>586</v>
      </c>
      <c r="H813" s="94" t="e">
        <v>#N/A</v>
      </c>
      <c r="I813" s="94" t="s">
        <v>827</v>
      </c>
      <c r="J813" s="94" t="s">
        <v>827</v>
      </c>
      <c r="M813" s="93"/>
      <c r="N813" s="93"/>
    </row>
    <row r="814" spans="1:14" x14ac:dyDescent="0.25">
      <c r="A814" s="94" t="s">
        <v>3190</v>
      </c>
      <c r="B814" s="94" t="s">
        <v>1496</v>
      </c>
      <c r="C814" s="94" t="e">
        <v>#N/A</v>
      </c>
      <c r="D814" s="94" t="s">
        <v>835</v>
      </c>
      <c r="E814" s="94" t="s">
        <v>1139</v>
      </c>
      <c r="F814" s="94" t="s">
        <v>827</v>
      </c>
      <c r="G814" s="94" t="s">
        <v>586</v>
      </c>
      <c r="H814" s="94" t="e">
        <v>#N/A</v>
      </c>
      <c r="I814" s="94" t="s">
        <v>827</v>
      </c>
      <c r="J814" s="94" t="s">
        <v>827</v>
      </c>
      <c r="M814" s="93"/>
      <c r="N814" s="93"/>
    </row>
    <row r="815" spans="1:14" x14ac:dyDescent="0.25">
      <c r="A815" s="94" t="s">
        <v>3191</v>
      </c>
      <c r="B815" s="94" t="s">
        <v>1496</v>
      </c>
      <c r="C815" s="94" t="e">
        <v>#N/A</v>
      </c>
      <c r="D815" s="94" t="s">
        <v>836</v>
      </c>
      <c r="E815" s="94" t="s">
        <v>1140</v>
      </c>
      <c r="F815" s="94" t="s">
        <v>827</v>
      </c>
      <c r="G815" s="94" t="s">
        <v>586</v>
      </c>
      <c r="H815" s="94" t="e">
        <v>#N/A</v>
      </c>
      <c r="I815" s="94" t="s">
        <v>827</v>
      </c>
      <c r="J815" s="94" t="s">
        <v>827</v>
      </c>
      <c r="M815" s="93"/>
      <c r="N815" s="93"/>
    </row>
    <row r="816" spans="1:14" x14ac:dyDescent="0.25">
      <c r="A816" s="94" t="s">
        <v>3192</v>
      </c>
      <c r="B816" s="94" t="s">
        <v>1496</v>
      </c>
      <c r="C816" s="94" t="e">
        <v>#N/A</v>
      </c>
      <c r="D816" s="94" t="s">
        <v>838</v>
      </c>
      <c r="E816" s="94" t="s">
        <v>1140</v>
      </c>
      <c r="F816" s="94" t="s">
        <v>827</v>
      </c>
      <c r="G816" s="94" t="s">
        <v>586</v>
      </c>
      <c r="H816" s="94" t="e">
        <v>#N/A</v>
      </c>
      <c r="I816" s="94" t="s">
        <v>827</v>
      </c>
      <c r="J816" s="94" t="s">
        <v>827</v>
      </c>
      <c r="M816" s="93"/>
      <c r="N816" s="93"/>
    </row>
    <row r="817" spans="1:14" x14ac:dyDescent="0.25">
      <c r="A817" s="94" t="s">
        <v>3193</v>
      </c>
      <c r="B817" s="94" t="s">
        <v>1496</v>
      </c>
      <c r="C817" s="94" t="e">
        <v>#N/A</v>
      </c>
      <c r="D817" s="94" t="s">
        <v>838</v>
      </c>
      <c r="E817" s="94" t="s">
        <v>1140</v>
      </c>
      <c r="F817" s="94" t="s">
        <v>827</v>
      </c>
      <c r="G817" s="94" t="s">
        <v>586</v>
      </c>
      <c r="H817" s="94" t="e">
        <v>#N/A</v>
      </c>
      <c r="I817" s="94" t="s">
        <v>827</v>
      </c>
      <c r="J817" s="94" t="s">
        <v>827</v>
      </c>
      <c r="M817" s="93"/>
      <c r="N817" s="93"/>
    </row>
    <row r="818" spans="1:14" x14ac:dyDescent="0.25">
      <c r="A818" s="94" t="s">
        <v>3194</v>
      </c>
      <c r="B818" s="94" t="s">
        <v>1496</v>
      </c>
      <c r="C818" s="94" t="e">
        <v>#N/A</v>
      </c>
      <c r="D818" s="94" t="s">
        <v>838</v>
      </c>
      <c r="E818" s="94" t="s">
        <v>1140</v>
      </c>
      <c r="F818" s="94" t="s">
        <v>827</v>
      </c>
      <c r="G818" s="94" t="s">
        <v>586</v>
      </c>
      <c r="H818" s="94" t="e">
        <v>#N/A</v>
      </c>
      <c r="I818" s="94" t="s">
        <v>827</v>
      </c>
      <c r="J818" s="94" t="s">
        <v>827</v>
      </c>
      <c r="M818" s="93"/>
      <c r="N818" s="93"/>
    </row>
    <row r="819" spans="1:14" x14ac:dyDescent="0.25">
      <c r="A819" s="94" t="s">
        <v>3195</v>
      </c>
      <c r="B819" s="94" t="s">
        <v>1497</v>
      </c>
      <c r="C819" s="94" t="s">
        <v>1397</v>
      </c>
      <c r="D819" s="94" t="s">
        <v>833</v>
      </c>
      <c r="E819" s="94" t="s">
        <v>1142</v>
      </c>
      <c r="F819" s="94" t="s">
        <v>827</v>
      </c>
      <c r="G819" s="94" t="s">
        <v>586</v>
      </c>
      <c r="H819" s="94" t="s">
        <v>586</v>
      </c>
      <c r="I819" s="94" t="s">
        <v>827</v>
      </c>
      <c r="J819" s="94" t="s">
        <v>827</v>
      </c>
      <c r="M819" s="93"/>
      <c r="N819" s="93"/>
    </row>
    <row r="820" spans="1:14" x14ac:dyDescent="0.25">
      <c r="A820" s="94" t="s">
        <v>3196</v>
      </c>
      <c r="B820" s="94" t="s">
        <v>1497</v>
      </c>
      <c r="C820" s="94" t="s">
        <v>1397</v>
      </c>
      <c r="D820" s="94" t="s">
        <v>834</v>
      </c>
      <c r="E820" s="94" t="s">
        <v>1139</v>
      </c>
      <c r="F820" s="94" t="s">
        <v>827</v>
      </c>
      <c r="G820" s="94" t="s">
        <v>586</v>
      </c>
      <c r="H820" s="94" t="s">
        <v>586</v>
      </c>
      <c r="I820" s="94" t="s">
        <v>827</v>
      </c>
      <c r="J820" s="94" t="s">
        <v>827</v>
      </c>
      <c r="M820" s="93"/>
      <c r="N820" s="93"/>
    </row>
    <row r="821" spans="1:14" x14ac:dyDescent="0.25">
      <c r="A821" s="94" t="s">
        <v>3197</v>
      </c>
      <c r="B821" s="94" t="s">
        <v>1497</v>
      </c>
      <c r="C821" s="94" t="s">
        <v>1397</v>
      </c>
      <c r="D821" s="94" t="s">
        <v>837</v>
      </c>
      <c r="E821" s="94" t="s">
        <v>1140</v>
      </c>
      <c r="F821" s="94" t="s">
        <v>827</v>
      </c>
      <c r="G821" s="94" t="s">
        <v>586</v>
      </c>
      <c r="H821" s="94" t="s">
        <v>586</v>
      </c>
      <c r="I821" s="94" t="s">
        <v>827</v>
      </c>
      <c r="J821" s="94" t="s">
        <v>827</v>
      </c>
      <c r="M821" s="93"/>
      <c r="N821" s="93"/>
    </row>
    <row r="822" spans="1:14" x14ac:dyDescent="0.25">
      <c r="A822" s="94" t="s">
        <v>3198</v>
      </c>
      <c r="B822" s="94" t="s">
        <v>1497</v>
      </c>
      <c r="C822" s="94" t="s">
        <v>1397</v>
      </c>
      <c r="D822" s="94" t="s">
        <v>839</v>
      </c>
      <c r="E822" s="94" t="s">
        <v>1140</v>
      </c>
      <c r="F822" s="94" t="s">
        <v>827</v>
      </c>
      <c r="G822" s="94" t="s">
        <v>586</v>
      </c>
      <c r="H822" s="94" t="s">
        <v>586</v>
      </c>
      <c r="I822" s="94" t="s">
        <v>827</v>
      </c>
      <c r="J822" s="94" t="s">
        <v>827</v>
      </c>
      <c r="M822" s="93"/>
      <c r="N822" s="93"/>
    </row>
    <row r="823" spans="1:14" x14ac:dyDescent="0.25">
      <c r="A823" s="94" t="s">
        <v>3199</v>
      </c>
      <c r="B823" s="94" t="s">
        <v>1497</v>
      </c>
      <c r="C823" s="94" t="s">
        <v>1397</v>
      </c>
      <c r="D823" s="94" t="s">
        <v>839</v>
      </c>
      <c r="E823" s="94" t="s">
        <v>1140</v>
      </c>
      <c r="F823" s="94" t="s">
        <v>827</v>
      </c>
      <c r="G823" s="94" t="s">
        <v>586</v>
      </c>
      <c r="H823" s="94" t="s">
        <v>586</v>
      </c>
      <c r="I823" s="94" t="s">
        <v>827</v>
      </c>
      <c r="J823" s="94" t="s">
        <v>827</v>
      </c>
      <c r="M823" s="93"/>
      <c r="N823" s="93"/>
    </row>
    <row r="824" spans="1:14" x14ac:dyDescent="0.25">
      <c r="A824" s="94" t="s">
        <v>3200</v>
      </c>
      <c r="B824" s="94" t="s">
        <v>1497</v>
      </c>
      <c r="C824" s="94" t="s">
        <v>1397</v>
      </c>
      <c r="D824" s="94" t="s">
        <v>840</v>
      </c>
      <c r="E824" s="94" t="s">
        <v>1140</v>
      </c>
      <c r="F824" s="94" t="s">
        <v>827</v>
      </c>
      <c r="G824" s="94" t="s">
        <v>586</v>
      </c>
      <c r="H824" s="94" t="s">
        <v>586</v>
      </c>
      <c r="I824" s="94" t="s">
        <v>586</v>
      </c>
      <c r="J824" s="94" t="s">
        <v>827</v>
      </c>
      <c r="M824" s="93"/>
      <c r="N824" s="93"/>
    </row>
    <row r="825" spans="1:14" x14ac:dyDescent="0.25">
      <c r="A825" s="94" t="s">
        <v>3201</v>
      </c>
      <c r="B825" s="94" t="s">
        <v>1497</v>
      </c>
      <c r="C825" s="94" t="s">
        <v>1397</v>
      </c>
      <c r="D825" s="94" t="s">
        <v>840</v>
      </c>
      <c r="E825" s="94" t="s">
        <v>1140</v>
      </c>
      <c r="F825" s="94" t="s">
        <v>827</v>
      </c>
      <c r="G825" s="94" t="s">
        <v>586</v>
      </c>
      <c r="H825" s="94" t="s">
        <v>586</v>
      </c>
      <c r="I825" s="94" t="s">
        <v>586</v>
      </c>
      <c r="J825" s="94" t="s">
        <v>827</v>
      </c>
      <c r="M825" s="93"/>
      <c r="N825" s="93"/>
    </row>
    <row r="826" spans="1:14" x14ac:dyDescent="0.25">
      <c r="A826" s="94" t="s">
        <v>3202</v>
      </c>
      <c r="B826" s="94" t="s">
        <v>1498</v>
      </c>
      <c r="C826" s="94" t="s">
        <v>1397</v>
      </c>
      <c r="D826" s="94" t="s">
        <v>917</v>
      </c>
      <c r="E826" s="94" t="s">
        <v>1165</v>
      </c>
      <c r="F826" s="94" t="s">
        <v>827</v>
      </c>
      <c r="G826" s="94" t="s">
        <v>586</v>
      </c>
      <c r="H826" s="94" t="s">
        <v>586</v>
      </c>
      <c r="I826" s="94" t="s">
        <v>827</v>
      </c>
      <c r="J826" s="94" t="s">
        <v>827</v>
      </c>
      <c r="M826" s="93"/>
      <c r="N826" s="93"/>
    </row>
    <row r="827" spans="1:14" x14ac:dyDescent="0.25">
      <c r="A827" s="94" t="s">
        <v>3203</v>
      </c>
      <c r="B827" s="94" t="s">
        <v>1498</v>
      </c>
      <c r="C827" s="94" t="s">
        <v>1397</v>
      </c>
      <c r="D827" s="94" t="s">
        <v>925</v>
      </c>
      <c r="E827" s="94" t="s">
        <v>1165</v>
      </c>
      <c r="F827" s="94" t="s">
        <v>827</v>
      </c>
      <c r="G827" s="94" t="s">
        <v>586</v>
      </c>
      <c r="H827" s="94" t="s">
        <v>586</v>
      </c>
      <c r="I827" s="94" t="s">
        <v>827</v>
      </c>
      <c r="J827" s="94" t="s">
        <v>827</v>
      </c>
      <c r="M827" s="93"/>
      <c r="N827" s="93"/>
    </row>
    <row r="828" spans="1:14" x14ac:dyDescent="0.25">
      <c r="A828" s="94" t="s">
        <v>3204</v>
      </c>
      <c r="B828" s="94" t="s">
        <v>1498</v>
      </c>
      <c r="C828" s="94" t="s">
        <v>1397</v>
      </c>
      <c r="D828" s="94" t="s">
        <v>926</v>
      </c>
      <c r="E828" s="94" t="s">
        <v>1165</v>
      </c>
      <c r="F828" s="94" t="s">
        <v>827</v>
      </c>
      <c r="G828" s="94" t="s">
        <v>586</v>
      </c>
      <c r="H828" s="94" t="s">
        <v>586</v>
      </c>
      <c r="I828" s="94" t="s">
        <v>827</v>
      </c>
      <c r="J828" s="94" t="s">
        <v>827</v>
      </c>
      <c r="M828" s="93"/>
      <c r="N828" s="93"/>
    </row>
    <row r="829" spans="1:14" x14ac:dyDescent="0.25">
      <c r="A829" s="94" t="s">
        <v>3205</v>
      </c>
      <c r="B829" s="94" t="s">
        <v>1498</v>
      </c>
      <c r="C829" s="94" t="s">
        <v>1397</v>
      </c>
      <c r="D829" s="94" t="s">
        <v>919</v>
      </c>
      <c r="E829" s="94" t="s">
        <v>1167</v>
      </c>
      <c r="F829" s="94" t="s">
        <v>827</v>
      </c>
      <c r="G829" s="94" t="s">
        <v>586</v>
      </c>
      <c r="H829" s="94" t="s">
        <v>586</v>
      </c>
      <c r="I829" s="94" t="s">
        <v>586</v>
      </c>
      <c r="J829" s="94" t="s">
        <v>827</v>
      </c>
      <c r="M829" s="93"/>
      <c r="N829" s="93"/>
    </row>
    <row r="830" spans="1:14" x14ac:dyDescent="0.25">
      <c r="A830" s="94" t="s">
        <v>3206</v>
      </c>
      <c r="B830" s="94" t="s">
        <v>1498</v>
      </c>
      <c r="C830" s="94" t="s">
        <v>1397</v>
      </c>
      <c r="D830" s="94" t="s">
        <v>919</v>
      </c>
      <c r="E830" s="94" t="s">
        <v>1167</v>
      </c>
      <c r="F830" s="94" t="s">
        <v>827</v>
      </c>
      <c r="G830" s="94" t="s">
        <v>586</v>
      </c>
      <c r="H830" s="94" t="s">
        <v>586</v>
      </c>
      <c r="I830" s="94" t="s">
        <v>586</v>
      </c>
      <c r="J830" s="94" t="s">
        <v>827</v>
      </c>
      <c r="M830" s="93"/>
      <c r="N830" s="93"/>
    </row>
    <row r="831" spans="1:14" x14ac:dyDescent="0.25">
      <c r="A831" s="94" t="s">
        <v>3207</v>
      </c>
      <c r="B831" s="94" t="s">
        <v>1498</v>
      </c>
      <c r="C831" s="94" t="s">
        <v>1397</v>
      </c>
      <c r="D831" s="94" t="s">
        <v>919</v>
      </c>
      <c r="E831" s="94" t="s">
        <v>1167</v>
      </c>
      <c r="F831" s="94" t="s">
        <v>586</v>
      </c>
      <c r="G831" s="94" t="s">
        <v>586</v>
      </c>
      <c r="H831" s="94" t="s">
        <v>586</v>
      </c>
      <c r="I831" s="94" t="s">
        <v>586</v>
      </c>
      <c r="J831" s="94" t="s">
        <v>827</v>
      </c>
      <c r="M831" s="93"/>
      <c r="N831" s="93"/>
    </row>
    <row r="832" spans="1:14" x14ac:dyDescent="0.25">
      <c r="A832" s="94" t="s">
        <v>3208</v>
      </c>
      <c r="B832" s="94" t="s">
        <v>1499</v>
      </c>
      <c r="C832" s="94" t="s">
        <v>1397</v>
      </c>
      <c r="D832" s="94" t="s">
        <v>849</v>
      </c>
      <c r="E832" s="94" t="s">
        <v>1140</v>
      </c>
      <c r="F832" s="94" t="s">
        <v>586</v>
      </c>
      <c r="G832" s="94" t="s">
        <v>586</v>
      </c>
      <c r="H832" s="94" t="s">
        <v>586</v>
      </c>
      <c r="I832" s="94" t="s">
        <v>827</v>
      </c>
      <c r="J832" s="94" t="s">
        <v>827</v>
      </c>
      <c r="M832" s="93"/>
      <c r="N832" s="93"/>
    </row>
    <row r="833" spans="1:14" x14ac:dyDescent="0.25">
      <c r="A833" s="94" t="s">
        <v>3209</v>
      </c>
      <c r="B833" s="94" t="s">
        <v>1499</v>
      </c>
      <c r="C833" s="94" t="s">
        <v>1397</v>
      </c>
      <c r="D833" s="94" t="s">
        <v>848</v>
      </c>
      <c r="E833" s="94" t="s">
        <v>1140</v>
      </c>
      <c r="F833" s="94" t="s">
        <v>827</v>
      </c>
      <c r="G833" s="94" t="s">
        <v>586</v>
      </c>
      <c r="H833" s="94" t="s">
        <v>586</v>
      </c>
      <c r="I833" s="94" t="s">
        <v>586</v>
      </c>
      <c r="J833" s="94" t="s">
        <v>827</v>
      </c>
      <c r="M833" s="93"/>
      <c r="N833" s="93"/>
    </row>
    <row r="834" spans="1:14" x14ac:dyDescent="0.25">
      <c r="A834" s="94" t="s">
        <v>3210</v>
      </c>
      <c r="B834" s="94" t="s">
        <v>1498</v>
      </c>
      <c r="C834" s="94" t="s">
        <v>1397</v>
      </c>
      <c r="D834" s="94" t="s">
        <v>925</v>
      </c>
      <c r="E834" s="94" t="s">
        <v>1165</v>
      </c>
      <c r="F834" s="94" t="s">
        <v>827</v>
      </c>
      <c r="G834" s="94" t="s">
        <v>586</v>
      </c>
      <c r="H834" s="94" t="s">
        <v>586</v>
      </c>
      <c r="I834" s="94" t="s">
        <v>827</v>
      </c>
      <c r="J834" s="94" t="s">
        <v>827</v>
      </c>
      <c r="M834" s="93"/>
      <c r="N834" s="93"/>
    </row>
    <row r="835" spans="1:14" x14ac:dyDescent="0.25">
      <c r="A835" s="94" t="s">
        <v>3211</v>
      </c>
      <c r="B835" s="94" t="s">
        <v>1499</v>
      </c>
      <c r="C835" s="94" t="s">
        <v>1397</v>
      </c>
      <c r="D835" s="94" t="s">
        <v>848</v>
      </c>
      <c r="E835" s="94" t="s">
        <v>1140</v>
      </c>
      <c r="F835" s="94" t="s">
        <v>827</v>
      </c>
      <c r="G835" s="94" t="s">
        <v>586</v>
      </c>
      <c r="H835" s="94" t="s">
        <v>586</v>
      </c>
      <c r="I835" s="94" t="s">
        <v>586</v>
      </c>
      <c r="J835" s="94" t="s">
        <v>827</v>
      </c>
      <c r="M835" s="93"/>
      <c r="N835" s="93"/>
    </row>
    <row r="836" spans="1:14" x14ac:dyDescent="0.25">
      <c r="A836" s="94" t="s">
        <v>3212</v>
      </c>
      <c r="B836" s="94" t="s">
        <v>1499</v>
      </c>
      <c r="C836" s="94" t="s">
        <v>1397</v>
      </c>
      <c r="D836" s="94" t="s">
        <v>848</v>
      </c>
      <c r="E836" s="94" t="s">
        <v>1140</v>
      </c>
      <c r="F836" s="94" t="s">
        <v>827</v>
      </c>
      <c r="G836" s="94" t="s">
        <v>586</v>
      </c>
      <c r="H836" s="94" t="s">
        <v>586</v>
      </c>
      <c r="I836" s="94" t="s">
        <v>586</v>
      </c>
      <c r="J836" s="94" t="s">
        <v>827</v>
      </c>
      <c r="M836" s="93"/>
      <c r="N836" s="93"/>
    </row>
    <row r="837" spans="1:14" x14ac:dyDescent="0.25">
      <c r="A837" s="94" t="s">
        <v>3213</v>
      </c>
      <c r="B837" s="94" t="s">
        <v>1499</v>
      </c>
      <c r="C837" s="94" t="s">
        <v>1397</v>
      </c>
      <c r="D837" s="94" t="s">
        <v>848</v>
      </c>
      <c r="E837" s="94" t="s">
        <v>1140</v>
      </c>
      <c r="F837" s="94" t="s">
        <v>827</v>
      </c>
      <c r="G837" s="94" t="s">
        <v>586</v>
      </c>
      <c r="H837" s="94" t="s">
        <v>586</v>
      </c>
      <c r="I837" s="94" t="s">
        <v>586</v>
      </c>
      <c r="J837" s="94" t="s">
        <v>827</v>
      </c>
      <c r="M837" s="93"/>
      <c r="N837" s="93"/>
    </row>
    <row r="838" spans="1:14" x14ac:dyDescent="0.25">
      <c r="A838" s="94" t="s">
        <v>3214</v>
      </c>
      <c r="B838" s="94" t="s">
        <v>1499</v>
      </c>
      <c r="C838" s="94" t="s">
        <v>1397</v>
      </c>
      <c r="D838" s="94" t="s">
        <v>848</v>
      </c>
      <c r="E838" s="94" t="s">
        <v>1140</v>
      </c>
      <c r="F838" s="94" t="s">
        <v>827</v>
      </c>
      <c r="G838" s="94" t="s">
        <v>586</v>
      </c>
      <c r="H838" s="94" t="s">
        <v>586</v>
      </c>
      <c r="I838" s="94" t="s">
        <v>586</v>
      </c>
      <c r="J838" s="94" t="s">
        <v>827</v>
      </c>
      <c r="M838" s="93"/>
      <c r="N838" s="93"/>
    </row>
    <row r="839" spans="1:14" x14ac:dyDescent="0.25">
      <c r="A839" s="94" t="s">
        <v>3215</v>
      </c>
      <c r="B839" s="94" t="s">
        <v>1499</v>
      </c>
      <c r="C839" s="94" t="s">
        <v>1397</v>
      </c>
      <c r="D839" s="94" t="s">
        <v>848</v>
      </c>
      <c r="E839" s="94" t="s">
        <v>1140</v>
      </c>
      <c r="F839" s="94" t="s">
        <v>586</v>
      </c>
      <c r="G839" s="94" t="s">
        <v>586</v>
      </c>
      <c r="H839" s="94" t="s">
        <v>586</v>
      </c>
      <c r="I839" s="94" t="s">
        <v>586</v>
      </c>
      <c r="J839" s="94" t="s">
        <v>827</v>
      </c>
      <c r="M839" s="93"/>
      <c r="N839" s="93"/>
    </row>
    <row r="840" spans="1:14" x14ac:dyDescent="0.25">
      <c r="A840" s="94" t="s">
        <v>3216</v>
      </c>
      <c r="B840" s="94" t="s">
        <v>1499</v>
      </c>
      <c r="C840" s="94" t="s">
        <v>1397</v>
      </c>
      <c r="D840" s="94" t="s">
        <v>848</v>
      </c>
      <c r="E840" s="94" t="s">
        <v>1140</v>
      </c>
      <c r="F840" s="94" t="s">
        <v>827</v>
      </c>
      <c r="G840" s="94" t="s">
        <v>586</v>
      </c>
      <c r="H840" s="94" t="s">
        <v>586</v>
      </c>
      <c r="I840" s="94" t="s">
        <v>586</v>
      </c>
      <c r="J840" s="94" t="s">
        <v>827</v>
      </c>
      <c r="M840" s="93"/>
      <c r="N840" s="93"/>
    </row>
    <row r="841" spans="1:14" x14ac:dyDescent="0.25">
      <c r="A841" s="94" t="s">
        <v>3217</v>
      </c>
      <c r="B841" s="94" t="s">
        <v>1499</v>
      </c>
      <c r="C841" s="94" t="s">
        <v>1397</v>
      </c>
      <c r="D841" s="94" t="s">
        <v>847</v>
      </c>
      <c r="E841" s="94" t="s">
        <v>1141</v>
      </c>
      <c r="F841" s="94" t="s">
        <v>586</v>
      </c>
      <c r="G841" s="94" t="s">
        <v>586</v>
      </c>
      <c r="H841" s="94" t="s">
        <v>586</v>
      </c>
      <c r="I841" s="94" t="s">
        <v>586</v>
      </c>
      <c r="J841" s="94" t="s">
        <v>586</v>
      </c>
      <c r="M841" s="93"/>
      <c r="N841" s="93"/>
    </row>
    <row r="842" spans="1:14" x14ac:dyDescent="0.25">
      <c r="A842" s="94" t="s">
        <v>3218</v>
      </c>
      <c r="B842" s="94" t="s">
        <v>1500</v>
      </c>
      <c r="C842" s="94" t="s">
        <v>1389</v>
      </c>
      <c r="D842" s="94" t="s">
        <v>919</v>
      </c>
      <c r="E842" s="94" t="s">
        <v>1167</v>
      </c>
      <c r="F842" s="94" t="s">
        <v>827</v>
      </c>
      <c r="G842" s="94" t="s">
        <v>586</v>
      </c>
      <c r="H842" s="94" t="s">
        <v>586</v>
      </c>
      <c r="I842" s="94" t="s">
        <v>586</v>
      </c>
      <c r="J842" s="94" t="s">
        <v>827</v>
      </c>
      <c r="M842" s="93"/>
      <c r="N842" s="93"/>
    </row>
    <row r="843" spans="1:14" x14ac:dyDescent="0.25">
      <c r="A843" s="94" t="s">
        <v>3219</v>
      </c>
      <c r="B843" s="94" t="s">
        <v>1498</v>
      </c>
      <c r="C843" s="94" t="s">
        <v>1397</v>
      </c>
      <c r="D843" s="94" t="s">
        <v>926</v>
      </c>
      <c r="E843" s="94" t="s">
        <v>1165</v>
      </c>
      <c r="F843" s="94" t="s">
        <v>827</v>
      </c>
      <c r="G843" s="94" t="s">
        <v>586</v>
      </c>
      <c r="H843" s="94" t="s">
        <v>586</v>
      </c>
      <c r="I843" s="94" t="s">
        <v>827</v>
      </c>
      <c r="J843" s="94" t="s">
        <v>827</v>
      </c>
      <c r="M843" s="93"/>
      <c r="N843" s="93"/>
    </row>
    <row r="844" spans="1:14" x14ac:dyDescent="0.25">
      <c r="A844" s="94" t="s">
        <v>3220</v>
      </c>
      <c r="B844" s="94" t="s">
        <v>1500</v>
      </c>
      <c r="C844" s="94" t="s">
        <v>1389</v>
      </c>
      <c r="D844" s="94" t="s">
        <v>926</v>
      </c>
      <c r="E844" s="94" t="s">
        <v>1165</v>
      </c>
      <c r="F844" s="94" t="s">
        <v>827</v>
      </c>
      <c r="G844" s="94" t="s">
        <v>586</v>
      </c>
      <c r="H844" s="94" t="s">
        <v>586</v>
      </c>
      <c r="I844" s="94" t="s">
        <v>827</v>
      </c>
      <c r="J844" s="94" t="s">
        <v>827</v>
      </c>
      <c r="M844" s="93"/>
      <c r="N844" s="93"/>
    </row>
    <row r="845" spans="1:14" x14ac:dyDescent="0.25">
      <c r="A845" s="94" t="s">
        <v>3221</v>
      </c>
      <c r="B845" s="94" t="s">
        <v>1500</v>
      </c>
      <c r="C845" s="94" t="s">
        <v>1389</v>
      </c>
      <c r="D845" s="94" t="s">
        <v>926</v>
      </c>
      <c r="E845" s="94" t="s">
        <v>1165</v>
      </c>
      <c r="F845" s="94" t="s">
        <v>827</v>
      </c>
      <c r="G845" s="94" t="s">
        <v>586</v>
      </c>
      <c r="H845" s="94" t="s">
        <v>586</v>
      </c>
      <c r="I845" s="94" t="s">
        <v>827</v>
      </c>
      <c r="J845" s="94" t="s">
        <v>827</v>
      </c>
      <c r="M845" s="93"/>
      <c r="N845" s="93"/>
    </row>
    <row r="846" spans="1:14" x14ac:dyDescent="0.25">
      <c r="A846" s="94" t="s">
        <v>3222</v>
      </c>
      <c r="B846" s="94" t="s">
        <v>1500</v>
      </c>
      <c r="C846" s="94" t="s">
        <v>1389</v>
      </c>
      <c r="D846" s="94" t="s">
        <v>919</v>
      </c>
      <c r="E846" s="94" t="s">
        <v>1167</v>
      </c>
      <c r="F846" s="94" t="s">
        <v>827</v>
      </c>
      <c r="G846" s="94" t="s">
        <v>586</v>
      </c>
      <c r="H846" s="94" t="s">
        <v>586</v>
      </c>
      <c r="I846" s="94" t="s">
        <v>586</v>
      </c>
      <c r="J846" s="94" t="s">
        <v>827</v>
      </c>
      <c r="M846" s="93"/>
      <c r="N846" s="93"/>
    </row>
    <row r="847" spans="1:14" x14ac:dyDescent="0.25">
      <c r="A847" s="94" t="s">
        <v>3223</v>
      </c>
      <c r="B847" s="94" t="s">
        <v>1500</v>
      </c>
      <c r="C847" s="94" t="s">
        <v>1389</v>
      </c>
      <c r="D847" s="94" t="s">
        <v>919</v>
      </c>
      <c r="E847" s="94" t="s">
        <v>1167</v>
      </c>
      <c r="F847" s="94" t="s">
        <v>827</v>
      </c>
      <c r="G847" s="94" t="s">
        <v>586</v>
      </c>
      <c r="H847" s="94" t="s">
        <v>586</v>
      </c>
      <c r="I847" s="94" t="s">
        <v>586</v>
      </c>
      <c r="J847" s="94" t="s">
        <v>827</v>
      </c>
      <c r="M847" s="93"/>
      <c r="N847" s="93"/>
    </row>
    <row r="848" spans="1:14" x14ac:dyDescent="0.25">
      <c r="A848" s="94" t="s">
        <v>3224</v>
      </c>
      <c r="B848" s="94" t="s">
        <v>1500</v>
      </c>
      <c r="C848" s="94" t="s">
        <v>1389</v>
      </c>
      <c r="D848" s="94" t="s">
        <v>919</v>
      </c>
      <c r="E848" s="94" t="s">
        <v>1167</v>
      </c>
      <c r="F848" s="94" t="s">
        <v>586</v>
      </c>
      <c r="G848" s="94" t="s">
        <v>586</v>
      </c>
      <c r="H848" s="94" t="s">
        <v>586</v>
      </c>
      <c r="I848" s="94" t="s">
        <v>586</v>
      </c>
      <c r="J848" s="94" t="s">
        <v>827</v>
      </c>
      <c r="M848" s="93"/>
      <c r="N848" s="93"/>
    </row>
    <row r="849" spans="1:14" x14ac:dyDescent="0.25">
      <c r="A849" s="94" t="s">
        <v>3225</v>
      </c>
      <c r="B849" s="94" t="s">
        <v>1498</v>
      </c>
      <c r="C849" s="94" t="s">
        <v>1397</v>
      </c>
      <c r="D849" s="94" t="s">
        <v>925</v>
      </c>
      <c r="E849" s="94" t="s">
        <v>1165</v>
      </c>
      <c r="F849" s="94" t="s">
        <v>827</v>
      </c>
      <c r="G849" s="94" t="s">
        <v>586</v>
      </c>
      <c r="H849" s="94" t="s">
        <v>586</v>
      </c>
      <c r="I849" s="94" t="s">
        <v>827</v>
      </c>
      <c r="J849" s="94" t="s">
        <v>827</v>
      </c>
      <c r="M849" s="93"/>
      <c r="N849" s="93"/>
    </row>
    <row r="850" spans="1:14" x14ac:dyDescent="0.25">
      <c r="A850" s="94" t="s">
        <v>3226</v>
      </c>
      <c r="B850" s="94" t="s">
        <v>1500</v>
      </c>
      <c r="C850" s="94" t="s">
        <v>1389</v>
      </c>
      <c r="D850" s="94" t="s">
        <v>926</v>
      </c>
      <c r="E850" s="94" t="s">
        <v>1165</v>
      </c>
      <c r="F850" s="94" t="s">
        <v>827</v>
      </c>
      <c r="G850" s="94" t="s">
        <v>586</v>
      </c>
      <c r="H850" s="94" t="s">
        <v>586</v>
      </c>
      <c r="I850" s="94" t="s">
        <v>827</v>
      </c>
      <c r="J850" s="94" t="s">
        <v>827</v>
      </c>
      <c r="M850" s="93"/>
      <c r="N850" s="93"/>
    </row>
    <row r="851" spans="1:14" x14ac:dyDescent="0.25">
      <c r="A851" s="94" t="s">
        <v>3227</v>
      </c>
      <c r="B851" s="94" t="s">
        <v>1500</v>
      </c>
      <c r="C851" s="94" t="s">
        <v>1389</v>
      </c>
      <c r="D851" s="94" t="s">
        <v>926</v>
      </c>
      <c r="E851" s="94" t="s">
        <v>1165</v>
      </c>
      <c r="F851" s="94" t="s">
        <v>827</v>
      </c>
      <c r="G851" s="94" t="s">
        <v>586</v>
      </c>
      <c r="H851" s="94" t="s">
        <v>586</v>
      </c>
      <c r="I851" s="94" t="s">
        <v>827</v>
      </c>
      <c r="J851" s="94" t="s">
        <v>827</v>
      </c>
      <c r="M851" s="93"/>
      <c r="N851" s="93"/>
    </row>
    <row r="852" spans="1:14" x14ac:dyDescent="0.25">
      <c r="A852" s="94" t="s">
        <v>3228</v>
      </c>
      <c r="B852" s="94" t="s">
        <v>1501</v>
      </c>
      <c r="C852" s="94" t="s">
        <v>1391</v>
      </c>
      <c r="D852" s="94" t="s">
        <v>928</v>
      </c>
      <c r="E852" s="94" t="s">
        <v>1166</v>
      </c>
      <c r="F852" s="94" t="s">
        <v>827</v>
      </c>
      <c r="G852" s="94" t="s">
        <v>586</v>
      </c>
      <c r="H852" s="94" t="s">
        <v>586</v>
      </c>
      <c r="I852" s="94" t="s">
        <v>827</v>
      </c>
      <c r="J852" s="94" t="s">
        <v>827</v>
      </c>
      <c r="M852" s="93"/>
      <c r="N852" s="93"/>
    </row>
    <row r="853" spans="1:14" x14ac:dyDescent="0.25">
      <c r="A853" s="94" t="s">
        <v>3229</v>
      </c>
      <c r="B853" s="94" t="s">
        <v>1501</v>
      </c>
      <c r="C853" s="94" t="s">
        <v>1391</v>
      </c>
      <c r="D853" s="94" t="s">
        <v>918</v>
      </c>
      <c r="E853" s="94" t="s">
        <v>1167</v>
      </c>
      <c r="F853" s="94" t="s">
        <v>827</v>
      </c>
      <c r="G853" s="94" t="s">
        <v>586</v>
      </c>
      <c r="H853" s="94" t="s">
        <v>586</v>
      </c>
      <c r="I853" s="94" t="s">
        <v>827</v>
      </c>
      <c r="J853" s="94" t="s">
        <v>827</v>
      </c>
      <c r="M853" s="93"/>
      <c r="N853" s="93"/>
    </row>
    <row r="854" spans="1:14" x14ac:dyDescent="0.25">
      <c r="A854" s="94" t="s">
        <v>3230</v>
      </c>
      <c r="B854" s="94" t="s">
        <v>1501</v>
      </c>
      <c r="C854" s="94" t="s">
        <v>1391</v>
      </c>
      <c r="D854" s="94" t="s">
        <v>918</v>
      </c>
      <c r="E854" s="94" t="s">
        <v>1167</v>
      </c>
      <c r="F854" s="94" t="s">
        <v>827</v>
      </c>
      <c r="G854" s="94" t="s">
        <v>586</v>
      </c>
      <c r="H854" s="94" t="s">
        <v>586</v>
      </c>
      <c r="I854" s="94" t="s">
        <v>827</v>
      </c>
      <c r="J854" s="94" t="s">
        <v>827</v>
      </c>
      <c r="M854" s="93"/>
      <c r="N854" s="93"/>
    </row>
    <row r="855" spans="1:14" x14ac:dyDescent="0.25">
      <c r="A855" s="94" t="s">
        <v>3231</v>
      </c>
      <c r="B855" s="94" t="s">
        <v>1501</v>
      </c>
      <c r="C855" s="94" t="s">
        <v>1391</v>
      </c>
      <c r="D855" s="94" t="s">
        <v>918</v>
      </c>
      <c r="E855" s="94" t="s">
        <v>1167</v>
      </c>
      <c r="F855" s="94" t="s">
        <v>586</v>
      </c>
      <c r="G855" s="94" t="s">
        <v>586</v>
      </c>
      <c r="H855" s="94" t="s">
        <v>586</v>
      </c>
      <c r="I855" s="94" t="s">
        <v>827</v>
      </c>
      <c r="J855" s="94" t="s">
        <v>827</v>
      </c>
      <c r="M855" s="93"/>
      <c r="N855" s="93"/>
    </row>
    <row r="856" spans="1:14" x14ac:dyDescent="0.25">
      <c r="A856" s="94" t="s">
        <v>3232</v>
      </c>
      <c r="B856" s="94" t="s">
        <v>1500</v>
      </c>
      <c r="C856" s="94" t="s">
        <v>1389</v>
      </c>
      <c r="D856" s="94" t="s">
        <v>918</v>
      </c>
      <c r="E856" s="94" t="s">
        <v>1167</v>
      </c>
      <c r="F856" s="94" t="s">
        <v>827</v>
      </c>
      <c r="G856" s="94" t="s">
        <v>586</v>
      </c>
      <c r="H856" s="94" t="s">
        <v>586</v>
      </c>
      <c r="I856" s="94" t="s">
        <v>827</v>
      </c>
      <c r="J856" s="94" t="s">
        <v>827</v>
      </c>
      <c r="M856" s="93"/>
      <c r="N856" s="93"/>
    </row>
    <row r="857" spans="1:14" x14ac:dyDescent="0.25">
      <c r="A857" s="94" t="s">
        <v>3233</v>
      </c>
      <c r="B857" s="94" t="s">
        <v>1502</v>
      </c>
      <c r="C857" s="94" t="s">
        <v>1478</v>
      </c>
      <c r="D857" s="94" t="s">
        <v>922</v>
      </c>
      <c r="E857" s="94" t="s">
        <v>1168</v>
      </c>
      <c r="F857" s="94" t="s">
        <v>827</v>
      </c>
      <c r="G857" s="94" t="s">
        <v>586</v>
      </c>
      <c r="H857" s="94" t="s">
        <v>586</v>
      </c>
      <c r="I857" s="94" t="s">
        <v>586</v>
      </c>
      <c r="J857" s="94" t="s">
        <v>586</v>
      </c>
      <c r="M857" s="93"/>
      <c r="N857" s="93"/>
    </row>
    <row r="858" spans="1:14" x14ac:dyDescent="0.25">
      <c r="A858" s="94" t="s">
        <v>3234</v>
      </c>
      <c r="B858" s="94" t="s">
        <v>1500</v>
      </c>
      <c r="C858" s="94" t="s">
        <v>1389</v>
      </c>
      <c r="D858" s="94" t="s">
        <v>922</v>
      </c>
      <c r="E858" s="94" t="s">
        <v>1168</v>
      </c>
      <c r="F858" s="94" t="s">
        <v>827</v>
      </c>
      <c r="G858" s="94" t="s">
        <v>586</v>
      </c>
      <c r="H858" s="94" t="s">
        <v>586</v>
      </c>
      <c r="I858" s="94" t="s">
        <v>586</v>
      </c>
      <c r="J858" s="94" t="s">
        <v>586</v>
      </c>
      <c r="M858" s="93"/>
      <c r="N858" s="93"/>
    </row>
    <row r="859" spans="1:14" x14ac:dyDescent="0.25">
      <c r="A859" s="94" t="s">
        <v>3235</v>
      </c>
      <c r="B859" s="94" t="s">
        <v>1501</v>
      </c>
      <c r="C859" s="94" t="s">
        <v>1391</v>
      </c>
      <c r="D859" s="94" t="s">
        <v>922</v>
      </c>
      <c r="E859" s="94" t="s">
        <v>1168</v>
      </c>
      <c r="F859" s="94" t="s">
        <v>827</v>
      </c>
      <c r="G859" s="94" t="s">
        <v>586</v>
      </c>
      <c r="H859" s="94" t="s">
        <v>586</v>
      </c>
      <c r="I859" s="94" t="s">
        <v>586</v>
      </c>
      <c r="J859" s="94" t="s">
        <v>586</v>
      </c>
      <c r="M859" s="93"/>
      <c r="N859" s="93"/>
    </row>
    <row r="860" spans="1:14" x14ac:dyDescent="0.25">
      <c r="A860" s="94" t="s">
        <v>3236</v>
      </c>
      <c r="B860" s="94" t="s">
        <v>1502</v>
      </c>
      <c r="C860" s="94" t="s">
        <v>1478</v>
      </c>
      <c r="D860" s="94" t="s">
        <v>924</v>
      </c>
      <c r="E860" s="94" t="s">
        <v>1168</v>
      </c>
      <c r="F860" s="94" t="s">
        <v>586</v>
      </c>
      <c r="G860" s="94" t="s">
        <v>586</v>
      </c>
      <c r="H860" s="94" t="s">
        <v>586</v>
      </c>
      <c r="I860" s="94" t="s">
        <v>586</v>
      </c>
      <c r="J860" s="94" t="s">
        <v>586</v>
      </c>
      <c r="M860" s="93"/>
      <c r="N860" s="93"/>
    </row>
    <row r="861" spans="1:14" x14ac:dyDescent="0.25">
      <c r="A861" s="94" t="s">
        <v>1693</v>
      </c>
      <c r="B861" s="94" t="s">
        <v>1500</v>
      </c>
      <c r="C861" s="94" t="s">
        <v>1389</v>
      </c>
      <c r="D861" s="94" t="s">
        <v>924</v>
      </c>
      <c r="E861" s="94" t="s">
        <v>1168</v>
      </c>
      <c r="F861" s="94" t="s">
        <v>586</v>
      </c>
      <c r="G861" s="94" t="s">
        <v>586</v>
      </c>
      <c r="H861" s="94" t="s">
        <v>586</v>
      </c>
      <c r="I861" s="94" t="s">
        <v>586</v>
      </c>
      <c r="J861" s="94" t="s">
        <v>586</v>
      </c>
      <c r="M861" s="93"/>
      <c r="N861" s="93"/>
    </row>
    <row r="862" spans="1:14" x14ac:dyDescent="0.25">
      <c r="A862" s="94" t="s">
        <v>3237</v>
      </c>
      <c r="B862" s="94" t="s">
        <v>1501</v>
      </c>
      <c r="C862" s="94" t="s">
        <v>1391</v>
      </c>
      <c r="D862" s="94" t="s">
        <v>924</v>
      </c>
      <c r="E862" s="94" t="s">
        <v>1168</v>
      </c>
      <c r="F862" s="94" t="s">
        <v>586</v>
      </c>
      <c r="G862" s="94" t="s">
        <v>586</v>
      </c>
      <c r="H862" s="94" t="s">
        <v>586</v>
      </c>
      <c r="I862" s="94" t="s">
        <v>586</v>
      </c>
      <c r="J862" s="94" t="s">
        <v>586</v>
      </c>
      <c r="M862" s="93"/>
      <c r="N862" s="93"/>
    </row>
    <row r="863" spans="1:14" x14ac:dyDescent="0.25">
      <c r="A863" s="94" t="s">
        <v>3238</v>
      </c>
      <c r="B863" s="94" t="s">
        <v>1499</v>
      </c>
      <c r="C863" s="94" t="s">
        <v>1397</v>
      </c>
      <c r="D863" s="94" t="s">
        <v>858</v>
      </c>
      <c r="E863" s="94" t="s">
        <v>1139</v>
      </c>
      <c r="F863" s="94" t="s">
        <v>827</v>
      </c>
      <c r="G863" s="94" t="s">
        <v>586</v>
      </c>
      <c r="H863" s="94" t="s">
        <v>586</v>
      </c>
      <c r="I863" s="94" t="s">
        <v>827</v>
      </c>
      <c r="J863" s="94" t="s">
        <v>827</v>
      </c>
      <c r="M863" s="93"/>
      <c r="N863" s="93"/>
    </row>
    <row r="864" spans="1:14" x14ac:dyDescent="0.25">
      <c r="A864" s="94" t="s">
        <v>3239</v>
      </c>
      <c r="B864" s="94" t="s">
        <v>1499</v>
      </c>
      <c r="C864" s="94" t="s">
        <v>1397</v>
      </c>
      <c r="D864" s="94" t="s">
        <v>858</v>
      </c>
      <c r="E864" s="94" t="s">
        <v>1139</v>
      </c>
      <c r="F864" s="94" t="s">
        <v>827</v>
      </c>
      <c r="G864" s="94" t="s">
        <v>586</v>
      </c>
      <c r="H864" s="94" t="s">
        <v>586</v>
      </c>
      <c r="I864" s="94" t="s">
        <v>827</v>
      </c>
      <c r="J864" s="94" t="s">
        <v>827</v>
      </c>
      <c r="M864" s="93"/>
      <c r="N864" s="93"/>
    </row>
    <row r="865" spans="1:14" x14ac:dyDescent="0.25">
      <c r="A865" s="94" t="s">
        <v>3240</v>
      </c>
      <c r="B865" s="94" t="s">
        <v>1499</v>
      </c>
      <c r="C865" s="94" t="s">
        <v>1397</v>
      </c>
      <c r="D865" s="94" t="s">
        <v>859</v>
      </c>
      <c r="E865" s="94" t="s">
        <v>1140</v>
      </c>
      <c r="F865" s="94" t="s">
        <v>827</v>
      </c>
      <c r="G865" s="94" t="s">
        <v>586</v>
      </c>
      <c r="H865" s="94" t="s">
        <v>586</v>
      </c>
      <c r="I865" s="94" t="s">
        <v>827</v>
      </c>
      <c r="J865" s="94" t="s">
        <v>827</v>
      </c>
      <c r="M865" s="93"/>
      <c r="N865" s="93"/>
    </row>
    <row r="866" spans="1:14" x14ac:dyDescent="0.25">
      <c r="A866" s="94" t="s">
        <v>3241</v>
      </c>
      <c r="B866" s="94" t="s">
        <v>1499</v>
      </c>
      <c r="C866" s="94" t="s">
        <v>1397</v>
      </c>
      <c r="D866" s="94" t="s">
        <v>860</v>
      </c>
      <c r="E866" s="94" t="s">
        <v>1140</v>
      </c>
      <c r="F866" s="94" t="s">
        <v>827</v>
      </c>
      <c r="G866" s="94" t="s">
        <v>586</v>
      </c>
      <c r="H866" s="94" t="s">
        <v>586</v>
      </c>
      <c r="I866" s="94" t="s">
        <v>827</v>
      </c>
      <c r="J866" s="94" t="s">
        <v>827</v>
      </c>
      <c r="M866" s="93"/>
      <c r="N866" s="93"/>
    </row>
    <row r="867" spans="1:14" x14ac:dyDescent="0.25">
      <c r="A867" s="94" t="s">
        <v>3242</v>
      </c>
      <c r="B867" s="94" t="s">
        <v>1499</v>
      </c>
      <c r="C867" s="94" t="s">
        <v>1397</v>
      </c>
      <c r="D867" s="94" t="s">
        <v>860</v>
      </c>
      <c r="E867" s="94" t="s">
        <v>1140</v>
      </c>
      <c r="F867" s="94" t="s">
        <v>827</v>
      </c>
      <c r="G867" s="94" t="s">
        <v>586</v>
      </c>
      <c r="H867" s="94" t="s">
        <v>586</v>
      </c>
      <c r="I867" s="94" t="s">
        <v>827</v>
      </c>
      <c r="J867" s="94" t="s">
        <v>827</v>
      </c>
      <c r="M867" s="93"/>
      <c r="N867" s="93"/>
    </row>
    <row r="868" spans="1:14" x14ac:dyDescent="0.25">
      <c r="A868" s="94" t="s">
        <v>3243</v>
      </c>
      <c r="B868" s="94" t="s">
        <v>1499</v>
      </c>
      <c r="C868" s="94" t="s">
        <v>1397</v>
      </c>
      <c r="D868" s="94" t="s">
        <v>861</v>
      </c>
      <c r="E868" s="94" t="s">
        <v>1140</v>
      </c>
      <c r="F868" s="94" t="s">
        <v>827</v>
      </c>
      <c r="G868" s="94" t="s">
        <v>586</v>
      </c>
      <c r="H868" s="94" t="s">
        <v>586</v>
      </c>
      <c r="I868" s="94" t="s">
        <v>827</v>
      </c>
      <c r="J868" s="94" t="s">
        <v>827</v>
      </c>
      <c r="M868" s="93"/>
      <c r="N868" s="93"/>
    </row>
    <row r="869" spans="1:14" x14ac:dyDescent="0.25">
      <c r="A869" s="94" t="s">
        <v>3244</v>
      </c>
      <c r="B869" s="94" t="s">
        <v>1498</v>
      </c>
      <c r="C869" s="94" t="s">
        <v>1397</v>
      </c>
      <c r="D869" s="94" t="s">
        <v>862</v>
      </c>
      <c r="E869" s="94" t="s">
        <v>1165</v>
      </c>
      <c r="F869" s="94" t="s">
        <v>827</v>
      </c>
      <c r="G869" s="94" t="s">
        <v>586</v>
      </c>
      <c r="H869" s="94" t="s">
        <v>586</v>
      </c>
      <c r="I869" s="94" t="s">
        <v>827</v>
      </c>
      <c r="J869" s="94" t="s">
        <v>827</v>
      </c>
      <c r="M869" s="93"/>
      <c r="N869" s="93"/>
    </row>
    <row r="870" spans="1:14" x14ac:dyDescent="0.25">
      <c r="A870" s="94" t="s">
        <v>3245</v>
      </c>
      <c r="B870" s="94" t="s">
        <v>1498</v>
      </c>
      <c r="C870" s="94" t="s">
        <v>1397</v>
      </c>
      <c r="D870" s="94" t="s">
        <v>917</v>
      </c>
      <c r="E870" s="94" t="s">
        <v>1165</v>
      </c>
      <c r="F870" s="94" t="s">
        <v>827</v>
      </c>
      <c r="G870" s="94" t="s">
        <v>586</v>
      </c>
      <c r="H870" s="94" t="s">
        <v>586</v>
      </c>
      <c r="I870" s="94" t="s">
        <v>827</v>
      </c>
      <c r="J870" s="94" t="s">
        <v>827</v>
      </c>
      <c r="M870" s="93"/>
      <c r="N870" s="93"/>
    </row>
    <row r="871" spans="1:14" x14ac:dyDescent="0.25">
      <c r="A871" s="94" t="s">
        <v>3246</v>
      </c>
      <c r="B871" s="94" t="s">
        <v>1498</v>
      </c>
      <c r="C871" s="94" t="s">
        <v>1397</v>
      </c>
      <c r="D871" s="94" t="s">
        <v>925</v>
      </c>
      <c r="E871" s="94" t="s">
        <v>1165</v>
      </c>
      <c r="F871" s="94" t="s">
        <v>827</v>
      </c>
      <c r="G871" s="94" t="s">
        <v>586</v>
      </c>
      <c r="H871" s="94" t="s">
        <v>586</v>
      </c>
      <c r="I871" s="94" t="s">
        <v>827</v>
      </c>
      <c r="J871" s="94" t="s">
        <v>827</v>
      </c>
      <c r="M871" s="93"/>
      <c r="N871" s="93"/>
    </row>
    <row r="872" spans="1:14" x14ac:dyDescent="0.25">
      <c r="A872" s="94" t="s">
        <v>3247</v>
      </c>
      <c r="B872" s="94" t="s">
        <v>1498</v>
      </c>
      <c r="C872" s="94" t="s">
        <v>1397</v>
      </c>
      <c r="D872" s="94" t="s">
        <v>926</v>
      </c>
      <c r="E872" s="94" t="s">
        <v>1165</v>
      </c>
      <c r="F872" s="94" t="s">
        <v>827</v>
      </c>
      <c r="G872" s="94" t="s">
        <v>586</v>
      </c>
      <c r="H872" s="94" t="s">
        <v>586</v>
      </c>
      <c r="I872" s="94" t="s">
        <v>827</v>
      </c>
      <c r="J872" s="94" t="s">
        <v>827</v>
      </c>
      <c r="M872" s="93"/>
      <c r="N872" s="93"/>
    </row>
    <row r="873" spans="1:14" x14ac:dyDescent="0.25">
      <c r="A873" s="94" t="s">
        <v>3248</v>
      </c>
      <c r="B873" s="94" t="s">
        <v>1498</v>
      </c>
      <c r="C873" s="94" t="s">
        <v>1397</v>
      </c>
      <c r="D873" s="94" t="s">
        <v>919</v>
      </c>
      <c r="E873" s="94" t="s">
        <v>1167</v>
      </c>
      <c r="F873" s="94" t="s">
        <v>827</v>
      </c>
      <c r="G873" s="94" t="s">
        <v>586</v>
      </c>
      <c r="H873" s="94" t="s">
        <v>586</v>
      </c>
      <c r="I873" s="94" t="s">
        <v>586</v>
      </c>
      <c r="J873" s="94" t="s">
        <v>827</v>
      </c>
      <c r="M873" s="93"/>
      <c r="N873" s="93"/>
    </row>
    <row r="874" spans="1:14" x14ac:dyDescent="0.25">
      <c r="A874" s="94" t="s">
        <v>3249</v>
      </c>
      <c r="B874" s="94" t="s">
        <v>1498</v>
      </c>
      <c r="C874" s="94" t="s">
        <v>1397</v>
      </c>
      <c r="D874" s="94" t="s">
        <v>919</v>
      </c>
      <c r="E874" s="94" t="s">
        <v>1167</v>
      </c>
      <c r="F874" s="94" t="s">
        <v>827</v>
      </c>
      <c r="G874" s="94" t="s">
        <v>586</v>
      </c>
      <c r="H874" s="94" t="s">
        <v>586</v>
      </c>
      <c r="I874" s="94" t="s">
        <v>586</v>
      </c>
      <c r="J874" s="94" t="s">
        <v>827</v>
      </c>
      <c r="M874" s="93"/>
      <c r="N874" s="93"/>
    </row>
    <row r="875" spans="1:14" x14ac:dyDescent="0.25">
      <c r="A875" s="94" t="s">
        <v>3250</v>
      </c>
      <c r="B875" s="94" t="s">
        <v>1498</v>
      </c>
      <c r="C875" s="94" t="s">
        <v>1397</v>
      </c>
      <c r="D875" s="94" t="s">
        <v>919</v>
      </c>
      <c r="E875" s="94" t="s">
        <v>1167</v>
      </c>
      <c r="F875" s="94" t="s">
        <v>827</v>
      </c>
      <c r="G875" s="94" t="s">
        <v>586</v>
      </c>
      <c r="H875" s="94" t="s">
        <v>586</v>
      </c>
      <c r="I875" s="94" t="s">
        <v>586</v>
      </c>
      <c r="J875" s="94" t="s">
        <v>827</v>
      </c>
      <c r="M875" s="93"/>
      <c r="N875" s="93"/>
    </row>
    <row r="876" spans="1:14" x14ac:dyDescent="0.25">
      <c r="A876" s="94" t="s">
        <v>3251</v>
      </c>
      <c r="B876" s="94" t="s">
        <v>1498</v>
      </c>
      <c r="C876" s="94" t="s">
        <v>1397</v>
      </c>
      <c r="D876" s="94" t="s">
        <v>922</v>
      </c>
      <c r="E876" s="94" t="s">
        <v>1168</v>
      </c>
      <c r="F876" s="94" t="s">
        <v>827</v>
      </c>
      <c r="G876" s="94" t="s">
        <v>586</v>
      </c>
      <c r="H876" s="94" t="s">
        <v>586</v>
      </c>
      <c r="I876" s="94" t="s">
        <v>586</v>
      </c>
      <c r="J876" s="94" t="s">
        <v>586</v>
      </c>
      <c r="M876" s="93"/>
      <c r="N876" s="93"/>
    </row>
    <row r="877" spans="1:14" x14ac:dyDescent="0.25">
      <c r="A877" s="94" t="s">
        <v>3252</v>
      </c>
      <c r="B877" s="94" t="s">
        <v>1498</v>
      </c>
      <c r="C877" s="94" t="s">
        <v>1397</v>
      </c>
      <c r="D877" s="94" t="s">
        <v>924</v>
      </c>
      <c r="E877" s="94" t="s">
        <v>1168</v>
      </c>
      <c r="F877" s="94" t="s">
        <v>586</v>
      </c>
      <c r="G877" s="94" t="s">
        <v>586</v>
      </c>
      <c r="H877" s="94" t="s">
        <v>586</v>
      </c>
      <c r="I877" s="94" t="s">
        <v>586</v>
      </c>
      <c r="J877" s="94" t="s">
        <v>586</v>
      </c>
      <c r="M877" s="93"/>
      <c r="N877" s="93"/>
    </row>
    <row r="878" spans="1:14" x14ac:dyDescent="0.25">
      <c r="A878" s="94" t="s">
        <v>3253</v>
      </c>
      <c r="B878" s="94" t="s">
        <v>1500</v>
      </c>
      <c r="C878" s="94" t="s">
        <v>1389</v>
      </c>
      <c r="D878" s="94" t="s">
        <v>926</v>
      </c>
      <c r="E878" s="94" t="s">
        <v>1165</v>
      </c>
      <c r="F878" s="94" t="s">
        <v>827</v>
      </c>
      <c r="G878" s="94" t="s">
        <v>586</v>
      </c>
      <c r="H878" s="94" t="s">
        <v>586</v>
      </c>
      <c r="I878" s="94" t="s">
        <v>827</v>
      </c>
      <c r="J878" s="94" t="s">
        <v>827</v>
      </c>
      <c r="M878" s="93"/>
      <c r="N878" s="93"/>
    </row>
    <row r="879" spans="1:14" x14ac:dyDescent="0.25">
      <c r="A879" s="94" t="s">
        <v>3254</v>
      </c>
      <c r="B879" s="94" t="s">
        <v>1500</v>
      </c>
      <c r="C879" s="94" t="s">
        <v>1389</v>
      </c>
      <c r="D879" s="94" t="s">
        <v>926</v>
      </c>
      <c r="E879" s="94" t="s">
        <v>1165</v>
      </c>
      <c r="F879" s="94" t="s">
        <v>827</v>
      </c>
      <c r="G879" s="94" t="s">
        <v>586</v>
      </c>
      <c r="H879" s="94" t="s">
        <v>586</v>
      </c>
      <c r="I879" s="94" t="s">
        <v>827</v>
      </c>
      <c r="J879" s="94" t="s">
        <v>827</v>
      </c>
      <c r="M879" s="93"/>
      <c r="N879" s="93"/>
    </row>
    <row r="880" spans="1:14" x14ac:dyDescent="0.25">
      <c r="A880" s="94" t="s">
        <v>3255</v>
      </c>
      <c r="B880" s="94" t="s">
        <v>1501</v>
      </c>
      <c r="C880" s="94" t="s">
        <v>1391</v>
      </c>
      <c r="D880" s="94" t="s">
        <v>918</v>
      </c>
      <c r="E880" s="94" t="s">
        <v>1167</v>
      </c>
      <c r="F880" s="94" t="s">
        <v>827</v>
      </c>
      <c r="G880" s="94" t="s">
        <v>586</v>
      </c>
      <c r="H880" s="94" t="s">
        <v>586</v>
      </c>
      <c r="I880" s="94" t="s">
        <v>827</v>
      </c>
      <c r="J880" s="94" t="s">
        <v>827</v>
      </c>
      <c r="M880" s="93"/>
      <c r="N880" s="93"/>
    </row>
    <row r="881" spans="1:14" x14ac:dyDescent="0.25">
      <c r="A881" s="94" t="s">
        <v>3256</v>
      </c>
      <c r="B881" s="94" t="s">
        <v>1501</v>
      </c>
      <c r="C881" s="94" t="s">
        <v>1391</v>
      </c>
      <c r="D881" s="94" t="s">
        <v>918</v>
      </c>
      <c r="E881" s="94" t="s">
        <v>1167</v>
      </c>
      <c r="F881" s="94" t="s">
        <v>827</v>
      </c>
      <c r="G881" s="94" t="s">
        <v>586</v>
      </c>
      <c r="H881" s="94" t="s">
        <v>586</v>
      </c>
      <c r="I881" s="94" t="s">
        <v>827</v>
      </c>
      <c r="J881" s="94" t="s">
        <v>827</v>
      </c>
      <c r="M881" s="93"/>
      <c r="N881" s="93"/>
    </row>
    <row r="882" spans="1:14" x14ac:dyDescent="0.25">
      <c r="A882" s="94" t="s">
        <v>1697</v>
      </c>
      <c r="B882" s="94" t="s">
        <v>1501</v>
      </c>
      <c r="C882" s="94" t="s">
        <v>1391</v>
      </c>
      <c r="D882" s="94" t="s">
        <v>918</v>
      </c>
      <c r="E882" s="94" t="s">
        <v>1167</v>
      </c>
      <c r="F882" s="94" t="s">
        <v>586</v>
      </c>
      <c r="G882" s="94" t="s">
        <v>586</v>
      </c>
      <c r="H882" s="94" t="s">
        <v>586</v>
      </c>
      <c r="I882" s="94" t="s">
        <v>827</v>
      </c>
      <c r="J882" s="94" t="s">
        <v>827</v>
      </c>
      <c r="M882" s="93"/>
      <c r="N882" s="93"/>
    </row>
    <row r="883" spans="1:14" x14ac:dyDescent="0.25">
      <c r="A883" s="94" t="s">
        <v>1698</v>
      </c>
      <c r="B883" s="94" t="s">
        <v>1502</v>
      </c>
      <c r="C883" s="94" t="s">
        <v>1478</v>
      </c>
      <c r="D883" s="94" t="s">
        <v>922</v>
      </c>
      <c r="E883" s="94" t="s">
        <v>1168</v>
      </c>
      <c r="F883" s="94" t="s">
        <v>586</v>
      </c>
      <c r="G883" s="94" t="s">
        <v>586</v>
      </c>
      <c r="H883" s="94" t="s">
        <v>586</v>
      </c>
      <c r="I883" s="94" t="s">
        <v>586</v>
      </c>
      <c r="J883" s="94" t="s">
        <v>586</v>
      </c>
      <c r="M883" s="93"/>
      <c r="N883" s="93"/>
    </row>
    <row r="884" spans="1:14" x14ac:dyDescent="0.25">
      <c r="A884" s="94" t="s">
        <v>3257</v>
      </c>
      <c r="B884" s="94" t="s">
        <v>1500</v>
      </c>
      <c r="C884" s="94" t="s">
        <v>1389</v>
      </c>
      <c r="D884" s="94" t="s">
        <v>920</v>
      </c>
      <c r="E884" s="94" t="s">
        <v>1167</v>
      </c>
      <c r="F884" s="94" t="s">
        <v>827</v>
      </c>
      <c r="G884" s="94" t="s">
        <v>586</v>
      </c>
      <c r="H884" s="94" t="s">
        <v>586</v>
      </c>
      <c r="I884" s="94" t="s">
        <v>827</v>
      </c>
      <c r="J884" s="94" t="s">
        <v>827</v>
      </c>
      <c r="M884" s="93"/>
      <c r="N884" s="93"/>
    </row>
    <row r="885" spans="1:14" x14ac:dyDescent="0.25">
      <c r="A885" s="94" t="s">
        <v>3258</v>
      </c>
      <c r="B885" s="94" t="s">
        <v>1501</v>
      </c>
      <c r="C885" s="94" t="s">
        <v>1391</v>
      </c>
      <c r="D885" s="94" t="s">
        <v>922</v>
      </c>
      <c r="E885" s="94" t="s">
        <v>1168</v>
      </c>
      <c r="F885" s="94" t="s">
        <v>827</v>
      </c>
      <c r="G885" s="94" t="s">
        <v>586</v>
      </c>
      <c r="H885" s="94" t="s">
        <v>586</v>
      </c>
      <c r="I885" s="94" t="s">
        <v>586</v>
      </c>
      <c r="J885" s="94" t="s">
        <v>586</v>
      </c>
      <c r="M885" s="93"/>
      <c r="N885" s="93"/>
    </row>
    <row r="886" spans="1:14" x14ac:dyDescent="0.25">
      <c r="A886" s="94" t="s">
        <v>1699</v>
      </c>
      <c r="B886" s="94" t="s">
        <v>1500</v>
      </c>
      <c r="C886" s="94" t="s">
        <v>1389</v>
      </c>
      <c r="D886" s="94" t="s">
        <v>922</v>
      </c>
      <c r="E886" s="94" t="s">
        <v>1168</v>
      </c>
      <c r="F886" s="94" t="s">
        <v>586</v>
      </c>
      <c r="G886" s="94" t="s">
        <v>586</v>
      </c>
      <c r="H886" s="94" t="s">
        <v>586</v>
      </c>
      <c r="I886" s="94" t="s">
        <v>586</v>
      </c>
      <c r="J886" s="94" t="s">
        <v>586</v>
      </c>
      <c r="M886" s="93"/>
      <c r="N886" s="93"/>
    </row>
    <row r="887" spans="1:14" x14ac:dyDescent="0.25">
      <c r="A887" s="94" t="s">
        <v>1700</v>
      </c>
      <c r="B887" s="94" t="s">
        <v>1502</v>
      </c>
      <c r="C887" s="94" t="s">
        <v>1478</v>
      </c>
      <c r="D887" s="94" t="s">
        <v>924</v>
      </c>
      <c r="E887" s="94" t="s">
        <v>1168</v>
      </c>
      <c r="F887" s="94" t="s">
        <v>586</v>
      </c>
      <c r="G887" s="94" t="s">
        <v>586</v>
      </c>
      <c r="H887" s="94" t="s">
        <v>586</v>
      </c>
      <c r="I887" s="94" t="s">
        <v>586</v>
      </c>
      <c r="J887" s="94" t="s">
        <v>586</v>
      </c>
      <c r="M887" s="93"/>
      <c r="N887" s="93"/>
    </row>
    <row r="888" spans="1:14" x14ac:dyDescent="0.25">
      <c r="A888" s="94" t="s">
        <v>1701</v>
      </c>
      <c r="B888" s="94" t="s">
        <v>1500</v>
      </c>
      <c r="C888" s="94" t="s">
        <v>1389</v>
      </c>
      <c r="D888" s="94" t="s">
        <v>924</v>
      </c>
      <c r="E888" s="94" t="s">
        <v>1168</v>
      </c>
      <c r="F888" s="94" t="s">
        <v>586</v>
      </c>
      <c r="G888" s="94" t="s">
        <v>586</v>
      </c>
      <c r="H888" s="94" t="s">
        <v>586</v>
      </c>
      <c r="I888" s="94" t="s">
        <v>586</v>
      </c>
      <c r="J888" s="94" t="s">
        <v>586</v>
      </c>
      <c r="M888" s="93"/>
      <c r="N888" s="93"/>
    </row>
    <row r="889" spans="1:14" x14ac:dyDescent="0.25">
      <c r="A889" s="94" t="s">
        <v>3259</v>
      </c>
      <c r="B889" s="94" t="s">
        <v>1497</v>
      </c>
      <c r="C889" s="94" t="s">
        <v>1397</v>
      </c>
      <c r="D889" s="94" t="s">
        <v>840</v>
      </c>
      <c r="E889" s="94" t="s">
        <v>1140</v>
      </c>
      <c r="F889" s="94" t="s">
        <v>827</v>
      </c>
      <c r="G889" s="94" t="s">
        <v>586</v>
      </c>
      <c r="H889" s="94" t="s">
        <v>586</v>
      </c>
      <c r="I889" s="94" t="s">
        <v>586</v>
      </c>
      <c r="J889" s="94" t="s">
        <v>827</v>
      </c>
      <c r="M889" s="93"/>
      <c r="N889" s="93"/>
    </row>
    <row r="890" spans="1:14" x14ac:dyDescent="0.25">
      <c r="A890" s="94" t="s">
        <v>3260</v>
      </c>
      <c r="B890" s="94" t="s">
        <v>1497</v>
      </c>
      <c r="C890" s="94" t="s">
        <v>1397</v>
      </c>
      <c r="D890" s="94" t="s">
        <v>840</v>
      </c>
      <c r="E890" s="94" t="s">
        <v>1140</v>
      </c>
      <c r="F890" s="94" t="s">
        <v>827</v>
      </c>
      <c r="G890" s="94" t="s">
        <v>586</v>
      </c>
      <c r="H890" s="94" t="s">
        <v>586</v>
      </c>
      <c r="I890" s="94" t="s">
        <v>586</v>
      </c>
      <c r="J890" s="94" t="s">
        <v>827</v>
      </c>
      <c r="M890" s="93"/>
      <c r="N890" s="93"/>
    </row>
    <row r="891" spans="1:14" x14ac:dyDescent="0.25">
      <c r="A891" s="94" t="s">
        <v>3261</v>
      </c>
      <c r="B891" s="94" t="s">
        <v>1497</v>
      </c>
      <c r="C891" s="94" t="s">
        <v>1397</v>
      </c>
      <c r="D891" s="94" t="s">
        <v>840</v>
      </c>
      <c r="E891" s="94" t="s">
        <v>1140</v>
      </c>
      <c r="F891" s="94" t="s">
        <v>827</v>
      </c>
      <c r="G891" s="94" t="s">
        <v>586</v>
      </c>
      <c r="H891" s="94" t="s">
        <v>586</v>
      </c>
      <c r="I891" s="94" t="s">
        <v>586</v>
      </c>
      <c r="J891" s="94" t="s">
        <v>827</v>
      </c>
      <c r="M891" s="93"/>
      <c r="N891" s="93"/>
    </row>
    <row r="892" spans="1:14" x14ac:dyDescent="0.25">
      <c r="A892" s="94" t="s">
        <v>3262</v>
      </c>
      <c r="B892" s="94" t="s">
        <v>1497</v>
      </c>
      <c r="C892" s="94" t="s">
        <v>1397</v>
      </c>
      <c r="D892" s="94" t="s">
        <v>840</v>
      </c>
      <c r="E892" s="94" t="s">
        <v>1140</v>
      </c>
      <c r="F892" s="94" t="s">
        <v>827</v>
      </c>
      <c r="G892" s="94" t="s">
        <v>586</v>
      </c>
      <c r="H892" s="94" t="s">
        <v>586</v>
      </c>
      <c r="I892" s="94" t="s">
        <v>586</v>
      </c>
      <c r="J892" s="94" t="s">
        <v>827</v>
      </c>
      <c r="M892" s="93"/>
      <c r="N892" s="93"/>
    </row>
    <row r="893" spans="1:14" x14ac:dyDescent="0.25">
      <c r="A893" s="94" t="s">
        <v>3263</v>
      </c>
      <c r="B893" s="94" t="s">
        <v>1497</v>
      </c>
      <c r="C893" s="94" t="s">
        <v>1397</v>
      </c>
      <c r="D893" s="94" t="s">
        <v>840</v>
      </c>
      <c r="E893" s="94" t="s">
        <v>1140</v>
      </c>
      <c r="F893" s="94" t="s">
        <v>586</v>
      </c>
      <c r="G893" s="94" t="s">
        <v>586</v>
      </c>
      <c r="H893" s="94" t="s">
        <v>586</v>
      </c>
      <c r="I893" s="94" t="s">
        <v>586</v>
      </c>
      <c r="J893" s="94" t="s">
        <v>827</v>
      </c>
      <c r="M893" s="93"/>
      <c r="N893" s="93"/>
    </row>
    <row r="894" spans="1:14" x14ac:dyDescent="0.25">
      <c r="A894" s="94" t="s">
        <v>1704</v>
      </c>
      <c r="B894" s="94" t="s">
        <v>1497</v>
      </c>
      <c r="C894" s="94" t="s">
        <v>1397</v>
      </c>
      <c r="D894" s="94" t="s">
        <v>841</v>
      </c>
      <c r="E894" s="94" t="s">
        <v>1141</v>
      </c>
      <c r="F894" s="94" t="s">
        <v>586</v>
      </c>
      <c r="G894" s="94" t="s">
        <v>586</v>
      </c>
      <c r="H894" s="94" t="s">
        <v>586</v>
      </c>
      <c r="I894" s="94" t="s">
        <v>586</v>
      </c>
      <c r="J894" s="94" t="s">
        <v>586</v>
      </c>
      <c r="M894" s="93"/>
      <c r="N894" s="93"/>
    </row>
    <row r="895" spans="1:14" x14ac:dyDescent="0.25">
      <c r="A895" s="94" t="s">
        <v>3264</v>
      </c>
      <c r="B895" s="94" t="s">
        <v>1498</v>
      </c>
      <c r="C895" s="94" t="s">
        <v>1397</v>
      </c>
      <c r="D895" s="94" t="s">
        <v>917</v>
      </c>
      <c r="E895" s="94" t="s">
        <v>1165</v>
      </c>
      <c r="F895" s="94" t="s">
        <v>827</v>
      </c>
      <c r="G895" s="94" t="s">
        <v>586</v>
      </c>
      <c r="H895" s="94" t="s">
        <v>586</v>
      </c>
      <c r="I895" s="94" t="s">
        <v>827</v>
      </c>
      <c r="J895" s="94" t="s">
        <v>827</v>
      </c>
      <c r="M895" s="93"/>
      <c r="N895" s="93"/>
    </row>
    <row r="896" spans="1:14" x14ac:dyDescent="0.25">
      <c r="A896" s="94" t="s">
        <v>3265</v>
      </c>
      <c r="B896" s="94" t="s">
        <v>1498</v>
      </c>
      <c r="C896" s="94" t="s">
        <v>1397</v>
      </c>
      <c r="D896" s="94" t="s">
        <v>917</v>
      </c>
      <c r="E896" s="94" t="s">
        <v>1165</v>
      </c>
      <c r="F896" s="94" t="s">
        <v>827</v>
      </c>
      <c r="G896" s="94" t="s">
        <v>586</v>
      </c>
      <c r="H896" s="94" t="s">
        <v>586</v>
      </c>
      <c r="I896" s="94" t="s">
        <v>827</v>
      </c>
      <c r="J896" s="94" t="s">
        <v>827</v>
      </c>
      <c r="M896" s="93"/>
      <c r="N896" s="93"/>
    </row>
    <row r="897" spans="1:14" x14ac:dyDescent="0.25">
      <c r="A897" s="94" t="s">
        <v>3266</v>
      </c>
      <c r="B897" s="94" t="s">
        <v>1498</v>
      </c>
      <c r="C897" s="94" t="s">
        <v>1397</v>
      </c>
      <c r="D897" s="94" t="s">
        <v>917</v>
      </c>
      <c r="E897" s="94" t="s">
        <v>1165</v>
      </c>
      <c r="F897" s="94" t="s">
        <v>827</v>
      </c>
      <c r="G897" s="94" t="s">
        <v>586</v>
      </c>
      <c r="H897" s="94" t="s">
        <v>586</v>
      </c>
      <c r="I897" s="94" t="s">
        <v>827</v>
      </c>
      <c r="J897" s="94" t="s">
        <v>827</v>
      </c>
      <c r="M897" s="93"/>
      <c r="N897" s="93"/>
    </row>
    <row r="898" spans="1:14" x14ac:dyDescent="0.25">
      <c r="A898" s="94" t="s">
        <v>3267</v>
      </c>
      <c r="B898" s="94" t="s">
        <v>1498</v>
      </c>
      <c r="C898" s="94" t="s">
        <v>1397</v>
      </c>
      <c r="D898" s="94" t="s">
        <v>917</v>
      </c>
      <c r="E898" s="94" t="s">
        <v>1165</v>
      </c>
      <c r="F898" s="94" t="s">
        <v>827</v>
      </c>
      <c r="G898" s="94" t="s">
        <v>586</v>
      </c>
      <c r="H898" s="94" t="s">
        <v>586</v>
      </c>
      <c r="I898" s="94" t="s">
        <v>827</v>
      </c>
      <c r="J898" s="94" t="s">
        <v>827</v>
      </c>
      <c r="M898" s="93"/>
      <c r="N898" s="93"/>
    </row>
    <row r="899" spans="1:14" x14ac:dyDescent="0.25">
      <c r="A899" s="94" t="s">
        <v>3268</v>
      </c>
      <c r="B899" s="94" t="s">
        <v>1498</v>
      </c>
      <c r="C899" s="94" t="s">
        <v>1397</v>
      </c>
      <c r="D899" s="94" t="s">
        <v>929</v>
      </c>
      <c r="E899" s="94" t="s">
        <v>1165</v>
      </c>
      <c r="F899" s="94" t="s">
        <v>827</v>
      </c>
      <c r="G899" s="94" t="s">
        <v>586</v>
      </c>
      <c r="H899" s="94" t="s">
        <v>586</v>
      </c>
      <c r="I899" s="94" t="s">
        <v>827</v>
      </c>
      <c r="J899" s="94" t="s">
        <v>827</v>
      </c>
      <c r="M899" s="93"/>
      <c r="N899" s="93"/>
    </row>
    <row r="900" spans="1:14" x14ac:dyDescent="0.25">
      <c r="A900" s="94" t="s">
        <v>3269</v>
      </c>
      <c r="B900" s="94" t="s">
        <v>1498</v>
      </c>
      <c r="C900" s="94" t="s">
        <v>1397</v>
      </c>
      <c r="D900" s="94" t="s">
        <v>930</v>
      </c>
      <c r="E900" s="94" t="s">
        <v>1167</v>
      </c>
      <c r="F900" s="94" t="s">
        <v>586</v>
      </c>
      <c r="G900" s="94" t="s">
        <v>586</v>
      </c>
      <c r="H900" s="94" t="s">
        <v>586</v>
      </c>
      <c r="I900" s="94" t="s">
        <v>586</v>
      </c>
      <c r="J900" s="94" t="s">
        <v>827</v>
      </c>
      <c r="M900" s="93"/>
      <c r="N900" s="93"/>
    </row>
    <row r="901" spans="1:14" x14ac:dyDescent="0.25">
      <c r="A901" s="94" t="s">
        <v>3270</v>
      </c>
      <c r="B901" s="94" t="s">
        <v>1498</v>
      </c>
      <c r="C901" s="94" t="s">
        <v>1397</v>
      </c>
      <c r="D901" s="94" t="s">
        <v>919</v>
      </c>
      <c r="E901" s="94" t="s">
        <v>1167</v>
      </c>
      <c r="F901" s="94" t="s">
        <v>827</v>
      </c>
      <c r="G901" s="94" t="s">
        <v>586</v>
      </c>
      <c r="H901" s="94" t="s">
        <v>586</v>
      </c>
      <c r="I901" s="94" t="s">
        <v>586</v>
      </c>
      <c r="J901" s="94" t="s">
        <v>827</v>
      </c>
      <c r="M901" s="93"/>
      <c r="N901" s="93"/>
    </row>
    <row r="902" spans="1:14" x14ac:dyDescent="0.25">
      <c r="A902" s="94" t="s">
        <v>1705</v>
      </c>
      <c r="B902" s="94" t="s">
        <v>1498</v>
      </c>
      <c r="C902" s="94" t="s">
        <v>1397</v>
      </c>
      <c r="D902" s="94" t="s">
        <v>919</v>
      </c>
      <c r="E902" s="94" t="s">
        <v>1167</v>
      </c>
      <c r="F902" s="94" t="s">
        <v>586</v>
      </c>
      <c r="G902" s="94" t="s">
        <v>586</v>
      </c>
      <c r="H902" s="94" t="s">
        <v>586</v>
      </c>
      <c r="I902" s="94" t="s">
        <v>586</v>
      </c>
      <c r="J902" s="94" t="s">
        <v>827</v>
      </c>
      <c r="M902" s="93"/>
      <c r="N902" s="93"/>
    </row>
    <row r="903" spans="1:14" x14ac:dyDescent="0.25">
      <c r="A903" s="94" t="s">
        <v>3271</v>
      </c>
      <c r="B903" s="94" t="s">
        <v>1501</v>
      </c>
      <c r="C903" s="94" t="s">
        <v>1391</v>
      </c>
      <c r="D903" s="94" t="s">
        <v>918</v>
      </c>
      <c r="E903" s="94" t="s">
        <v>1167</v>
      </c>
      <c r="F903" s="94" t="s">
        <v>586</v>
      </c>
      <c r="G903" s="94" t="s">
        <v>586</v>
      </c>
      <c r="H903" s="94" t="s">
        <v>586</v>
      </c>
      <c r="I903" s="94" t="s">
        <v>827</v>
      </c>
      <c r="J903" s="94" t="s">
        <v>827</v>
      </c>
      <c r="M903" s="93"/>
      <c r="N903" s="93"/>
    </row>
    <row r="904" spans="1:14" x14ac:dyDescent="0.25">
      <c r="A904" s="94" t="s">
        <v>3272</v>
      </c>
      <c r="B904" s="94" t="s">
        <v>1499</v>
      </c>
      <c r="C904" s="94" t="s">
        <v>1397</v>
      </c>
      <c r="D904" s="94" t="s">
        <v>846</v>
      </c>
      <c r="E904" s="94" t="s">
        <v>1140</v>
      </c>
      <c r="F904" s="94" t="s">
        <v>827</v>
      </c>
      <c r="G904" s="94" t="s">
        <v>586</v>
      </c>
      <c r="H904" s="94" t="s">
        <v>586</v>
      </c>
      <c r="I904" s="94" t="s">
        <v>586</v>
      </c>
      <c r="J904" s="94" t="s">
        <v>827</v>
      </c>
      <c r="M904" s="93"/>
      <c r="N904" s="93"/>
    </row>
    <row r="905" spans="1:14" x14ac:dyDescent="0.25">
      <c r="A905" s="94" t="s">
        <v>3273</v>
      </c>
      <c r="B905" s="94" t="s">
        <v>1499</v>
      </c>
      <c r="C905" s="94" t="s">
        <v>1397</v>
      </c>
      <c r="D905" s="94" t="s">
        <v>846</v>
      </c>
      <c r="E905" s="94" t="s">
        <v>1140</v>
      </c>
      <c r="F905" s="94" t="s">
        <v>586</v>
      </c>
      <c r="G905" s="94" t="s">
        <v>586</v>
      </c>
      <c r="H905" s="94" t="s">
        <v>586</v>
      </c>
      <c r="I905" s="94" t="s">
        <v>586</v>
      </c>
      <c r="J905" s="94" t="s">
        <v>827</v>
      </c>
      <c r="M905" s="93"/>
      <c r="N905" s="93"/>
    </row>
    <row r="906" spans="1:14" x14ac:dyDescent="0.25">
      <c r="A906" s="94" t="s">
        <v>3274</v>
      </c>
      <c r="B906" s="94" t="s">
        <v>1498</v>
      </c>
      <c r="C906" s="94" t="s">
        <v>1397</v>
      </c>
      <c r="D906" s="94" t="s">
        <v>926</v>
      </c>
      <c r="E906" s="94" t="s">
        <v>1165</v>
      </c>
      <c r="F906" s="94" t="s">
        <v>827</v>
      </c>
      <c r="G906" s="94" t="s">
        <v>586</v>
      </c>
      <c r="H906" s="94" t="s">
        <v>586</v>
      </c>
      <c r="I906" s="94" t="s">
        <v>827</v>
      </c>
      <c r="J906" s="94" t="s">
        <v>827</v>
      </c>
      <c r="M906" s="93"/>
      <c r="N906" s="93"/>
    </row>
    <row r="907" spans="1:14" x14ac:dyDescent="0.25">
      <c r="A907" s="94" t="s">
        <v>3275</v>
      </c>
      <c r="B907" s="94" t="s">
        <v>1498</v>
      </c>
      <c r="C907" s="94" t="s">
        <v>1397</v>
      </c>
      <c r="D907" s="94" t="s">
        <v>926</v>
      </c>
      <c r="E907" s="94" t="s">
        <v>1165</v>
      </c>
      <c r="F907" s="94" t="s">
        <v>827</v>
      </c>
      <c r="G907" s="94" t="s">
        <v>586</v>
      </c>
      <c r="H907" s="94" t="s">
        <v>586</v>
      </c>
      <c r="I907" s="94" t="s">
        <v>827</v>
      </c>
      <c r="J907" s="94" t="s">
        <v>827</v>
      </c>
      <c r="M907" s="93"/>
      <c r="N907" s="93"/>
    </row>
    <row r="908" spans="1:14" x14ac:dyDescent="0.25">
      <c r="A908" s="94" t="s">
        <v>3276</v>
      </c>
      <c r="B908" s="94" t="s">
        <v>1498</v>
      </c>
      <c r="C908" s="94" t="s">
        <v>1397</v>
      </c>
      <c r="D908" s="94" t="s">
        <v>919</v>
      </c>
      <c r="E908" s="94" t="s">
        <v>1167</v>
      </c>
      <c r="F908" s="94" t="s">
        <v>827</v>
      </c>
      <c r="G908" s="94" t="s">
        <v>586</v>
      </c>
      <c r="H908" s="94" t="s">
        <v>586</v>
      </c>
      <c r="I908" s="94" t="s">
        <v>586</v>
      </c>
      <c r="J908" s="94" t="s">
        <v>827</v>
      </c>
      <c r="M908" s="93"/>
      <c r="N908" s="93"/>
    </row>
    <row r="909" spans="1:14" x14ac:dyDescent="0.25">
      <c r="A909" s="94" t="s">
        <v>1706</v>
      </c>
      <c r="B909" s="94" t="s">
        <v>1498</v>
      </c>
      <c r="C909" s="94" t="s">
        <v>1397</v>
      </c>
      <c r="D909" s="94" t="s">
        <v>919</v>
      </c>
      <c r="E909" s="94" t="s">
        <v>1167</v>
      </c>
      <c r="F909" s="94" t="s">
        <v>586</v>
      </c>
      <c r="G909" s="94" t="s">
        <v>586</v>
      </c>
      <c r="H909" s="94" t="s">
        <v>586</v>
      </c>
      <c r="I909" s="94" t="s">
        <v>586</v>
      </c>
      <c r="J909" s="94" t="s">
        <v>827</v>
      </c>
      <c r="M909" s="93"/>
      <c r="N909" s="93"/>
    </row>
    <row r="910" spans="1:14" x14ac:dyDescent="0.25">
      <c r="A910" s="94" t="s">
        <v>1707</v>
      </c>
      <c r="B910" s="94" t="s">
        <v>1498</v>
      </c>
      <c r="C910" s="94" t="s">
        <v>1397</v>
      </c>
      <c r="D910" s="94" t="s">
        <v>921</v>
      </c>
      <c r="E910" s="94" t="s">
        <v>1168</v>
      </c>
      <c r="F910" s="94" t="s">
        <v>586</v>
      </c>
      <c r="G910" s="94" t="s">
        <v>586</v>
      </c>
      <c r="H910" s="94" t="s">
        <v>586</v>
      </c>
      <c r="I910" s="94" t="s">
        <v>586</v>
      </c>
      <c r="J910" s="94" t="s">
        <v>586</v>
      </c>
      <c r="M910" s="93"/>
      <c r="N910" s="93"/>
    </row>
    <row r="911" spans="1:14" x14ac:dyDescent="0.25">
      <c r="A911" s="94" t="s">
        <v>3277</v>
      </c>
      <c r="B911" s="94" t="s">
        <v>1496</v>
      </c>
      <c r="C911" s="94" t="e">
        <v>#N/A</v>
      </c>
      <c r="D911" s="94" t="e">
        <v>#N/A</v>
      </c>
      <c r="E911" s="94" t="e">
        <v>#N/A</v>
      </c>
      <c r="F911" s="94" t="s">
        <v>827</v>
      </c>
      <c r="G911" s="94" t="s">
        <v>586</v>
      </c>
      <c r="H911" s="94" t="e">
        <v>#N/A</v>
      </c>
      <c r="I911" s="94" t="e">
        <v>#N/A</v>
      </c>
      <c r="J911" s="94" t="e">
        <v>#N/A</v>
      </c>
      <c r="M911" s="93"/>
      <c r="N911" s="93"/>
    </row>
    <row r="912" spans="1:14" x14ac:dyDescent="0.25">
      <c r="A912" s="94" t="s">
        <v>3278</v>
      </c>
      <c r="B912" s="94" t="s">
        <v>1498</v>
      </c>
      <c r="C912" s="94" t="s">
        <v>1397</v>
      </c>
      <c r="D912" s="94" t="s">
        <v>925</v>
      </c>
      <c r="E912" s="94" t="s">
        <v>1165</v>
      </c>
      <c r="F912" s="94" t="s">
        <v>827</v>
      </c>
      <c r="G912" s="94" t="s">
        <v>586</v>
      </c>
      <c r="H912" s="94" t="s">
        <v>586</v>
      </c>
      <c r="I912" s="94" t="s">
        <v>827</v>
      </c>
      <c r="J912" s="94" t="s">
        <v>827</v>
      </c>
      <c r="M912" s="93"/>
      <c r="N912" s="93"/>
    </row>
    <row r="913" spans="1:14" x14ac:dyDescent="0.25">
      <c r="A913" s="94" t="s">
        <v>3279</v>
      </c>
      <c r="B913" s="94" t="s">
        <v>1499</v>
      </c>
      <c r="C913" s="94" t="s">
        <v>1397</v>
      </c>
      <c r="D913" s="94" t="s">
        <v>861</v>
      </c>
      <c r="E913" s="94" t="s">
        <v>1140</v>
      </c>
      <c r="F913" s="94" t="s">
        <v>827</v>
      </c>
      <c r="G913" s="94" t="s">
        <v>586</v>
      </c>
      <c r="H913" s="94" t="s">
        <v>586</v>
      </c>
      <c r="I913" s="94" t="s">
        <v>827</v>
      </c>
      <c r="J913" s="94" t="s">
        <v>827</v>
      </c>
      <c r="M913" s="93"/>
      <c r="N913" s="93"/>
    </row>
    <row r="914" spans="1:14" x14ac:dyDescent="0.25">
      <c r="A914" s="94" t="s">
        <v>3280</v>
      </c>
      <c r="B914" s="94" t="s">
        <v>1498</v>
      </c>
      <c r="C914" s="94" t="s">
        <v>1397</v>
      </c>
      <c r="D914" s="94" t="s">
        <v>919</v>
      </c>
      <c r="E914" s="94" t="s">
        <v>1167</v>
      </c>
      <c r="F914" s="94" t="s">
        <v>827</v>
      </c>
      <c r="G914" s="94" t="s">
        <v>586</v>
      </c>
      <c r="H914" s="94" t="s">
        <v>586</v>
      </c>
      <c r="I914" s="94" t="s">
        <v>586</v>
      </c>
      <c r="J914" s="94" t="s">
        <v>827</v>
      </c>
      <c r="M914" s="93"/>
      <c r="N914" s="93"/>
    </row>
    <row r="915" spans="1:14" x14ac:dyDescent="0.25">
      <c r="A915" s="94" t="s">
        <v>3281</v>
      </c>
      <c r="B915" s="94" t="s">
        <v>1498</v>
      </c>
      <c r="C915" s="94" t="s">
        <v>1397</v>
      </c>
      <c r="D915" s="94" t="s">
        <v>919</v>
      </c>
      <c r="E915" s="94" t="s">
        <v>1167</v>
      </c>
      <c r="F915" s="94" t="s">
        <v>827</v>
      </c>
      <c r="G915" s="94" t="s">
        <v>586</v>
      </c>
      <c r="H915" s="94" t="s">
        <v>586</v>
      </c>
      <c r="I915" s="94" t="s">
        <v>586</v>
      </c>
      <c r="J915" s="94" t="s">
        <v>827</v>
      </c>
      <c r="M915" s="93"/>
      <c r="N915" s="93"/>
    </row>
    <row r="916" spans="1:14" x14ac:dyDescent="0.25">
      <c r="A916" s="94" t="s">
        <v>3282</v>
      </c>
      <c r="B916" s="94" t="s">
        <v>1498</v>
      </c>
      <c r="C916" s="94" t="s">
        <v>1397</v>
      </c>
      <c r="D916" s="94" t="s">
        <v>919</v>
      </c>
      <c r="E916" s="94" t="s">
        <v>1167</v>
      </c>
      <c r="F916" s="94" t="s">
        <v>586</v>
      </c>
      <c r="G916" s="94" t="s">
        <v>586</v>
      </c>
      <c r="H916" s="94" t="s">
        <v>586</v>
      </c>
      <c r="I916" s="94" t="s">
        <v>586</v>
      </c>
      <c r="J916" s="94" t="s">
        <v>827</v>
      </c>
      <c r="M916" s="93"/>
      <c r="N916" s="93"/>
    </row>
    <row r="917" spans="1:14" x14ac:dyDescent="0.25">
      <c r="A917" s="94" t="s">
        <v>3283</v>
      </c>
      <c r="B917" s="94" t="s">
        <v>1500</v>
      </c>
      <c r="C917" s="94" t="s">
        <v>1389</v>
      </c>
      <c r="D917" s="94" t="s">
        <v>919</v>
      </c>
      <c r="E917" s="94" t="s">
        <v>1167</v>
      </c>
      <c r="F917" s="94" t="s">
        <v>827</v>
      </c>
      <c r="G917" s="94" t="s">
        <v>586</v>
      </c>
      <c r="H917" s="94" t="s">
        <v>586</v>
      </c>
      <c r="I917" s="94" t="s">
        <v>586</v>
      </c>
      <c r="J917" s="94" t="s">
        <v>827</v>
      </c>
      <c r="M917" s="93"/>
      <c r="N917" s="93"/>
    </row>
    <row r="918" spans="1:14" x14ac:dyDescent="0.25">
      <c r="A918" s="94" t="s">
        <v>3284</v>
      </c>
      <c r="B918" s="94" t="s">
        <v>1500</v>
      </c>
      <c r="C918" s="94" t="s">
        <v>1389</v>
      </c>
      <c r="D918" s="94" t="s">
        <v>919</v>
      </c>
      <c r="E918" s="94" t="s">
        <v>1167</v>
      </c>
      <c r="F918" s="94" t="s">
        <v>827</v>
      </c>
      <c r="G918" s="94" t="s">
        <v>586</v>
      </c>
      <c r="H918" s="94" t="s">
        <v>586</v>
      </c>
      <c r="I918" s="94" t="s">
        <v>586</v>
      </c>
      <c r="J918" s="94" t="s">
        <v>827</v>
      </c>
      <c r="M918" s="93"/>
      <c r="N918" s="93"/>
    </row>
    <row r="919" spans="1:14" x14ac:dyDescent="0.25">
      <c r="A919" s="94" t="s">
        <v>3285</v>
      </c>
      <c r="B919" s="94" t="s">
        <v>1500</v>
      </c>
      <c r="C919" s="94" t="s">
        <v>1389</v>
      </c>
      <c r="D919" s="94" t="s">
        <v>919</v>
      </c>
      <c r="E919" s="94" t="s">
        <v>1167</v>
      </c>
      <c r="F919" s="94" t="s">
        <v>827</v>
      </c>
      <c r="G919" s="94" t="s">
        <v>586</v>
      </c>
      <c r="H919" s="94" t="s">
        <v>586</v>
      </c>
      <c r="I919" s="94" t="s">
        <v>586</v>
      </c>
      <c r="J919" s="94" t="s">
        <v>827</v>
      </c>
      <c r="M919" s="93"/>
      <c r="N919" s="93"/>
    </row>
    <row r="920" spans="1:14" x14ac:dyDescent="0.25">
      <c r="A920" s="94" t="s">
        <v>3286</v>
      </c>
      <c r="B920" s="94" t="s">
        <v>1500</v>
      </c>
      <c r="C920" s="94" t="s">
        <v>1389</v>
      </c>
      <c r="D920" s="94" t="s">
        <v>919</v>
      </c>
      <c r="E920" s="94" t="s">
        <v>1167</v>
      </c>
      <c r="F920" s="94" t="s">
        <v>586</v>
      </c>
      <c r="G920" s="94" t="s">
        <v>586</v>
      </c>
      <c r="H920" s="94" t="s">
        <v>586</v>
      </c>
      <c r="I920" s="94" t="s">
        <v>586</v>
      </c>
      <c r="J920" s="94" t="s">
        <v>827</v>
      </c>
      <c r="M920" s="93"/>
      <c r="N920" s="93"/>
    </row>
    <row r="921" spans="1:14" x14ac:dyDescent="0.25">
      <c r="A921" s="94" t="s">
        <v>3287</v>
      </c>
      <c r="B921" s="94" t="s">
        <v>1500</v>
      </c>
      <c r="C921" s="94" t="s">
        <v>1389</v>
      </c>
      <c r="D921" s="94" t="s">
        <v>921</v>
      </c>
      <c r="E921" s="94" t="s">
        <v>1168</v>
      </c>
      <c r="F921" s="94" t="s">
        <v>586</v>
      </c>
      <c r="G921" s="94" t="s">
        <v>586</v>
      </c>
      <c r="H921" s="94" t="s">
        <v>586</v>
      </c>
      <c r="I921" s="94" t="s">
        <v>586</v>
      </c>
      <c r="J921" s="94" t="s">
        <v>586</v>
      </c>
      <c r="M921" s="93"/>
      <c r="N921" s="93"/>
    </row>
    <row r="922" spans="1:14" x14ac:dyDescent="0.25">
      <c r="A922" s="94" t="s">
        <v>3288</v>
      </c>
      <c r="B922" s="94" t="s">
        <v>1496</v>
      </c>
      <c r="C922" s="94" t="e">
        <v>#N/A</v>
      </c>
      <c r="D922" s="94" t="s">
        <v>831</v>
      </c>
      <c r="E922" s="94" t="s">
        <v>1143</v>
      </c>
      <c r="F922" s="94" t="s">
        <v>827</v>
      </c>
      <c r="G922" s="94" t="s">
        <v>586</v>
      </c>
      <c r="H922" s="94" t="e">
        <v>#N/A</v>
      </c>
      <c r="I922" s="94" t="s">
        <v>827</v>
      </c>
      <c r="J922" s="94" t="s">
        <v>827</v>
      </c>
      <c r="M922" s="93"/>
      <c r="N922" s="93"/>
    </row>
    <row r="923" spans="1:14" x14ac:dyDescent="0.25">
      <c r="A923" s="94" t="s">
        <v>3289</v>
      </c>
      <c r="B923" s="94" t="s">
        <v>1496</v>
      </c>
      <c r="C923" s="94" t="e">
        <v>#N/A</v>
      </c>
      <c r="D923" s="94" t="s">
        <v>831</v>
      </c>
      <c r="E923" s="94" t="s">
        <v>1143</v>
      </c>
      <c r="F923" s="94" t="s">
        <v>827</v>
      </c>
      <c r="G923" s="94" t="s">
        <v>586</v>
      </c>
      <c r="H923" s="94" t="e">
        <v>#N/A</v>
      </c>
      <c r="I923" s="94" t="s">
        <v>827</v>
      </c>
      <c r="J923" s="94" t="s">
        <v>827</v>
      </c>
      <c r="M923" s="93"/>
      <c r="N923" s="93"/>
    </row>
    <row r="924" spans="1:14" x14ac:dyDescent="0.25">
      <c r="A924" s="94" t="s">
        <v>3290</v>
      </c>
      <c r="B924" s="94" t="s">
        <v>1496</v>
      </c>
      <c r="C924" s="94" t="e">
        <v>#N/A</v>
      </c>
      <c r="D924" s="94" t="s">
        <v>832</v>
      </c>
      <c r="E924" s="94" t="s">
        <v>1142</v>
      </c>
      <c r="F924" s="94" t="s">
        <v>827</v>
      </c>
      <c r="G924" s="94" t="s">
        <v>586</v>
      </c>
      <c r="H924" s="94" t="e">
        <v>#N/A</v>
      </c>
      <c r="I924" s="94" t="s">
        <v>827</v>
      </c>
      <c r="J924" s="94" t="s">
        <v>827</v>
      </c>
      <c r="M924" s="93"/>
      <c r="N924" s="93"/>
    </row>
    <row r="925" spans="1:14" x14ac:dyDescent="0.25">
      <c r="A925" s="94" t="s">
        <v>3291</v>
      </c>
      <c r="B925" s="94" t="s">
        <v>1496</v>
      </c>
      <c r="C925" s="94" t="e">
        <v>#N/A</v>
      </c>
      <c r="D925" s="94" t="s">
        <v>832</v>
      </c>
      <c r="E925" s="94" t="s">
        <v>1142</v>
      </c>
      <c r="F925" s="94" t="s">
        <v>827</v>
      </c>
      <c r="G925" s="94" t="s">
        <v>586</v>
      </c>
      <c r="H925" s="94" t="e">
        <v>#N/A</v>
      </c>
      <c r="I925" s="94" t="s">
        <v>827</v>
      </c>
      <c r="J925" s="94" t="s">
        <v>827</v>
      </c>
      <c r="M925" s="93"/>
      <c r="N925" s="93"/>
    </row>
    <row r="926" spans="1:14" x14ac:dyDescent="0.25">
      <c r="A926" s="94" t="s">
        <v>3292</v>
      </c>
      <c r="B926" s="94" t="s">
        <v>1496</v>
      </c>
      <c r="C926" s="94" t="e">
        <v>#N/A</v>
      </c>
      <c r="D926" s="94" t="s">
        <v>835</v>
      </c>
      <c r="E926" s="94" t="s">
        <v>1139</v>
      </c>
      <c r="F926" s="94" t="s">
        <v>827</v>
      </c>
      <c r="G926" s="94" t="s">
        <v>586</v>
      </c>
      <c r="H926" s="94" t="e">
        <v>#N/A</v>
      </c>
      <c r="I926" s="94" t="s">
        <v>827</v>
      </c>
      <c r="J926" s="94" t="s">
        <v>827</v>
      </c>
      <c r="M926" s="93"/>
      <c r="N926" s="93"/>
    </row>
    <row r="927" spans="1:14" x14ac:dyDescent="0.25">
      <c r="A927" s="94" t="s">
        <v>3293</v>
      </c>
      <c r="B927" s="94" t="s">
        <v>1496</v>
      </c>
      <c r="C927" s="94" t="e">
        <v>#N/A</v>
      </c>
      <c r="D927" s="94" t="s">
        <v>836</v>
      </c>
      <c r="E927" s="94" t="s">
        <v>1140</v>
      </c>
      <c r="F927" s="94" t="s">
        <v>827</v>
      </c>
      <c r="G927" s="94" t="s">
        <v>586</v>
      </c>
      <c r="H927" s="94" t="e">
        <v>#N/A</v>
      </c>
      <c r="I927" s="94" t="s">
        <v>827</v>
      </c>
      <c r="J927" s="94" t="s">
        <v>827</v>
      </c>
      <c r="M927" s="93"/>
      <c r="N927" s="93"/>
    </row>
    <row r="928" spans="1:14" x14ac:dyDescent="0.25">
      <c r="A928" s="94" t="s">
        <v>3294</v>
      </c>
      <c r="B928" s="94" t="s">
        <v>1496</v>
      </c>
      <c r="C928" s="94" t="e">
        <v>#N/A</v>
      </c>
      <c r="D928" s="94" t="s">
        <v>838</v>
      </c>
      <c r="E928" s="94" t="s">
        <v>1140</v>
      </c>
      <c r="F928" s="94" t="s">
        <v>827</v>
      </c>
      <c r="G928" s="94" t="s">
        <v>586</v>
      </c>
      <c r="H928" s="94" t="e">
        <v>#N/A</v>
      </c>
      <c r="I928" s="94" t="s">
        <v>827</v>
      </c>
      <c r="J928" s="94" t="s">
        <v>827</v>
      </c>
      <c r="M928" s="93"/>
      <c r="N928" s="93"/>
    </row>
    <row r="929" spans="1:14" x14ac:dyDescent="0.25">
      <c r="A929" s="94" t="s">
        <v>3295</v>
      </c>
      <c r="B929" s="94" t="s">
        <v>1496</v>
      </c>
      <c r="C929" s="94" t="e">
        <v>#N/A</v>
      </c>
      <c r="D929" s="94" t="s">
        <v>838</v>
      </c>
      <c r="E929" s="94" t="s">
        <v>1140</v>
      </c>
      <c r="F929" s="94" t="s">
        <v>586</v>
      </c>
      <c r="G929" s="94" t="s">
        <v>586</v>
      </c>
      <c r="H929" s="94" t="e">
        <v>#N/A</v>
      </c>
      <c r="I929" s="94" t="s">
        <v>827</v>
      </c>
      <c r="J929" s="94" t="s">
        <v>827</v>
      </c>
      <c r="M929" s="93"/>
      <c r="N929" s="93"/>
    </row>
    <row r="930" spans="1:14" x14ac:dyDescent="0.25">
      <c r="A930" s="94" t="s">
        <v>3296</v>
      </c>
      <c r="B930" s="94" t="s">
        <v>1498</v>
      </c>
      <c r="C930" s="94" t="s">
        <v>1397</v>
      </c>
      <c r="D930" s="94" t="s">
        <v>917</v>
      </c>
      <c r="E930" s="94" t="s">
        <v>1165</v>
      </c>
      <c r="F930" s="94" t="s">
        <v>827</v>
      </c>
      <c r="G930" s="94" t="s">
        <v>586</v>
      </c>
      <c r="H930" s="94" t="s">
        <v>586</v>
      </c>
      <c r="I930" s="94" t="s">
        <v>827</v>
      </c>
      <c r="J930" s="94" t="s">
        <v>827</v>
      </c>
      <c r="M930" s="93"/>
      <c r="N930" s="93"/>
    </row>
    <row r="931" spans="1:14" x14ac:dyDescent="0.25">
      <c r="A931" s="94" t="s">
        <v>3297</v>
      </c>
      <c r="B931" s="94" t="s">
        <v>1498</v>
      </c>
      <c r="C931" s="94" t="s">
        <v>1397</v>
      </c>
      <c r="D931" s="94" t="s">
        <v>917</v>
      </c>
      <c r="E931" s="94" t="s">
        <v>1165</v>
      </c>
      <c r="F931" s="94" t="s">
        <v>827</v>
      </c>
      <c r="G931" s="94" t="s">
        <v>586</v>
      </c>
      <c r="H931" s="94" t="s">
        <v>586</v>
      </c>
      <c r="I931" s="94" t="s">
        <v>827</v>
      </c>
      <c r="J931" s="94" t="s">
        <v>827</v>
      </c>
      <c r="M931" s="93"/>
      <c r="N931" s="93"/>
    </row>
    <row r="932" spans="1:14" x14ac:dyDescent="0.25">
      <c r="A932" s="94" t="s">
        <v>3298</v>
      </c>
      <c r="B932" s="94" t="s">
        <v>1498</v>
      </c>
      <c r="C932" s="94" t="s">
        <v>1397</v>
      </c>
      <c r="D932" s="94" t="s">
        <v>925</v>
      </c>
      <c r="E932" s="94" t="s">
        <v>1165</v>
      </c>
      <c r="F932" s="94" t="s">
        <v>827</v>
      </c>
      <c r="G932" s="94" t="s">
        <v>586</v>
      </c>
      <c r="H932" s="94" t="s">
        <v>586</v>
      </c>
      <c r="I932" s="94" t="s">
        <v>827</v>
      </c>
      <c r="J932" s="94" t="s">
        <v>827</v>
      </c>
      <c r="M932" s="93"/>
      <c r="N932" s="93"/>
    </row>
    <row r="933" spans="1:14" x14ac:dyDescent="0.25">
      <c r="A933" s="94" t="s">
        <v>3299</v>
      </c>
      <c r="B933" s="94" t="s">
        <v>1498</v>
      </c>
      <c r="C933" s="94" t="s">
        <v>1397</v>
      </c>
      <c r="D933" s="94" t="s">
        <v>925</v>
      </c>
      <c r="E933" s="94" t="s">
        <v>1165</v>
      </c>
      <c r="F933" s="94" t="s">
        <v>827</v>
      </c>
      <c r="G933" s="94" t="s">
        <v>586</v>
      </c>
      <c r="H933" s="94" t="s">
        <v>586</v>
      </c>
      <c r="I933" s="94" t="s">
        <v>827</v>
      </c>
      <c r="J933" s="94" t="s">
        <v>827</v>
      </c>
      <c r="M933" s="93"/>
      <c r="N933" s="93"/>
    </row>
    <row r="934" spans="1:14" x14ac:dyDescent="0.25">
      <c r="A934" s="94" t="s">
        <v>3300</v>
      </c>
      <c r="B934" s="94" t="s">
        <v>1498</v>
      </c>
      <c r="C934" s="94" t="s">
        <v>1397</v>
      </c>
      <c r="D934" s="94" t="s">
        <v>925</v>
      </c>
      <c r="E934" s="94" t="s">
        <v>1165</v>
      </c>
      <c r="F934" s="94" t="s">
        <v>827</v>
      </c>
      <c r="G934" s="94" t="s">
        <v>586</v>
      </c>
      <c r="H934" s="94" t="s">
        <v>586</v>
      </c>
      <c r="I934" s="94" t="s">
        <v>827</v>
      </c>
      <c r="J934" s="94" t="s">
        <v>827</v>
      </c>
      <c r="M934" s="93"/>
      <c r="N934" s="93"/>
    </row>
    <row r="935" spans="1:14" x14ac:dyDescent="0.25">
      <c r="A935" s="94" t="s">
        <v>3301</v>
      </c>
      <c r="B935" s="94" t="s">
        <v>1498</v>
      </c>
      <c r="C935" s="94" t="s">
        <v>1397</v>
      </c>
      <c r="D935" s="94" t="s">
        <v>919</v>
      </c>
      <c r="E935" s="94" t="s">
        <v>1167</v>
      </c>
      <c r="F935" s="94" t="s">
        <v>827</v>
      </c>
      <c r="G935" s="94" t="s">
        <v>586</v>
      </c>
      <c r="H935" s="94" t="s">
        <v>586</v>
      </c>
      <c r="I935" s="94" t="s">
        <v>586</v>
      </c>
      <c r="J935" s="94" t="s">
        <v>827</v>
      </c>
      <c r="M935" s="93"/>
      <c r="N935" s="93"/>
    </row>
    <row r="936" spans="1:14" x14ac:dyDescent="0.25">
      <c r="A936" s="94" t="s">
        <v>1710</v>
      </c>
      <c r="B936" s="94" t="s">
        <v>1498</v>
      </c>
      <c r="C936" s="94" t="s">
        <v>1397</v>
      </c>
      <c r="D936" s="94" t="s">
        <v>919</v>
      </c>
      <c r="E936" s="94" t="s">
        <v>1167</v>
      </c>
      <c r="F936" s="94" t="s">
        <v>586</v>
      </c>
      <c r="G936" s="94" t="s">
        <v>586</v>
      </c>
      <c r="H936" s="94" t="s">
        <v>586</v>
      </c>
      <c r="I936" s="94" t="s">
        <v>586</v>
      </c>
      <c r="J936" s="94" t="s">
        <v>827</v>
      </c>
      <c r="M936" s="93"/>
      <c r="N936" s="93"/>
    </row>
    <row r="937" spans="1:14" x14ac:dyDescent="0.25">
      <c r="A937" s="94" t="s">
        <v>3302</v>
      </c>
      <c r="B937" s="94" t="s">
        <v>1500</v>
      </c>
      <c r="C937" s="94" t="s">
        <v>1389</v>
      </c>
      <c r="D937" s="94" t="s">
        <v>919</v>
      </c>
      <c r="E937" s="94" t="s">
        <v>1167</v>
      </c>
      <c r="F937" s="94" t="s">
        <v>827</v>
      </c>
      <c r="G937" s="94" t="s">
        <v>586</v>
      </c>
      <c r="H937" s="94" t="s">
        <v>586</v>
      </c>
      <c r="I937" s="94" t="s">
        <v>586</v>
      </c>
      <c r="J937" s="94" t="s">
        <v>827</v>
      </c>
      <c r="M937" s="93"/>
      <c r="N937" s="93"/>
    </row>
    <row r="938" spans="1:14" x14ac:dyDescent="0.25">
      <c r="A938" s="94" t="s">
        <v>3303</v>
      </c>
      <c r="B938" s="94" t="s">
        <v>1500</v>
      </c>
      <c r="C938" s="94" t="s">
        <v>1389</v>
      </c>
      <c r="D938" s="94" t="s">
        <v>919</v>
      </c>
      <c r="E938" s="94" t="s">
        <v>1167</v>
      </c>
      <c r="F938" s="94" t="s">
        <v>586</v>
      </c>
      <c r="G938" s="94" t="s">
        <v>586</v>
      </c>
      <c r="H938" s="94" t="s">
        <v>586</v>
      </c>
      <c r="I938" s="94" t="s">
        <v>586</v>
      </c>
      <c r="J938" s="94" t="s">
        <v>827</v>
      </c>
      <c r="M938" s="93"/>
      <c r="N938" s="93"/>
    </row>
    <row r="939" spans="1:14" x14ac:dyDescent="0.25">
      <c r="A939" s="94" t="s">
        <v>3304</v>
      </c>
      <c r="B939" s="94" t="s">
        <v>1498</v>
      </c>
      <c r="C939" s="94" t="s">
        <v>1397</v>
      </c>
      <c r="D939" s="94" t="s">
        <v>925</v>
      </c>
      <c r="E939" s="94" t="s">
        <v>1165</v>
      </c>
      <c r="F939" s="94" t="s">
        <v>827</v>
      </c>
      <c r="G939" s="94" t="s">
        <v>586</v>
      </c>
      <c r="H939" s="94" t="s">
        <v>586</v>
      </c>
      <c r="I939" s="94" t="s">
        <v>827</v>
      </c>
      <c r="J939" s="94" t="s">
        <v>827</v>
      </c>
      <c r="M939" s="93"/>
      <c r="N939" s="93"/>
    </row>
    <row r="940" spans="1:14" x14ac:dyDescent="0.25">
      <c r="A940" s="94" t="s">
        <v>3305</v>
      </c>
      <c r="B940" s="94" t="s">
        <v>1498</v>
      </c>
      <c r="C940" s="94" t="s">
        <v>1397</v>
      </c>
      <c r="D940" s="94" t="s">
        <v>925</v>
      </c>
      <c r="E940" s="94" t="s">
        <v>1165</v>
      </c>
      <c r="F940" s="94" t="s">
        <v>827</v>
      </c>
      <c r="G940" s="94" t="s">
        <v>586</v>
      </c>
      <c r="H940" s="94" t="s">
        <v>586</v>
      </c>
      <c r="I940" s="94" t="s">
        <v>827</v>
      </c>
      <c r="J940" s="94" t="s">
        <v>827</v>
      </c>
      <c r="M940" s="93"/>
      <c r="N940" s="93"/>
    </row>
    <row r="941" spans="1:14" x14ac:dyDescent="0.25">
      <c r="A941" s="94" t="s">
        <v>3306</v>
      </c>
      <c r="B941" s="94" t="s">
        <v>1498</v>
      </c>
      <c r="C941" s="94" t="s">
        <v>1397</v>
      </c>
      <c r="D941" s="94" t="s">
        <v>925</v>
      </c>
      <c r="E941" s="94" t="s">
        <v>1165</v>
      </c>
      <c r="F941" s="94" t="s">
        <v>827</v>
      </c>
      <c r="G941" s="94" t="s">
        <v>586</v>
      </c>
      <c r="H941" s="94" t="s">
        <v>586</v>
      </c>
      <c r="I941" s="94" t="s">
        <v>827</v>
      </c>
      <c r="J941" s="94" t="s">
        <v>827</v>
      </c>
      <c r="M941" s="93"/>
      <c r="N941" s="93"/>
    </row>
    <row r="942" spans="1:14" x14ac:dyDescent="0.25">
      <c r="A942" s="94" t="s">
        <v>3307</v>
      </c>
      <c r="B942" s="94" t="s">
        <v>1498</v>
      </c>
      <c r="C942" s="94" t="s">
        <v>1397</v>
      </c>
      <c r="D942" s="94" t="s">
        <v>925</v>
      </c>
      <c r="E942" s="94" t="s">
        <v>1165</v>
      </c>
      <c r="F942" s="94" t="s">
        <v>827</v>
      </c>
      <c r="G942" s="94" t="s">
        <v>586</v>
      </c>
      <c r="H942" s="94" t="s">
        <v>586</v>
      </c>
      <c r="I942" s="94" t="s">
        <v>827</v>
      </c>
      <c r="J942" s="94" t="s">
        <v>827</v>
      </c>
      <c r="M942" s="93"/>
      <c r="N942" s="93"/>
    </row>
    <row r="943" spans="1:14" x14ac:dyDescent="0.25">
      <c r="A943" s="94" t="s">
        <v>3308</v>
      </c>
      <c r="B943" s="94" t="s">
        <v>1497</v>
      </c>
      <c r="C943" s="94" t="s">
        <v>1397</v>
      </c>
      <c r="D943" s="94" t="s">
        <v>840</v>
      </c>
      <c r="E943" s="94" t="s">
        <v>1140</v>
      </c>
      <c r="F943" s="94" t="s">
        <v>827</v>
      </c>
      <c r="G943" s="94" t="s">
        <v>586</v>
      </c>
      <c r="H943" s="94" t="s">
        <v>586</v>
      </c>
      <c r="I943" s="94" t="s">
        <v>586</v>
      </c>
      <c r="J943" s="94" t="s">
        <v>827</v>
      </c>
      <c r="M943" s="93"/>
      <c r="N943" s="93"/>
    </row>
    <row r="944" spans="1:14" x14ac:dyDescent="0.25">
      <c r="A944" s="94" t="s">
        <v>3309</v>
      </c>
      <c r="B944" s="94" t="s">
        <v>1503</v>
      </c>
      <c r="C944" s="94" t="s">
        <v>1384</v>
      </c>
      <c r="D944" s="94" t="s">
        <v>1066</v>
      </c>
      <c r="E944" s="94" t="s">
        <v>1167</v>
      </c>
      <c r="F944" s="94" t="s">
        <v>827</v>
      </c>
      <c r="G944" s="94" t="s">
        <v>586</v>
      </c>
      <c r="H944" s="94" t="s">
        <v>586</v>
      </c>
      <c r="I944" s="94" t="s">
        <v>827</v>
      </c>
      <c r="J944" s="94" t="s">
        <v>827</v>
      </c>
      <c r="M944" s="93"/>
      <c r="N944" s="93"/>
    </row>
    <row r="945" spans="1:14" x14ac:dyDescent="0.25">
      <c r="A945" s="94" t="s">
        <v>3310</v>
      </c>
      <c r="B945" s="94" t="s">
        <v>1501</v>
      </c>
      <c r="C945" s="94" t="s">
        <v>1391</v>
      </c>
      <c r="D945" s="94" t="s">
        <v>927</v>
      </c>
      <c r="E945" s="94" t="s">
        <v>1166</v>
      </c>
      <c r="F945" s="94" t="s">
        <v>827</v>
      </c>
      <c r="G945" s="94" t="s">
        <v>586</v>
      </c>
      <c r="H945" s="94" t="s">
        <v>586</v>
      </c>
      <c r="I945" s="94" t="s">
        <v>827</v>
      </c>
      <c r="J945" s="94" t="s">
        <v>827</v>
      </c>
      <c r="M945" s="93"/>
      <c r="N945" s="93"/>
    </row>
    <row r="946" spans="1:14" x14ac:dyDescent="0.25">
      <c r="A946" s="94" t="s">
        <v>3311</v>
      </c>
      <c r="B946" s="94" t="s">
        <v>1504</v>
      </c>
      <c r="C946" s="94" t="s">
        <v>1364</v>
      </c>
      <c r="D946" s="94" t="s">
        <v>949</v>
      </c>
      <c r="E946" s="94" t="s">
        <v>1160</v>
      </c>
      <c r="F946" s="94" t="s">
        <v>827</v>
      </c>
      <c r="G946" s="94" t="s">
        <v>586</v>
      </c>
      <c r="H946" s="94" t="s">
        <v>586</v>
      </c>
      <c r="I946" s="94" t="s">
        <v>827</v>
      </c>
      <c r="J946" s="94" t="s">
        <v>586</v>
      </c>
      <c r="M946" s="93"/>
      <c r="N946" s="93"/>
    </row>
    <row r="947" spans="1:14" x14ac:dyDescent="0.25">
      <c r="A947" s="94" t="s">
        <v>3312</v>
      </c>
      <c r="B947" s="94" t="s">
        <v>1504</v>
      </c>
      <c r="C947" s="94" t="s">
        <v>1364</v>
      </c>
      <c r="D947" s="94" t="s">
        <v>950</v>
      </c>
      <c r="E947" s="94" t="s">
        <v>1160</v>
      </c>
      <c r="F947" s="94" t="s">
        <v>827</v>
      </c>
      <c r="G947" s="94" t="s">
        <v>586</v>
      </c>
      <c r="H947" s="94" t="s">
        <v>586</v>
      </c>
      <c r="I947" s="94" t="s">
        <v>586</v>
      </c>
      <c r="J947" s="94" t="s">
        <v>586</v>
      </c>
      <c r="M947" s="93"/>
      <c r="N947" s="93"/>
    </row>
    <row r="948" spans="1:14" x14ac:dyDescent="0.25">
      <c r="A948" s="94" t="s">
        <v>3313</v>
      </c>
      <c r="B948" s="94" t="s">
        <v>1504</v>
      </c>
      <c r="C948" s="94" t="s">
        <v>1364</v>
      </c>
      <c r="D948" s="94" t="s">
        <v>950</v>
      </c>
      <c r="E948" s="94" t="s">
        <v>1160</v>
      </c>
      <c r="F948" s="94" t="s">
        <v>827</v>
      </c>
      <c r="G948" s="94" t="s">
        <v>586</v>
      </c>
      <c r="H948" s="94" t="s">
        <v>586</v>
      </c>
      <c r="I948" s="94" t="s">
        <v>586</v>
      </c>
      <c r="J948" s="94" t="s">
        <v>586</v>
      </c>
      <c r="M948" s="93"/>
      <c r="N948" s="93"/>
    </row>
    <row r="949" spans="1:14" x14ac:dyDescent="0.25">
      <c r="A949" s="94" t="s">
        <v>3314</v>
      </c>
      <c r="B949" s="94" t="s">
        <v>1504</v>
      </c>
      <c r="C949" s="94" t="s">
        <v>1364</v>
      </c>
      <c r="D949" s="94" t="s">
        <v>950</v>
      </c>
      <c r="E949" s="94" t="s">
        <v>1160</v>
      </c>
      <c r="F949" s="94" t="s">
        <v>827</v>
      </c>
      <c r="G949" s="94" t="s">
        <v>586</v>
      </c>
      <c r="H949" s="94" t="s">
        <v>586</v>
      </c>
      <c r="I949" s="94" t="s">
        <v>586</v>
      </c>
      <c r="J949" s="94" t="s">
        <v>586</v>
      </c>
      <c r="M949" s="93"/>
      <c r="N949" s="93"/>
    </row>
    <row r="950" spans="1:14" x14ac:dyDescent="0.25">
      <c r="A950" s="94" t="s">
        <v>3315</v>
      </c>
      <c r="B950" s="94" t="s">
        <v>1504</v>
      </c>
      <c r="C950" s="94" t="s">
        <v>1364</v>
      </c>
      <c r="D950" s="94" t="s">
        <v>950</v>
      </c>
      <c r="E950" s="94" t="s">
        <v>1160</v>
      </c>
      <c r="F950" s="94" t="s">
        <v>827</v>
      </c>
      <c r="G950" s="94" t="s">
        <v>586</v>
      </c>
      <c r="H950" s="94" t="s">
        <v>586</v>
      </c>
      <c r="I950" s="94" t="s">
        <v>586</v>
      </c>
      <c r="J950" s="94" t="s">
        <v>586</v>
      </c>
      <c r="M950" s="93"/>
      <c r="N950" s="93"/>
    </row>
    <row r="951" spans="1:14" x14ac:dyDescent="0.25">
      <c r="A951" s="94" t="s">
        <v>3316</v>
      </c>
      <c r="B951" s="94" t="s">
        <v>1504</v>
      </c>
      <c r="C951" s="94" t="s">
        <v>1364</v>
      </c>
      <c r="D951" s="94" t="s">
        <v>948</v>
      </c>
      <c r="E951" s="94" t="s">
        <v>1160</v>
      </c>
      <c r="F951" s="94" t="s">
        <v>827</v>
      </c>
      <c r="G951" s="94" t="s">
        <v>586</v>
      </c>
      <c r="H951" s="94" t="s">
        <v>586</v>
      </c>
      <c r="I951" s="94" t="s">
        <v>827</v>
      </c>
      <c r="J951" s="94" t="s">
        <v>586</v>
      </c>
      <c r="M951" s="93"/>
      <c r="N951" s="93"/>
    </row>
    <row r="952" spans="1:14" x14ac:dyDescent="0.25">
      <c r="A952" s="94" t="s">
        <v>3317</v>
      </c>
      <c r="B952" s="94" t="s">
        <v>1504</v>
      </c>
      <c r="C952" s="94" t="s">
        <v>1364</v>
      </c>
      <c r="D952" s="94" t="s">
        <v>949</v>
      </c>
      <c r="E952" s="94" t="s">
        <v>1160</v>
      </c>
      <c r="F952" s="94" t="s">
        <v>827</v>
      </c>
      <c r="G952" s="94" t="s">
        <v>586</v>
      </c>
      <c r="H952" s="94" t="s">
        <v>586</v>
      </c>
      <c r="I952" s="94" t="s">
        <v>827</v>
      </c>
      <c r="J952" s="94" t="s">
        <v>586</v>
      </c>
      <c r="M952" s="93"/>
      <c r="N952" s="93"/>
    </row>
    <row r="953" spans="1:14" x14ac:dyDescent="0.25">
      <c r="A953" s="94" t="s">
        <v>3318</v>
      </c>
      <c r="B953" s="94" t="s">
        <v>1504</v>
      </c>
      <c r="C953" s="94" t="s">
        <v>1364</v>
      </c>
      <c r="D953" s="94" t="s">
        <v>949</v>
      </c>
      <c r="E953" s="94" t="s">
        <v>1160</v>
      </c>
      <c r="F953" s="94" t="s">
        <v>827</v>
      </c>
      <c r="G953" s="94" t="s">
        <v>586</v>
      </c>
      <c r="H953" s="94" t="s">
        <v>586</v>
      </c>
      <c r="I953" s="94" t="s">
        <v>827</v>
      </c>
      <c r="J953" s="94" t="s">
        <v>586</v>
      </c>
      <c r="M953" s="93"/>
      <c r="N953" s="93"/>
    </row>
    <row r="954" spans="1:14" x14ac:dyDescent="0.25">
      <c r="A954" s="94" t="s">
        <v>3319</v>
      </c>
      <c r="B954" s="94" t="s">
        <v>1504</v>
      </c>
      <c r="C954" s="94" t="s">
        <v>1364</v>
      </c>
      <c r="D954" s="94" t="s">
        <v>950</v>
      </c>
      <c r="E954" s="94" t="s">
        <v>1160</v>
      </c>
      <c r="F954" s="94" t="s">
        <v>827</v>
      </c>
      <c r="G954" s="94" t="s">
        <v>586</v>
      </c>
      <c r="H954" s="94" t="s">
        <v>586</v>
      </c>
      <c r="I954" s="94" t="s">
        <v>586</v>
      </c>
      <c r="J954" s="94" t="s">
        <v>586</v>
      </c>
      <c r="M954" s="93"/>
      <c r="N954" s="93"/>
    </row>
    <row r="955" spans="1:14" x14ac:dyDescent="0.25">
      <c r="A955" s="94" t="s">
        <v>3320</v>
      </c>
      <c r="B955" s="94" t="s">
        <v>1504</v>
      </c>
      <c r="C955" s="94" t="s">
        <v>1364</v>
      </c>
      <c r="D955" s="94" t="s">
        <v>950</v>
      </c>
      <c r="E955" s="94" t="s">
        <v>1160</v>
      </c>
      <c r="F955" s="94" t="s">
        <v>586</v>
      </c>
      <c r="G955" s="94" t="s">
        <v>586</v>
      </c>
      <c r="H955" s="94" t="s">
        <v>586</v>
      </c>
      <c r="I955" s="94" t="s">
        <v>586</v>
      </c>
      <c r="J955" s="94" t="s">
        <v>586</v>
      </c>
      <c r="M955" s="93"/>
      <c r="N955" s="93"/>
    </row>
    <row r="956" spans="1:14" x14ac:dyDescent="0.25">
      <c r="A956" s="94" t="s">
        <v>3321</v>
      </c>
      <c r="B956" s="94" t="s">
        <v>1504</v>
      </c>
      <c r="C956" s="94" t="s">
        <v>1364</v>
      </c>
      <c r="D956" s="94" t="s">
        <v>950</v>
      </c>
      <c r="E956" s="94" t="s">
        <v>1160</v>
      </c>
      <c r="F956" s="94" t="s">
        <v>586</v>
      </c>
      <c r="G956" s="94" t="s">
        <v>586</v>
      </c>
      <c r="H956" s="94" t="s">
        <v>586</v>
      </c>
      <c r="I956" s="94" t="s">
        <v>586</v>
      </c>
      <c r="J956" s="94" t="s">
        <v>586</v>
      </c>
      <c r="M956" s="93"/>
      <c r="N956" s="93"/>
    </row>
    <row r="957" spans="1:14" x14ac:dyDescent="0.25">
      <c r="A957" s="94" t="s">
        <v>3322</v>
      </c>
      <c r="B957" s="94" t="s">
        <v>1505</v>
      </c>
      <c r="C957" s="94" t="s">
        <v>1389</v>
      </c>
      <c r="D957" s="94" t="s">
        <v>950</v>
      </c>
      <c r="E957" s="94" t="s">
        <v>1160</v>
      </c>
      <c r="F957" s="94" t="s">
        <v>827</v>
      </c>
      <c r="G957" s="94" t="s">
        <v>586</v>
      </c>
      <c r="H957" s="94" t="s">
        <v>586</v>
      </c>
      <c r="I957" s="94" t="s">
        <v>586</v>
      </c>
      <c r="J957" s="94" t="s">
        <v>586</v>
      </c>
      <c r="M957" s="93"/>
      <c r="N957" s="93"/>
    </row>
    <row r="958" spans="1:14" x14ac:dyDescent="0.25">
      <c r="A958" s="94" t="s">
        <v>3323</v>
      </c>
      <c r="B958" s="94" t="s">
        <v>1505</v>
      </c>
      <c r="C958" s="94" t="s">
        <v>1389</v>
      </c>
      <c r="D958" s="94" t="s">
        <v>950</v>
      </c>
      <c r="E958" s="94" t="s">
        <v>1160</v>
      </c>
      <c r="F958" s="94" t="s">
        <v>827</v>
      </c>
      <c r="G958" s="94" t="s">
        <v>586</v>
      </c>
      <c r="H958" s="94" t="s">
        <v>586</v>
      </c>
      <c r="I958" s="94" t="s">
        <v>586</v>
      </c>
      <c r="J958" s="94" t="s">
        <v>586</v>
      </c>
      <c r="M958" s="93"/>
      <c r="N958" s="93"/>
    </row>
    <row r="959" spans="1:14" x14ac:dyDescent="0.25">
      <c r="A959" s="94" t="s">
        <v>3324</v>
      </c>
      <c r="B959" s="94" t="s">
        <v>1505</v>
      </c>
      <c r="C959" s="94" t="s">
        <v>1389</v>
      </c>
      <c r="D959" s="94" t="s">
        <v>950</v>
      </c>
      <c r="E959" s="94" t="s">
        <v>1160</v>
      </c>
      <c r="F959" s="94" t="s">
        <v>827</v>
      </c>
      <c r="G959" s="94" t="s">
        <v>586</v>
      </c>
      <c r="H959" s="94" t="s">
        <v>586</v>
      </c>
      <c r="I959" s="94" t="s">
        <v>586</v>
      </c>
      <c r="J959" s="94" t="s">
        <v>586</v>
      </c>
      <c r="M959" s="93"/>
      <c r="N959" s="93"/>
    </row>
    <row r="960" spans="1:14" x14ac:dyDescent="0.25">
      <c r="A960" s="94" t="s">
        <v>3325</v>
      </c>
      <c r="B960" s="94" t="s">
        <v>1506</v>
      </c>
      <c r="C960" s="94" t="s">
        <v>1391</v>
      </c>
      <c r="D960" s="94" t="s">
        <v>952</v>
      </c>
      <c r="E960" s="94" t="s">
        <v>1160</v>
      </c>
      <c r="F960" s="94" t="s">
        <v>827</v>
      </c>
      <c r="G960" s="94" t="s">
        <v>586</v>
      </c>
      <c r="H960" s="94" t="s">
        <v>586</v>
      </c>
      <c r="I960" s="94" t="s">
        <v>586</v>
      </c>
      <c r="J960" s="94" t="s">
        <v>586</v>
      </c>
      <c r="M960" s="93"/>
      <c r="N960" s="93"/>
    </row>
    <row r="961" spans="1:14" x14ac:dyDescent="0.25">
      <c r="A961" s="94" t="s">
        <v>3326</v>
      </c>
      <c r="B961" s="94" t="s">
        <v>1506</v>
      </c>
      <c r="C961" s="94" t="s">
        <v>1391</v>
      </c>
      <c r="D961" s="94" t="s">
        <v>952</v>
      </c>
      <c r="E961" s="94" t="s">
        <v>1160</v>
      </c>
      <c r="F961" s="94" t="s">
        <v>827</v>
      </c>
      <c r="G961" s="94" t="s">
        <v>586</v>
      </c>
      <c r="H961" s="94" t="s">
        <v>586</v>
      </c>
      <c r="I961" s="94" t="s">
        <v>586</v>
      </c>
      <c r="J961" s="94" t="s">
        <v>586</v>
      </c>
      <c r="M961" s="93"/>
      <c r="N961" s="93"/>
    </row>
    <row r="962" spans="1:14" x14ac:dyDescent="0.25">
      <c r="A962" s="94" t="s">
        <v>1711</v>
      </c>
      <c r="B962" s="94" t="s">
        <v>1506</v>
      </c>
      <c r="C962" s="94" t="s">
        <v>1391</v>
      </c>
      <c r="D962" s="94" t="s">
        <v>952</v>
      </c>
      <c r="E962" s="94" t="s">
        <v>1160</v>
      </c>
      <c r="F962" s="94" t="s">
        <v>586</v>
      </c>
      <c r="G962" s="94" t="s">
        <v>586</v>
      </c>
      <c r="H962" s="94" t="s">
        <v>586</v>
      </c>
      <c r="I962" s="94" t="s">
        <v>586</v>
      </c>
      <c r="J962" s="94" t="s">
        <v>586</v>
      </c>
      <c r="M962" s="93"/>
      <c r="N962" s="93"/>
    </row>
    <row r="963" spans="1:14" x14ac:dyDescent="0.25">
      <c r="A963" s="94" t="s">
        <v>3327</v>
      </c>
      <c r="B963" s="94" t="s">
        <v>1505</v>
      </c>
      <c r="C963" s="94" t="s">
        <v>1389</v>
      </c>
      <c r="D963" s="94" t="s">
        <v>952</v>
      </c>
      <c r="E963" s="94" t="s">
        <v>1160</v>
      </c>
      <c r="F963" s="94" t="s">
        <v>586</v>
      </c>
      <c r="G963" s="94" t="s">
        <v>586</v>
      </c>
      <c r="H963" s="94" t="s">
        <v>586</v>
      </c>
      <c r="I963" s="94" t="s">
        <v>586</v>
      </c>
      <c r="J963" s="94" t="s">
        <v>586</v>
      </c>
      <c r="M963" s="93"/>
      <c r="N963" s="93"/>
    </row>
    <row r="964" spans="1:14" x14ac:dyDescent="0.25">
      <c r="A964" s="94" t="s">
        <v>1712</v>
      </c>
      <c r="B964" s="94" t="s">
        <v>1507</v>
      </c>
      <c r="C964" s="94" t="s">
        <v>1478</v>
      </c>
      <c r="D964" s="94" t="s">
        <v>952</v>
      </c>
      <c r="E964" s="94" t="s">
        <v>1160</v>
      </c>
      <c r="F964" s="94" t="s">
        <v>586</v>
      </c>
      <c r="G964" s="94" t="s">
        <v>586</v>
      </c>
      <c r="H964" s="94" t="s">
        <v>586</v>
      </c>
      <c r="I964" s="94" t="s">
        <v>586</v>
      </c>
      <c r="J964" s="94" t="s">
        <v>586</v>
      </c>
      <c r="M964" s="93"/>
      <c r="N964" s="93"/>
    </row>
    <row r="965" spans="1:14" x14ac:dyDescent="0.25">
      <c r="A965" s="94" t="s">
        <v>3328</v>
      </c>
      <c r="B965" s="94" t="s">
        <v>1505</v>
      </c>
      <c r="C965" s="94" t="s">
        <v>1389</v>
      </c>
      <c r="D965" s="94" t="s">
        <v>952</v>
      </c>
      <c r="E965" s="94" t="s">
        <v>1160</v>
      </c>
      <c r="F965" s="94" t="s">
        <v>586</v>
      </c>
      <c r="G965" s="94" t="s">
        <v>586</v>
      </c>
      <c r="H965" s="94" t="s">
        <v>586</v>
      </c>
      <c r="I965" s="94" t="s">
        <v>586</v>
      </c>
      <c r="J965" s="94" t="s">
        <v>586</v>
      </c>
      <c r="M965" s="93"/>
      <c r="N965" s="93"/>
    </row>
    <row r="966" spans="1:14" x14ac:dyDescent="0.25">
      <c r="A966" s="94" t="s">
        <v>3329</v>
      </c>
      <c r="B966" s="94" t="s">
        <v>1504</v>
      </c>
      <c r="C966" s="94" t="s">
        <v>1364</v>
      </c>
      <c r="D966" s="94" t="s">
        <v>948</v>
      </c>
      <c r="E966" s="94" t="s">
        <v>1160</v>
      </c>
      <c r="F966" s="94" t="s">
        <v>827</v>
      </c>
      <c r="G966" s="94" t="s">
        <v>586</v>
      </c>
      <c r="H966" s="94" t="s">
        <v>586</v>
      </c>
      <c r="I966" s="94" t="s">
        <v>827</v>
      </c>
      <c r="J966" s="94" t="s">
        <v>586</v>
      </c>
      <c r="M966" s="93"/>
      <c r="N966" s="93"/>
    </row>
    <row r="967" spans="1:14" x14ac:dyDescent="0.25">
      <c r="A967" s="94" t="s">
        <v>3330</v>
      </c>
      <c r="B967" s="94" t="s">
        <v>1504</v>
      </c>
      <c r="C967" s="94" t="s">
        <v>1364</v>
      </c>
      <c r="D967" s="94" t="s">
        <v>949</v>
      </c>
      <c r="E967" s="94" t="s">
        <v>1160</v>
      </c>
      <c r="F967" s="94" t="s">
        <v>827</v>
      </c>
      <c r="G967" s="94" t="s">
        <v>586</v>
      </c>
      <c r="H967" s="94" t="s">
        <v>586</v>
      </c>
      <c r="I967" s="94" t="s">
        <v>827</v>
      </c>
      <c r="J967" s="94" t="s">
        <v>586</v>
      </c>
      <c r="M967" s="93"/>
      <c r="N967" s="93"/>
    </row>
    <row r="968" spans="1:14" x14ac:dyDescent="0.25">
      <c r="A968" s="94" t="s">
        <v>3331</v>
      </c>
      <c r="B968" s="94" t="s">
        <v>1504</v>
      </c>
      <c r="C968" s="94" t="s">
        <v>1364</v>
      </c>
      <c r="D968" s="94" t="s">
        <v>949</v>
      </c>
      <c r="E968" s="94" t="s">
        <v>1160</v>
      </c>
      <c r="F968" s="94" t="s">
        <v>827</v>
      </c>
      <c r="G968" s="94" t="s">
        <v>586</v>
      </c>
      <c r="H968" s="94" t="s">
        <v>586</v>
      </c>
      <c r="I968" s="94" t="s">
        <v>827</v>
      </c>
      <c r="J968" s="94" t="s">
        <v>586</v>
      </c>
      <c r="M968" s="93"/>
      <c r="N968" s="93"/>
    </row>
    <row r="969" spans="1:14" x14ac:dyDescent="0.25">
      <c r="A969" s="94" t="s">
        <v>3332</v>
      </c>
      <c r="B969" s="94" t="s">
        <v>1504</v>
      </c>
      <c r="C969" s="94" t="s">
        <v>1364</v>
      </c>
      <c r="D969" s="94" t="s">
        <v>950</v>
      </c>
      <c r="E969" s="94" t="s">
        <v>1160</v>
      </c>
      <c r="F969" s="94" t="s">
        <v>827</v>
      </c>
      <c r="G969" s="94" t="s">
        <v>586</v>
      </c>
      <c r="H969" s="94" t="s">
        <v>586</v>
      </c>
      <c r="I969" s="94" t="s">
        <v>586</v>
      </c>
      <c r="J969" s="94" t="s">
        <v>586</v>
      </c>
      <c r="M969" s="93"/>
      <c r="N969" s="93"/>
    </row>
    <row r="970" spans="1:14" x14ac:dyDescent="0.25">
      <c r="A970" s="94" t="s">
        <v>3333</v>
      </c>
      <c r="B970" s="94" t="s">
        <v>1504</v>
      </c>
      <c r="C970" s="94" t="s">
        <v>1364</v>
      </c>
      <c r="D970" s="94" t="s">
        <v>950</v>
      </c>
      <c r="E970" s="94" t="s">
        <v>1160</v>
      </c>
      <c r="F970" s="94" t="s">
        <v>827</v>
      </c>
      <c r="G970" s="94" t="s">
        <v>586</v>
      </c>
      <c r="H970" s="94" t="s">
        <v>586</v>
      </c>
      <c r="I970" s="94" t="s">
        <v>586</v>
      </c>
      <c r="J970" s="94" t="s">
        <v>586</v>
      </c>
      <c r="M970" s="93"/>
      <c r="N970" s="93"/>
    </row>
    <row r="971" spans="1:14" x14ac:dyDescent="0.25">
      <c r="A971" s="94" t="s">
        <v>3334</v>
      </c>
      <c r="B971" s="94" t="s">
        <v>1504</v>
      </c>
      <c r="C971" s="94" t="s">
        <v>1364</v>
      </c>
      <c r="D971" s="94" t="s">
        <v>950</v>
      </c>
      <c r="E971" s="94" t="s">
        <v>1160</v>
      </c>
      <c r="F971" s="94" t="s">
        <v>827</v>
      </c>
      <c r="G971" s="94" t="s">
        <v>586</v>
      </c>
      <c r="H971" s="94" t="s">
        <v>586</v>
      </c>
      <c r="I971" s="94" t="s">
        <v>586</v>
      </c>
      <c r="J971" s="94" t="s">
        <v>586</v>
      </c>
      <c r="M971" s="93"/>
      <c r="N971" s="93"/>
    </row>
    <row r="972" spans="1:14" x14ac:dyDescent="0.25">
      <c r="A972" s="94" t="s">
        <v>3335</v>
      </c>
      <c r="B972" s="94" t="s">
        <v>1508</v>
      </c>
      <c r="C972" s="94" t="s">
        <v>1397</v>
      </c>
      <c r="D972" s="94" t="s">
        <v>950</v>
      </c>
      <c r="E972" s="94" t="s">
        <v>1160</v>
      </c>
      <c r="F972" s="94" t="s">
        <v>827</v>
      </c>
      <c r="G972" s="94" t="s">
        <v>586</v>
      </c>
      <c r="H972" s="94" t="s">
        <v>586</v>
      </c>
      <c r="I972" s="94" t="s">
        <v>586</v>
      </c>
      <c r="J972" s="94" t="s">
        <v>586</v>
      </c>
      <c r="M972" s="93"/>
      <c r="N972" s="93"/>
    </row>
    <row r="973" spans="1:14" x14ac:dyDescent="0.25">
      <c r="A973" s="94" t="s">
        <v>1713</v>
      </c>
      <c r="B973" s="94" t="s">
        <v>1508</v>
      </c>
      <c r="C973" s="94" t="s">
        <v>1397</v>
      </c>
      <c r="D973" s="94" t="s">
        <v>950</v>
      </c>
      <c r="E973" s="94" t="s">
        <v>1160</v>
      </c>
      <c r="F973" s="94" t="s">
        <v>586</v>
      </c>
      <c r="G973" s="94" t="s">
        <v>586</v>
      </c>
      <c r="H973" s="94" t="s">
        <v>586</v>
      </c>
      <c r="I973" s="94" t="s">
        <v>586</v>
      </c>
      <c r="J973" s="94" t="s">
        <v>586</v>
      </c>
      <c r="M973" s="93"/>
      <c r="N973" s="93"/>
    </row>
    <row r="974" spans="1:14" x14ac:dyDescent="0.25">
      <c r="A974" s="94" t="s">
        <v>3336</v>
      </c>
      <c r="B974" s="94" t="s">
        <v>1505</v>
      </c>
      <c r="C974" s="94" t="s">
        <v>1389</v>
      </c>
      <c r="D974" s="94" t="s">
        <v>950</v>
      </c>
      <c r="E974" s="94" t="s">
        <v>1160</v>
      </c>
      <c r="F974" s="94" t="s">
        <v>827</v>
      </c>
      <c r="G974" s="94" t="s">
        <v>586</v>
      </c>
      <c r="H974" s="94" t="s">
        <v>586</v>
      </c>
      <c r="I974" s="94" t="s">
        <v>586</v>
      </c>
      <c r="J974" s="94" t="s">
        <v>586</v>
      </c>
      <c r="M974" s="93"/>
      <c r="N974" s="93"/>
    </row>
    <row r="975" spans="1:14" x14ac:dyDescent="0.25">
      <c r="A975" s="94" t="s">
        <v>3337</v>
      </c>
      <c r="B975" s="94" t="s">
        <v>1505</v>
      </c>
      <c r="C975" s="94" t="s">
        <v>1389</v>
      </c>
      <c r="D975" s="94" t="s">
        <v>950</v>
      </c>
      <c r="E975" s="94" t="s">
        <v>1160</v>
      </c>
      <c r="F975" s="94" t="s">
        <v>827</v>
      </c>
      <c r="G975" s="94" t="s">
        <v>586</v>
      </c>
      <c r="H975" s="94" t="s">
        <v>586</v>
      </c>
      <c r="I975" s="94" t="s">
        <v>586</v>
      </c>
      <c r="J975" s="94" t="s">
        <v>586</v>
      </c>
      <c r="M975" s="93"/>
      <c r="N975" s="93"/>
    </row>
    <row r="976" spans="1:14" x14ac:dyDescent="0.25">
      <c r="A976" s="94" t="s">
        <v>3338</v>
      </c>
      <c r="B976" s="94" t="s">
        <v>1506</v>
      </c>
      <c r="C976" s="94" t="s">
        <v>1391</v>
      </c>
      <c r="D976" s="94" t="s">
        <v>952</v>
      </c>
      <c r="E976" s="94" t="s">
        <v>1160</v>
      </c>
      <c r="F976" s="94" t="s">
        <v>827</v>
      </c>
      <c r="G976" s="94" t="s">
        <v>586</v>
      </c>
      <c r="H976" s="94" t="s">
        <v>586</v>
      </c>
      <c r="I976" s="94" t="s">
        <v>586</v>
      </c>
      <c r="J976" s="94" t="s">
        <v>586</v>
      </c>
      <c r="M976" s="93"/>
      <c r="N976" s="93"/>
    </row>
    <row r="977" spans="1:14" x14ac:dyDescent="0.25">
      <c r="A977" s="94" t="s">
        <v>1714</v>
      </c>
      <c r="B977" s="94" t="s">
        <v>1506</v>
      </c>
      <c r="C977" s="94" t="s">
        <v>1391</v>
      </c>
      <c r="D977" s="94" t="s">
        <v>952</v>
      </c>
      <c r="E977" s="94" t="s">
        <v>1160</v>
      </c>
      <c r="F977" s="94" t="s">
        <v>586</v>
      </c>
      <c r="G977" s="94" t="s">
        <v>586</v>
      </c>
      <c r="H977" s="94" t="s">
        <v>586</v>
      </c>
      <c r="I977" s="94" t="s">
        <v>586</v>
      </c>
      <c r="J977" s="94" t="s">
        <v>586</v>
      </c>
      <c r="M977" s="93"/>
      <c r="N977" s="93"/>
    </row>
    <row r="978" spans="1:14" x14ac:dyDescent="0.25">
      <c r="A978" s="94" t="s">
        <v>1715</v>
      </c>
      <c r="B978" s="94" t="s">
        <v>1507</v>
      </c>
      <c r="C978" s="94" t="s">
        <v>1478</v>
      </c>
      <c r="D978" s="94" t="s">
        <v>952</v>
      </c>
      <c r="E978" s="94" t="s">
        <v>1160</v>
      </c>
      <c r="F978" s="94" t="s">
        <v>586</v>
      </c>
      <c r="G978" s="94" t="s">
        <v>586</v>
      </c>
      <c r="H978" s="94" t="s">
        <v>586</v>
      </c>
      <c r="I978" s="94" t="s">
        <v>586</v>
      </c>
      <c r="J978" s="94" t="s">
        <v>586</v>
      </c>
      <c r="M978" s="93"/>
      <c r="N978" s="93"/>
    </row>
    <row r="979" spans="1:14" x14ac:dyDescent="0.25">
      <c r="A979" s="94" t="s">
        <v>1716</v>
      </c>
      <c r="B979" s="94" t="s">
        <v>1505</v>
      </c>
      <c r="C979" s="94" t="s">
        <v>1389</v>
      </c>
      <c r="D979" s="94" t="s">
        <v>952</v>
      </c>
      <c r="E979" s="94" t="s">
        <v>1160</v>
      </c>
      <c r="F979" s="94" t="s">
        <v>586</v>
      </c>
      <c r="G979" s="94" t="s">
        <v>586</v>
      </c>
      <c r="H979" s="94" t="s">
        <v>586</v>
      </c>
      <c r="I979" s="94" t="s">
        <v>586</v>
      </c>
      <c r="J979" s="94" t="s">
        <v>586</v>
      </c>
      <c r="M979" s="93"/>
      <c r="N979" s="93"/>
    </row>
    <row r="980" spans="1:14" x14ac:dyDescent="0.25">
      <c r="A980" s="94" t="s">
        <v>3339</v>
      </c>
      <c r="B980" s="94" t="s">
        <v>1505</v>
      </c>
      <c r="C980" s="94" t="s">
        <v>1389</v>
      </c>
      <c r="D980" s="94" t="s">
        <v>949</v>
      </c>
      <c r="E980" s="94" t="s">
        <v>1160</v>
      </c>
      <c r="F980" s="94" t="s">
        <v>827</v>
      </c>
      <c r="G980" s="94" t="s">
        <v>586</v>
      </c>
      <c r="H980" s="94" t="s">
        <v>586</v>
      </c>
      <c r="I980" s="94" t="s">
        <v>827</v>
      </c>
      <c r="J980" s="94" t="s">
        <v>586</v>
      </c>
      <c r="M980" s="93"/>
      <c r="N980" s="93"/>
    </row>
    <row r="981" spans="1:14" x14ac:dyDescent="0.25">
      <c r="A981" s="94" t="s">
        <v>3340</v>
      </c>
      <c r="B981" s="94" t="s">
        <v>1506</v>
      </c>
      <c r="C981" s="94" t="s">
        <v>1391</v>
      </c>
      <c r="D981" s="94" t="s">
        <v>951</v>
      </c>
      <c r="E981" s="94" t="s">
        <v>1160</v>
      </c>
      <c r="F981" s="94" t="s">
        <v>827</v>
      </c>
      <c r="G981" s="94" t="s">
        <v>586</v>
      </c>
      <c r="H981" s="94" t="s">
        <v>586</v>
      </c>
      <c r="I981" s="94" t="s">
        <v>586</v>
      </c>
      <c r="J981" s="94" t="s">
        <v>586</v>
      </c>
      <c r="M981" s="93"/>
      <c r="N981" s="93"/>
    </row>
    <row r="982" spans="1:14" x14ac:dyDescent="0.25">
      <c r="A982" s="94" t="s">
        <v>3341</v>
      </c>
      <c r="B982" s="94" t="s">
        <v>1505</v>
      </c>
      <c r="C982" s="94" t="s">
        <v>1389</v>
      </c>
      <c r="D982" s="94" t="s">
        <v>949</v>
      </c>
      <c r="E982" s="94" t="s">
        <v>1160</v>
      </c>
      <c r="F982" s="94" t="s">
        <v>827</v>
      </c>
      <c r="G982" s="94" t="s">
        <v>586</v>
      </c>
      <c r="H982" s="94" t="s">
        <v>586</v>
      </c>
      <c r="I982" s="94" t="s">
        <v>827</v>
      </c>
      <c r="J982" s="94" t="s">
        <v>586</v>
      </c>
      <c r="M982" s="93"/>
      <c r="N982" s="93"/>
    </row>
    <row r="983" spans="1:14" x14ac:dyDescent="0.25">
      <c r="A983" s="94" t="s">
        <v>3342</v>
      </c>
      <c r="B983" s="94" t="s">
        <v>1506</v>
      </c>
      <c r="C983" s="94" t="s">
        <v>1391</v>
      </c>
      <c r="D983" s="94" t="s">
        <v>951</v>
      </c>
      <c r="E983" s="94" t="s">
        <v>1160</v>
      </c>
      <c r="F983" s="94" t="s">
        <v>827</v>
      </c>
      <c r="G983" s="94" t="s">
        <v>586</v>
      </c>
      <c r="H983" s="94" t="s">
        <v>586</v>
      </c>
      <c r="I983" s="94" t="s">
        <v>586</v>
      </c>
      <c r="J983" s="94" t="s">
        <v>586</v>
      </c>
      <c r="M983" s="93"/>
      <c r="N983" s="93"/>
    </row>
    <row r="984" spans="1:14" x14ac:dyDescent="0.25">
      <c r="A984" s="94" t="s">
        <v>3343</v>
      </c>
      <c r="B984" s="94" t="s">
        <v>1506</v>
      </c>
      <c r="C984" s="94" t="s">
        <v>1391</v>
      </c>
      <c r="D984" s="94" t="s">
        <v>951</v>
      </c>
      <c r="E984" s="94" t="s">
        <v>1160</v>
      </c>
      <c r="F984" s="94" t="s">
        <v>586</v>
      </c>
      <c r="G984" s="94" t="s">
        <v>586</v>
      </c>
      <c r="H984" s="94" t="s">
        <v>586</v>
      </c>
      <c r="I984" s="94" t="s">
        <v>586</v>
      </c>
      <c r="J984" s="94" t="s">
        <v>586</v>
      </c>
      <c r="M984" s="93"/>
      <c r="N984" s="93"/>
    </row>
    <row r="985" spans="1:14" x14ac:dyDescent="0.25">
      <c r="A985" s="94" t="s">
        <v>3344</v>
      </c>
      <c r="B985" s="94" t="s">
        <v>1504</v>
      </c>
      <c r="C985" s="94" t="s">
        <v>1364</v>
      </c>
      <c r="D985" s="94" t="s">
        <v>949</v>
      </c>
      <c r="E985" s="94" t="s">
        <v>1160</v>
      </c>
      <c r="F985" s="94" t="s">
        <v>827</v>
      </c>
      <c r="G985" s="94" t="s">
        <v>586</v>
      </c>
      <c r="H985" s="94" t="s">
        <v>586</v>
      </c>
      <c r="I985" s="94" t="s">
        <v>827</v>
      </c>
      <c r="J985" s="94" t="s">
        <v>586</v>
      </c>
      <c r="M985" s="93"/>
      <c r="N985" s="93"/>
    </row>
    <row r="986" spans="1:14" x14ac:dyDescent="0.25">
      <c r="A986" s="94" t="s">
        <v>3345</v>
      </c>
      <c r="B986" s="94" t="s">
        <v>1509</v>
      </c>
      <c r="C986" s="94" t="s">
        <v>1397</v>
      </c>
      <c r="D986" s="94" t="s">
        <v>893</v>
      </c>
      <c r="E986" s="94" t="s">
        <v>1162</v>
      </c>
      <c r="F986" s="94" t="s">
        <v>827</v>
      </c>
      <c r="G986" s="94" t="s">
        <v>586</v>
      </c>
      <c r="H986" s="94" t="s">
        <v>586</v>
      </c>
      <c r="I986" s="94" t="s">
        <v>586</v>
      </c>
      <c r="J986" s="94" t="s">
        <v>586</v>
      </c>
      <c r="M986" s="93"/>
      <c r="N986" s="93"/>
    </row>
    <row r="987" spans="1:14" x14ac:dyDescent="0.25">
      <c r="A987" s="94" t="s">
        <v>3346</v>
      </c>
      <c r="B987" s="94" t="s">
        <v>1509</v>
      </c>
      <c r="C987" s="94" t="s">
        <v>1397</v>
      </c>
      <c r="D987" s="94" t="s">
        <v>893</v>
      </c>
      <c r="E987" s="94" t="s">
        <v>1162</v>
      </c>
      <c r="F987" s="94" t="s">
        <v>586</v>
      </c>
      <c r="G987" s="94" t="s">
        <v>586</v>
      </c>
      <c r="H987" s="94" t="s">
        <v>586</v>
      </c>
      <c r="I987" s="94" t="s">
        <v>586</v>
      </c>
      <c r="J987" s="94" t="s">
        <v>586</v>
      </c>
      <c r="M987" s="93"/>
      <c r="N987" s="93"/>
    </row>
    <row r="988" spans="1:14" x14ac:dyDescent="0.25">
      <c r="A988" s="94" t="s">
        <v>3347</v>
      </c>
      <c r="B988" s="94" t="s">
        <v>1505</v>
      </c>
      <c r="C988" s="94" t="s">
        <v>1389</v>
      </c>
      <c r="D988" s="94" t="s">
        <v>950</v>
      </c>
      <c r="E988" s="94" t="s">
        <v>1160</v>
      </c>
      <c r="F988" s="94" t="s">
        <v>827</v>
      </c>
      <c r="G988" s="94" t="s">
        <v>586</v>
      </c>
      <c r="H988" s="94" t="s">
        <v>586</v>
      </c>
      <c r="I988" s="94" t="s">
        <v>586</v>
      </c>
      <c r="J988" s="94" t="s">
        <v>586</v>
      </c>
      <c r="M988" s="93"/>
      <c r="N988" s="93"/>
    </row>
    <row r="989" spans="1:14" x14ac:dyDescent="0.25">
      <c r="A989" s="94" t="s">
        <v>3348</v>
      </c>
      <c r="B989" s="94" t="s">
        <v>1505</v>
      </c>
      <c r="C989" s="94" t="s">
        <v>1389</v>
      </c>
      <c r="D989" s="94" t="s">
        <v>950</v>
      </c>
      <c r="E989" s="94" t="s">
        <v>1160</v>
      </c>
      <c r="F989" s="94" t="s">
        <v>827</v>
      </c>
      <c r="G989" s="94" t="s">
        <v>586</v>
      </c>
      <c r="H989" s="94" t="s">
        <v>586</v>
      </c>
      <c r="I989" s="94" t="s">
        <v>586</v>
      </c>
      <c r="J989" s="94" t="s">
        <v>586</v>
      </c>
      <c r="M989" s="93"/>
      <c r="N989" s="93"/>
    </row>
    <row r="990" spans="1:14" x14ac:dyDescent="0.25">
      <c r="A990" s="94" t="s">
        <v>1717</v>
      </c>
      <c r="B990" s="94" t="s">
        <v>1505</v>
      </c>
      <c r="C990" s="94" t="s">
        <v>1389</v>
      </c>
      <c r="D990" s="94" t="s">
        <v>950</v>
      </c>
      <c r="E990" s="94" t="s">
        <v>1160</v>
      </c>
      <c r="F990" s="94" t="s">
        <v>586</v>
      </c>
      <c r="G990" s="94" t="s">
        <v>586</v>
      </c>
      <c r="H990" s="94" t="s">
        <v>586</v>
      </c>
      <c r="I990" s="94" t="s">
        <v>586</v>
      </c>
      <c r="J990" s="94" t="s">
        <v>586</v>
      </c>
      <c r="M990" s="93"/>
      <c r="N990" s="93"/>
    </row>
    <row r="991" spans="1:14" x14ac:dyDescent="0.25">
      <c r="A991" s="94" t="s">
        <v>3349</v>
      </c>
      <c r="B991" s="94" t="s">
        <v>1509</v>
      </c>
      <c r="C991" s="94" t="s">
        <v>1397</v>
      </c>
      <c r="D991" s="94" t="s">
        <v>851</v>
      </c>
      <c r="E991" s="94" t="s">
        <v>1162</v>
      </c>
      <c r="F991" s="94" t="s">
        <v>827</v>
      </c>
      <c r="G991" s="94" t="s">
        <v>586</v>
      </c>
      <c r="H991" s="94" t="s">
        <v>586</v>
      </c>
      <c r="I991" s="94" t="s">
        <v>586</v>
      </c>
      <c r="J991" s="94" t="s">
        <v>586</v>
      </c>
      <c r="M991" s="93"/>
      <c r="N991" s="93"/>
    </row>
    <row r="992" spans="1:14" x14ac:dyDescent="0.25">
      <c r="A992" s="94" t="s">
        <v>3350</v>
      </c>
      <c r="B992" s="94" t="s">
        <v>1509</v>
      </c>
      <c r="C992" s="94" t="s">
        <v>1397</v>
      </c>
      <c r="D992" s="94" t="s">
        <v>851</v>
      </c>
      <c r="E992" s="94" t="s">
        <v>1162</v>
      </c>
      <c r="F992" s="94" t="s">
        <v>827</v>
      </c>
      <c r="G992" s="94" t="s">
        <v>586</v>
      </c>
      <c r="H992" s="94" t="s">
        <v>586</v>
      </c>
      <c r="I992" s="94" t="s">
        <v>586</v>
      </c>
      <c r="J992" s="94" t="s">
        <v>586</v>
      </c>
      <c r="M992" s="93"/>
      <c r="N992" s="93"/>
    </row>
    <row r="993" spans="1:14" x14ac:dyDescent="0.25">
      <c r="A993" s="94" t="s">
        <v>3351</v>
      </c>
      <c r="B993" s="94" t="s">
        <v>1509</v>
      </c>
      <c r="C993" s="94" t="s">
        <v>1397</v>
      </c>
      <c r="D993" s="94" t="s">
        <v>851</v>
      </c>
      <c r="E993" s="94" t="s">
        <v>1162</v>
      </c>
      <c r="F993" s="94" t="s">
        <v>827</v>
      </c>
      <c r="G993" s="94" t="s">
        <v>586</v>
      </c>
      <c r="H993" s="94" t="s">
        <v>586</v>
      </c>
      <c r="I993" s="94" t="s">
        <v>586</v>
      </c>
      <c r="J993" s="94" t="s">
        <v>586</v>
      </c>
      <c r="M993" s="93"/>
      <c r="N993" s="93"/>
    </row>
    <row r="994" spans="1:14" x14ac:dyDescent="0.25">
      <c r="A994" s="94" t="s">
        <v>1718</v>
      </c>
      <c r="B994" s="94" t="s">
        <v>1509</v>
      </c>
      <c r="C994" s="94" t="s">
        <v>1397</v>
      </c>
      <c r="D994" s="94" t="s">
        <v>851</v>
      </c>
      <c r="E994" s="94" t="s">
        <v>1162</v>
      </c>
      <c r="F994" s="94" t="s">
        <v>586</v>
      </c>
      <c r="G994" s="94" t="s">
        <v>586</v>
      </c>
      <c r="H994" s="94" t="s">
        <v>586</v>
      </c>
      <c r="I994" s="94" t="s">
        <v>586</v>
      </c>
      <c r="J994" s="94" t="s">
        <v>586</v>
      </c>
      <c r="M994" s="93"/>
      <c r="N994" s="93"/>
    </row>
    <row r="995" spans="1:14" x14ac:dyDescent="0.25">
      <c r="A995" s="94" t="s">
        <v>3352</v>
      </c>
      <c r="B995" s="94" t="s">
        <v>1505</v>
      </c>
      <c r="C995" s="94" t="s">
        <v>1389</v>
      </c>
      <c r="D995" s="94" t="s">
        <v>950</v>
      </c>
      <c r="E995" s="94" t="s">
        <v>1160</v>
      </c>
      <c r="F995" s="94" t="s">
        <v>827</v>
      </c>
      <c r="G995" s="94" t="s">
        <v>586</v>
      </c>
      <c r="H995" s="94" t="s">
        <v>586</v>
      </c>
      <c r="I995" s="94" t="s">
        <v>586</v>
      </c>
      <c r="J995" s="94" t="s">
        <v>586</v>
      </c>
      <c r="M995" s="93"/>
      <c r="N995" s="93"/>
    </row>
    <row r="996" spans="1:14" x14ac:dyDescent="0.25">
      <c r="A996" s="94" t="s">
        <v>3353</v>
      </c>
      <c r="B996" s="94" t="s">
        <v>1505</v>
      </c>
      <c r="C996" s="94" t="s">
        <v>1389</v>
      </c>
      <c r="D996" s="94" t="s">
        <v>950</v>
      </c>
      <c r="E996" s="94" t="s">
        <v>1160</v>
      </c>
      <c r="F996" s="94" t="s">
        <v>827</v>
      </c>
      <c r="G996" s="94" t="s">
        <v>586</v>
      </c>
      <c r="H996" s="94" t="s">
        <v>586</v>
      </c>
      <c r="I996" s="94" t="s">
        <v>586</v>
      </c>
      <c r="J996" s="94" t="s">
        <v>586</v>
      </c>
      <c r="M996" s="93"/>
      <c r="N996" s="93"/>
    </row>
    <row r="997" spans="1:14" x14ac:dyDescent="0.25">
      <c r="A997" s="94" t="s">
        <v>3354</v>
      </c>
      <c r="B997" s="94" t="s">
        <v>1505</v>
      </c>
      <c r="C997" s="94" t="s">
        <v>1389</v>
      </c>
      <c r="D997" s="94" t="s">
        <v>950</v>
      </c>
      <c r="E997" s="94" t="s">
        <v>1160</v>
      </c>
      <c r="F997" s="94" t="s">
        <v>586</v>
      </c>
      <c r="G997" s="94" t="s">
        <v>586</v>
      </c>
      <c r="H997" s="94" t="s">
        <v>586</v>
      </c>
      <c r="I997" s="94" t="s">
        <v>586</v>
      </c>
      <c r="J997" s="94" t="s">
        <v>586</v>
      </c>
      <c r="M997" s="93"/>
      <c r="N997" s="93"/>
    </row>
    <row r="998" spans="1:14" x14ac:dyDescent="0.25">
      <c r="A998" s="94" t="s">
        <v>3355</v>
      </c>
      <c r="B998" s="94" t="s">
        <v>1505</v>
      </c>
      <c r="C998" s="94" t="s">
        <v>1389</v>
      </c>
      <c r="D998" s="94" t="s">
        <v>950</v>
      </c>
      <c r="E998" s="94" t="s">
        <v>1160</v>
      </c>
      <c r="F998" s="94" t="s">
        <v>586</v>
      </c>
      <c r="G998" s="94" t="s">
        <v>586</v>
      </c>
      <c r="H998" s="94" t="s">
        <v>586</v>
      </c>
      <c r="I998" s="94" t="s">
        <v>586</v>
      </c>
      <c r="J998" s="94" t="s">
        <v>586</v>
      </c>
      <c r="M998" s="93"/>
      <c r="N998" s="93"/>
    </row>
    <row r="999" spans="1:14" x14ac:dyDescent="0.25">
      <c r="A999" s="94" t="s">
        <v>3356</v>
      </c>
      <c r="B999" s="94" t="s">
        <v>1508</v>
      </c>
      <c r="C999" s="94" t="s">
        <v>1397</v>
      </c>
      <c r="D999" s="94" t="s">
        <v>949</v>
      </c>
      <c r="E999" s="94" t="s">
        <v>1160</v>
      </c>
      <c r="F999" s="94" t="s">
        <v>827</v>
      </c>
      <c r="G999" s="94" t="s">
        <v>586</v>
      </c>
      <c r="H999" s="94" t="s">
        <v>586</v>
      </c>
      <c r="I999" s="94" t="s">
        <v>827</v>
      </c>
      <c r="J999" s="94" t="s">
        <v>586</v>
      </c>
      <c r="M999" s="93"/>
      <c r="N999" s="93"/>
    </row>
    <row r="1000" spans="1:14" x14ac:dyDescent="0.25">
      <c r="A1000" s="94" t="s">
        <v>3357</v>
      </c>
      <c r="B1000" s="94" t="s">
        <v>1508</v>
      </c>
      <c r="C1000" s="94" t="s">
        <v>1397</v>
      </c>
      <c r="D1000" s="94" t="s">
        <v>950</v>
      </c>
      <c r="E1000" s="94" t="s">
        <v>1160</v>
      </c>
      <c r="F1000" s="94" t="s">
        <v>827</v>
      </c>
      <c r="G1000" s="94" t="s">
        <v>586</v>
      </c>
      <c r="H1000" s="94" t="s">
        <v>586</v>
      </c>
      <c r="I1000" s="94" t="s">
        <v>586</v>
      </c>
      <c r="J1000" s="94" t="s">
        <v>586</v>
      </c>
      <c r="M1000" s="93"/>
      <c r="N1000" s="93"/>
    </row>
    <row r="1001" spans="1:14" x14ac:dyDescent="0.25">
      <c r="A1001" s="94" t="s">
        <v>3358</v>
      </c>
      <c r="B1001" s="94" t="s">
        <v>1508</v>
      </c>
      <c r="C1001" s="94" t="s">
        <v>1397</v>
      </c>
      <c r="D1001" s="94" t="s">
        <v>950</v>
      </c>
      <c r="E1001" s="94" t="s">
        <v>1160</v>
      </c>
      <c r="F1001" s="94" t="s">
        <v>827</v>
      </c>
      <c r="G1001" s="94" t="s">
        <v>586</v>
      </c>
      <c r="H1001" s="94" t="s">
        <v>586</v>
      </c>
      <c r="I1001" s="94" t="s">
        <v>586</v>
      </c>
      <c r="J1001" s="94" t="s">
        <v>586</v>
      </c>
      <c r="M1001" s="93"/>
      <c r="N1001" s="93"/>
    </row>
    <row r="1002" spans="1:14" x14ac:dyDescent="0.25">
      <c r="A1002" s="94" t="s">
        <v>1720</v>
      </c>
      <c r="B1002" s="94" t="s">
        <v>1508</v>
      </c>
      <c r="C1002" s="94" t="s">
        <v>1397</v>
      </c>
      <c r="D1002" s="94" t="s">
        <v>950</v>
      </c>
      <c r="E1002" s="94" t="s">
        <v>1160</v>
      </c>
      <c r="F1002" s="94" t="s">
        <v>586</v>
      </c>
      <c r="G1002" s="94" t="s">
        <v>586</v>
      </c>
      <c r="H1002" s="94" t="s">
        <v>586</v>
      </c>
      <c r="I1002" s="94" t="s">
        <v>586</v>
      </c>
      <c r="J1002" s="94" t="s">
        <v>586</v>
      </c>
      <c r="M1002" s="93"/>
      <c r="N1002" s="93"/>
    </row>
    <row r="1003" spans="1:14" x14ac:dyDescent="0.25">
      <c r="A1003" s="94" t="s">
        <v>3359</v>
      </c>
      <c r="B1003" s="94" t="s">
        <v>1508</v>
      </c>
      <c r="C1003" s="94" t="s">
        <v>1397</v>
      </c>
      <c r="D1003" s="94" t="s">
        <v>950</v>
      </c>
      <c r="E1003" s="94" t="s">
        <v>1160</v>
      </c>
      <c r="F1003" s="94" t="s">
        <v>827</v>
      </c>
      <c r="G1003" s="94" t="s">
        <v>586</v>
      </c>
      <c r="H1003" s="94" t="s">
        <v>586</v>
      </c>
      <c r="I1003" s="94" t="s">
        <v>586</v>
      </c>
      <c r="J1003" s="94" t="s">
        <v>586</v>
      </c>
      <c r="M1003" s="93"/>
      <c r="N1003" s="93"/>
    </row>
    <row r="1004" spans="1:14" x14ac:dyDescent="0.25">
      <c r="A1004" s="94" t="s">
        <v>3360</v>
      </c>
      <c r="B1004" s="94" t="s">
        <v>1508</v>
      </c>
      <c r="C1004" s="94" t="s">
        <v>1397</v>
      </c>
      <c r="D1004" s="94" t="s">
        <v>950</v>
      </c>
      <c r="E1004" s="94" t="s">
        <v>1160</v>
      </c>
      <c r="F1004" s="94" t="s">
        <v>827</v>
      </c>
      <c r="G1004" s="94" t="s">
        <v>586</v>
      </c>
      <c r="H1004" s="94" t="s">
        <v>586</v>
      </c>
      <c r="I1004" s="94" t="s">
        <v>586</v>
      </c>
      <c r="J1004" s="94" t="s">
        <v>586</v>
      </c>
      <c r="M1004" s="93"/>
      <c r="N1004" s="93"/>
    </row>
    <row r="1005" spans="1:14" x14ac:dyDescent="0.25">
      <c r="A1005" s="94" t="s">
        <v>3361</v>
      </c>
      <c r="B1005" s="94" t="s">
        <v>1504</v>
      </c>
      <c r="C1005" s="94" t="s">
        <v>1364</v>
      </c>
      <c r="D1005" s="94" t="s">
        <v>949</v>
      </c>
      <c r="E1005" s="94" t="s">
        <v>1160</v>
      </c>
      <c r="F1005" s="94" t="s">
        <v>827</v>
      </c>
      <c r="G1005" s="94" t="s">
        <v>586</v>
      </c>
      <c r="H1005" s="94" t="s">
        <v>586</v>
      </c>
      <c r="I1005" s="94" t="s">
        <v>827</v>
      </c>
      <c r="J1005" s="94" t="s">
        <v>586</v>
      </c>
      <c r="M1005" s="93"/>
      <c r="N1005" s="93"/>
    </row>
    <row r="1006" spans="1:14" x14ac:dyDescent="0.25">
      <c r="A1006" s="94" t="s">
        <v>3362</v>
      </c>
      <c r="B1006" s="94" t="s">
        <v>1504</v>
      </c>
      <c r="C1006" s="94" t="s">
        <v>1364</v>
      </c>
      <c r="D1006" s="94" t="s">
        <v>950</v>
      </c>
      <c r="E1006" s="94" t="s">
        <v>1160</v>
      </c>
      <c r="F1006" s="94" t="s">
        <v>827</v>
      </c>
      <c r="G1006" s="94" t="s">
        <v>586</v>
      </c>
      <c r="H1006" s="94" t="s">
        <v>586</v>
      </c>
      <c r="I1006" s="94" t="s">
        <v>586</v>
      </c>
      <c r="J1006" s="94" t="s">
        <v>586</v>
      </c>
      <c r="M1006" s="93"/>
      <c r="N1006" s="93"/>
    </row>
    <row r="1007" spans="1:14" x14ac:dyDescent="0.25">
      <c r="A1007" s="94" t="s">
        <v>3363</v>
      </c>
      <c r="B1007" s="94" t="s">
        <v>1503</v>
      </c>
      <c r="C1007" s="94" t="s">
        <v>1384</v>
      </c>
      <c r="D1007" s="94" t="s">
        <v>1066</v>
      </c>
      <c r="E1007" s="94" t="s">
        <v>1167</v>
      </c>
      <c r="F1007" s="94" t="s">
        <v>827</v>
      </c>
      <c r="G1007" s="94" t="s">
        <v>586</v>
      </c>
      <c r="H1007" s="94" t="s">
        <v>586</v>
      </c>
      <c r="I1007" s="94" t="s">
        <v>827</v>
      </c>
      <c r="J1007" s="94" t="s">
        <v>827</v>
      </c>
      <c r="M1007" s="93"/>
      <c r="N1007" s="93"/>
    </row>
    <row r="1008" spans="1:14" x14ac:dyDescent="0.25">
      <c r="A1008" s="94" t="s">
        <v>1721</v>
      </c>
      <c r="B1008" s="94" t="s">
        <v>1503</v>
      </c>
      <c r="C1008" s="94" t="s">
        <v>1384</v>
      </c>
      <c r="D1008" s="94" t="s">
        <v>1067</v>
      </c>
      <c r="E1008" s="94" t="s">
        <v>1168</v>
      </c>
      <c r="F1008" s="94" t="s">
        <v>586</v>
      </c>
      <c r="G1008" s="94" t="s">
        <v>586</v>
      </c>
      <c r="H1008" s="94" t="s">
        <v>586</v>
      </c>
      <c r="I1008" s="94" t="s">
        <v>586</v>
      </c>
      <c r="J1008" s="94" t="s">
        <v>586</v>
      </c>
      <c r="M1008" s="93"/>
      <c r="N1008" s="93"/>
    </row>
    <row r="1009" spans="1:14" x14ac:dyDescent="0.25">
      <c r="A1009" s="94" t="s">
        <v>3364</v>
      </c>
      <c r="B1009" s="94" t="s">
        <v>1510</v>
      </c>
      <c r="C1009" s="94" t="s">
        <v>1362</v>
      </c>
      <c r="D1009" s="94" t="s">
        <v>1067</v>
      </c>
      <c r="E1009" s="94" t="s">
        <v>1168</v>
      </c>
      <c r="F1009" s="94" t="s">
        <v>827</v>
      </c>
      <c r="G1009" s="94" t="s">
        <v>586</v>
      </c>
      <c r="H1009" s="94" t="s">
        <v>586</v>
      </c>
      <c r="I1009" s="94" t="s">
        <v>586</v>
      </c>
      <c r="J1009" s="94" t="s">
        <v>586</v>
      </c>
      <c r="M1009" s="93"/>
      <c r="N1009" s="93"/>
    </row>
    <row r="1010" spans="1:14" x14ac:dyDescent="0.25">
      <c r="A1010" s="94" t="s">
        <v>3365</v>
      </c>
      <c r="B1010" s="94" t="s">
        <v>1510</v>
      </c>
      <c r="C1010" s="94" t="s">
        <v>1362</v>
      </c>
      <c r="D1010" s="94" t="s">
        <v>1067</v>
      </c>
      <c r="E1010" s="94" t="s">
        <v>1168</v>
      </c>
      <c r="F1010" s="94" t="s">
        <v>586</v>
      </c>
      <c r="G1010" s="94" t="s">
        <v>586</v>
      </c>
      <c r="H1010" s="94" t="s">
        <v>586</v>
      </c>
      <c r="I1010" s="94" t="s">
        <v>586</v>
      </c>
      <c r="J1010" s="94" t="s">
        <v>586</v>
      </c>
      <c r="M1010" s="93"/>
      <c r="N1010" s="93"/>
    </row>
    <row r="1011" spans="1:14" x14ac:dyDescent="0.25">
      <c r="A1011" s="94" t="s">
        <v>3366</v>
      </c>
      <c r="B1011" s="94" t="s">
        <v>1510</v>
      </c>
      <c r="C1011" s="94" t="s">
        <v>1362</v>
      </c>
      <c r="D1011" s="94" t="s">
        <v>1067</v>
      </c>
      <c r="E1011" s="94" t="s">
        <v>1168</v>
      </c>
      <c r="F1011" s="94" t="s">
        <v>586</v>
      </c>
      <c r="G1011" s="94" t="s">
        <v>586</v>
      </c>
      <c r="H1011" s="94" t="s">
        <v>586</v>
      </c>
      <c r="I1011" s="94" t="s">
        <v>586</v>
      </c>
      <c r="J1011" s="94" t="s">
        <v>586</v>
      </c>
      <c r="M1011" s="93"/>
      <c r="N1011" s="93"/>
    </row>
    <row r="1012" spans="1:14" x14ac:dyDescent="0.25">
      <c r="A1012" s="94" t="s">
        <v>1722</v>
      </c>
      <c r="B1012" s="94" t="s">
        <v>1511</v>
      </c>
      <c r="C1012" s="94" t="s">
        <v>1362</v>
      </c>
      <c r="D1012" s="94" t="s">
        <v>1078</v>
      </c>
      <c r="E1012" s="94" t="s">
        <v>1161</v>
      </c>
      <c r="F1012" s="94" t="s">
        <v>586</v>
      </c>
      <c r="G1012" s="94" t="s">
        <v>586</v>
      </c>
      <c r="H1012" s="94" t="s">
        <v>586</v>
      </c>
      <c r="I1012" s="94" t="s">
        <v>586</v>
      </c>
      <c r="J1012" s="94" t="s">
        <v>586</v>
      </c>
      <c r="M1012" s="93"/>
      <c r="N1012" s="93"/>
    </row>
    <row r="1013" spans="1:14" x14ac:dyDescent="0.25">
      <c r="A1013" s="94" t="s">
        <v>1091</v>
      </c>
      <c r="B1013" s="94" t="s">
        <v>1512</v>
      </c>
      <c r="C1013" s="94" t="s">
        <v>1495</v>
      </c>
      <c r="D1013" s="94" t="s">
        <v>828</v>
      </c>
      <c r="E1013" s="94" t="s">
        <v>1136</v>
      </c>
      <c r="F1013" s="94" t="s">
        <v>827</v>
      </c>
      <c r="G1013" s="94" t="s">
        <v>586</v>
      </c>
      <c r="H1013" s="94" t="s">
        <v>586</v>
      </c>
      <c r="I1013" s="94" t="s">
        <v>586</v>
      </c>
      <c r="J1013" s="94" t="s">
        <v>586</v>
      </c>
      <c r="M1013" s="93"/>
      <c r="N1013" s="93"/>
    </row>
    <row r="1014" spans="1:14" x14ac:dyDescent="0.25">
      <c r="A1014" s="94" t="s">
        <v>1092</v>
      </c>
      <c r="B1014" s="94" t="s">
        <v>1512</v>
      </c>
      <c r="C1014" s="94" t="s">
        <v>1495</v>
      </c>
      <c r="D1014" s="94" t="s">
        <v>828</v>
      </c>
      <c r="E1014" s="94" t="s">
        <v>1136</v>
      </c>
      <c r="F1014" s="94" t="s">
        <v>827</v>
      </c>
      <c r="G1014" s="94" t="s">
        <v>586</v>
      </c>
      <c r="H1014" s="94" t="s">
        <v>586</v>
      </c>
      <c r="I1014" s="94" t="s">
        <v>586</v>
      </c>
      <c r="J1014" s="94" t="s">
        <v>586</v>
      </c>
      <c r="M1014" s="93"/>
      <c r="N1014" s="93"/>
    </row>
    <row r="1015" spans="1:14" x14ac:dyDescent="0.25">
      <c r="A1015" s="94" t="s">
        <v>3367</v>
      </c>
      <c r="B1015" s="94" t="s">
        <v>1512</v>
      </c>
      <c r="C1015" s="94" t="s">
        <v>1495</v>
      </c>
      <c r="D1015" s="94" t="s">
        <v>828</v>
      </c>
      <c r="E1015" s="94" t="s">
        <v>1136</v>
      </c>
      <c r="F1015" s="94" t="s">
        <v>827</v>
      </c>
      <c r="G1015" s="94" t="s">
        <v>586</v>
      </c>
      <c r="H1015" s="94" t="s">
        <v>586</v>
      </c>
      <c r="I1015" s="94" t="s">
        <v>586</v>
      </c>
      <c r="J1015" s="94" t="s">
        <v>586</v>
      </c>
      <c r="M1015" s="93"/>
      <c r="N1015" s="93"/>
    </row>
    <row r="1016" spans="1:14" x14ac:dyDescent="0.25">
      <c r="A1016" s="94" t="s">
        <v>3368</v>
      </c>
      <c r="B1016" s="94" t="s">
        <v>1512</v>
      </c>
      <c r="C1016" s="94" t="s">
        <v>1495</v>
      </c>
      <c r="D1016" s="94" t="s">
        <v>828</v>
      </c>
      <c r="E1016" s="94" t="s">
        <v>1136</v>
      </c>
      <c r="F1016" s="94" t="s">
        <v>827</v>
      </c>
      <c r="G1016" s="94" t="s">
        <v>586</v>
      </c>
      <c r="H1016" s="94" t="s">
        <v>586</v>
      </c>
      <c r="I1016" s="94" t="s">
        <v>586</v>
      </c>
      <c r="J1016" s="94" t="s">
        <v>586</v>
      </c>
      <c r="M1016" s="93"/>
      <c r="N1016" s="93"/>
    </row>
    <row r="1017" spans="1:14" x14ac:dyDescent="0.25">
      <c r="A1017" s="94" t="s">
        <v>1723</v>
      </c>
      <c r="B1017" s="94" t="s">
        <v>1512</v>
      </c>
      <c r="C1017" s="94" t="s">
        <v>1495</v>
      </c>
      <c r="D1017" s="94" t="s">
        <v>828</v>
      </c>
      <c r="E1017" s="94" t="s">
        <v>1136</v>
      </c>
      <c r="F1017" s="94" t="s">
        <v>586</v>
      </c>
      <c r="G1017" s="94" t="s">
        <v>586</v>
      </c>
      <c r="H1017" s="94" t="s">
        <v>586</v>
      </c>
      <c r="I1017" s="94" t="s">
        <v>586</v>
      </c>
      <c r="J1017" s="94" t="s">
        <v>586</v>
      </c>
      <c r="M1017" s="93"/>
      <c r="N1017" s="93"/>
    </row>
    <row r="1018" spans="1:14" x14ac:dyDescent="0.25">
      <c r="A1018" s="94" t="s">
        <v>3369</v>
      </c>
      <c r="B1018" s="94" t="s">
        <v>1512</v>
      </c>
      <c r="C1018" s="94" t="s">
        <v>1495</v>
      </c>
      <c r="D1018" s="94" t="s">
        <v>828</v>
      </c>
      <c r="E1018" s="94" t="s">
        <v>1136</v>
      </c>
      <c r="F1018" s="94" t="s">
        <v>827</v>
      </c>
      <c r="G1018" s="94" t="s">
        <v>586</v>
      </c>
      <c r="H1018" s="94" t="s">
        <v>586</v>
      </c>
      <c r="I1018" s="94" t="s">
        <v>586</v>
      </c>
      <c r="J1018" s="94" t="s">
        <v>586</v>
      </c>
      <c r="M1018" s="93"/>
      <c r="N1018" s="93"/>
    </row>
    <row r="1019" spans="1:14" x14ac:dyDescent="0.25">
      <c r="A1019" s="94" t="s">
        <v>3370</v>
      </c>
      <c r="B1019" s="94" t="s">
        <v>1512</v>
      </c>
      <c r="C1019" s="94" t="s">
        <v>1495</v>
      </c>
      <c r="D1019" s="94" t="s">
        <v>842</v>
      </c>
      <c r="E1019" s="94" t="s">
        <v>1136</v>
      </c>
      <c r="F1019" s="94" t="s">
        <v>827</v>
      </c>
      <c r="G1019" s="94" t="s">
        <v>586</v>
      </c>
      <c r="H1019" s="94" t="s">
        <v>586</v>
      </c>
      <c r="I1019" s="94" t="s">
        <v>827</v>
      </c>
      <c r="J1019" s="94" t="s">
        <v>586</v>
      </c>
      <c r="M1019" s="93"/>
      <c r="N1019" s="93"/>
    </row>
    <row r="1020" spans="1:14" x14ac:dyDescent="0.25">
      <c r="A1020" s="94" t="s">
        <v>3371</v>
      </c>
      <c r="B1020" s="94" t="s">
        <v>1512</v>
      </c>
      <c r="C1020" s="94" t="s">
        <v>1495</v>
      </c>
      <c r="D1020" s="94" t="s">
        <v>843</v>
      </c>
      <c r="E1020" s="94" t="s">
        <v>1136</v>
      </c>
      <c r="F1020" s="94" t="s">
        <v>586</v>
      </c>
      <c r="G1020" s="94" t="s">
        <v>586</v>
      </c>
      <c r="H1020" s="94" t="s">
        <v>586</v>
      </c>
      <c r="I1020" s="94" t="s">
        <v>586</v>
      </c>
      <c r="J1020" s="94" t="s">
        <v>586</v>
      </c>
      <c r="M1020" s="93"/>
      <c r="N1020" s="93"/>
    </row>
    <row r="1021" spans="1:14" x14ac:dyDescent="0.25">
      <c r="A1021" s="94" t="s">
        <v>1724</v>
      </c>
      <c r="B1021" s="94" t="s">
        <v>1512</v>
      </c>
      <c r="C1021" s="94" t="s">
        <v>1495</v>
      </c>
      <c r="D1021" s="94" t="s">
        <v>843</v>
      </c>
      <c r="E1021" s="94" t="s">
        <v>1136</v>
      </c>
      <c r="F1021" s="94" t="s">
        <v>586</v>
      </c>
      <c r="G1021" s="94" t="s">
        <v>586</v>
      </c>
      <c r="H1021" s="94" t="s">
        <v>586</v>
      </c>
      <c r="I1021" s="94" t="s">
        <v>586</v>
      </c>
      <c r="J1021" s="94" t="s">
        <v>586</v>
      </c>
      <c r="M1021" s="93"/>
      <c r="N1021" s="93"/>
    </row>
    <row r="1022" spans="1:14" x14ac:dyDescent="0.25">
      <c r="A1022" s="94" t="s">
        <v>3372</v>
      </c>
      <c r="B1022" s="94" t="s">
        <v>1512</v>
      </c>
      <c r="C1022" s="94" t="s">
        <v>1495</v>
      </c>
      <c r="D1022" s="94" t="s">
        <v>842</v>
      </c>
      <c r="E1022" s="94" t="s">
        <v>1136</v>
      </c>
      <c r="F1022" s="94" t="s">
        <v>827</v>
      </c>
      <c r="G1022" s="94" t="s">
        <v>586</v>
      </c>
      <c r="H1022" s="94" t="s">
        <v>586</v>
      </c>
      <c r="I1022" s="94" t="s">
        <v>827</v>
      </c>
      <c r="J1022" s="94" t="s">
        <v>586</v>
      </c>
      <c r="M1022" s="93"/>
      <c r="N1022" s="93"/>
    </row>
    <row r="1023" spans="1:14" x14ac:dyDescent="0.25">
      <c r="A1023" s="94" t="s">
        <v>3373</v>
      </c>
      <c r="B1023" s="94" t="s">
        <v>1512</v>
      </c>
      <c r="C1023" s="94" t="s">
        <v>1495</v>
      </c>
      <c r="D1023" s="94" t="s">
        <v>843</v>
      </c>
      <c r="E1023" s="94" t="s">
        <v>1136</v>
      </c>
      <c r="F1023" s="94" t="s">
        <v>827</v>
      </c>
      <c r="G1023" s="94" t="s">
        <v>586</v>
      </c>
      <c r="H1023" s="94" t="s">
        <v>586</v>
      </c>
      <c r="I1023" s="94" t="s">
        <v>586</v>
      </c>
      <c r="J1023" s="94" t="s">
        <v>586</v>
      </c>
      <c r="M1023" s="93"/>
      <c r="N1023" s="93"/>
    </row>
    <row r="1024" spans="1:14" x14ac:dyDescent="0.25">
      <c r="A1024" s="94" t="s">
        <v>3374</v>
      </c>
      <c r="B1024" s="94" t="s">
        <v>1512</v>
      </c>
      <c r="C1024" s="94" t="s">
        <v>1495</v>
      </c>
      <c r="D1024" s="94" t="s">
        <v>843</v>
      </c>
      <c r="E1024" s="94" t="s">
        <v>1136</v>
      </c>
      <c r="F1024" s="94" t="s">
        <v>827</v>
      </c>
      <c r="G1024" s="94" t="s">
        <v>586</v>
      </c>
      <c r="H1024" s="94" t="s">
        <v>586</v>
      </c>
      <c r="I1024" s="94" t="s">
        <v>586</v>
      </c>
      <c r="J1024" s="94" t="s">
        <v>586</v>
      </c>
      <c r="M1024" s="93"/>
      <c r="N1024" s="93"/>
    </row>
    <row r="1025" spans="1:14" x14ac:dyDescent="0.25">
      <c r="A1025" s="94" t="s">
        <v>1725</v>
      </c>
      <c r="B1025" s="94" t="s">
        <v>1512</v>
      </c>
      <c r="C1025" s="94" t="s">
        <v>1495</v>
      </c>
      <c r="D1025" s="94" t="s">
        <v>828</v>
      </c>
      <c r="E1025" s="94" t="s">
        <v>1136</v>
      </c>
      <c r="F1025" s="94" t="s">
        <v>586</v>
      </c>
      <c r="G1025" s="94" t="s">
        <v>586</v>
      </c>
      <c r="H1025" s="94" t="s">
        <v>586</v>
      </c>
      <c r="I1025" s="94" t="s">
        <v>586</v>
      </c>
      <c r="J1025" s="94" t="s">
        <v>586</v>
      </c>
      <c r="M1025" s="93"/>
      <c r="N1025" s="93"/>
    </row>
    <row r="1026" spans="1:14" x14ac:dyDescent="0.25">
      <c r="A1026" s="94" t="s">
        <v>3375</v>
      </c>
      <c r="B1026" s="94" t="s">
        <v>1512</v>
      </c>
      <c r="C1026" s="94" t="s">
        <v>1495</v>
      </c>
      <c r="D1026" s="94" t="s">
        <v>828</v>
      </c>
      <c r="E1026" s="94" t="s">
        <v>1136</v>
      </c>
      <c r="F1026" s="94" t="s">
        <v>827</v>
      </c>
      <c r="G1026" s="94" t="s">
        <v>586</v>
      </c>
      <c r="H1026" s="94" t="s">
        <v>586</v>
      </c>
      <c r="I1026" s="94" t="s">
        <v>586</v>
      </c>
      <c r="J1026" s="94" t="s">
        <v>586</v>
      </c>
      <c r="M1026" s="93"/>
      <c r="N1026" s="93"/>
    </row>
    <row r="1027" spans="1:14" x14ac:dyDescent="0.25">
      <c r="A1027" s="94" t="s">
        <v>3376</v>
      </c>
      <c r="B1027" s="94" t="s">
        <v>1513</v>
      </c>
      <c r="C1027" s="94" t="e">
        <v>#N/A</v>
      </c>
      <c r="D1027" s="94" t="s">
        <v>926</v>
      </c>
      <c r="E1027" s="94" t="s">
        <v>1165</v>
      </c>
      <c r="F1027" s="94" t="s">
        <v>827</v>
      </c>
      <c r="G1027" s="94" t="s">
        <v>586</v>
      </c>
      <c r="H1027" s="94" t="e">
        <v>#N/A</v>
      </c>
      <c r="I1027" s="94" t="s">
        <v>827</v>
      </c>
      <c r="J1027" s="94" t="s">
        <v>827</v>
      </c>
      <c r="M1027" s="93"/>
      <c r="N1027" s="93"/>
    </row>
    <row r="1028" spans="1:14" x14ac:dyDescent="0.25">
      <c r="A1028" s="94" t="s">
        <v>3377</v>
      </c>
      <c r="B1028" s="94" t="s">
        <v>1514</v>
      </c>
      <c r="C1028" s="94" t="s">
        <v>1515</v>
      </c>
      <c r="D1028" s="94" t="s">
        <v>918</v>
      </c>
      <c r="E1028" s="94" t="s">
        <v>1167</v>
      </c>
      <c r="F1028" s="94" t="s">
        <v>827</v>
      </c>
      <c r="G1028" s="94" t="s">
        <v>586</v>
      </c>
      <c r="H1028" s="94" t="s">
        <v>586</v>
      </c>
      <c r="I1028" s="94" t="s">
        <v>827</v>
      </c>
      <c r="J1028" s="94" t="s">
        <v>827</v>
      </c>
      <c r="M1028" s="93"/>
      <c r="N1028" s="93"/>
    </row>
    <row r="1029" spans="1:14" x14ac:dyDescent="0.25">
      <c r="A1029" s="94" t="s">
        <v>3378</v>
      </c>
      <c r="B1029" s="94" t="s">
        <v>1514</v>
      </c>
      <c r="C1029" s="94" t="s">
        <v>1515</v>
      </c>
      <c r="D1029" s="94" t="s">
        <v>918</v>
      </c>
      <c r="E1029" s="94" t="s">
        <v>1167</v>
      </c>
      <c r="F1029" s="94" t="s">
        <v>827</v>
      </c>
      <c r="G1029" s="94" t="s">
        <v>586</v>
      </c>
      <c r="H1029" s="94" t="s">
        <v>586</v>
      </c>
      <c r="I1029" s="94" t="s">
        <v>827</v>
      </c>
      <c r="J1029" s="94" t="s">
        <v>827</v>
      </c>
      <c r="M1029" s="93"/>
      <c r="N1029" s="93"/>
    </row>
    <row r="1030" spans="1:14" x14ac:dyDescent="0.25">
      <c r="A1030" s="94" t="s">
        <v>3379</v>
      </c>
      <c r="B1030" s="94" t="s">
        <v>1516</v>
      </c>
      <c r="C1030" s="94" t="s">
        <v>1515</v>
      </c>
      <c r="D1030" s="94" t="s">
        <v>863</v>
      </c>
      <c r="E1030" s="94" t="s">
        <v>1140</v>
      </c>
      <c r="F1030" s="94" t="s">
        <v>827</v>
      </c>
      <c r="G1030" s="94" t="s">
        <v>586</v>
      </c>
      <c r="H1030" s="94" t="s">
        <v>586</v>
      </c>
      <c r="I1030" s="94" t="s">
        <v>586</v>
      </c>
      <c r="J1030" s="94" t="s">
        <v>827</v>
      </c>
      <c r="M1030" s="93"/>
      <c r="N1030" s="93"/>
    </row>
    <row r="1031" spans="1:14" x14ac:dyDescent="0.25">
      <c r="A1031" s="94" t="s">
        <v>3380</v>
      </c>
      <c r="B1031" s="94" t="s">
        <v>1516</v>
      </c>
      <c r="C1031" s="94" t="s">
        <v>1515</v>
      </c>
      <c r="D1031" s="94" t="s">
        <v>863</v>
      </c>
      <c r="E1031" s="94" t="s">
        <v>1140</v>
      </c>
      <c r="F1031" s="94" t="s">
        <v>827</v>
      </c>
      <c r="G1031" s="94" t="s">
        <v>586</v>
      </c>
      <c r="H1031" s="94" t="s">
        <v>586</v>
      </c>
      <c r="I1031" s="94" t="s">
        <v>586</v>
      </c>
      <c r="J1031" s="94" t="s">
        <v>827</v>
      </c>
      <c r="M1031" s="93"/>
      <c r="N1031" s="93"/>
    </row>
    <row r="1032" spans="1:14" x14ac:dyDescent="0.25">
      <c r="A1032" s="94" t="s">
        <v>1726</v>
      </c>
      <c r="B1032" s="94" t="s">
        <v>1517</v>
      </c>
      <c r="C1032" s="94" t="s">
        <v>1518</v>
      </c>
      <c r="D1032" s="94" t="s">
        <v>863</v>
      </c>
      <c r="E1032" s="94" t="s">
        <v>1140</v>
      </c>
      <c r="F1032" s="94" t="s">
        <v>586</v>
      </c>
      <c r="G1032" s="94" t="s">
        <v>586</v>
      </c>
      <c r="H1032" s="94" t="s">
        <v>586</v>
      </c>
      <c r="I1032" s="94" t="s">
        <v>586</v>
      </c>
      <c r="J1032" s="94" t="s">
        <v>827</v>
      </c>
      <c r="M1032" s="93"/>
      <c r="N1032" s="93"/>
    </row>
    <row r="1033" spans="1:14" x14ac:dyDescent="0.25">
      <c r="A1033" s="94" t="s">
        <v>1727</v>
      </c>
      <c r="B1033" s="94" t="s">
        <v>1517</v>
      </c>
      <c r="C1033" s="94" t="s">
        <v>1518</v>
      </c>
      <c r="D1033" s="94" t="s">
        <v>864</v>
      </c>
      <c r="E1033" s="94" t="s">
        <v>1141</v>
      </c>
      <c r="F1033" s="94" t="s">
        <v>586</v>
      </c>
      <c r="G1033" s="94" t="s">
        <v>586</v>
      </c>
      <c r="H1033" s="94" t="s">
        <v>586</v>
      </c>
      <c r="I1033" s="94" t="s">
        <v>586</v>
      </c>
      <c r="J1033" s="94" t="s">
        <v>586</v>
      </c>
      <c r="M1033" s="93"/>
      <c r="N1033" s="93"/>
    </row>
    <row r="1034" spans="1:14" x14ac:dyDescent="0.25">
      <c r="A1034" s="94" t="s">
        <v>3381</v>
      </c>
      <c r="B1034" s="94" t="s">
        <v>1513</v>
      </c>
      <c r="C1034" s="94" t="e">
        <v>#N/A</v>
      </c>
      <c r="D1034" s="94" t="s">
        <v>917</v>
      </c>
      <c r="E1034" s="94" t="s">
        <v>1165</v>
      </c>
      <c r="F1034" s="94" t="s">
        <v>827</v>
      </c>
      <c r="G1034" s="94" t="s">
        <v>586</v>
      </c>
      <c r="H1034" s="94" t="e">
        <v>#N/A</v>
      </c>
      <c r="I1034" s="94" t="s">
        <v>827</v>
      </c>
      <c r="J1034" s="94" t="s">
        <v>827</v>
      </c>
      <c r="M1034" s="93"/>
      <c r="N1034" s="93"/>
    </row>
    <row r="1035" spans="1:14" x14ac:dyDescent="0.25">
      <c r="A1035" s="94" t="s">
        <v>3382</v>
      </c>
      <c r="B1035" s="94" t="s">
        <v>1513</v>
      </c>
      <c r="C1035" s="94" t="e">
        <v>#N/A</v>
      </c>
      <c r="D1035" s="94" t="s">
        <v>917</v>
      </c>
      <c r="E1035" s="94" t="s">
        <v>1165</v>
      </c>
      <c r="F1035" s="94" t="s">
        <v>827</v>
      </c>
      <c r="G1035" s="94" t="s">
        <v>586</v>
      </c>
      <c r="H1035" s="94" t="e">
        <v>#N/A</v>
      </c>
      <c r="I1035" s="94" t="s">
        <v>827</v>
      </c>
      <c r="J1035" s="94" t="s">
        <v>827</v>
      </c>
      <c r="M1035" s="93"/>
      <c r="N1035" s="93"/>
    </row>
    <row r="1036" spans="1:14" x14ac:dyDescent="0.25">
      <c r="A1036" s="94" t="s">
        <v>3383</v>
      </c>
      <c r="B1036" s="94" t="s">
        <v>1514</v>
      </c>
      <c r="C1036" s="94" t="s">
        <v>1515</v>
      </c>
      <c r="D1036" s="94" t="s">
        <v>927</v>
      </c>
      <c r="E1036" s="94" t="s">
        <v>1166</v>
      </c>
      <c r="F1036" s="94" t="s">
        <v>827</v>
      </c>
      <c r="G1036" s="94" t="s">
        <v>586</v>
      </c>
      <c r="H1036" s="94" t="s">
        <v>586</v>
      </c>
      <c r="I1036" s="94" t="s">
        <v>827</v>
      </c>
      <c r="J1036" s="94" t="s">
        <v>827</v>
      </c>
      <c r="M1036" s="93"/>
      <c r="N1036" s="93"/>
    </row>
    <row r="1037" spans="1:14" x14ac:dyDescent="0.25">
      <c r="A1037" s="94" t="s">
        <v>3384</v>
      </c>
      <c r="B1037" s="94" t="s">
        <v>1514</v>
      </c>
      <c r="C1037" s="94" t="s">
        <v>1515</v>
      </c>
      <c r="D1037" s="94" t="s">
        <v>927</v>
      </c>
      <c r="E1037" s="94" t="s">
        <v>1166</v>
      </c>
      <c r="F1037" s="94" t="s">
        <v>827</v>
      </c>
      <c r="G1037" s="94" t="s">
        <v>586</v>
      </c>
      <c r="H1037" s="94" t="s">
        <v>586</v>
      </c>
      <c r="I1037" s="94" t="s">
        <v>827</v>
      </c>
      <c r="J1037" s="94" t="s">
        <v>827</v>
      </c>
      <c r="M1037" s="93"/>
      <c r="N1037" s="93"/>
    </row>
    <row r="1038" spans="1:14" x14ac:dyDescent="0.25">
      <c r="A1038" s="94" t="s">
        <v>3385</v>
      </c>
      <c r="B1038" s="94" t="s">
        <v>1514</v>
      </c>
      <c r="C1038" s="94" t="s">
        <v>1515</v>
      </c>
      <c r="D1038" s="94" t="s">
        <v>931</v>
      </c>
      <c r="E1038" s="94" t="s">
        <v>1167</v>
      </c>
      <c r="F1038" s="94" t="s">
        <v>827</v>
      </c>
      <c r="G1038" s="94" t="s">
        <v>586</v>
      </c>
      <c r="H1038" s="94" t="s">
        <v>586</v>
      </c>
      <c r="I1038" s="94" t="s">
        <v>586</v>
      </c>
      <c r="J1038" s="94" t="s">
        <v>827</v>
      </c>
      <c r="M1038" s="93"/>
      <c r="N1038" s="93"/>
    </row>
    <row r="1039" spans="1:14" x14ac:dyDescent="0.25">
      <c r="A1039" s="94" t="s">
        <v>3386</v>
      </c>
      <c r="B1039" s="94" t="s">
        <v>1514</v>
      </c>
      <c r="C1039" s="94" t="s">
        <v>1515</v>
      </c>
      <c r="D1039" s="94" t="s">
        <v>931</v>
      </c>
      <c r="E1039" s="94" t="s">
        <v>1167</v>
      </c>
      <c r="F1039" s="94" t="s">
        <v>827</v>
      </c>
      <c r="G1039" s="94" t="s">
        <v>586</v>
      </c>
      <c r="H1039" s="94" t="s">
        <v>586</v>
      </c>
      <c r="I1039" s="94" t="s">
        <v>586</v>
      </c>
      <c r="J1039" s="94" t="s">
        <v>827</v>
      </c>
      <c r="M1039" s="93"/>
      <c r="N1039" s="93"/>
    </row>
    <row r="1040" spans="1:14" x14ac:dyDescent="0.25">
      <c r="A1040" s="94" t="s">
        <v>3387</v>
      </c>
      <c r="B1040" s="94" t="s">
        <v>1517</v>
      </c>
      <c r="C1040" s="94" t="s">
        <v>1518</v>
      </c>
      <c r="D1040" s="94" t="s">
        <v>931</v>
      </c>
      <c r="E1040" s="94" t="s">
        <v>1167</v>
      </c>
      <c r="F1040" s="94" t="s">
        <v>827</v>
      </c>
      <c r="G1040" s="94" t="s">
        <v>586</v>
      </c>
      <c r="H1040" s="94" t="s">
        <v>586</v>
      </c>
      <c r="I1040" s="94" t="s">
        <v>586</v>
      </c>
      <c r="J1040" s="94" t="s">
        <v>827</v>
      </c>
      <c r="M1040" s="93"/>
      <c r="N1040" s="93"/>
    </row>
    <row r="1041" spans="1:14" x14ac:dyDescent="0.25">
      <c r="A1041" s="94" t="s">
        <v>3388</v>
      </c>
      <c r="B1041" s="94" t="s">
        <v>1514</v>
      </c>
      <c r="C1041" s="94" t="s">
        <v>1515</v>
      </c>
      <c r="D1041" s="94" t="s">
        <v>931</v>
      </c>
      <c r="E1041" s="94" t="s">
        <v>1167</v>
      </c>
      <c r="F1041" s="94" t="s">
        <v>827</v>
      </c>
      <c r="G1041" s="94" t="s">
        <v>586</v>
      </c>
      <c r="H1041" s="94" t="s">
        <v>586</v>
      </c>
      <c r="I1041" s="94" t="s">
        <v>586</v>
      </c>
      <c r="J1041" s="94" t="s">
        <v>827</v>
      </c>
      <c r="M1041" s="93"/>
      <c r="N1041" s="93"/>
    </row>
    <row r="1042" spans="1:14" x14ac:dyDescent="0.25">
      <c r="A1042" s="94" t="s">
        <v>1728</v>
      </c>
      <c r="B1042" s="94" t="s">
        <v>1517</v>
      </c>
      <c r="C1042" s="94" t="s">
        <v>1518</v>
      </c>
      <c r="D1042" s="94" t="s">
        <v>923</v>
      </c>
      <c r="E1042" s="94" t="s">
        <v>1168</v>
      </c>
      <c r="F1042" s="94" t="s">
        <v>586</v>
      </c>
      <c r="G1042" s="94" t="s">
        <v>586</v>
      </c>
      <c r="H1042" s="94" t="s">
        <v>586</v>
      </c>
      <c r="I1042" s="94" t="s">
        <v>586</v>
      </c>
      <c r="J1042" s="94" t="s">
        <v>586</v>
      </c>
      <c r="M1042" s="93"/>
      <c r="N1042" s="93"/>
    </row>
    <row r="1043" spans="1:14" x14ac:dyDescent="0.25">
      <c r="A1043" s="94" t="s">
        <v>3389</v>
      </c>
      <c r="B1043" s="94" t="s">
        <v>1519</v>
      </c>
      <c r="C1043" s="94" t="e">
        <v>#N/A</v>
      </c>
      <c r="D1043" s="94" t="s">
        <v>863</v>
      </c>
      <c r="E1043" s="94" t="s">
        <v>1140</v>
      </c>
      <c r="F1043" s="94" t="s">
        <v>827</v>
      </c>
      <c r="G1043" s="94" t="s">
        <v>586</v>
      </c>
      <c r="H1043" s="94" t="e">
        <v>#N/A</v>
      </c>
      <c r="I1043" s="94" t="s">
        <v>586</v>
      </c>
      <c r="J1043" s="94" t="s">
        <v>827</v>
      </c>
      <c r="M1043" s="93"/>
      <c r="N1043" s="93"/>
    </row>
    <row r="1044" spans="1:14" x14ac:dyDescent="0.25">
      <c r="A1044" s="94" t="s">
        <v>3390</v>
      </c>
      <c r="B1044" s="94" t="s">
        <v>1516</v>
      </c>
      <c r="C1044" s="94" t="s">
        <v>1515</v>
      </c>
      <c r="D1044" s="94" t="s">
        <v>863</v>
      </c>
      <c r="E1044" s="94" t="s">
        <v>1140</v>
      </c>
      <c r="F1044" s="94" t="s">
        <v>827</v>
      </c>
      <c r="G1044" s="94" t="s">
        <v>586</v>
      </c>
      <c r="H1044" s="94" t="s">
        <v>586</v>
      </c>
      <c r="I1044" s="94" t="s">
        <v>586</v>
      </c>
      <c r="J1044" s="94" t="s">
        <v>827</v>
      </c>
      <c r="M1044" s="93"/>
      <c r="N1044" s="93"/>
    </row>
    <row r="1045" spans="1:14" x14ac:dyDescent="0.25">
      <c r="A1045" s="94" t="s">
        <v>3391</v>
      </c>
      <c r="B1045" s="94" t="s">
        <v>1513</v>
      </c>
      <c r="C1045" s="94" t="e">
        <v>#N/A</v>
      </c>
      <c r="D1045" s="94" t="s">
        <v>926</v>
      </c>
      <c r="E1045" s="94" t="s">
        <v>1165</v>
      </c>
      <c r="F1045" s="94" t="s">
        <v>827</v>
      </c>
      <c r="G1045" s="94" t="s">
        <v>586</v>
      </c>
      <c r="H1045" s="94" t="e">
        <v>#N/A</v>
      </c>
      <c r="I1045" s="94" t="s">
        <v>827</v>
      </c>
      <c r="J1045" s="94" t="s">
        <v>827</v>
      </c>
      <c r="M1045" s="93"/>
      <c r="N1045" s="93"/>
    </row>
    <row r="1046" spans="1:14" x14ac:dyDescent="0.25">
      <c r="A1046" s="94" t="s">
        <v>3392</v>
      </c>
      <c r="B1046" s="94" t="s">
        <v>1514</v>
      </c>
      <c r="C1046" s="94" t="s">
        <v>1515</v>
      </c>
      <c r="D1046" s="94" t="s">
        <v>918</v>
      </c>
      <c r="E1046" s="94" t="s">
        <v>1167</v>
      </c>
      <c r="F1046" s="94" t="s">
        <v>827</v>
      </c>
      <c r="G1046" s="94" t="s">
        <v>586</v>
      </c>
      <c r="H1046" s="94" t="s">
        <v>586</v>
      </c>
      <c r="I1046" s="94" t="s">
        <v>827</v>
      </c>
      <c r="J1046" s="94" t="s">
        <v>827</v>
      </c>
      <c r="M1046" s="93"/>
      <c r="N1046" s="93"/>
    </row>
    <row r="1047" spans="1:14" x14ac:dyDescent="0.25">
      <c r="A1047" s="94" t="s">
        <v>3393</v>
      </c>
      <c r="B1047" s="94" t="s">
        <v>1514</v>
      </c>
      <c r="C1047" s="94" t="s">
        <v>1515</v>
      </c>
      <c r="D1047" s="94" t="s">
        <v>918</v>
      </c>
      <c r="E1047" s="94" t="s">
        <v>1167</v>
      </c>
      <c r="F1047" s="94" t="s">
        <v>586</v>
      </c>
      <c r="G1047" s="94" t="s">
        <v>586</v>
      </c>
      <c r="H1047" s="94" t="s">
        <v>586</v>
      </c>
      <c r="I1047" s="94" t="s">
        <v>827</v>
      </c>
      <c r="J1047" s="94" t="s">
        <v>827</v>
      </c>
      <c r="M1047" s="93"/>
      <c r="N1047" s="93"/>
    </row>
    <row r="1048" spans="1:14" x14ac:dyDescent="0.25">
      <c r="A1048" s="94" t="s">
        <v>3394</v>
      </c>
      <c r="B1048" s="94" t="s">
        <v>1514</v>
      </c>
      <c r="C1048" s="94" t="s">
        <v>1515</v>
      </c>
      <c r="D1048" s="94" t="s">
        <v>928</v>
      </c>
      <c r="E1048" s="94" t="s">
        <v>1166</v>
      </c>
      <c r="F1048" s="94" t="s">
        <v>827</v>
      </c>
      <c r="G1048" s="94" t="s">
        <v>586</v>
      </c>
      <c r="H1048" s="94" t="s">
        <v>586</v>
      </c>
      <c r="I1048" s="94" t="s">
        <v>827</v>
      </c>
      <c r="J1048" s="94" t="s">
        <v>827</v>
      </c>
      <c r="M1048" s="93"/>
      <c r="N1048" s="93"/>
    </row>
    <row r="1049" spans="1:14" x14ac:dyDescent="0.25">
      <c r="A1049" s="94" t="s">
        <v>3395</v>
      </c>
      <c r="B1049" s="94" t="s">
        <v>1514</v>
      </c>
      <c r="C1049" s="94" t="s">
        <v>1515</v>
      </c>
      <c r="D1049" s="94" t="s">
        <v>928</v>
      </c>
      <c r="E1049" s="94" t="s">
        <v>1166</v>
      </c>
      <c r="F1049" s="94" t="s">
        <v>827</v>
      </c>
      <c r="G1049" s="94" t="s">
        <v>586</v>
      </c>
      <c r="H1049" s="94" t="s">
        <v>586</v>
      </c>
      <c r="I1049" s="94" t="s">
        <v>827</v>
      </c>
      <c r="J1049" s="94" t="s">
        <v>827</v>
      </c>
      <c r="M1049" s="93"/>
      <c r="N1049" s="93"/>
    </row>
    <row r="1050" spans="1:14" x14ac:dyDescent="0.25">
      <c r="A1050" s="94" t="s">
        <v>3396</v>
      </c>
      <c r="B1050" s="94" t="s">
        <v>1513</v>
      </c>
      <c r="C1050" s="94" t="e">
        <v>#N/A</v>
      </c>
      <c r="D1050" s="94" t="s">
        <v>926</v>
      </c>
      <c r="E1050" s="94" t="s">
        <v>1165</v>
      </c>
      <c r="F1050" s="94" t="s">
        <v>827</v>
      </c>
      <c r="G1050" s="94" t="s">
        <v>586</v>
      </c>
      <c r="H1050" s="94" t="e">
        <v>#N/A</v>
      </c>
      <c r="I1050" s="94" t="s">
        <v>827</v>
      </c>
      <c r="J1050" s="94" t="s">
        <v>827</v>
      </c>
      <c r="M1050" s="93"/>
      <c r="N1050" s="93"/>
    </row>
    <row r="1051" spans="1:14" x14ac:dyDescent="0.25">
      <c r="A1051" s="94" t="s">
        <v>3397</v>
      </c>
      <c r="B1051" s="94" t="s">
        <v>1514</v>
      </c>
      <c r="C1051" s="94" t="s">
        <v>1515</v>
      </c>
      <c r="D1051" s="94" t="s">
        <v>928</v>
      </c>
      <c r="E1051" s="94" t="s">
        <v>1166</v>
      </c>
      <c r="F1051" s="94" t="s">
        <v>586</v>
      </c>
      <c r="G1051" s="94" t="s">
        <v>586</v>
      </c>
      <c r="H1051" s="94" t="s">
        <v>586</v>
      </c>
      <c r="I1051" s="94" t="s">
        <v>827</v>
      </c>
      <c r="J1051" s="94" t="s">
        <v>827</v>
      </c>
      <c r="M1051" s="93"/>
      <c r="N1051" s="93"/>
    </row>
    <row r="1052" spans="1:14" x14ac:dyDescent="0.25">
      <c r="A1052" s="94" t="s">
        <v>3398</v>
      </c>
      <c r="B1052" s="94" t="s">
        <v>1520</v>
      </c>
      <c r="C1052" s="94" t="e">
        <v>#N/A</v>
      </c>
      <c r="D1052" s="94" t="s">
        <v>852</v>
      </c>
      <c r="E1052" s="94" t="s">
        <v>1140</v>
      </c>
      <c r="F1052" s="94" t="s">
        <v>827</v>
      </c>
      <c r="G1052" s="94" t="s">
        <v>586</v>
      </c>
      <c r="H1052" s="94" t="e">
        <v>#N/A</v>
      </c>
      <c r="I1052" s="94" t="s">
        <v>827</v>
      </c>
      <c r="J1052" s="94" t="s">
        <v>827</v>
      </c>
      <c r="M1052" s="93"/>
      <c r="N1052" s="93"/>
    </row>
    <row r="1053" spans="1:14" x14ac:dyDescent="0.25">
      <c r="A1053" s="94" t="s">
        <v>3399</v>
      </c>
      <c r="B1053" s="94" t="s">
        <v>1520</v>
      </c>
      <c r="C1053" s="94" t="e">
        <v>#N/A</v>
      </c>
      <c r="D1053" s="94" t="s">
        <v>852</v>
      </c>
      <c r="E1053" s="94" t="s">
        <v>1140</v>
      </c>
      <c r="F1053" s="94" t="s">
        <v>827</v>
      </c>
      <c r="G1053" s="94" t="s">
        <v>586</v>
      </c>
      <c r="H1053" s="94" t="e">
        <v>#N/A</v>
      </c>
      <c r="I1053" s="94" t="s">
        <v>827</v>
      </c>
      <c r="J1053" s="94" t="s">
        <v>827</v>
      </c>
      <c r="M1053" s="93"/>
      <c r="N1053" s="93"/>
    </row>
    <row r="1054" spans="1:14" x14ac:dyDescent="0.25">
      <c r="A1054" s="94" t="s">
        <v>3400</v>
      </c>
      <c r="B1054" s="94" t="s">
        <v>1521</v>
      </c>
      <c r="C1054" s="94" t="e">
        <v>#N/A</v>
      </c>
      <c r="D1054" s="94" t="s">
        <v>938</v>
      </c>
      <c r="E1054" s="94" t="s">
        <v>1165</v>
      </c>
      <c r="F1054" s="94" t="s">
        <v>827</v>
      </c>
      <c r="G1054" s="94" t="s">
        <v>586</v>
      </c>
      <c r="H1054" s="94" t="e">
        <v>#N/A</v>
      </c>
      <c r="I1054" s="94" t="s">
        <v>827</v>
      </c>
      <c r="J1054" s="94" t="s">
        <v>827</v>
      </c>
      <c r="M1054" s="93"/>
      <c r="N1054" s="93"/>
    </row>
    <row r="1055" spans="1:14" x14ac:dyDescent="0.25">
      <c r="A1055" s="94" t="s">
        <v>3401</v>
      </c>
      <c r="B1055" s="94" t="s">
        <v>1521</v>
      </c>
      <c r="C1055" s="94" t="e">
        <v>#N/A</v>
      </c>
      <c r="D1055" s="94" t="s">
        <v>932</v>
      </c>
      <c r="E1055" s="94" t="s">
        <v>1165</v>
      </c>
      <c r="F1055" s="94" t="s">
        <v>827</v>
      </c>
      <c r="G1055" s="94" t="s">
        <v>586</v>
      </c>
      <c r="H1055" s="94" t="e">
        <v>#N/A</v>
      </c>
      <c r="I1055" s="94" t="s">
        <v>827</v>
      </c>
      <c r="J1055" s="94" t="s">
        <v>827</v>
      </c>
      <c r="M1055" s="93"/>
      <c r="N1055" s="93"/>
    </row>
    <row r="1056" spans="1:14" x14ac:dyDescent="0.25">
      <c r="A1056" s="94" t="s">
        <v>3402</v>
      </c>
      <c r="B1056" s="94" t="s">
        <v>1521</v>
      </c>
      <c r="C1056" s="94" t="e">
        <v>#N/A</v>
      </c>
      <c r="D1056" s="94" t="s">
        <v>938</v>
      </c>
      <c r="E1056" s="94" t="s">
        <v>1165</v>
      </c>
      <c r="F1056" s="94" t="s">
        <v>827</v>
      </c>
      <c r="G1056" s="94" t="s">
        <v>586</v>
      </c>
      <c r="H1056" s="94" t="e">
        <v>#N/A</v>
      </c>
      <c r="I1056" s="94" t="s">
        <v>827</v>
      </c>
      <c r="J1056" s="94" t="s">
        <v>827</v>
      </c>
      <c r="M1056" s="93"/>
      <c r="N1056" s="93"/>
    </row>
    <row r="1057" spans="1:14" x14ac:dyDescent="0.25">
      <c r="A1057" s="94" t="s">
        <v>3403</v>
      </c>
      <c r="B1057" s="94" t="s">
        <v>1521</v>
      </c>
      <c r="C1057" s="94" t="e">
        <v>#N/A</v>
      </c>
      <c r="D1057" s="94" t="s">
        <v>938</v>
      </c>
      <c r="E1057" s="94" t="s">
        <v>1165</v>
      </c>
      <c r="F1057" s="94" t="s">
        <v>827</v>
      </c>
      <c r="G1057" s="94" t="s">
        <v>586</v>
      </c>
      <c r="H1057" s="94" t="e">
        <v>#N/A</v>
      </c>
      <c r="I1057" s="94" t="s">
        <v>827</v>
      </c>
      <c r="J1057" s="94" t="s">
        <v>827</v>
      </c>
      <c r="M1057" s="93"/>
      <c r="N1057" s="93"/>
    </row>
    <row r="1058" spans="1:14" x14ac:dyDescent="0.25">
      <c r="A1058" s="94" t="s">
        <v>3404</v>
      </c>
      <c r="B1058" s="94" t="s">
        <v>1522</v>
      </c>
      <c r="C1058" s="94" t="e">
        <v>#N/A</v>
      </c>
      <c r="D1058" s="94" t="s">
        <v>938</v>
      </c>
      <c r="E1058" s="94" t="s">
        <v>1165</v>
      </c>
      <c r="F1058" s="94" t="s">
        <v>827</v>
      </c>
      <c r="G1058" s="94" t="s">
        <v>586</v>
      </c>
      <c r="H1058" s="94" t="e">
        <v>#N/A</v>
      </c>
      <c r="I1058" s="94" t="s">
        <v>827</v>
      </c>
      <c r="J1058" s="94" t="s">
        <v>827</v>
      </c>
      <c r="M1058" s="93"/>
      <c r="N1058" s="93"/>
    </row>
    <row r="1059" spans="1:14" x14ac:dyDescent="0.25">
      <c r="A1059" s="94" t="s">
        <v>3405</v>
      </c>
      <c r="B1059" s="94" t="s">
        <v>1522</v>
      </c>
      <c r="C1059" s="94" t="e">
        <v>#N/A</v>
      </c>
      <c r="D1059" s="94" t="s">
        <v>941</v>
      </c>
      <c r="E1059" s="94" t="s">
        <v>1165</v>
      </c>
      <c r="F1059" s="94" t="s">
        <v>827</v>
      </c>
      <c r="G1059" s="94" t="s">
        <v>586</v>
      </c>
      <c r="H1059" s="94" t="e">
        <v>#N/A</v>
      </c>
      <c r="I1059" s="94" t="s">
        <v>827</v>
      </c>
      <c r="J1059" s="94" t="s">
        <v>827</v>
      </c>
      <c r="M1059" s="93"/>
      <c r="N1059" s="93"/>
    </row>
    <row r="1060" spans="1:14" x14ac:dyDescent="0.25">
      <c r="A1060" s="94" t="s">
        <v>3406</v>
      </c>
      <c r="B1060" s="94" t="s">
        <v>1521</v>
      </c>
      <c r="C1060" s="94" t="e">
        <v>#N/A</v>
      </c>
      <c r="D1060" s="94" t="s">
        <v>941</v>
      </c>
      <c r="E1060" s="94" t="s">
        <v>1165</v>
      </c>
      <c r="F1060" s="94" t="s">
        <v>827</v>
      </c>
      <c r="G1060" s="94" t="s">
        <v>586</v>
      </c>
      <c r="H1060" s="94" t="e">
        <v>#N/A</v>
      </c>
      <c r="I1060" s="94" t="s">
        <v>827</v>
      </c>
      <c r="J1060" s="94" t="s">
        <v>827</v>
      </c>
      <c r="M1060" s="93"/>
      <c r="N1060" s="93"/>
    </row>
    <row r="1061" spans="1:14" x14ac:dyDescent="0.25">
      <c r="A1061" s="94" t="s">
        <v>3407</v>
      </c>
      <c r="B1061" s="94" t="s">
        <v>1523</v>
      </c>
      <c r="C1061" s="94" t="s">
        <v>1515</v>
      </c>
      <c r="D1061" s="94" t="s">
        <v>941</v>
      </c>
      <c r="E1061" s="94" t="s">
        <v>1165</v>
      </c>
      <c r="F1061" s="94" t="s">
        <v>827</v>
      </c>
      <c r="G1061" s="94" t="s">
        <v>586</v>
      </c>
      <c r="H1061" s="94" t="s">
        <v>586</v>
      </c>
      <c r="I1061" s="94" t="s">
        <v>827</v>
      </c>
      <c r="J1061" s="94" t="s">
        <v>827</v>
      </c>
      <c r="M1061" s="93"/>
      <c r="N1061" s="93"/>
    </row>
    <row r="1062" spans="1:14" x14ac:dyDescent="0.25">
      <c r="A1062" s="94" t="s">
        <v>3408</v>
      </c>
      <c r="B1062" s="94" t="s">
        <v>1523</v>
      </c>
      <c r="C1062" s="94" t="s">
        <v>1515</v>
      </c>
      <c r="D1062" s="94" t="s">
        <v>933</v>
      </c>
      <c r="E1062" s="94" t="s">
        <v>1167</v>
      </c>
      <c r="F1062" s="94" t="s">
        <v>827</v>
      </c>
      <c r="G1062" s="94" t="s">
        <v>586</v>
      </c>
      <c r="H1062" s="94" t="s">
        <v>586</v>
      </c>
      <c r="I1062" s="94" t="s">
        <v>827</v>
      </c>
      <c r="J1062" s="94" t="s">
        <v>827</v>
      </c>
      <c r="M1062" s="93"/>
      <c r="N1062" s="93"/>
    </row>
    <row r="1063" spans="1:14" x14ac:dyDescent="0.25">
      <c r="A1063" s="94" t="s">
        <v>3409</v>
      </c>
      <c r="B1063" s="94" t="s">
        <v>1523</v>
      </c>
      <c r="C1063" s="94" t="s">
        <v>1515</v>
      </c>
      <c r="D1063" s="94" t="s">
        <v>940</v>
      </c>
      <c r="E1063" s="94" t="s">
        <v>1166</v>
      </c>
      <c r="F1063" s="94" t="s">
        <v>827</v>
      </c>
      <c r="G1063" s="94" t="s">
        <v>586</v>
      </c>
      <c r="H1063" s="94" t="s">
        <v>586</v>
      </c>
      <c r="I1063" s="94" t="s">
        <v>827</v>
      </c>
      <c r="J1063" s="94" t="s">
        <v>827</v>
      </c>
      <c r="M1063" s="93"/>
      <c r="N1063" s="93"/>
    </row>
    <row r="1064" spans="1:14" x14ac:dyDescent="0.25">
      <c r="A1064" s="94" t="s">
        <v>3410</v>
      </c>
      <c r="B1064" s="94" t="s">
        <v>1523</v>
      </c>
      <c r="C1064" s="94" t="s">
        <v>1515</v>
      </c>
      <c r="D1064" s="94" t="s">
        <v>933</v>
      </c>
      <c r="E1064" s="94" t="s">
        <v>1167</v>
      </c>
      <c r="F1064" s="94" t="s">
        <v>827</v>
      </c>
      <c r="G1064" s="94" t="s">
        <v>586</v>
      </c>
      <c r="H1064" s="94" t="s">
        <v>586</v>
      </c>
      <c r="I1064" s="94" t="s">
        <v>827</v>
      </c>
      <c r="J1064" s="94" t="s">
        <v>827</v>
      </c>
      <c r="M1064" s="93"/>
      <c r="N1064" s="93"/>
    </row>
    <row r="1065" spans="1:14" x14ac:dyDescent="0.25">
      <c r="A1065" s="94" t="s">
        <v>3411</v>
      </c>
      <c r="B1065" s="94" t="s">
        <v>1524</v>
      </c>
      <c r="C1065" s="94" t="s">
        <v>1518</v>
      </c>
      <c r="D1065" s="94" t="s">
        <v>947</v>
      </c>
      <c r="E1065" s="94" t="s">
        <v>1167</v>
      </c>
      <c r="F1065" s="94" t="s">
        <v>827</v>
      </c>
      <c r="G1065" s="94" t="s">
        <v>586</v>
      </c>
      <c r="H1065" s="94" t="s">
        <v>586</v>
      </c>
      <c r="I1065" s="94" t="s">
        <v>586</v>
      </c>
      <c r="J1065" s="94" t="s">
        <v>827</v>
      </c>
      <c r="M1065" s="93"/>
      <c r="N1065" s="93"/>
    </row>
    <row r="1066" spans="1:14" x14ac:dyDescent="0.25">
      <c r="A1066" s="94" t="s">
        <v>3412</v>
      </c>
      <c r="B1066" s="94" t="s">
        <v>1523</v>
      </c>
      <c r="C1066" s="94" t="s">
        <v>1515</v>
      </c>
      <c r="D1066" s="94" t="s">
        <v>933</v>
      </c>
      <c r="E1066" s="94" t="s">
        <v>1167</v>
      </c>
      <c r="F1066" s="94" t="s">
        <v>586</v>
      </c>
      <c r="G1066" s="94" t="s">
        <v>586</v>
      </c>
      <c r="H1066" s="94" t="s">
        <v>586</v>
      </c>
      <c r="I1066" s="94" t="s">
        <v>827</v>
      </c>
      <c r="J1066" s="94" t="s">
        <v>827</v>
      </c>
      <c r="M1066" s="93"/>
      <c r="N1066" s="93"/>
    </row>
    <row r="1067" spans="1:14" x14ac:dyDescent="0.25">
      <c r="A1067" s="94" t="s">
        <v>3413</v>
      </c>
      <c r="B1067" s="94" t="s">
        <v>1524</v>
      </c>
      <c r="C1067" s="94" t="s">
        <v>1518</v>
      </c>
      <c r="D1067" s="94" t="s">
        <v>947</v>
      </c>
      <c r="E1067" s="94" t="s">
        <v>1167</v>
      </c>
      <c r="F1067" s="94" t="s">
        <v>586</v>
      </c>
      <c r="G1067" s="94" t="s">
        <v>586</v>
      </c>
      <c r="H1067" s="94" t="s">
        <v>586</v>
      </c>
      <c r="I1067" s="94" t="s">
        <v>586</v>
      </c>
      <c r="J1067" s="94" t="s">
        <v>827</v>
      </c>
      <c r="M1067" s="93"/>
      <c r="N1067" s="93"/>
    </row>
    <row r="1068" spans="1:14" x14ac:dyDescent="0.25">
      <c r="A1068" s="94" t="s">
        <v>3414</v>
      </c>
      <c r="B1068" s="94" t="s">
        <v>1524</v>
      </c>
      <c r="C1068" s="94" t="s">
        <v>1518</v>
      </c>
      <c r="D1068" s="94" t="s">
        <v>936</v>
      </c>
      <c r="E1068" s="94" t="s">
        <v>1168</v>
      </c>
      <c r="F1068" s="94" t="s">
        <v>586</v>
      </c>
      <c r="G1068" s="94" t="s">
        <v>586</v>
      </c>
      <c r="H1068" s="94" t="s">
        <v>586</v>
      </c>
      <c r="I1068" s="94" t="s">
        <v>586</v>
      </c>
      <c r="J1068" s="94" t="s">
        <v>586</v>
      </c>
      <c r="M1068" s="93"/>
      <c r="N1068" s="93"/>
    </row>
    <row r="1069" spans="1:14" x14ac:dyDescent="0.25">
      <c r="A1069" s="94" t="s">
        <v>3415</v>
      </c>
      <c r="B1069" s="94" t="s">
        <v>1522</v>
      </c>
      <c r="C1069" s="94" t="e">
        <v>#N/A</v>
      </c>
      <c r="D1069" s="94" t="s">
        <v>938</v>
      </c>
      <c r="E1069" s="94" t="s">
        <v>1165</v>
      </c>
      <c r="F1069" s="94" t="s">
        <v>827</v>
      </c>
      <c r="G1069" s="94" t="s">
        <v>586</v>
      </c>
      <c r="H1069" s="94" t="e">
        <v>#N/A</v>
      </c>
      <c r="I1069" s="94" t="s">
        <v>827</v>
      </c>
      <c r="J1069" s="94" t="s">
        <v>827</v>
      </c>
      <c r="M1069" s="93"/>
      <c r="N1069" s="93"/>
    </row>
    <row r="1070" spans="1:14" x14ac:dyDescent="0.25">
      <c r="A1070" s="94" t="s">
        <v>3416</v>
      </c>
      <c r="B1070" s="94" t="s">
        <v>1523</v>
      </c>
      <c r="C1070" s="94" t="s">
        <v>1515</v>
      </c>
      <c r="D1070" s="94" t="s">
        <v>938</v>
      </c>
      <c r="E1070" s="94" t="s">
        <v>1165</v>
      </c>
      <c r="F1070" s="94" t="s">
        <v>827</v>
      </c>
      <c r="G1070" s="94" t="s">
        <v>586</v>
      </c>
      <c r="H1070" s="94" t="s">
        <v>586</v>
      </c>
      <c r="I1070" s="94" t="s">
        <v>827</v>
      </c>
      <c r="J1070" s="94" t="s">
        <v>827</v>
      </c>
      <c r="M1070" s="93"/>
      <c r="N1070" s="93"/>
    </row>
    <row r="1071" spans="1:14" x14ac:dyDescent="0.25">
      <c r="A1071" s="94" t="s">
        <v>3417</v>
      </c>
      <c r="B1071" s="94" t="s">
        <v>1522</v>
      </c>
      <c r="C1071" s="94" t="e">
        <v>#N/A</v>
      </c>
      <c r="D1071" s="94" t="s">
        <v>938</v>
      </c>
      <c r="E1071" s="94" t="s">
        <v>1165</v>
      </c>
      <c r="F1071" s="94" t="s">
        <v>827</v>
      </c>
      <c r="G1071" s="94" t="s">
        <v>586</v>
      </c>
      <c r="H1071" s="94" t="e">
        <v>#N/A</v>
      </c>
      <c r="I1071" s="94" t="s">
        <v>827</v>
      </c>
      <c r="J1071" s="94" t="s">
        <v>827</v>
      </c>
      <c r="M1071" s="93"/>
      <c r="N1071" s="93"/>
    </row>
    <row r="1072" spans="1:14" x14ac:dyDescent="0.25">
      <c r="A1072" s="94" t="s">
        <v>3418</v>
      </c>
      <c r="B1072" s="94" t="s">
        <v>1522</v>
      </c>
      <c r="C1072" s="94" t="e">
        <v>#N/A</v>
      </c>
      <c r="D1072" s="94" t="s">
        <v>941</v>
      </c>
      <c r="E1072" s="94" t="s">
        <v>1165</v>
      </c>
      <c r="F1072" s="94" t="s">
        <v>827</v>
      </c>
      <c r="G1072" s="94" t="s">
        <v>586</v>
      </c>
      <c r="H1072" s="94" t="e">
        <v>#N/A</v>
      </c>
      <c r="I1072" s="94" t="s">
        <v>827</v>
      </c>
      <c r="J1072" s="94" t="s">
        <v>827</v>
      </c>
      <c r="M1072" s="93"/>
      <c r="N1072" s="93"/>
    </row>
    <row r="1073" spans="1:14" x14ac:dyDescent="0.25">
      <c r="A1073" s="94" t="s">
        <v>3419</v>
      </c>
      <c r="B1073" s="94" t="s">
        <v>1522</v>
      </c>
      <c r="C1073" s="94" t="e">
        <v>#N/A</v>
      </c>
      <c r="D1073" s="94" t="s">
        <v>932</v>
      </c>
      <c r="E1073" s="94" t="s">
        <v>1165</v>
      </c>
      <c r="F1073" s="94" t="s">
        <v>827</v>
      </c>
      <c r="G1073" s="94" t="s">
        <v>586</v>
      </c>
      <c r="H1073" s="94" t="e">
        <v>#N/A</v>
      </c>
      <c r="I1073" s="94" t="s">
        <v>827</v>
      </c>
      <c r="J1073" s="94" t="s">
        <v>827</v>
      </c>
      <c r="M1073" s="93"/>
      <c r="N1073" s="93"/>
    </row>
    <row r="1074" spans="1:14" x14ac:dyDescent="0.25">
      <c r="A1074" s="94" t="s">
        <v>3420</v>
      </c>
      <c r="B1074" s="94" t="s">
        <v>1522</v>
      </c>
      <c r="C1074" s="94" t="e">
        <v>#N/A</v>
      </c>
      <c r="D1074" s="94" t="s">
        <v>932</v>
      </c>
      <c r="E1074" s="94" t="s">
        <v>1165</v>
      </c>
      <c r="F1074" s="94" t="s">
        <v>827</v>
      </c>
      <c r="G1074" s="94" t="s">
        <v>586</v>
      </c>
      <c r="H1074" s="94" t="e">
        <v>#N/A</v>
      </c>
      <c r="I1074" s="94" t="s">
        <v>827</v>
      </c>
      <c r="J1074" s="94" t="s">
        <v>827</v>
      </c>
      <c r="M1074" s="93"/>
      <c r="N1074" s="93"/>
    </row>
    <row r="1075" spans="1:14" x14ac:dyDescent="0.25">
      <c r="A1075" s="94" t="s">
        <v>3421</v>
      </c>
      <c r="B1075" s="94" t="s">
        <v>1522</v>
      </c>
      <c r="C1075" s="94" t="e">
        <v>#N/A</v>
      </c>
      <c r="D1075" s="94" t="s">
        <v>932</v>
      </c>
      <c r="E1075" s="94" t="s">
        <v>1165</v>
      </c>
      <c r="F1075" s="94" t="s">
        <v>827</v>
      </c>
      <c r="G1075" s="94" t="s">
        <v>586</v>
      </c>
      <c r="H1075" s="94" t="e">
        <v>#N/A</v>
      </c>
      <c r="I1075" s="94" t="s">
        <v>827</v>
      </c>
      <c r="J1075" s="94" t="s">
        <v>827</v>
      </c>
      <c r="M1075" s="93"/>
      <c r="N1075" s="93"/>
    </row>
    <row r="1076" spans="1:14" x14ac:dyDescent="0.25">
      <c r="A1076" s="94" t="s">
        <v>3422</v>
      </c>
      <c r="B1076" s="94" t="s">
        <v>1522</v>
      </c>
      <c r="C1076" s="94" t="e">
        <v>#N/A</v>
      </c>
      <c r="D1076" s="94" t="s">
        <v>932</v>
      </c>
      <c r="E1076" s="94" t="s">
        <v>1165</v>
      </c>
      <c r="F1076" s="94" t="s">
        <v>827</v>
      </c>
      <c r="G1076" s="94" t="s">
        <v>586</v>
      </c>
      <c r="H1076" s="94" t="e">
        <v>#N/A</v>
      </c>
      <c r="I1076" s="94" t="s">
        <v>827</v>
      </c>
      <c r="J1076" s="94" t="s">
        <v>827</v>
      </c>
      <c r="M1076" s="93"/>
      <c r="N1076" s="93"/>
    </row>
    <row r="1077" spans="1:14" x14ac:dyDescent="0.25">
      <c r="A1077" s="94" t="s">
        <v>3423</v>
      </c>
      <c r="B1077" s="94" t="s">
        <v>1522</v>
      </c>
      <c r="C1077" s="94" t="e">
        <v>#N/A</v>
      </c>
      <c r="D1077" s="94" t="s">
        <v>932</v>
      </c>
      <c r="E1077" s="94" t="s">
        <v>1165</v>
      </c>
      <c r="F1077" s="94" t="s">
        <v>827</v>
      </c>
      <c r="G1077" s="94" t="s">
        <v>586</v>
      </c>
      <c r="H1077" s="94" t="e">
        <v>#N/A</v>
      </c>
      <c r="I1077" s="94" t="s">
        <v>827</v>
      </c>
      <c r="J1077" s="94" t="s">
        <v>827</v>
      </c>
      <c r="M1077" s="93"/>
      <c r="N1077" s="93"/>
    </row>
    <row r="1078" spans="1:14" x14ac:dyDescent="0.25">
      <c r="A1078" s="94" t="s">
        <v>3424</v>
      </c>
      <c r="B1078" s="94" t="s">
        <v>1523</v>
      </c>
      <c r="C1078" s="94" t="s">
        <v>1515</v>
      </c>
      <c r="D1078" s="94" t="s">
        <v>944</v>
      </c>
      <c r="E1078" s="94" t="s">
        <v>1166</v>
      </c>
      <c r="F1078" s="94" t="s">
        <v>827</v>
      </c>
      <c r="G1078" s="94" t="s">
        <v>586</v>
      </c>
      <c r="H1078" s="94" t="s">
        <v>586</v>
      </c>
      <c r="I1078" s="94" t="s">
        <v>827</v>
      </c>
      <c r="J1078" s="94" t="s">
        <v>827</v>
      </c>
      <c r="M1078" s="93"/>
      <c r="N1078" s="93"/>
    </row>
    <row r="1079" spans="1:14" x14ac:dyDescent="0.25">
      <c r="A1079" s="94" t="s">
        <v>3425</v>
      </c>
      <c r="B1079" s="94" t="s">
        <v>1521</v>
      </c>
      <c r="C1079" s="94" t="e">
        <v>#N/A</v>
      </c>
      <c r="D1079" s="94" t="s">
        <v>900</v>
      </c>
      <c r="E1079" s="94" t="s">
        <v>1165</v>
      </c>
      <c r="F1079" s="94" t="s">
        <v>827</v>
      </c>
      <c r="G1079" s="94" t="s">
        <v>586</v>
      </c>
      <c r="H1079" s="94" t="e">
        <v>#N/A</v>
      </c>
      <c r="I1079" s="94" t="s">
        <v>827</v>
      </c>
      <c r="J1079" s="94" t="s">
        <v>827</v>
      </c>
      <c r="M1079" s="93"/>
      <c r="N1079" s="93"/>
    </row>
    <row r="1080" spans="1:14" x14ac:dyDescent="0.25">
      <c r="A1080" s="94" t="s">
        <v>3426</v>
      </c>
      <c r="B1080" s="94" t="s">
        <v>1523</v>
      </c>
      <c r="C1080" s="94" t="s">
        <v>1515</v>
      </c>
      <c r="D1080" s="94" t="s">
        <v>944</v>
      </c>
      <c r="E1080" s="94" t="s">
        <v>1166</v>
      </c>
      <c r="F1080" s="94" t="s">
        <v>827</v>
      </c>
      <c r="G1080" s="94" t="s">
        <v>586</v>
      </c>
      <c r="H1080" s="94" t="s">
        <v>586</v>
      </c>
      <c r="I1080" s="94" t="s">
        <v>827</v>
      </c>
      <c r="J1080" s="94" t="s">
        <v>827</v>
      </c>
      <c r="M1080" s="93"/>
      <c r="N1080" s="93"/>
    </row>
    <row r="1081" spans="1:14" x14ac:dyDescent="0.25">
      <c r="A1081" s="94" t="s">
        <v>3427</v>
      </c>
      <c r="B1081" s="94" t="s">
        <v>1523</v>
      </c>
      <c r="C1081" s="94" t="s">
        <v>1515</v>
      </c>
      <c r="D1081" s="94" t="s">
        <v>946</v>
      </c>
      <c r="E1081" s="94" t="s">
        <v>1167</v>
      </c>
      <c r="F1081" s="94" t="s">
        <v>827</v>
      </c>
      <c r="G1081" s="94" t="s">
        <v>586</v>
      </c>
      <c r="H1081" s="94" t="s">
        <v>586</v>
      </c>
      <c r="I1081" s="94" t="s">
        <v>827</v>
      </c>
      <c r="J1081" s="94" t="s">
        <v>827</v>
      </c>
      <c r="M1081" s="93"/>
      <c r="N1081" s="93"/>
    </row>
    <row r="1082" spans="1:14" x14ac:dyDescent="0.25">
      <c r="A1082" s="94" t="s">
        <v>3428</v>
      </c>
      <c r="B1082" s="94" t="s">
        <v>1523</v>
      </c>
      <c r="C1082" s="94" t="s">
        <v>1515</v>
      </c>
      <c r="D1082" s="94" t="s">
        <v>946</v>
      </c>
      <c r="E1082" s="94" t="s">
        <v>1167</v>
      </c>
      <c r="F1082" s="94" t="s">
        <v>827</v>
      </c>
      <c r="G1082" s="94" t="s">
        <v>586</v>
      </c>
      <c r="H1082" s="94" t="s">
        <v>586</v>
      </c>
      <c r="I1082" s="94" t="s">
        <v>827</v>
      </c>
      <c r="J1082" s="94" t="s">
        <v>827</v>
      </c>
      <c r="M1082" s="93"/>
      <c r="N1082" s="93"/>
    </row>
    <row r="1083" spans="1:14" x14ac:dyDescent="0.25">
      <c r="A1083" s="94" t="s">
        <v>3429</v>
      </c>
      <c r="B1083" s="94" t="s">
        <v>1524</v>
      </c>
      <c r="C1083" s="94" t="s">
        <v>1518</v>
      </c>
      <c r="D1083" s="94" t="s">
        <v>946</v>
      </c>
      <c r="E1083" s="94" t="s">
        <v>1167</v>
      </c>
      <c r="F1083" s="94" t="s">
        <v>827</v>
      </c>
      <c r="G1083" s="94" t="s">
        <v>586</v>
      </c>
      <c r="H1083" s="94" t="s">
        <v>586</v>
      </c>
      <c r="I1083" s="94" t="s">
        <v>827</v>
      </c>
      <c r="J1083" s="94" t="s">
        <v>827</v>
      </c>
      <c r="M1083" s="93"/>
      <c r="N1083" s="93"/>
    </row>
    <row r="1084" spans="1:14" x14ac:dyDescent="0.25">
      <c r="A1084" s="94" t="s">
        <v>3430</v>
      </c>
      <c r="B1084" s="94" t="s">
        <v>1523</v>
      </c>
      <c r="C1084" s="94" t="s">
        <v>1515</v>
      </c>
      <c r="D1084" s="94" t="s">
        <v>946</v>
      </c>
      <c r="E1084" s="94" t="s">
        <v>1167</v>
      </c>
      <c r="F1084" s="94" t="s">
        <v>827</v>
      </c>
      <c r="G1084" s="94" t="s">
        <v>586</v>
      </c>
      <c r="H1084" s="94" t="s">
        <v>586</v>
      </c>
      <c r="I1084" s="94" t="s">
        <v>827</v>
      </c>
      <c r="J1084" s="94" t="s">
        <v>827</v>
      </c>
      <c r="M1084" s="93"/>
      <c r="N1084" s="93"/>
    </row>
    <row r="1085" spans="1:14" x14ac:dyDescent="0.25">
      <c r="A1085" s="94" t="s">
        <v>1729</v>
      </c>
      <c r="B1085" s="94" t="s">
        <v>1524</v>
      </c>
      <c r="C1085" s="94" t="s">
        <v>1518</v>
      </c>
      <c r="D1085" s="94" t="s">
        <v>935</v>
      </c>
      <c r="E1085" s="94" t="s">
        <v>1168</v>
      </c>
      <c r="F1085" s="94" t="s">
        <v>586</v>
      </c>
      <c r="G1085" s="94" t="s">
        <v>586</v>
      </c>
      <c r="H1085" s="94" t="s">
        <v>586</v>
      </c>
      <c r="I1085" s="94" t="s">
        <v>586</v>
      </c>
      <c r="J1085" s="94" t="s">
        <v>586</v>
      </c>
      <c r="M1085" s="93"/>
      <c r="N1085" s="93"/>
    </row>
    <row r="1086" spans="1:14" x14ac:dyDescent="0.25">
      <c r="A1086" s="94" t="s">
        <v>3431</v>
      </c>
      <c r="B1086" s="94" t="s">
        <v>1522</v>
      </c>
      <c r="C1086" s="94" t="e">
        <v>#N/A</v>
      </c>
      <c r="D1086" s="94" t="s">
        <v>932</v>
      </c>
      <c r="E1086" s="94" t="s">
        <v>1165</v>
      </c>
      <c r="F1086" s="94" t="s">
        <v>827</v>
      </c>
      <c r="G1086" s="94" t="s">
        <v>586</v>
      </c>
      <c r="H1086" s="94" t="e">
        <v>#N/A</v>
      </c>
      <c r="I1086" s="94" t="s">
        <v>827</v>
      </c>
      <c r="J1086" s="94" t="s">
        <v>827</v>
      </c>
      <c r="M1086" s="93"/>
      <c r="N1086" s="93"/>
    </row>
    <row r="1087" spans="1:14" x14ac:dyDescent="0.25">
      <c r="A1087" s="94" t="s">
        <v>3432</v>
      </c>
      <c r="B1087" s="94" t="s">
        <v>1522</v>
      </c>
      <c r="C1087" s="94" t="e">
        <v>#N/A</v>
      </c>
      <c r="D1087" s="94" t="s">
        <v>932</v>
      </c>
      <c r="E1087" s="94" t="s">
        <v>1165</v>
      </c>
      <c r="F1087" s="94" t="s">
        <v>827</v>
      </c>
      <c r="G1087" s="94" t="s">
        <v>586</v>
      </c>
      <c r="H1087" s="94" t="e">
        <v>#N/A</v>
      </c>
      <c r="I1087" s="94" t="s">
        <v>827</v>
      </c>
      <c r="J1087" s="94" t="s">
        <v>827</v>
      </c>
      <c r="M1087" s="93"/>
      <c r="N1087" s="93"/>
    </row>
    <row r="1088" spans="1:14" x14ac:dyDescent="0.25">
      <c r="A1088" s="94" t="s">
        <v>3433</v>
      </c>
      <c r="B1088" s="94" t="s">
        <v>1522</v>
      </c>
      <c r="C1088" s="94" t="e">
        <v>#N/A</v>
      </c>
      <c r="D1088" s="94" t="s">
        <v>938</v>
      </c>
      <c r="E1088" s="94" t="s">
        <v>1165</v>
      </c>
      <c r="F1088" s="94" t="s">
        <v>827</v>
      </c>
      <c r="G1088" s="94" t="s">
        <v>586</v>
      </c>
      <c r="H1088" s="94" t="e">
        <v>#N/A</v>
      </c>
      <c r="I1088" s="94" t="s">
        <v>827</v>
      </c>
      <c r="J1088" s="94" t="s">
        <v>827</v>
      </c>
      <c r="M1088" s="93"/>
      <c r="N1088" s="93"/>
    </row>
    <row r="1089" spans="1:14" x14ac:dyDescent="0.25">
      <c r="A1089" s="94" t="s">
        <v>3434</v>
      </c>
      <c r="B1089" s="94" t="s">
        <v>1521</v>
      </c>
      <c r="C1089" s="94" t="e">
        <v>#N/A</v>
      </c>
      <c r="D1089" s="94" t="s">
        <v>938</v>
      </c>
      <c r="E1089" s="94" t="s">
        <v>1165</v>
      </c>
      <c r="F1089" s="94" t="s">
        <v>827</v>
      </c>
      <c r="G1089" s="94" t="s">
        <v>586</v>
      </c>
      <c r="H1089" s="94" t="e">
        <v>#N/A</v>
      </c>
      <c r="I1089" s="94" t="s">
        <v>827</v>
      </c>
      <c r="J1089" s="94" t="s">
        <v>827</v>
      </c>
      <c r="M1089" s="93"/>
      <c r="N1089" s="93"/>
    </row>
    <row r="1090" spans="1:14" x14ac:dyDescent="0.25">
      <c r="A1090" s="94" t="s">
        <v>3435</v>
      </c>
      <c r="B1090" s="94" t="s">
        <v>1521</v>
      </c>
      <c r="C1090" s="94" t="e">
        <v>#N/A</v>
      </c>
      <c r="D1090" s="94" t="s">
        <v>938</v>
      </c>
      <c r="E1090" s="94" t="s">
        <v>1165</v>
      </c>
      <c r="F1090" s="94" t="s">
        <v>827</v>
      </c>
      <c r="G1090" s="94" t="s">
        <v>586</v>
      </c>
      <c r="H1090" s="94" t="e">
        <v>#N/A</v>
      </c>
      <c r="I1090" s="94" t="s">
        <v>827</v>
      </c>
      <c r="J1090" s="94" t="s">
        <v>827</v>
      </c>
      <c r="M1090" s="93"/>
      <c r="N1090" s="93"/>
    </row>
    <row r="1091" spans="1:14" x14ac:dyDescent="0.25">
      <c r="A1091" s="94" t="s">
        <v>3436</v>
      </c>
      <c r="B1091" s="94" t="s">
        <v>1521</v>
      </c>
      <c r="C1091" s="94" t="e">
        <v>#N/A</v>
      </c>
      <c r="D1091" s="94" t="s">
        <v>938</v>
      </c>
      <c r="E1091" s="94" t="s">
        <v>1165</v>
      </c>
      <c r="F1091" s="94" t="s">
        <v>827</v>
      </c>
      <c r="G1091" s="94" t="s">
        <v>586</v>
      </c>
      <c r="H1091" s="94" t="e">
        <v>#N/A</v>
      </c>
      <c r="I1091" s="94" t="s">
        <v>827</v>
      </c>
      <c r="J1091" s="94" t="s">
        <v>827</v>
      </c>
      <c r="M1091" s="93"/>
      <c r="N1091" s="93"/>
    </row>
    <row r="1092" spans="1:14" x14ac:dyDescent="0.25">
      <c r="A1092" s="94" t="s">
        <v>3437</v>
      </c>
      <c r="B1092" s="94" t="s">
        <v>1521</v>
      </c>
      <c r="C1092" s="94" t="e">
        <v>#N/A</v>
      </c>
      <c r="D1092" s="94" t="s">
        <v>938</v>
      </c>
      <c r="E1092" s="94" t="s">
        <v>1165</v>
      </c>
      <c r="F1092" s="94" t="s">
        <v>827</v>
      </c>
      <c r="G1092" s="94" t="s">
        <v>586</v>
      </c>
      <c r="H1092" s="94" t="e">
        <v>#N/A</v>
      </c>
      <c r="I1092" s="94" t="s">
        <v>827</v>
      </c>
      <c r="J1092" s="94" t="s">
        <v>827</v>
      </c>
      <c r="M1092" s="93"/>
      <c r="N1092" s="93"/>
    </row>
    <row r="1093" spans="1:14" x14ac:dyDescent="0.25">
      <c r="A1093" s="94" t="s">
        <v>3438</v>
      </c>
      <c r="B1093" s="94" t="s">
        <v>1523</v>
      </c>
      <c r="C1093" s="94" t="s">
        <v>1515</v>
      </c>
      <c r="D1093" s="94" t="s">
        <v>938</v>
      </c>
      <c r="E1093" s="94" t="s">
        <v>1165</v>
      </c>
      <c r="F1093" s="94" t="s">
        <v>827</v>
      </c>
      <c r="G1093" s="94" t="s">
        <v>586</v>
      </c>
      <c r="H1093" s="94" t="s">
        <v>586</v>
      </c>
      <c r="I1093" s="94" t="s">
        <v>827</v>
      </c>
      <c r="J1093" s="94" t="s">
        <v>827</v>
      </c>
      <c r="M1093" s="93"/>
      <c r="N1093" s="93"/>
    </row>
    <row r="1094" spans="1:14" x14ac:dyDescent="0.25">
      <c r="A1094" s="94" t="s">
        <v>3439</v>
      </c>
      <c r="B1094" s="94" t="s">
        <v>1522</v>
      </c>
      <c r="C1094" s="94" t="e">
        <v>#N/A</v>
      </c>
      <c r="D1094" s="94" t="s">
        <v>938</v>
      </c>
      <c r="E1094" s="94" t="s">
        <v>1165</v>
      </c>
      <c r="F1094" s="94" t="s">
        <v>827</v>
      </c>
      <c r="G1094" s="94" t="s">
        <v>586</v>
      </c>
      <c r="H1094" s="94" t="e">
        <v>#N/A</v>
      </c>
      <c r="I1094" s="94" t="s">
        <v>827</v>
      </c>
      <c r="J1094" s="94" t="s">
        <v>827</v>
      </c>
      <c r="M1094" s="93"/>
      <c r="N1094" s="93"/>
    </row>
    <row r="1095" spans="1:14" x14ac:dyDescent="0.25">
      <c r="A1095" s="94" t="s">
        <v>3440</v>
      </c>
      <c r="B1095" s="94" t="s">
        <v>1522</v>
      </c>
      <c r="C1095" s="94" t="e">
        <v>#N/A</v>
      </c>
      <c r="D1095" s="94" t="s">
        <v>938</v>
      </c>
      <c r="E1095" s="94" t="s">
        <v>1165</v>
      </c>
      <c r="F1095" s="94" t="s">
        <v>827</v>
      </c>
      <c r="G1095" s="94" t="s">
        <v>586</v>
      </c>
      <c r="H1095" s="94" t="e">
        <v>#N/A</v>
      </c>
      <c r="I1095" s="94" t="s">
        <v>827</v>
      </c>
      <c r="J1095" s="94" t="s">
        <v>827</v>
      </c>
      <c r="M1095" s="93"/>
      <c r="N1095" s="93"/>
    </row>
    <row r="1096" spans="1:14" x14ac:dyDescent="0.25">
      <c r="A1096" s="94" t="s">
        <v>3441</v>
      </c>
      <c r="B1096" s="94" t="s">
        <v>1522</v>
      </c>
      <c r="C1096" s="94" t="e">
        <v>#N/A</v>
      </c>
      <c r="D1096" s="94" t="s">
        <v>938</v>
      </c>
      <c r="E1096" s="94" t="s">
        <v>1165</v>
      </c>
      <c r="F1096" s="94" t="s">
        <v>827</v>
      </c>
      <c r="G1096" s="94" t="s">
        <v>586</v>
      </c>
      <c r="H1096" s="94" t="e">
        <v>#N/A</v>
      </c>
      <c r="I1096" s="94" t="s">
        <v>827</v>
      </c>
      <c r="J1096" s="94" t="s">
        <v>827</v>
      </c>
      <c r="M1096" s="93"/>
      <c r="N1096" s="93"/>
    </row>
    <row r="1097" spans="1:14" x14ac:dyDescent="0.25">
      <c r="A1097" s="94" t="s">
        <v>3442</v>
      </c>
      <c r="B1097" s="94" t="s">
        <v>1522</v>
      </c>
      <c r="C1097" s="94" t="e">
        <v>#N/A</v>
      </c>
      <c r="D1097" s="94" t="s">
        <v>941</v>
      </c>
      <c r="E1097" s="94" t="s">
        <v>1165</v>
      </c>
      <c r="F1097" s="94" t="s">
        <v>827</v>
      </c>
      <c r="G1097" s="94" t="s">
        <v>586</v>
      </c>
      <c r="H1097" s="94" t="e">
        <v>#N/A</v>
      </c>
      <c r="I1097" s="94" t="s">
        <v>827</v>
      </c>
      <c r="J1097" s="94" t="s">
        <v>827</v>
      </c>
      <c r="M1097" s="93"/>
      <c r="N1097" s="93"/>
    </row>
    <row r="1098" spans="1:14" x14ac:dyDescent="0.25">
      <c r="A1098" s="94" t="s">
        <v>3443</v>
      </c>
      <c r="B1098" s="94" t="s">
        <v>1523</v>
      </c>
      <c r="C1098" s="94" t="s">
        <v>1515</v>
      </c>
      <c r="D1098" s="94" t="s">
        <v>941</v>
      </c>
      <c r="E1098" s="94" t="s">
        <v>1165</v>
      </c>
      <c r="F1098" s="94" t="s">
        <v>827</v>
      </c>
      <c r="G1098" s="94" t="s">
        <v>586</v>
      </c>
      <c r="H1098" s="94" t="s">
        <v>586</v>
      </c>
      <c r="I1098" s="94" t="s">
        <v>827</v>
      </c>
      <c r="J1098" s="94" t="s">
        <v>827</v>
      </c>
      <c r="M1098" s="93"/>
      <c r="N1098" s="93"/>
    </row>
    <row r="1099" spans="1:14" x14ac:dyDescent="0.25">
      <c r="A1099" s="94" t="s">
        <v>3444</v>
      </c>
      <c r="B1099" s="94" t="s">
        <v>1523</v>
      </c>
      <c r="C1099" s="94" t="s">
        <v>1515</v>
      </c>
      <c r="D1099" s="94" t="s">
        <v>941</v>
      </c>
      <c r="E1099" s="94" t="s">
        <v>1165</v>
      </c>
      <c r="F1099" s="94" t="s">
        <v>827</v>
      </c>
      <c r="G1099" s="94" t="s">
        <v>586</v>
      </c>
      <c r="H1099" s="94" t="s">
        <v>586</v>
      </c>
      <c r="I1099" s="94" t="s">
        <v>827</v>
      </c>
      <c r="J1099" s="94" t="s">
        <v>827</v>
      </c>
      <c r="M1099" s="93"/>
      <c r="N1099" s="93"/>
    </row>
    <row r="1100" spans="1:14" x14ac:dyDescent="0.25">
      <c r="A1100" s="94" t="s">
        <v>3445</v>
      </c>
      <c r="B1100" s="94" t="s">
        <v>1523</v>
      </c>
      <c r="C1100" s="94" t="s">
        <v>1515</v>
      </c>
      <c r="D1100" s="94" t="s">
        <v>933</v>
      </c>
      <c r="E1100" s="94" t="s">
        <v>1167</v>
      </c>
      <c r="F1100" s="94" t="s">
        <v>586</v>
      </c>
      <c r="G1100" s="94" t="s">
        <v>586</v>
      </c>
      <c r="H1100" s="94" t="s">
        <v>586</v>
      </c>
      <c r="I1100" s="94" t="s">
        <v>827</v>
      </c>
      <c r="J1100" s="94" t="s">
        <v>827</v>
      </c>
      <c r="M1100" s="93"/>
      <c r="N1100" s="93"/>
    </row>
    <row r="1101" spans="1:14" x14ac:dyDescent="0.25">
      <c r="A1101" s="94" t="s">
        <v>3446</v>
      </c>
      <c r="B1101" s="94" t="s">
        <v>1378</v>
      </c>
      <c r="C1101" s="94" t="e">
        <v>#N/A</v>
      </c>
      <c r="D1101" s="94" t="s">
        <v>865</v>
      </c>
      <c r="E1101" s="94" t="s">
        <v>1140</v>
      </c>
      <c r="F1101" s="94" t="s">
        <v>827</v>
      </c>
      <c r="G1101" s="94" t="s">
        <v>586</v>
      </c>
      <c r="H1101" s="94" t="e">
        <v>#N/A</v>
      </c>
      <c r="I1101" s="94" t="s">
        <v>827</v>
      </c>
      <c r="J1101" s="94" t="s">
        <v>827</v>
      </c>
      <c r="M1101" s="93"/>
      <c r="N1101" s="93"/>
    </row>
    <row r="1102" spans="1:14" x14ac:dyDescent="0.25">
      <c r="A1102" s="94" t="s">
        <v>3447</v>
      </c>
      <c r="B1102" s="94" t="s">
        <v>1521</v>
      </c>
      <c r="C1102" s="94" t="e">
        <v>#N/A</v>
      </c>
      <c r="D1102" s="94" t="s">
        <v>932</v>
      </c>
      <c r="E1102" s="94" t="s">
        <v>1165</v>
      </c>
      <c r="F1102" s="94" t="s">
        <v>827</v>
      </c>
      <c r="G1102" s="94" t="s">
        <v>586</v>
      </c>
      <c r="H1102" s="94" t="e">
        <v>#N/A</v>
      </c>
      <c r="I1102" s="94" t="s">
        <v>827</v>
      </c>
      <c r="J1102" s="94" t="s">
        <v>827</v>
      </c>
      <c r="M1102" s="93"/>
      <c r="N1102" s="93"/>
    </row>
    <row r="1103" spans="1:14" x14ac:dyDescent="0.25">
      <c r="A1103" s="94" t="s">
        <v>3448</v>
      </c>
      <c r="B1103" s="94" t="s">
        <v>1522</v>
      </c>
      <c r="C1103" s="94" t="e">
        <v>#N/A</v>
      </c>
      <c r="D1103" s="94" t="s">
        <v>932</v>
      </c>
      <c r="E1103" s="94" t="s">
        <v>1165</v>
      </c>
      <c r="F1103" s="94" t="s">
        <v>827</v>
      </c>
      <c r="G1103" s="94" t="s">
        <v>586</v>
      </c>
      <c r="H1103" s="94" t="e">
        <v>#N/A</v>
      </c>
      <c r="I1103" s="94" t="s">
        <v>827</v>
      </c>
      <c r="J1103" s="94" t="s">
        <v>827</v>
      </c>
      <c r="M1103" s="93"/>
      <c r="N1103" s="93"/>
    </row>
    <row r="1104" spans="1:14" x14ac:dyDescent="0.25">
      <c r="A1104" s="94" t="s">
        <v>3449</v>
      </c>
      <c r="B1104" s="94" t="s">
        <v>1521</v>
      </c>
      <c r="C1104" s="94" t="e">
        <v>#N/A</v>
      </c>
      <c r="D1104" s="94" t="s">
        <v>938</v>
      </c>
      <c r="E1104" s="94" t="s">
        <v>1165</v>
      </c>
      <c r="F1104" s="94" t="s">
        <v>827</v>
      </c>
      <c r="G1104" s="94" t="s">
        <v>586</v>
      </c>
      <c r="H1104" s="94" t="e">
        <v>#N/A</v>
      </c>
      <c r="I1104" s="94" t="s">
        <v>827</v>
      </c>
      <c r="J1104" s="94" t="s">
        <v>827</v>
      </c>
      <c r="M1104" s="93"/>
      <c r="N1104" s="93"/>
    </row>
    <row r="1105" spans="1:14" x14ac:dyDescent="0.25">
      <c r="A1105" s="94" t="s">
        <v>3450</v>
      </c>
      <c r="B1105" s="94" t="s">
        <v>1522</v>
      </c>
      <c r="C1105" s="94" t="e">
        <v>#N/A</v>
      </c>
      <c r="D1105" s="94" t="s">
        <v>938</v>
      </c>
      <c r="E1105" s="94" t="s">
        <v>1165</v>
      </c>
      <c r="F1105" s="94" t="s">
        <v>827</v>
      </c>
      <c r="G1105" s="94" t="s">
        <v>586</v>
      </c>
      <c r="H1105" s="94" t="e">
        <v>#N/A</v>
      </c>
      <c r="I1105" s="94" t="s">
        <v>827</v>
      </c>
      <c r="J1105" s="94" t="s">
        <v>827</v>
      </c>
      <c r="M1105" s="93"/>
      <c r="N1105" s="93"/>
    </row>
    <row r="1106" spans="1:14" x14ac:dyDescent="0.25">
      <c r="A1106" s="94" t="s">
        <v>3451</v>
      </c>
      <c r="B1106" s="94" t="s">
        <v>1522</v>
      </c>
      <c r="C1106" s="94" t="e">
        <v>#N/A</v>
      </c>
      <c r="D1106" s="94" t="s">
        <v>941</v>
      </c>
      <c r="E1106" s="94" t="s">
        <v>1165</v>
      </c>
      <c r="F1106" s="94" t="s">
        <v>827</v>
      </c>
      <c r="G1106" s="94" t="s">
        <v>586</v>
      </c>
      <c r="H1106" s="94" t="e">
        <v>#N/A</v>
      </c>
      <c r="I1106" s="94" t="s">
        <v>827</v>
      </c>
      <c r="J1106" s="94" t="s">
        <v>827</v>
      </c>
      <c r="M1106" s="93"/>
      <c r="N1106" s="93"/>
    </row>
    <row r="1107" spans="1:14" x14ac:dyDescent="0.25">
      <c r="A1107" s="94" t="s">
        <v>3452</v>
      </c>
      <c r="B1107" s="94" t="s">
        <v>1522</v>
      </c>
      <c r="C1107" s="94" t="e">
        <v>#N/A</v>
      </c>
      <c r="D1107" s="94" t="s">
        <v>941</v>
      </c>
      <c r="E1107" s="94" t="s">
        <v>1165</v>
      </c>
      <c r="F1107" s="94" t="s">
        <v>827</v>
      </c>
      <c r="G1107" s="94" t="s">
        <v>586</v>
      </c>
      <c r="H1107" s="94" t="e">
        <v>#N/A</v>
      </c>
      <c r="I1107" s="94" t="s">
        <v>827</v>
      </c>
      <c r="J1107" s="94" t="s">
        <v>827</v>
      </c>
      <c r="M1107" s="93"/>
      <c r="N1107" s="93"/>
    </row>
    <row r="1108" spans="1:14" x14ac:dyDescent="0.25">
      <c r="A1108" s="94" t="s">
        <v>3453</v>
      </c>
      <c r="B1108" s="94" t="s">
        <v>1521</v>
      </c>
      <c r="C1108" s="94" t="e">
        <v>#N/A</v>
      </c>
      <c r="D1108" s="94" t="s">
        <v>941</v>
      </c>
      <c r="E1108" s="94" t="s">
        <v>1165</v>
      </c>
      <c r="F1108" s="94" t="s">
        <v>827</v>
      </c>
      <c r="G1108" s="94" t="s">
        <v>586</v>
      </c>
      <c r="H1108" s="94" t="e">
        <v>#N/A</v>
      </c>
      <c r="I1108" s="94" t="s">
        <v>827</v>
      </c>
      <c r="J1108" s="94" t="s">
        <v>827</v>
      </c>
      <c r="M1108" s="93"/>
      <c r="N1108" s="93"/>
    </row>
    <row r="1109" spans="1:14" x14ac:dyDescent="0.25">
      <c r="A1109" s="94" t="s">
        <v>3454</v>
      </c>
      <c r="B1109" s="94" t="s">
        <v>1523</v>
      </c>
      <c r="C1109" s="94" t="s">
        <v>1515</v>
      </c>
      <c r="D1109" s="94" t="s">
        <v>942</v>
      </c>
      <c r="E1109" s="94" t="s">
        <v>1166</v>
      </c>
      <c r="F1109" s="94" t="s">
        <v>827</v>
      </c>
      <c r="G1109" s="94" t="s">
        <v>586</v>
      </c>
      <c r="H1109" s="94" t="s">
        <v>586</v>
      </c>
      <c r="I1109" s="94" t="s">
        <v>586</v>
      </c>
      <c r="J1109" s="94" t="s">
        <v>827</v>
      </c>
      <c r="M1109" s="93"/>
      <c r="N1109" s="93"/>
    </row>
    <row r="1110" spans="1:14" x14ac:dyDescent="0.25">
      <c r="A1110" s="94" t="s">
        <v>3455</v>
      </c>
      <c r="B1110" s="94" t="s">
        <v>1523</v>
      </c>
      <c r="C1110" s="94" t="s">
        <v>1515</v>
      </c>
      <c r="D1110" s="94" t="s">
        <v>943</v>
      </c>
      <c r="E1110" s="94" t="s">
        <v>1165</v>
      </c>
      <c r="F1110" s="94" t="s">
        <v>827</v>
      </c>
      <c r="G1110" s="94" t="s">
        <v>586</v>
      </c>
      <c r="H1110" s="94" t="s">
        <v>586</v>
      </c>
      <c r="I1110" s="94" t="s">
        <v>827</v>
      </c>
      <c r="J1110" s="94" t="s">
        <v>827</v>
      </c>
      <c r="M1110" s="93"/>
      <c r="N1110" s="93"/>
    </row>
    <row r="1111" spans="1:14" x14ac:dyDescent="0.25">
      <c r="A1111" s="94" t="s">
        <v>3456</v>
      </c>
      <c r="B1111" s="94" t="s">
        <v>1523</v>
      </c>
      <c r="C1111" s="94" t="s">
        <v>1515</v>
      </c>
      <c r="D1111" s="94" t="s">
        <v>942</v>
      </c>
      <c r="E1111" s="94" t="s">
        <v>1166</v>
      </c>
      <c r="F1111" s="94" t="s">
        <v>827</v>
      </c>
      <c r="G1111" s="94" t="s">
        <v>586</v>
      </c>
      <c r="H1111" s="94" t="s">
        <v>586</v>
      </c>
      <c r="I1111" s="94" t="s">
        <v>586</v>
      </c>
      <c r="J1111" s="94" t="s">
        <v>827</v>
      </c>
      <c r="M1111" s="93"/>
      <c r="N1111" s="93"/>
    </row>
    <row r="1112" spans="1:14" x14ac:dyDescent="0.25">
      <c r="A1112" s="94" t="s">
        <v>3457</v>
      </c>
      <c r="B1112" s="94" t="s">
        <v>1523</v>
      </c>
      <c r="C1112" s="94" t="s">
        <v>1515</v>
      </c>
      <c r="D1112" s="94" t="s">
        <v>947</v>
      </c>
      <c r="E1112" s="94" t="s">
        <v>1167</v>
      </c>
      <c r="F1112" s="94" t="s">
        <v>827</v>
      </c>
      <c r="G1112" s="94" t="s">
        <v>586</v>
      </c>
      <c r="H1112" s="94" t="s">
        <v>586</v>
      </c>
      <c r="I1112" s="94" t="s">
        <v>586</v>
      </c>
      <c r="J1112" s="94" t="s">
        <v>827</v>
      </c>
      <c r="M1112" s="93"/>
      <c r="N1112" s="93"/>
    </row>
    <row r="1113" spans="1:14" x14ac:dyDescent="0.25">
      <c r="A1113" s="94" t="s">
        <v>3458</v>
      </c>
      <c r="B1113" s="94" t="s">
        <v>1523</v>
      </c>
      <c r="C1113" s="94" t="s">
        <v>1515</v>
      </c>
      <c r="D1113" s="94" t="s">
        <v>947</v>
      </c>
      <c r="E1113" s="94" t="s">
        <v>1167</v>
      </c>
      <c r="F1113" s="94" t="s">
        <v>827</v>
      </c>
      <c r="G1113" s="94" t="s">
        <v>586</v>
      </c>
      <c r="H1113" s="94" t="s">
        <v>586</v>
      </c>
      <c r="I1113" s="94" t="s">
        <v>586</v>
      </c>
      <c r="J1113" s="94" t="s">
        <v>827</v>
      </c>
      <c r="M1113" s="93"/>
      <c r="N1113" s="93"/>
    </row>
    <row r="1114" spans="1:14" x14ac:dyDescent="0.25">
      <c r="A1114" s="94" t="s">
        <v>3459</v>
      </c>
      <c r="B1114" s="94" t="s">
        <v>1524</v>
      </c>
      <c r="C1114" s="94" t="s">
        <v>1518</v>
      </c>
      <c r="D1114" s="94" t="s">
        <v>947</v>
      </c>
      <c r="E1114" s="94" t="s">
        <v>1167</v>
      </c>
      <c r="F1114" s="94" t="s">
        <v>827</v>
      </c>
      <c r="G1114" s="94" t="s">
        <v>586</v>
      </c>
      <c r="H1114" s="94" t="s">
        <v>586</v>
      </c>
      <c r="I1114" s="94" t="s">
        <v>586</v>
      </c>
      <c r="J1114" s="94" t="s">
        <v>827</v>
      </c>
      <c r="M1114" s="93"/>
      <c r="N1114" s="93"/>
    </row>
    <row r="1115" spans="1:14" x14ac:dyDescent="0.25">
      <c r="A1115" s="94" t="s">
        <v>3460</v>
      </c>
      <c r="B1115" s="94" t="s">
        <v>1523</v>
      </c>
      <c r="C1115" s="94" t="s">
        <v>1515</v>
      </c>
      <c r="D1115" s="94" t="s">
        <v>947</v>
      </c>
      <c r="E1115" s="94" t="s">
        <v>1167</v>
      </c>
      <c r="F1115" s="94" t="s">
        <v>827</v>
      </c>
      <c r="G1115" s="94" t="s">
        <v>586</v>
      </c>
      <c r="H1115" s="94" t="s">
        <v>586</v>
      </c>
      <c r="I1115" s="94" t="s">
        <v>586</v>
      </c>
      <c r="J1115" s="94" t="s">
        <v>827</v>
      </c>
      <c r="M1115" s="93"/>
      <c r="N1115" s="93"/>
    </row>
    <row r="1116" spans="1:14" x14ac:dyDescent="0.25">
      <c r="A1116" s="94" t="s">
        <v>3461</v>
      </c>
      <c r="B1116" s="94" t="s">
        <v>1524</v>
      </c>
      <c r="C1116" s="94" t="s">
        <v>1518</v>
      </c>
      <c r="D1116" s="94" t="s">
        <v>947</v>
      </c>
      <c r="E1116" s="94" t="s">
        <v>1167</v>
      </c>
      <c r="F1116" s="94" t="s">
        <v>827</v>
      </c>
      <c r="G1116" s="94" t="s">
        <v>586</v>
      </c>
      <c r="H1116" s="94" t="s">
        <v>586</v>
      </c>
      <c r="I1116" s="94" t="s">
        <v>586</v>
      </c>
      <c r="J1116" s="94" t="s">
        <v>827</v>
      </c>
      <c r="M1116" s="93"/>
      <c r="N1116" s="93"/>
    </row>
    <row r="1117" spans="1:14" x14ac:dyDescent="0.25">
      <c r="A1117" s="94" t="s">
        <v>1730</v>
      </c>
      <c r="B1117" s="94" t="s">
        <v>1524</v>
      </c>
      <c r="C1117" s="94" t="s">
        <v>1518</v>
      </c>
      <c r="D1117" s="94" t="s">
        <v>936</v>
      </c>
      <c r="E1117" s="94" t="s">
        <v>1168</v>
      </c>
      <c r="F1117" s="94" t="s">
        <v>586</v>
      </c>
      <c r="G1117" s="94" t="s">
        <v>586</v>
      </c>
      <c r="H1117" s="94" t="s">
        <v>586</v>
      </c>
      <c r="I1117" s="94" t="s">
        <v>586</v>
      </c>
      <c r="J1117" s="94" t="s">
        <v>586</v>
      </c>
      <c r="M1117" s="93"/>
      <c r="N1117" s="93"/>
    </row>
    <row r="1118" spans="1:14" x14ac:dyDescent="0.25">
      <c r="A1118" s="94" t="s">
        <v>1731</v>
      </c>
      <c r="B1118" s="94" t="s">
        <v>1523</v>
      </c>
      <c r="C1118" s="94" t="s">
        <v>1515</v>
      </c>
      <c r="D1118" s="94" t="s">
        <v>936</v>
      </c>
      <c r="E1118" s="94" t="s">
        <v>1168</v>
      </c>
      <c r="F1118" s="94" t="s">
        <v>586</v>
      </c>
      <c r="G1118" s="94" t="s">
        <v>586</v>
      </c>
      <c r="H1118" s="94" t="s">
        <v>586</v>
      </c>
      <c r="I1118" s="94" t="s">
        <v>586</v>
      </c>
      <c r="J1118" s="94" t="s">
        <v>586</v>
      </c>
      <c r="M1118" s="93"/>
      <c r="N1118" s="93"/>
    </row>
    <row r="1119" spans="1:14" x14ac:dyDescent="0.25">
      <c r="A1119" s="94" t="s">
        <v>3462</v>
      </c>
      <c r="B1119" s="94" t="s">
        <v>1523</v>
      </c>
      <c r="C1119" s="94" t="s">
        <v>1515</v>
      </c>
      <c r="D1119" s="94" t="s">
        <v>941</v>
      </c>
      <c r="E1119" s="94" t="s">
        <v>1165</v>
      </c>
      <c r="F1119" s="94" t="s">
        <v>827</v>
      </c>
      <c r="G1119" s="94" t="s">
        <v>586</v>
      </c>
      <c r="H1119" s="94" t="s">
        <v>586</v>
      </c>
      <c r="I1119" s="94" t="s">
        <v>827</v>
      </c>
      <c r="J1119" s="94" t="s">
        <v>827</v>
      </c>
      <c r="M1119" s="93"/>
      <c r="N1119" s="93"/>
    </row>
    <row r="1120" spans="1:14" x14ac:dyDescent="0.25">
      <c r="A1120" s="94" t="s">
        <v>3463</v>
      </c>
      <c r="B1120" s="94" t="s">
        <v>1523</v>
      </c>
      <c r="C1120" s="94" t="s">
        <v>1515</v>
      </c>
      <c r="D1120" s="94" t="s">
        <v>933</v>
      </c>
      <c r="E1120" s="94" t="s">
        <v>1167</v>
      </c>
      <c r="F1120" s="94" t="s">
        <v>827</v>
      </c>
      <c r="G1120" s="94" t="s">
        <v>586</v>
      </c>
      <c r="H1120" s="94" t="s">
        <v>586</v>
      </c>
      <c r="I1120" s="94" t="s">
        <v>827</v>
      </c>
      <c r="J1120" s="94" t="s">
        <v>827</v>
      </c>
      <c r="M1120" s="93"/>
      <c r="N1120" s="93"/>
    </row>
    <row r="1121" spans="1:14" x14ac:dyDescent="0.25">
      <c r="A1121" s="94" t="s">
        <v>1732</v>
      </c>
      <c r="B1121" s="94" t="s">
        <v>1523</v>
      </c>
      <c r="C1121" s="94" t="s">
        <v>1515</v>
      </c>
      <c r="D1121" s="94" t="s">
        <v>933</v>
      </c>
      <c r="E1121" s="94" t="s">
        <v>1167</v>
      </c>
      <c r="F1121" s="94" t="s">
        <v>586</v>
      </c>
      <c r="G1121" s="94" t="s">
        <v>586</v>
      </c>
      <c r="H1121" s="94" t="s">
        <v>586</v>
      </c>
      <c r="I1121" s="94" t="s">
        <v>827</v>
      </c>
      <c r="J1121" s="94" t="s">
        <v>827</v>
      </c>
      <c r="M1121" s="93"/>
      <c r="N1121" s="93"/>
    </row>
    <row r="1122" spans="1:14" x14ac:dyDescent="0.25">
      <c r="A1122" s="94" t="s">
        <v>3464</v>
      </c>
      <c r="B1122" s="94" t="s">
        <v>1523</v>
      </c>
      <c r="C1122" s="94" t="s">
        <v>1515</v>
      </c>
      <c r="D1122" s="94" t="s">
        <v>942</v>
      </c>
      <c r="E1122" s="94" t="s">
        <v>1166</v>
      </c>
      <c r="F1122" s="94" t="s">
        <v>827</v>
      </c>
      <c r="G1122" s="94" t="s">
        <v>586</v>
      </c>
      <c r="H1122" s="94" t="s">
        <v>586</v>
      </c>
      <c r="I1122" s="94" t="s">
        <v>586</v>
      </c>
      <c r="J1122" s="94" t="s">
        <v>827</v>
      </c>
      <c r="M1122" s="93"/>
      <c r="N1122" s="93"/>
    </row>
    <row r="1123" spans="1:14" x14ac:dyDescent="0.25">
      <c r="A1123" s="94" t="s">
        <v>3465</v>
      </c>
      <c r="B1123" s="94" t="s">
        <v>1523</v>
      </c>
      <c r="C1123" s="94" t="s">
        <v>1515</v>
      </c>
      <c r="D1123" s="94" t="s">
        <v>947</v>
      </c>
      <c r="E1123" s="94" t="s">
        <v>1167</v>
      </c>
      <c r="F1123" s="94" t="s">
        <v>827</v>
      </c>
      <c r="G1123" s="94" t="s">
        <v>586</v>
      </c>
      <c r="H1123" s="94" t="s">
        <v>586</v>
      </c>
      <c r="I1123" s="94" t="s">
        <v>586</v>
      </c>
      <c r="J1123" s="94" t="s">
        <v>827</v>
      </c>
      <c r="M1123" s="93"/>
      <c r="N1123" s="93"/>
    </row>
    <row r="1124" spans="1:14" x14ac:dyDescent="0.25">
      <c r="A1124" s="94" t="s">
        <v>3466</v>
      </c>
      <c r="B1124" s="94" t="s">
        <v>1523</v>
      </c>
      <c r="C1124" s="94" t="s">
        <v>1515</v>
      </c>
      <c r="D1124" s="94" t="s">
        <v>947</v>
      </c>
      <c r="E1124" s="94" t="s">
        <v>1167</v>
      </c>
      <c r="F1124" s="94" t="s">
        <v>827</v>
      </c>
      <c r="G1124" s="94" t="s">
        <v>586</v>
      </c>
      <c r="H1124" s="94" t="s">
        <v>586</v>
      </c>
      <c r="I1124" s="94" t="s">
        <v>586</v>
      </c>
      <c r="J1124" s="94" t="s">
        <v>827</v>
      </c>
      <c r="M1124" s="93"/>
      <c r="N1124" s="93"/>
    </row>
    <row r="1125" spans="1:14" x14ac:dyDescent="0.25">
      <c r="A1125" s="94" t="s">
        <v>3467</v>
      </c>
      <c r="B1125" s="94" t="s">
        <v>1524</v>
      </c>
      <c r="C1125" s="94" t="s">
        <v>1518</v>
      </c>
      <c r="D1125" s="94" t="s">
        <v>935</v>
      </c>
      <c r="E1125" s="94" t="s">
        <v>1168</v>
      </c>
      <c r="F1125" s="94" t="s">
        <v>586</v>
      </c>
      <c r="G1125" s="94" t="s">
        <v>586</v>
      </c>
      <c r="H1125" s="94" t="s">
        <v>586</v>
      </c>
      <c r="I1125" s="94" t="s">
        <v>586</v>
      </c>
      <c r="J1125" s="94" t="s">
        <v>586</v>
      </c>
      <c r="M1125" s="93"/>
      <c r="N1125" s="93"/>
    </row>
    <row r="1126" spans="1:14" x14ac:dyDescent="0.25">
      <c r="A1126" s="94" t="s">
        <v>3468</v>
      </c>
      <c r="B1126" s="94" t="s">
        <v>1524</v>
      </c>
      <c r="C1126" s="94" t="s">
        <v>1518</v>
      </c>
      <c r="D1126" s="94" t="s">
        <v>935</v>
      </c>
      <c r="E1126" s="94" t="s">
        <v>1168</v>
      </c>
      <c r="F1126" s="94" t="s">
        <v>586</v>
      </c>
      <c r="G1126" s="94" t="s">
        <v>586</v>
      </c>
      <c r="H1126" s="94" t="s">
        <v>586</v>
      </c>
      <c r="I1126" s="94" t="s">
        <v>586</v>
      </c>
      <c r="J1126" s="94" t="s">
        <v>586</v>
      </c>
      <c r="M1126" s="93"/>
      <c r="N1126" s="93"/>
    </row>
    <row r="1127" spans="1:14" x14ac:dyDescent="0.25">
      <c r="A1127" s="94" t="s">
        <v>3469</v>
      </c>
      <c r="B1127" s="94" t="s">
        <v>1523</v>
      </c>
      <c r="C1127" s="94" t="s">
        <v>1515</v>
      </c>
      <c r="D1127" s="94" t="s">
        <v>941</v>
      </c>
      <c r="E1127" s="94" t="s">
        <v>1165</v>
      </c>
      <c r="F1127" s="94" t="s">
        <v>827</v>
      </c>
      <c r="G1127" s="94" t="s">
        <v>586</v>
      </c>
      <c r="H1127" s="94" t="s">
        <v>586</v>
      </c>
      <c r="I1127" s="94" t="s">
        <v>827</v>
      </c>
      <c r="J1127" s="94" t="s">
        <v>827</v>
      </c>
      <c r="M1127" s="93"/>
      <c r="N1127" s="93"/>
    </row>
    <row r="1128" spans="1:14" x14ac:dyDescent="0.25">
      <c r="A1128" s="94" t="s">
        <v>3470</v>
      </c>
      <c r="B1128" s="94" t="s">
        <v>1523</v>
      </c>
      <c r="C1128" s="94" t="s">
        <v>1515</v>
      </c>
      <c r="D1128" s="94" t="s">
        <v>933</v>
      </c>
      <c r="E1128" s="94" t="s">
        <v>1167</v>
      </c>
      <c r="F1128" s="94" t="s">
        <v>827</v>
      </c>
      <c r="G1128" s="94" t="s">
        <v>586</v>
      </c>
      <c r="H1128" s="94" t="s">
        <v>586</v>
      </c>
      <c r="I1128" s="94" t="s">
        <v>827</v>
      </c>
      <c r="J1128" s="94" t="s">
        <v>827</v>
      </c>
      <c r="M1128" s="93"/>
      <c r="N1128" s="93"/>
    </row>
    <row r="1129" spans="1:14" x14ac:dyDescent="0.25">
      <c r="A1129" s="94" t="s">
        <v>3471</v>
      </c>
      <c r="B1129" s="94" t="s">
        <v>1523</v>
      </c>
      <c r="C1129" s="94" t="s">
        <v>1515</v>
      </c>
      <c r="D1129" s="94" t="s">
        <v>945</v>
      </c>
      <c r="E1129" s="94" t="s">
        <v>1166</v>
      </c>
      <c r="F1129" s="94" t="s">
        <v>827</v>
      </c>
      <c r="G1129" s="94" t="s">
        <v>586</v>
      </c>
      <c r="H1129" s="94" t="s">
        <v>586</v>
      </c>
      <c r="I1129" s="94" t="s">
        <v>827</v>
      </c>
      <c r="J1129" s="94" t="s">
        <v>827</v>
      </c>
      <c r="M1129" s="93"/>
      <c r="N1129" s="93"/>
    </row>
    <row r="1130" spans="1:14" x14ac:dyDescent="0.25">
      <c r="A1130" s="94" t="s">
        <v>3472</v>
      </c>
      <c r="B1130" s="94" t="s">
        <v>1523</v>
      </c>
      <c r="C1130" s="94" t="s">
        <v>1515</v>
      </c>
      <c r="D1130" s="94" t="s">
        <v>945</v>
      </c>
      <c r="E1130" s="94" t="s">
        <v>1166</v>
      </c>
      <c r="F1130" s="94" t="s">
        <v>827</v>
      </c>
      <c r="G1130" s="94" t="s">
        <v>586</v>
      </c>
      <c r="H1130" s="94" t="s">
        <v>586</v>
      </c>
      <c r="I1130" s="94" t="s">
        <v>827</v>
      </c>
      <c r="J1130" s="94" t="s">
        <v>827</v>
      </c>
      <c r="M1130" s="93"/>
      <c r="N1130" s="93"/>
    </row>
    <row r="1131" spans="1:14" x14ac:dyDescent="0.25">
      <c r="A1131" s="94" t="s">
        <v>3473</v>
      </c>
      <c r="B1131" s="94" t="s">
        <v>1523</v>
      </c>
      <c r="C1131" s="94" t="s">
        <v>1515</v>
      </c>
      <c r="D1131" s="94" t="s">
        <v>945</v>
      </c>
      <c r="E1131" s="94" t="s">
        <v>1166</v>
      </c>
      <c r="F1131" s="94" t="s">
        <v>827</v>
      </c>
      <c r="G1131" s="94" t="s">
        <v>586</v>
      </c>
      <c r="H1131" s="94" t="s">
        <v>586</v>
      </c>
      <c r="I1131" s="94" t="s">
        <v>827</v>
      </c>
      <c r="J1131" s="94" t="s">
        <v>827</v>
      </c>
      <c r="M1131" s="93"/>
      <c r="N1131" s="93"/>
    </row>
    <row r="1132" spans="1:14" x14ac:dyDescent="0.25">
      <c r="A1132" s="94" t="s">
        <v>3474</v>
      </c>
      <c r="B1132" s="94" t="s">
        <v>1523</v>
      </c>
      <c r="C1132" s="94" t="s">
        <v>1515</v>
      </c>
      <c r="D1132" s="94" t="s">
        <v>946</v>
      </c>
      <c r="E1132" s="94" t="s">
        <v>1167</v>
      </c>
      <c r="F1132" s="94" t="s">
        <v>827</v>
      </c>
      <c r="G1132" s="94" t="s">
        <v>586</v>
      </c>
      <c r="H1132" s="94" t="s">
        <v>586</v>
      </c>
      <c r="I1132" s="94" t="s">
        <v>827</v>
      </c>
      <c r="J1132" s="94" t="s">
        <v>827</v>
      </c>
      <c r="M1132" s="93"/>
      <c r="N1132" s="93"/>
    </row>
    <row r="1133" spans="1:14" x14ac:dyDescent="0.25">
      <c r="A1133" s="94" t="s">
        <v>3475</v>
      </c>
      <c r="B1133" s="94" t="s">
        <v>1523</v>
      </c>
      <c r="C1133" s="94" t="s">
        <v>1515</v>
      </c>
      <c r="D1133" s="94" t="s">
        <v>946</v>
      </c>
      <c r="E1133" s="94" t="s">
        <v>1167</v>
      </c>
      <c r="F1133" s="94" t="s">
        <v>827</v>
      </c>
      <c r="G1133" s="94" t="s">
        <v>586</v>
      </c>
      <c r="H1133" s="94" t="s">
        <v>586</v>
      </c>
      <c r="I1133" s="94" t="s">
        <v>827</v>
      </c>
      <c r="J1133" s="94" t="s">
        <v>827</v>
      </c>
      <c r="M1133" s="93"/>
      <c r="N1133" s="93"/>
    </row>
    <row r="1134" spans="1:14" x14ac:dyDescent="0.25">
      <c r="A1134" s="94" t="s">
        <v>3476</v>
      </c>
      <c r="B1134" s="94" t="s">
        <v>1524</v>
      </c>
      <c r="C1134" s="94" t="s">
        <v>1518</v>
      </c>
      <c r="D1134" s="94" t="s">
        <v>934</v>
      </c>
      <c r="E1134" s="94" t="s">
        <v>1167</v>
      </c>
      <c r="F1134" s="94" t="s">
        <v>586</v>
      </c>
      <c r="G1134" s="94" t="s">
        <v>586</v>
      </c>
      <c r="H1134" s="94" t="s">
        <v>586</v>
      </c>
      <c r="I1134" s="94" t="s">
        <v>586</v>
      </c>
      <c r="J1134" s="94" t="s">
        <v>827</v>
      </c>
      <c r="M1134" s="93"/>
      <c r="N1134" s="93"/>
    </row>
    <row r="1135" spans="1:14" x14ac:dyDescent="0.25">
      <c r="A1135" s="94" t="s">
        <v>3477</v>
      </c>
      <c r="B1135" s="94" t="s">
        <v>1524</v>
      </c>
      <c r="C1135" s="94" t="s">
        <v>1518</v>
      </c>
      <c r="D1135" s="94" t="s">
        <v>935</v>
      </c>
      <c r="E1135" s="94" t="s">
        <v>1168</v>
      </c>
      <c r="F1135" s="94" t="s">
        <v>586</v>
      </c>
      <c r="G1135" s="94" t="s">
        <v>586</v>
      </c>
      <c r="H1135" s="94" t="s">
        <v>586</v>
      </c>
      <c r="I1135" s="94" t="s">
        <v>586</v>
      </c>
      <c r="J1135" s="94" t="s">
        <v>586</v>
      </c>
      <c r="M1135" s="93"/>
      <c r="N1135" s="93"/>
    </row>
    <row r="1136" spans="1:14" x14ac:dyDescent="0.25">
      <c r="A1136" s="94" t="s">
        <v>1733</v>
      </c>
      <c r="B1136" s="94" t="s">
        <v>1523</v>
      </c>
      <c r="C1136" s="94" t="s">
        <v>1515</v>
      </c>
      <c r="D1136" s="94" t="s">
        <v>937</v>
      </c>
      <c r="E1136" s="94" t="s">
        <v>1168</v>
      </c>
      <c r="F1136" s="94" t="s">
        <v>586</v>
      </c>
      <c r="G1136" s="94" t="s">
        <v>586</v>
      </c>
      <c r="H1136" s="94" t="s">
        <v>586</v>
      </c>
      <c r="I1136" s="94" t="s">
        <v>586</v>
      </c>
      <c r="J1136" s="94" t="s">
        <v>586</v>
      </c>
      <c r="M1136" s="93"/>
      <c r="N1136" s="93"/>
    </row>
    <row r="1137" spans="1:14" x14ac:dyDescent="0.25">
      <c r="A1137" s="94" t="s">
        <v>3478</v>
      </c>
      <c r="B1137" s="94" t="s">
        <v>1378</v>
      </c>
      <c r="C1137" s="94" t="e">
        <v>#N/A</v>
      </c>
      <c r="D1137" s="94" t="s">
        <v>865</v>
      </c>
      <c r="E1137" s="94" t="s">
        <v>1140</v>
      </c>
      <c r="F1137" s="94" t="s">
        <v>827</v>
      </c>
      <c r="G1137" s="94" t="s">
        <v>586</v>
      </c>
      <c r="H1137" s="94" t="e">
        <v>#N/A</v>
      </c>
      <c r="I1137" s="94" t="s">
        <v>827</v>
      </c>
      <c r="J1137" s="94" t="s">
        <v>827</v>
      </c>
      <c r="M1137" s="93"/>
      <c r="N1137" s="93"/>
    </row>
    <row r="1138" spans="1:14" x14ac:dyDescent="0.25">
      <c r="A1138" s="94" t="s">
        <v>3479</v>
      </c>
      <c r="B1138" s="94" t="s">
        <v>1521</v>
      </c>
      <c r="C1138" s="94" t="e">
        <v>#N/A</v>
      </c>
      <c r="D1138" s="94" t="s">
        <v>939</v>
      </c>
      <c r="E1138" s="94" t="s">
        <v>1166</v>
      </c>
      <c r="F1138" s="94" t="s">
        <v>827</v>
      </c>
      <c r="G1138" s="94" t="s">
        <v>586</v>
      </c>
      <c r="H1138" s="94" t="e">
        <v>#N/A</v>
      </c>
      <c r="I1138" s="94" t="s">
        <v>827</v>
      </c>
      <c r="J1138" s="94" t="s">
        <v>827</v>
      </c>
      <c r="M1138" s="93"/>
      <c r="N1138" s="93"/>
    </row>
    <row r="1139" spans="1:14" x14ac:dyDescent="0.25">
      <c r="A1139" s="94" t="s">
        <v>3480</v>
      </c>
      <c r="B1139" s="94" t="s">
        <v>1521</v>
      </c>
      <c r="C1139" s="94" t="e">
        <v>#N/A</v>
      </c>
      <c r="D1139" s="94" t="s">
        <v>939</v>
      </c>
      <c r="E1139" s="94" t="s">
        <v>1166</v>
      </c>
      <c r="F1139" s="94" t="s">
        <v>827</v>
      </c>
      <c r="G1139" s="94" t="s">
        <v>586</v>
      </c>
      <c r="H1139" s="94" t="e">
        <v>#N/A</v>
      </c>
      <c r="I1139" s="94" t="s">
        <v>827</v>
      </c>
      <c r="J1139" s="94" t="s">
        <v>827</v>
      </c>
      <c r="M1139" s="93"/>
      <c r="N1139" s="93"/>
    </row>
    <row r="1140" spans="1:14" x14ac:dyDescent="0.25">
      <c r="A1140" s="94" t="s">
        <v>3481</v>
      </c>
      <c r="B1140" s="94" t="s">
        <v>1521</v>
      </c>
      <c r="C1140" s="94" t="e">
        <v>#N/A</v>
      </c>
      <c r="D1140" s="94" t="s">
        <v>939</v>
      </c>
      <c r="E1140" s="94" t="s">
        <v>1166</v>
      </c>
      <c r="F1140" s="94" t="s">
        <v>827</v>
      </c>
      <c r="G1140" s="94" t="s">
        <v>586</v>
      </c>
      <c r="H1140" s="94" t="e">
        <v>#N/A</v>
      </c>
      <c r="I1140" s="94" t="s">
        <v>827</v>
      </c>
      <c r="J1140" s="94" t="s">
        <v>827</v>
      </c>
      <c r="M1140" s="93"/>
      <c r="N1140" s="93"/>
    </row>
    <row r="1141" spans="1:14" x14ac:dyDescent="0.25">
      <c r="A1141" s="94" t="s">
        <v>3482</v>
      </c>
      <c r="B1141" s="94" t="s">
        <v>1522</v>
      </c>
      <c r="C1141" s="94" t="e">
        <v>#N/A</v>
      </c>
      <c r="D1141" s="94" t="s">
        <v>940</v>
      </c>
      <c r="E1141" s="94" t="s">
        <v>1166</v>
      </c>
      <c r="F1141" s="94" t="s">
        <v>827</v>
      </c>
      <c r="G1141" s="94" t="s">
        <v>586</v>
      </c>
      <c r="H1141" s="94" t="e">
        <v>#N/A</v>
      </c>
      <c r="I1141" s="94" t="s">
        <v>827</v>
      </c>
      <c r="J1141" s="94" t="s">
        <v>827</v>
      </c>
      <c r="M1141" s="93"/>
      <c r="N1141" s="93"/>
    </row>
    <row r="1142" spans="1:14" x14ac:dyDescent="0.25">
      <c r="A1142" s="94" t="s">
        <v>3483</v>
      </c>
      <c r="B1142" s="94" t="s">
        <v>1523</v>
      </c>
      <c r="C1142" s="94" t="s">
        <v>1515</v>
      </c>
      <c r="D1142" s="94" t="s">
        <v>942</v>
      </c>
      <c r="E1142" s="94" t="s">
        <v>1166</v>
      </c>
      <c r="F1142" s="94" t="s">
        <v>827</v>
      </c>
      <c r="G1142" s="94" t="s">
        <v>586</v>
      </c>
      <c r="H1142" s="94" t="s">
        <v>586</v>
      </c>
      <c r="I1142" s="94" t="s">
        <v>586</v>
      </c>
      <c r="J1142" s="94" t="s">
        <v>827</v>
      </c>
      <c r="M1142" s="93"/>
      <c r="N1142" s="93"/>
    </row>
    <row r="1143" spans="1:14" x14ac:dyDescent="0.25">
      <c r="A1143" s="94" t="s">
        <v>3484</v>
      </c>
      <c r="B1143" s="94" t="s">
        <v>1523</v>
      </c>
      <c r="C1143" s="94" t="s">
        <v>1515</v>
      </c>
      <c r="D1143" s="94" t="s">
        <v>947</v>
      </c>
      <c r="E1143" s="94" t="s">
        <v>1167</v>
      </c>
      <c r="F1143" s="94" t="s">
        <v>827</v>
      </c>
      <c r="G1143" s="94" t="s">
        <v>586</v>
      </c>
      <c r="H1143" s="94" t="s">
        <v>586</v>
      </c>
      <c r="I1143" s="94" t="s">
        <v>586</v>
      </c>
      <c r="J1143" s="94" t="s">
        <v>827</v>
      </c>
      <c r="M1143" s="93"/>
      <c r="N1143" s="93"/>
    </row>
    <row r="1144" spans="1:14" x14ac:dyDescent="0.25">
      <c r="A1144" s="94" t="s">
        <v>1734</v>
      </c>
      <c r="B1144" s="94" t="s">
        <v>1523</v>
      </c>
      <c r="C1144" s="94" t="s">
        <v>1515</v>
      </c>
      <c r="D1144" s="94" t="s">
        <v>947</v>
      </c>
      <c r="E1144" s="94" t="s">
        <v>1167</v>
      </c>
      <c r="F1144" s="94" t="s">
        <v>586</v>
      </c>
      <c r="G1144" s="94" t="s">
        <v>586</v>
      </c>
      <c r="H1144" s="94" t="s">
        <v>586</v>
      </c>
      <c r="I1144" s="94" t="s">
        <v>586</v>
      </c>
      <c r="J1144" s="94" t="s">
        <v>827</v>
      </c>
      <c r="M1144" s="93"/>
      <c r="N1144" s="93"/>
    </row>
    <row r="1145" spans="1:14" x14ac:dyDescent="0.25">
      <c r="A1145" s="94" t="s">
        <v>3485</v>
      </c>
      <c r="B1145" s="94" t="s">
        <v>1523</v>
      </c>
      <c r="C1145" s="94" t="s">
        <v>1515</v>
      </c>
      <c r="D1145" s="94" t="s">
        <v>933</v>
      </c>
      <c r="E1145" s="94" t="s">
        <v>1167</v>
      </c>
      <c r="F1145" s="94" t="s">
        <v>827</v>
      </c>
      <c r="G1145" s="94" t="s">
        <v>586</v>
      </c>
      <c r="H1145" s="94" t="s">
        <v>586</v>
      </c>
      <c r="I1145" s="94" t="s">
        <v>827</v>
      </c>
      <c r="J1145" s="94" t="s">
        <v>827</v>
      </c>
      <c r="M1145" s="93"/>
      <c r="N1145" s="93"/>
    </row>
    <row r="1146" spans="1:14" x14ac:dyDescent="0.25">
      <c r="A1146" s="94" t="s">
        <v>3486</v>
      </c>
      <c r="B1146" s="94" t="s">
        <v>1524</v>
      </c>
      <c r="C1146" s="94" t="s">
        <v>1518</v>
      </c>
      <c r="D1146" s="94" t="s">
        <v>935</v>
      </c>
      <c r="E1146" s="94" t="s">
        <v>1168</v>
      </c>
      <c r="F1146" s="94" t="s">
        <v>586</v>
      </c>
      <c r="G1146" s="94" t="s">
        <v>586</v>
      </c>
      <c r="H1146" s="94" t="s">
        <v>586</v>
      </c>
      <c r="I1146" s="94" t="s">
        <v>586</v>
      </c>
      <c r="J1146" s="94" t="s">
        <v>586</v>
      </c>
      <c r="M1146" s="93"/>
      <c r="N1146" s="93"/>
    </row>
    <row r="1147" spans="1:14" x14ac:dyDescent="0.25">
      <c r="A1147" s="94" t="s">
        <v>3487</v>
      </c>
      <c r="B1147" s="94" t="s">
        <v>1525</v>
      </c>
      <c r="C1147" s="94" t="s">
        <v>1372</v>
      </c>
      <c r="D1147" s="94" t="s">
        <v>942</v>
      </c>
      <c r="E1147" s="94" t="s">
        <v>1166</v>
      </c>
      <c r="F1147" s="94" t="s">
        <v>827</v>
      </c>
      <c r="G1147" s="94" t="s">
        <v>586</v>
      </c>
      <c r="H1147" s="94" t="s">
        <v>586</v>
      </c>
      <c r="I1147" s="94" t="s">
        <v>586</v>
      </c>
      <c r="J1147" s="94" t="s">
        <v>827</v>
      </c>
      <c r="M1147" s="93"/>
      <c r="N1147" s="93"/>
    </row>
    <row r="1148" spans="1:14" x14ac:dyDescent="0.25">
      <c r="A1148" s="94" t="s">
        <v>3488</v>
      </c>
      <c r="B1148" s="94" t="s">
        <v>1525</v>
      </c>
      <c r="C1148" s="94" t="s">
        <v>1372</v>
      </c>
      <c r="D1148" s="94" t="s">
        <v>947</v>
      </c>
      <c r="E1148" s="94" t="s">
        <v>1167</v>
      </c>
      <c r="F1148" s="94" t="s">
        <v>586</v>
      </c>
      <c r="G1148" s="94" t="s">
        <v>586</v>
      </c>
      <c r="H1148" s="94" t="s">
        <v>586</v>
      </c>
      <c r="I1148" s="94" t="s">
        <v>586</v>
      </c>
      <c r="J1148" s="94" t="s">
        <v>827</v>
      </c>
      <c r="M1148" s="93"/>
      <c r="N1148" s="93"/>
    </row>
    <row r="1149" spans="1:14" x14ac:dyDescent="0.25">
      <c r="A1149" s="94" t="s">
        <v>1735</v>
      </c>
      <c r="B1149" s="94" t="s">
        <v>1526</v>
      </c>
      <c r="C1149" s="94" t="s">
        <v>1375</v>
      </c>
      <c r="D1149" s="94" t="s">
        <v>947</v>
      </c>
      <c r="E1149" s="94" t="s">
        <v>1167</v>
      </c>
      <c r="F1149" s="94" t="s">
        <v>586</v>
      </c>
      <c r="G1149" s="94" t="s">
        <v>586</v>
      </c>
      <c r="H1149" s="94" t="s">
        <v>586</v>
      </c>
      <c r="I1149" s="94" t="s">
        <v>586</v>
      </c>
      <c r="J1149" s="94" t="s">
        <v>827</v>
      </c>
      <c r="M1149" s="93"/>
      <c r="N1149" s="93"/>
    </row>
    <row r="1150" spans="1:14" x14ac:dyDescent="0.25">
      <c r="A1150" s="94" t="s">
        <v>3489</v>
      </c>
      <c r="B1150" s="94" t="s">
        <v>1523</v>
      </c>
      <c r="C1150" s="94" t="s">
        <v>1515</v>
      </c>
      <c r="D1150" s="94" t="s">
        <v>942</v>
      </c>
      <c r="E1150" s="94" t="s">
        <v>1166</v>
      </c>
      <c r="F1150" s="94" t="s">
        <v>827</v>
      </c>
      <c r="G1150" s="94" t="s">
        <v>586</v>
      </c>
      <c r="H1150" s="94" t="s">
        <v>586</v>
      </c>
      <c r="I1150" s="94" t="s">
        <v>586</v>
      </c>
      <c r="J1150" s="94" t="s">
        <v>827</v>
      </c>
      <c r="M1150" s="93"/>
      <c r="N1150" s="93"/>
    </row>
    <row r="1151" spans="1:14" x14ac:dyDescent="0.25">
      <c r="A1151" s="94" t="s">
        <v>3490</v>
      </c>
      <c r="B1151" s="94" t="s">
        <v>1523</v>
      </c>
      <c r="C1151" s="94" t="s">
        <v>1515</v>
      </c>
      <c r="D1151" s="94" t="s">
        <v>947</v>
      </c>
      <c r="E1151" s="94" t="s">
        <v>1167</v>
      </c>
      <c r="F1151" s="94" t="s">
        <v>827</v>
      </c>
      <c r="G1151" s="94" t="s">
        <v>586</v>
      </c>
      <c r="H1151" s="94" t="s">
        <v>586</v>
      </c>
      <c r="I1151" s="94" t="s">
        <v>586</v>
      </c>
      <c r="J1151" s="94" t="s">
        <v>827</v>
      </c>
      <c r="M1151" s="93"/>
      <c r="N1151" s="93"/>
    </row>
    <row r="1152" spans="1:14" x14ac:dyDescent="0.25">
      <c r="A1152" s="94" t="s">
        <v>1736</v>
      </c>
      <c r="B1152" s="94" t="s">
        <v>1523</v>
      </c>
      <c r="C1152" s="94" t="s">
        <v>1515</v>
      </c>
      <c r="D1152" s="94" t="s">
        <v>947</v>
      </c>
      <c r="E1152" s="94" t="s">
        <v>1167</v>
      </c>
      <c r="F1152" s="94" t="s">
        <v>586</v>
      </c>
      <c r="G1152" s="94" t="s">
        <v>586</v>
      </c>
      <c r="H1152" s="94" t="s">
        <v>586</v>
      </c>
      <c r="I1152" s="94" t="s">
        <v>586</v>
      </c>
      <c r="J1152" s="94" t="s">
        <v>827</v>
      </c>
      <c r="M1152" s="93"/>
      <c r="N1152" s="93"/>
    </row>
    <row r="1153" spans="1:14" x14ac:dyDescent="0.25">
      <c r="A1153" s="94" t="s">
        <v>3491</v>
      </c>
      <c r="B1153" s="94" t="s">
        <v>1520</v>
      </c>
      <c r="C1153" s="94" t="e">
        <v>#N/A</v>
      </c>
      <c r="D1153" s="94" t="s">
        <v>898</v>
      </c>
      <c r="E1153" s="94" t="s">
        <v>1140</v>
      </c>
      <c r="F1153" s="94" t="s">
        <v>827</v>
      </c>
      <c r="G1153" s="94" t="s">
        <v>586</v>
      </c>
      <c r="H1153" s="94" t="e">
        <v>#N/A</v>
      </c>
      <c r="I1153" s="94" t="s">
        <v>827</v>
      </c>
      <c r="J1153" s="94" t="s">
        <v>827</v>
      </c>
      <c r="M1153" s="93"/>
      <c r="N1153" s="93"/>
    </row>
    <row r="1154" spans="1:14" x14ac:dyDescent="0.25">
      <c r="A1154" s="94" t="s">
        <v>3492</v>
      </c>
      <c r="B1154" s="94" t="s">
        <v>1520</v>
      </c>
      <c r="C1154" s="94" t="e">
        <v>#N/A</v>
      </c>
      <c r="D1154" s="94" t="s">
        <v>899</v>
      </c>
      <c r="E1154" s="94" t="s">
        <v>1140</v>
      </c>
      <c r="F1154" s="94" t="s">
        <v>827</v>
      </c>
      <c r="G1154" s="94" t="s">
        <v>586</v>
      </c>
      <c r="H1154" s="94" t="e">
        <v>#N/A</v>
      </c>
      <c r="I1154" s="94" t="s">
        <v>586</v>
      </c>
      <c r="J1154" s="94" t="s">
        <v>827</v>
      </c>
      <c r="M1154" s="93"/>
      <c r="N1154" s="93"/>
    </row>
    <row r="1155" spans="1:14" x14ac:dyDescent="0.25">
      <c r="A1155" s="94" t="s">
        <v>3493</v>
      </c>
      <c r="B1155" s="94" t="s">
        <v>1520</v>
      </c>
      <c r="C1155" s="94" t="e">
        <v>#N/A</v>
      </c>
      <c r="D1155" s="94" t="s">
        <v>899</v>
      </c>
      <c r="E1155" s="94" t="s">
        <v>1140</v>
      </c>
      <c r="F1155" s="94" t="s">
        <v>827</v>
      </c>
      <c r="G1155" s="94" t="s">
        <v>586</v>
      </c>
      <c r="H1155" s="94" t="e">
        <v>#N/A</v>
      </c>
      <c r="I1155" s="94" t="s">
        <v>586</v>
      </c>
      <c r="J1155" s="94" t="s">
        <v>827</v>
      </c>
      <c r="M1155" s="93"/>
      <c r="N1155" s="93"/>
    </row>
    <row r="1156" spans="1:14" x14ac:dyDescent="0.25">
      <c r="A1156" s="94" t="s">
        <v>3494</v>
      </c>
      <c r="B1156" s="94" t="s">
        <v>1527</v>
      </c>
      <c r="C1156" s="94" t="s">
        <v>1515</v>
      </c>
      <c r="D1156" s="94" t="s">
        <v>899</v>
      </c>
      <c r="E1156" s="94" t="s">
        <v>1140</v>
      </c>
      <c r="F1156" s="94" t="s">
        <v>827</v>
      </c>
      <c r="G1156" s="94" t="s">
        <v>586</v>
      </c>
      <c r="H1156" s="94" t="s">
        <v>586</v>
      </c>
      <c r="I1156" s="94" t="s">
        <v>586</v>
      </c>
      <c r="J1156" s="94" t="s">
        <v>827</v>
      </c>
      <c r="M1156" s="93"/>
      <c r="N1156" s="93"/>
    </row>
    <row r="1157" spans="1:14" x14ac:dyDescent="0.25">
      <c r="A1157" s="94" t="s">
        <v>3495</v>
      </c>
      <c r="B1157" s="94" t="s">
        <v>1527</v>
      </c>
      <c r="C1157" s="94" t="s">
        <v>1515</v>
      </c>
      <c r="D1157" s="94" t="s">
        <v>899</v>
      </c>
      <c r="E1157" s="94" t="s">
        <v>1140</v>
      </c>
      <c r="F1157" s="94" t="s">
        <v>827</v>
      </c>
      <c r="G1157" s="94" t="s">
        <v>586</v>
      </c>
      <c r="H1157" s="94" t="s">
        <v>586</v>
      </c>
      <c r="I1157" s="94" t="s">
        <v>586</v>
      </c>
      <c r="J1157" s="94" t="s">
        <v>827</v>
      </c>
      <c r="M1157" s="93"/>
      <c r="N1157" s="93"/>
    </row>
    <row r="1158" spans="1:14" x14ac:dyDescent="0.25">
      <c r="A1158" s="94" t="s">
        <v>3496</v>
      </c>
      <c r="B1158" s="94" t="s">
        <v>1527</v>
      </c>
      <c r="C1158" s="94" t="s">
        <v>1515</v>
      </c>
      <c r="D1158" s="94" t="s">
        <v>899</v>
      </c>
      <c r="E1158" s="94" t="s">
        <v>1140</v>
      </c>
      <c r="F1158" s="94" t="s">
        <v>586</v>
      </c>
      <c r="G1158" s="94" t="s">
        <v>586</v>
      </c>
      <c r="H1158" s="94" t="s">
        <v>586</v>
      </c>
      <c r="I1158" s="94" t="s">
        <v>586</v>
      </c>
      <c r="J1158" s="94" t="s">
        <v>827</v>
      </c>
      <c r="M1158" s="93"/>
      <c r="N1158" s="93"/>
    </row>
    <row r="1159" spans="1:14" x14ac:dyDescent="0.25">
      <c r="A1159" s="94" t="s">
        <v>3497</v>
      </c>
      <c r="B1159" s="94" t="s">
        <v>1523</v>
      </c>
      <c r="C1159" s="94" t="s">
        <v>1515</v>
      </c>
      <c r="D1159" s="94" t="s">
        <v>933</v>
      </c>
      <c r="E1159" s="94" t="s">
        <v>1167</v>
      </c>
      <c r="F1159" s="94" t="s">
        <v>827</v>
      </c>
      <c r="G1159" s="94" t="s">
        <v>586</v>
      </c>
      <c r="H1159" s="94" t="s">
        <v>586</v>
      </c>
      <c r="I1159" s="94" t="s">
        <v>827</v>
      </c>
      <c r="J1159" s="94" t="s">
        <v>827</v>
      </c>
      <c r="M1159" s="93"/>
      <c r="N1159" s="93"/>
    </row>
    <row r="1160" spans="1:14" x14ac:dyDescent="0.25">
      <c r="A1160" s="94" t="s">
        <v>3498</v>
      </c>
      <c r="B1160" s="94" t="s">
        <v>1523</v>
      </c>
      <c r="C1160" s="94" t="s">
        <v>1515</v>
      </c>
      <c r="D1160" s="94" t="s">
        <v>933</v>
      </c>
      <c r="E1160" s="94" t="s">
        <v>1167</v>
      </c>
      <c r="F1160" s="94" t="s">
        <v>586</v>
      </c>
      <c r="G1160" s="94" t="s">
        <v>586</v>
      </c>
      <c r="H1160" s="94" t="s">
        <v>586</v>
      </c>
      <c r="I1160" s="94" t="s">
        <v>827</v>
      </c>
      <c r="J1160" s="94" t="s">
        <v>827</v>
      </c>
      <c r="M1160" s="93"/>
      <c r="N1160" s="93"/>
    </row>
    <row r="1161" spans="1:14" x14ac:dyDescent="0.25">
      <c r="A1161" s="94" t="s">
        <v>1738</v>
      </c>
      <c r="B1161" s="94" t="s">
        <v>1523</v>
      </c>
      <c r="C1161" s="94" t="s">
        <v>1515</v>
      </c>
      <c r="D1161" s="94" t="s">
        <v>947</v>
      </c>
      <c r="E1161" s="94" t="s">
        <v>1167</v>
      </c>
      <c r="F1161" s="94" t="s">
        <v>586</v>
      </c>
      <c r="G1161" s="94" t="s">
        <v>586</v>
      </c>
      <c r="H1161" s="94" t="s">
        <v>586</v>
      </c>
      <c r="I1161" s="94" t="s">
        <v>586</v>
      </c>
      <c r="J1161" s="94" t="s">
        <v>827</v>
      </c>
      <c r="M1161" s="93"/>
      <c r="N1161" s="93"/>
    </row>
    <row r="1162" spans="1:14" x14ac:dyDescent="0.25">
      <c r="A1162" s="94" t="s">
        <v>3499</v>
      </c>
      <c r="B1162" s="94" t="s">
        <v>1524</v>
      </c>
      <c r="C1162" s="94" t="s">
        <v>1518</v>
      </c>
      <c r="D1162" s="94" t="s">
        <v>934</v>
      </c>
      <c r="E1162" s="94" t="s">
        <v>1167</v>
      </c>
      <c r="F1162" s="94" t="s">
        <v>827</v>
      </c>
      <c r="G1162" s="94" t="s">
        <v>586</v>
      </c>
      <c r="H1162" s="94" t="s">
        <v>586</v>
      </c>
      <c r="I1162" s="94" t="s">
        <v>586</v>
      </c>
      <c r="J1162" s="94" t="s">
        <v>827</v>
      </c>
      <c r="M1162" s="93"/>
      <c r="N1162" s="93"/>
    </row>
    <row r="1163" spans="1:14" x14ac:dyDescent="0.25">
      <c r="A1163" s="94" t="s">
        <v>1739</v>
      </c>
      <c r="B1163" s="94" t="s">
        <v>1524</v>
      </c>
      <c r="C1163" s="94" t="s">
        <v>1518</v>
      </c>
      <c r="D1163" s="94" t="s">
        <v>935</v>
      </c>
      <c r="E1163" s="94" t="s">
        <v>1168</v>
      </c>
      <c r="F1163" s="94" t="s">
        <v>586</v>
      </c>
      <c r="G1163" s="94" t="s">
        <v>586</v>
      </c>
      <c r="H1163" s="94" t="s">
        <v>586</v>
      </c>
      <c r="I1163" s="94" t="s">
        <v>586</v>
      </c>
      <c r="J1163" s="94" t="s">
        <v>586</v>
      </c>
      <c r="M1163" s="93"/>
      <c r="N1163" s="93"/>
    </row>
    <row r="1164" spans="1:14" x14ac:dyDescent="0.25">
      <c r="A1164" s="94" t="s">
        <v>3500</v>
      </c>
      <c r="B1164" s="94" t="s">
        <v>1523</v>
      </c>
      <c r="C1164" s="94" t="s">
        <v>1515</v>
      </c>
      <c r="D1164" s="94" t="s">
        <v>947</v>
      </c>
      <c r="E1164" s="94" t="s">
        <v>1167</v>
      </c>
      <c r="F1164" s="94" t="s">
        <v>586</v>
      </c>
      <c r="G1164" s="94" t="s">
        <v>586</v>
      </c>
      <c r="H1164" s="94" t="s">
        <v>586</v>
      </c>
      <c r="I1164" s="94" t="s">
        <v>586</v>
      </c>
      <c r="J1164" s="94" t="s">
        <v>827</v>
      </c>
      <c r="M1164" s="93"/>
      <c r="N1164" s="93"/>
    </row>
    <row r="1165" spans="1:14" x14ac:dyDescent="0.25">
      <c r="A1165" s="94" t="s">
        <v>3501</v>
      </c>
      <c r="B1165" s="94" t="s">
        <v>1528</v>
      </c>
      <c r="C1165" s="94" t="s">
        <v>1529</v>
      </c>
      <c r="D1165" s="94" t="s">
        <v>909</v>
      </c>
      <c r="E1165" s="94" t="s">
        <v>1173</v>
      </c>
      <c r="F1165" s="94" t="s">
        <v>827</v>
      </c>
      <c r="G1165" s="94" t="s">
        <v>586</v>
      </c>
      <c r="H1165" s="94" t="s">
        <v>586</v>
      </c>
      <c r="I1165" s="94" t="s">
        <v>827</v>
      </c>
      <c r="J1165" s="94" t="s">
        <v>586</v>
      </c>
      <c r="M1165" s="93"/>
      <c r="N1165" s="93"/>
    </row>
    <row r="1166" spans="1:14" x14ac:dyDescent="0.25">
      <c r="A1166" s="94" t="s">
        <v>3502</v>
      </c>
      <c r="B1166" s="94" t="s">
        <v>1528</v>
      </c>
      <c r="C1166" s="94" t="s">
        <v>1529</v>
      </c>
      <c r="D1166" s="94" t="s">
        <v>910</v>
      </c>
      <c r="E1166" s="94" t="s">
        <v>1173</v>
      </c>
      <c r="F1166" s="94" t="s">
        <v>827</v>
      </c>
      <c r="G1166" s="94" t="s">
        <v>586</v>
      </c>
      <c r="H1166" s="94" t="s">
        <v>586</v>
      </c>
      <c r="I1166" s="94" t="s">
        <v>827</v>
      </c>
      <c r="J1166" s="94" t="s">
        <v>586</v>
      </c>
      <c r="M1166" s="93"/>
      <c r="N1166" s="93"/>
    </row>
    <row r="1167" spans="1:14" x14ac:dyDescent="0.25">
      <c r="A1167" s="94" t="s">
        <v>3503</v>
      </c>
      <c r="B1167" s="94" t="s">
        <v>1528</v>
      </c>
      <c r="C1167" s="94" t="s">
        <v>1529</v>
      </c>
      <c r="D1167" s="94" t="s">
        <v>908</v>
      </c>
      <c r="E1167" s="94" t="s">
        <v>1172</v>
      </c>
      <c r="F1167" s="94" t="s">
        <v>827</v>
      </c>
      <c r="G1167" s="94" t="s">
        <v>586</v>
      </c>
      <c r="H1167" s="94" t="s">
        <v>586</v>
      </c>
      <c r="I1167" s="94" t="s">
        <v>827</v>
      </c>
      <c r="J1167" s="94" t="s">
        <v>827</v>
      </c>
      <c r="M1167" s="93"/>
      <c r="N1167" s="93"/>
    </row>
    <row r="1168" spans="1:14" x14ac:dyDescent="0.25">
      <c r="A1168" s="94" t="s">
        <v>3504</v>
      </c>
      <c r="B1168" s="94" t="s">
        <v>1528</v>
      </c>
      <c r="C1168" s="94" t="s">
        <v>1529</v>
      </c>
      <c r="D1168" s="94" t="s">
        <v>910</v>
      </c>
      <c r="E1168" s="94" t="s">
        <v>1173</v>
      </c>
      <c r="F1168" s="94" t="s">
        <v>827</v>
      </c>
      <c r="G1168" s="94" t="s">
        <v>586</v>
      </c>
      <c r="H1168" s="94" t="s">
        <v>586</v>
      </c>
      <c r="I1168" s="94" t="s">
        <v>827</v>
      </c>
      <c r="J1168" s="94" t="s">
        <v>586</v>
      </c>
      <c r="M1168" s="93"/>
      <c r="N1168" s="93"/>
    </row>
    <row r="1169" spans="1:14" x14ac:dyDescent="0.25">
      <c r="A1169" s="94" t="s">
        <v>3505</v>
      </c>
      <c r="B1169" s="94" t="s">
        <v>1528</v>
      </c>
      <c r="C1169" s="94" t="s">
        <v>1529</v>
      </c>
      <c r="D1169" s="94" t="s">
        <v>910</v>
      </c>
      <c r="E1169" s="94" t="s">
        <v>1173</v>
      </c>
      <c r="F1169" s="94" t="s">
        <v>827</v>
      </c>
      <c r="G1169" s="94" t="s">
        <v>586</v>
      </c>
      <c r="H1169" s="94" t="s">
        <v>586</v>
      </c>
      <c r="I1169" s="94" t="s">
        <v>827</v>
      </c>
      <c r="J1169" s="94" t="s">
        <v>586</v>
      </c>
      <c r="M1169" s="93"/>
      <c r="N1169" s="93"/>
    </row>
    <row r="1170" spans="1:14" x14ac:dyDescent="0.25">
      <c r="A1170" s="94" t="s">
        <v>3506</v>
      </c>
      <c r="B1170" s="94" t="s">
        <v>1528</v>
      </c>
      <c r="C1170" s="94" t="s">
        <v>1529</v>
      </c>
      <c r="D1170" s="94" t="s">
        <v>911</v>
      </c>
      <c r="E1170" s="94" t="s">
        <v>1173</v>
      </c>
      <c r="F1170" s="94" t="s">
        <v>827</v>
      </c>
      <c r="G1170" s="94" t="s">
        <v>586</v>
      </c>
      <c r="H1170" s="94" t="s">
        <v>586</v>
      </c>
      <c r="I1170" s="94" t="s">
        <v>827</v>
      </c>
      <c r="J1170" s="94" t="s">
        <v>586</v>
      </c>
      <c r="M1170" s="93"/>
      <c r="N1170" s="93"/>
    </row>
    <row r="1171" spans="1:14" x14ac:dyDescent="0.25">
      <c r="A1171" s="94" t="s">
        <v>3507</v>
      </c>
      <c r="B1171" s="94" t="s">
        <v>1528</v>
      </c>
      <c r="C1171" s="94" t="s">
        <v>1529</v>
      </c>
      <c r="D1171" s="94" t="s">
        <v>911</v>
      </c>
      <c r="E1171" s="94" t="s">
        <v>1173</v>
      </c>
      <c r="F1171" s="94" t="s">
        <v>827</v>
      </c>
      <c r="G1171" s="94" t="s">
        <v>586</v>
      </c>
      <c r="H1171" s="94" t="s">
        <v>586</v>
      </c>
      <c r="I1171" s="94" t="s">
        <v>827</v>
      </c>
      <c r="J1171" s="94" t="s">
        <v>586</v>
      </c>
      <c r="M1171" s="93"/>
      <c r="N1171" s="93"/>
    </row>
    <row r="1172" spans="1:14" x14ac:dyDescent="0.25">
      <c r="A1172" s="94" t="s">
        <v>3508</v>
      </c>
      <c r="B1172" s="94" t="s">
        <v>1528</v>
      </c>
      <c r="C1172" s="94" t="s">
        <v>1529</v>
      </c>
      <c r="D1172" s="94" t="s">
        <v>911</v>
      </c>
      <c r="E1172" s="94" t="s">
        <v>1173</v>
      </c>
      <c r="F1172" s="94" t="s">
        <v>827</v>
      </c>
      <c r="G1172" s="94" t="s">
        <v>586</v>
      </c>
      <c r="H1172" s="94" t="s">
        <v>586</v>
      </c>
      <c r="I1172" s="94" t="s">
        <v>827</v>
      </c>
      <c r="J1172" s="94" t="s">
        <v>586</v>
      </c>
      <c r="M1172" s="93"/>
      <c r="N1172" s="93"/>
    </row>
    <row r="1173" spans="1:14" x14ac:dyDescent="0.25">
      <c r="A1173" s="94" t="s">
        <v>3509</v>
      </c>
      <c r="B1173" s="94" t="s">
        <v>1528</v>
      </c>
      <c r="C1173" s="94" t="s">
        <v>1529</v>
      </c>
      <c r="D1173" s="94" t="s">
        <v>914</v>
      </c>
      <c r="E1173" s="94" t="s">
        <v>1173</v>
      </c>
      <c r="F1173" s="94" t="s">
        <v>586</v>
      </c>
      <c r="G1173" s="94" t="s">
        <v>586</v>
      </c>
      <c r="H1173" s="94" t="s">
        <v>586</v>
      </c>
      <c r="I1173" s="94" t="s">
        <v>586</v>
      </c>
      <c r="J1173" s="94" t="s">
        <v>586</v>
      </c>
      <c r="M1173" s="93"/>
      <c r="N1173" s="93"/>
    </row>
    <row r="1174" spans="1:14" x14ac:dyDescent="0.25">
      <c r="A1174" s="94" t="s">
        <v>3510</v>
      </c>
      <c r="B1174" s="94" t="s">
        <v>1528</v>
      </c>
      <c r="C1174" s="94" t="s">
        <v>1529</v>
      </c>
      <c r="D1174" s="94" t="s">
        <v>911</v>
      </c>
      <c r="E1174" s="94" t="s">
        <v>1173</v>
      </c>
      <c r="F1174" s="94" t="s">
        <v>827</v>
      </c>
      <c r="G1174" s="94" t="s">
        <v>586</v>
      </c>
      <c r="H1174" s="94" t="s">
        <v>586</v>
      </c>
      <c r="I1174" s="94" t="s">
        <v>827</v>
      </c>
      <c r="J1174" s="94" t="s">
        <v>586</v>
      </c>
      <c r="M1174" s="93"/>
      <c r="N1174" s="93"/>
    </row>
    <row r="1175" spans="1:14" x14ac:dyDescent="0.25">
      <c r="A1175" s="94" t="s">
        <v>3511</v>
      </c>
      <c r="B1175" s="94" t="s">
        <v>1528</v>
      </c>
      <c r="C1175" s="94" t="s">
        <v>1529</v>
      </c>
      <c r="D1175" s="94" t="s">
        <v>908</v>
      </c>
      <c r="E1175" s="94" t="s">
        <v>1172</v>
      </c>
      <c r="F1175" s="94" t="s">
        <v>827</v>
      </c>
      <c r="G1175" s="94" t="s">
        <v>586</v>
      </c>
      <c r="H1175" s="94" t="s">
        <v>586</v>
      </c>
      <c r="I1175" s="94" t="s">
        <v>827</v>
      </c>
      <c r="J1175" s="94" t="s">
        <v>827</v>
      </c>
      <c r="M1175" s="93"/>
      <c r="N1175" s="93"/>
    </row>
    <row r="1176" spans="1:14" x14ac:dyDescent="0.25">
      <c r="A1176" s="94" t="s">
        <v>3512</v>
      </c>
      <c r="B1176" s="94" t="s">
        <v>1528</v>
      </c>
      <c r="C1176" s="94" t="s">
        <v>1529</v>
      </c>
      <c r="D1176" s="94" t="s">
        <v>910</v>
      </c>
      <c r="E1176" s="94" t="s">
        <v>1173</v>
      </c>
      <c r="F1176" s="94" t="s">
        <v>827</v>
      </c>
      <c r="G1176" s="94" t="s">
        <v>586</v>
      </c>
      <c r="H1176" s="94" t="s">
        <v>586</v>
      </c>
      <c r="I1176" s="94" t="s">
        <v>827</v>
      </c>
      <c r="J1176" s="94" t="s">
        <v>586</v>
      </c>
      <c r="M1176" s="93"/>
      <c r="N1176" s="93"/>
    </row>
    <row r="1177" spans="1:14" x14ac:dyDescent="0.25">
      <c r="A1177" s="94" t="s">
        <v>3513</v>
      </c>
      <c r="B1177" s="94" t="s">
        <v>1528</v>
      </c>
      <c r="C1177" s="94" t="s">
        <v>1529</v>
      </c>
      <c r="D1177" s="94" t="s">
        <v>910</v>
      </c>
      <c r="E1177" s="94" t="s">
        <v>1173</v>
      </c>
      <c r="F1177" s="94" t="s">
        <v>827</v>
      </c>
      <c r="G1177" s="94" t="s">
        <v>586</v>
      </c>
      <c r="H1177" s="94" t="s">
        <v>586</v>
      </c>
      <c r="I1177" s="94" t="s">
        <v>827</v>
      </c>
      <c r="J1177" s="94" t="s">
        <v>586</v>
      </c>
      <c r="M1177" s="93"/>
      <c r="N1177" s="93"/>
    </row>
    <row r="1178" spans="1:14" x14ac:dyDescent="0.25">
      <c r="A1178" s="94" t="s">
        <v>3514</v>
      </c>
      <c r="B1178" s="94" t="s">
        <v>1528</v>
      </c>
      <c r="C1178" s="94" t="s">
        <v>1529</v>
      </c>
      <c r="D1178" s="94" t="s">
        <v>911</v>
      </c>
      <c r="E1178" s="94" t="s">
        <v>1173</v>
      </c>
      <c r="F1178" s="94" t="s">
        <v>827</v>
      </c>
      <c r="G1178" s="94" t="s">
        <v>586</v>
      </c>
      <c r="H1178" s="94" t="s">
        <v>586</v>
      </c>
      <c r="I1178" s="94" t="s">
        <v>827</v>
      </c>
      <c r="J1178" s="94" t="s">
        <v>586</v>
      </c>
      <c r="M1178" s="93"/>
      <c r="N1178" s="93"/>
    </row>
    <row r="1179" spans="1:14" x14ac:dyDescent="0.25">
      <c r="A1179" s="94" t="s">
        <v>3515</v>
      </c>
      <c r="B1179" s="94" t="s">
        <v>1528</v>
      </c>
      <c r="C1179" s="94" t="s">
        <v>1529</v>
      </c>
      <c r="D1179" s="94" t="s">
        <v>914</v>
      </c>
      <c r="E1179" s="94" t="s">
        <v>1173</v>
      </c>
      <c r="F1179" s="94" t="s">
        <v>586</v>
      </c>
      <c r="G1179" s="94" t="s">
        <v>586</v>
      </c>
      <c r="H1179" s="94" t="s">
        <v>586</v>
      </c>
      <c r="I1179" s="94" t="s">
        <v>586</v>
      </c>
      <c r="J1179" s="94" t="s">
        <v>586</v>
      </c>
      <c r="M1179" s="93"/>
      <c r="N1179" s="93"/>
    </row>
    <row r="1180" spans="1:14" x14ac:dyDescent="0.25">
      <c r="A1180" s="94" t="s">
        <v>3516</v>
      </c>
      <c r="B1180" s="94" t="s">
        <v>1528</v>
      </c>
      <c r="C1180" s="94" t="s">
        <v>1529</v>
      </c>
      <c r="D1180" s="94" t="s">
        <v>911</v>
      </c>
      <c r="E1180" s="94" t="s">
        <v>1173</v>
      </c>
      <c r="F1180" s="94" t="s">
        <v>827</v>
      </c>
      <c r="G1180" s="94" t="s">
        <v>586</v>
      </c>
      <c r="H1180" s="94" t="s">
        <v>586</v>
      </c>
      <c r="I1180" s="94" t="s">
        <v>827</v>
      </c>
      <c r="J1180" s="94" t="s">
        <v>586</v>
      </c>
      <c r="M1180" s="93"/>
      <c r="N1180" s="93"/>
    </row>
    <row r="1181" spans="1:14" x14ac:dyDescent="0.25">
      <c r="A1181" s="94" t="s">
        <v>3517</v>
      </c>
      <c r="B1181" s="94" t="s">
        <v>1528</v>
      </c>
      <c r="C1181" s="94" t="s">
        <v>1529</v>
      </c>
      <c r="D1181" s="94" t="s">
        <v>911</v>
      </c>
      <c r="E1181" s="94" t="s">
        <v>1173</v>
      </c>
      <c r="F1181" s="94" t="s">
        <v>827</v>
      </c>
      <c r="G1181" s="94" t="s">
        <v>586</v>
      </c>
      <c r="H1181" s="94" t="s">
        <v>586</v>
      </c>
      <c r="I1181" s="94" t="s">
        <v>827</v>
      </c>
      <c r="J1181" s="94" t="s">
        <v>586</v>
      </c>
      <c r="M1181" s="93"/>
      <c r="N1181" s="93"/>
    </row>
    <row r="1182" spans="1:14" x14ac:dyDescent="0.25">
      <c r="A1182" s="94" t="s">
        <v>3518</v>
      </c>
      <c r="B1182" s="94" t="s">
        <v>1528</v>
      </c>
      <c r="C1182" s="94" t="s">
        <v>1529</v>
      </c>
      <c r="D1182" s="94" t="s">
        <v>911</v>
      </c>
      <c r="E1182" s="94" t="s">
        <v>1173</v>
      </c>
      <c r="F1182" s="94" t="s">
        <v>827</v>
      </c>
      <c r="G1182" s="94" t="s">
        <v>586</v>
      </c>
      <c r="H1182" s="94" t="s">
        <v>586</v>
      </c>
      <c r="I1182" s="94" t="s">
        <v>827</v>
      </c>
      <c r="J1182" s="94" t="s">
        <v>586</v>
      </c>
      <c r="M1182" s="93"/>
      <c r="N1182" s="93"/>
    </row>
    <row r="1183" spans="1:14" x14ac:dyDescent="0.25">
      <c r="A1183" s="94" t="s">
        <v>3519</v>
      </c>
      <c r="B1183" s="94" t="s">
        <v>1528</v>
      </c>
      <c r="C1183" s="94" t="s">
        <v>1529</v>
      </c>
      <c r="D1183" s="94" t="s">
        <v>911</v>
      </c>
      <c r="E1183" s="94" t="s">
        <v>1173</v>
      </c>
      <c r="F1183" s="94" t="s">
        <v>827</v>
      </c>
      <c r="G1183" s="94" t="s">
        <v>586</v>
      </c>
      <c r="H1183" s="94" t="s">
        <v>586</v>
      </c>
      <c r="I1183" s="94" t="s">
        <v>827</v>
      </c>
      <c r="J1183" s="94" t="s">
        <v>586</v>
      </c>
      <c r="M1183" s="93"/>
      <c r="N1183" s="93"/>
    </row>
    <row r="1184" spans="1:14" x14ac:dyDescent="0.25">
      <c r="A1184" s="94" t="s">
        <v>1740</v>
      </c>
      <c r="B1184" s="94" t="s">
        <v>1528</v>
      </c>
      <c r="C1184" s="94" t="s">
        <v>1529</v>
      </c>
      <c r="D1184" s="94" t="s">
        <v>914</v>
      </c>
      <c r="E1184" s="94" t="s">
        <v>1173</v>
      </c>
      <c r="F1184" s="94" t="s">
        <v>586</v>
      </c>
      <c r="G1184" s="94" t="s">
        <v>586</v>
      </c>
      <c r="H1184" s="94" t="s">
        <v>586</v>
      </c>
      <c r="I1184" s="94" t="s">
        <v>586</v>
      </c>
      <c r="J1184" s="94" t="s">
        <v>586</v>
      </c>
      <c r="M1184" s="93"/>
      <c r="N1184" s="93"/>
    </row>
    <row r="1185" spans="1:14" x14ac:dyDescent="0.25">
      <c r="A1185" s="94" t="s">
        <v>3520</v>
      </c>
      <c r="B1185" s="94" t="s">
        <v>1528</v>
      </c>
      <c r="C1185" s="94" t="s">
        <v>1529</v>
      </c>
      <c r="D1185" s="94" t="s">
        <v>911</v>
      </c>
      <c r="E1185" s="94" t="s">
        <v>1173</v>
      </c>
      <c r="F1185" s="94" t="s">
        <v>827</v>
      </c>
      <c r="G1185" s="94" t="s">
        <v>586</v>
      </c>
      <c r="H1185" s="94" t="s">
        <v>586</v>
      </c>
      <c r="I1185" s="94" t="s">
        <v>827</v>
      </c>
      <c r="J1185" s="94" t="s">
        <v>586</v>
      </c>
      <c r="M1185" s="93"/>
      <c r="N1185" s="93"/>
    </row>
    <row r="1186" spans="1:14" x14ac:dyDescent="0.25">
      <c r="A1186" s="94" t="s">
        <v>3521</v>
      </c>
      <c r="B1186" s="94" t="s">
        <v>1530</v>
      </c>
      <c r="C1186" s="94" t="s">
        <v>1515</v>
      </c>
      <c r="D1186" s="94" t="s">
        <v>912</v>
      </c>
      <c r="E1186" s="94" t="s">
        <v>1173</v>
      </c>
      <c r="F1186" s="94" t="s">
        <v>586</v>
      </c>
      <c r="G1186" s="94" t="s">
        <v>586</v>
      </c>
      <c r="H1186" s="94" t="s">
        <v>586</v>
      </c>
      <c r="I1186" s="94" t="s">
        <v>586</v>
      </c>
      <c r="J1186" s="94" t="s">
        <v>586</v>
      </c>
      <c r="M1186" s="93"/>
      <c r="N1186" s="93"/>
    </row>
    <row r="1187" spans="1:14" x14ac:dyDescent="0.25">
      <c r="A1187" s="94" t="s">
        <v>3522</v>
      </c>
      <c r="B1187" s="94" t="s">
        <v>1528</v>
      </c>
      <c r="C1187" s="94" t="s">
        <v>1529</v>
      </c>
      <c r="D1187" s="94" t="s">
        <v>909</v>
      </c>
      <c r="E1187" s="94" t="s">
        <v>1173</v>
      </c>
      <c r="F1187" s="94" t="s">
        <v>827</v>
      </c>
      <c r="G1187" s="94" t="s">
        <v>586</v>
      </c>
      <c r="H1187" s="94" t="s">
        <v>586</v>
      </c>
      <c r="I1187" s="94" t="s">
        <v>827</v>
      </c>
      <c r="J1187" s="94" t="s">
        <v>586</v>
      </c>
      <c r="M1187" s="93"/>
      <c r="N1187" s="93"/>
    </row>
    <row r="1188" spans="1:14" x14ac:dyDescent="0.25">
      <c r="A1188" s="94" t="s">
        <v>3523</v>
      </c>
      <c r="B1188" s="94" t="s">
        <v>1528</v>
      </c>
      <c r="C1188" s="94" t="s">
        <v>1529</v>
      </c>
      <c r="D1188" s="94" t="s">
        <v>910</v>
      </c>
      <c r="E1188" s="94" t="s">
        <v>1173</v>
      </c>
      <c r="F1188" s="94" t="s">
        <v>827</v>
      </c>
      <c r="G1188" s="94" t="s">
        <v>586</v>
      </c>
      <c r="H1188" s="94" t="s">
        <v>586</v>
      </c>
      <c r="I1188" s="94" t="s">
        <v>827</v>
      </c>
      <c r="J1188" s="94" t="s">
        <v>586</v>
      </c>
      <c r="M1188" s="93"/>
      <c r="N1188" s="93"/>
    </row>
    <row r="1189" spans="1:14" x14ac:dyDescent="0.25">
      <c r="A1189" s="94" t="s">
        <v>3524</v>
      </c>
      <c r="B1189" s="94" t="s">
        <v>1528</v>
      </c>
      <c r="C1189" s="94" t="s">
        <v>1529</v>
      </c>
      <c r="D1189" s="94" t="s">
        <v>911</v>
      </c>
      <c r="E1189" s="94" t="s">
        <v>1173</v>
      </c>
      <c r="F1189" s="94" t="s">
        <v>827</v>
      </c>
      <c r="G1189" s="94" t="s">
        <v>586</v>
      </c>
      <c r="H1189" s="94" t="s">
        <v>586</v>
      </c>
      <c r="I1189" s="94" t="s">
        <v>827</v>
      </c>
      <c r="J1189" s="94" t="s">
        <v>586</v>
      </c>
      <c r="M1189" s="93"/>
      <c r="N1189" s="93"/>
    </row>
    <row r="1190" spans="1:14" x14ac:dyDescent="0.25">
      <c r="A1190" s="94" t="s">
        <v>3525</v>
      </c>
      <c r="B1190" s="94" t="s">
        <v>1530</v>
      </c>
      <c r="C1190" s="94" t="s">
        <v>1515</v>
      </c>
      <c r="D1190" s="94" t="s">
        <v>912</v>
      </c>
      <c r="E1190" s="94" t="s">
        <v>1173</v>
      </c>
      <c r="F1190" s="94" t="s">
        <v>827</v>
      </c>
      <c r="G1190" s="94" t="s">
        <v>586</v>
      </c>
      <c r="H1190" s="94" t="s">
        <v>586</v>
      </c>
      <c r="I1190" s="94" t="s">
        <v>586</v>
      </c>
      <c r="J1190" s="94" t="s">
        <v>586</v>
      </c>
      <c r="M1190" s="93"/>
      <c r="N1190" s="93"/>
    </row>
    <row r="1191" spans="1:14" x14ac:dyDescent="0.25">
      <c r="A1191" s="94" t="s">
        <v>3526</v>
      </c>
      <c r="B1191" s="94" t="s">
        <v>1531</v>
      </c>
      <c r="C1191" s="94" t="s">
        <v>1518</v>
      </c>
      <c r="D1191" s="94" t="s">
        <v>912</v>
      </c>
      <c r="E1191" s="94" t="s">
        <v>1173</v>
      </c>
      <c r="F1191" s="94" t="s">
        <v>827</v>
      </c>
      <c r="G1191" s="94" t="s">
        <v>586</v>
      </c>
      <c r="H1191" s="94" t="s">
        <v>586</v>
      </c>
      <c r="I1191" s="94" t="s">
        <v>586</v>
      </c>
      <c r="J1191" s="94" t="s">
        <v>586</v>
      </c>
      <c r="M1191" s="93"/>
      <c r="N1191" s="93"/>
    </row>
    <row r="1192" spans="1:14" x14ac:dyDescent="0.25">
      <c r="A1192" s="94" t="s">
        <v>1741</v>
      </c>
      <c r="B1192" s="94" t="s">
        <v>1531</v>
      </c>
      <c r="C1192" s="94" t="s">
        <v>1518</v>
      </c>
      <c r="D1192" s="94" t="s">
        <v>916</v>
      </c>
      <c r="E1192" s="94" t="s">
        <v>1174</v>
      </c>
      <c r="F1192" s="94" t="s">
        <v>586</v>
      </c>
      <c r="G1192" s="94" t="s">
        <v>586</v>
      </c>
      <c r="H1192" s="94" t="s">
        <v>586</v>
      </c>
      <c r="I1192" s="94" t="s">
        <v>586</v>
      </c>
      <c r="J1192" s="94" t="s">
        <v>586</v>
      </c>
      <c r="M1192" s="93"/>
      <c r="N1192" s="93"/>
    </row>
    <row r="1193" spans="1:14" x14ac:dyDescent="0.25">
      <c r="A1193" s="94" t="s">
        <v>3527</v>
      </c>
      <c r="B1193" s="94" t="s">
        <v>1528</v>
      </c>
      <c r="C1193" s="94" t="s">
        <v>1529</v>
      </c>
      <c r="D1193" s="94" t="s">
        <v>982</v>
      </c>
      <c r="E1193" s="94" t="s">
        <v>1173</v>
      </c>
      <c r="F1193" s="94" t="s">
        <v>827</v>
      </c>
      <c r="G1193" s="94" t="s">
        <v>586</v>
      </c>
      <c r="H1193" s="94" t="s">
        <v>586</v>
      </c>
      <c r="I1193" s="94" t="s">
        <v>586</v>
      </c>
      <c r="J1193" s="94" t="s">
        <v>586</v>
      </c>
      <c r="M1193" s="93"/>
      <c r="N1193" s="93"/>
    </row>
    <row r="1194" spans="1:14" x14ac:dyDescent="0.25">
      <c r="A1194" s="94" t="s">
        <v>3528</v>
      </c>
      <c r="B1194" s="94" t="s">
        <v>1528</v>
      </c>
      <c r="C1194" s="94" t="s">
        <v>1529</v>
      </c>
      <c r="D1194" s="94" t="s">
        <v>982</v>
      </c>
      <c r="E1194" s="94" t="s">
        <v>1173</v>
      </c>
      <c r="F1194" s="94" t="s">
        <v>586</v>
      </c>
      <c r="G1194" s="94" t="s">
        <v>586</v>
      </c>
      <c r="H1194" s="94" t="s">
        <v>586</v>
      </c>
      <c r="I1194" s="94" t="s">
        <v>586</v>
      </c>
      <c r="J1194" s="94" t="s">
        <v>586</v>
      </c>
      <c r="M1194" s="93"/>
      <c r="N1194" s="93"/>
    </row>
    <row r="1195" spans="1:14" x14ac:dyDescent="0.25">
      <c r="A1195" s="94" t="s">
        <v>3529</v>
      </c>
      <c r="B1195" s="94" t="s">
        <v>1528</v>
      </c>
      <c r="C1195" s="94" t="s">
        <v>1529</v>
      </c>
      <c r="D1195" s="94" t="s">
        <v>910</v>
      </c>
      <c r="E1195" s="94" t="s">
        <v>1173</v>
      </c>
      <c r="F1195" s="94" t="s">
        <v>827</v>
      </c>
      <c r="G1195" s="94" t="s">
        <v>586</v>
      </c>
      <c r="H1195" s="94" t="s">
        <v>586</v>
      </c>
      <c r="I1195" s="94" t="s">
        <v>827</v>
      </c>
      <c r="J1195" s="94" t="s">
        <v>586</v>
      </c>
      <c r="M1195" s="93"/>
      <c r="N1195" s="93"/>
    </row>
    <row r="1196" spans="1:14" x14ac:dyDescent="0.25">
      <c r="A1196" s="94" t="s">
        <v>3530</v>
      </c>
      <c r="B1196" s="94" t="s">
        <v>1530</v>
      </c>
      <c r="C1196" s="94" t="s">
        <v>1515</v>
      </c>
      <c r="D1196" s="94" t="s">
        <v>912</v>
      </c>
      <c r="E1196" s="94" t="s">
        <v>1173</v>
      </c>
      <c r="F1196" s="94" t="s">
        <v>827</v>
      </c>
      <c r="G1196" s="94" t="s">
        <v>586</v>
      </c>
      <c r="H1196" s="94" t="s">
        <v>586</v>
      </c>
      <c r="I1196" s="94" t="s">
        <v>586</v>
      </c>
      <c r="J1196" s="94" t="s">
        <v>586</v>
      </c>
      <c r="M1196" s="93"/>
      <c r="N1196" s="93"/>
    </row>
    <row r="1197" spans="1:14" x14ac:dyDescent="0.25">
      <c r="A1197" s="94" t="s">
        <v>3531</v>
      </c>
      <c r="B1197" s="94" t="s">
        <v>1530</v>
      </c>
      <c r="C1197" s="94" t="s">
        <v>1515</v>
      </c>
      <c r="D1197" s="94" t="s">
        <v>912</v>
      </c>
      <c r="E1197" s="94" t="s">
        <v>1173</v>
      </c>
      <c r="F1197" s="94" t="s">
        <v>827</v>
      </c>
      <c r="G1197" s="94" t="s">
        <v>586</v>
      </c>
      <c r="H1197" s="94" t="s">
        <v>586</v>
      </c>
      <c r="I1197" s="94" t="s">
        <v>586</v>
      </c>
      <c r="J1197" s="94" t="s">
        <v>586</v>
      </c>
      <c r="M1197" s="93"/>
      <c r="N1197" s="93"/>
    </row>
    <row r="1198" spans="1:14" x14ac:dyDescent="0.25">
      <c r="A1198" s="94" t="s">
        <v>3532</v>
      </c>
      <c r="B1198" s="94" t="s">
        <v>1530</v>
      </c>
      <c r="C1198" s="94" t="s">
        <v>1515</v>
      </c>
      <c r="D1198" s="94" t="s">
        <v>911</v>
      </c>
      <c r="E1198" s="94" t="s">
        <v>1173</v>
      </c>
      <c r="F1198" s="94" t="s">
        <v>586</v>
      </c>
      <c r="G1198" s="94" t="s">
        <v>586</v>
      </c>
      <c r="H1198" s="94" t="s">
        <v>586</v>
      </c>
      <c r="I1198" s="94" t="s">
        <v>827</v>
      </c>
      <c r="J1198" s="94" t="s">
        <v>586</v>
      </c>
      <c r="M1198" s="93"/>
      <c r="N1198" s="93"/>
    </row>
    <row r="1199" spans="1:14" x14ac:dyDescent="0.25">
      <c r="A1199" s="94" t="s">
        <v>3533</v>
      </c>
      <c r="B1199" s="94" t="s">
        <v>1532</v>
      </c>
      <c r="C1199" s="94" t="s">
        <v>1515</v>
      </c>
      <c r="D1199" s="94" t="s">
        <v>977</v>
      </c>
      <c r="E1199" s="94" t="s">
        <v>1181</v>
      </c>
      <c r="F1199" s="94" t="s">
        <v>827</v>
      </c>
      <c r="G1199" s="94" t="s">
        <v>586</v>
      </c>
      <c r="H1199" s="94" t="s">
        <v>586</v>
      </c>
      <c r="I1199" s="94" t="s">
        <v>586</v>
      </c>
      <c r="J1199" s="94" t="s">
        <v>586</v>
      </c>
      <c r="M1199" s="93"/>
      <c r="N1199" s="93"/>
    </row>
    <row r="1200" spans="1:14" x14ac:dyDescent="0.25">
      <c r="A1200" s="94" t="s">
        <v>3534</v>
      </c>
      <c r="B1200" s="94" t="s">
        <v>1532</v>
      </c>
      <c r="C1200" s="94" t="s">
        <v>1515</v>
      </c>
      <c r="D1200" s="94" t="s">
        <v>977</v>
      </c>
      <c r="E1200" s="94" t="s">
        <v>1181</v>
      </c>
      <c r="F1200" s="94" t="s">
        <v>827</v>
      </c>
      <c r="G1200" s="94" t="s">
        <v>586</v>
      </c>
      <c r="H1200" s="94" t="s">
        <v>586</v>
      </c>
      <c r="I1200" s="94" t="s">
        <v>586</v>
      </c>
      <c r="J1200" s="94" t="s">
        <v>586</v>
      </c>
      <c r="M1200" s="93"/>
      <c r="N1200" s="93"/>
    </row>
    <row r="1201" spans="1:14" x14ac:dyDescent="0.25">
      <c r="A1201" s="94" t="s">
        <v>1742</v>
      </c>
      <c r="B1201" s="94" t="s">
        <v>1533</v>
      </c>
      <c r="C1201" s="94" t="s">
        <v>1518</v>
      </c>
      <c r="D1201" s="94" t="s">
        <v>977</v>
      </c>
      <c r="E1201" s="94" t="s">
        <v>1181</v>
      </c>
      <c r="F1201" s="94" t="s">
        <v>586</v>
      </c>
      <c r="G1201" s="94" t="s">
        <v>586</v>
      </c>
      <c r="H1201" s="94" t="s">
        <v>586</v>
      </c>
      <c r="I1201" s="94" t="s">
        <v>586</v>
      </c>
      <c r="J1201" s="94" t="s">
        <v>586</v>
      </c>
      <c r="M1201" s="93"/>
      <c r="N1201" s="93"/>
    </row>
    <row r="1202" spans="1:14" x14ac:dyDescent="0.25">
      <c r="A1202" s="94" t="s">
        <v>1743</v>
      </c>
      <c r="B1202" s="94" t="s">
        <v>1532</v>
      </c>
      <c r="C1202" s="94" t="s">
        <v>1515</v>
      </c>
      <c r="D1202" s="94" t="s">
        <v>977</v>
      </c>
      <c r="E1202" s="94" t="s">
        <v>1181</v>
      </c>
      <c r="F1202" s="94" t="s">
        <v>586</v>
      </c>
      <c r="G1202" s="94" t="s">
        <v>586</v>
      </c>
      <c r="H1202" s="94" t="s">
        <v>586</v>
      </c>
      <c r="I1202" s="94" t="s">
        <v>586</v>
      </c>
      <c r="J1202" s="94" t="s">
        <v>586</v>
      </c>
      <c r="M1202" s="93"/>
      <c r="N1202" s="93"/>
    </row>
    <row r="1203" spans="1:14" x14ac:dyDescent="0.25">
      <c r="A1203" s="94" t="s">
        <v>1744</v>
      </c>
      <c r="B1203" s="94" t="s">
        <v>1533</v>
      </c>
      <c r="C1203" s="94" t="s">
        <v>1518</v>
      </c>
      <c r="D1203" s="94" t="s">
        <v>977</v>
      </c>
      <c r="E1203" s="94" t="s">
        <v>1181</v>
      </c>
      <c r="F1203" s="94" t="s">
        <v>586</v>
      </c>
      <c r="G1203" s="94" t="s">
        <v>586</v>
      </c>
      <c r="H1203" s="94" t="s">
        <v>586</v>
      </c>
      <c r="I1203" s="94" t="s">
        <v>586</v>
      </c>
      <c r="J1203" s="94" t="s">
        <v>586</v>
      </c>
      <c r="M1203" s="93"/>
      <c r="N1203" s="93"/>
    </row>
    <row r="1204" spans="1:14" x14ac:dyDescent="0.25">
      <c r="A1204" s="94" t="s">
        <v>3535</v>
      </c>
      <c r="B1204" s="94" t="s">
        <v>1534</v>
      </c>
      <c r="C1204" s="94" t="s">
        <v>1515</v>
      </c>
      <c r="D1204" s="94" t="s">
        <v>975</v>
      </c>
      <c r="E1204" s="94" t="s">
        <v>1181</v>
      </c>
      <c r="F1204" s="94" t="s">
        <v>827</v>
      </c>
      <c r="G1204" s="94" t="s">
        <v>586</v>
      </c>
      <c r="H1204" s="94" t="s">
        <v>586</v>
      </c>
      <c r="I1204" s="94" t="s">
        <v>586</v>
      </c>
      <c r="J1204" s="94" t="s">
        <v>586</v>
      </c>
      <c r="M1204" s="93"/>
      <c r="N1204" s="93"/>
    </row>
    <row r="1205" spans="1:14" x14ac:dyDescent="0.25">
      <c r="A1205" s="94" t="s">
        <v>3536</v>
      </c>
      <c r="B1205" s="94" t="s">
        <v>1534</v>
      </c>
      <c r="C1205" s="94" t="s">
        <v>1515</v>
      </c>
      <c r="D1205" s="94" t="s">
        <v>976</v>
      </c>
      <c r="E1205" s="94" t="s">
        <v>1181</v>
      </c>
      <c r="F1205" s="94" t="s">
        <v>586</v>
      </c>
      <c r="G1205" s="94" t="s">
        <v>586</v>
      </c>
      <c r="H1205" s="94" t="s">
        <v>586</v>
      </c>
      <c r="I1205" s="94" t="s">
        <v>586</v>
      </c>
      <c r="J1205" s="94" t="s">
        <v>586</v>
      </c>
      <c r="M1205" s="93"/>
      <c r="N1205" s="93"/>
    </row>
    <row r="1206" spans="1:14" x14ac:dyDescent="0.25">
      <c r="A1206" s="94" t="s">
        <v>1745</v>
      </c>
      <c r="B1206" s="94" t="s">
        <v>1534</v>
      </c>
      <c r="C1206" s="94" t="s">
        <v>1515</v>
      </c>
      <c r="D1206" s="94" t="s">
        <v>976</v>
      </c>
      <c r="E1206" s="94" t="s">
        <v>1181</v>
      </c>
      <c r="F1206" s="94" t="s">
        <v>586</v>
      </c>
      <c r="G1206" s="94" t="s">
        <v>586</v>
      </c>
      <c r="H1206" s="94" t="s">
        <v>586</v>
      </c>
      <c r="I1206" s="94" t="s">
        <v>586</v>
      </c>
      <c r="J1206" s="94" t="s">
        <v>586</v>
      </c>
      <c r="M1206" s="93"/>
      <c r="N1206" s="93"/>
    </row>
    <row r="1207" spans="1:14" x14ac:dyDescent="0.25">
      <c r="A1207" s="94" t="s">
        <v>3537</v>
      </c>
      <c r="B1207" s="94" t="s">
        <v>1534</v>
      </c>
      <c r="C1207" s="94" t="s">
        <v>1515</v>
      </c>
      <c r="D1207" s="94" t="s">
        <v>976</v>
      </c>
      <c r="E1207" s="94" t="s">
        <v>1181</v>
      </c>
      <c r="F1207" s="94" t="s">
        <v>827</v>
      </c>
      <c r="G1207" s="94" t="s">
        <v>586</v>
      </c>
      <c r="H1207" s="94" t="s">
        <v>586</v>
      </c>
      <c r="I1207" s="94" t="s">
        <v>586</v>
      </c>
      <c r="J1207" s="94" t="s">
        <v>586</v>
      </c>
      <c r="M1207" s="93"/>
      <c r="N1207" s="93"/>
    </row>
    <row r="1208" spans="1:14" x14ac:dyDescent="0.25">
      <c r="A1208" s="94" t="s">
        <v>3538</v>
      </c>
      <c r="B1208" s="94" t="s">
        <v>1534</v>
      </c>
      <c r="C1208" s="94" t="s">
        <v>1515</v>
      </c>
      <c r="D1208" s="94" t="s">
        <v>976</v>
      </c>
      <c r="E1208" s="94" t="s">
        <v>1181</v>
      </c>
      <c r="F1208" s="94" t="s">
        <v>586</v>
      </c>
      <c r="G1208" s="94" t="s">
        <v>586</v>
      </c>
      <c r="H1208" s="94" t="s">
        <v>586</v>
      </c>
      <c r="I1208" s="94" t="s">
        <v>586</v>
      </c>
      <c r="J1208" s="94" t="s">
        <v>586</v>
      </c>
      <c r="M1208" s="93"/>
      <c r="N1208" s="93"/>
    </row>
    <row r="1209" spans="1:14" x14ac:dyDescent="0.25">
      <c r="A1209" s="94" t="s">
        <v>3539</v>
      </c>
      <c r="B1209" s="94" t="s">
        <v>1535</v>
      </c>
      <c r="C1209" s="94" t="s">
        <v>1370</v>
      </c>
      <c r="D1209" s="94" t="s">
        <v>975</v>
      </c>
      <c r="E1209" s="94" t="s">
        <v>1181</v>
      </c>
      <c r="F1209" s="94" t="s">
        <v>827</v>
      </c>
      <c r="G1209" s="94" t="s">
        <v>586</v>
      </c>
      <c r="H1209" s="94" t="s">
        <v>586</v>
      </c>
      <c r="I1209" s="94" t="s">
        <v>586</v>
      </c>
      <c r="J1209" s="94" t="s">
        <v>586</v>
      </c>
      <c r="M1209" s="93"/>
      <c r="N1209" s="93"/>
    </row>
    <row r="1210" spans="1:14" x14ac:dyDescent="0.25">
      <c r="A1210" s="94" t="s">
        <v>3540</v>
      </c>
      <c r="B1210" s="94" t="s">
        <v>1535</v>
      </c>
      <c r="C1210" s="94" t="s">
        <v>1370</v>
      </c>
      <c r="D1210" s="94" t="s">
        <v>975</v>
      </c>
      <c r="E1210" s="94" t="s">
        <v>1181</v>
      </c>
      <c r="F1210" s="94" t="s">
        <v>586</v>
      </c>
      <c r="G1210" s="94" t="s">
        <v>586</v>
      </c>
      <c r="H1210" s="94" t="s">
        <v>586</v>
      </c>
      <c r="I1210" s="94" t="s">
        <v>586</v>
      </c>
      <c r="J1210" s="94" t="s">
        <v>586</v>
      </c>
      <c r="M1210" s="93"/>
      <c r="N1210" s="93"/>
    </row>
    <row r="1211" spans="1:14" x14ac:dyDescent="0.25">
      <c r="A1211" s="94" t="s">
        <v>3541</v>
      </c>
      <c r="B1211" s="94" t="s">
        <v>1536</v>
      </c>
      <c r="C1211" s="94" t="s">
        <v>1375</v>
      </c>
      <c r="D1211" s="94" t="s">
        <v>975</v>
      </c>
      <c r="E1211" s="94" t="s">
        <v>1181</v>
      </c>
      <c r="F1211" s="94" t="s">
        <v>827</v>
      </c>
      <c r="G1211" s="94" t="s">
        <v>586</v>
      </c>
      <c r="H1211" s="94" t="s">
        <v>586</v>
      </c>
      <c r="I1211" s="94" t="s">
        <v>586</v>
      </c>
      <c r="J1211" s="94" t="s">
        <v>586</v>
      </c>
      <c r="M1211" s="93"/>
      <c r="N1211" s="93"/>
    </row>
    <row r="1212" spans="1:14" x14ac:dyDescent="0.25">
      <c r="A1212" s="94" t="s">
        <v>3542</v>
      </c>
      <c r="B1212" s="94" t="s">
        <v>1534</v>
      </c>
      <c r="C1212" s="94" t="s">
        <v>1515</v>
      </c>
      <c r="D1212" s="94" t="s">
        <v>976</v>
      </c>
      <c r="E1212" s="94" t="s">
        <v>1181</v>
      </c>
      <c r="F1212" s="94" t="s">
        <v>586</v>
      </c>
      <c r="G1212" s="94" t="s">
        <v>586</v>
      </c>
      <c r="H1212" s="94" t="s">
        <v>586</v>
      </c>
      <c r="I1212" s="94" t="s">
        <v>586</v>
      </c>
      <c r="J1212" s="94" t="s">
        <v>586</v>
      </c>
      <c r="M1212" s="93"/>
      <c r="N1212" s="93"/>
    </row>
    <row r="1213" spans="1:14" x14ac:dyDescent="0.25">
      <c r="A1213" s="94" t="s">
        <v>1746</v>
      </c>
      <c r="B1213" s="94" t="s">
        <v>1537</v>
      </c>
      <c r="C1213" s="94" t="s">
        <v>1518</v>
      </c>
      <c r="D1213" s="94" t="s">
        <v>976</v>
      </c>
      <c r="E1213" s="94" t="s">
        <v>1181</v>
      </c>
      <c r="F1213" s="94" t="s">
        <v>586</v>
      </c>
      <c r="G1213" s="94" t="s">
        <v>586</v>
      </c>
      <c r="H1213" s="94" t="s">
        <v>586</v>
      </c>
      <c r="I1213" s="94" t="s">
        <v>586</v>
      </c>
      <c r="J1213" s="94" t="s">
        <v>586</v>
      </c>
      <c r="M1213" s="93"/>
      <c r="N1213" s="93"/>
    </row>
    <row r="1214" spans="1:14" x14ac:dyDescent="0.25">
      <c r="A1214" s="94" t="s">
        <v>3543</v>
      </c>
      <c r="B1214" s="94" t="s">
        <v>1535</v>
      </c>
      <c r="C1214" s="94" t="s">
        <v>1370</v>
      </c>
      <c r="D1214" s="94" t="s">
        <v>976</v>
      </c>
      <c r="E1214" s="94" t="s">
        <v>1181</v>
      </c>
      <c r="F1214" s="94" t="s">
        <v>827</v>
      </c>
      <c r="G1214" s="94" t="s">
        <v>586</v>
      </c>
      <c r="H1214" s="94" t="s">
        <v>586</v>
      </c>
      <c r="I1214" s="94" t="s">
        <v>586</v>
      </c>
      <c r="J1214" s="94" t="s">
        <v>586</v>
      </c>
      <c r="M1214" s="93"/>
      <c r="N1214" s="93"/>
    </row>
    <row r="1215" spans="1:14" x14ac:dyDescent="0.25">
      <c r="A1215" s="94" t="s">
        <v>1747</v>
      </c>
      <c r="B1215" s="94" t="s">
        <v>1535</v>
      </c>
      <c r="C1215" s="94" t="s">
        <v>1370</v>
      </c>
      <c r="D1215" s="94" t="s">
        <v>976</v>
      </c>
      <c r="E1215" s="94" t="s">
        <v>1181</v>
      </c>
      <c r="F1215" s="94" t="s">
        <v>586</v>
      </c>
      <c r="G1215" s="94" t="s">
        <v>586</v>
      </c>
      <c r="H1215" s="94" t="s">
        <v>586</v>
      </c>
      <c r="I1215" s="94" t="s">
        <v>586</v>
      </c>
      <c r="J1215" s="94" t="s">
        <v>586</v>
      </c>
      <c r="M1215" s="93"/>
      <c r="N1215" s="93"/>
    </row>
    <row r="1216" spans="1:14" x14ac:dyDescent="0.25">
      <c r="A1216" s="94" t="s">
        <v>3544</v>
      </c>
      <c r="B1216" s="94" t="s">
        <v>1536</v>
      </c>
      <c r="C1216" s="94" t="s">
        <v>1375</v>
      </c>
      <c r="D1216" s="94" t="s">
        <v>976</v>
      </c>
      <c r="E1216" s="94" t="s">
        <v>1181</v>
      </c>
      <c r="F1216" s="94" t="s">
        <v>586</v>
      </c>
      <c r="G1216" s="94" t="s">
        <v>586</v>
      </c>
      <c r="H1216" s="94" t="s">
        <v>586</v>
      </c>
      <c r="I1216" s="94" t="s">
        <v>586</v>
      </c>
      <c r="J1216" s="94" t="s">
        <v>586</v>
      </c>
      <c r="M1216" s="93"/>
      <c r="N1216" s="93"/>
    </row>
    <row r="1217" spans="1:14" x14ac:dyDescent="0.25">
      <c r="A1217" s="94" t="s">
        <v>3545</v>
      </c>
      <c r="B1217" s="94" t="s">
        <v>1538</v>
      </c>
      <c r="C1217" s="94" t="s">
        <v>1362</v>
      </c>
      <c r="D1217" s="94" t="s">
        <v>1072</v>
      </c>
      <c r="E1217" s="94" t="s">
        <v>1207</v>
      </c>
      <c r="F1217" s="94" t="s">
        <v>827</v>
      </c>
      <c r="G1217" s="94" t="s">
        <v>586</v>
      </c>
      <c r="H1217" s="94" t="s">
        <v>586</v>
      </c>
      <c r="I1217" s="94" t="s">
        <v>586</v>
      </c>
      <c r="J1217" s="94" t="s">
        <v>586</v>
      </c>
      <c r="M1217" s="93"/>
      <c r="N1217" s="93"/>
    </row>
    <row r="1218" spans="1:14" x14ac:dyDescent="0.25">
      <c r="A1218" s="94" t="s">
        <v>3546</v>
      </c>
      <c r="B1218" s="94" t="s">
        <v>1538</v>
      </c>
      <c r="C1218" s="94" t="s">
        <v>1362</v>
      </c>
      <c r="D1218" s="94" t="s">
        <v>1072</v>
      </c>
      <c r="E1218" s="94" t="s">
        <v>1207</v>
      </c>
      <c r="F1218" s="94" t="s">
        <v>586</v>
      </c>
      <c r="G1218" s="94" t="s">
        <v>586</v>
      </c>
      <c r="H1218" s="94" t="s">
        <v>586</v>
      </c>
      <c r="I1218" s="94" t="s">
        <v>586</v>
      </c>
      <c r="J1218" s="94" t="s">
        <v>586</v>
      </c>
      <c r="M1218" s="93"/>
      <c r="N1218" s="93"/>
    </row>
    <row r="1219" spans="1:14" x14ac:dyDescent="0.25">
      <c r="A1219" s="94" t="s">
        <v>3547</v>
      </c>
      <c r="B1219" s="94" t="s">
        <v>1539</v>
      </c>
      <c r="C1219" s="94" t="s">
        <v>1362</v>
      </c>
      <c r="D1219" s="94" t="s">
        <v>1070</v>
      </c>
      <c r="E1219" s="94" t="s">
        <v>1207</v>
      </c>
      <c r="F1219" s="94" t="s">
        <v>586</v>
      </c>
      <c r="G1219" s="94" t="s">
        <v>586</v>
      </c>
      <c r="H1219" s="94" t="s">
        <v>586</v>
      </c>
      <c r="I1219" s="94" t="s">
        <v>586</v>
      </c>
      <c r="J1219" s="94" t="s">
        <v>586</v>
      </c>
      <c r="M1219" s="93"/>
      <c r="N1219" s="93"/>
    </row>
    <row r="1220" spans="1:14" x14ac:dyDescent="0.25">
      <c r="A1220" s="94" t="s">
        <v>3548</v>
      </c>
      <c r="B1220" s="94" t="s">
        <v>1540</v>
      </c>
      <c r="C1220" s="94" t="s">
        <v>1362</v>
      </c>
      <c r="D1220" s="94" t="s">
        <v>1071</v>
      </c>
      <c r="E1220" s="94" t="s">
        <v>1207</v>
      </c>
      <c r="F1220" s="94" t="s">
        <v>586</v>
      </c>
      <c r="G1220" s="94" t="s">
        <v>586</v>
      </c>
      <c r="H1220" s="94" t="s">
        <v>586</v>
      </c>
      <c r="I1220" s="94" t="s">
        <v>586</v>
      </c>
      <c r="J1220" s="94" t="s">
        <v>586</v>
      </c>
      <c r="M1220" s="93"/>
      <c r="N1220" s="93"/>
    </row>
    <row r="1221" spans="1:14" x14ac:dyDescent="0.25">
      <c r="A1221" s="94" t="s">
        <v>1748</v>
      </c>
      <c r="B1221" s="94" t="s">
        <v>1541</v>
      </c>
      <c r="C1221" s="94" t="s">
        <v>1370</v>
      </c>
      <c r="D1221" s="94" t="s">
        <v>1040</v>
      </c>
      <c r="E1221" s="94" t="s">
        <v>1196</v>
      </c>
      <c r="F1221" s="94" t="s">
        <v>586</v>
      </c>
      <c r="G1221" s="94" t="s">
        <v>586</v>
      </c>
      <c r="H1221" s="94" t="s">
        <v>586</v>
      </c>
      <c r="I1221" s="94" t="s">
        <v>586</v>
      </c>
      <c r="J1221" s="94" t="s">
        <v>586</v>
      </c>
      <c r="M1221" s="93"/>
      <c r="N1221" s="93"/>
    </row>
    <row r="1222" spans="1:14" x14ac:dyDescent="0.25">
      <c r="A1222" s="94" t="s">
        <v>1749</v>
      </c>
      <c r="B1222" s="94" t="s">
        <v>1541</v>
      </c>
      <c r="C1222" s="94" t="s">
        <v>1370</v>
      </c>
      <c r="D1222" s="94" t="s">
        <v>1040</v>
      </c>
      <c r="E1222" s="94" t="s">
        <v>1196</v>
      </c>
      <c r="F1222" s="94" t="s">
        <v>586</v>
      </c>
      <c r="G1222" s="94" t="s">
        <v>586</v>
      </c>
      <c r="H1222" s="94" t="s">
        <v>586</v>
      </c>
      <c r="I1222" s="94" t="s">
        <v>586</v>
      </c>
      <c r="J1222" s="94" t="s">
        <v>586</v>
      </c>
      <c r="M1222" s="93"/>
      <c r="N1222" s="93"/>
    </row>
    <row r="1223" spans="1:14" x14ac:dyDescent="0.25">
      <c r="A1223" s="94" t="s">
        <v>3549</v>
      </c>
      <c r="B1223" s="94" t="s">
        <v>1542</v>
      </c>
      <c r="C1223" s="94" t="s">
        <v>1372</v>
      </c>
      <c r="D1223" s="94" t="s">
        <v>1038</v>
      </c>
      <c r="E1223" s="94" t="s">
        <v>1195</v>
      </c>
      <c r="F1223" s="94" t="s">
        <v>827</v>
      </c>
      <c r="G1223" s="94" t="s">
        <v>586</v>
      </c>
      <c r="H1223" s="94" t="s">
        <v>586</v>
      </c>
      <c r="I1223" s="94" t="s">
        <v>827</v>
      </c>
      <c r="J1223" s="94" t="s">
        <v>827</v>
      </c>
      <c r="M1223" s="93"/>
      <c r="N1223" s="93"/>
    </row>
    <row r="1224" spans="1:14" x14ac:dyDescent="0.25">
      <c r="A1224" s="94" t="s">
        <v>3550</v>
      </c>
      <c r="B1224" s="94" t="s">
        <v>1542</v>
      </c>
      <c r="C1224" s="94" t="s">
        <v>1372</v>
      </c>
      <c r="D1224" s="94" t="s">
        <v>1039</v>
      </c>
      <c r="E1224" s="94" t="s">
        <v>1196</v>
      </c>
      <c r="F1224" s="94" t="s">
        <v>827</v>
      </c>
      <c r="G1224" s="94" t="s">
        <v>586</v>
      </c>
      <c r="H1224" s="94" t="s">
        <v>586</v>
      </c>
      <c r="I1224" s="94" t="s">
        <v>827</v>
      </c>
      <c r="J1224" s="94" t="s">
        <v>586</v>
      </c>
      <c r="M1224" s="93"/>
      <c r="N1224" s="93"/>
    </row>
    <row r="1225" spans="1:14" x14ac:dyDescent="0.25">
      <c r="A1225" s="94" t="s">
        <v>3551</v>
      </c>
      <c r="B1225" s="94" t="s">
        <v>1542</v>
      </c>
      <c r="C1225" s="94" t="s">
        <v>1372</v>
      </c>
      <c r="D1225" s="94" t="s">
        <v>1040</v>
      </c>
      <c r="E1225" s="94" t="s">
        <v>1196</v>
      </c>
      <c r="F1225" s="94" t="s">
        <v>827</v>
      </c>
      <c r="G1225" s="94" t="s">
        <v>586</v>
      </c>
      <c r="H1225" s="94" t="s">
        <v>586</v>
      </c>
      <c r="I1225" s="94" t="s">
        <v>586</v>
      </c>
      <c r="J1225" s="94" t="s">
        <v>586</v>
      </c>
      <c r="M1225" s="93"/>
      <c r="N1225" s="93"/>
    </row>
    <row r="1226" spans="1:14" x14ac:dyDescent="0.25">
      <c r="A1226" s="94" t="s">
        <v>3552</v>
      </c>
      <c r="B1226" s="94" t="s">
        <v>1542</v>
      </c>
      <c r="C1226" s="94" t="s">
        <v>1372</v>
      </c>
      <c r="D1226" s="94" t="s">
        <v>1040</v>
      </c>
      <c r="E1226" s="94" t="s">
        <v>1196</v>
      </c>
      <c r="F1226" s="94" t="s">
        <v>586</v>
      </c>
      <c r="G1226" s="94" t="s">
        <v>586</v>
      </c>
      <c r="H1226" s="94" t="s">
        <v>586</v>
      </c>
      <c r="I1226" s="94" t="s">
        <v>586</v>
      </c>
      <c r="J1226" s="94" t="s">
        <v>586</v>
      </c>
      <c r="M1226" s="93"/>
      <c r="N1226" s="93"/>
    </row>
    <row r="1227" spans="1:14" x14ac:dyDescent="0.25">
      <c r="A1227" s="94" t="s">
        <v>3553</v>
      </c>
      <c r="B1227" s="94" t="s">
        <v>1541</v>
      </c>
      <c r="C1227" s="94" t="s">
        <v>1370</v>
      </c>
      <c r="D1227" s="94" t="s">
        <v>1039</v>
      </c>
      <c r="E1227" s="94" t="s">
        <v>1196</v>
      </c>
      <c r="F1227" s="94" t="s">
        <v>827</v>
      </c>
      <c r="G1227" s="94" t="s">
        <v>586</v>
      </c>
      <c r="H1227" s="94" t="s">
        <v>586</v>
      </c>
      <c r="I1227" s="94" t="s">
        <v>827</v>
      </c>
      <c r="J1227" s="94" t="s">
        <v>586</v>
      </c>
      <c r="M1227" s="93"/>
      <c r="N1227" s="93"/>
    </row>
    <row r="1228" spans="1:14" x14ac:dyDescent="0.25">
      <c r="A1228" s="94" t="s">
        <v>3554</v>
      </c>
      <c r="B1228" s="94" t="s">
        <v>1541</v>
      </c>
      <c r="C1228" s="94" t="s">
        <v>1370</v>
      </c>
      <c r="D1228" s="94" t="s">
        <v>1040</v>
      </c>
      <c r="E1228" s="94" t="s">
        <v>1196</v>
      </c>
      <c r="F1228" s="94" t="s">
        <v>827</v>
      </c>
      <c r="G1228" s="94" t="s">
        <v>586</v>
      </c>
      <c r="H1228" s="94" t="s">
        <v>586</v>
      </c>
      <c r="I1228" s="94" t="s">
        <v>586</v>
      </c>
      <c r="J1228" s="94" t="s">
        <v>586</v>
      </c>
      <c r="M1228" s="93"/>
      <c r="N1228" s="93"/>
    </row>
    <row r="1229" spans="1:14" x14ac:dyDescent="0.25">
      <c r="A1229" s="94" t="s">
        <v>3555</v>
      </c>
      <c r="B1229" s="94" t="s">
        <v>1543</v>
      </c>
      <c r="C1229" s="94" t="s">
        <v>1375</v>
      </c>
      <c r="D1229" s="94" t="s">
        <v>1040</v>
      </c>
      <c r="E1229" s="94" t="s">
        <v>1196</v>
      </c>
      <c r="F1229" s="94" t="s">
        <v>827</v>
      </c>
      <c r="G1229" s="94" t="s">
        <v>586</v>
      </c>
      <c r="H1229" s="94" t="s">
        <v>586</v>
      </c>
      <c r="I1229" s="94" t="s">
        <v>586</v>
      </c>
      <c r="J1229" s="94" t="s">
        <v>586</v>
      </c>
      <c r="M1229" s="93"/>
      <c r="N1229" s="93"/>
    </row>
    <row r="1230" spans="1:14" x14ac:dyDescent="0.25">
      <c r="A1230" s="94" t="s">
        <v>1750</v>
      </c>
      <c r="B1230" s="94" t="s">
        <v>1541</v>
      </c>
      <c r="C1230" s="94" t="s">
        <v>1370</v>
      </c>
      <c r="D1230" s="94" t="s">
        <v>1040</v>
      </c>
      <c r="E1230" s="94" t="s">
        <v>1196</v>
      </c>
      <c r="F1230" s="94" t="s">
        <v>586</v>
      </c>
      <c r="G1230" s="94" t="s">
        <v>586</v>
      </c>
      <c r="H1230" s="94" t="s">
        <v>586</v>
      </c>
      <c r="I1230" s="94" t="s">
        <v>586</v>
      </c>
      <c r="J1230" s="94" t="s">
        <v>586</v>
      </c>
      <c r="M1230" s="93"/>
      <c r="N1230" s="93"/>
    </row>
    <row r="1231" spans="1:14" x14ac:dyDescent="0.25">
      <c r="A1231" s="94" t="s">
        <v>1751</v>
      </c>
      <c r="B1231" s="94" t="s">
        <v>1543</v>
      </c>
      <c r="C1231" s="94" t="s">
        <v>1375</v>
      </c>
      <c r="D1231" s="94" t="s">
        <v>1040</v>
      </c>
      <c r="E1231" s="94" t="s">
        <v>1196</v>
      </c>
      <c r="F1231" s="94" t="s">
        <v>586</v>
      </c>
      <c r="G1231" s="94" t="s">
        <v>586</v>
      </c>
      <c r="H1231" s="94" t="s">
        <v>586</v>
      </c>
      <c r="I1231" s="94" t="s">
        <v>586</v>
      </c>
      <c r="J1231" s="94" t="s">
        <v>586</v>
      </c>
      <c r="M1231" s="93"/>
      <c r="N1231" s="93"/>
    </row>
    <row r="1232" spans="1:14" x14ac:dyDescent="0.25">
      <c r="A1232" s="94" t="s">
        <v>3556</v>
      </c>
      <c r="B1232" s="94" t="s">
        <v>1543</v>
      </c>
      <c r="C1232" s="94" t="s">
        <v>1375</v>
      </c>
      <c r="D1232" s="94" t="s">
        <v>1077</v>
      </c>
      <c r="E1232" s="94" t="s">
        <v>1196</v>
      </c>
      <c r="F1232" s="94" t="s">
        <v>586</v>
      </c>
      <c r="G1232" s="94" t="s">
        <v>586</v>
      </c>
      <c r="H1232" s="94" t="s">
        <v>586</v>
      </c>
      <c r="I1232" s="94" t="s">
        <v>586</v>
      </c>
      <c r="J1232" s="94" t="s">
        <v>586</v>
      </c>
      <c r="M1232" s="93"/>
      <c r="N1232" s="93"/>
    </row>
    <row r="1233" spans="1:14" x14ac:dyDescent="0.25">
      <c r="A1233" s="94" t="s">
        <v>3557</v>
      </c>
      <c r="B1233" s="94" t="s">
        <v>1544</v>
      </c>
      <c r="C1233" s="94" t="s">
        <v>1389</v>
      </c>
      <c r="D1233" s="94" t="s">
        <v>1009</v>
      </c>
      <c r="E1233" s="94" t="s">
        <v>1188</v>
      </c>
      <c r="F1233" s="94" t="s">
        <v>827</v>
      </c>
      <c r="G1233" s="94" t="s">
        <v>586</v>
      </c>
      <c r="H1233" s="94" t="s">
        <v>586</v>
      </c>
      <c r="I1233" s="94" t="s">
        <v>827</v>
      </c>
      <c r="J1233" s="94" t="s">
        <v>586</v>
      </c>
      <c r="M1233" s="93"/>
      <c r="N1233" s="93"/>
    </row>
    <row r="1234" spans="1:14" x14ac:dyDescent="0.25">
      <c r="A1234" s="94" t="s">
        <v>3558</v>
      </c>
      <c r="B1234" s="94" t="s">
        <v>1544</v>
      </c>
      <c r="C1234" s="94" t="s">
        <v>1389</v>
      </c>
      <c r="D1234" s="94" t="s">
        <v>1009</v>
      </c>
      <c r="E1234" s="94" t="s">
        <v>1188</v>
      </c>
      <c r="F1234" s="94" t="s">
        <v>827</v>
      </c>
      <c r="G1234" s="94" t="s">
        <v>586</v>
      </c>
      <c r="H1234" s="94" t="s">
        <v>586</v>
      </c>
      <c r="I1234" s="94" t="s">
        <v>827</v>
      </c>
      <c r="J1234" s="94" t="s">
        <v>586</v>
      </c>
      <c r="M1234" s="93"/>
      <c r="N1234" s="93"/>
    </row>
    <row r="1235" spans="1:14" x14ac:dyDescent="0.25">
      <c r="A1235" s="94" t="s">
        <v>3559</v>
      </c>
      <c r="B1235" s="94" t="s">
        <v>1544</v>
      </c>
      <c r="C1235" s="94" t="s">
        <v>1389</v>
      </c>
      <c r="D1235" s="94" t="s">
        <v>1010</v>
      </c>
      <c r="E1235" s="94" t="s">
        <v>1188</v>
      </c>
      <c r="F1235" s="94" t="s">
        <v>827</v>
      </c>
      <c r="G1235" s="94" t="s">
        <v>586</v>
      </c>
      <c r="H1235" s="94" t="s">
        <v>586</v>
      </c>
      <c r="I1235" s="94" t="s">
        <v>827</v>
      </c>
      <c r="J1235" s="94" t="s">
        <v>586</v>
      </c>
      <c r="M1235" s="93"/>
      <c r="N1235" s="93"/>
    </row>
    <row r="1236" spans="1:14" x14ac:dyDescent="0.25">
      <c r="A1236" s="94" t="s">
        <v>3560</v>
      </c>
      <c r="B1236" s="94" t="s">
        <v>1544</v>
      </c>
      <c r="C1236" s="94" t="s">
        <v>1389</v>
      </c>
      <c r="D1236" s="94" t="s">
        <v>1011</v>
      </c>
      <c r="E1236" s="94" t="s">
        <v>1188</v>
      </c>
      <c r="F1236" s="94" t="s">
        <v>586</v>
      </c>
      <c r="G1236" s="94" t="s">
        <v>586</v>
      </c>
      <c r="H1236" s="94" t="s">
        <v>586</v>
      </c>
      <c r="I1236" s="94" t="s">
        <v>586</v>
      </c>
      <c r="J1236" s="94" t="s">
        <v>586</v>
      </c>
      <c r="M1236" s="93"/>
      <c r="N1236" s="93"/>
    </row>
    <row r="1237" spans="1:14" x14ac:dyDescent="0.25">
      <c r="A1237" s="94" t="s">
        <v>3561</v>
      </c>
      <c r="B1237" s="94" t="s">
        <v>1544</v>
      </c>
      <c r="C1237" s="94" t="s">
        <v>1389</v>
      </c>
      <c r="D1237" s="94" t="s">
        <v>1011</v>
      </c>
      <c r="E1237" s="94" t="s">
        <v>1188</v>
      </c>
      <c r="F1237" s="94" t="s">
        <v>586</v>
      </c>
      <c r="G1237" s="94" t="s">
        <v>586</v>
      </c>
      <c r="H1237" s="94" t="s">
        <v>586</v>
      </c>
      <c r="I1237" s="94" t="s">
        <v>586</v>
      </c>
      <c r="J1237" s="94" t="s">
        <v>586</v>
      </c>
      <c r="M1237" s="93"/>
      <c r="N1237" s="93"/>
    </row>
    <row r="1238" spans="1:14" x14ac:dyDescent="0.25">
      <c r="A1238" s="94" t="s">
        <v>3562</v>
      </c>
      <c r="B1238" s="94" t="s">
        <v>1545</v>
      </c>
      <c r="C1238" s="94" t="s">
        <v>1372</v>
      </c>
      <c r="D1238" s="94" t="s">
        <v>1022</v>
      </c>
      <c r="E1238" s="94" t="s">
        <v>1188</v>
      </c>
      <c r="F1238" s="94" t="s">
        <v>827</v>
      </c>
      <c r="G1238" s="94" t="s">
        <v>586</v>
      </c>
      <c r="H1238" s="94" t="s">
        <v>586</v>
      </c>
      <c r="I1238" s="94" t="s">
        <v>827</v>
      </c>
      <c r="J1238" s="94" t="s">
        <v>586</v>
      </c>
      <c r="M1238" s="93"/>
      <c r="N1238" s="93"/>
    </row>
    <row r="1239" spans="1:14" x14ac:dyDescent="0.25">
      <c r="A1239" s="94" t="s">
        <v>3563</v>
      </c>
      <c r="B1239" s="94" t="s">
        <v>1545</v>
      </c>
      <c r="C1239" s="94" t="s">
        <v>1372</v>
      </c>
      <c r="D1239" s="94" t="s">
        <v>1023</v>
      </c>
      <c r="E1239" s="94" t="s">
        <v>1188</v>
      </c>
      <c r="F1239" s="94" t="s">
        <v>827</v>
      </c>
      <c r="G1239" s="94" t="s">
        <v>586</v>
      </c>
      <c r="H1239" s="94" t="s">
        <v>586</v>
      </c>
      <c r="I1239" s="94" t="s">
        <v>586</v>
      </c>
      <c r="J1239" s="94" t="s">
        <v>586</v>
      </c>
      <c r="M1239" s="93"/>
      <c r="N1239" s="93"/>
    </row>
    <row r="1240" spans="1:14" x14ac:dyDescent="0.25">
      <c r="A1240" s="94" t="s">
        <v>3564</v>
      </c>
      <c r="B1240" s="94" t="s">
        <v>1545</v>
      </c>
      <c r="C1240" s="94" t="s">
        <v>1372</v>
      </c>
      <c r="D1240" s="94" t="s">
        <v>1023</v>
      </c>
      <c r="E1240" s="94" t="s">
        <v>1188</v>
      </c>
      <c r="F1240" s="94" t="s">
        <v>827</v>
      </c>
      <c r="G1240" s="94" t="s">
        <v>586</v>
      </c>
      <c r="H1240" s="94" t="s">
        <v>586</v>
      </c>
      <c r="I1240" s="94" t="s">
        <v>586</v>
      </c>
      <c r="J1240" s="94" t="s">
        <v>586</v>
      </c>
      <c r="M1240" s="93"/>
      <c r="N1240" s="93"/>
    </row>
    <row r="1241" spans="1:14" x14ac:dyDescent="0.25">
      <c r="A1241" s="94" t="s">
        <v>3565</v>
      </c>
      <c r="B1241" s="94" t="s">
        <v>1545</v>
      </c>
      <c r="C1241" s="94" t="s">
        <v>1372</v>
      </c>
      <c r="D1241" s="94" t="s">
        <v>1023</v>
      </c>
      <c r="E1241" s="94" t="s">
        <v>1188</v>
      </c>
      <c r="F1241" s="94" t="s">
        <v>586</v>
      </c>
      <c r="G1241" s="94" t="s">
        <v>586</v>
      </c>
      <c r="H1241" s="94" t="s">
        <v>586</v>
      </c>
      <c r="I1241" s="94" t="s">
        <v>586</v>
      </c>
      <c r="J1241" s="94" t="s">
        <v>586</v>
      </c>
      <c r="M1241" s="93"/>
      <c r="N1241" s="93"/>
    </row>
    <row r="1242" spans="1:14" x14ac:dyDescent="0.25">
      <c r="A1242" s="94" t="s">
        <v>3566</v>
      </c>
      <c r="B1242" s="94" t="s">
        <v>1545</v>
      </c>
      <c r="C1242" s="94" t="s">
        <v>1372</v>
      </c>
      <c r="D1242" s="94" t="s">
        <v>1024</v>
      </c>
      <c r="E1242" s="94" t="s">
        <v>1188</v>
      </c>
      <c r="F1242" s="94" t="s">
        <v>586</v>
      </c>
      <c r="G1242" s="94" t="s">
        <v>586</v>
      </c>
      <c r="H1242" s="94" t="s">
        <v>586</v>
      </c>
      <c r="I1242" s="94" t="s">
        <v>586</v>
      </c>
      <c r="J1242" s="94" t="s">
        <v>586</v>
      </c>
      <c r="M1242" s="93"/>
      <c r="N1242" s="93"/>
    </row>
    <row r="1243" spans="1:14" x14ac:dyDescent="0.25">
      <c r="A1243" s="94" t="s">
        <v>3567</v>
      </c>
      <c r="B1243" s="94" t="s">
        <v>1545</v>
      </c>
      <c r="C1243" s="94" t="s">
        <v>1372</v>
      </c>
      <c r="D1243" s="94" t="s">
        <v>1024</v>
      </c>
      <c r="E1243" s="94" t="s">
        <v>1188</v>
      </c>
      <c r="F1243" s="94" t="s">
        <v>586</v>
      </c>
      <c r="G1243" s="94" t="s">
        <v>586</v>
      </c>
      <c r="H1243" s="94" t="s">
        <v>586</v>
      </c>
      <c r="I1243" s="94" t="s">
        <v>586</v>
      </c>
      <c r="J1243" s="94" t="s">
        <v>586</v>
      </c>
      <c r="M1243" s="93"/>
      <c r="N1243" s="93"/>
    </row>
    <row r="1244" spans="1:14" x14ac:dyDescent="0.25">
      <c r="A1244" s="94" t="s">
        <v>3568</v>
      </c>
      <c r="B1244" s="94" t="s">
        <v>1546</v>
      </c>
      <c r="C1244" s="94" t="s">
        <v>1370</v>
      </c>
      <c r="D1244" s="94" t="s">
        <v>1058</v>
      </c>
      <c r="E1244" s="94" t="s">
        <v>1188</v>
      </c>
      <c r="F1244" s="94" t="s">
        <v>827</v>
      </c>
      <c r="G1244" s="94" t="s">
        <v>586</v>
      </c>
      <c r="H1244" s="94" t="s">
        <v>586</v>
      </c>
      <c r="I1244" s="94" t="s">
        <v>827</v>
      </c>
      <c r="J1244" s="94" t="s">
        <v>586</v>
      </c>
      <c r="M1244" s="93"/>
      <c r="N1244" s="93"/>
    </row>
    <row r="1245" spans="1:14" x14ac:dyDescent="0.25">
      <c r="A1245" s="94" t="s">
        <v>3569</v>
      </c>
      <c r="B1245" s="94" t="s">
        <v>1546</v>
      </c>
      <c r="C1245" s="94" t="s">
        <v>1370</v>
      </c>
      <c r="D1245" s="94" t="s">
        <v>1058</v>
      </c>
      <c r="E1245" s="94" t="s">
        <v>1188</v>
      </c>
      <c r="F1245" s="94" t="s">
        <v>827</v>
      </c>
      <c r="G1245" s="94" t="s">
        <v>586</v>
      </c>
      <c r="H1245" s="94" t="s">
        <v>586</v>
      </c>
      <c r="I1245" s="94" t="s">
        <v>827</v>
      </c>
      <c r="J1245" s="94" t="s">
        <v>586</v>
      </c>
      <c r="M1245" s="93"/>
      <c r="N1245" s="93"/>
    </row>
    <row r="1246" spans="1:14" x14ac:dyDescent="0.25">
      <c r="A1246" s="94" t="s">
        <v>3570</v>
      </c>
      <c r="B1246" s="94" t="s">
        <v>1547</v>
      </c>
      <c r="C1246" s="94" t="s">
        <v>1375</v>
      </c>
      <c r="D1246" s="94" t="s">
        <v>1059</v>
      </c>
      <c r="E1246" s="94" t="s">
        <v>1188</v>
      </c>
      <c r="F1246" s="94" t="s">
        <v>586</v>
      </c>
      <c r="G1246" s="94" t="s">
        <v>586</v>
      </c>
      <c r="H1246" s="94" t="s">
        <v>586</v>
      </c>
      <c r="I1246" s="94" t="s">
        <v>586</v>
      </c>
      <c r="J1246" s="94" t="s">
        <v>586</v>
      </c>
      <c r="M1246" s="93"/>
      <c r="N1246" s="93"/>
    </row>
    <row r="1247" spans="1:14" x14ac:dyDescent="0.25">
      <c r="A1247" s="94" t="s">
        <v>3571</v>
      </c>
      <c r="B1247" s="94" t="s">
        <v>1547</v>
      </c>
      <c r="C1247" s="94" t="s">
        <v>1375</v>
      </c>
      <c r="D1247" s="94" t="s">
        <v>1059</v>
      </c>
      <c r="E1247" s="94" t="s">
        <v>1188</v>
      </c>
      <c r="F1247" s="94" t="s">
        <v>586</v>
      </c>
      <c r="G1247" s="94" t="s">
        <v>586</v>
      </c>
      <c r="H1247" s="94" t="s">
        <v>586</v>
      </c>
      <c r="I1247" s="94" t="s">
        <v>586</v>
      </c>
      <c r="J1247" s="94" t="s">
        <v>586</v>
      </c>
      <c r="M1247" s="93"/>
      <c r="N1247" s="93"/>
    </row>
    <row r="1248" spans="1:14" x14ac:dyDescent="0.25">
      <c r="A1248" s="94" t="s">
        <v>3572</v>
      </c>
      <c r="B1248" s="94" t="s">
        <v>1546</v>
      </c>
      <c r="C1248" s="94" t="s">
        <v>1370</v>
      </c>
      <c r="D1248" s="94" t="s">
        <v>1054</v>
      </c>
      <c r="E1248" s="94" t="s">
        <v>1202</v>
      </c>
      <c r="F1248" s="94" t="s">
        <v>827</v>
      </c>
      <c r="G1248" s="94" t="s">
        <v>586</v>
      </c>
      <c r="H1248" s="94" t="s">
        <v>586</v>
      </c>
      <c r="I1248" s="94" t="s">
        <v>827</v>
      </c>
      <c r="J1248" s="94" t="s">
        <v>827</v>
      </c>
      <c r="M1248" s="93"/>
      <c r="N1248" s="93"/>
    </row>
    <row r="1249" spans="1:14" x14ac:dyDescent="0.25">
      <c r="A1249" s="94" t="s">
        <v>3573</v>
      </c>
      <c r="B1249" s="94" t="s">
        <v>1544</v>
      </c>
      <c r="C1249" s="94" t="s">
        <v>1389</v>
      </c>
      <c r="D1249" s="94" t="s">
        <v>1012</v>
      </c>
      <c r="E1249" s="94" t="s">
        <v>1188</v>
      </c>
      <c r="F1249" s="94" t="s">
        <v>827</v>
      </c>
      <c r="G1249" s="94" t="s">
        <v>586</v>
      </c>
      <c r="H1249" s="94" t="s">
        <v>586</v>
      </c>
      <c r="I1249" s="94" t="s">
        <v>827</v>
      </c>
      <c r="J1249" s="94" t="s">
        <v>586</v>
      </c>
      <c r="M1249" s="93"/>
      <c r="N1249" s="93"/>
    </row>
    <row r="1250" spans="1:14" x14ac:dyDescent="0.25">
      <c r="A1250" s="94" t="s">
        <v>3574</v>
      </c>
      <c r="B1250" s="94" t="s">
        <v>1546</v>
      </c>
      <c r="C1250" s="94" t="s">
        <v>1370</v>
      </c>
      <c r="D1250" s="94" t="s">
        <v>1054</v>
      </c>
      <c r="E1250" s="94" t="s">
        <v>1202</v>
      </c>
      <c r="F1250" s="94" t="s">
        <v>827</v>
      </c>
      <c r="G1250" s="94" t="s">
        <v>586</v>
      </c>
      <c r="H1250" s="94" t="s">
        <v>586</v>
      </c>
      <c r="I1250" s="94" t="s">
        <v>827</v>
      </c>
      <c r="J1250" s="94" t="s">
        <v>827</v>
      </c>
      <c r="M1250" s="93"/>
      <c r="N1250" s="93"/>
    </row>
    <row r="1251" spans="1:14" x14ac:dyDescent="0.25">
      <c r="A1251" s="94" t="s">
        <v>3575</v>
      </c>
      <c r="B1251" s="94" t="s">
        <v>1546</v>
      </c>
      <c r="C1251" s="94" t="s">
        <v>1370</v>
      </c>
      <c r="D1251" s="94" t="s">
        <v>1055</v>
      </c>
      <c r="E1251" s="94" t="s">
        <v>1203</v>
      </c>
      <c r="F1251" s="94" t="s">
        <v>827</v>
      </c>
      <c r="G1251" s="94" t="s">
        <v>586</v>
      </c>
      <c r="H1251" s="94" t="s">
        <v>586</v>
      </c>
      <c r="I1251" s="94" t="s">
        <v>827</v>
      </c>
      <c r="J1251" s="94" t="s">
        <v>827</v>
      </c>
      <c r="M1251" s="93"/>
      <c r="N1251" s="93"/>
    </row>
    <row r="1252" spans="1:14" x14ac:dyDescent="0.25">
      <c r="A1252" s="94" t="s">
        <v>3576</v>
      </c>
      <c r="B1252" s="94" t="s">
        <v>1546</v>
      </c>
      <c r="C1252" s="94" t="s">
        <v>1370</v>
      </c>
      <c r="D1252" s="94" t="s">
        <v>1056</v>
      </c>
      <c r="E1252" s="94" t="s">
        <v>1204</v>
      </c>
      <c r="F1252" s="94" t="s">
        <v>827</v>
      </c>
      <c r="G1252" s="94" t="s">
        <v>586</v>
      </c>
      <c r="H1252" s="94" t="s">
        <v>586</v>
      </c>
      <c r="I1252" s="94" t="s">
        <v>827</v>
      </c>
      <c r="J1252" s="94" t="s">
        <v>827</v>
      </c>
      <c r="M1252" s="93"/>
      <c r="N1252" s="93"/>
    </row>
    <row r="1253" spans="1:14" x14ac:dyDescent="0.25">
      <c r="A1253" s="94" t="s">
        <v>3577</v>
      </c>
      <c r="B1253" s="94" t="s">
        <v>1546</v>
      </c>
      <c r="C1253" s="94" t="s">
        <v>1370</v>
      </c>
      <c r="D1253" s="94" t="s">
        <v>1056</v>
      </c>
      <c r="E1253" s="94" t="s">
        <v>1204</v>
      </c>
      <c r="F1253" s="94" t="s">
        <v>827</v>
      </c>
      <c r="G1253" s="94" t="s">
        <v>586</v>
      </c>
      <c r="H1253" s="94" t="s">
        <v>586</v>
      </c>
      <c r="I1253" s="94" t="s">
        <v>827</v>
      </c>
      <c r="J1253" s="94" t="s">
        <v>827</v>
      </c>
      <c r="M1253" s="93"/>
      <c r="N1253" s="93"/>
    </row>
    <row r="1254" spans="1:14" x14ac:dyDescent="0.25">
      <c r="A1254" s="94" t="s">
        <v>3578</v>
      </c>
      <c r="B1254" s="94" t="s">
        <v>1546</v>
      </c>
      <c r="C1254" s="94" t="s">
        <v>1370</v>
      </c>
      <c r="D1254" s="94" t="s">
        <v>1057</v>
      </c>
      <c r="E1254" s="94" t="s">
        <v>1205</v>
      </c>
      <c r="F1254" s="94" t="s">
        <v>586</v>
      </c>
      <c r="G1254" s="94" t="s">
        <v>586</v>
      </c>
      <c r="H1254" s="94" t="s">
        <v>586</v>
      </c>
      <c r="I1254" s="94" t="s">
        <v>827</v>
      </c>
      <c r="J1254" s="94" t="s">
        <v>586</v>
      </c>
      <c r="M1254" s="93"/>
      <c r="N1254" s="93"/>
    </row>
    <row r="1255" spans="1:14" x14ac:dyDescent="0.25">
      <c r="A1255" s="94" t="s">
        <v>3579</v>
      </c>
      <c r="B1255" s="94" t="s">
        <v>1548</v>
      </c>
      <c r="C1255" s="94" t="s">
        <v>1384</v>
      </c>
      <c r="D1255" s="94" t="s">
        <v>1035</v>
      </c>
      <c r="E1255" s="94" t="s">
        <v>1196</v>
      </c>
      <c r="F1255" s="94" t="s">
        <v>827</v>
      </c>
      <c r="G1255" s="94" t="s">
        <v>586</v>
      </c>
      <c r="H1255" s="94" t="s">
        <v>586</v>
      </c>
      <c r="I1255" s="94" t="s">
        <v>586</v>
      </c>
      <c r="J1255" s="94" t="s">
        <v>586</v>
      </c>
      <c r="M1255" s="93"/>
      <c r="N1255" s="93"/>
    </row>
    <row r="1256" spans="1:14" x14ac:dyDescent="0.25">
      <c r="A1256" s="94" t="s">
        <v>1752</v>
      </c>
      <c r="B1256" s="94" t="s">
        <v>1548</v>
      </c>
      <c r="C1256" s="94" t="s">
        <v>1384</v>
      </c>
      <c r="D1256" s="94" t="s">
        <v>1035</v>
      </c>
      <c r="E1256" s="94" t="s">
        <v>1196</v>
      </c>
      <c r="F1256" s="94" t="s">
        <v>586</v>
      </c>
      <c r="G1256" s="94" t="s">
        <v>586</v>
      </c>
      <c r="H1256" s="94" t="s">
        <v>586</v>
      </c>
      <c r="I1256" s="94" t="s">
        <v>586</v>
      </c>
      <c r="J1256" s="94" t="s">
        <v>586</v>
      </c>
      <c r="M1256" s="93"/>
      <c r="N1256" s="93"/>
    </row>
    <row r="1257" spans="1:14" x14ac:dyDescent="0.25">
      <c r="A1257" s="94" t="s">
        <v>1753</v>
      </c>
      <c r="B1257" s="94" t="s">
        <v>1548</v>
      </c>
      <c r="C1257" s="94" t="s">
        <v>1384</v>
      </c>
      <c r="D1257" s="94" t="s">
        <v>1036</v>
      </c>
      <c r="E1257" s="94" t="s">
        <v>1196</v>
      </c>
      <c r="F1257" s="94" t="s">
        <v>586</v>
      </c>
      <c r="G1257" s="94" t="s">
        <v>586</v>
      </c>
      <c r="H1257" s="94" t="s">
        <v>586</v>
      </c>
      <c r="I1257" s="94" t="s">
        <v>586</v>
      </c>
      <c r="J1257" s="94" t="s">
        <v>586</v>
      </c>
      <c r="M1257" s="93"/>
      <c r="N1257" s="93"/>
    </row>
    <row r="1258" spans="1:14" x14ac:dyDescent="0.25">
      <c r="A1258" s="94" t="s">
        <v>3580</v>
      </c>
      <c r="B1258" s="94" t="s">
        <v>1548</v>
      </c>
      <c r="C1258" s="94" t="s">
        <v>1384</v>
      </c>
      <c r="D1258" s="94" t="s">
        <v>1035</v>
      </c>
      <c r="E1258" s="94" t="s">
        <v>1196</v>
      </c>
      <c r="F1258" s="94" t="s">
        <v>827</v>
      </c>
      <c r="G1258" s="94" t="s">
        <v>586</v>
      </c>
      <c r="H1258" s="94" t="s">
        <v>586</v>
      </c>
      <c r="I1258" s="94" t="s">
        <v>586</v>
      </c>
      <c r="J1258" s="94" t="s">
        <v>586</v>
      </c>
      <c r="M1258" s="93"/>
      <c r="N1258" s="93"/>
    </row>
    <row r="1259" spans="1:14" x14ac:dyDescent="0.25">
      <c r="A1259" s="94" t="s">
        <v>3581</v>
      </c>
      <c r="B1259" s="94" t="s">
        <v>1548</v>
      </c>
      <c r="C1259" s="94" t="s">
        <v>1384</v>
      </c>
      <c r="D1259" s="94" t="s">
        <v>1035</v>
      </c>
      <c r="E1259" s="94" t="s">
        <v>1196</v>
      </c>
      <c r="F1259" s="94" t="s">
        <v>827</v>
      </c>
      <c r="G1259" s="94" t="s">
        <v>586</v>
      </c>
      <c r="H1259" s="94" t="s">
        <v>586</v>
      </c>
      <c r="I1259" s="94" t="s">
        <v>586</v>
      </c>
      <c r="J1259" s="94" t="s">
        <v>586</v>
      </c>
      <c r="M1259" s="93"/>
      <c r="N1259" s="93"/>
    </row>
    <row r="1260" spans="1:14" x14ac:dyDescent="0.25">
      <c r="A1260" s="94" t="s">
        <v>3582</v>
      </c>
      <c r="B1260" s="94" t="s">
        <v>1548</v>
      </c>
      <c r="C1260" s="94" t="s">
        <v>1384</v>
      </c>
      <c r="D1260" s="94" t="s">
        <v>1035</v>
      </c>
      <c r="E1260" s="94" t="s">
        <v>1196</v>
      </c>
      <c r="F1260" s="94" t="s">
        <v>586</v>
      </c>
      <c r="G1260" s="94" t="s">
        <v>586</v>
      </c>
      <c r="H1260" s="94" t="s">
        <v>586</v>
      </c>
      <c r="I1260" s="94" t="s">
        <v>586</v>
      </c>
      <c r="J1260" s="94" t="s">
        <v>586</v>
      </c>
      <c r="M1260" s="93"/>
      <c r="N1260" s="93"/>
    </row>
    <row r="1261" spans="1:14" x14ac:dyDescent="0.25">
      <c r="A1261" s="94" t="s">
        <v>1754</v>
      </c>
      <c r="B1261" s="94" t="s">
        <v>1548</v>
      </c>
      <c r="C1261" s="94" t="s">
        <v>1384</v>
      </c>
      <c r="D1261" s="94" t="s">
        <v>1036</v>
      </c>
      <c r="E1261" s="94" t="s">
        <v>1196</v>
      </c>
      <c r="F1261" s="94" t="s">
        <v>586</v>
      </c>
      <c r="G1261" s="94" t="s">
        <v>586</v>
      </c>
      <c r="H1261" s="94" t="s">
        <v>586</v>
      </c>
      <c r="I1261" s="94" t="s">
        <v>586</v>
      </c>
      <c r="J1261" s="94" t="s">
        <v>586</v>
      </c>
      <c r="M1261" s="93"/>
      <c r="N1261" s="93"/>
    </row>
    <row r="1262" spans="1:14" x14ac:dyDescent="0.25">
      <c r="A1262" s="94" t="s">
        <v>3583</v>
      </c>
      <c r="B1262" s="94" t="s">
        <v>1549</v>
      </c>
      <c r="C1262" s="94" t="s">
        <v>1435</v>
      </c>
      <c r="D1262" s="94" t="s">
        <v>1034</v>
      </c>
      <c r="E1262" s="94" t="s">
        <v>1196</v>
      </c>
      <c r="F1262" s="94" t="s">
        <v>827</v>
      </c>
      <c r="G1262" s="94" t="s">
        <v>586</v>
      </c>
      <c r="H1262" s="94" t="s">
        <v>586</v>
      </c>
      <c r="I1262" s="94" t="s">
        <v>827</v>
      </c>
      <c r="J1262" s="94" t="s">
        <v>586</v>
      </c>
      <c r="M1262" s="93"/>
      <c r="N1262" s="93"/>
    </row>
    <row r="1263" spans="1:14" x14ac:dyDescent="0.25">
      <c r="A1263" s="94" t="s">
        <v>3584</v>
      </c>
      <c r="B1263" s="94" t="s">
        <v>1549</v>
      </c>
      <c r="C1263" s="94" t="s">
        <v>1435</v>
      </c>
      <c r="D1263" s="94" t="s">
        <v>1034</v>
      </c>
      <c r="E1263" s="94" t="s">
        <v>1196</v>
      </c>
      <c r="F1263" s="94" t="s">
        <v>827</v>
      </c>
      <c r="G1263" s="94" t="s">
        <v>586</v>
      </c>
      <c r="H1263" s="94" t="s">
        <v>586</v>
      </c>
      <c r="I1263" s="94" t="s">
        <v>827</v>
      </c>
      <c r="J1263" s="94" t="s">
        <v>586</v>
      </c>
      <c r="M1263" s="93"/>
      <c r="N1263" s="93"/>
    </row>
    <row r="1264" spans="1:14" x14ac:dyDescent="0.25">
      <c r="A1264" s="94" t="s">
        <v>3585</v>
      </c>
      <c r="B1264" s="94" t="s">
        <v>1548</v>
      </c>
      <c r="C1264" s="94" t="s">
        <v>1384</v>
      </c>
      <c r="D1264" s="94" t="s">
        <v>1034</v>
      </c>
      <c r="E1264" s="94" t="s">
        <v>1196</v>
      </c>
      <c r="F1264" s="94" t="s">
        <v>827</v>
      </c>
      <c r="G1264" s="94" t="s">
        <v>586</v>
      </c>
      <c r="H1264" s="94" t="s">
        <v>586</v>
      </c>
      <c r="I1264" s="94" t="s">
        <v>827</v>
      </c>
      <c r="J1264" s="94" t="s">
        <v>586</v>
      </c>
      <c r="M1264" s="93"/>
      <c r="N1264" s="93"/>
    </row>
    <row r="1265" spans="1:14" x14ac:dyDescent="0.25">
      <c r="A1265" s="94" t="s">
        <v>3586</v>
      </c>
      <c r="B1265" s="94" t="s">
        <v>1548</v>
      </c>
      <c r="C1265" s="94" t="s">
        <v>1384</v>
      </c>
      <c r="D1265" s="94" t="s">
        <v>1035</v>
      </c>
      <c r="E1265" s="94" t="s">
        <v>1196</v>
      </c>
      <c r="F1265" s="94" t="s">
        <v>827</v>
      </c>
      <c r="G1265" s="94" t="s">
        <v>586</v>
      </c>
      <c r="H1265" s="94" t="s">
        <v>586</v>
      </c>
      <c r="I1265" s="94" t="s">
        <v>586</v>
      </c>
      <c r="J1265" s="94" t="s">
        <v>586</v>
      </c>
      <c r="M1265" s="93"/>
      <c r="N1265" s="93"/>
    </row>
    <row r="1266" spans="1:14" x14ac:dyDescent="0.25">
      <c r="A1266" s="94" t="s">
        <v>3587</v>
      </c>
      <c r="B1266" s="94" t="s">
        <v>1548</v>
      </c>
      <c r="C1266" s="94" t="s">
        <v>1384</v>
      </c>
      <c r="D1266" s="94" t="s">
        <v>1035</v>
      </c>
      <c r="E1266" s="94" t="s">
        <v>1196</v>
      </c>
      <c r="F1266" s="94" t="s">
        <v>827</v>
      </c>
      <c r="G1266" s="94" t="s">
        <v>586</v>
      </c>
      <c r="H1266" s="94" t="s">
        <v>586</v>
      </c>
      <c r="I1266" s="94" t="s">
        <v>586</v>
      </c>
      <c r="J1266" s="94" t="s">
        <v>586</v>
      </c>
      <c r="M1266" s="93"/>
      <c r="N1266" s="93"/>
    </row>
    <row r="1267" spans="1:14" x14ac:dyDescent="0.25">
      <c r="A1267" s="94" t="s">
        <v>3588</v>
      </c>
      <c r="B1267" s="94" t="s">
        <v>1548</v>
      </c>
      <c r="C1267" s="94" t="s">
        <v>1384</v>
      </c>
      <c r="D1267" s="94" t="s">
        <v>1035</v>
      </c>
      <c r="E1267" s="94" t="s">
        <v>1196</v>
      </c>
      <c r="F1267" s="94" t="s">
        <v>827</v>
      </c>
      <c r="G1267" s="94" t="s">
        <v>586</v>
      </c>
      <c r="H1267" s="94" t="s">
        <v>586</v>
      </c>
      <c r="I1267" s="94" t="s">
        <v>586</v>
      </c>
      <c r="J1267" s="94" t="s">
        <v>586</v>
      </c>
      <c r="M1267" s="93"/>
      <c r="N1267" s="93"/>
    </row>
    <row r="1268" spans="1:14" x14ac:dyDescent="0.25">
      <c r="A1268" s="94" t="s">
        <v>1755</v>
      </c>
      <c r="B1268" s="94" t="s">
        <v>1548</v>
      </c>
      <c r="C1268" s="94" t="s">
        <v>1384</v>
      </c>
      <c r="D1268" s="94" t="s">
        <v>1036</v>
      </c>
      <c r="E1268" s="94" t="s">
        <v>1196</v>
      </c>
      <c r="F1268" s="94" t="s">
        <v>586</v>
      </c>
      <c r="G1268" s="94" t="s">
        <v>586</v>
      </c>
      <c r="H1268" s="94" t="s">
        <v>586</v>
      </c>
      <c r="I1268" s="94" t="s">
        <v>586</v>
      </c>
      <c r="J1268" s="94" t="s">
        <v>586</v>
      </c>
      <c r="M1268" s="93"/>
      <c r="N1268" s="93"/>
    </row>
    <row r="1269" spans="1:14" x14ac:dyDescent="0.25">
      <c r="A1269" s="94" t="s">
        <v>1756</v>
      </c>
      <c r="B1269" s="94" t="s">
        <v>1550</v>
      </c>
      <c r="C1269" s="94" t="s">
        <v>1362</v>
      </c>
      <c r="D1269" s="94" t="s">
        <v>1037</v>
      </c>
      <c r="E1269" s="94" t="s">
        <v>1196</v>
      </c>
      <c r="F1269" s="94" t="s">
        <v>586</v>
      </c>
      <c r="G1269" s="94" t="s">
        <v>586</v>
      </c>
      <c r="H1269" s="94" t="s">
        <v>586</v>
      </c>
      <c r="I1269" s="94" t="s">
        <v>586</v>
      </c>
      <c r="J1269" s="94" t="s">
        <v>586</v>
      </c>
      <c r="M1269" s="93"/>
      <c r="N1269" s="93"/>
    </row>
    <row r="1270" spans="1:14" x14ac:dyDescent="0.25">
      <c r="A1270" s="94" t="s">
        <v>3589</v>
      </c>
      <c r="B1270" s="94" t="s">
        <v>1548</v>
      </c>
      <c r="C1270" s="94" t="s">
        <v>1384</v>
      </c>
      <c r="D1270" s="94" t="s">
        <v>1035</v>
      </c>
      <c r="E1270" s="94" t="s">
        <v>1196</v>
      </c>
      <c r="F1270" s="94" t="s">
        <v>827</v>
      </c>
      <c r="G1270" s="94" t="s">
        <v>586</v>
      </c>
      <c r="H1270" s="94" t="s">
        <v>586</v>
      </c>
      <c r="I1270" s="94" t="s">
        <v>586</v>
      </c>
      <c r="J1270" s="94" t="s">
        <v>586</v>
      </c>
      <c r="M1270" s="93"/>
      <c r="N1270" s="93"/>
    </row>
    <row r="1271" spans="1:14" x14ac:dyDescent="0.25">
      <c r="A1271" s="94" t="s">
        <v>3590</v>
      </c>
      <c r="B1271" s="94" t="s">
        <v>1548</v>
      </c>
      <c r="C1271" s="94" t="s">
        <v>1384</v>
      </c>
      <c r="D1271" s="94" t="s">
        <v>1035</v>
      </c>
      <c r="E1271" s="94" t="s">
        <v>1196</v>
      </c>
      <c r="F1271" s="94" t="s">
        <v>827</v>
      </c>
      <c r="G1271" s="94" t="s">
        <v>586</v>
      </c>
      <c r="H1271" s="94" t="s">
        <v>586</v>
      </c>
      <c r="I1271" s="94" t="s">
        <v>586</v>
      </c>
      <c r="J1271" s="94" t="s">
        <v>586</v>
      </c>
      <c r="M1271" s="93"/>
      <c r="N1271" s="93"/>
    </row>
    <row r="1272" spans="1:14" x14ac:dyDescent="0.25">
      <c r="A1272" s="94" t="s">
        <v>3591</v>
      </c>
      <c r="B1272" s="94" t="s">
        <v>1548</v>
      </c>
      <c r="C1272" s="94" t="s">
        <v>1384</v>
      </c>
      <c r="D1272" s="94" t="s">
        <v>1035</v>
      </c>
      <c r="E1272" s="94" t="s">
        <v>1196</v>
      </c>
      <c r="F1272" s="94" t="s">
        <v>827</v>
      </c>
      <c r="G1272" s="94" t="s">
        <v>586</v>
      </c>
      <c r="H1272" s="94" t="s">
        <v>586</v>
      </c>
      <c r="I1272" s="94" t="s">
        <v>586</v>
      </c>
      <c r="J1272" s="94" t="s">
        <v>586</v>
      </c>
      <c r="M1272" s="93"/>
      <c r="N1272" s="93"/>
    </row>
    <row r="1273" spans="1:14" x14ac:dyDescent="0.25">
      <c r="A1273" s="94" t="s">
        <v>3592</v>
      </c>
      <c r="B1273" s="94" t="s">
        <v>1548</v>
      </c>
      <c r="C1273" s="94" t="s">
        <v>1384</v>
      </c>
      <c r="D1273" s="94" t="s">
        <v>1036</v>
      </c>
      <c r="E1273" s="94" t="s">
        <v>1196</v>
      </c>
      <c r="F1273" s="94" t="s">
        <v>586</v>
      </c>
      <c r="G1273" s="94" t="s">
        <v>586</v>
      </c>
      <c r="H1273" s="94" t="s">
        <v>586</v>
      </c>
      <c r="I1273" s="94" t="s">
        <v>586</v>
      </c>
      <c r="J1273" s="94" t="s">
        <v>586</v>
      </c>
      <c r="M1273" s="93"/>
      <c r="N1273" s="93"/>
    </row>
    <row r="1274" spans="1:14" x14ac:dyDescent="0.25">
      <c r="A1274" s="94" t="s">
        <v>3593</v>
      </c>
      <c r="B1274" s="94" t="s">
        <v>1551</v>
      </c>
      <c r="C1274" s="94" t="s">
        <v>1362</v>
      </c>
      <c r="D1274" s="94" t="s">
        <v>1036</v>
      </c>
      <c r="E1274" s="94" t="s">
        <v>1196</v>
      </c>
      <c r="F1274" s="94" t="s">
        <v>827</v>
      </c>
      <c r="G1274" s="94" t="s">
        <v>586</v>
      </c>
      <c r="H1274" s="94" t="s">
        <v>586</v>
      </c>
      <c r="I1274" s="94" t="s">
        <v>586</v>
      </c>
      <c r="J1274" s="94" t="s">
        <v>586</v>
      </c>
      <c r="M1274" s="93"/>
      <c r="N1274" s="93"/>
    </row>
    <row r="1275" spans="1:14" x14ac:dyDescent="0.25">
      <c r="A1275" s="94" t="s">
        <v>3594</v>
      </c>
      <c r="B1275" s="94" t="s">
        <v>1552</v>
      </c>
      <c r="C1275" s="94" t="s">
        <v>1384</v>
      </c>
      <c r="D1275" s="94" t="s">
        <v>1061</v>
      </c>
      <c r="E1275" s="94" t="s">
        <v>1188</v>
      </c>
      <c r="F1275" s="94" t="s">
        <v>827</v>
      </c>
      <c r="G1275" s="94" t="s">
        <v>586</v>
      </c>
      <c r="H1275" s="94" t="s">
        <v>586</v>
      </c>
      <c r="I1275" s="94" t="s">
        <v>586</v>
      </c>
      <c r="J1275" s="94" t="s">
        <v>586</v>
      </c>
      <c r="M1275" s="93"/>
      <c r="N1275" s="93"/>
    </row>
    <row r="1276" spans="1:14" x14ac:dyDescent="0.25">
      <c r="A1276" s="94" t="s">
        <v>3595</v>
      </c>
      <c r="B1276" s="94" t="s">
        <v>1552</v>
      </c>
      <c r="C1276" s="94" t="s">
        <v>1384</v>
      </c>
      <c r="D1276" s="94" t="s">
        <v>1062</v>
      </c>
      <c r="E1276" s="94" t="s">
        <v>1188</v>
      </c>
      <c r="F1276" s="94" t="s">
        <v>586</v>
      </c>
      <c r="G1276" s="94" t="s">
        <v>586</v>
      </c>
      <c r="H1276" s="94" t="s">
        <v>586</v>
      </c>
      <c r="I1276" s="94" t="s">
        <v>586</v>
      </c>
      <c r="J1276" s="94" t="s">
        <v>586</v>
      </c>
      <c r="M1276" s="93"/>
      <c r="N1276" s="93"/>
    </row>
    <row r="1277" spans="1:14" x14ac:dyDescent="0.25">
      <c r="A1277" s="94" t="s">
        <v>3596</v>
      </c>
      <c r="B1277" s="94" t="s">
        <v>1553</v>
      </c>
      <c r="C1277" s="94" t="s">
        <v>1435</v>
      </c>
      <c r="D1277" s="94" t="s">
        <v>1074</v>
      </c>
      <c r="E1277" s="94" t="s">
        <v>1188</v>
      </c>
      <c r="F1277" s="94" t="s">
        <v>586</v>
      </c>
      <c r="G1277" s="94" t="s">
        <v>586</v>
      </c>
      <c r="H1277" s="94" t="s">
        <v>586</v>
      </c>
      <c r="I1277" s="94" t="s">
        <v>586</v>
      </c>
      <c r="J1277" s="94" t="s">
        <v>586</v>
      </c>
      <c r="M1277" s="93"/>
      <c r="N1277" s="93"/>
    </row>
    <row r="1278" spans="1:14" x14ac:dyDescent="0.25">
      <c r="A1278" s="94" t="s">
        <v>3597</v>
      </c>
      <c r="B1278" s="94" t="s">
        <v>1552</v>
      </c>
      <c r="C1278" s="94" t="s">
        <v>1384</v>
      </c>
      <c r="D1278" s="94" t="s">
        <v>1060</v>
      </c>
      <c r="E1278" s="94" t="s">
        <v>1188</v>
      </c>
      <c r="F1278" s="94" t="s">
        <v>827</v>
      </c>
      <c r="G1278" s="94" t="s">
        <v>586</v>
      </c>
      <c r="H1278" s="94" t="s">
        <v>586</v>
      </c>
      <c r="I1278" s="94" t="s">
        <v>827</v>
      </c>
      <c r="J1278" s="94" t="s">
        <v>586</v>
      </c>
      <c r="M1278" s="93"/>
      <c r="N1278" s="93"/>
    </row>
    <row r="1279" spans="1:14" x14ac:dyDescent="0.25">
      <c r="A1279" s="94" t="s">
        <v>3598</v>
      </c>
      <c r="B1279" s="94" t="s">
        <v>1552</v>
      </c>
      <c r="C1279" s="94" t="s">
        <v>1384</v>
      </c>
      <c r="D1279" s="94" t="s">
        <v>1061</v>
      </c>
      <c r="E1279" s="94" t="s">
        <v>1188</v>
      </c>
      <c r="F1279" s="94" t="s">
        <v>827</v>
      </c>
      <c r="G1279" s="94" t="s">
        <v>586</v>
      </c>
      <c r="H1279" s="94" t="s">
        <v>586</v>
      </c>
      <c r="I1279" s="94" t="s">
        <v>586</v>
      </c>
      <c r="J1279" s="94" t="s">
        <v>586</v>
      </c>
      <c r="M1279" s="93"/>
      <c r="N1279" s="93"/>
    </row>
    <row r="1280" spans="1:14" x14ac:dyDescent="0.25">
      <c r="A1280" s="94" t="s">
        <v>3599</v>
      </c>
      <c r="B1280" s="94" t="s">
        <v>1552</v>
      </c>
      <c r="C1280" s="94" t="s">
        <v>1384</v>
      </c>
      <c r="D1280" s="94" t="s">
        <v>1061</v>
      </c>
      <c r="E1280" s="94" t="s">
        <v>1188</v>
      </c>
      <c r="F1280" s="94" t="s">
        <v>827</v>
      </c>
      <c r="G1280" s="94" t="s">
        <v>586</v>
      </c>
      <c r="H1280" s="94" t="s">
        <v>586</v>
      </c>
      <c r="I1280" s="94" t="s">
        <v>586</v>
      </c>
      <c r="J1280" s="94" t="s">
        <v>586</v>
      </c>
      <c r="M1280" s="93"/>
      <c r="N1280" s="93"/>
    </row>
    <row r="1281" spans="1:14" x14ac:dyDescent="0.25">
      <c r="A1281" s="94" t="s">
        <v>3600</v>
      </c>
      <c r="B1281" s="94" t="s">
        <v>1552</v>
      </c>
      <c r="C1281" s="94" t="s">
        <v>1384</v>
      </c>
      <c r="D1281" s="94" t="s">
        <v>1061</v>
      </c>
      <c r="E1281" s="94" t="s">
        <v>1188</v>
      </c>
      <c r="F1281" s="94" t="s">
        <v>827</v>
      </c>
      <c r="G1281" s="94" t="s">
        <v>586</v>
      </c>
      <c r="H1281" s="94" t="s">
        <v>586</v>
      </c>
      <c r="I1281" s="94" t="s">
        <v>586</v>
      </c>
      <c r="J1281" s="94" t="s">
        <v>586</v>
      </c>
      <c r="M1281" s="93"/>
      <c r="N1281" s="93"/>
    </row>
    <row r="1282" spans="1:14" x14ac:dyDescent="0.25">
      <c r="A1282" s="94" t="s">
        <v>1757</v>
      </c>
      <c r="B1282" s="94" t="s">
        <v>1552</v>
      </c>
      <c r="C1282" s="94" t="s">
        <v>1384</v>
      </c>
      <c r="D1282" s="94" t="s">
        <v>1062</v>
      </c>
      <c r="E1282" s="94" t="s">
        <v>1188</v>
      </c>
      <c r="F1282" s="94" t="s">
        <v>586</v>
      </c>
      <c r="G1282" s="94" t="s">
        <v>586</v>
      </c>
      <c r="H1282" s="94" t="s">
        <v>586</v>
      </c>
      <c r="I1282" s="94" t="s">
        <v>586</v>
      </c>
      <c r="J1282" s="94" t="s">
        <v>586</v>
      </c>
      <c r="M1282" s="93"/>
      <c r="N1282" s="93"/>
    </row>
    <row r="1283" spans="1:14" x14ac:dyDescent="0.25">
      <c r="A1283" s="94" t="s">
        <v>3601</v>
      </c>
      <c r="B1283" s="94" t="s">
        <v>1551</v>
      </c>
      <c r="C1283" s="94" t="s">
        <v>1362</v>
      </c>
      <c r="D1283" s="94" t="s">
        <v>1075</v>
      </c>
      <c r="E1283" s="94" t="s">
        <v>1205</v>
      </c>
      <c r="F1283" s="94" t="s">
        <v>586</v>
      </c>
      <c r="G1283" s="94" t="s">
        <v>586</v>
      </c>
      <c r="H1283" s="94" t="s">
        <v>586</v>
      </c>
      <c r="I1283" s="94" t="s">
        <v>586</v>
      </c>
      <c r="J1283" s="94" t="s">
        <v>586</v>
      </c>
      <c r="M1283" s="93"/>
      <c r="N1283" s="93"/>
    </row>
    <row r="1284" spans="1:14" x14ac:dyDescent="0.25">
      <c r="A1284" s="94" t="s">
        <v>1758</v>
      </c>
      <c r="B1284" s="94" t="s">
        <v>1551</v>
      </c>
      <c r="C1284" s="94" t="s">
        <v>1362</v>
      </c>
      <c r="D1284" s="94" t="s">
        <v>1076</v>
      </c>
      <c r="E1284" s="94" t="s">
        <v>1206</v>
      </c>
      <c r="F1284" s="94" t="s">
        <v>586</v>
      </c>
      <c r="G1284" s="94" t="s">
        <v>586</v>
      </c>
      <c r="H1284" s="94" t="s">
        <v>586</v>
      </c>
      <c r="I1284" s="94" t="s">
        <v>586</v>
      </c>
      <c r="J1284" s="94" t="s">
        <v>586</v>
      </c>
      <c r="M1284" s="93"/>
      <c r="N1284" s="93"/>
    </row>
    <row r="1285" spans="1:14" x14ac:dyDescent="0.25">
      <c r="A1285" s="94" t="s">
        <v>3602</v>
      </c>
      <c r="B1285" s="94" t="s">
        <v>1554</v>
      </c>
      <c r="C1285" s="94" t="s">
        <v>1370</v>
      </c>
      <c r="D1285" s="94" t="s">
        <v>942</v>
      </c>
      <c r="E1285" s="94" t="s">
        <v>1166</v>
      </c>
      <c r="F1285" s="94" t="s">
        <v>827</v>
      </c>
      <c r="G1285" s="94" t="s">
        <v>586</v>
      </c>
      <c r="H1285" s="94" t="s">
        <v>586</v>
      </c>
      <c r="I1285" s="94" t="s">
        <v>586</v>
      </c>
      <c r="J1285" s="94" t="s">
        <v>827</v>
      </c>
      <c r="M1285" s="93"/>
      <c r="N1285" s="93"/>
    </row>
    <row r="1286" spans="1:14" x14ac:dyDescent="0.25">
      <c r="A1286" s="94" t="s">
        <v>3603</v>
      </c>
      <c r="B1286" s="94" t="s">
        <v>1554</v>
      </c>
      <c r="C1286" s="94" t="s">
        <v>1370</v>
      </c>
      <c r="D1286" s="94" t="s">
        <v>942</v>
      </c>
      <c r="E1286" s="94" t="s">
        <v>1166</v>
      </c>
      <c r="F1286" s="94" t="s">
        <v>827</v>
      </c>
      <c r="G1286" s="94" t="s">
        <v>586</v>
      </c>
      <c r="H1286" s="94" t="s">
        <v>586</v>
      </c>
      <c r="I1286" s="94" t="s">
        <v>586</v>
      </c>
      <c r="J1286" s="94" t="s">
        <v>827</v>
      </c>
      <c r="M1286" s="93"/>
      <c r="N1286" s="93"/>
    </row>
    <row r="1287" spans="1:14" x14ac:dyDescent="0.25">
      <c r="A1287" s="94" t="s">
        <v>3604</v>
      </c>
      <c r="B1287" s="94" t="s">
        <v>1554</v>
      </c>
      <c r="C1287" s="94" t="s">
        <v>1370</v>
      </c>
      <c r="D1287" s="94" t="s">
        <v>942</v>
      </c>
      <c r="E1287" s="94" t="s">
        <v>1166</v>
      </c>
      <c r="F1287" s="94" t="s">
        <v>827</v>
      </c>
      <c r="G1287" s="94" t="s">
        <v>586</v>
      </c>
      <c r="H1287" s="94" t="s">
        <v>586</v>
      </c>
      <c r="I1287" s="94" t="s">
        <v>586</v>
      </c>
      <c r="J1287" s="94" t="s">
        <v>827</v>
      </c>
      <c r="M1287" s="93"/>
      <c r="N1287" s="93"/>
    </row>
    <row r="1288" spans="1:14" x14ac:dyDescent="0.25">
      <c r="A1288" s="94" t="s">
        <v>3605</v>
      </c>
      <c r="B1288" s="94" t="s">
        <v>1554</v>
      </c>
      <c r="C1288" s="94" t="s">
        <v>1370</v>
      </c>
      <c r="D1288" s="94" t="s">
        <v>947</v>
      </c>
      <c r="E1288" s="94" t="s">
        <v>1167</v>
      </c>
      <c r="F1288" s="94" t="s">
        <v>586</v>
      </c>
      <c r="G1288" s="94" t="s">
        <v>586</v>
      </c>
      <c r="H1288" s="94" t="s">
        <v>586</v>
      </c>
      <c r="I1288" s="94" t="s">
        <v>586</v>
      </c>
      <c r="J1288" s="94" t="s">
        <v>827</v>
      </c>
      <c r="M1288" s="93"/>
      <c r="N1288" s="93"/>
    </row>
    <row r="1289" spans="1:14" x14ac:dyDescent="0.25">
      <c r="A1289" s="94" t="s">
        <v>3606</v>
      </c>
      <c r="B1289" s="94" t="s">
        <v>1555</v>
      </c>
      <c r="C1289" s="94" t="s">
        <v>1375</v>
      </c>
      <c r="D1289" s="94" t="s">
        <v>936</v>
      </c>
      <c r="E1289" s="94" t="s">
        <v>1168</v>
      </c>
      <c r="F1289" s="94" t="s">
        <v>586</v>
      </c>
      <c r="G1289" s="94" t="s">
        <v>586</v>
      </c>
      <c r="H1289" s="94" t="s">
        <v>586</v>
      </c>
      <c r="I1289" s="94" t="s">
        <v>586</v>
      </c>
      <c r="J1289" s="94" t="s">
        <v>586</v>
      </c>
      <c r="M1289" s="93"/>
      <c r="N1289" s="93"/>
    </row>
    <row r="1290" spans="1:14" x14ac:dyDescent="0.25">
      <c r="A1290" s="94" t="s">
        <v>1759</v>
      </c>
      <c r="B1290" s="94" t="s">
        <v>1555</v>
      </c>
      <c r="C1290" s="94" t="s">
        <v>1375</v>
      </c>
      <c r="D1290" s="94" t="s">
        <v>936</v>
      </c>
      <c r="E1290" s="94" t="s">
        <v>1168</v>
      </c>
      <c r="F1290" s="94" t="s">
        <v>586</v>
      </c>
      <c r="G1290" s="94" t="s">
        <v>586</v>
      </c>
      <c r="H1290" s="94" t="s">
        <v>586</v>
      </c>
      <c r="I1290" s="94" t="s">
        <v>586</v>
      </c>
      <c r="J1290" s="94" t="s">
        <v>586</v>
      </c>
      <c r="M1290" s="93"/>
      <c r="N1290" s="93"/>
    </row>
    <row r="1291" spans="1:14" x14ac:dyDescent="0.25">
      <c r="A1291" s="94" t="s">
        <v>3607</v>
      </c>
      <c r="B1291" s="94" t="s">
        <v>1554</v>
      </c>
      <c r="C1291" s="94" t="s">
        <v>1370</v>
      </c>
      <c r="D1291" s="94" t="s">
        <v>942</v>
      </c>
      <c r="E1291" s="94" t="s">
        <v>1166</v>
      </c>
      <c r="F1291" s="94" t="s">
        <v>827</v>
      </c>
      <c r="G1291" s="94" t="s">
        <v>586</v>
      </c>
      <c r="H1291" s="94" t="s">
        <v>586</v>
      </c>
      <c r="I1291" s="94" t="s">
        <v>586</v>
      </c>
      <c r="J1291" s="94" t="s">
        <v>827</v>
      </c>
      <c r="M1291" s="93"/>
      <c r="N1291" s="93"/>
    </row>
    <row r="1292" spans="1:14" x14ac:dyDescent="0.25">
      <c r="A1292" s="94" t="s">
        <v>3608</v>
      </c>
      <c r="B1292" s="94" t="s">
        <v>1554</v>
      </c>
      <c r="C1292" s="94" t="s">
        <v>1370</v>
      </c>
      <c r="D1292" s="94" t="s">
        <v>947</v>
      </c>
      <c r="E1292" s="94" t="s">
        <v>1167</v>
      </c>
      <c r="F1292" s="94" t="s">
        <v>827</v>
      </c>
      <c r="G1292" s="94" t="s">
        <v>586</v>
      </c>
      <c r="H1292" s="94" t="s">
        <v>586</v>
      </c>
      <c r="I1292" s="94" t="s">
        <v>586</v>
      </c>
      <c r="J1292" s="94" t="s">
        <v>827</v>
      </c>
      <c r="M1292" s="93"/>
      <c r="N1292" s="93"/>
    </row>
    <row r="1293" spans="1:14" x14ac:dyDescent="0.25">
      <c r="A1293" s="94" t="s">
        <v>3609</v>
      </c>
      <c r="B1293" s="94" t="s">
        <v>1554</v>
      </c>
      <c r="C1293" s="94" t="s">
        <v>1370</v>
      </c>
      <c r="D1293" s="94" t="s">
        <v>947</v>
      </c>
      <c r="E1293" s="94" t="s">
        <v>1167</v>
      </c>
      <c r="F1293" s="94" t="s">
        <v>827</v>
      </c>
      <c r="G1293" s="94" t="s">
        <v>586</v>
      </c>
      <c r="H1293" s="94" t="s">
        <v>586</v>
      </c>
      <c r="I1293" s="94" t="s">
        <v>586</v>
      </c>
      <c r="J1293" s="94" t="s">
        <v>827</v>
      </c>
      <c r="M1293" s="93"/>
      <c r="N1293" s="93"/>
    </row>
    <row r="1294" spans="1:14" x14ac:dyDescent="0.25">
      <c r="A1294" s="94" t="s">
        <v>3610</v>
      </c>
      <c r="B1294" s="94" t="s">
        <v>1555</v>
      </c>
      <c r="C1294" s="94" t="s">
        <v>1375</v>
      </c>
      <c r="D1294" s="94" t="s">
        <v>947</v>
      </c>
      <c r="E1294" s="94" t="s">
        <v>1167</v>
      </c>
      <c r="F1294" s="94" t="s">
        <v>827</v>
      </c>
      <c r="G1294" s="94" t="s">
        <v>586</v>
      </c>
      <c r="H1294" s="94" t="s">
        <v>586</v>
      </c>
      <c r="I1294" s="94" t="s">
        <v>586</v>
      </c>
      <c r="J1294" s="94" t="s">
        <v>827</v>
      </c>
      <c r="M1294" s="93"/>
      <c r="N1294" s="93"/>
    </row>
    <row r="1295" spans="1:14" x14ac:dyDescent="0.25">
      <c r="A1295" s="94" t="s">
        <v>3611</v>
      </c>
      <c r="B1295" s="94" t="s">
        <v>1556</v>
      </c>
      <c r="C1295" s="94" t="s">
        <v>1377</v>
      </c>
      <c r="D1295" s="94" t="s">
        <v>947</v>
      </c>
      <c r="E1295" s="94" t="s">
        <v>1167</v>
      </c>
      <c r="F1295" s="94" t="s">
        <v>827</v>
      </c>
      <c r="G1295" s="94" t="s">
        <v>586</v>
      </c>
      <c r="H1295" s="94" t="s">
        <v>586</v>
      </c>
      <c r="I1295" s="94" t="s">
        <v>586</v>
      </c>
      <c r="J1295" s="94" t="s">
        <v>827</v>
      </c>
      <c r="M1295" s="93"/>
      <c r="N1295" s="93"/>
    </row>
    <row r="1296" spans="1:14" x14ac:dyDescent="0.25">
      <c r="A1296" s="94" t="s">
        <v>3612</v>
      </c>
      <c r="B1296" s="94" t="s">
        <v>1555</v>
      </c>
      <c r="C1296" s="94" t="s">
        <v>1375</v>
      </c>
      <c r="D1296" s="94" t="s">
        <v>942</v>
      </c>
      <c r="E1296" s="94" t="s">
        <v>1166</v>
      </c>
      <c r="F1296" s="94" t="s">
        <v>827</v>
      </c>
      <c r="G1296" s="94" t="s">
        <v>586</v>
      </c>
      <c r="H1296" s="94" t="s">
        <v>586</v>
      </c>
      <c r="I1296" s="94" t="s">
        <v>586</v>
      </c>
      <c r="J1296" s="94" t="s">
        <v>827</v>
      </c>
      <c r="M1296" s="93"/>
      <c r="N1296" s="93"/>
    </row>
    <row r="1297" spans="1:14" x14ac:dyDescent="0.25">
      <c r="A1297" s="94" t="s">
        <v>1760</v>
      </c>
      <c r="B1297" s="94" t="s">
        <v>1555</v>
      </c>
      <c r="C1297" s="94" t="s">
        <v>1375</v>
      </c>
      <c r="D1297" s="94" t="s">
        <v>942</v>
      </c>
      <c r="E1297" s="94" t="s">
        <v>1166</v>
      </c>
      <c r="F1297" s="94" t="s">
        <v>586</v>
      </c>
      <c r="G1297" s="94" t="s">
        <v>586</v>
      </c>
      <c r="H1297" s="94" t="s">
        <v>586</v>
      </c>
      <c r="I1297" s="94" t="s">
        <v>586</v>
      </c>
      <c r="J1297" s="94" t="s">
        <v>827</v>
      </c>
      <c r="M1297" s="93"/>
      <c r="N1297" s="93"/>
    </row>
    <row r="1298" spans="1:14" x14ac:dyDescent="0.25">
      <c r="A1298" s="94" t="s">
        <v>1761</v>
      </c>
      <c r="B1298" s="94" t="s">
        <v>1555</v>
      </c>
      <c r="C1298" s="94" t="s">
        <v>1375</v>
      </c>
      <c r="D1298" s="94" t="s">
        <v>936</v>
      </c>
      <c r="E1298" s="94" t="s">
        <v>1168</v>
      </c>
      <c r="F1298" s="94" t="s">
        <v>586</v>
      </c>
      <c r="G1298" s="94" t="s">
        <v>586</v>
      </c>
      <c r="H1298" s="94" t="s">
        <v>586</v>
      </c>
      <c r="I1298" s="94" t="s">
        <v>586</v>
      </c>
      <c r="J1298" s="94" t="s">
        <v>586</v>
      </c>
      <c r="M1298" s="93"/>
      <c r="N1298" s="93"/>
    </row>
    <row r="1299" spans="1:14" x14ac:dyDescent="0.25">
      <c r="A1299" s="94" t="s">
        <v>3613</v>
      </c>
      <c r="B1299" s="94" t="s">
        <v>1554</v>
      </c>
      <c r="C1299" s="94" t="s">
        <v>1370</v>
      </c>
      <c r="D1299" s="94" t="s">
        <v>947</v>
      </c>
      <c r="E1299" s="94" t="s">
        <v>1167</v>
      </c>
      <c r="F1299" s="94" t="s">
        <v>827</v>
      </c>
      <c r="G1299" s="94" t="s">
        <v>586</v>
      </c>
      <c r="H1299" s="94" t="s">
        <v>586</v>
      </c>
      <c r="I1299" s="94" t="s">
        <v>586</v>
      </c>
      <c r="J1299" s="94" t="s">
        <v>827</v>
      </c>
      <c r="M1299" s="93"/>
      <c r="N1299" s="93"/>
    </row>
    <row r="1300" spans="1:14" x14ac:dyDescent="0.25">
      <c r="A1300" s="94" t="s">
        <v>1762</v>
      </c>
      <c r="B1300" s="94" t="s">
        <v>1554</v>
      </c>
      <c r="C1300" s="94" t="s">
        <v>1370</v>
      </c>
      <c r="D1300" s="94" t="s">
        <v>936</v>
      </c>
      <c r="E1300" s="94" t="s">
        <v>1168</v>
      </c>
      <c r="F1300" s="94" t="s">
        <v>586</v>
      </c>
      <c r="G1300" s="94" t="s">
        <v>586</v>
      </c>
      <c r="H1300" s="94" t="s">
        <v>586</v>
      </c>
      <c r="I1300" s="94" t="s">
        <v>586</v>
      </c>
      <c r="J1300" s="94" t="s">
        <v>586</v>
      </c>
      <c r="M1300" s="93"/>
      <c r="N1300" s="93"/>
    </row>
    <row r="1301" spans="1:14" x14ac:dyDescent="0.25">
      <c r="A1301" s="94" t="s">
        <v>3614</v>
      </c>
      <c r="B1301" s="94" t="s">
        <v>1555</v>
      </c>
      <c r="C1301" s="94" t="s">
        <v>1375</v>
      </c>
      <c r="D1301" s="94" t="s">
        <v>936</v>
      </c>
      <c r="E1301" s="94" t="s">
        <v>1168</v>
      </c>
      <c r="F1301" s="94" t="s">
        <v>586</v>
      </c>
      <c r="G1301" s="94" t="s">
        <v>586</v>
      </c>
      <c r="H1301" s="94" t="s">
        <v>586</v>
      </c>
      <c r="I1301" s="94" t="s">
        <v>586</v>
      </c>
      <c r="J1301" s="94" t="s">
        <v>586</v>
      </c>
      <c r="M1301" s="93"/>
      <c r="N1301" s="93"/>
    </row>
    <row r="1302" spans="1:14" x14ac:dyDescent="0.25">
      <c r="A1302" s="94" t="s">
        <v>1763</v>
      </c>
      <c r="B1302" s="94" t="s">
        <v>1554</v>
      </c>
      <c r="C1302" s="94" t="s">
        <v>1370</v>
      </c>
      <c r="D1302" s="94" t="s">
        <v>947</v>
      </c>
      <c r="E1302" s="94" t="s">
        <v>1167</v>
      </c>
      <c r="F1302" s="94" t="s">
        <v>586</v>
      </c>
      <c r="G1302" s="94" t="s">
        <v>586</v>
      </c>
      <c r="H1302" s="94" t="s">
        <v>586</v>
      </c>
      <c r="I1302" s="94" t="s">
        <v>586</v>
      </c>
      <c r="J1302" s="94" t="s">
        <v>827</v>
      </c>
      <c r="M1302" s="93"/>
      <c r="N1302" s="93"/>
    </row>
    <row r="1303" spans="1:14" x14ac:dyDescent="0.25">
      <c r="A1303" s="94" t="s">
        <v>1764</v>
      </c>
      <c r="B1303" s="94" t="s">
        <v>1555</v>
      </c>
      <c r="C1303" s="94" t="s">
        <v>1375</v>
      </c>
      <c r="D1303" s="94" t="s">
        <v>936</v>
      </c>
      <c r="E1303" s="94" t="s">
        <v>1168</v>
      </c>
      <c r="F1303" s="94" t="s">
        <v>586</v>
      </c>
      <c r="G1303" s="94" t="s">
        <v>586</v>
      </c>
      <c r="H1303" s="94" t="s">
        <v>586</v>
      </c>
      <c r="I1303" s="94" t="s">
        <v>586</v>
      </c>
      <c r="J1303" s="94" t="s">
        <v>586</v>
      </c>
      <c r="M1303" s="93"/>
      <c r="N1303" s="93"/>
    </row>
    <row r="1304" spans="1:14" x14ac:dyDescent="0.25">
      <c r="A1304" s="94" t="s">
        <v>3615</v>
      </c>
      <c r="B1304" s="94" t="s">
        <v>1557</v>
      </c>
      <c r="C1304" s="94" t="s">
        <v>1375</v>
      </c>
      <c r="D1304" s="94" t="s">
        <v>913</v>
      </c>
      <c r="E1304" s="94" t="s">
        <v>1173</v>
      </c>
      <c r="F1304" s="94" t="s">
        <v>827</v>
      </c>
      <c r="G1304" s="94" t="s">
        <v>586</v>
      </c>
      <c r="H1304" s="94" t="s">
        <v>586</v>
      </c>
      <c r="I1304" s="94" t="s">
        <v>586</v>
      </c>
      <c r="J1304" s="94" t="s">
        <v>586</v>
      </c>
      <c r="M1304" s="93"/>
      <c r="N1304" s="93"/>
    </row>
    <row r="1305" spans="1:14" x14ac:dyDescent="0.25">
      <c r="A1305" s="94" t="s">
        <v>3616</v>
      </c>
      <c r="B1305" s="94" t="s">
        <v>1557</v>
      </c>
      <c r="C1305" s="94" t="s">
        <v>1375</v>
      </c>
      <c r="D1305" s="94" t="s">
        <v>915</v>
      </c>
      <c r="E1305" s="94" t="s">
        <v>1174</v>
      </c>
      <c r="F1305" s="94" t="s">
        <v>586</v>
      </c>
      <c r="G1305" s="94" t="s">
        <v>586</v>
      </c>
      <c r="H1305" s="94" t="s">
        <v>586</v>
      </c>
      <c r="I1305" s="94" t="s">
        <v>586</v>
      </c>
      <c r="J1305" s="94" t="s">
        <v>586</v>
      </c>
      <c r="M1305" s="93"/>
      <c r="N1305" s="93"/>
    </row>
    <row r="1306" spans="1:14" x14ac:dyDescent="0.25">
      <c r="A1306" s="94" t="s">
        <v>3617</v>
      </c>
      <c r="B1306" s="94" t="s">
        <v>1557</v>
      </c>
      <c r="C1306" s="94" t="s">
        <v>1375</v>
      </c>
      <c r="D1306" s="94" t="s">
        <v>915</v>
      </c>
      <c r="E1306" s="94" t="s">
        <v>1174</v>
      </c>
      <c r="F1306" s="94" t="s">
        <v>827</v>
      </c>
      <c r="G1306" s="94" t="s">
        <v>586</v>
      </c>
      <c r="H1306" s="94" t="s">
        <v>586</v>
      </c>
      <c r="I1306" s="94" t="s">
        <v>586</v>
      </c>
      <c r="J1306" s="94" t="s">
        <v>586</v>
      </c>
      <c r="M1306" s="93"/>
      <c r="N1306" s="93"/>
    </row>
    <row r="1307" spans="1:14" x14ac:dyDescent="0.25">
      <c r="A1307" s="94" t="s">
        <v>3618</v>
      </c>
      <c r="B1307" s="94" t="s">
        <v>1557</v>
      </c>
      <c r="C1307" s="94" t="s">
        <v>1375</v>
      </c>
      <c r="D1307" s="94" t="s">
        <v>912</v>
      </c>
      <c r="E1307" s="94" t="s">
        <v>1173</v>
      </c>
      <c r="F1307" s="94" t="s">
        <v>586</v>
      </c>
      <c r="G1307" s="94" t="s">
        <v>586</v>
      </c>
      <c r="H1307" s="94" t="s">
        <v>586</v>
      </c>
      <c r="I1307" s="94" t="s">
        <v>586</v>
      </c>
      <c r="J1307" s="94" t="s">
        <v>586</v>
      </c>
      <c r="M1307" s="93"/>
      <c r="N1307" s="93"/>
    </row>
    <row r="1308" spans="1:14" x14ac:dyDescent="0.25">
      <c r="A1308" s="94" t="s">
        <v>3619</v>
      </c>
      <c r="B1308" s="94" t="s">
        <v>1557</v>
      </c>
      <c r="C1308" s="94" t="s">
        <v>1375</v>
      </c>
      <c r="D1308" s="94" t="s">
        <v>913</v>
      </c>
      <c r="E1308" s="94" t="s">
        <v>1173</v>
      </c>
      <c r="F1308" s="94" t="s">
        <v>827</v>
      </c>
      <c r="G1308" s="94" t="s">
        <v>586</v>
      </c>
      <c r="H1308" s="94" t="s">
        <v>586</v>
      </c>
      <c r="I1308" s="94" t="s">
        <v>586</v>
      </c>
      <c r="J1308" s="94" t="s">
        <v>586</v>
      </c>
      <c r="M1308" s="93"/>
      <c r="N1308" s="93"/>
    </row>
    <row r="1309" spans="1:14" x14ac:dyDescent="0.25">
      <c r="A1309" s="94" t="s">
        <v>3620</v>
      </c>
      <c r="B1309" s="94" t="s">
        <v>1557</v>
      </c>
      <c r="C1309" s="94" t="s">
        <v>1375</v>
      </c>
      <c r="D1309" s="94" t="s">
        <v>915</v>
      </c>
      <c r="E1309" s="94" t="s">
        <v>1174</v>
      </c>
      <c r="F1309" s="94" t="s">
        <v>586</v>
      </c>
      <c r="G1309" s="94" t="s">
        <v>586</v>
      </c>
      <c r="H1309" s="94" t="s">
        <v>586</v>
      </c>
      <c r="I1309" s="94" t="s">
        <v>586</v>
      </c>
      <c r="J1309" s="94" t="s">
        <v>586</v>
      </c>
      <c r="M1309" s="93"/>
      <c r="N1309" s="93"/>
    </row>
  </sheetData>
  <autoFilter ref="A1:J1309" xr:uid="{CBE71752-B88F-4414-8EF2-E46D62451D3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9722-8DCD-4098-A526-A37100E1E10B}">
  <dimension ref="A1:BX600"/>
  <sheetViews>
    <sheetView workbookViewId="0">
      <pane xSplit="5" ySplit="4" topLeftCell="BK35" activePane="bottomRight" state="frozen"/>
      <selection pane="topRight" activeCell="F1" sqref="F1"/>
      <selection pane="bottomLeft" activeCell="A5" sqref="A5"/>
      <selection pane="bottomRight" activeCell="C11" sqref="C11"/>
    </sheetView>
  </sheetViews>
  <sheetFormatPr defaultRowHeight="15" x14ac:dyDescent="0.25"/>
  <cols>
    <col min="1" max="1" width="11.140625" bestFit="1" customWidth="1"/>
    <col min="2" max="2" width="10.5703125" bestFit="1" customWidth="1"/>
    <col min="3" max="3" width="19.42578125" bestFit="1" customWidth="1"/>
    <col min="5" max="5" width="36.7109375" bestFit="1" customWidth="1"/>
    <col min="6" max="9" width="17" customWidth="1"/>
    <col min="10" max="11" width="9.5703125" bestFit="1" customWidth="1"/>
    <col min="12" max="15" width="9.5703125" style="24" customWidth="1"/>
    <col min="17" max="17" width="9.42578125" bestFit="1" customWidth="1"/>
    <col min="18" max="20" width="9.140625" style="24"/>
    <col min="21" max="23" width="10.42578125" style="24" bestFit="1" customWidth="1"/>
    <col min="24" max="25" width="9.140625" style="24"/>
    <col min="28" max="28" width="9.140625" style="24"/>
    <col min="29" max="29" width="19" style="24" bestFit="1" customWidth="1"/>
    <col min="30" max="30" width="9.42578125" style="24" bestFit="1" customWidth="1"/>
    <col min="31" max="31" width="35.5703125" bestFit="1" customWidth="1"/>
    <col min="33" max="44" width="9.140625" style="24"/>
    <col min="46" max="46" width="13.28515625" customWidth="1"/>
    <col min="72" max="72" width="18" bestFit="1" customWidth="1"/>
  </cols>
  <sheetData>
    <row r="1" spans="1:76" x14ac:dyDescent="0.25">
      <c r="F1" t="s">
        <v>241</v>
      </c>
      <c r="G1" t="s">
        <v>195</v>
      </c>
    </row>
    <row r="2" spans="1:76" x14ac:dyDescent="0.25">
      <c r="F2" t="s">
        <v>264</v>
      </c>
      <c r="AA2" t="s">
        <v>788</v>
      </c>
    </row>
    <row r="4" spans="1:76" x14ac:dyDescent="0.25">
      <c r="A4" s="44" t="s">
        <v>2</v>
      </c>
      <c r="B4" s="44" t="s">
        <v>3</v>
      </c>
      <c r="C4" s="44" t="s">
        <v>6</v>
      </c>
      <c r="D4" s="44" t="s">
        <v>0</v>
      </c>
      <c r="E4" s="44" t="s">
        <v>5</v>
      </c>
      <c r="F4" s="44" t="s">
        <v>198</v>
      </c>
      <c r="G4" s="37">
        <v>43338</v>
      </c>
      <c r="H4" s="37">
        <v>43345</v>
      </c>
      <c r="I4" s="37">
        <v>43352</v>
      </c>
      <c r="J4" s="37">
        <v>43359</v>
      </c>
      <c r="K4" s="37">
        <v>43366</v>
      </c>
      <c r="L4" s="37">
        <v>43373</v>
      </c>
      <c r="M4" s="37">
        <v>43380</v>
      </c>
      <c r="N4" s="37">
        <v>43387</v>
      </c>
      <c r="O4" s="44" t="s">
        <v>198</v>
      </c>
      <c r="P4" s="37">
        <v>43352</v>
      </c>
      <c r="Q4" s="37">
        <v>43359</v>
      </c>
      <c r="R4" s="37">
        <v>43366</v>
      </c>
      <c r="S4" s="37">
        <v>43373</v>
      </c>
      <c r="T4" s="37">
        <v>43380</v>
      </c>
      <c r="U4" s="37">
        <v>43387</v>
      </c>
      <c r="V4" s="37">
        <v>43394</v>
      </c>
      <c r="W4" s="37">
        <v>43401</v>
      </c>
      <c r="X4" s="44" t="s">
        <v>198</v>
      </c>
      <c r="Y4" s="45"/>
      <c r="AA4" s="46" t="str">
        <f t="shared" ref="AA4" si="0">A4</f>
        <v>SO Date</v>
      </c>
      <c r="AB4" s="46" t="str">
        <f t="shared" ref="AB4:AD5" si="1">B4</f>
        <v>Ship By</v>
      </c>
      <c r="AC4" s="46" t="str">
        <f t="shared" si="1"/>
        <v>Item ID</v>
      </c>
      <c r="AD4" s="12" t="str">
        <f t="shared" si="1"/>
        <v>SO No</v>
      </c>
      <c r="AE4" s="24" t="str">
        <f t="shared" ref="AE4" si="2">E4</f>
        <v>Customer Name</v>
      </c>
      <c r="AF4" s="24" t="str">
        <f t="shared" ref="AF4" si="3">F4</f>
        <v>LATE</v>
      </c>
      <c r="AG4" s="46" t="s">
        <v>522</v>
      </c>
      <c r="AH4" s="46" t="s">
        <v>524</v>
      </c>
      <c r="AI4" s="46">
        <f t="shared" ref="AI4" si="4">I4</f>
        <v>43352</v>
      </c>
      <c r="AJ4" s="46">
        <f t="shared" ref="AJ4" si="5">J4</f>
        <v>43359</v>
      </c>
      <c r="AK4" s="46">
        <f t="shared" ref="AK4" si="6">K4</f>
        <v>43366</v>
      </c>
      <c r="AL4" s="46">
        <f t="shared" ref="AL4" si="7">L4</f>
        <v>43373</v>
      </c>
      <c r="AM4" s="46">
        <f t="shared" ref="AM4" si="8">M4</f>
        <v>43380</v>
      </c>
      <c r="AN4" s="46">
        <f t="shared" ref="AN4" si="9">N4</f>
        <v>43387</v>
      </c>
      <c r="AO4" s="24" t="str">
        <f t="shared" ref="AO4" si="10">O4</f>
        <v>LATE</v>
      </c>
      <c r="AP4" s="24">
        <f t="shared" ref="AP4" si="11">P4</f>
        <v>43352</v>
      </c>
      <c r="AQ4" s="24">
        <f t="shared" ref="AQ4" si="12">Q4</f>
        <v>43359</v>
      </c>
      <c r="AR4" s="24">
        <f t="shared" ref="AR4" si="13">R4</f>
        <v>43366</v>
      </c>
      <c r="AS4" s="24" t="s">
        <v>373</v>
      </c>
      <c r="AT4" s="24" t="s">
        <v>374</v>
      </c>
      <c r="AU4" t="str">
        <f>AO4</f>
        <v>LATE</v>
      </c>
      <c r="AV4" s="24">
        <f t="shared" ref="AV4:AX4" si="14">AP4</f>
        <v>43352</v>
      </c>
      <c r="AW4" s="24">
        <f t="shared" si="14"/>
        <v>43359</v>
      </c>
      <c r="AX4" s="24">
        <f t="shared" si="14"/>
        <v>43366</v>
      </c>
      <c r="BA4" s="46" t="str">
        <f t="shared" ref="BA4:BA48" si="15">AA4</f>
        <v>SO Date</v>
      </c>
      <c r="BB4" s="46" t="str">
        <f t="shared" ref="BB4:BB48" si="16">AB4</f>
        <v>Ship By</v>
      </c>
      <c r="BC4" s="46" t="str">
        <f t="shared" ref="BC4:BC48" si="17">AC4</f>
        <v>Item ID</v>
      </c>
      <c r="BD4" s="12" t="str">
        <f t="shared" ref="BD4:BD48" si="18">AD4</f>
        <v>SO No</v>
      </c>
      <c r="BE4" s="79" t="str">
        <f t="shared" ref="BE4:BE48" si="19">AE4</f>
        <v>Customer Name</v>
      </c>
      <c r="BF4" s="79" t="str">
        <f t="shared" ref="BF4:BF48" si="20">AF4</f>
        <v>LATE</v>
      </c>
      <c r="BG4" s="46" t="s">
        <v>522</v>
      </c>
      <c r="BH4" s="46" t="s">
        <v>524</v>
      </c>
      <c r="BI4" s="46">
        <f t="shared" ref="BI4:BI48" si="21">AI4</f>
        <v>43352</v>
      </c>
      <c r="BJ4" s="46">
        <f t="shared" ref="BJ4:BJ48" si="22">AJ4</f>
        <v>43359</v>
      </c>
      <c r="BK4" s="46">
        <f t="shared" ref="BK4:BK48" si="23">AK4</f>
        <v>43366</v>
      </c>
      <c r="BL4" s="46">
        <f t="shared" ref="BL4:BL48" si="24">AL4</f>
        <v>43373</v>
      </c>
      <c r="BM4" s="46">
        <f t="shared" ref="BM4:BM48" si="25">AM4</f>
        <v>43380</v>
      </c>
      <c r="BN4" s="46">
        <f t="shared" ref="BN4:BN48" si="26">AN4</f>
        <v>43387</v>
      </c>
      <c r="BO4" s="79" t="str">
        <f t="shared" ref="BO4:BO48" si="27">AO4</f>
        <v>LATE</v>
      </c>
      <c r="BP4" s="79">
        <f t="shared" ref="BP4:BP48" si="28">AP4</f>
        <v>43352</v>
      </c>
      <c r="BQ4" s="79">
        <f t="shared" ref="BQ4:BQ48" si="29">AQ4</f>
        <v>43359</v>
      </c>
      <c r="BR4" s="79">
        <f t="shared" ref="BR4:BR48" si="30">AR4</f>
        <v>43366</v>
      </c>
      <c r="BS4" s="79" t="s">
        <v>373</v>
      </c>
      <c r="BT4" s="79" t="s">
        <v>374</v>
      </c>
      <c r="BU4" s="79" t="str">
        <f>BO4</f>
        <v>LATE</v>
      </c>
      <c r="BV4" s="79">
        <f t="shared" ref="BV4:BV48" si="31">BP4</f>
        <v>43352</v>
      </c>
      <c r="BW4" s="79">
        <f t="shared" ref="BW4:BW48" si="32">BQ4</f>
        <v>43359</v>
      </c>
      <c r="BX4" s="79">
        <f t="shared" ref="BX4:BX48" si="33">BR4</f>
        <v>43366</v>
      </c>
    </row>
    <row r="5" spans="1:76" x14ac:dyDescent="0.25">
      <c r="A5" s="20">
        <v>42942</v>
      </c>
      <c r="B5" s="77">
        <v>43363</v>
      </c>
      <c r="C5" s="16" t="s">
        <v>1752</v>
      </c>
      <c r="D5" s="34" t="s">
        <v>125</v>
      </c>
      <c r="E5" s="34" t="s">
        <v>51</v>
      </c>
      <c r="F5" s="36">
        <v>31.419108441927357</v>
      </c>
      <c r="G5" s="36"/>
      <c r="H5" s="36"/>
      <c r="I5" s="36"/>
      <c r="J5" s="36"/>
      <c r="K5" s="36"/>
      <c r="L5" s="36"/>
      <c r="M5" s="36"/>
      <c r="N5" s="36"/>
      <c r="O5" s="36">
        <v>30</v>
      </c>
      <c r="P5" s="36"/>
      <c r="Q5" s="36"/>
      <c r="R5" s="36"/>
      <c r="S5" s="36"/>
      <c r="T5" s="36"/>
      <c r="U5" s="36"/>
      <c r="V5" s="36"/>
      <c r="W5" s="36"/>
      <c r="X5" s="36">
        <v>8</v>
      </c>
      <c r="Y5" s="12"/>
      <c r="Z5" s="12"/>
      <c r="AA5" s="46">
        <f t="shared" ref="AA5:AA23" si="34">A5</f>
        <v>42942</v>
      </c>
      <c r="AB5" s="46">
        <f t="shared" si="1"/>
        <v>43363</v>
      </c>
      <c r="AC5" s="46" t="str">
        <f t="shared" si="1"/>
        <v>PH3054ai25 REV1.1</v>
      </c>
      <c r="AD5" s="12" t="str">
        <f t="shared" si="1"/>
        <v>43286</v>
      </c>
      <c r="AE5" s="24" t="str">
        <f t="shared" ref="AE5:AE23" si="35">E5</f>
        <v>4964</v>
      </c>
      <c r="AF5" s="24">
        <f t="shared" ref="AF5:AF23" si="36">F5</f>
        <v>31.419108441927357</v>
      </c>
      <c r="AG5" s="24">
        <f t="shared" ref="AG5:AG23" si="37">G5</f>
        <v>0</v>
      </c>
      <c r="AH5" s="24">
        <f t="shared" ref="AH5:AH23" si="38">H5</f>
        <v>0</v>
      </c>
      <c r="AI5" s="24">
        <f t="shared" ref="AI5:AI23" si="39">I5</f>
        <v>0</v>
      </c>
      <c r="AJ5" s="24">
        <f t="shared" ref="AJ5:AJ23" si="40">J5</f>
        <v>0</v>
      </c>
      <c r="AK5" s="24">
        <f t="shared" ref="AK5:AK23" si="41">K5</f>
        <v>0</v>
      </c>
      <c r="AL5" s="24">
        <f t="shared" ref="AL5:AL23" si="42">L5</f>
        <v>0</v>
      </c>
      <c r="AM5" s="24">
        <f t="shared" ref="AM5:AM23" si="43">M5</f>
        <v>0</v>
      </c>
      <c r="AN5" s="24">
        <f t="shared" ref="AN5:AN23" si="44">N5</f>
        <v>0</v>
      </c>
      <c r="AO5" s="24">
        <f t="shared" ref="AO5:AO23" si="45">O5</f>
        <v>30</v>
      </c>
      <c r="AP5" s="24">
        <f t="shared" ref="AP5:AP23" si="46">P5</f>
        <v>0</v>
      </c>
      <c r="AQ5" s="24">
        <f t="shared" ref="AQ5:AQ23" si="47">Q5</f>
        <v>0</v>
      </c>
      <c r="AR5" s="24">
        <f t="shared" ref="AR5:AR23" si="48">R5</f>
        <v>0</v>
      </c>
      <c r="AS5" s="39">
        <f t="shared" ref="AS5:AS40" si="49">AT5/$AT$49</f>
        <v>3.3230941357406873E-3</v>
      </c>
      <c r="AT5" s="38">
        <f>AF5</f>
        <v>31.419108441927357</v>
      </c>
      <c r="AU5" s="24">
        <f t="shared" ref="AU5:AU11" si="50">AO5</f>
        <v>30</v>
      </c>
      <c r="AV5" s="24">
        <f t="shared" ref="AV5:AV11" si="51">AP5</f>
        <v>0</v>
      </c>
      <c r="AW5" s="24">
        <f t="shared" ref="AW5:AW11" si="52">AQ5</f>
        <v>0</v>
      </c>
      <c r="AX5" s="24">
        <f t="shared" ref="AX5:AX11" si="53">AR5</f>
        <v>0</v>
      </c>
      <c r="BA5" s="46">
        <f t="shared" si="15"/>
        <v>42942</v>
      </c>
      <c r="BB5" s="46">
        <f t="shared" si="16"/>
        <v>43363</v>
      </c>
      <c r="BC5" s="46" t="str">
        <f t="shared" si="17"/>
        <v>PH3054ai25 REV1.1</v>
      </c>
      <c r="BD5" s="12" t="str">
        <f t="shared" si="18"/>
        <v>43286</v>
      </c>
      <c r="BE5" s="79" t="str">
        <f t="shared" si="19"/>
        <v>4964</v>
      </c>
      <c r="BF5" s="79">
        <f t="shared" si="20"/>
        <v>31.419108441927357</v>
      </c>
      <c r="BG5" s="79">
        <f t="shared" ref="BG5:BG48" si="54">AG5</f>
        <v>0</v>
      </c>
      <c r="BH5" s="79">
        <f t="shared" ref="BH5:BH48" si="55">AH5</f>
        <v>0</v>
      </c>
      <c r="BI5" s="79">
        <f t="shared" si="21"/>
        <v>0</v>
      </c>
      <c r="BJ5" s="79">
        <f t="shared" si="22"/>
        <v>0</v>
      </c>
      <c r="BK5" s="79">
        <f t="shared" si="23"/>
        <v>0</v>
      </c>
      <c r="BL5" s="79">
        <f t="shared" si="24"/>
        <v>0</v>
      </c>
      <c r="BM5" s="79">
        <f t="shared" si="25"/>
        <v>0</v>
      </c>
      <c r="BN5" s="79">
        <f t="shared" si="26"/>
        <v>0</v>
      </c>
      <c r="BO5" s="79">
        <f t="shared" si="27"/>
        <v>30</v>
      </c>
      <c r="BP5" s="79">
        <f t="shared" si="28"/>
        <v>0</v>
      </c>
      <c r="BQ5" s="79">
        <f t="shared" si="29"/>
        <v>0</v>
      </c>
      <c r="BR5" s="79">
        <f t="shared" si="30"/>
        <v>0</v>
      </c>
      <c r="BS5" s="39">
        <f t="shared" ref="BS5:BS48" si="56">BT5/$AT$49</f>
        <v>3.3230941357406873E-3</v>
      </c>
      <c r="BT5" s="38">
        <f>BF5</f>
        <v>31.419108441927357</v>
      </c>
      <c r="BU5" s="79">
        <f t="shared" ref="BU5:BU48" si="57">BO5</f>
        <v>30</v>
      </c>
      <c r="BV5" s="79">
        <f t="shared" si="31"/>
        <v>0</v>
      </c>
      <c r="BW5" s="79">
        <f t="shared" si="32"/>
        <v>0</v>
      </c>
      <c r="BX5" s="79">
        <f t="shared" si="33"/>
        <v>0</v>
      </c>
    </row>
    <row r="6" spans="1:76" x14ac:dyDescent="0.25">
      <c r="A6" s="20">
        <v>42991</v>
      </c>
      <c r="B6" s="77">
        <v>43579</v>
      </c>
      <c r="C6" s="16" t="s">
        <v>1740</v>
      </c>
      <c r="D6" s="34" t="s">
        <v>188</v>
      </c>
      <c r="E6" s="34" t="s">
        <v>23</v>
      </c>
      <c r="F6" s="36">
        <v>308.61790054418509</v>
      </c>
      <c r="G6" s="36"/>
      <c r="H6" s="36">
        <v>308.61790054418509</v>
      </c>
      <c r="I6" s="36">
        <v>308.61790054418509</v>
      </c>
      <c r="J6" s="36"/>
      <c r="K6" s="36">
        <v>308.61790054418509</v>
      </c>
      <c r="L6" s="36">
        <v>308.61790054418509</v>
      </c>
      <c r="M6" s="36"/>
      <c r="N6" s="36"/>
      <c r="O6" s="36">
        <v>250</v>
      </c>
      <c r="P6" s="36"/>
      <c r="Q6" s="36">
        <v>250</v>
      </c>
      <c r="R6" s="36">
        <v>250</v>
      </c>
      <c r="S6" s="36"/>
      <c r="T6" s="36">
        <v>250</v>
      </c>
      <c r="U6" s="36">
        <v>250</v>
      </c>
      <c r="V6" s="36"/>
      <c r="W6" s="36"/>
      <c r="X6" s="36">
        <v>7</v>
      </c>
      <c r="Y6" s="12"/>
      <c r="Z6" s="12"/>
      <c r="AA6" s="46">
        <f t="shared" si="34"/>
        <v>42991</v>
      </c>
      <c r="AB6" s="46">
        <f t="shared" ref="AB6:AB23" si="58">B6</f>
        <v>43579</v>
      </c>
      <c r="AC6" s="46" t="str">
        <f t="shared" ref="AC6:AC23" si="59">C6</f>
        <v>NL2044ad22-REV1.3</v>
      </c>
      <c r="AD6" s="12" t="str">
        <f t="shared" ref="AD6:AD23" si="60">D6</f>
        <v>43709</v>
      </c>
      <c r="AE6" s="24" t="str">
        <f t="shared" si="35"/>
        <v>2116</v>
      </c>
      <c r="AF6" s="24">
        <f t="shared" si="36"/>
        <v>308.61790054418509</v>
      </c>
      <c r="AG6" s="24">
        <f t="shared" si="37"/>
        <v>0</v>
      </c>
      <c r="AH6" s="24">
        <f t="shared" si="38"/>
        <v>308.61790054418509</v>
      </c>
      <c r="AI6" s="24">
        <f t="shared" si="39"/>
        <v>308.61790054418509</v>
      </c>
      <c r="AJ6" s="24">
        <f t="shared" si="40"/>
        <v>0</v>
      </c>
      <c r="AK6" s="24">
        <f t="shared" si="41"/>
        <v>308.61790054418509</v>
      </c>
      <c r="AL6" s="24">
        <f t="shared" si="42"/>
        <v>308.61790054418509</v>
      </c>
      <c r="AM6" s="24">
        <f t="shared" si="43"/>
        <v>0</v>
      </c>
      <c r="AN6" s="24">
        <f t="shared" si="44"/>
        <v>0</v>
      </c>
      <c r="AO6" s="24">
        <f t="shared" si="45"/>
        <v>250</v>
      </c>
      <c r="AP6" s="24">
        <f t="shared" si="46"/>
        <v>0</v>
      </c>
      <c r="AQ6" s="24">
        <f t="shared" si="47"/>
        <v>250</v>
      </c>
      <c r="AR6" s="24">
        <f t="shared" si="48"/>
        <v>250</v>
      </c>
      <c r="AS6" s="39">
        <f t="shared" si="49"/>
        <v>3.5964578453431033E-2</v>
      </c>
      <c r="AT6" s="38">
        <f>AT5+AF6</f>
        <v>340.03700898611243</v>
      </c>
      <c r="AU6" s="24">
        <f t="shared" si="50"/>
        <v>250</v>
      </c>
      <c r="AV6" s="24">
        <f t="shared" si="51"/>
        <v>0</v>
      </c>
      <c r="AW6" s="24">
        <f t="shared" si="52"/>
        <v>250</v>
      </c>
      <c r="AX6" s="24">
        <f t="shared" si="53"/>
        <v>250</v>
      </c>
      <c r="BA6" s="46">
        <f t="shared" si="15"/>
        <v>42991</v>
      </c>
      <c r="BB6" s="46">
        <f t="shared" si="16"/>
        <v>43579</v>
      </c>
      <c r="BC6" s="46" t="str">
        <f t="shared" si="17"/>
        <v>NL2044ad22-REV1.3</v>
      </c>
      <c r="BD6" s="12" t="str">
        <f t="shared" si="18"/>
        <v>43709</v>
      </c>
      <c r="BE6" s="79" t="str">
        <f t="shared" si="19"/>
        <v>2116</v>
      </c>
      <c r="BF6" s="79">
        <f t="shared" si="20"/>
        <v>308.61790054418509</v>
      </c>
      <c r="BG6" s="79">
        <f t="shared" si="54"/>
        <v>0</v>
      </c>
      <c r="BH6" s="79">
        <f t="shared" si="55"/>
        <v>308.61790054418509</v>
      </c>
      <c r="BI6" s="79">
        <f t="shared" si="21"/>
        <v>308.61790054418509</v>
      </c>
      <c r="BJ6" s="79">
        <f t="shared" si="22"/>
        <v>0</v>
      </c>
      <c r="BK6" s="79">
        <f t="shared" si="23"/>
        <v>308.61790054418509</v>
      </c>
      <c r="BL6" s="79">
        <f t="shared" si="24"/>
        <v>308.61790054418509</v>
      </c>
      <c r="BM6" s="79">
        <f t="shared" si="25"/>
        <v>0</v>
      </c>
      <c r="BN6" s="79">
        <f t="shared" si="26"/>
        <v>0</v>
      </c>
      <c r="BO6" s="79">
        <f t="shared" si="27"/>
        <v>250</v>
      </c>
      <c r="BP6" s="79">
        <f t="shared" si="28"/>
        <v>0</v>
      </c>
      <c r="BQ6" s="79">
        <f t="shared" si="29"/>
        <v>250</v>
      </c>
      <c r="BR6" s="79">
        <f t="shared" si="30"/>
        <v>250</v>
      </c>
      <c r="BS6" s="39">
        <f t="shared" si="56"/>
        <v>3.5964578453431033E-2</v>
      </c>
      <c r="BT6" s="38">
        <f>BT5+BF6</f>
        <v>340.03700898611243</v>
      </c>
      <c r="BU6" s="79">
        <f t="shared" si="57"/>
        <v>250</v>
      </c>
      <c r="BV6" s="79">
        <f t="shared" si="31"/>
        <v>0</v>
      </c>
      <c r="BW6" s="79">
        <f t="shared" si="32"/>
        <v>250</v>
      </c>
      <c r="BX6" s="79">
        <f t="shared" si="33"/>
        <v>250</v>
      </c>
    </row>
    <row r="7" spans="1:76" x14ac:dyDescent="0.25">
      <c r="A7" s="20">
        <v>43054</v>
      </c>
      <c r="B7" s="77">
        <v>43357</v>
      </c>
      <c r="C7" s="16" t="s">
        <v>1702</v>
      </c>
      <c r="D7" s="34" t="s">
        <v>120</v>
      </c>
      <c r="E7" s="34" t="s">
        <v>51</v>
      </c>
      <c r="F7" s="36">
        <v>23.010470592708156</v>
      </c>
      <c r="G7" s="36"/>
      <c r="H7" s="36">
        <v>28.763088240885196</v>
      </c>
      <c r="I7" s="36"/>
      <c r="J7" s="36"/>
      <c r="K7" s="36"/>
      <c r="L7" s="36">
        <v>28.763088240885196</v>
      </c>
      <c r="M7" s="36"/>
      <c r="N7" s="36"/>
      <c r="O7" s="36">
        <v>24</v>
      </c>
      <c r="P7" s="36"/>
      <c r="Q7" s="36">
        <v>30</v>
      </c>
      <c r="R7" s="36"/>
      <c r="S7" s="36"/>
      <c r="T7" s="36"/>
      <c r="U7" s="36">
        <v>30</v>
      </c>
      <c r="V7" s="36"/>
      <c r="W7" s="36"/>
      <c r="X7" s="36">
        <v>9</v>
      </c>
      <c r="Y7" s="12"/>
      <c r="Z7" s="12"/>
      <c r="AA7" s="46">
        <f t="shared" si="34"/>
        <v>43054</v>
      </c>
      <c r="AB7" s="46">
        <f t="shared" si="58"/>
        <v>43357</v>
      </c>
      <c r="AC7" s="46" t="str">
        <f t="shared" si="59"/>
        <v>Ni2020bf29-REV2.9</v>
      </c>
      <c r="AD7" s="12" t="str">
        <f t="shared" si="60"/>
        <v>44345</v>
      </c>
      <c r="AE7" s="24" t="str">
        <f t="shared" si="35"/>
        <v>4964</v>
      </c>
      <c r="AF7" s="24">
        <f t="shared" si="36"/>
        <v>23.010470592708156</v>
      </c>
      <c r="AG7" s="24">
        <f t="shared" si="37"/>
        <v>0</v>
      </c>
      <c r="AH7" s="24">
        <f t="shared" si="38"/>
        <v>28.763088240885196</v>
      </c>
      <c r="AI7" s="24">
        <f t="shared" si="39"/>
        <v>0</v>
      </c>
      <c r="AJ7" s="24">
        <f t="shared" si="40"/>
        <v>0</v>
      </c>
      <c r="AK7" s="24">
        <f t="shared" si="41"/>
        <v>0</v>
      </c>
      <c r="AL7" s="24">
        <f t="shared" si="42"/>
        <v>28.763088240885196</v>
      </c>
      <c r="AM7" s="24">
        <f t="shared" si="43"/>
        <v>0</v>
      </c>
      <c r="AN7" s="24">
        <f t="shared" si="44"/>
        <v>0</v>
      </c>
      <c r="AO7" s="24">
        <f t="shared" si="45"/>
        <v>24</v>
      </c>
      <c r="AP7" s="24">
        <f t="shared" si="46"/>
        <v>0</v>
      </c>
      <c r="AQ7" s="24">
        <f t="shared" si="47"/>
        <v>30</v>
      </c>
      <c r="AR7" s="24">
        <f t="shared" si="48"/>
        <v>0</v>
      </c>
      <c r="AS7" s="39">
        <f t="shared" si="49"/>
        <v>3.8398319055224228E-2</v>
      </c>
      <c r="AT7" s="38">
        <f t="shared" ref="AT7:AT49" si="61">AT6+AF7</f>
        <v>363.04747957882057</v>
      </c>
      <c r="AU7" s="24">
        <f t="shared" si="50"/>
        <v>24</v>
      </c>
      <c r="AV7" s="24">
        <f t="shared" si="51"/>
        <v>0</v>
      </c>
      <c r="AW7" s="24">
        <f t="shared" si="52"/>
        <v>30</v>
      </c>
      <c r="AX7" s="24">
        <f t="shared" si="53"/>
        <v>0</v>
      </c>
      <c r="BA7" s="46">
        <f t="shared" si="15"/>
        <v>43054</v>
      </c>
      <c r="BB7" s="46">
        <f t="shared" si="16"/>
        <v>43357</v>
      </c>
      <c r="BC7" s="46" t="str">
        <f t="shared" si="17"/>
        <v>Ni2020bf29-REV2.9</v>
      </c>
      <c r="BD7" s="12" t="str">
        <f t="shared" si="18"/>
        <v>44345</v>
      </c>
      <c r="BE7" s="79" t="str">
        <f t="shared" si="19"/>
        <v>4964</v>
      </c>
      <c r="BF7" s="79">
        <f t="shared" si="20"/>
        <v>23.010470592708156</v>
      </c>
      <c r="BG7" s="79">
        <f t="shared" si="54"/>
        <v>0</v>
      </c>
      <c r="BH7" s="79">
        <f t="shared" si="55"/>
        <v>28.763088240885196</v>
      </c>
      <c r="BI7" s="79">
        <f t="shared" si="21"/>
        <v>0</v>
      </c>
      <c r="BJ7" s="79">
        <f t="shared" si="22"/>
        <v>0</v>
      </c>
      <c r="BK7" s="79">
        <f t="shared" si="23"/>
        <v>0</v>
      </c>
      <c r="BL7" s="79">
        <f t="shared" si="24"/>
        <v>28.763088240885196</v>
      </c>
      <c r="BM7" s="79">
        <f t="shared" si="25"/>
        <v>0</v>
      </c>
      <c r="BN7" s="79">
        <f t="shared" si="26"/>
        <v>0</v>
      </c>
      <c r="BO7" s="79">
        <f t="shared" si="27"/>
        <v>24</v>
      </c>
      <c r="BP7" s="79">
        <f t="shared" si="28"/>
        <v>0</v>
      </c>
      <c r="BQ7" s="79">
        <f t="shared" si="29"/>
        <v>30</v>
      </c>
      <c r="BR7" s="79">
        <f t="shared" si="30"/>
        <v>0</v>
      </c>
      <c r="BS7" s="39">
        <f t="shared" si="56"/>
        <v>3.8398319055224228E-2</v>
      </c>
      <c r="BT7" s="38">
        <f t="shared" ref="BT7:BT48" si="62">BT6+BF7</f>
        <v>363.04747957882057</v>
      </c>
      <c r="BU7" s="79">
        <f t="shared" si="57"/>
        <v>24</v>
      </c>
      <c r="BV7" s="79">
        <f t="shared" si="31"/>
        <v>0</v>
      </c>
      <c r="BW7" s="79">
        <f t="shared" si="32"/>
        <v>30</v>
      </c>
      <c r="BX7" s="79">
        <f t="shared" si="33"/>
        <v>0</v>
      </c>
    </row>
    <row r="8" spans="1:76" x14ac:dyDescent="0.25">
      <c r="A8" s="20">
        <v>43054</v>
      </c>
      <c r="B8" s="77">
        <v>43357</v>
      </c>
      <c r="C8" s="16" t="s">
        <v>1700</v>
      </c>
      <c r="D8" s="34" t="s">
        <v>120</v>
      </c>
      <c r="E8" s="34" t="s">
        <v>51</v>
      </c>
      <c r="F8" s="36">
        <v>5.752617648177039</v>
      </c>
      <c r="G8" s="36"/>
      <c r="H8" s="36"/>
      <c r="I8" s="36"/>
      <c r="J8" s="36"/>
      <c r="K8" s="36"/>
      <c r="L8" s="36"/>
      <c r="M8" s="36"/>
      <c r="N8" s="36"/>
      <c r="O8" s="36">
        <v>6</v>
      </c>
      <c r="P8" s="36"/>
      <c r="Q8" s="36"/>
      <c r="R8" s="36"/>
      <c r="S8" s="36"/>
      <c r="T8" s="36"/>
      <c r="U8" s="36"/>
      <c r="V8" s="36"/>
      <c r="W8" s="36"/>
      <c r="X8" s="36">
        <v>9</v>
      </c>
      <c r="Y8" s="12"/>
      <c r="Z8" s="12"/>
      <c r="AA8" s="46">
        <f t="shared" si="34"/>
        <v>43054</v>
      </c>
      <c r="AB8" s="46">
        <f t="shared" si="58"/>
        <v>43357</v>
      </c>
      <c r="AC8" s="46" t="str">
        <f t="shared" si="59"/>
        <v>Ni2020bf29-REV2.7</v>
      </c>
      <c r="AD8" s="12" t="str">
        <f t="shared" si="60"/>
        <v>44345</v>
      </c>
      <c r="AE8" s="24" t="str">
        <f t="shared" si="35"/>
        <v>4964</v>
      </c>
      <c r="AF8" s="24">
        <f t="shared" si="36"/>
        <v>5.752617648177039</v>
      </c>
      <c r="AG8" s="24">
        <f t="shared" si="37"/>
        <v>0</v>
      </c>
      <c r="AH8" s="24">
        <f t="shared" si="38"/>
        <v>0</v>
      </c>
      <c r="AI8" s="24">
        <f t="shared" si="39"/>
        <v>0</v>
      </c>
      <c r="AJ8" s="24">
        <f t="shared" si="40"/>
        <v>0</v>
      </c>
      <c r="AK8" s="24">
        <f t="shared" si="41"/>
        <v>0</v>
      </c>
      <c r="AL8" s="24">
        <f t="shared" si="42"/>
        <v>0</v>
      </c>
      <c r="AM8" s="24">
        <f t="shared" si="43"/>
        <v>0</v>
      </c>
      <c r="AN8" s="24">
        <f t="shared" si="44"/>
        <v>0</v>
      </c>
      <c r="AO8" s="24">
        <f t="shared" si="45"/>
        <v>6</v>
      </c>
      <c r="AP8" s="24">
        <f t="shared" si="46"/>
        <v>0</v>
      </c>
      <c r="AQ8" s="24">
        <f t="shared" si="47"/>
        <v>0</v>
      </c>
      <c r="AR8" s="24">
        <f t="shared" si="48"/>
        <v>0</v>
      </c>
      <c r="AS8" s="39">
        <f t="shared" si="49"/>
        <v>3.9006754205672525E-2</v>
      </c>
      <c r="AT8" s="38">
        <f t="shared" si="61"/>
        <v>368.80009722699759</v>
      </c>
      <c r="AU8" s="24">
        <f t="shared" si="50"/>
        <v>6</v>
      </c>
      <c r="AV8" s="24">
        <f t="shared" si="51"/>
        <v>0</v>
      </c>
      <c r="AW8" s="24">
        <f t="shared" si="52"/>
        <v>0</v>
      </c>
      <c r="AX8" s="24">
        <f t="shared" si="53"/>
        <v>0</v>
      </c>
      <c r="BA8" s="46">
        <f t="shared" si="15"/>
        <v>43054</v>
      </c>
      <c r="BB8" s="46">
        <f t="shared" si="16"/>
        <v>43357</v>
      </c>
      <c r="BC8" s="46" t="str">
        <f t="shared" si="17"/>
        <v>Ni2020bf29-REV2.7</v>
      </c>
      <c r="BD8" s="12" t="str">
        <f t="shared" si="18"/>
        <v>44345</v>
      </c>
      <c r="BE8" s="79" t="str">
        <f t="shared" si="19"/>
        <v>4964</v>
      </c>
      <c r="BF8" s="79">
        <f t="shared" si="20"/>
        <v>5.752617648177039</v>
      </c>
      <c r="BG8" s="79">
        <f t="shared" si="54"/>
        <v>0</v>
      </c>
      <c r="BH8" s="79">
        <f t="shared" si="55"/>
        <v>0</v>
      </c>
      <c r="BI8" s="79">
        <f t="shared" si="21"/>
        <v>0</v>
      </c>
      <c r="BJ8" s="79">
        <f t="shared" si="22"/>
        <v>0</v>
      </c>
      <c r="BK8" s="79">
        <f t="shared" si="23"/>
        <v>0</v>
      </c>
      <c r="BL8" s="79">
        <f t="shared" si="24"/>
        <v>0</v>
      </c>
      <c r="BM8" s="79">
        <f t="shared" si="25"/>
        <v>0</v>
      </c>
      <c r="BN8" s="79">
        <f t="shared" si="26"/>
        <v>0</v>
      </c>
      <c r="BO8" s="79">
        <f t="shared" si="27"/>
        <v>6</v>
      </c>
      <c r="BP8" s="79">
        <f t="shared" si="28"/>
        <v>0</v>
      </c>
      <c r="BQ8" s="79">
        <f t="shared" si="29"/>
        <v>0</v>
      </c>
      <c r="BR8" s="79">
        <f t="shared" si="30"/>
        <v>0</v>
      </c>
      <c r="BS8" s="39">
        <f t="shared" si="56"/>
        <v>3.9006754205672525E-2</v>
      </c>
      <c r="BT8" s="38">
        <f t="shared" si="62"/>
        <v>368.80009722699759</v>
      </c>
      <c r="BU8" s="79">
        <f t="shared" si="57"/>
        <v>6</v>
      </c>
      <c r="BV8" s="79">
        <f t="shared" si="31"/>
        <v>0</v>
      </c>
      <c r="BW8" s="79">
        <f t="shared" si="32"/>
        <v>0</v>
      </c>
      <c r="BX8" s="79">
        <f t="shared" si="33"/>
        <v>0</v>
      </c>
    </row>
    <row r="9" spans="1:76" x14ac:dyDescent="0.25">
      <c r="A9" s="20">
        <v>43090</v>
      </c>
      <c r="B9" s="77">
        <v>43433</v>
      </c>
      <c r="C9" s="16" t="s">
        <v>1704</v>
      </c>
      <c r="D9" s="34" t="s">
        <v>160</v>
      </c>
      <c r="E9" s="34" t="s">
        <v>161</v>
      </c>
      <c r="F9" s="36">
        <v>166.87704860264921</v>
      </c>
      <c r="G9" s="36"/>
      <c r="H9" s="36">
        <v>333.75409720529842</v>
      </c>
      <c r="I9" s="36"/>
      <c r="J9" s="36"/>
      <c r="K9" s="36"/>
      <c r="L9" s="36"/>
      <c r="M9" s="36"/>
      <c r="N9" s="36"/>
      <c r="O9" s="36">
        <v>200</v>
      </c>
      <c r="P9" s="36"/>
      <c r="Q9" s="36">
        <v>400</v>
      </c>
      <c r="R9" s="36"/>
      <c r="S9" s="36"/>
      <c r="T9" s="36"/>
      <c r="U9" s="36"/>
      <c r="V9" s="36"/>
      <c r="W9" s="36"/>
      <c r="X9" s="36">
        <v>25</v>
      </c>
      <c r="Y9" s="12"/>
      <c r="Z9" s="12"/>
      <c r="AA9" s="46">
        <f t="shared" si="34"/>
        <v>43090</v>
      </c>
      <c r="AB9" s="46">
        <f t="shared" si="58"/>
        <v>43433</v>
      </c>
      <c r="AC9" s="46" t="str">
        <f t="shared" si="59"/>
        <v>Ni2020bk24-REV1.5</v>
      </c>
      <c r="AD9" s="12" t="str">
        <f t="shared" si="60"/>
        <v>44667</v>
      </c>
      <c r="AE9" s="24" t="str">
        <f t="shared" si="35"/>
        <v>4730</v>
      </c>
      <c r="AF9" s="24">
        <f t="shared" si="36"/>
        <v>166.87704860264921</v>
      </c>
      <c r="AG9" s="24">
        <f t="shared" si="37"/>
        <v>0</v>
      </c>
      <c r="AH9" s="24">
        <f t="shared" si="38"/>
        <v>333.75409720529842</v>
      </c>
      <c r="AI9" s="24">
        <f t="shared" si="39"/>
        <v>0</v>
      </c>
      <c r="AJ9" s="24">
        <f t="shared" si="40"/>
        <v>0</v>
      </c>
      <c r="AK9" s="24">
        <f t="shared" si="41"/>
        <v>0</v>
      </c>
      <c r="AL9" s="24">
        <f t="shared" si="42"/>
        <v>0</v>
      </c>
      <c r="AM9" s="24">
        <f t="shared" si="43"/>
        <v>0</v>
      </c>
      <c r="AN9" s="24">
        <f t="shared" si="44"/>
        <v>0</v>
      </c>
      <c r="AO9" s="24">
        <f t="shared" si="45"/>
        <v>200</v>
      </c>
      <c r="AP9" s="24">
        <f t="shared" si="46"/>
        <v>0</v>
      </c>
      <c r="AQ9" s="24">
        <f t="shared" si="47"/>
        <v>400</v>
      </c>
      <c r="AR9" s="24">
        <f t="shared" si="48"/>
        <v>0</v>
      </c>
      <c r="AS9" s="39">
        <f t="shared" si="49"/>
        <v>5.6656782137755997E-2</v>
      </c>
      <c r="AT9" s="38">
        <f t="shared" si="61"/>
        <v>535.67714582964686</v>
      </c>
      <c r="AU9" s="24">
        <f t="shared" si="50"/>
        <v>200</v>
      </c>
      <c r="AV9" s="24">
        <f t="shared" si="51"/>
        <v>0</v>
      </c>
      <c r="AW9" s="24">
        <f t="shared" si="52"/>
        <v>400</v>
      </c>
      <c r="AX9" s="24">
        <f t="shared" si="53"/>
        <v>0</v>
      </c>
      <c r="BA9" s="46">
        <f t="shared" si="15"/>
        <v>43090</v>
      </c>
      <c r="BB9" s="46">
        <f t="shared" si="16"/>
        <v>43433</v>
      </c>
      <c r="BC9" s="46" t="str">
        <f t="shared" si="17"/>
        <v>Ni2020bk24-REV1.5</v>
      </c>
      <c r="BD9" s="12" t="str">
        <f t="shared" si="18"/>
        <v>44667</v>
      </c>
      <c r="BE9" s="79" t="str">
        <f t="shared" si="19"/>
        <v>4730</v>
      </c>
      <c r="BF9" s="79">
        <f t="shared" si="20"/>
        <v>166.87704860264921</v>
      </c>
      <c r="BG9" s="79">
        <f t="shared" si="54"/>
        <v>0</v>
      </c>
      <c r="BH9" s="79">
        <f t="shared" si="55"/>
        <v>333.75409720529842</v>
      </c>
      <c r="BI9" s="79">
        <f t="shared" si="21"/>
        <v>0</v>
      </c>
      <c r="BJ9" s="79">
        <f t="shared" si="22"/>
        <v>0</v>
      </c>
      <c r="BK9" s="79">
        <f t="shared" si="23"/>
        <v>0</v>
      </c>
      <c r="BL9" s="79">
        <f t="shared" si="24"/>
        <v>0</v>
      </c>
      <c r="BM9" s="79">
        <f t="shared" si="25"/>
        <v>0</v>
      </c>
      <c r="BN9" s="79">
        <f t="shared" si="26"/>
        <v>0</v>
      </c>
      <c r="BO9" s="79">
        <f t="shared" si="27"/>
        <v>200</v>
      </c>
      <c r="BP9" s="79">
        <f t="shared" si="28"/>
        <v>0</v>
      </c>
      <c r="BQ9" s="79">
        <f t="shared" si="29"/>
        <v>400</v>
      </c>
      <c r="BR9" s="79">
        <f t="shared" si="30"/>
        <v>0</v>
      </c>
      <c r="BS9" s="39">
        <f t="shared" si="56"/>
        <v>5.6656782137755997E-2</v>
      </c>
      <c r="BT9" s="38">
        <f t="shared" si="62"/>
        <v>535.67714582964686</v>
      </c>
      <c r="BU9" s="79">
        <f t="shared" si="57"/>
        <v>200</v>
      </c>
      <c r="BV9" s="79">
        <f t="shared" si="31"/>
        <v>0</v>
      </c>
      <c r="BW9" s="79">
        <f t="shared" si="32"/>
        <v>400</v>
      </c>
      <c r="BX9" s="79">
        <f t="shared" si="33"/>
        <v>0</v>
      </c>
    </row>
    <row r="10" spans="1:76" x14ac:dyDescent="0.25">
      <c r="A10" s="20">
        <v>43097</v>
      </c>
      <c r="B10" s="77">
        <v>43334</v>
      </c>
      <c r="C10" s="16" t="s">
        <v>1672</v>
      </c>
      <c r="D10" s="34" t="s">
        <v>114</v>
      </c>
      <c r="E10" s="34" t="s">
        <v>115</v>
      </c>
      <c r="F10" s="36">
        <v>101.98244060733327</v>
      </c>
      <c r="G10" s="36"/>
      <c r="H10" s="36"/>
      <c r="I10" s="36"/>
      <c r="J10" s="36"/>
      <c r="K10" s="36"/>
      <c r="L10" s="36"/>
      <c r="M10" s="36"/>
      <c r="N10" s="36"/>
      <c r="O10" s="36">
        <v>100</v>
      </c>
      <c r="P10" s="36"/>
      <c r="Q10" s="36"/>
      <c r="R10" s="36"/>
      <c r="S10" s="36"/>
      <c r="T10" s="36"/>
      <c r="U10" s="36"/>
      <c r="V10" s="36"/>
      <c r="W10" s="36"/>
      <c r="X10" s="36">
        <v>25</v>
      </c>
      <c r="Y10" s="12"/>
      <c r="Z10" s="12"/>
      <c r="AA10" s="46">
        <f t="shared" si="34"/>
        <v>43097</v>
      </c>
      <c r="AB10" s="46">
        <f t="shared" si="58"/>
        <v>43334</v>
      </c>
      <c r="AC10" s="46" t="str">
        <f t="shared" si="59"/>
        <v>NH2054bf34 Rev1.9</v>
      </c>
      <c r="AD10" s="12" t="str">
        <f t="shared" si="60"/>
        <v>44682</v>
      </c>
      <c r="AE10" s="24" t="str">
        <f t="shared" si="35"/>
        <v>8561</v>
      </c>
      <c r="AF10" s="24">
        <f t="shared" si="36"/>
        <v>101.98244060733327</v>
      </c>
      <c r="AG10" s="24">
        <f t="shared" si="37"/>
        <v>0</v>
      </c>
      <c r="AH10" s="24">
        <f t="shared" si="38"/>
        <v>0</v>
      </c>
      <c r="AI10" s="24">
        <f t="shared" si="39"/>
        <v>0</v>
      </c>
      <c r="AJ10" s="24">
        <f t="shared" si="40"/>
        <v>0</v>
      </c>
      <c r="AK10" s="24">
        <f t="shared" si="41"/>
        <v>0</v>
      </c>
      <c r="AL10" s="24">
        <f t="shared" si="42"/>
        <v>0</v>
      </c>
      <c r="AM10" s="24">
        <f t="shared" si="43"/>
        <v>0</v>
      </c>
      <c r="AN10" s="24">
        <f t="shared" si="44"/>
        <v>0</v>
      </c>
      <c r="AO10" s="24">
        <f t="shared" si="45"/>
        <v>100</v>
      </c>
      <c r="AP10" s="24">
        <f t="shared" si="46"/>
        <v>0</v>
      </c>
      <c r="AQ10" s="24">
        <f t="shared" si="47"/>
        <v>0</v>
      </c>
      <c r="AR10" s="24">
        <f t="shared" si="48"/>
        <v>0</v>
      </c>
      <c r="AS10" s="39">
        <f t="shared" si="49"/>
        <v>6.7443124180438185E-2</v>
      </c>
      <c r="AT10" s="38">
        <f t="shared" si="61"/>
        <v>637.65958643698013</v>
      </c>
      <c r="AU10" s="24">
        <f t="shared" si="50"/>
        <v>100</v>
      </c>
      <c r="AV10" s="24">
        <f t="shared" si="51"/>
        <v>0</v>
      </c>
      <c r="AW10" s="24">
        <f t="shared" si="52"/>
        <v>0</v>
      </c>
      <c r="AX10" s="24">
        <f t="shared" si="53"/>
        <v>0</v>
      </c>
      <c r="BA10" s="46">
        <f t="shared" si="15"/>
        <v>43097</v>
      </c>
      <c r="BB10" s="46">
        <f t="shared" si="16"/>
        <v>43334</v>
      </c>
      <c r="BC10" s="46" t="str">
        <f t="shared" si="17"/>
        <v>NH2054bf34 Rev1.9</v>
      </c>
      <c r="BD10" s="12" t="str">
        <f t="shared" si="18"/>
        <v>44682</v>
      </c>
      <c r="BE10" s="79" t="str">
        <f t="shared" si="19"/>
        <v>8561</v>
      </c>
      <c r="BF10" s="79">
        <f t="shared" si="20"/>
        <v>101.98244060733327</v>
      </c>
      <c r="BG10" s="79">
        <f t="shared" si="54"/>
        <v>0</v>
      </c>
      <c r="BH10" s="79">
        <f t="shared" si="55"/>
        <v>0</v>
      </c>
      <c r="BI10" s="79">
        <f t="shared" si="21"/>
        <v>0</v>
      </c>
      <c r="BJ10" s="79">
        <f t="shared" si="22"/>
        <v>0</v>
      </c>
      <c r="BK10" s="79">
        <f t="shared" si="23"/>
        <v>0</v>
      </c>
      <c r="BL10" s="79">
        <f t="shared" si="24"/>
        <v>0</v>
      </c>
      <c r="BM10" s="79">
        <f t="shared" si="25"/>
        <v>0</v>
      </c>
      <c r="BN10" s="79">
        <f t="shared" si="26"/>
        <v>0</v>
      </c>
      <c r="BO10" s="79">
        <f t="shared" si="27"/>
        <v>100</v>
      </c>
      <c r="BP10" s="79">
        <f t="shared" si="28"/>
        <v>0</v>
      </c>
      <c r="BQ10" s="79">
        <f t="shared" si="29"/>
        <v>0</v>
      </c>
      <c r="BR10" s="79">
        <f t="shared" si="30"/>
        <v>0</v>
      </c>
      <c r="BS10" s="39">
        <f t="shared" si="56"/>
        <v>6.7443124180438185E-2</v>
      </c>
      <c r="BT10" s="38">
        <f t="shared" si="62"/>
        <v>637.65958643698013</v>
      </c>
      <c r="BU10" s="79">
        <f t="shared" si="57"/>
        <v>100</v>
      </c>
      <c r="BV10" s="79">
        <f t="shared" si="31"/>
        <v>0</v>
      </c>
      <c r="BW10" s="79">
        <f t="shared" si="32"/>
        <v>0</v>
      </c>
      <c r="BX10" s="79">
        <f t="shared" si="33"/>
        <v>0</v>
      </c>
    </row>
    <row r="11" spans="1:76" x14ac:dyDescent="0.25">
      <c r="A11" s="20">
        <v>43102</v>
      </c>
      <c r="B11" s="77">
        <v>43280</v>
      </c>
      <c r="C11" s="16" t="s">
        <v>1682</v>
      </c>
      <c r="D11" s="34" t="s">
        <v>92</v>
      </c>
      <c r="E11" s="34" t="s">
        <v>93</v>
      </c>
      <c r="F11" s="36">
        <v>0</v>
      </c>
      <c r="G11" s="36"/>
      <c r="H11" s="36"/>
      <c r="I11" s="36"/>
      <c r="J11" s="36"/>
      <c r="K11" s="36"/>
      <c r="L11" s="36"/>
      <c r="M11" s="36"/>
      <c r="N11" s="36"/>
      <c r="O11" s="36">
        <v>43</v>
      </c>
      <c r="P11" s="36"/>
      <c r="Q11" s="36"/>
      <c r="R11" s="36"/>
      <c r="S11" s="36"/>
      <c r="T11" s="36"/>
      <c r="U11" s="36"/>
      <c r="V11" s="36"/>
      <c r="W11" s="36"/>
      <c r="X11" s="36">
        <v>31</v>
      </c>
      <c r="Y11" s="12"/>
      <c r="Z11" s="12"/>
      <c r="AA11" s="46">
        <f t="shared" si="34"/>
        <v>43102</v>
      </c>
      <c r="AB11" s="46">
        <f t="shared" si="58"/>
        <v>43280</v>
      </c>
      <c r="AC11" s="46" t="str">
        <f t="shared" si="59"/>
        <v>NH2054cs34 Rev2.0</v>
      </c>
      <c r="AD11" s="12" t="str">
        <f t="shared" si="60"/>
        <v>44710</v>
      </c>
      <c r="AE11" s="24" t="str">
        <f t="shared" si="35"/>
        <v>4499</v>
      </c>
      <c r="AF11" s="24">
        <f t="shared" si="36"/>
        <v>0</v>
      </c>
      <c r="AG11" s="24">
        <f t="shared" si="37"/>
        <v>0</v>
      </c>
      <c r="AH11" s="24">
        <f t="shared" si="38"/>
        <v>0</v>
      </c>
      <c r="AI11" s="24">
        <f t="shared" si="39"/>
        <v>0</v>
      </c>
      <c r="AJ11" s="24">
        <f t="shared" si="40"/>
        <v>0</v>
      </c>
      <c r="AK11" s="24">
        <f t="shared" si="41"/>
        <v>0</v>
      </c>
      <c r="AL11" s="24">
        <f t="shared" si="42"/>
        <v>0</v>
      </c>
      <c r="AM11" s="24">
        <f t="shared" si="43"/>
        <v>0</v>
      </c>
      <c r="AN11" s="24">
        <f t="shared" si="44"/>
        <v>0</v>
      </c>
      <c r="AO11" s="24">
        <f t="shared" si="45"/>
        <v>43</v>
      </c>
      <c r="AP11" s="24">
        <f t="shared" si="46"/>
        <v>0</v>
      </c>
      <c r="AQ11" s="24">
        <f t="shared" si="47"/>
        <v>0</v>
      </c>
      <c r="AR11" s="24">
        <f t="shared" si="48"/>
        <v>0</v>
      </c>
      <c r="AS11" s="39">
        <f t="shared" si="49"/>
        <v>6.7443124180438185E-2</v>
      </c>
      <c r="AT11" s="38">
        <f t="shared" si="61"/>
        <v>637.65958643698013</v>
      </c>
      <c r="AU11" s="24">
        <f t="shared" si="50"/>
        <v>43</v>
      </c>
      <c r="AV11" s="24">
        <f t="shared" si="51"/>
        <v>0</v>
      </c>
      <c r="AW11" s="24">
        <f t="shared" si="52"/>
        <v>0</v>
      </c>
      <c r="AX11" s="24">
        <f t="shared" si="53"/>
        <v>0</v>
      </c>
      <c r="BA11" s="46">
        <f t="shared" si="15"/>
        <v>43102</v>
      </c>
      <c r="BB11" s="46">
        <f t="shared" si="16"/>
        <v>43280</v>
      </c>
      <c r="BC11" s="46" t="str">
        <f t="shared" si="17"/>
        <v>NH2054cs34 Rev2.0</v>
      </c>
      <c r="BD11" s="12" t="str">
        <f t="shared" si="18"/>
        <v>44710</v>
      </c>
      <c r="BE11" s="79" t="str">
        <f t="shared" si="19"/>
        <v>4499</v>
      </c>
      <c r="BF11" s="79">
        <f t="shared" si="20"/>
        <v>0</v>
      </c>
      <c r="BG11" s="79">
        <f t="shared" si="54"/>
        <v>0</v>
      </c>
      <c r="BH11" s="79">
        <f t="shared" si="55"/>
        <v>0</v>
      </c>
      <c r="BI11" s="79">
        <f t="shared" si="21"/>
        <v>0</v>
      </c>
      <c r="BJ11" s="79">
        <f t="shared" si="22"/>
        <v>0</v>
      </c>
      <c r="BK11" s="79">
        <f t="shared" si="23"/>
        <v>0</v>
      </c>
      <c r="BL11" s="79">
        <f t="shared" si="24"/>
        <v>0</v>
      </c>
      <c r="BM11" s="79">
        <f t="shared" si="25"/>
        <v>0</v>
      </c>
      <c r="BN11" s="79">
        <f t="shared" si="26"/>
        <v>0</v>
      </c>
      <c r="BO11" s="79">
        <f t="shared" si="27"/>
        <v>43</v>
      </c>
      <c r="BP11" s="79">
        <f t="shared" si="28"/>
        <v>0</v>
      </c>
      <c r="BQ11" s="79">
        <f t="shared" si="29"/>
        <v>0</v>
      </c>
      <c r="BR11" s="79">
        <f t="shared" si="30"/>
        <v>0</v>
      </c>
      <c r="BS11" s="39">
        <f t="shared" si="56"/>
        <v>6.7443124180438185E-2</v>
      </c>
      <c r="BT11" s="38">
        <f t="shared" si="62"/>
        <v>637.65958643698013</v>
      </c>
      <c r="BU11" s="79">
        <f t="shared" si="57"/>
        <v>43</v>
      </c>
      <c r="BV11" s="79">
        <f t="shared" si="31"/>
        <v>0</v>
      </c>
      <c r="BW11" s="79">
        <f t="shared" si="32"/>
        <v>0</v>
      </c>
      <c r="BX11" s="79">
        <f t="shared" si="33"/>
        <v>0</v>
      </c>
    </row>
    <row r="12" spans="1:76" x14ac:dyDescent="0.25">
      <c r="A12" s="20">
        <v>43104</v>
      </c>
      <c r="B12" s="77">
        <v>43371</v>
      </c>
      <c r="C12" s="16" t="s">
        <v>1625</v>
      </c>
      <c r="D12" s="34" t="s">
        <v>136</v>
      </c>
      <c r="E12" s="34" t="s">
        <v>21</v>
      </c>
      <c r="F12" s="36">
        <v>505.1806836651628</v>
      </c>
      <c r="G12" s="36"/>
      <c r="H12" s="36">
        <v>252.5903418325814</v>
      </c>
      <c r="I12" s="36"/>
      <c r="J12" s="36"/>
      <c r="K12" s="36"/>
      <c r="L12" s="36"/>
      <c r="M12" s="36"/>
      <c r="N12" s="36"/>
      <c r="O12" s="36">
        <v>800</v>
      </c>
      <c r="P12" s="36"/>
      <c r="Q12" s="36">
        <v>400</v>
      </c>
      <c r="R12" s="36"/>
      <c r="S12" s="36"/>
      <c r="T12" s="36"/>
      <c r="U12" s="36"/>
      <c r="V12" s="36"/>
      <c r="W12" s="36"/>
      <c r="X12" s="36">
        <v>28</v>
      </c>
      <c r="Y12" s="12"/>
      <c r="Z12" s="12"/>
      <c r="AA12" s="46">
        <f t="shared" si="34"/>
        <v>43104</v>
      </c>
      <c r="AB12" s="46">
        <f t="shared" si="58"/>
        <v>43371</v>
      </c>
      <c r="AC12" s="46" t="str">
        <f t="shared" si="59"/>
        <v>ND2054bl31Rev1.3</v>
      </c>
      <c r="AD12" s="12" t="str">
        <f t="shared" si="60"/>
        <v>44722</v>
      </c>
      <c r="AE12" s="24" t="str">
        <f t="shared" si="35"/>
        <v>4985</v>
      </c>
      <c r="AF12" s="24">
        <f t="shared" si="36"/>
        <v>505.1806836651628</v>
      </c>
      <c r="AG12" s="24">
        <f t="shared" si="37"/>
        <v>0</v>
      </c>
      <c r="AH12" s="24">
        <f t="shared" si="38"/>
        <v>252.5903418325814</v>
      </c>
      <c r="AI12" s="24">
        <f t="shared" si="39"/>
        <v>0</v>
      </c>
      <c r="AJ12" s="24">
        <f t="shared" si="40"/>
        <v>0</v>
      </c>
      <c r="AK12" s="24">
        <f t="shared" si="41"/>
        <v>0</v>
      </c>
      <c r="AL12" s="24">
        <f t="shared" si="42"/>
        <v>0</v>
      </c>
      <c r="AM12" s="24">
        <f t="shared" si="43"/>
        <v>0</v>
      </c>
      <c r="AN12" s="24">
        <f t="shared" si="44"/>
        <v>0</v>
      </c>
      <c r="AO12" s="24">
        <f t="shared" si="45"/>
        <v>800</v>
      </c>
      <c r="AP12" s="24">
        <f t="shared" si="46"/>
        <v>0</v>
      </c>
      <c r="AQ12" s="24">
        <f t="shared" si="47"/>
        <v>400</v>
      </c>
      <c r="AR12" s="24">
        <f t="shared" si="48"/>
        <v>0</v>
      </c>
      <c r="AS12" s="39">
        <f t="shared" si="49"/>
        <v>0.12087439739686535</v>
      </c>
      <c r="AT12" s="38">
        <f t="shared" si="61"/>
        <v>1142.840270102143</v>
      </c>
      <c r="AU12" s="24">
        <f t="shared" ref="AU12:AU49" si="63">AO12</f>
        <v>800</v>
      </c>
      <c r="AV12" s="24">
        <f t="shared" ref="AV12:AV49" si="64">AP12</f>
        <v>0</v>
      </c>
      <c r="AW12" s="24">
        <f t="shared" ref="AW12:AW49" si="65">AQ12</f>
        <v>400</v>
      </c>
      <c r="AX12" s="24">
        <f t="shared" ref="AX12:AX49" si="66">AR12</f>
        <v>0</v>
      </c>
      <c r="BA12" s="46">
        <f t="shared" si="15"/>
        <v>43104</v>
      </c>
      <c r="BB12" s="46">
        <f t="shared" si="16"/>
        <v>43371</v>
      </c>
      <c r="BC12" s="46" t="str">
        <f t="shared" si="17"/>
        <v>ND2054bl31Rev1.3</v>
      </c>
      <c r="BD12" s="12" t="str">
        <f t="shared" si="18"/>
        <v>44722</v>
      </c>
      <c r="BE12" s="79" t="str">
        <f t="shared" si="19"/>
        <v>4985</v>
      </c>
      <c r="BF12" s="79">
        <f t="shared" si="20"/>
        <v>505.1806836651628</v>
      </c>
      <c r="BG12" s="79">
        <f t="shared" si="54"/>
        <v>0</v>
      </c>
      <c r="BH12" s="79">
        <f t="shared" si="55"/>
        <v>252.5903418325814</v>
      </c>
      <c r="BI12" s="79">
        <f t="shared" si="21"/>
        <v>0</v>
      </c>
      <c r="BJ12" s="79">
        <f t="shared" si="22"/>
        <v>0</v>
      </c>
      <c r="BK12" s="79">
        <f t="shared" si="23"/>
        <v>0</v>
      </c>
      <c r="BL12" s="79">
        <f t="shared" si="24"/>
        <v>0</v>
      </c>
      <c r="BM12" s="79">
        <f t="shared" si="25"/>
        <v>0</v>
      </c>
      <c r="BN12" s="79">
        <f t="shared" si="26"/>
        <v>0</v>
      </c>
      <c r="BO12" s="79">
        <f t="shared" si="27"/>
        <v>800</v>
      </c>
      <c r="BP12" s="79">
        <f t="shared" si="28"/>
        <v>0</v>
      </c>
      <c r="BQ12" s="79">
        <f t="shared" si="29"/>
        <v>400</v>
      </c>
      <c r="BR12" s="79">
        <f t="shared" si="30"/>
        <v>0</v>
      </c>
      <c r="BS12" s="39">
        <f t="shared" si="56"/>
        <v>0.12087439739686535</v>
      </c>
      <c r="BT12" s="38">
        <f t="shared" si="62"/>
        <v>1142.840270102143</v>
      </c>
      <c r="BU12" s="79">
        <f t="shared" si="57"/>
        <v>800</v>
      </c>
      <c r="BV12" s="79">
        <f t="shared" si="31"/>
        <v>0</v>
      </c>
      <c r="BW12" s="79">
        <f t="shared" si="32"/>
        <v>400</v>
      </c>
      <c r="BX12" s="79">
        <f t="shared" si="33"/>
        <v>0</v>
      </c>
    </row>
    <row r="13" spans="1:76" x14ac:dyDescent="0.25">
      <c r="A13" s="20">
        <v>43124</v>
      </c>
      <c r="B13" s="77">
        <v>43496</v>
      </c>
      <c r="C13" s="16" t="s">
        <v>1658</v>
      </c>
      <c r="D13" s="34" t="s">
        <v>44</v>
      </c>
      <c r="E13" s="34" t="s">
        <v>42</v>
      </c>
      <c r="F13" s="36">
        <v>0</v>
      </c>
      <c r="G13" s="36"/>
      <c r="H13" s="36"/>
      <c r="I13" s="36"/>
      <c r="J13" s="36"/>
      <c r="K13" s="36"/>
      <c r="L13" s="36"/>
      <c r="M13" s="36"/>
      <c r="N13" s="36"/>
      <c r="O13" s="36">
        <v>18</v>
      </c>
      <c r="P13" s="36"/>
      <c r="Q13" s="36"/>
      <c r="R13" s="36"/>
      <c r="S13" s="36"/>
      <c r="T13" s="36"/>
      <c r="U13" s="36"/>
      <c r="V13" s="36"/>
      <c r="W13" s="36"/>
      <c r="X13" s="36">
        <v>28</v>
      </c>
      <c r="Y13" s="12"/>
      <c r="Z13" s="12"/>
      <c r="AA13" s="46">
        <f t="shared" si="34"/>
        <v>43124</v>
      </c>
      <c r="AB13" s="46">
        <f t="shared" si="58"/>
        <v>43496</v>
      </c>
      <c r="AC13" s="46" t="str">
        <f t="shared" si="59"/>
        <v>NF2047by34 REV1.0</v>
      </c>
      <c r="AD13" s="12" t="str">
        <f t="shared" si="60"/>
        <v>44936</v>
      </c>
      <c r="AE13" s="24" t="str">
        <f t="shared" si="35"/>
        <v>3700</v>
      </c>
      <c r="AF13" s="24">
        <f t="shared" si="36"/>
        <v>0</v>
      </c>
      <c r="AG13" s="24">
        <f t="shared" si="37"/>
        <v>0</v>
      </c>
      <c r="AH13" s="24">
        <f t="shared" si="38"/>
        <v>0</v>
      </c>
      <c r="AI13" s="24">
        <f t="shared" si="39"/>
        <v>0</v>
      </c>
      <c r="AJ13" s="24">
        <f t="shared" si="40"/>
        <v>0</v>
      </c>
      <c r="AK13" s="24">
        <f t="shared" si="41"/>
        <v>0</v>
      </c>
      <c r="AL13" s="24">
        <f t="shared" si="42"/>
        <v>0</v>
      </c>
      <c r="AM13" s="24">
        <f t="shared" si="43"/>
        <v>0</v>
      </c>
      <c r="AN13" s="24">
        <f t="shared" si="44"/>
        <v>0</v>
      </c>
      <c r="AO13" s="24">
        <f t="shared" si="45"/>
        <v>18</v>
      </c>
      <c r="AP13" s="24">
        <f t="shared" si="46"/>
        <v>0</v>
      </c>
      <c r="AQ13" s="24">
        <f t="shared" si="47"/>
        <v>0</v>
      </c>
      <c r="AR13" s="24">
        <f t="shared" si="48"/>
        <v>0</v>
      </c>
      <c r="AS13" s="39">
        <f t="shared" si="49"/>
        <v>0.12087439739686535</v>
      </c>
      <c r="AT13" s="38">
        <f t="shared" si="61"/>
        <v>1142.840270102143</v>
      </c>
      <c r="AU13" s="24">
        <f t="shared" si="63"/>
        <v>18</v>
      </c>
      <c r="AV13" s="24">
        <f t="shared" si="64"/>
        <v>0</v>
      </c>
      <c r="AW13" s="24">
        <f t="shared" si="65"/>
        <v>0</v>
      </c>
      <c r="AX13" s="24">
        <f t="shared" si="66"/>
        <v>0</v>
      </c>
      <c r="BA13" s="46">
        <f t="shared" si="15"/>
        <v>43124</v>
      </c>
      <c r="BB13" s="46">
        <f t="shared" si="16"/>
        <v>43496</v>
      </c>
      <c r="BC13" s="46" t="str">
        <f t="shared" si="17"/>
        <v>NF2047by34 REV1.0</v>
      </c>
      <c r="BD13" s="12" t="str">
        <f t="shared" si="18"/>
        <v>44936</v>
      </c>
      <c r="BE13" s="79" t="str">
        <f t="shared" si="19"/>
        <v>3700</v>
      </c>
      <c r="BF13" s="79">
        <f t="shared" si="20"/>
        <v>0</v>
      </c>
      <c r="BG13" s="79">
        <f t="shared" si="54"/>
        <v>0</v>
      </c>
      <c r="BH13" s="79">
        <f t="shared" si="55"/>
        <v>0</v>
      </c>
      <c r="BI13" s="79">
        <f t="shared" si="21"/>
        <v>0</v>
      </c>
      <c r="BJ13" s="79">
        <f t="shared" si="22"/>
        <v>0</v>
      </c>
      <c r="BK13" s="79">
        <f t="shared" si="23"/>
        <v>0</v>
      </c>
      <c r="BL13" s="79">
        <f t="shared" si="24"/>
        <v>0</v>
      </c>
      <c r="BM13" s="79">
        <f t="shared" si="25"/>
        <v>0</v>
      </c>
      <c r="BN13" s="79">
        <f t="shared" si="26"/>
        <v>0</v>
      </c>
      <c r="BO13" s="79">
        <f t="shared" si="27"/>
        <v>18</v>
      </c>
      <c r="BP13" s="79">
        <f t="shared" si="28"/>
        <v>0</v>
      </c>
      <c r="BQ13" s="79">
        <f t="shared" si="29"/>
        <v>0</v>
      </c>
      <c r="BR13" s="79">
        <f t="shared" si="30"/>
        <v>0</v>
      </c>
      <c r="BS13" s="39">
        <f t="shared" si="56"/>
        <v>0.12087439739686535</v>
      </c>
      <c r="BT13" s="38">
        <f t="shared" si="62"/>
        <v>1142.840270102143</v>
      </c>
      <c r="BU13" s="79">
        <f t="shared" si="57"/>
        <v>18</v>
      </c>
      <c r="BV13" s="79">
        <f t="shared" si="31"/>
        <v>0</v>
      </c>
      <c r="BW13" s="79">
        <f t="shared" si="32"/>
        <v>0</v>
      </c>
      <c r="BX13" s="79">
        <f t="shared" si="33"/>
        <v>0</v>
      </c>
    </row>
    <row r="14" spans="1:76" x14ac:dyDescent="0.25">
      <c r="A14" s="20">
        <v>43124</v>
      </c>
      <c r="B14" s="77">
        <v>43496</v>
      </c>
      <c r="C14" s="16" t="s">
        <v>1659</v>
      </c>
      <c r="D14" s="34" t="s">
        <v>44</v>
      </c>
      <c r="E14" s="34" t="s">
        <v>42</v>
      </c>
      <c r="F14" s="36">
        <v>0</v>
      </c>
      <c r="G14" s="36"/>
      <c r="H14" s="36"/>
      <c r="I14" s="36"/>
      <c r="J14" s="36"/>
      <c r="K14" s="36"/>
      <c r="L14" s="36"/>
      <c r="M14" s="36"/>
      <c r="N14" s="36"/>
      <c r="O14" s="36">
        <v>15</v>
      </c>
      <c r="P14" s="36"/>
      <c r="Q14" s="36"/>
      <c r="R14" s="36"/>
      <c r="S14" s="36"/>
      <c r="T14" s="36"/>
      <c r="U14" s="36"/>
      <c r="V14" s="36"/>
      <c r="W14" s="36"/>
      <c r="X14" s="36">
        <v>28</v>
      </c>
      <c r="Y14" s="12"/>
      <c r="Z14" s="12"/>
      <c r="AA14" s="46">
        <f t="shared" si="34"/>
        <v>43124</v>
      </c>
      <c r="AB14" s="46">
        <f t="shared" si="58"/>
        <v>43496</v>
      </c>
      <c r="AC14" s="46" t="str">
        <f t="shared" si="59"/>
        <v>NF2047by34 REV2.0</v>
      </c>
      <c r="AD14" s="12" t="str">
        <f t="shared" si="60"/>
        <v>44936</v>
      </c>
      <c r="AE14" s="24" t="str">
        <f t="shared" si="35"/>
        <v>3700</v>
      </c>
      <c r="AF14" s="24">
        <f t="shared" si="36"/>
        <v>0</v>
      </c>
      <c r="AG14" s="24">
        <f t="shared" si="37"/>
        <v>0</v>
      </c>
      <c r="AH14" s="24">
        <f t="shared" si="38"/>
        <v>0</v>
      </c>
      <c r="AI14" s="24">
        <f t="shared" si="39"/>
        <v>0</v>
      </c>
      <c r="AJ14" s="24">
        <f t="shared" si="40"/>
        <v>0</v>
      </c>
      <c r="AK14" s="24">
        <f t="shared" si="41"/>
        <v>0</v>
      </c>
      <c r="AL14" s="24">
        <f t="shared" si="42"/>
        <v>0</v>
      </c>
      <c r="AM14" s="24">
        <f t="shared" si="43"/>
        <v>0</v>
      </c>
      <c r="AN14" s="24">
        <f t="shared" si="44"/>
        <v>0</v>
      </c>
      <c r="AO14" s="24">
        <f t="shared" si="45"/>
        <v>15</v>
      </c>
      <c r="AP14" s="24">
        <f t="shared" si="46"/>
        <v>0</v>
      </c>
      <c r="AQ14" s="24">
        <f t="shared" si="47"/>
        <v>0</v>
      </c>
      <c r="AR14" s="24">
        <f t="shared" si="48"/>
        <v>0</v>
      </c>
      <c r="AS14" s="39">
        <f t="shared" si="49"/>
        <v>0.12087439739686535</v>
      </c>
      <c r="AT14" s="38">
        <f t="shared" si="61"/>
        <v>1142.840270102143</v>
      </c>
      <c r="AU14" s="24">
        <f t="shared" si="63"/>
        <v>15</v>
      </c>
      <c r="AV14" s="24">
        <f t="shared" si="64"/>
        <v>0</v>
      </c>
      <c r="AW14" s="24">
        <f t="shared" si="65"/>
        <v>0</v>
      </c>
      <c r="AX14" s="24">
        <f t="shared" si="66"/>
        <v>0</v>
      </c>
      <c r="BA14" s="46">
        <f t="shared" si="15"/>
        <v>43124</v>
      </c>
      <c r="BB14" s="46">
        <f t="shared" si="16"/>
        <v>43496</v>
      </c>
      <c r="BC14" s="46" t="str">
        <f t="shared" si="17"/>
        <v>NF2047by34 REV2.0</v>
      </c>
      <c r="BD14" s="12" t="str">
        <f t="shared" si="18"/>
        <v>44936</v>
      </c>
      <c r="BE14" s="79" t="str">
        <f t="shared" si="19"/>
        <v>3700</v>
      </c>
      <c r="BF14" s="79">
        <f t="shared" si="20"/>
        <v>0</v>
      </c>
      <c r="BG14" s="79">
        <f t="shared" si="54"/>
        <v>0</v>
      </c>
      <c r="BH14" s="79">
        <f t="shared" si="55"/>
        <v>0</v>
      </c>
      <c r="BI14" s="79">
        <f t="shared" si="21"/>
        <v>0</v>
      </c>
      <c r="BJ14" s="79">
        <f t="shared" si="22"/>
        <v>0</v>
      </c>
      <c r="BK14" s="79">
        <f t="shared" si="23"/>
        <v>0</v>
      </c>
      <c r="BL14" s="79">
        <f t="shared" si="24"/>
        <v>0</v>
      </c>
      <c r="BM14" s="79">
        <f t="shared" si="25"/>
        <v>0</v>
      </c>
      <c r="BN14" s="79">
        <f t="shared" si="26"/>
        <v>0</v>
      </c>
      <c r="BO14" s="79">
        <f t="shared" si="27"/>
        <v>15</v>
      </c>
      <c r="BP14" s="79">
        <f t="shared" si="28"/>
        <v>0</v>
      </c>
      <c r="BQ14" s="79">
        <f t="shared" si="29"/>
        <v>0</v>
      </c>
      <c r="BR14" s="79">
        <f t="shared" si="30"/>
        <v>0</v>
      </c>
      <c r="BS14" s="39">
        <f t="shared" si="56"/>
        <v>0.12087439739686535</v>
      </c>
      <c r="BT14" s="38">
        <f t="shared" si="62"/>
        <v>1142.840270102143</v>
      </c>
      <c r="BU14" s="79">
        <f t="shared" si="57"/>
        <v>15</v>
      </c>
      <c r="BV14" s="79">
        <f t="shared" si="31"/>
        <v>0</v>
      </c>
      <c r="BW14" s="79">
        <f t="shared" si="32"/>
        <v>0</v>
      </c>
      <c r="BX14" s="79">
        <f t="shared" si="33"/>
        <v>0</v>
      </c>
    </row>
    <row r="15" spans="1:76" x14ac:dyDescent="0.25">
      <c r="A15" s="20">
        <v>43137</v>
      </c>
      <c r="B15" s="77">
        <v>43516</v>
      </c>
      <c r="C15" s="16" t="s">
        <v>1681</v>
      </c>
      <c r="D15" s="34" t="s">
        <v>180</v>
      </c>
      <c r="E15" s="34" t="s">
        <v>181</v>
      </c>
      <c r="F15" s="36">
        <v>83.848892616045418</v>
      </c>
      <c r="G15" s="36"/>
      <c r="H15" s="36"/>
      <c r="I15" s="36">
        <v>67.079114092836335</v>
      </c>
      <c r="J15" s="36"/>
      <c r="K15" s="36"/>
      <c r="L15" s="36"/>
      <c r="M15" s="36">
        <v>301.85601341776351</v>
      </c>
      <c r="N15" s="36">
        <v>175.15102013129487</v>
      </c>
      <c r="O15" s="36">
        <v>90</v>
      </c>
      <c r="P15" s="36"/>
      <c r="Q15" s="36"/>
      <c r="R15" s="36">
        <v>72</v>
      </c>
      <c r="S15" s="36"/>
      <c r="T15" s="36"/>
      <c r="U15" s="36"/>
      <c r="V15" s="36">
        <v>324</v>
      </c>
      <c r="W15" s="36">
        <v>188</v>
      </c>
      <c r="X15" s="36">
        <v>25</v>
      </c>
      <c r="Y15" s="12"/>
      <c r="Z15" s="12"/>
      <c r="AA15" s="46">
        <f t="shared" si="34"/>
        <v>43137</v>
      </c>
      <c r="AB15" s="46">
        <f t="shared" si="58"/>
        <v>43516</v>
      </c>
      <c r="AC15" s="46" t="str">
        <f t="shared" si="59"/>
        <v>NH2054cs34 Rev1.0</v>
      </c>
      <c r="AD15" s="12" t="str">
        <f t="shared" si="60"/>
        <v>45059</v>
      </c>
      <c r="AE15" s="24" t="str">
        <f t="shared" si="35"/>
        <v>5741</v>
      </c>
      <c r="AF15" s="24">
        <f t="shared" si="36"/>
        <v>83.848892616045418</v>
      </c>
      <c r="AG15" s="24">
        <f t="shared" si="37"/>
        <v>0</v>
      </c>
      <c r="AH15" s="24">
        <f t="shared" si="38"/>
        <v>0</v>
      </c>
      <c r="AI15" s="24">
        <f t="shared" si="39"/>
        <v>67.079114092836335</v>
      </c>
      <c r="AJ15" s="24">
        <f t="shared" si="40"/>
        <v>0</v>
      </c>
      <c r="AK15" s="24">
        <f t="shared" si="41"/>
        <v>0</v>
      </c>
      <c r="AL15" s="24">
        <f t="shared" si="42"/>
        <v>0</v>
      </c>
      <c r="AM15" s="24">
        <f t="shared" si="43"/>
        <v>301.85601341776351</v>
      </c>
      <c r="AN15" s="24">
        <f t="shared" si="44"/>
        <v>175.15102013129487</v>
      </c>
      <c r="AO15" s="24">
        <f t="shared" si="45"/>
        <v>90</v>
      </c>
      <c r="AP15" s="24">
        <f t="shared" si="46"/>
        <v>0</v>
      </c>
      <c r="AQ15" s="24">
        <f t="shared" si="47"/>
        <v>0</v>
      </c>
      <c r="AR15" s="24">
        <f t="shared" si="48"/>
        <v>72</v>
      </c>
      <c r="AS15" s="39">
        <f t="shared" si="49"/>
        <v>0.12974281464860704</v>
      </c>
      <c r="AT15" s="38">
        <f t="shared" si="61"/>
        <v>1226.6891627181885</v>
      </c>
      <c r="AU15" s="24">
        <f t="shared" si="63"/>
        <v>90</v>
      </c>
      <c r="AV15" s="24">
        <f t="shared" si="64"/>
        <v>0</v>
      </c>
      <c r="AW15" s="24">
        <f t="shared" si="65"/>
        <v>0</v>
      </c>
      <c r="AX15" s="24">
        <f t="shared" si="66"/>
        <v>72</v>
      </c>
      <c r="BA15" s="46">
        <f t="shared" si="15"/>
        <v>43137</v>
      </c>
      <c r="BB15" s="46">
        <f t="shared" si="16"/>
        <v>43516</v>
      </c>
      <c r="BC15" s="46" t="str">
        <f t="shared" si="17"/>
        <v>NH2054cs34 Rev1.0</v>
      </c>
      <c r="BD15" s="12" t="str">
        <f t="shared" si="18"/>
        <v>45059</v>
      </c>
      <c r="BE15" s="79" t="str">
        <f t="shared" si="19"/>
        <v>5741</v>
      </c>
      <c r="BF15" s="79">
        <f t="shared" si="20"/>
        <v>83.848892616045418</v>
      </c>
      <c r="BG15" s="79">
        <f t="shared" si="54"/>
        <v>0</v>
      </c>
      <c r="BH15" s="79">
        <f t="shared" si="55"/>
        <v>0</v>
      </c>
      <c r="BI15" s="79">
        <f t="shared" si="21"/>
        <v>67.079114092836335</v>
      </c>
      <c r="BJ15" s="79">
        <f t="shared" si="22"/>
        <v>0</v>
      </c>
      <c r="BK15" s="79">
        <f t="shared" si="23"/>
        <v>0</v>
      </c>
      <c r="BL15" s="79">
        <f t="shared" si="24"/>
        <v>0</v>
      </c>
      <c r="BM15" s="79">
        <f t="shared" si="25"/>
        <v>301.85601341776351</v>
      </c>
      <c r="BN15" s="79">
        <f t="shared" si="26"/>
        <v>175.15102013129487</v>
      </c>
      <c r="BO15" s="79">
        <f t="shared" si="27"/>
        <v>90</v>
      </c>
      <c r="BP15" s="79">
        <f t="shared" si="28"/>
        <v>0</v>
      </c>
      <c r="BQ15" s="79">
        <f t="shared" si="29"/>
        <v>0</v>
      </c>
      <c r="BR15" s="79">
        <f t="shared" si="30"/>
        <v>72</v>
      </c>
      <c r="BS15" s="39">
        <f t="shared" si="56"/>
        <v>0.12974281464860704</v>
      </c>
      <c r="BT15" s="38">
        <f t="shared" si="62"/>
        <v>1226.6891627181885</v>
      </c>
      <c r="BU15" s="79">
        <f t="shared" si="57"/>
        <v>90</v>
      </c>
      <c r="BV15" s="79">
        <f t="shared" si="31"/>
        <v>0</v>
      </c>
      <c r="BW15" s="79">
        <f t="shared" si="32"/>
        <v>0</v>
      </c>
      <c r="BX15" s="79">
        <f t="shared" si="33"/>
        <v>72</v>
      </c>
    </row>
    <row r="16" spans="1:76" x14ac:dyDescent="0.25">
      <c r="A16" s="20">
        <v>43152</v>
      </c>
      <c r="B16" s="77">
        <v>43539</v>
      </c>
      <c r="C16" s="16" t="s">
        <v>1747</v>
      </c>
      <c r="D16" s="34" t="s">
        <v>182</v>
      </c>
      <c r="E16" s="34" t="s">
        <v>183</v>
      </c>
      <c r="F16" s="36">
        <v>63.758861364640765</v>
      </c>
      <c r="G16" s="36"/>
      <c r="H16" s="36"/>
      <c r="I16" s="36"/>
      <c r="J16" s="36">
        <v>63.758861364640765</v>
      </c>
      <c r="K16" s="36"/>
      <c r="L16" s="36"/>
      <c r="M16" s="36"/>
      <c r="N16" s="36">
        <v>63.758861364640765</v>
      </c>
      <c r="O16" s="36">
        <v>46</v>
      </c>
      <c r="P16" s="36"/>
      <c r="Q16" s="36"/>
      <c r="R16" s="36"/>
      <c r="S16" s="36">
        <v>46</v>
      </c>
      <c r="T16" s="36"/>
      <c r="U16" s="36"/>
      <c r="V16" s="36"/>
      <c r="W16" s="36">
        <v>46</v>
      </c>
      <c r="X16" s="36">
        <v>12</v>
      </c>
      <c r="Y16" s="12"/>
      <c r="Z16" s="12"/>
      <c r="AA16" s="46">
        <f t="shared" si="34"/>
        <v>43152</v>
      </c>
      <c r="AB16" s="46">
        <f t="shared" si="58"/>
        <v>43539</v>
      </c>
      <c r="AC16" s="46" t="str">
        <f t="shared" si="59"/>
        <v>NL2054cq34Rev 1.1</v>
      </c>
      <c r="AD16" s="12" t="str">
        <f t="shared" si="60"/>
        <v>45231</v>
      </c>
      <c r="AE16" s="24" t="str">
        <f t="shared" si="35"/>
        <v>7507</v>
      </c>
      <c r="AF16" s="24">
        <f t="shared" si="36"/>
        <v>63.758861364640765</v>
      </c>
      <c r="AG16" s="24">
        <f t="shared" si="37"/>
        <v>0</v>
      </c>
      <c r="AH16" s="24">
        <f t="shared" si="38"/>
        <v>0</v>
      </c>
      <c r="AI16" s="24">
        <f t="shared" si="39"/>
        <v>0</v>
      </c>
      <c r="AJ16" s="24">
        <f t="shared" si="40"/>
        <v>63.758861364640765</v>
      </c>
      <c r="AK16" s="24">
        <f t="shared" si="41"/>
        <v>0</v>
      </c>
      <c r="AL16" s="24">
        <f t="shared" si="42"/>
        <v>0</v>
      </c>
      <c r="AM16" s="24">
        <f t="shared" si="43"/>
        <v>0</v>
      </c>
      <c r="AN16" s="24">
        <f t="shared" si="44"/>
        <v>63.758861364640765</v>
      </c>
      <c r="AO16" s="24">
        <f t="shared" si="45"/>
        <v>46</v>
      </c>
      <c r="AP16" s="24">
        <f t="shared" si="46"/>
        <v>0</v>
      </c>
      <c r="AQ16" s="24">
        <f t="shared" si="47"/>
        <v>0</v>
      </c>
      <c r="AR16" s="24">
        <f t="shared" si="48"/>
        <v>0</v>
      </c>
      <c r="AS16" s="39">
        <f t="shared" si="49"/>
        <v>0.13648637641115541</v>
      </c>
      <c r="AT16" s="38">
        <f t="shared" si="61"/>
        <v>1290.4480240828293</v>
      </c>
      <c r="AU16" s="24">
        <f t="shared" si="63"/>
        <v>46</v>
      </c>
      <c r="AV16" s="24">
        <f t="shared" si="64"/>
        <v>0</v>
      </c>
      <c r="AW16" s="24">
        <f t="shared" si="65"/>
        <v>0</v>
      </c>
      <c r="AX16" s="24">
        <f t="shared" si="66"/>
        <v>0</v>
      </c>
      <c r="BA16" s="46">
        <f t="shared" si="15"/>
        <v>43152</v>
      </c>
      <c r="BB16" s="46">
        <f t="shared" si="16"/>
        <v>43539</v>
      </c>
      <c r="BC16" s="46" t="str">
        <f t="shared" si="17"/>
        <v>NL2054cq34Rev 1.1</v>
      </c>
      <c r="BD16" s="12" t="str">
        <f t="shared" si="18"/>
        <v>45231</v>
      </c>
      <c r="BE16" s="79" t="str">
        <f t="shared" si="19"/>
        <v>7507</v>
      </c>
      <c r="BF16" s="79">
        <f t="shared" si="20"/>
        <v>63.758861364640765</v>
      </c>
      <c r="BG16" s="79">
        <f t="shared" si="54"/>
        <v>0</v>
      </c>
      <c r="BH16" s="79">
        <f t="shared" si="55"/>
        <v>0</v>
      </c>
      <c r="BI16" s="79">
        <f t="shared" si="21"/>
        <v>0</v>
      </c>
      <c r="BJ16" s="79">
        <f t="shared" si="22"/>
        <v>63.758861364640765</v>
      </c>
      <c r="BK16" s="79">
        <f t="shared" si="23"/>
        <v>0</v>
      </c>
      <c r="BL16" s="79">
        <f t="shared" si="24"/>
        <v>0</v>
      </c>
      <c r="BM16" s="79">
        <f t="shared" si="25"/>
        <v>0</v>
      </c>
      <c r="BN16" s="79">
        <f t="shared" si="26"/>
        <v>63.758861364640765</v>
      </c>
      <c r="BO16" s="79">
        <f t="shared" si="27"/>
        <v>46</v>
      </c>
      <c r="BP16" s="79">
        <f t="shared" si="28"/>
        <v>0</v>
      </c>
      <c r="BQ16" s="79">
        <f t="shared" si="29"/>
        <v>0</v>
      </c>
      <c r="BR16" s="79">
        <f t="shared" si="30"/>
        <v>0</v>
      </c>
      <c r="BS16" s="39">
        <f t="shared" si="56"/>
        <v>0.13648637641115541</v>
      </c>
      <c r="BT16" s="38">
        <f t="shared" si="62"/>
        <v>1290.4480240828293</v>
      </c>
      <c r="BU16" s="79">
        <f t="shared" si="57"/>
        <v>46</v>
      </c>
      <c r="BV16" s="79">
        <f t="shared" si="31"/>
        <v>0</v>
      </c>
      <c r="BW16" s="79">
        <f t="shared" si="32"/>
        <v>0</v>
      </c>
      <c r="BX16" s="79">
        <f t="shared" si="33"/>
        <v>0</v>
      </c>
    </row>
    <row r="17" spans="1:76" x14ac:dyDescent="0.25">
      <c r="A17" s="20">
        <v>43157</v>
      </c>
      <c r="B17" s="77">
        <v>43375</v>
      </c>
      <c r="C17" s="16" t="s">
        <v>1608</v>
      </c>
      <c r="D17" s="34" t="s">
        <v>137</v>
      </c>
      <c r="E17" s="34" t="s">
        <v>32</v>
      </c>
      <c r="F17" s="36">
        <v>324.65502149086825</v>
      </c>
      <c r="G17" s="36"/>
      <c r="H17" s="36">
        <v>162.32751074543413</v>
      </c>
      <c r="I17" s="36"/>
      <c r="J17" s="36"/>
      <c r="K17" s="36"/>
      <c r="L17" s="36"/>
      <c r="M17" s="36"/>
      <c r="N17" s="36"/>
      <c r="O17" s="36">
        <v>500</v>
      </c>
      <c r="P17" s="36"/>
      <c r="Q17" s="36">
        <v>250</v>
      </c>
      <c r="R17" s="36"/>
      <c r="S17" s="36"/>
      <c r="T17" s="36"/>
      <c r="U17" s="36"/>
      <c r="V17" s="36"/>
      <c r="W17" s="36"/>
      <c r="X17" s="36">
        <v>18</v>
      </c>
      <c r="Y17" s="12"/>
      <c r="Z17" s="12"/>
      <c r="AA17" s="46">
        <f t="shared" si="34"/>
        <v>43157</v>
      </c>
      <c r="AB17" s="46">
        <f t="shared" si="58"/>
        <v>43375</v>
      </c>
      <c r="AC17" s="46" t="str">
        <f t="shared" si="59"/>
        <v>ND2034bt34 Rev1.3</v>
      </c>
      <c r="AD17" s="12" t="str">
        <f t="shared" si="60"/>
        <v>45283</v>
      </c>
      <c r="AE17" s="24" t="str">
        <f t="shared" si="35"/>
        <v>3282</v>
      </c>
      <c r="AF17" s="24">
        <f t="shared" si="36"/>
        <v>324.65502149086825</v>
      </c>
      <c r="AG17" s="24">
        <f t="shared" si="37"/>
        <v>0</v>
      </c>
      <c r="AH17" s="24">
        <f t="shared" si="38"/>
        <v>162.32751074543413</v>
      </c>
      <c r="AI17" s="24">
        <f t="shared" si="39"/>
        <v>0</v>
      </c>
      <c r="AJ17" s="24">
        <f t="shared" si="40"/>
        <v>0</v>
      </c>
      <c r="AK17" s="24">
        <f t="shared" si="41"/>
        <v>0</v>
      </c>
      <c r="AL17" s="24">
        <f t="shared" si="42"/>
        <v>0</v>
      </c>
      <c r="AM17" s="24">
        <f t="shared" si="43"/>
        <v>0</v>
      </c>
      <c r="AN17" s="24">
        <f t="shared" si="44"/>
        <v>0</v>
      </c>
      <c r="AO17" s="24">
        <f t="shared" si="45"/>
        <v>500</v>
      </c>
      <c r="AP17" s="24">
        <f t="shared" si="46"/>
        <v>0</v>
      </c>
      <c r="AQ17" s="24">
        <f t="shared" si="47"/>
        <v>250</v>
      </c>
      <c r="AR17" s="24">
        <f t="shared" si="48"/>
        <v>0</v>
      </c>
      <c r="AS17" s="39">
        <f t="shared" si="49"/>
        <v>0.17082405343496881</v>
      </c>
      <c r="AT17" s="38">
        <f t="shared" si="61"/>
        <v>1615.1030455736975</v>
      </c>
      <c r="AU17" s="24">
        <f t="shared" si="63"/>
        <v>500</v>
      </c>
      <c r="AV17" s="24">
        <f t="shared" si="64"/>
        <v>0</v>
      </c>
      <c r="AW17" s="24">
        <f t="shared" si="65"/>
        <v>250</v>
      </c>
      <c r="AX17" s="24">
        <f t="shared" si="66"/>
        <v>0</v>
      </c>
      <c r="BA17" s="46">
        <f t="shared" si="15"/>
        <v>43157</v>
      </c>
      <c r="BB17" s="46">
        <f t="shared" si="16"/>
        <v>43375</v>
      </c>
      <c r="BC17" s="46" t="str">
        <f t="shared" si="17"/>
        <v>ND2034bt34 Rev1.3</v>
      </c>
      <c r="BD17" s="12" t="str">
        <f t="shared" si="18"/>
        <v>45283</v>
      </c>
      <c r="BE17" s="79" t="str">
        <f t="shared" si="19"/>
        <v>3282</v>
      </c>
      <c r="BF17" s="79">
        <f t="shared" si="20"/>
        <v>324.65502149086825</v>
      </c>
      <c r="BG17" s="79">
        <f t="shared" si="54"/>
        <v>0</v>
      </c>
      <c r="BH17" s="79">
        <f t="shared" si="55"/>
        <v>162.32751074543413</v>
      </c>
      <c r="BI17" s="79">
        <f t="shared" si="21"/>
        <v>0</v>
      </c>
      <c r="BJ17" s="79">
        <f t="shared" si="22"/>
        <v>0</v>
      </c>
      <c r="BK17" s="79">
        <f t="shared" si="23"/>
        <v>0</v>
      </c>
      <c r="BL17" s="79">
        <f t="shared" si="24"/>
        <v>0</v>
      </c>
      <c r="BM17" s="79">
        <f t="shared" si="25"/>
        <v>0</v>
      </c>
      <c r="BN17" s="79">
        <f t="shared" si="26"/>
        <v>0</v>
      </c>
      <c r="BO17" s="79">
        <f t="shared" si="27"/>
        <v>500</v>
      </c>
      <c r="BP17" s="79">
        <f t="shared" si="28"/>
        <v>0</v>
      </c>
      <c r="BQ17" s="79">
        <f t="shared" si="29"/>
        <v>250</v>
      </c>
      <c r="BR17" s="79">
        <f t="shared" si="30"/>
        <v>0</v>
      </c>
      <c r="BS17" s="39">
        <f t="shared" si="56"/>
        <v>0.17082405343496881</v>
      </c>
      <c r="BT17" s="38">
        <f t="shared" si="62"/>
        <v>1615.1030455736975</v>
      </c>
      <c r="BU17" s="79">
        <f t="shared" si="57"/>
        <v>500</v>
      </c>
      <c r="BV17" s="79">
        <f t="shared" si="31"/>
        <v>0</v>
      </c>
      <c r="BW17" s="79">
        <f t="shared" si="32"/>
        <v>250</v>
      </c>
      <c r="BX17" s="79">
        <f t="shared" si="33"/>
        <v>0</v>
      </c>
    </row>
    <row r="18" spans="1:76" x14ac:dyDescent="0.25">
      <c r="A18" s="20">
        <v>43178</v>
      </c>
      <c r="B18" s="77">
        <v>43452</v>
      </c>
      <c r="C18" s="16" t="s">
        <v>1626</v>
      </c>
      <c r="D18" s="34" t="s">
        <v>170</v>
      </c>
      <c r="E18" s="34" t="s">
        <v>171</v>
      </c>
      <c r="F18" s="36">
        <v>47.024933199746528</v>
      </c>
      <c r="G18" s="36"/>
      <c r="H18" s="36"/>
      <c r="I18" s="36"/>
      <c r="J18" s="36">
        <v>47.024933199746528</v>
      </c>
      <c r="K18" s="36"/>
      <c r="L18" s="36"/>
      <c r="M18" s="36"/>
      <c r="N18" s="36"/>
      <c r="O18" s="36">
        <v>70</v>
      </c>
      <c r="P18" s="36"/>
      <c r="Q18" s="36"/>
      <c r="R18" s="36"/>
      <c r="S18" s="36">
        <v>70</v>
      </c>
      <c r="T18" s="36"/>
      <c r="U18" s="36"/>
      <c r="V18" s="36"/>
      <c r="W18" s="36"/>
      <c r="X18" s="36">
        <v>10</v>
      </c>
      <c r="Y18" s="12"/>
      <c r="Z18" s="12"/>
      <c r="AA18" s="46">
        <f t="shared" si="34"/>
        <v>43178</v>
      </c>
      <c r="AB18" s="46">
        <f t="shared" si="58"/>
        <v>43452</v>
      </c>
      <c r="AC18" s="46" t="str">
        <f t="shared" si="59"/>
        <v>ND2054bp31Rev1.2</v>
      </c>
      <c r="AD18" s="12" t="str">
        <f t="shared" si="60"/>
        <v>45472</v>
      </c>
      <c r="AE18" s="24" t="str">
        <f t="shared" si="35"/>
        <v>9414</v>
      </c>
      <c r="AF18" s="24">
        <f t="shared" si="36"/>
        <v>47.024933199746528</v>
      </c>
      <c r="AG18" s="24">
        <f t="shared" si="37"/>
        <v>0</v>
      </c>
      <c r="AH18" s="24">
        <f t="shared" si="38"/>
        <v>0</v>
      </c>
      <c r="AI18" s="24">
        <f t="shared" si="39"/>
        <v>0</v>
      </c>
      <c r="AJ18" s="24">
        <f t="shared" si="40"/>
        <v>47.024933199746528</v>
      </c>
      <c r="AK18" s="24">
        <f t="shared" si="41"/>
        <v>0</v>
      </c>
      <c r="AL18" s="24">
        <f t="shared" si="42"/>
        <v>0</v>
      </c>
      <c r="AM18" s="24">
        <f t="shared" si="43"/>
        <v>0</v>
      </c>
      <c r="AN18" s="24">
        <f t="shared" si="44"/>
        <v>0</v>
      </c>
      <c r="AO18" s="24">
        <f t="shared" si="45"/>
        <v>70</v>
      </c>
      <c r="AP18" s="24">
        <f t="shared" si="46"/>
        <v>0</v>
      </c>
      <c r="AQ18" s="24">
        <f t="shared" si="47"/>
        <v>0</v>
      </c>
      <c r="AR18" s="24">
        <f t="shared" si="48"/>
        <v>0</v>
      </c>
      <c r="AS18" s="39">
        <f t="shared" si="49"/>
        <v>0.1757977235197998</v>
      </c>
      <c r="AT18" s="38">
        <f t="shared" si="61"/>
        <v>1662.1279787734441</v>
      </c>
      <c r="AU18" s="24">
        <f t="shared" si="63"/>
        <v>70</v>
      </c>
      <c r="AV18" s="24">
        <f t="shared" si="64"/>
        <v>0</v>
      </c>
      <c r="AW18" s="24">
        <f t="shared" si="65"/>
        <v>0</v>
      </c>
      <c r="AX18" s="24">
        <f t="shared" si="66"/>
        <v>0</v>
      </c>
      <c r="BA18" s="46">
        <f t="shared" si="15"/>
        <v>43178</v>
      </c>
      <c r="BB18" s="46">
        <f t="shared" si="16"/>
        <v>43452</v>
      </c>
      <c r="BC18" s="46" t="str">
        <f t="shared" si="17"/>
        <v>ND2054bp31Rev1.2</v>
      </c>
      <c r="BD18" s="12" t="str">
        <f t="shared" si="18"/>
        <v>45472</v>
      </c>
      <c r="BE18" s="79" t="str">
        <f t="shared" si="19"/>
        <v>9414</v>
      </c>
      <c r="BF18" s="79">
        <f t="shared" si="20"/>
        <v>47.024933199746528</v>
      </c>
      <c r="BG18" s="79">
        <f t="shared" si="54"/>
        <v>0</v>
      </c>
      <c r="BH18" s="79">
        <f t="shared" si="55"/>
        <v>0</v>
      </c>
      <c r="BI18" s="79">
        <f t="shared" si="21"/>
        <v>0</v>
      </c>
      <c r="BJ18" s="79">
        <f t="shared" si="22"/>
        <v>47.024933199746528</v>
      </c>
      <c r="BK18" s="79">
        <f t="shared" si="23"/>
        <v>0</v>
      </c>
      <c r="BL18" s="79">
        <f t="shared" si="24"/>
        <v>0</v>
      </c>
      <c r="BM18" s="79">
        <f t="shared" si="25"/>
        <v>0</v>
      </c>
      <c r="BN18" s="79">
        <f t="shared" si="26"/>
        <v>0</v>
      </c>
      <c r="BO18" s="79">
        <f t="shared" si="27"/>
        <v>70</v>
      </c>
      <c r="BP18" s="79">
        <f t="shared" si="28"/>
        <v>0</v>
      </c>
      <c r="BQ18" s="79">
        <f t="shared" si="29"/>
        <v>0</v>
      </c>
      <c r="BR18" s="79">
        <f t="shared" si="30"/>
        <v>0</v>
      </c>
      <c r="BS18" s="39">
        <f t="shared" si="56"/>
        <v>0.1757977235197998</v>
      </c>
      <c r="BT18" s="38">
        <f t="shared" si="62"/>
        <v>1662.1279787734441</v>
      </c>
      <c r="BU18" s="79">
        <f t="shared" si="57"/>
        <v>70</v>
      </c>
      <c r="BV18" s="79">
        <f t="shared" si="31"/>
        <v>0</v>
      </c>
      <c r="BW18" s="79">
        <f t="shared" si="32"/>
        <v>0</v>
      </c>
      <c r="BX18" s="79">
        <f t="shared" si="33"/>
        <v>0</v>
      </c>
    </row>
    <row r="19" spans="1:76" x14ac:dyDescent="0.25">
      <c r="A19" s="20">
        <v>43181</v>
      </c>
      <c r="B19" s="77">
        <v>43420</v>
      </c>
      <c r="C19" s="16" t="s">
        <v>1696</v>
      </c>
      <c r="D19" s="34" t="s">
        <v>156</v>
      </c>
      <c r="E19" s="34" t="s">
        <v>51</v>
      </c>
      <c r="F19" s="36">
        <v>10.79878305788572</v>
      </c>
      <c r="G19" s="36"/>
      <c r="H19" s="36"/>
      <c r="I19" s="36"/>
      <c r="J19" s="36">
        <v>10.79878305788572</v>
      </c>
      <c r="K19" s="36"/>
      <c r="L19" s="36"/>
      <c r="M19" s="36"/>
      <c r="N19" s="36">
        <v>10.79878305788572</v>
      </c>
      <c r="O19" s="36">
        <v>12</v>
      </c>
      <c r="P19" s="36"/>
      <c r="Q19" s="36"/>
      <c r="R19" s="36"/>
      <c r="S19" s="36">
        <v>12</v>
      </c>
      <c r="T19" s="36"/>
      <c r="U19" s="36"/>
      <c r="V19" s="36"/>
      <c r="W19" s="36">
        <v>12</v>
      </c>
      <c r="X19" s="36">
        <v>8</v>
      </c>
      <c r="Y19" s="12"/>
      <c r="Z19" s="12"/>
      <c r="AA19" s="46">
        <f t="shared" si="34"/>
        <v>43181</v>
      </c>
      <c r="AB19" s="46">
        <f t="shared" si="58"/>
        <v>43420</v>
      </c>
      <c r="AC19" s="46" t="str">
        <f t="shared" si="59"/>
        <v>NI2020bf24-REV4.8</v>
      </c>
      <c r="AD19" s="12" t="str">
        <f t="shared" si="60"/>
        <v>45496</v>
      </c>
      <c r="AE19" s="24" t="str">
        <f t="shared" si="35"/>
        <v>4964</v>
      </c>
      <c r="AF19" s="24">
        <f t="shared" si="36"/>
        <v>10.79878305788572</v>
      </c>
      <c r="AG19" s="24">
        <f t="shared" si="37"/>
        <v>0</v>
      </c>
      <c r="AH19" s="24">
        <f t="shared" si="38"/>
        <v>0</v>
      </c>
      <c r="AI19" s="24">
        <f t="shared" si="39"/>
        <v>0</v>
      </c>
      <c r="AJ19" s="24">
        <f t="shared" si="40"/>
        <v>10.79878305788572</v>
      </c>
      <c r="AK19" s="24">
        <f t="shared" si="41"/>
        <v>0</v>
      </c>
      <c r="AL19" s="24">
        <f t="shared" si="42"/>
        <v>0</v>
      </c>
      <c r="AM19" s="24">
        <f t="shared" si="43"/>
        <v>0</v>
      </c>
      <c r="AN19" s="24">
        <f t="shared" si="44"/>
        <v>10.79878305788572</v>
      </c>
      <c r="AO19" s="24">
        <f t="shared" si="45"/>
        <v>12</v>
      </c>
      <c r="AP19" s="24">
        <f t="shared" si="46"/>
        <v>0</v>
      </c>
      <c r="AQ19" s="24">
        <f t="shared" si="47"/>
        <v>0</v>
      </c>
      <c r="AR19" s="24">
        <f t="shared" si="48"/>
        <v>0</v>
      </c>
      <c r="AS19" s="39">
        <f t="shared" si="49"/>
        <v>0.17693987472753137</v>
      </c>
      <c r="AT19" s="38">
        <f t="shared" si="61"/>
        <v>1672.9267618313297</v>
      </c>
      <c r="AU19" s="24">
        <f t="shared" si="63"/>
        <v>12</v>
      </c>
      <c r="AV19" s="24">
        <f t="shared" si="64"/>
        <v>0</v>
      </c>
      <c r="AW19" s="24">
        <f t="shared" si="65"/>
        <v>0</v>
      </c>
      <c r="AX19" s="24">
        <f t="shared" si="66"/>
        <v>0</v>
      </c>
      <c r="BA19" s="46">
        <f t="shared" si="15"/>
        <v>43181</v>
      </c>
      <c r="BB19" s="46">
        <f t="shared" si="16"/>
        <v>43420</v>
      </c>
      <c r="BC19" s="46" t="str">
        <f t="shared" si="17"/>
        <v>NI2020bf24-REV4.8</v>
      </c>
      <c r="BD19" s="12" t="str">
        <f t="shared" si="18"/>
        <v>45496</v>
      </c>
      <c r="BE19" s="79" t="str">
        <f t="shared" si="19"/>
        <v>4964</v>
      </c>
      <c r="BF19" s="79">
        <f t="shared" si="20"/>
        <v>10.79878305788572</v>
      </c>
      <c r="BG19" s="79">
        <f t="shared" si="54"/>
        <v>0</v>
      </c>
      <c r="BH19" s="79">
        <f t="shared" si="55"/>
        <v>0</v>
      </c>
      <c r="BI19" s="79">
        <f t="shared" si="21"/>
        <v>0</v>
      </c>
      <c r="BJ19" s="79">
        <f t="shared" si="22"/>
        <v>10.79878305788572</v>
      </c>
      <c r="BK19" s="79">
        <f t="shared" si="23"/>
        <v>0</v>
      </c>
      <c r="BL19" s="79">
        <f t="shared" si="24"/>
        <v>0</v>
      </c>
      <c r="BM19" s="79">
        <f t="shared" si="25"/>
        <v>0</v>
      </c>
      <c r="BN19" s="79">
        <f t="shared" si="26"/>
        <v>10.79878305788572</v>
      </c>
      <c r="BO19" s="79">
        <f t="shared" si="27"/>
        <v>12</v>
      </c>
      <c r="BP19" s="79">
        <f t="shared" si="28"/>
        <v>0</v>
      </c>
      <c r="BQ19" s="79">
        <f t="shared" si="29"/>
        <v>0</v>
      </c>
      <c r="BR19" s="79">
        <f t="shared" si="30"/>
        <v>0</v>
      </c>
      <c r="BS19" s="39">
        <f t="shared" si="56"/>
        <v>0.17693987472753137</v>
      </c>
      <c r="BT19" s="38">
        <f t="shared" si="62"/>
        <v>1672.9267618313297</v>
      </c>
      <c r="BU19" s="79">
        <f t="shared" si="57"/>
        <v>12</v>
      </c>
      <c r="BV19" s="79">
        <f t="shared" si="31"/>
        <v>0</v>
      </c>
      <c r="BW19" s="79">
        <f t="shared" si="32"/>
        <v>0</v>
      </c>
      <c r="BX19" s="79">
        <f t="shared" si="33"/>
        <v>0</v>
      </c>
    </row>
    <row r="20" spans="1:76" x14ac:dyDescent="0.25">
      <c r="A20" s="20">
        <v>43182</v>
      </c>
      <c r="B20" s="77">
        <v>43340</v>
      </c>
      <c r="C20" s="16" t="s">
        <v>1759</v>
      </c>
      <c r="D20" s="34" t="s">
        <v>116</v>
      </c>
      <c r="E20" s="34" t="s">
        <v>29</v>
      </c>
      <c r="F20" s="36">
        <v>560.32253834672383</v>
      </c>
      <c r="G20" s="36"/>
      <c r="H20" s="36"/>
      <c r="I20" s="36"/>
      <c r="J20" s="36"/>
      <c r="K20" s="36"/>
      <c r="L20" s="36"/>
      <c r="M20" s="36"/>
      <c r="N20" s="36"/>
      <c r="O20" s="36">
        <v>576</v>
      </c>
      <c r="P20" s="36"/>
      <c r="Q20" s="36"/>
      <c r="R20" s="36"/>
      <c r="S20" s="36"/>
      <c r="T20" s="36"/>
      <c r="U20" s="36"/>
      <c r="V20" s="36"/>
      <c r="W20" s="36"/>
      <c r="X20" s="36">
        <v>18</v>
      </c>
      <c r="Y20" s="12"/>
      <c r="Z20" s="12"/>
      <c r="AA20" s="46">
        <f t="shared" si="34"/>
        <v>43182</v>
      </c>
      <c r="AB20" s="46">
        <f t="shared" si="58"/>
        <v>43340</v>
      </c>
      <c r="AC20" s="46" t="str">
        <f t="shared" si="59"/>
        <v>RH2024bd34-REV1.9</v>
      </c>
      <c r="AD20" s="12" t="str">
        <f t="shared" si="60"/>
        <v>45521</v>
      </c>
      <c r="AE20" s="24" t="str">
        <f t="shared" si="35"/>
        <v>4932</v>
      </c>
      <c r="AF20" s="24">
        <f t="shared" si="36"/>
        <v>560.32253834672383</v>
      </c>
      <c r="AG20" s="24">
        <f t="shared" si="37"/>
        <v>0</v>
      </c>
      <c r="AH20" s="24">
        <f t="shared" si="38"/>
        <v>0</v>
      </c>
      <c r="AI20" s="24">
        <f t="shared" si="39"/>
        <v>0</v>
      </c>
      <c r="AJ20" s="24">
        <f t="shared" si="40"/>
        <v>0</v>
      </c>
      <c r="AK20" s="24">
        <f t="shared" si="41"/>
        <v>0</v>
      </c>
      <c r="AL20" s="24">
        <f t="shared" si="42"/>
        <v>0</v>
      </c>
      <c r="AM20" s="24">
        <f t="shared" si="43"/>
        <v>0</v>
      </c>
      <c r="AN20" s="24">
        <f t="shared" si="44"/>
        <v>0</v>
      </c>
      <c r="AO20" s="24">
        <f t="shared" si="45"/>
        <v>576</v>
      </c>
      <c r="AP20" s="24">
        <f t="shared" si="46"/>
        <v>0</v>
      </c>
      <c r="AQ20" s="24">
        <f t="shared" si="47"/>
        <v>0</v>
      </c>
      <c r="AR20" s="24">
        <f t="shared" si="48"/>
        <v>0</v>
      </c>
      <c r="AS20" s="39">
        <f t="shared" si="49"/>
        <v>0.23620331769711528</v>
      </c>
      <c r="AT20" s="38">
        <f t="shared" si="61"/>
        <v>2233.2493001780535</v>
      </c>
      <c r="AU20" s="24">
        <f t="shared" si="63"/>
        <v>576</v>
      </c>
      <c r="AV20" s="24">
        <f t="shared" si="64"/>
        <v>0</v>
      </c>
      <c r="AW20" s="24">
        <f t="shared" si="65"/>
        <v>0</v>
      </c>
      <c r="AX20" s="24">
        <f t="shared" si="66"/>
        <v>0</v>
      </c>
      <c r="BA20" s="46">
        <f t="shared" si="15"/>
        <v>43182</v>
      </c>
      <c r="BB20" s="46">
        <f t="shared" si="16"/>
        <v>43340</v>
      </c>
      <c r="BC20" s="46" t="str">
        <f t="shared" si="17"/>
        <v>RH2024bd34-REV1.9</v>
      </c>
      <c r="BD20" s="12" t="str">
        <f t="shared" si="18"/>
        <v>45521</v>
      </c>
      <c r="BE20" s="79" t="str">
        <f t="shared" si="19"/>
        <v>4932</v>
      </c>
      <c r="BF20" s="79">
        <f t="shared" si="20"/>
        <v>560.32253834672383</v>
      </c>
      <c r="BG20" s="79">
        <f t="shared" si="54"/>
        <v>0</v>
      </c>
      <c r="BH20" s="79">
        <f t="shared" si="55"/>
        <v>0</v>
      </c>
      <c r="BI20" s="79">
        <f t="shared" si="21"/>
        <v>0</v>
      </c>
      <c r="BJ20" s="79">
        <f t="shared" si="22"/>
        <v>0</v>
      </c>
      <c r="BK20" s="79">
        <f t="shared" si="23"/>
        <v>0</v>
      </c>
      <c r="BL20" s="79">
        <f t="shared" si="24"/>
        <v>0</v>
      </c>
      <c r="BM20" s="79">
        <f t="shared" si="25"/>
        <v>0</v>
      </c>
      <c r="BN20" s="79">
        <f t="shared" si="26"/>
        <v>0</v>
      </c>
      <c r="BO20" s="79">
        <f t="shared" si="27"/>
        <v>576</v>
      </c>
      <c r="BP20" s="79">
        <f t="shared" si="28"/>
        <v>0</v>
      </c>
      <c r="BQ20" s="79">
        <f t="shared" si="29"/>
        <v>0</v>
      </c>
      <c r="BR20" s="79">
        <f t="shared" si="30"/>
        <v>0</v>
      </c>
      <c r="BS20" s="39">
        <f t="shared" si="56"/>
        <v>0.23620331769711528</v>
      </c>
      <c r="BT20" s="38">
        <f t="shared" si="62"/>
        <v>2233.2493001780535</v>
      </c>
      <c r="BU20" s="79">
        <f t="shared" si="57"/>
        <v>576</v>
      </c>
      <c r="BV20" s="79">
        <f t="shared" si="31"/>
        <v>0</v>
      </c>
      <c r="BW20" s="79">
        <f t="shared" si="32"/>
        <v>0</v>
      </c>
      <c r="BX20" s="79">
        <f t="shared" si="33"/>
        <v>0</v>
      </c>
    </row>
    <row r="21" spans="1:76" x14ac:dyDescent="0.25">
      <c r="A21" s="20">
        <v>43186</v>
      </c>
      <c r="B21" s="77">
        <v>43368</v>
      </c>
      <c r="C21" s="16" t="s">
        <v>1594</v>
      </c>
      <c r="D21" s="34" t="s">
        <v>128</v>
      </c>
      <c r="E21" s="34" t="s">
        <v>83</v>
      </c>
      <c r="F21" s="36">
        <v>21.371909038053573</v>
      </c>
      <c r="G21" s="36"/>
      <c r="H21" s="36">
        <v>21.371909038053573</v>
      </c>
      <c r="I21" s="36"/>
      <c r="J21" s="36"/>
      <c r="K21" s="36"/>
      <c r="L21" s="36"/>
      <c r="M21" s="36"/>
      <c r="N21" s="36"/>
      <c r="O21" s="36">
        <v>40</v>
      </c>
      <c r="P21" s="36"/>
      <c r="Q21" s="36">
        <v>40</v>
      </c>
      <c r="R21" s="36"/>
      <c r="S21" s="36"/>
      <c r="T21" s="36"/>
      <c r="U21" s="36"/>
      <c r="V21" s="36"/>
      <c r="W21" s="36"/>
      <c r="X21" s="36">
        <v>24</v>
      </c>
      <c r="Y21" s="12"/>
      <c r="Z21" s="12"/>
      <c r="AA21" s="46">
        <f t="shared" si="34"/>
        <v>43186</v>
      </c>
      <c r="AB21" s="46">
        <f t="shared" si="58"/>
        <v>43368</v>
      </c>
      <c r="AC21" s="46" t="str">
        <f t="shared" si="59"/>
        <v>NC2040bf34 REV1.8</v>
      </c>
      <c r="AD21" s="12" t="str">
        <f t="shared" si="60"/>
        <v>45542</v>
      </c>
      <c r="AE21" s="24" t="str">
        <f t="shared" si="35"/>
        <v>5006</v>
      </c>
      <c r="AF21" s="24">
        <f t="shared" si="36"/>
        <v>21.371909038053573</v>
      </c>
      <c r="AG21" s="24">
        <f t="shared" si="37"/>
        <v>0</v>
      </c>
      <c r="AH21" s="24">
        <f t="shared" si="38"/>
        <v>21.371909038053573</v>
      </c>
      <c r="AI21" s="24">
        <f t="shared" si="39"/>
        <v>0</v>
      </c>
      <c r="AJ21" s="24">
        <f t="shared" si="40"/>
        <v>0</v>
      </c>
      <c r="AK21" s="24">
        <f t="shared" si="41"/>
        <v>0</v>
      </c>
      <c r="AL21" s="24">
        <f t="shared" si="42"/>
        <v>0</v>
      </c>
      <c r="AM21" s="24">
        <f t="shared" si="43"/>
        <v>0</v>
      </c>
      <c r="AN21" s="24">
        <f t="shared" si="44"/>
        <v>0</v>
      </c>
      <c r="AO21" s="24">
        <f t="shared" si="45"/>
        <v>40</v>
      </c>
      <c r="AP21" s="24">
        <f t="shared" si="46"/>
        <v>0</v>
      </c>
      <c r="AQ21" s="24">
        <f t="shared" si="47"/>
        <v>40</v>
      </c>
      <c r="AR21" s="24">
        <f t="shared" si="48"/>
        <v>0</v>
      </c>
      <c r="AS21" s="39">
        <f t="shared" si="49"/>
        <v>0.23846375311733761</v>
      </c>
      <c r="AT21" s="38">
        <f t="shared" si="61"/>
        <v>2254.6212092161072</v>
      </c>
      <c r="AU21" s="24">
        <f t="shared" si="63"/>
        <v>40</v>
      </c>
      <c r="AV21" s="24">
        <f t="shared" si="64"/>
        <v>0</v>
      </c>
      <c r="AW21" s="24">
        <f t="shared" si="65"/>
        <v>40</v>
      </c>
      <c r="AX21" s="24">
        <f t="shared" si="66"/>
        <v>0</v>
      </c>
      <c r="BA21" s="46">
        <f t="shared" si="15"/>
        <v>43186</v>
      </c>
      <c r="BB21" s="46">
        <f t="shared" si="16"/>
        <v>43368</v>
      </c>
      <c r="BC21" s="46" t="str">
        <f t="shared" si="17"/>
        <v>NC2040bf34 REV1.8</v>
      </c>
      <c r="BD21" s="12" t="str">
        <f t="shared" si="18"/>
        <v>45542</v>
      </c>
      <c r="BE21" s="79" t="str">
        <f t="shared" si="19"/>
        <v>5006</v>
      </c>
      <c r="BF21" s="79">
        <f t="shared" si="20"/>
        <v>21.371909038053573</v>
      </c>
      <c r="BG21" s="79">
        <f t="shared" si="54"/>
        <v>0</v>
      </c>
      <c r="BH21" s="79">
        <f t="shared" si="55"/>
        <v>21.371909038053573</v>
      </c>
      <c r="BI21" s="79">
        <f t="shared" si="21"/>
        <v>0</v>
      </c>
      <c r="BJ21" s="79">
        <f t="shared" si="22"/>
        <v>0</v>
      </c>
      <c r="BK21" s="79">
        <f t="shared" si="23"/>
        <v>0</v>
      </c>
      <c r="BL21" s="79">
        <f t="shared" si="24"/>
        <v>0</v>
      </c>
      <c r="BM21" s="79">
        <f t="shared" si="25"/>
        <v>0</v>
      </c>
      <c r="BN21" s="79">
        <f t="shared" si="26"/>
        <v>0</v>
      </c>
      <c r="BO21" s="79">
        <f t="shared" si="27"/>
        <v>40</v>
      </c>
      <c r="BP21" s="79">
        <f t="shared" si="28"/>
        <v>0</v>
      </c>
      <c r="BQ21" s="79">
        <f t="shared" si="29"/>
        <v>40</v>
      </c>
      <c r="BR21" s="79">
        <f t="shared" si="30"/>
        <v>0</v>
      </c>
      <c r="BS21" s="39">
        <f t="shared" si="56"/>
        <v>0.23846375311733761</v>
      </c>
      <c r="BT21" s="38">
        <f t="shared" si="62"/>
        <v>2254.6212092161072</v>
      </c>
      <c r="BU21" s="79">
        <f t="shared" si="57"/>
        <v>40</v>
      </c>
      <c r="BV21" s="79">
        <f t="shared" si="31"/>
        <v>0</v>
      </c>
      <c r="BW21" s="79">
        <f t="shared" si="32"/>
        <v>40</v>
      </c>
      <c r="BX21" s="79">
        <f t="shared" si="33"/>
        <v>0</v>
      </c>
    </row>
    <row r="22" spans="1:76" x14ac:dyDescent="0.25">
      <c r="A22" s="20">
        <v>43186</v>
      </c>
      <c r="B22" s="77">
        <v>43307</v>
      </c>
      <c r="C22" s="16" t="s">
        <v>1575</v>
      </c>
      <c r="D22" s="34" t="s">
        <v>104</v>
      </c>
      <c r="E22" s="34" t="s">
        <v>14</v>
      </c>
      <c r="F22" s="36">
        <v>609.51614525224772</v>
      </c>
      <c r="G22" s="36"/>
      <c r="H22" s="36"/>
      <c r="I22" s="36"/>
      <c r="J22" s="36"/>
      <c r="K22" s="36"/>
      <c r="L22" s="36"/>
      <c r="M22" s="36"/>
      <c r="N22" s="36"/>
      <c r="O22" s="36">
        <v>670</v>
      </c>
      <c r="P22" s="36"/>
      <c r="Q22" s="36"/>
      <c r="R22" s="36"/>
      <c r="S22" s="36"/>
      <c r="T22" s="36"/>
      <c r="U22" s="36"/>
      <c r="V22" s="36"/>
      <c r="W22" s="36"/>
      <c r="X22" s="36">
        <v>21</v>
      </c>
      <c r="Y22" s="12"/>
      <c r="Z22" s="12"/>
      <c r="AA22" s="46">
        <f t="shared" si="34"/>
        <v>43186</v>
      </c>
      <c r="AB22" s="46">
        <f t="shared" si="58"/>
        <v>43307</v>
      </c>
      <c r="AC22" s="46" t="str">
        <f t="shared" si="59"/>
        <v>NHD379B34 REV1.0</v>
      </c>
      <c r="AD22" s="12" t="str">
        <f t="shared" si="60"/>
        <v>45552</v>
      </c>
      <c r="AE22" s="24" t="str">
        <f t="shared" si="35"/>
        <v>3892</v>
      </c>
      <c r="AF22" s="24">
        <f t="shared" si="36"/>
        <v>609.51614525224772</v>
      </c>
      <c r="AG22" s="24">
        <f t="shared" si="37"/>
        <v>0</v>
      </c>
      <c r="AH22" s="24">
        <f t="shared" si="38"/>
        <v>0</v>
      </c>
      <c r="AI22" s="24">
        <f t="shared" si="39"/>
        <v>0</v>
      </c>
      <c r="AJ22" s="24">
        <f t="shared" si="40"/>
        <v>0</v>
      </c>
      <c r="AK22" s="24">
        <f t="shared" si="41"/>
        <v>0</v>
      </c>
      <c r="AL22" s="24">
        <f t="shared" si="42"/>
        <v>0</v>
      </c>
      <c r="AM22" s="24">
        <f t="shared" si="43"/>
        <v>0</v>
      </c>
      <c r="AN22" s="24">
        <f t="shared" si="44"/>
        <v>0</v>
      </c>
      <c r="AO22" s="24">
        <f t="shared" si="45"/>
        <v>670</v>
      </c>
      <c r="AP22" s="24">
        <f t="shared" si="46"/>
        <v>0</v>
      </c>
      <c r="AQ22" s="24">
        <f t="shared" si="47"/>
        <v>0</v>
      </c>
      <c r="AR22" s="24">
        <f t="shared" si="48"/>
        <v>0</v>
      </c>
      <c r="AS22" s="39">
        <f t="shared" si="49"/>
        <v>0.30293023954456239</v>
      </c>
      <c r="AT22" s="38">
        <f t="shared" si="61"/>
        <v>2864.1373544683547</v>
      </c>
      <c r="AU22" s="24">
        <f t="shared" si="63"/>
        <v>670</v>
      </c>
      <c r="AV22" s="24">
        <f t="shared" si="64"/>
        <v>0</v>
      </c>
      <c r="AW22" s="24">
        <f t="shared" si="65"/>
        <v>0</v>
      </c>
      <c r="AX22" s="24">
        <f t="shared" si="66"/>
        <v>0</v>
      </c>
      <c r="BA22" s="46">
        <f t="shared" si="15"/>
        <v>43186</v>
      </c>
      <c r="BB22" s="46">
        <f t="shared" si="16"/>
        <v>43307</v>
      </c>
      <c r="BC22" s="46" t="str">
        <f t="shared" si="17"/>
        <v>NHD379B34 REV1.0</v>
      </c>
      <c r="BD22" s="12" t="str">
        <f t="shared" si="18"/>
        <v>45552</v>
      </c>
      <c r="BE22" s="79" t="str">
        <f t="shared" si="19"/>
        <v>3892</v>
      </c>
      <c r="BF22" s="79">
        <f t="shared" si="20"/>
        <v>609.51614525224772</v>
      </c>
      <c r="BG22" s="79">
        <f t="shared" si="54"/>
        <v>0</v>
      </c>
      <c r="BH22" s="79">
        <f t="shared" si="55"/>
        <v>0</v>
      </c>
      <c r="BI22" s="79">
        <f t="shared" si="21"/>
        <v>0</v>
      </c>
      <c r="BJ22" s="79">
        <f t="shared" si="22"/>
        <v>0</v>
      </c>
      <c r="BK22" s="79">
        <f t="shared" si="23"/>
        <v>0</v>
      </c>
      <c r="BL22" s="79">
        <f t="shared" si="24"/>
        <v>0</v>
      </c>
      <c r="BM22" s="79">
        <f t="shared" si="25"/>
        <v>0</v>
      </c>
      <c r="BN22" s="79">
        <f t="shared" si="26"/>
        <v>0</v>
      </c>
      <c r="BO22" s="79">
        <f t="shared" si="27"/>
        <v>670</v>
      </c>
      <c r="BP22" s="79">
        <f t="shared" si="28"/>
        <v>0</v>
      </c>
      <c r="BQ22" s="79">
        <f t="shared" si="29"/>
        <v>0</v>
      </c>
      <c r="BR22" s="79">
        <f t="shared" si="30"/>
        <v>0</v>
      </c>
      <c r="BS22" s="39">
        <f t="shared" si="56"/>
        <v>0.30293023954456239</v>
      </c>
      <c r="BT22" s="38">
        <f t="shared" si="62"/>
        <v>2864.1373544683547</v>
      </c>
      <c r="BU22" s="79">
        <f t="shared" si="57"/>
        <v>670</v>
      </c>
      <c r="BV22" s="79">
        <f t="shared" si="31"/>
        <v>0</v>
      </c>
      <c r="BW22" s="79">
        <f t="shared" si="32"/>
        <v>0</v>
      </c>
      <c r="BX22" s="79">
        <f t="shared" si="33"/>
        <v>0</v>
      </c>
    </row>
    <row r="23" spans="1:76" x14ac:dyDescent="0.25">
      <c r="A23" s="20">
        <v>43199</v>
      </c>
      <c r="B23" s="77">
        <v>43343</v>
      </c>
      <c r="C23" s="16" t="s">
        <v>1638</v>
      </c>
      <c r="D23" s="34" t="s">
        <v>117</v>
      </c>
      <c r="E23" s="34" t="s">
        <v>70</v>
      </c>
      <c r="F23" s="36">
        <v>134.28051976327461</v>
      </c>
      <c r="G23" s="36"/>
      <c r="H23" s="36"/>
      <c r="I23" s="36"/>
      <c r="J23" s="36"/>
      <c r="K23" s="36"/>
      <c r="L23" s="36"/>
      <c r="M23" s="36"/>
      <c r="N23" s="36"/>
      <c r="O23" s="36">
        <v>240</v>
      </c>
      <c r="P23" s="36"/>
      <c r="Q23" s="36"/>
      <c r="R23" s="36"/>
      <c r="S23" s="36"/>
      <c r="T23" s="36"/>
      <c r="U23" s="36"/>
      <c r="V23" s="36"/>
      <c r="W23" s="36"/>
      <c r="X23" s="36">
        <v>14</v>
      </c>
      <c r="Y23" s="12"/>
      <c r="Z23" s="12"/>
      <c r="AA23" s="46">
        <f t="shared" si="34"/>
        <v>43199</v>
      </c>
      <c r="AB23" s="46">
        <f t="shared" si="58"/>
        <v>43343</v>
      </c>
      <c r="AC23" s="46" t="str">
        <f t="shared" si="59"/>
        <v>ND2057bz24-Rev 1.2</v>
      </c>
      <c r="AD23" s="12" t="str">
        <f t="shared" si="60"/>
        <v>45668</v>
      </c>
      <c r="AE23" s="24" t="str">
        <f t="shared" si="35"/>
        <v>5404</v>
      </c>
      <c r="AF23" s="24">
        <f t="shared" si="36"/>
        <v>134.28051976327461</v>
      </c>
      <c r="AG23" s="24">
        <f t="shared" si="37"/>
        <v>0</v>
      </c>
      <c r="AH23" s="24">
        <f t="shared" si="38"/>
        <v>0</v>
      </c>
      <c r="AI23" s="24">
        <f t="shared" si="39"/>
        <v>0</v>
      </c>
      <c r="AJ23" s="24">
        <f t="shared" si="40"/>
        <v>0</v>
      </c>
      <c r="AK23" s="24">
        <f t="shared" si="41"/>
        <v>0</v>
      </c>
      <c r="AL23" s="24">
        <f t="shared" si="42"/>
        <v>0</v>
      </c>
      <c r="AM23" s="24">
        <f t="shared" si="43"/>
        <v>0</v>
      </c>
      <c r="AN23" s="24">
        <f t="shared" si="44"/>
        <v>0</v>
      </c>
      <c r="AO23" s="24">
        <f t="shared" si="45"/>
        <v>240</v>
      </c>
      <c r="AP23" s="24">
        <f t="shared" si="46"/>
        <v>0</v>
      </c>
      <c r="AQ23" s="24">
        <f t="shared" si="47"/>
        <v>0</v>
      </c>
      <c r="AR23" s="24">
        <f t="shared" si="48"/>
        <v>0</v>
      </c>
      <c r="AS23" s="39">
        <f t="shared" si="49"/>
        <v>0.31713264151896342</v>
      </c>
      <c r="AT23" s="38">
        <f t="shared" si="61"/>
        <v>2998.4178742316294</v>
      </c>
      <c r="AU23" s="24">
        <f t="shared" si="63"/>
        <v>240</v>
      </c>
      <c r="AV23" s="24">
        <f t="shared" si="64"/>
        <v>0</v>
      </c>
      <c r="AW23" s="24">
        <f t="shared" si="65"/>
        <v>0</v>
      </c>
      <c r="AX23" s="24">
        <f t="shared" si="66"/>
        <v>0</v>
      </c>
      <c r="BA23" s="46">
        <f t="shared" si="15"/>
        <v>43199</v>
      </c>
      <c r="BB23" s="46">
        <f t="shared" si="16"/>
        <v>43343</v>
      </c>
      <c r="BC23" s="46" t="str">
        <f t="shared" si="17"/>
        <v>ND2057bz24-Rev 1.2</v>
      </c>
      <c r="BD23" s="12" t="str">
        <f t="shared" si="18"/>
        <v>45668</v>
      </c>
      <c r="BE23" s="79" t="str">
        <f t="shared" si="19"/>
        <v>5404</v>
      </c>
      <c r="BF23" s="79">
        <f t="shared" si="20"/>
        <v>134.28051976327461</v>
      </c>
      <c r="BG23" s="79">
        <f t="shared" si="54"/>
        <v>0</v>
      </c>
      <c r="BH23" s="79">
        <f t="shared" si="55"/>
        <v>0</v>
      </c>
      <c r="BI23" s="79">
        <f t="shared" si="21"/>
        <v>0</v>
      </c>
      <c r="BJ23" s="79">
        <f t="shared" si="22"/>
        <v>0</v>
      </c>
      <c r="BK23" s="79">
        <f t="shared" si="23"/>
        <v>0</v>
      </c>
      <c r="BL23" s="79">
        <f t="shared" si="24"/>
        <v>0</v>
      </c>
      <c r="BM23" s="79">
        <f t="shared" si="25"/>
        <v>0</v>
      </c>
      <c r="BN23" s="79">
        <f t="shared" si="26"/>
        <v>0</v>
      </c>
      <c r="BO23" s="79">
        <f t="shared" si="27"/>
        <v>240</v>
      </c>
      <c r="BP23" s="79">
        <f t="shared" si="28"/>
        <v>0</v>
      </c>
      <c r="BQ23" s="79">
        <f t="shared" si="29"/>
        <v>0</v>
      </c>
      <c r="BR23" s="79">
        <f t="shared" si="30"/>
        <v>0</v>
      </c>
      <c r="BS23" s="39">
        <f t="shared" si="56"/>
        <v>0.31713264151896342</v>
      </c>
      <c r="BT23" s="38">
        <f t="shared" si="62"/>
        <v>2998.4178742316294</v>
      </c>
      <c r="BU23" s="79">
        <f t="shared" si="57"/>
        <v>240</v>
      </c>
      <c r="BV23" s="79">
        <f t="shared" si="31"/>
        <v>0</v>
      </c>
      <c r="BW23" s="79">
        <f t="shared" si="32"/>
        <v>0</v>
      </c>
      <c r="BX23" s="79">
        <f t="shared" si="33"/>
        <v>0</v>
      </c>
    </row>
    <row r="24" spans="1:76" x14ac:dyDescent="0.25">
      <c r="A24" s="20">
        <v>43200</v>
      </c>
      <c r="B24" s="77">
        <v>43410</v>
      </c>
      <c r="C24" s="16" t="s">
        <v>1614</v>
      </c>
      <c r="D24" s="34" t="s">
        <v>153</v>
      </c>
      <c r="E24" s="34" t="s">
        <v>45</v>
      </c>
      <c r="F24" s="36">
        <v>17.54984228420718</v>
      </c>
      <c r="G24" s="36"/>
      <c r="H24" s="36"/>
      <c r="I24" s="36"/>
      <c r="J24" s="36"/>
      <c r="K24" s="36"/>
      <c r="L24" s="36"/>
      <c r="M24" s="36"/>
      <c r="N24" s="36">
        <v>17.54984228420718</v>
      </c>
      <c r="O24" s="36">
        <v>25</v>
      </c>
      <c r="P24" s="36"/>
      <c r="Q24" s="36"/>
      <c r="R24" s="36"/>
      <c r="S24" s="36"/>
      <c r="T24" s="36"/>
      <c r="U24" s="36"/>
      <c r="V24" s="36"/>
      <c r="W24" s="36">
        <v>25</v>
      </c>
      <c r="X24" s="36">
        <v>18</v>
      </c>
      <c r="Y24" s="12"/>
      <c r="Z24" s="12"/>
      <c r="AA24" s="46">
        <f t="shared" ref="AA24:AA40" si="67">A24</f>
        <v>43200</v>
      </c>
      <c r="AB24" s="46">
        <f t="shared" ref="AB24:AB40" si="68">B24</f>
        <v>43410</v>
      </c>
      <c r="AC24" s="46" t="str">
        <f t="shared" ref="AC24:AC40" si="69">C24</f>
        <v>ND2037cd31 Rev1.2</v>
      </c>
      <c r="AD24" s="12" t="str">
        <f t="shared" ref="AD24:AD40" si="70">D24</f>
        <v>45681</v>
      </c>
      <c r="AE24" s="24" t="str">
        <f t="shared" ref="AE24:AE40" si="71">E24</f>
        <v>6607</v>
      </c>
      <c r="AF24" s="24">
        <f t="shared" ref="AF24:AF40" si="72">F24</f>
        <v>17.54984228420718</v>
      </c>
      <c r="AG24" s="24">
        <f t="shared" ref="AG24:AG40" si="73">G24</f>
        <v>0</v>
      </c>
      <c r="AH24" s="24">
        <f t="shared" ref="AH24:AH40" si="74">H24</f>
        <v>0</v>
      </c>
      <c r="AI24" s="24">
        <f t="shared" ref="AI24:AI40" si="75">I24</f>
        <v>0</v>
      </c>
      <c r="AJ24" s="24">
        <f t="shared" ref="AJ24:AJ40" si="76">J24</f>
        <v>0</v>
      </c>
      <c r="AK24" s="24">
        <f t="shared" ref="AK24:AK40" si="77">K24</f>
        <v>0</v>
      </c>
      <c r="AL24" s="24">
        <f t="shared" ref="AL24:AL40" si="78">L24</f>
        <v>0</v>
      </c>
      <c r="AM24" s="24">
        <f t="shared" ref="AM24:AM40" si="79">M24</f>
        <v>0</v>
      </c>
      <c r="AN24" s="24">
        <f t="shared" ref="AN24:AN40" si="80">N24</f>
        <v>17.54984228420718</v>
      </c>
      <c r="AO24" s="24">
        <f t="shared" ref="AO24:AO40" si="81">O24</f>
        <v>25</v>
      </c>
      <c r="AP24" s="24">
        <f t="shared" ref="AP24:AP40" si="82">P24</f>
        <v>0</v>
      </c>
      <c r="AQ24" s="24">
        <f t="shared" ref="AQ24:AQ40" si="83">Q24</f>
        <v>0</v>
      </c>
      <c r="AR24" s="24">
        <f t="shared" ref="AR24:AR40" si="84">R24</f>
        <v>0</v>
      </c>
      <c r="AS24" s="39">
        <f t="shared" si="49"/>
        <v>0.31898882970729525</v>
      </c>
      <c r="AT24" s="38">
        <f t="shared" ref="AT24:AT40" si="85">AT23+AF24</f>
        <v>3015.9677165158364</v>
      </c>
      <c r="AU24" s="24">
        <f t="shared" si="63"/>
        <v>25</v>
      </c>
      <c r="AV24" s="24">
        <f t="shared" si="64"/>
        <v>0</v>
      </c>
      <c r="AW24" s="24">
        <f t="shared" si="65"/>
        <v>0</v>
      </c>
      <c r="AX24" s="24">
        <f t="shared" si="66"/>
        <v>0</v>
      </c>
      <c r="BA24" s="46">
        <f t="shared" si="15"/>
        <v>43200</v>
      </c>
      <c r="BB24" s="46">
        <f t="shared" si="16"/>
        <v>43410</v>
      </c>
      <c r="BC24" s="46" t="str">
        <f t="shared" si="17"/>
        <v>ND2037cd31 Rev1.2</v>
      </c>
      <c r="BD24" s="12" t="str">
        <f t="shared" si="18"/>
        <v>45681</v>
      </c>
      <c r="BE24" s="79" t="str">
        <f t="shared" si="19"/>
        <v>6607</v>
      </c>
      <c r="BF24" s="79">
        <f t="shared" si="20"/>
        <v>17.54984228420718</v>
      </c>
      <c r="BG24" s="79">
        <f t="shared" si="54"/>
        <v>0</v>
      </c>
      <c r="BH24" s="79">
        <f t="shared" si="55"/>
        <v>0</v>
      </c>
      <c r="BI24" s="79">
        <f t="shared" si="21"/>
        <v>0</v>
      </c>
      <c r="BJ24" s="79">
        <f t="shared" si="22"/>
        <v>0</v>
      </c>
      <c r="BK24" s="79">
        <f t="shared" si="23"/>
        <v>0</v>
      </c>
      <c r="BL24" s="79">
        <f t="shared" si="24"/>
        <v>0</v>
      </c>
      <c r="BM24" s="79">
        <f t="shared" si="25"/>
        <v>0</v>
      </c>
      <c r="BN24" s="79">
        <f t="shared" si="26"/>
        <v>17.54984228420718</v>
      </c>
      <c r="BO24" s="79">
        <f t="shared" si="27"/>
        <v>25</v>
      </c>
      <c r="BP24" s="79">
        <f t="shared" si="28"/>
        <v>0</v>
      </c>
      <c r="BQ24" s="79">
        <f t="shared" si="29"/>
        <v>0</v>
      </c>
      <c r="BR24" s="79">
        <f t="shared" si="30"/>
        <v>0</v>
      </c>
      <c r="BS24" s="39">
        <f t="shared" si="56"/>
        <v>0.31898882970729525</v>
      </c>
      <c r="BT24" s="38">
        <f t="shared" si="62"/>
        <v>3015.9677165158364</v>
      </c>
      <c r="BU24" s="79">
        <f t="shared" si="57"/>
        <v>25</v>
      </c>
      <c r="BV24" s="79">
        <f t="shared" si="31"/>
        <v>0</v>
      </c>
      <c r="BW24" s="79">
        <f t="shared" si="32"/>
        <v>0</v>
      </c>
      <c r="BX24" s="79">
        <f t="shared" si="33"/>
        <v>0</v>
      </c>
    </row>
    <row r="25" spans="1:76" x14ac:dyDescent="0.25">
      <c r="A25" s="20">
        <v>43200</v>
      </c>
      <c r="B25" s="77">
        <v>43495</v>
      </c>
      <c r="C25" s="16" t="s">
        <v>1604</v>
      </c>
      <c r="D25" s="34" t="s">
        <v>177</v>
      </c>
      <c r="E25" s="34" t="s">
        <v>28</v>
      </c>
      <c r="F25" s="36">
        <v>114.66655215324893</v>
      </c>
      <c r="G25" s="36">
        <v>114.66655215324893</v>
      </c>
      <c r="H25" s="36"/>
      <c r="I25" s="36"/>
      <c r="J25" s="36"/>
      <c r="K25" s="36">
        <v>114.66655215324893</v>
      </c>
      <c r="L25" s="36"/>
      <c r="M25" s="36"/>
      <c r="N25" s="36"/>
      <c r="O25" s="36">
        <v>200</v>
      </c>
      <c r="P25" s="36">
        <v>200</v>
      </c>
      <c r="Q25" s="36"/>
      <c r="R25" s="36"/>
      <c r="S25" s="36"/>
      <c r="T25" s="36">
        <v>200</v>
      </c>
      <c r="U25" s="36"/>
      <c r="V25" s="36"/>
      <c r="W25" s="36"/>
      <c r="X25" s="36">
        <v>35</v>
      </c>
      <c r="Y25" s="12"/>
      <c r="Z25" s="12"/>
      <c r="AA25" s="46">
        <f t="shared" si="67"/>
        <v>43200</v>
      </c>
      <c r="AB25" s="46">
        <f t="shared" si="68"/>
        <v>43495</v>
      </c>
      <c r="AC25" s="46" t="str">
        <f t="shared" si="69"/>
        <v>ND2017ai29-REV1.2</v>
      </c>
      <c r="AD25" s="12" t="str">
        <f t="shared" si="70"/>
        <v>45696</v>
      </c>
      <c r="AE25" s="24" t="str">
        <f t="shared" si="71"/>
        <v>4350</v>
      </c>
      <c r="AF25" s="24">
        <f t="shared" si="72"/>
        <v>114.66655215324893</v>
      </c>
      <c r="AG25" s="24">
        <f t="shared" si="73"/>
        <v>114.66655215324893</v>
      </c>
      <c r="AH25" s="24">
        <f t="shared" si="74"/>
        <v>0</v>
      </c>
      <c r="AI25" s="24">
        <f t="shared" si="75"/>
        <v>0</v>
      </c>
      <c r="AJ25" s="24">
        <f t="shared" si="76"/>
        <v>0</v>
      </c>
      <c r="AK25" s="24">
        <f t="shared" si="77"/>
        <v>114.66655215324893</v>
      </c>
      <c r="AL25" s="24">
        <f t="shared" si="78"/>
        <v>0</v>
      </c>
      <c r="AM25" s="24">
        <f t="shared" si="79"/>
        <v>0</v>
      </c>
      <c r="AN25" s="24">
        <f t="shared" si="80"/>
        <v>0</v>
      </c>
      <c r="AO25" s="24">
        <f t="shared" si="81"/>
        <v>200</v>
      </c>
      <c r="AP25" s="24">
        <f t="shared" si="82"/>
        <v>200</v>
      </c>
      <c r="AQ25" s="24">
        <f t="shared" si="83"/>
        <v>0</v>
      </c>
      <c r="AR25" s="24">
        <f t="shared" si="84"/>
        <v>0</v>
      </c>
      <c r="AS25" s="39">
        <f t="shared" si="49"/>
        <v>0.33111672785343027</v>
      </c>
      <c r="AT25" s="38">
        <f t="shared" si="85"/>
        <v>3130.6342686690855</v>
      </c>
      <c r="AU25" s="24">
        <f t="shared" si="63"/>
        <v>200</v>
      </c>
      <c r="AV25" s="24">
        <f t="shared" si="64"/>
        <v>200</v>
      </c>
      <c r="AW25" s="24">
        <f t="shared" si="65"/>
        <v>0</v>
      </c>
      <c r="AX25" s="24">
        <f t="shared" si="66"/>
        <v>0</v>
      </c>
      <c r="BA25" s="46">
        <f t="shared" si="15"/>
        <v>43200</v>
      </c>
      <c r="BB25" s="46">
        <f t="shared" si="16"/>
        <v>43495</v>
      </c>
      <c r="BC25" s="46" t="str">
        <f t="shared" si="17"/>
        <v>ND2017ai29-REV1.2</v>
      </c>
      <c r="BD25" s="12" t="str">
        <f t="shared" si="18"/>
        <v>45696</v>
      </c>
      <c r="BE25" s="79" t="str">
        <f t="shared" si="19"/>
        <v>4350</v>
      </c>
      <c r="BF25" s="79">
        <f t="shared" si="20"/>
        <v>114.66655215324893</v>
      </c>
      <c r="BG25" s="79">
        <f t="shared" si="54"/>
        <v>114.66655215324893</v>
      </c>
      <c r="BH25" s="79">
        <f t="shared" si="55"/>
        <v>0</v>
      </c>
      <c r="BI25" s="79">
        <f t="shared" si="21"/>
        <v>0</v>
      </c>
      <c r="BJ25" s="79">
        <f t="shared" si="22"/>
        <v>0</v>
      </c>
      <c r="BK25" s="79">
        <f t="shared" si="23"/>
        <v>114.66655215324893</v>
      </c>
      <c r="BL25" s="79">
        <f t="shared" si="24"/>
        <v>0</v>
      </c>
      <c r="BM25" s="79">
        <f t="shared" si="25"/>
        <v>0</v>
      </c>
      <c r="BN25" s="79">
        <f t="shared" si="26"/>
        <v>0</v>
      </c>
      <c r="BO25" s="79">
        <f t="shared" si="27"/>
        <v>200</v>
      </c>
      <c r="BP25" s="79">
        <f t="shared" si="28"/>
        <v>200</v>
      </c>
      <c r="BQ25" s="79">
        <f t="shared" si="29"/>
        <v>0</v>
      </c>
      <c r="BR25" s="79">
        <f t="shared" si="30"/>
        <v>0</v>
      </c>
      <c r="BS25" s="39">
        <f t="shared" si="56"/>
        <v>0.33111672785343027</v>
      </c>
      <c r="BT25" s="38">
        <f t="shared" si="62"/>
        <v>3130.6342686690855</v>
      </c>
      <c r="BU25" s="79">
        <f t="shared" si="57"/>
        <v>200</v>
      </c>
      <c r="BV25" s="79">
        <f t="shared" si="31"/>
        <v>200</v>
      </c>
      <c r="BW25" s="79">
        <f t="shared" si="32"/>
        <v>0</v>
      </c>
      <c r="BX25" s="79">
        <f t="shared" si="33"/>
        <v>0</v>
      </c>
    </row>
    <row r="26" spans="1:76" x14ac:dyDescent="0.25">
      <c r="A26" s="20">
        <v>43206</v>
      </c>
      <c r="B26" s="77">
        <v>43434</v>
      </c>
      <c r="C26" s="16" t="s">
        <v>1760</v>
      </c>
      <c r="D26" s="34" t="s">
        <v>163</v>
      </c>
      <c r="E26" s="34" t="s">
        <v>101</v>
      </c>
      <c r="F26" s="36">
        <v>238.79614304950525</v>
      </c>
      <c r="G26" s="36"/>
      <c r="H26" s="36"/>
      <c r="I26" s="36"/>
      <c r="J26" s="36">
        <v>122.05136200308047</v>
      </c>
      <c r="K26" s="36"/>
      <c r="L26" s="36"/>
      <c r="M26" s="36"/>
      <c r="N26" s="36"/>
      <c r="O26" s="36">
        <v>270</v>
      </c>
      <c r="P26" s="36"/>
      <c r="Q26" s="36"/>
      <c r="R26" s="36"/>
      <c r="S26" s="36">
        <v>138</v>
      </c>
      <c r="T26" s="36"/>
      <c r="U26" s="36"/>
      <c r="V26" s="36"/>
      <c r="W26" s="36"/>
      <c r="X26" s="36">
        <v>17</v>
      </c>
      <c r="Y26" s="12"/>
      <c r="Z26" s="12"/>
      <c r="AA26" s="46">
        <f t="shared" si="67"/>
        <v>43206</v>
      </c>
      <c r="AB26" s="46">
        <f t="shared" si="68"/>
        <v>43434</v>
      </c>
      <c r="AC26" s="46" t="str">
        <f t="shared" si="69"/>
        <v>RH2024bf34-REV2.0</v>
      </c>
      <c r="AD26" s="12" t="str">
        <f t="shared" si="70"/>
        <v>45745</v>
      </c>
      <c r="AE26" s="24" t="str">
        <f t="shared" si="71"/>
        <v>4059</v>
      </c>
      <c r="AF26" s="24">
        <f t="shared" si="72"/>
        <v>238.79614304950525</v>
      </c>
      <c r="AG26" s="24">
        <f t="shared" si="73"/>
        <v>0</v>
      </c>
      <c r="AH26" s="24">
        <f t="shared" si="74"/>
        <v>0</v>
      </c>
      <c r="AI26" s="24">
        <f t="shared" si="75"/>
        <v>0</v>
      </c>
      <c r="AJ26" s="24">
        <f t="shared" si="76"/>
        <v>122.05136200308047</v>
      </c>
      <c r="AK26" s="24">
        <f t="shared" si="77"/>
        <v>0</v>
      </c>
      <c r="AL26" s="24">
        <f t="shared" si="78"/>
        <v>0</v>
      </c>
      <c r="AM26" s="24">
        <f t="shared" si="79"/>
        <v>0</v>
      </c>
      <c r="AN26" s="24">
        <f t="shared" si="80"/>
        <v>0</v>
      </c>
      <c r="AO26" s="24">
        <f t="shared" si="81"/>
        <v>270</v>
      </c>
      <c r="AP26" s="24">
        <f t="shared" si="82"/>
        <v>0</v>
      </c>
      <c r="AQ26" s="24">
        <f t="shared" si="83"/>
        <v>0</v>
      </c>
      <c r="AR26" s="24">
        <f t="shared" si="84"/>
        <v>0</v>
      </c>
      <c r="AS26" s="39">
        <f t="shared" si="49"/>
        <v>0.3563733981396679</v>
      </c>
      <c r="AT26" s="38">
        <f t="shared" si="85"/>
        <v>3369.4304117185907</v>
      </c>
      <c r="AU26" s="24">
        <f t="shared" si="63"/>
        <v>270</v>
      </c>
      <c r="AV26" s="24">
        <f t="shared" si="64"/>
        <v>0</v>
      </c>
      <c r="AW26" s="24">
        <f t="shared" si="65"/>
        <v>0</v>
      </c>
      <c r="AX26" s="24">
        <f t="shared" si="66"/>
        <v>0</v>
      </c>
      <c r="BA26" s="46">
        <f t="shared" si="15"/>
        <v>43206</v>
      </c>
      <c r="BB26" s="46">
        <f t="shared" si="16"/>
        <v>43434</v>
      </c>
      <c r="BC26" s="46" t="str">
        <f t="shared" si="17"/>
        <v>RH2024bf34-REV2.0</v>
      </c>
      <c r="BD26" s="12" t="str">
        <f t="shared" si="18"/>
        <v>45745</v>
      </c>
      <c r="BE26" s="79" t="str">
        <f t="shared" si="19"/>
        <v>4059</v>
      </c>
      <c r="BF26" s="79">
        <f t="shared" si="20"/>
        <v>238.79614304950525</v>
      </c>
      <c r="BG26" s="79">
        <f t="shared" si="54"/>
        <v>0</v>
      </c>
      <c r="BH26" s="79">
        <f t="shared" si="55"/>
        <v>0</v>
      </c>
      <c r="BI26" s="79">
        <f t="shared" si="21"/>
        <v>0</v>
      </c>
      <c r="BJ26" s="79">
        <f t="shared" si="22"/>
        <v>122.05136200308047</v>
      </c>
      <c r="BK26" s="79">
        <f t="shared" si="23"/>
        <v>0</v>
      </c>
      <c r="BL26" s="79">
        <f t="shared" si="24"/>
        <v>0</v>
      </c>
      <c r="BM26" s="79">
        <f t="shared" si="25"/>
        <v>0</v>
      </c>
      <c r="BN26" s="79">
        <f t="shared" si="26"/>
        <v>0</v>
      </c>
      <c r="BO26" s="79">
        <f t="shared" si="27"/>
        <v>270</v>
      </c>
      <c r="BP26" s="79">
        <f t="shared" si="28"/>
        <v>0</v>
      </c>
      <c r="BQ26" s="79">
        <f t="shared" si="29"/>
        <v>0</v>
      </c>
      <c r="BR26" s="79">
        <f t="shared" si="30"/>
        <v>0</v>
      </c>
      <c r="BS26" s="39">
        <f t="shared" si="56"/>
        <v>0.3563733981396679</v>
      </c>
      <c r="BT26" s="38">
        <f t="shared" si="62"/>
        <v>3369.4304117185907</v>
      </c>
      <c r="BU26" s="79">
        <f t="shared" si="57"/>
        <v>270</v>
      </c>
      <c r="BV26" s="79">
        <f t="shared" si="31"/>
        <v>0</v>
      </c>
      <c r="BW26" s="79">
        <f t="shared" si="32"/>
        <v>0</v>
      </c>
      <c r="BX26" s="79">
        <f t="shared" si="33"/>
        <v>0</v>
      </c>
    </row>
    <row r="27" spans="1:76" x14ac:dyDescent="0.25">
      <c r="A27" s="20">
        <v>43216</v>
      </c>
      <c r="B27" s="77">
        <v>43360</v>
      </c>
      <c r="C27" s="16" t="s">
        <v>1589</v>
      </c>
      <c r="D27" s="34" t="s">
        <v>122</v>
      </c>
      <c r="E27" s="34" t="s">
        <v>30</v>
      </c>
      <c r="F27" s="36">
        <v>92.851518127902622</v>
      </c>
      <c r="G27" s="36"/>
      <c r="H27" s="36"/>
      <c r="I27" s="36"/>
      <c r="J27" s="36"/>
      <c r="K27" s="36"/>
      <c r="L27" s="36"/>
      <c r="M27" s="36"/>
      <c r="N27" s="36"/>
      <c r="O27" s="36">
        <v>150</v>
      </c>
      <c r="P27" s="36"/>
      <c r="Q27" s="36"/>
      <c r="R27" s="36"/>
      <c r="S27" s="36"/>
      <c r="T27" s="36"/>
      <c r="U27" s="36"/>
      <c r="V27" s="36"/>
      <c r="W27" s="36"/>
      <c r="X27" s="36">
        <v>11</v>
      </c>
      <c r="Y27" s="12"/>
      <c r="Z27" s="12"/>
      <c r="AA27" s="46">
        <f t="shared" si="67"/>
        <v>43216</v>
      </c>
      <c r="AB27" s="46">
        <f t="shared" si="68"/>
        <v>43360</v>
      </c>
      <c r="AC27" s="46" t="str">
        <f t="shared" si="69"/>
        <v>NC2040bc34 REV1.3</v>
      </c>
      <c r="AD27" s="12" t="str">
        <f t="shared" si="70"/>
        <v>45853</v>
      </c>
      <c r="AE27" s="24" t="str">
        <f t="shared" si="71"/>
        <v>3028</v>
      </c>
      <c r="AF27" s="24">
        <f t="shared" si="72"/>
        <v>92.851518127902622</v>
      </c>
      <c r="AG27" s="24">
        <f t="shared" si="73"/>
        <v>0</v>
      </c>
      <c r="AH27" s="24">
        <f t="shared" si="74"/>
        <v>0</v>
      </c>
      <c r="AI27" s="24">
        <f t="shared" si="75"/>
        <v>0</v>
      </c>
      <c r="AJ27" s="24">
        <f t="shared" si="76"/>
        <v>0</v>
      </c>
      <c r="AK27" s="24">
        <f t="shared" si="77"/>
        <v>0</v>
      </c>
      <c r="AL27" s="24">
        <f t="shared" si="78"/>
        <v>0</v>
      </c>
      <c r="AM27" s="24">
        <f t="shared" si="79"/>
        <v>0</v>
      </c>
      <c r="AN27" s="24">
        <f t="shared" si="80"/>
        <v>0</v>
      </c>
      <c r="AO27" s="24">
        <f t="shared" si="81"/>
        <v>150</v>
      </c>
      <c r="AP27" s="24">
        <f t="shared" si="82"/>
        <v>0</v>
      </c>
      <c r="AQ27" s="24">
        <f t="shared" si="83"/>
        <v>0</v>
      </c>
      <c r="AR27" s="24">
        <f t="shared" si="84"/>
        <v>0</v>
      </c>
      <c r="AS27" s="39">
        <f t="shared" si="49"/>
        <v>0.36619399301605532</v>
      </c>
      <c r="AT27" s="38">
        <f t="shared" si="85"/>
        <v>3462.2819298464933</v>
      </c>
      <c r="AU27" s="24">
        <f t="shared" si="63"/>
        <v>150</v>
      </c>
      <c r="AV27" s="24">
        <f t="shared" si="64"/>
        <v>0</v>
      </c>
      <c r="AW27" s="24">
        <f t="shared" si="65"/>
        <v>0</v>
      </c>
      <c r="AX27" s="24">
        <f t="shared" si="66"/>
        <v>0</v>
      </c>
      <c r="BA27" s="46">
        <f t="shared" si="15"/>
        <v>43216</v>
      </c>
      <c r="BB27" s="46">
        <f t="shared" si="16"/>
        <v>43360</v>
      </c>
      <c r="BC27" s="46" t="str">
        <f t="shared" si="17"/>
        <v>NC2040bc34 REV1.3</v>
      </c>
      <c r="BD27" s="12" t="str">
        <f t="shared" si="18"/>
        <v>45853</v>
      </c>
      <c r="BE27" s="79" t="str">
        <f t="shared" si="19"/>
        <v>3028</v>
      </c>
      <c r="BF27" s="79">
        <f t="shared" si="20"/>
        <v>92.851518127902622</v>
      </c>
      <c r="BG27" s="79">
        <f t="shared" si="54"/>
        <v>0</v>
      </c>
      <c r="BH27" s="79">
        <f t="shared" si="55"/>
        <v>0</v>
      </c>
      <c r="BI27" s="79">
        <f t="shared" si="21"/>
        <v>0</v>
      </c>
      <c r="BJ27" s="79">
        <f t="shared" si="22"/>
        <v>0</v>
      </c>
      <c r="BK27" s="79">
        <f t="shared" si="23"/>
        <v>0</v>
      </c>
      <c r="BL27" s="79">
        <f t="shared" si="24"/>
        <v>0</v>
      </c>
      <c r="BM27" s="79">
        <f t="shared" si="25"/>
        <v>0</v>
      </c>
      <c r="BN27" s="79">
        <f t="shared" si="26"/>
        <v>0</v>
      </c>
      <c r="BO27" s="79">
        <f t="shared" si="27"/>
        <v>150</v>
      </c>
      <c r="BP27" s="79">
        <f t="shared" si="28"/>
        <v>0</v>
      </c>
      <c r="BQ27" s="79">
        <f t="shared" si="29"/>
        <v>0</v>
      </c>
      <c r="BR27" s="79">
        <f t="shared" si="30"/>
        <v>0</v>
      </c>
      <c r="BS27" s="39">
        <f t="shared" si="56"/>
        <v>0.36619399301605532</v>
      </c>
      <c r="BT27" s="38">
        <f t="shared" si="62"/>
        <v>3462.2819298464933</v>
      </c>
      <c r="BU27" s="79">
        <f t="shared" si="57"/>
        <v>150</v>
      </c>
      <c r="BV27" s="79">
        <f t="shared" si="31"/>
        <v>0</v>
      </c>
      <c r="BW27" s="79">
        <f t="shared" si="32"/>
        <v>0</v>
      </c>
      <c r="BX27" s="79">
        <f t="shared" si="33"/>
        <v>0</v>
      </c>
    </row>
    <row r="28" spans="1:76" x14ac:dyDescent="0.25">
      <c r="A28" s="20">
        <v>43220</v>
      </c>
      <c r="B28" s="77">
        <v>43612</v>
      </c>
      <c r="C28" s="16" t="s">
        <v>1746</v>
      </c>
      <c r="D28" s="34" t="s">
        <v>191</v>
      </c>
      <c r="E28" s="34" t="s">
        <v>192</v>
      </c>
      <c r="F28" s="36">
        <v>13.288290173353811</v>
      </c>
      <c r="G28" s="36"/>
      <c r="H28" s="36"/>
      <c r="I28" s="36"/>
      <c r="J28" s="36"/>
      <c r="K28" s="36"/>
      <c r="L28" s="36"/>
      <c r="M28" s="36"/>
      <c r="N28" s="36">
        <v>13.288290173353811</v>
      </c>
      <c r="O28" s="36">
        <v>12</v>
      </c>
      <c r="P28" s="36"/>
      <c r="Q28" s="36"/>
      <c r="R28" s="36"/>
      <c r="S28" s="36"/>
      <c r="T28" s="36"/>
      <c r="U28" s="36"/>
      <c r="V28" s="36"/>
      <c r="W28" s="36">
        <v>12</v>
      </c>
      <c r="X28" s="36">
        <v>11</v>
      </c>
      <c r="Y28" s="12"/>
      <c r="Z28" s="12"/>
      <c r="AA28" s="46">
        <f t="shared" si="67"/>
        <v>43220</v>
      </c>
      <c r="AB28" s="46">
        <f t="shared" si="68"/>
        <v>43612</v>
      </c>
      <c r="AC28" s="46" t="str">
        <f t="shared" si="69"/>
        <v>NL2054bf22 Rev4.2</v>
      </c>
      <c r="AD28" s="12" t="str">
        <f t="shared" si="70"/>
        <v>45869</v>
      </c>
      <c r="AE28" s="24" t="str">
        <f t="shared" si="71"/>
        <v>4250</v>
      </c>
      <c r="AF28" s="24">
        <f t="shared" si="72"/>
        <v>13.288290173353811</v>
      </c>
      <c r="AG28" s="24">
        <f t="shared" si="73"/>
        <v>0</v>
      </c>
      <c r="AH28" s="24">
        <f t="shared" si="74"/>
        <v>0</v>
      </c>
      <c r="AI28" s="24">
        <f t="shared" si="75"/>
        <v>0</v>
      </c>
      <c r="AJ28" s="24">
        <f t="shared" si="76"/>
        <v>0</v>
      </c>
      <c r="AK28" s="24">
        <f t="shared" si="77"/>
        <v>0</v>
      </c>
      <c r="AL28" s="24">
        <f t="shared" si="78"/>
        <v>0</v>
      </c>
      <c r="AM28" s="24">
        <f t="shared" si="79"/>
        <v>0</v>
      </c>
      <c r="AN28" s="24">
        <f t="shared" si="80"/>
        <v>13.288290173353811</v>
      </c>
      <c r="AO28" s="24">
        <f t="shared" si="81"/>
        <v>12</v>
      </c>
      <c r="AP28" s="24">
        <f t="shared" si="82"/>
        <v>0</v>
      </c>
      <c r="AQ28" s="24">
        <f t="shared" si="83"/>
        <v>0</v>
      </c>
      <c r="AR28" s="24">
        <f t="shared" si="84"/>
        <v>0</v>
      </c>
      <c r="AS28" s="39">
        <f t="shared" si="49"/>
        <v>0.36759945107450759</v>
      </c>
      <c r="AT28" s="38">
        <f t="shared" si="85"/>
        <v>3475.5702200198471</v>
      </c>
      <c r="AU28" s="24">
        <f t="shared" si="63"/>
        <v>12</v>
      </c>
      <c r="AV28" s="24">
        <f t="shared" si="64"/>
        <v>0</v>
      </c>
      <c r="AW28" s="24">
        <f t="shared" si="65"/>
        <v>0</v>
      </c>
      <c r="AX28" s="24">
        <f t="shared" si="66"/>
        <v>0</v>
      </c>
      <c r="BA28" s="46">
        <f t="shared" si="15"/>
        <v>43220</v>
      </c>
      <c r="BB28" s="46">
        <f t="shared" si="16"/>
        <v>43612</v>
      </c>
      <c r="BC28" s="46" t="str">
        <f t="shared" si="17"/>
        <v>NL2054bf22 Rev4.2</v>
      </c>
      <c r="BD28" s="12" t="str">
        <f t="shared" si="18"/>
        <v>45869</v>
      </c>
      <c r="BE28" s="79" t="str">
        <f t="shared" si="19"/>
        <v>4250</v>
      </c>
      <c r="BF28" s="79">
        <f t="shared" si="20"/>
        <v>13.288290173353811</v>
      </c>
      <c r="BG28" s="79">
        <f t="shared" si="54"/>
        <v>0</v>
      </c>
      <c r="BH28" s="79">
        <f t="shared" si="55"/>
        <v>0</v>
      </c>
      <c r="BI28" s="79">
        <f t="shared" si="21"/>
        <v>0</v>
      </c>
      <c r="BJ28" s="79">
        <f t="shared" si="22"/>
        <v>0</v>
      </c>
      <c r="BK28" s="79">
        <f t="shared" si="23"/>
        <v>0</v>
      </c>
      <c r="BL28" s="79">
        <f t="shared" si="24"/>
        <v>0</v>
      </c>
      <c r="BM28" s="79">
        <f t="shared" si="25"/>
        <v>0</v>
      </c>
      <c r="BN28" s="79">
        <f t="shared" si="26"/>
        <v>13.288290173353811</v>
      </c>
      <c r="BO28" s="79">
        <f t="shared" si="27"/>
        <v>12</v>
      </c>
      <c r="BP28" s="79">
        <f t="shared" si="28"/>
        <v>0</v>
      </c>
      <c r="BQ28" s="79">
        <f t="shared" si="29"/>
        <v>0</v>
      </c>
      <c r="BR28" s="79">
        <f t="shared" si="30"/>
        <v>0</v>
      </c>
      <c r="BS28" s="39">
        <f t="shared" si="56"/>
        <v>0.36759945107450759</v>
      </c>
      <c r="BT28" s="38">
        <f t="shared" si="62"/>
        <v>3475.5702200198471</v>
      </c>
      <c r="BU28" s="79">
        <f t="shared" si="57"/>
        <v>12</v>
      </c>
      <c r="BV28" s="79">
        <f t="shared" si="31"/>
        <v>0</v>
      </c>
      <c r="BW28" s="79">
        <f t="shared" si="32"/>
        <v>0</v>
      </c>
      <c r="BX28" s="79">
        <f t="shared" si="33"/>
        <v>0</v>
      </c>
    </row>
    <row r="29" spans="1:76" x14ac:dyDescent="0.25">
      <c r="A29" s="20">
        <v>43220</v>
      </c>
      <c r="B29" s="77">
        <v>43354</v>
      </c>
      <c r="C29" s="16" t="s">
        <v>1623</v>
      </c>
      <c r="D29" s="34" t="s">
        <v>118</v>
      </c>
      <c r="E29" s="34" t="s">
        <v>119</v>
      </c>
      <c r="F29" s="36">
        <v>15.453870193388193</v>
      </c>
      <c r="G29" s="36"/>
      <c r="H29" s="36"/>
      <c r="I29" s="36"/>
      <c r="J29" s="36"/>
      <c r="K29" s="36"/>
      <c r="L29" s="36"/>
      <c r="M29" s="36"/>
      <c r="N29" s="36"/>
      <c r="O29" s="36">
        <v>22</v>
      </c>
      <c r="P29" s="36"/>
      <c r="Q29" s="36"/>
      <c r="R29" s="36"/>
      <c r="S29" s="36"/>
      <c r="T29" s="36"/>
      <c r="U29" s="36"/>
      <c r="V29" s="36"/>
      <c r="W29" s="36"/>
      <c r="X29" s="36">
        <v>35</v>
      </c>
      <c r="Y29" s="12"/>
      <c r="Z29" s="12"/>
      <c r="AA29" s="46">
        <f t="shared" si="67"/>
        <v>43220</v>
      </c>
      <c r="AB29" s="46">
        <f t="shared" si="68"/>
        <v>43354</v>
      </c>
      <c r="AC29" s="46" t="str">
        <f t="shared" si="69"/>
        <v>ND2054bf34 Rev1.4</v>
      </c>
      <c r="AD29" s="12" t="str">
        <f t="shared" si="70"/>
        <v>45873</v>
      </c>
      <c r="AE29" s="24" t="str">
        <f t="shared" si="71"/>
        <v>7367</v>
      </c>
      <c r="AF29" s="24">
        <f t="shared" si="72"/>
        <v>15.453870193388193</v>
      </c>
      <c r="AG29" s="24">
        <f t="shared" si="73"/>
        <v>0</v>
      </c>
      <c r="AH29" s="24">
        <f t="shared" si="74"/>
        <v>0</v>
      </c>
      <c r="AI29" s="24">
        <f t="shared" si="75"/>
        <v>0</v>
      </c>
      <c r="AJ29" s="24">
        <f t="shared" si="76"/>
        <v>0</v>
      </c>
      <c r="AK29" s="24">
        <f t="shared" si="77"/>
        <v>0</v>
      </c>
      <c r="AL29" s="24">
        <f t="shared" si="78"/>
        <v>0</v>
      </c>
      <c r="AM29" s="24">
        <f t="shared" si="79"/>
        <v>0</v>
      </c>
      <c r="AN29" s="24">
        <f t="shared" si="80"/>
        <v>0</v>
      </c>
      <c r="AO29" s="24">
        <f t="shared" si="81"/>
        <v>22</v>
      </c>
      <c r="AP29" s="24">
        <f t="shared" si="82"/>
        <v>0</v>
      </c>
      <c r="AQ29" s="24">
        <f t="shared" si="83"/>
        <v>0</v>
      </c>
      <c r="AR29" s="24">
        <f t="shared" si="84"/>
        <v>0</v>
      </c>
      <c r="AS29" s="39">
        <f t="shared" si="49"/>
        <v>0.36923395529696401</v>
      </c>
      <c r="AT29" s="38">
        <f t="shared" si="85"/>
        <v>3491.0240902132355</v>
      </c>
      <c r="AU29" s="24">
        <f t="shared" si="63"/>
        <v>22</v>
      </c>
      <c r="AV29" s="24">
        <f t="shared" si="64"/>
        <v>0</v>
      </c>
      <c r="AW29" s="24">
        <f t="shared" si="65"/>
        <v>0</v>
      </c>
      <c r="AX29" s="24">
        <f t="shared" si="66"/>
        <v>0</v>
      </c>
      <c r="BA29" s="46">
        <f t="shared" si="15"/>
        <v>43220</v>
      </c>
      <c r="BB29" s="46">
        <f t="shared" si="16"/>
        <v>43354</v>
      </c>
      <c r="BC29" s="46" t="str">
        <f t="shared" si="17"/>
        <v>ND2054bf34 Rev1.4</v>
      </c>
      <c r="BD29" s="12" t="str">
        <f t="shared" si="18"/>
        <v>45873</v>
      </c>
      <c r="BE29" s="79" t="str">
        <f t="shared" si="19"/>
        <v>7367</v>
      </c>
      <c r="BF29" s="79">
        <f t="shared" si="20"/>
        <v>15.453870193388193</v>
      </c>
      <c r="BG29" s="79">
        <f t="shared" si="54"/>
        <v>0</v>
      </c>
      <c r="BH29" s="79">
        <f t="shared" si="55"/>
        <v>0</v>
      </c>
      <c r="BI29" s="79">
        <f t="shared" si="21"/>
        <v>0</v>
      </c>
      <c r="BJ29" s="79">
        <f t="shared" si="22"/>
        <v>0</v>
      </c>
      <c r="BK29" s="79">
        <f t="shared" si="23"/>
        <v>0</v>
      </c>
      <c r="BL29" s="79">
        <f t="shared" si="24"/>
        <v>0</v>
      </c>
      <c r="BM29" s="79">
        <f t="shared" si="25"/>
        <v>0</v>
      </c>
      <c r="BN29" s="79">
        <f t="shared" si="26"/>
        <v>0</v>
      </c>
      <c r="BO29" s="79">
        <f t="shared" si="27"/>
        <v>22</v>
      </c>
      <c r="BP29" s="79">
        <f t="shared" si="28"/>
        <v>0</v>
      </c>
      <c r="BQ29" s="79">
        <f t="shared" si="29"/>
        <v>0</v>
      </c>
      <c r="BR29" s="79">
        <f t="shared" si="30"/>
        <v>0</v>
      </c>
      <c r="BS29" s="39">
        <f t="shared" si="56"/>
        <v>0.36923395529696401</v>
      </c>
      <c r="BT29" s="38">
        <f t="shared" si="62"/>
        <v>3491.0240902132355</v>
      </c>
      <c r="BU29" s="79">
        <f t="shared" si="57"/>
        <v>22</v>
      </c>
      <c r="BV29" s="79">
        <f t="shared" si="31"/>
        <v>0</v>
      </c>
      <c r="BW29" s="79">
        <f t="shared" si="32"/>
        <v>0</v>
      </c>
      <c r="BX29" s="79">
        <f t="shared" si="33"/>
        <v>0</v>
      </c>
    </row>
    <row r="30" spans="1:76" x14ac:dyDescent="0.25">
      <c r="A30" s="20">
        <v>43220</v>
      </c>
      <c r="B30" s="77">
        <v>43334</v>
      </c>
      <c r="C30" s="16" t="s">
        <v>1733</v>
      </c>
      <c r="D30" s="34" t="s">
        <v>113</v>
      </c>
      <c r="E30" s="34" t="s">
        <v>71</v>
      </c>
      <c r="F30" s="36">
        <v>314.90081232499915</v>
      </c>
      <c r="G30" s="36"/>
      <c r="H30" s="36"/>
      <c r="I30" s="36"/>
      <c r="J30" s="36"/>
      <c r="K30" s="36"/>
      <c r="L30" s="36"/>
      <c r="M30" s="36"/>
      <c r="N30" s="36"/>
      <c r="O30" s="36">
        <v>300</v>
      </c>
      <c r="P30" s="36"/>
      <c r="Q30" s="36"/>
      <c r="R30" s="36"/>
      <c r="S30" s="36"/>
      <c r="T30" s="36"/>
      <c r="U30" s="36"/>
      <c r="V30" s="36"/>
      <c r="W30" s="36"/>
      <c r="X30" s="36">
        <v>17</v>
      </c>
      <c r="Y30" s="12"/>
      <c r="Z30" s="12"/>
      <c r="AA30" s="46">
        <f t="shared" si="67"/>
        <v>43220</v>
      </c>
      <c r="AB30" s="46">
        <f t="shared" si="68"/>
        <v>43334</v>
      </c>
      <c r="AC30" s="46" t="str">
        <f t="shared" si="69"/>
        <v>NL2024bs22-REV1.8</v>
      </c>
      <c r="AD30" s="12" t="str">
        <f t="shared" si="70"/>
        <v>45875</v>
      </c>
      <c r="AE30" s="24" t="str">
        <f t="shared" si="71"/>
        <v>7600</v>
      </c>
      <c r="AF30" s="24">
        <f t="shared" si="72"/>
        <v>314.90081232499915</v>
      </c>
      <c r="AG30" s="24">
        <f t="shared" si="73"/>
        <v>0</v>
      </c>
      <c r="AH30" s="24">
        <f t="shared" si="74"/>
        <v>0</v>
      </c>
      <c r="AI30" s="24">
        <f t="shared" si="75"/>
        <v>0</v>
      </c>
      <c r="AJ30" s="24">
        <f t="shared" si="76"/>
        <v>0</v>
      </c>
      <c r="AK30" s="24">
        <f t="shared" si="77"/>
        <v>0</v>
      </c>
      <c r="AL30" s="24">
        <f t="shared" si="78"/>
        <v>0</v>
      </c>
      <c r="AM30" s="24">
        <f t="shared" si="79"/>
        <v>0</v>
      </c>
      <c r="AN30" s="24">
        <f t="shared" si="80"/>
        <v>0</v>
      </c>
      <c r="AO30" s="24">
        <f t="shared" si="81"/>
        <v>300</v>
      </c>
      <c r="AP30" s="24">
        <f t="shared" si="82"/>
        <v>0</v>
      </c>
      <c r="AQ30" s="24">
        <f t="shared" si="83"/>
        <v>0</v>
      </c>
      <c r="AR30" s="24">
        <f t="shared" si="84"/>
        <v>0</v>
      </c>
      <c r="AS30" s="39">
        <f t="shared" si="49"/>
        <v>0.40253996220391847</v>
      </c>
      <c r="AT30" s="38">
        <f t="shared" si="85"/>
        <v>3805.9249025382346</v>
      </c>
      <c r="AU30" s="24">
        <f t="shared" si="63"/>
        <v>300</v>
      </c>
      <c r="AV30" s="24">
        <f t="shared" si="64"/>
        <v>0</v>
      </c>
      <c r="AW30" s="24">
        <f t="shared" si="65"/>
        <v>0</v>
      </c>
      <c r="AX30" s="24">
        <f t="shared" si="66"/>
        <v>0</v>
      </c>
      <c r="BA30" s="46">
        <f t="shared" si="15"/>
        <v>43220</v>
      </c>
      <c r="BB30" s="46">
        <f t="shared" si="16"/>
        <v>43334</v>
      </c>
      <c r="BC30" s="46" t="str">
        <f t="shared" si="17"/>
        <v>NL2024bs22-REV1.8</v>
      </c>
      <c r="BD30" s="12" t="str">
        <f t="shared" si="18"/>
        <v>45875</v>
      </c>
      <c r="BE30" s="79" t="str">
        <f t="shared" si="19"/>
        <v>7600</v>
      </c>
      <c r="BF30" s="79">
        <f t="shared" si="20"/>
        <v>314.90081232499915</v>
      </c>
      <c r="BG30" s="79">
        <f t="shared" si="54"/>
        <v>0</v>
      </c>
      <c r="BH30" s="79">
        <f t="shared" si="55"/>
        <v>0</v>
      </c>
      <c r="BI30" s="79">
        <f t="shared" si="21"/>
        <v>0</v>
      </c>
      <c r="BJ30" s="79">
        <f t="shared" si="22"/>
        <v>0</v>
      </c>
      <c r="BK30" s="79">
        <f t="shared" si="23"/>
        <v>0</v>
      </c>
      <c r="BL30" s="79">
        <f t="shared" si="24"/>
        <v>0</v>
      </c>
      <c r="BM30" s="79">
        <f t="shared" si="25"/>
        <v>0</v>
      </c>
      <c r="BN30" s="79">
        <f t="shared" si="26"/>
        <v>0</v>
      </c>
      <c r="BO30" s="79">
        <f t="shared" si="27"/>
        <v>300</v>
      </c>
      <c r="BP30" s="79">
        <f t="shared" si="28"/>
        <v>0</v>
      </c>
      <c r="BQ30" s="79">
        <f t="shared" si="29"/>
        <v>0</v>
      </c>
      <c r="BR30" s="79">
        <f t="shared" si="30"/>
        <v>0</v>
      </c>
      <c r="BS30" s="39">
        <f t="shared" si="56"/>
        <v>0.40253996220391847</v>
      </c>
      <c r="BT30" s="38">
        <f t="shared" si="62"/>
        <v>3805.9249025382346</v>
      </c>
      <c r="BU30" s="79">
        <f t="shared" si="57"/>
        <v>300</v>
      </c>
      <c r="BV30" s="79">
        <f t="shared" si="31"/>
        <v>0</v>
      </c>
      <c r="BW30" s="79">
        <f t="shared" si="32"/>
        <v>0</v>
      </c>
      <c r="BX30" s="79">
        <f t="shared" si="33"/>
        <v>0</v>
      </c>
    </row>
    <row r="31" spans="1:76" x14ac:dyDescent="0.25">
      <c r="A31" s="20">
        <v>43220</v>
      </c>
      <c r="B31" s="77">
        <v>43363</v>
      </c>
      <c r="C31" s="16" t="s">
        <v>1733</v>
      </c>
      <c r="D31" s="34" t="s">
        <v>126</v>
      </c>
      <c r="E31" s="34" t="s">
        <v>71</v>
      </c>
      <c r="F31" s="36">
        <v>314.90081232499915</v>
      </c>
      <c r="G31" s="36"/>
      <c r="H31" s="36"/>
      <c r="I31" s="36">
        <v>314.90081232499915</v>
      </c>
      <c r="J31" s="36"/>
      <c r="K31" s="36"/>
      <c r="L31" s="36"/>
      <c r="M31" s="36"/>
      <c r="N31" s="36"/>
      <c r="O31" s="36">
        <v>300</v>
      </c>
      <c r="P31" s="36"/>
      <c r="Q31" s="36"/>
      <c r="R31" s="36">
        <v>300</v>
      </c>
      <c r="S31" s="36"/>
      <c r="T31" s="36"/>
      <c r="U31" s="36"/>
      <c r="V31" s="36"/>
      <c r="W31" s="36"/>
      <c r="X31" s="36">
        <v>31</v>
      </c>
      <c r="Y31" s="12"/>
      <c r="Z31" s="12"/>
      <c r="AA31" s="46">
        <f t="shared" si="67"/>
        <v>43220</v>
      </c>
      <c r="AB31" s="46">
        <f t="shared" si="68"/>
        <v>43363</v>
      </c>
      <c r="AC31" s="46" t="str">
        <f t="shared" si="69"/>
        <v>NL2024bs22-REV1.8</v>
      </c>
      <c r="AD31" s="12" t="str">
        <f t="shared" si="70"/>
        <v>45876</v>
      </c>
      <c r="AE31" s="24" t="str">
        <f t="shared" si="71"/>
        <v>7600</v>
      </c>
      <c r="AF31" s="24">
        <f t="shared" si="72"/>
        <v>314.90081232499915</v>
      </c>
      <c r="AG31" s="24">
        <f t="shared" si="73"/>
        <v>0</v>
      </c>
      <c r="AH31" s="24">
        <f t="shared" si="74"/>
        <v>0</v>
      </c>
      <c r="AI31" s="24">
        <f t="shared" si="75"/>
        <v>314.90081232499915</v>
      </c>
      <c r="AJ31" s="24">
        <f t="shared" si="76"/>
        <v>0</v>
      </c>
      <c r="AK31" s="24">
        <f t="shared" si="77"/>
        <v>0</v>
      </c>
      <c r="AL31" s="24">
        <f t="shared" si="78"/>
        <v>0</v>
      </c>
      <c r="AM31" s="24">
        <f t="shared" si="79"/>
        <v>0</v>
      </c>
      <c r="AN31" s="24">
        <f t="shared" si="80"/>
        <v>0</v>
      </c>
      <c r="AO31" s="24">
        <f t="shared" si="81"/>
        <v>300</v>
      </c>
      <c r="AP31" s="24">
        <f t="shared" si="82"/>
        <v>0</v>
      </c>
      <c r="AQ31" s="24">
        <f t="shared" si="83"/>
        <v>0</v>
      </c>
      <c r="AR31" s="24">
        <f t="shared" si="84"/>
        <v>300</v>
      </c>
      <c r="AS31" s="39">
        <f t="shared" si="49"/>
        <v>0.43584596911087292</v>
      </c>
      <c r="AT31" s="38">
        <f t="shared" si="85"/>
        <v>4120.8257148632338</v>
      </c>
      <c r="AU31" s="24">
        <f t="shared" si="63"/>
        <v>300</v>
      </c>
      <c r="AV31" s="24">
        <f t="shared" si="64"/>
        <v>0</v>
      </c>
      <c r="AW31" s="24">
        <f t="shared" si="65"/>
        <v>0</v>
      </c>
      <c r="AX31" s="24">
        <f t="shared" si="66"/>
        <v>300</v>
      </c>
      <c r="BA31" s="46">
        <f t="shared" si="15"/>
        <v>43220</v>
      </c>
      <c r="BB31" s="46">
        <f t="shared" si="16"/>
        <v>43363</v>
      </c>
      <c r="BC31" s="46" t="str">
        <f t="shared" si="17"/>
        <v>NL2024bs22-REV1.8</v>
      </c>
      <c r="BD31" s="12" t="str">
        <f t="shared" si="18"/>
        <v>45876</v>
      </c>
      <c r="BE31" s="79" t="str">
        <f t="shared" si="19"/>
        <v>7600</v>
      </c>
      <c r="BF31" s="79">
        <f t="shared" si="20"/>
        <v>314.90081232499915</v>
      </c>
      <c r="BG31" s="79">
        <f t="shared" si="54"/>
        <v>0</v>
      </c>
      <c r="BH31" s="79">
        <f t="shared" si="55"/>
        <v>0</v>
      </c>
      <c r="BI31" s="79">
        <f t="shared" si="21"/>
        <v>314.90081232499915</v>
      </c>
      <c r="BJ31" s="79">
        <f t="shared" si="22"/>
        <v>0</v>
      </c>
      <c r="BK31" s="79">
        <f t="shared" si="23"/>
        <v>0</v>
      </c>
      <c r="BL31" s="79">
        <f t="shared" si="24"/>
        <v>0</v>
      </c>
      <c r="BM31" s="79">
        <f t="shared" si="25"/>
        <v>0</v>
      </c>
      <c r="BN31" s="79">
        <f t="shared" si="26"/>
        <v>0</v>
      </c>
      <c r="BO31" s="79">
        <f t="shared" si="27"/>
        <v>300</v>
      </c>
      <c r="BP31" s="79">
        <f t="shared" si="28"/>
        <v>0</v>
      </c>
      <c r="BQ31" s="79">
        <f t="shared" si="29"/>
        <v>0</v>
      </c>
      <c r="BR31" s="79">
        <f t="shared" si="30"/>
        <v>300</v>
      </c>
      <c r="BS31" s="39">
        <f t="shared" si="56"/>
        <v>0.43584596911087292</v>
      </c>
      <c r="BT31" s="38">
        <f t="shared" si="62"/>
        <v>4120.8257148632338</v>
      </c>
      <c r="BU31" s="79">
        <f t="shared" si="57"/>
        <v>300</v>
      </c>
      <c r="BV31" s="79">
        <f t="shared" si="31"/>
        <v>0</v>
      </c>
      <c r="BW31" s="79">
        <f t="shared" si="32"/>
        <v>0</v>
      </c>
      <c r="BX31" s="79">
        <f t="shared" si="33"/>
        <v>300</v>
      </c>
    </row>
    <row r="32" spans="1:76" x14ac:dyDescent="0.25">
      <c r="A32" s="20">
        <v>43221</v>
      </c>
      <c r="B32" s="77">
        <v>43404</v>
      </c>
      <c r="C32" s="16" t="s">
        <v>1764</v>
      </c>
      <c r="D32" s="34" t="s">
        <v>151</v>
      </c>
      <c r="E32" s="34" t="s">
        <v>18</v>
      </c>
      <c r="F32" s="36">
        <v>380.27221188775121</v>
      </c>
      <c r="G32" s="36">
        <v>195.01139071166727</v>
      </c>
      <c r="H32" s="36"/>
      <c r="I32" s="36"/>
      <c r="J32" s="36"/>
      <c r="K32" s="36">
        <v>97.505695355833637</v>
      </c>
      <c r="L32" s="36"/>
      <c r="M32" s="36"/>
      <c r="N32" s="36">
        <v>195.01139071166727</v>
      </c>
      <c r="O32" s="36">
        <v>390</v>
      </c>
      <c r="P32" s="36">
        <v>200</v>
      </c>
      <c r="Q32" s="36"/>
      <c r="R32" s="36"/>
      <c r="S32" s="36"/>
      <c r="T32" s="36">
        <v>100</v>
      </c>
      <c r="U32" s="36"/>
      <c r="V32" s="36"/>
      <c r="W32" s="36">
        <v>200</v>
      </c>
      <c r="X32" s="36">
        <v>39</v>
      </c>
      <c r="Y32" s="12"/>
      <c r="Z32" s="12"/>
      <c r="AA32" s="46">
        <f t="shared" si="67"/>
        <v>43221</v>
      </c>
      <c r="AB32" s="46">
        <f t="shared" si="68"/>
        <v>43404</v>
      </c>
      <c r="AC32" s="46" t="str">
        <f t="shared" si="69"/>
        <v>RH2024cr34 REV1.1</v>
      </c>
      <c r="AD32" s="12" t="str">
        <f t="shared" si="70"/>
        <v>45895</v>
      </c>
      <c r="AE32" s="24" t="str">
        <f t="shared" si="71"/>
        <v>6715</v>
      </c>
      <c r="AF32" s="24">
        <f t="shared" si="72"/>
        <v>380.27221188775121</v>
      </c>
      <c r="AG32" s="24">
        <f t="shared" si="73"/>
        <v>195.01139071166727</v>
      </c>
      <c r="AH32" s="24">
        <f t="shared" si="74"/>
        <v>0</v>
      </c>
      <c r="AI32" s="24">
        <f t="shared" si="75"/>
        <v>0</v>
      </c>
      <c r="AJ32" s="24">
        <f t="shared" si="76"/>
        <v>0</v>
      </c>
      <c r="AK32" s="24">
        <f t="shared" si="77"/>
        <v>97.505695355833637</v>
      </c>
      <c r="AL32" s="24">
        <f t="shared" si="78"/>
        <v>0</v>
      </c>
      <c r="AM32" s="24">
        <f t="shared" si="79"/>
        <v>0</v>
      </c>
      <c r="AN32" s="24">
        <f t="shared" si="80"/>
        <v>195.01139071166727</v>
      </c>
      <c r="AO32" s="24">
        <f t="shared" si="81"/>
        <v>390</v>
      </c>
      <c r="AP32" s="24">
        <f t="shared" si="82"/>
        <v>200</v>
      </c>
      <c r="AQ32" s="24">
        <f t="shared" si="83"/>
        <v>0</v>
      </c>
      <c r="AR32" s="24">
        <f t="shared" si="84"/>
        <v>0</v>
      </c>
      <c r="AS32" s="39">
        <f t="shared" si="49"/>
        <v>0.47606609055846316</v>
      </c>
      <c r="AT32" s="38">
        <f t="shared" si="85"/>
        <v>4501.0979267509847</v>
      </c>
      <c r="AU32" s="24">
        <f t="shared" si="63"/>
        <v>390</v>
      </c>
      <c r="AV32" s="24">
        <f t="shared" si="64"/>
        <v>200</v>
      </c>
      <c r="AW32" s="24">
        <f t="shared" si="65"/>
        <v>0</v>
      </c>
      <c r="AX32" s="24">
        <f t="shared" si="66"/>
        <v>0</v>
      </c>
      <c r="BA32" s="46">
        <f t="shared" si="15"/>
        <v>43221</v>
      </c>
      <c r="BB32" s="46">
        <f t="shared" si="16"/>
        <v>43404</v>
      </c>
      <c r="BC32" s="46" t="str">
        <f t="shared" si="17"/>
        <v>RH2024cr34 REV1.1</v>
      </c>
      <c r="BD32" s="12" t="str">
        <f t="shared" si="18"/>
        <v>45895</v>
      </c>
      <c r="BE32" s="79" t="str">
        <f t="shared" si="19"/>
        <v>6715</v>
      </c>
      <c r="BF32" s="79">
        <f t="shared" si="20"/>
        <v>380.27221188775121</v>
      </c>
      <c r="BG32" s="79">
        <f t="shared" si="54"/>
        <v>195.01139071166727</v>
      </c>
      <c r="BH32" s="79">
        <f t="shared" si="55"/>
        <v>0</v>
      </c>
      <c r="BI32" s="79">
        <f t="shared" si="21"/>
        <v>0</v>
      </c>
      <c r="BJ32" s="79">
        <f t="shared" si="22"/>
        <v>0</v>
      </c>
      <c r="BK32" s="79">
        <f t="shared" si="23"/>
        <v>97.505695355833637</v>
      </c>
      <c r="BL32" s="79">
        <f t="shared" si="24"/>
        <v>0</v>
      </c>
      <c r="BM32" s="79">
        <f t="shared" si="25"/>
        <v>0</v>
      </c>
      <c r="BN32" s="79">
        <f t="shared" si="26"/>
        <v>195.01139071166727</v>
      </c>
      <c r="BO32" s="79">
        <f t="shared" si="27"/>
        <v>390</v>
      </c>
      <c r="BP32" s="79">
        <f t="shared" si="28"/>
        <v>200</v>
      </c>
      <c r="BQ32" s="79">
        <f t="shared" si="29"/>
        <v>0</v>
      </c>
      <c r="BR32" s="79">
        <f t="shared" si="30"/>
        <v>0</v>
      </c>
      <c r="BS32" s="39">
        <f t="shared" si="56"/>
        <v>0.47606609055846316</v>
      </c>
      <c r="BT32" s="38">
        <f t="shared" si="62"/>
        <v>4501.0979267509847</v>
      </c>
      <c r="BU32" s="79">
        <f t="shared" si="57"/>
        <v>390</v>
      </c>
      <c r="BV32" s="79">
        <f t="shared" si="31"/>
        <v>200</v>
      </c>
      <c r="BW32" s="79">
        <f t="shared" si="32"/>
        <v>0</v>
      </c>
      <c r="BX32" s="79">
        <f t="shared" si="33"/>
        <v>0</v>
      </c>
    </row>
    <row r="33" spans="1:76" x14ac:dyDescent="0.25">
      <c r="A33" s="20">
        <v>43221</v>
      </c>
      <c r="B33" s="77">
        <v>43404</v>
      </c>
      <c r="C33" s="16" t="s">
        <v>1763</v>
      </c>
      <c r="D33" s="34" t="s">
        <v>151</v>
      </c>
      <c r="E33" s="34" t="s">
        <v>18</v>
      </c>
      <c r="F33" s="36">
        <v>9.7505695355833648</v>
      </c>
      <c r="G33" s="36"/>
      <c r="H33" s="36"/>
      <c r="I33" s="36"/>
      <c r="J33" s="36"/>
      <c r="K33" s="36"/>
      <c r="L33" s="36"/>
      <c r="M33" s="36"/>
      <c r="N33" s="36"/>
      <c r="O33" s="36">
        <v>10</v>
      </c>
      <c r="P33" s="36"/>
      <c r="Q33" s="36"/>
      <c r="R33" s="36"/>
      <c r="S33" s="36"/>
      <c r="T33" s="36"/>
      <c r="U33" s="36"/>
      <c r="V33" s="36"/>
      <c r="W33" s="36"/>
      <c r="X33" s="36">
        <v>39</v>
      </c>
      <c r="Y33" s="12"/>
      <c r="Z33" s="12"/>
      <c r="AA33" s="46">
        <f t="shared" si="67"/>
        <v>43221</v>
      </c>
      <c r="AB33" s="46">
        <f t="shared" si="68"/>
        <v>43404</v>
      </c>
      <c r="AC33" s="46" t="str">
        <f t="shared" si="69"/>
        <v>RH2024cr34 REV1.0</v>
      </c>
      <c r="AD33" s="12" t="str">
        <f t="shared" si="70"/>
        <v>45895</v>
      </c>
      <c r="AE33" s="24" t="str">
        <f t="shared" si="71"/>
        <v>6715</v>
      </c>
      <c r="AF33" s="24">
        <f t="shared" si="72"/>
        <v>9.7505695355833648</v>
      </c>
      <c r="AG33" s="24">
        <f t="shared" si="73"/>
        <v>0</v>
      </c>
      <c r="AH33" s="24">
        <f t="shared" si="74"/>
        <v>0</v>
      </c>
      <c r="AI33" s="24">
        <f t="shared" si="75"/>
        <v>0</v>
      </c>
      <c r="AJ33" s="24">
        <f t="shared" si="76"/>
        <v>0</v>
      </c>
      <c r="AK33" s="24">
        <f t="shared" si="77"/>
        <v>0</v>
      </c>
      <c r="AL33" s="24">
        <f t="shared" si="78"/>
        <v>0</v>
      </c>
      <c r="AM33" s="24">
        <f t="shared" si="79"/>
        <v>0</v>
      </c>
      <c r="AN33" s="24">
        <f t="shared" si="80"/>
        <v>0</v>
      </c>
      <c r="AO33" s="24">
        <f t="shared" si="81"/>
        <v>10</v>
      </c>
      <c r="AP33" s="24">
        <f t="shared" si="82"/>
        <v>0</v>
      </c>
      <c r="AQ33" s="24">
        <f t="shared" si="83"/>
        <v>0</v>
      </c>
      <c r="AR33" s="24">
        <f t="shared" si="84"/>
        <v>0</v>
      </c>
      <c r="AS33" s="39">
        <f t="shared" si="49"/>
        <v>0.47709737572378597</v>
      </c>
      <c r="AT33" s="38">
        <f t="shared" si="85"/>
        <v>4510.8484962865678</v>
      </c>
      <c r="AU33" s="24">
        <f t="shared" si="63"/>
        <v>10</v>
      </c>
      <c r="AV33" s="24">
        <f t="shared" si="64"/>
        <v>0</v>
      </c>
      <c r="AW33" s="24">
        <f t="shared" si="65"/>
        <v>0</v>
      </c>
      <c r="AX33" s="24">
        <f t="shared" si="66"/>
        <v>0</v>
      </c>
      <c r="BA33" s="46">
        <f t="shared" si="15"/>
        <v>43221</v>
      </c>
      <c r="BB33" s="46">
        <f t="shared" si="16"/>
        <v>43404</v>
      </c>
      <c r="BC33" s="46" t="str">
        <f t="shared" si="17"/>
        <v>RH2024cr34 REV1.0</v>
      </c>
      <c r="BD33" s="12" t="str">
        <f t="shared" si="18"/>
        <v>45895</v>
      </c>
      <c r="BE33" s="79" t="str">
        <f t="shared" si="19"/>
        <v>6715</v>
      </c>
      <c r="BF33" s="79">
        <f t="shared" si="20"/>
        <v>9.7505695355833648</v>
      </c>
      <c r="BG33" s="79">
        <f t="shared" si="54"/>
        <v>0</v>
      </c>
      <c r="BH33" s="79">
        <f t="shared" si="55"/>
        <v>0</v>
      </c>
      <c r="BI33" s="79">
        <f t="shared" si="21"/>
        <v>0</v>
      </c>
      <c r="BJ33" s="79">
        <f t="shared" si="22"/>
        <v>0</v>
      </c>
      <c r="BK33" s="79">
        <f t="shared" si="23"/>
        <v>0</v>
      </c>
      <c r="BL33" s="79">
        <f t="shared" si="24"/>
        <v>0</v>
      </c>
      <c r="BM33" s="79">
        <f t="shared" si="25"/>
        <v>0</v>
      </c>
      <c r="BN33" s="79">
        <f t="shared" si="26"/>
        <v>0</v>
      </c>
      <c r="BO33" s="79">
        <f t="shared" si="27"/>
        <v>10</v>
      </c>
      <c r="BP33" s="79">
        <f t="shared" si="28"/>
        <v>0</v>
      </c>
      <c r="BQ33" s="79">
        <f t="shared" si="29"/>
        <v>0</v>
      </c>
      <c r="BR33" s="79">
        <f t="shared" si="30"/>
        <v>0</v>
      </c>
      <c r="BS33" s="39">
        <f t="shared" si="56"/>
        <v>0.47709737572378597</v>
      </c>
      <c r="BT33" s="38">
        <f t="shared" si="62"/>
        <v>4510.8484962865678</v>
      </c>
      <c r="BU33" s="79">
        <f t="shared" si="57"/>
        <v>10</v>
      </c>
      <c r="BV33" s="79">
        <f t="shared" si="31"/>
        <v>0</v>
      </c>
      <c r="BW33" s="79">
        <f t="shared" si="32"/>
        <v>0</v>
      </c>
      <c r="BX33" s="79">
        <f t="shared" si="33"/>
        <v>0</v>
      </c>
    </row>
    <row r="34" spans="1:76" x14ac:dyDescent="0.25">
      <c r="A34" s="20">
        <v>43222</v>
      </c>
      <c r="B34" s="77">
        <v>43403</v>
      </c>
      <c r="C34" s="16" t="s">
        <v>1645</v>
      </c>
      <c r="D34" s="34" t="s">
        <v>150</v>
      </c>
      <c r="E34" s="34" t="s">
        <v>143</v>
      </c>
      <c r="F34" s="36">
        <v>44.691020278995197</v>
      </c>
      <c r="G34" s="36"/>
      <c r="H34" s="36"/>
      <c r="I34" s="36"/>
      <c r="J34" s="36"/>
      <c r="K34" s="36"/>
      <c r="L34" s="36"/>
      <c r="M34" s="36"/>
      <c r="N34" s="36">
        <v>44.691020278995197</v>
      </c>
      <c r="O34" s="36">
        <v>60</v>
      </c>
      <c r="P34" s="36"/>
      <c r="Q34" s="36"/>
      <c r="R34" s="36"/>
      <c r="S34" s="36"/>
      <c r="T34" s="36"/>
      <c r="U34" s="36"/>
      <c r="V34" s="36"/>
      <c r="W34" s="36">
        <v>60</v>
      </c>
      <c r="X34" s="36">
        <v>24</v>
      </c>
      <c r="Y34" s="12"/>
      <c r="Z34" s="12"/>
      <c r="AA34" s="46">
        <f t="shared" si="67"/>
        <v>43222</v>
      </c>
      <c r="AB34" s="46">
        <f t="shared" si="68"/>
        <v>43403</v>
      </c>
      <c r="AC34" s="46" t="str">
        <f t="shared" si="69"/>
        <v>NF2040ar24 REV1.1</v>
      </c>
      <c r="AD34" s="12" t="str">
        <f t="shared" si="70"/>
        <v>45913</v>
      </c>
      <c r="AE34" s="24" t="str">
        <f t="shared" si="71"/>
        <v>3333</v>
      </c>
      <c r="AF34" s="24">
        <f t="shared" si="72"/>
        <v>44.691020278995197</v>
      </c>
      <c r="AG34" s="24">
        <f t="shared" si="73"/>
        <v>0</v>
      </c>
      <c r="AH34" s="24">
        <f t="shared" si="74"/>
        <v>0</v>
      </c>
      <c r="AI34" s="24">
        <f t="shared" si="75"/>
        <v>0</v>
      </c>
      <c r="AJ34" s="24">
        <f t="shared" si="76"/>
        <v>0</v>
      </c>
      <c r="AK34" s="24">
        <f t="shared" si="77"/>
        <v>0</v>
      </c>
      <c r="AL34" s="24">
        <f t="shared" si="78"/>
        <v>0</v>
      </c>
      <c r="AM34" s="24">
        <f t="shared" si="79"/>
        <v>0</v>
      </c>
      <c r="AN34" s="24">
        <f t="shared" si="80"/>
        <v>44.691020278995197</v>
      </c>
      <c r="AO34" s="24">
        <f t="shared" si="81"/>
        <v>60</v>
      </c>
      <c r="AP34" s="24">
        <f t="shared" si="82"/>
        <v>0</v>
      </c>
      <c r="AQ34" s="24">
        <f t="shared" si="83"/>
        <v>0</v>
      </c>
      <c r="AR34" s="24">
        <f t="shared" si="84"/>
        <v>0</v>
      </c>
      <c r="AS34" s="39">
        <f t="shared" si="49"/>
        <v>0.48182419563606627</v>
      </c>
      <c r="AT34" s="38">
        <f t="shared" si="85"/>
        <v>4555.5395165655627</v>
      </c>
      <c r="AU34" s="24">
        <f t="shared" si="63"/>
        <v>60</v>
      </c>
      <c r="AV34" s="24">
        <f t="shared" si="64"/>
        <v>0</v>
      </c>
      <c r="AW34" s="24">
        <f t="shared" si="65"/>
        <v>0</v>
      </c>
      <c r="AX34" s="24">
        <f t="shared" si="66"/>
        <v>0</v>
      </c>
      <c r="BA34" s="46">
        <f t="shared" si="15"/>
        <v>43222</v>
      </c>
      <c r="BB34" s="46">
        <f t="shared" si="16"/>
        <v>43403</v>
      </c>
      <c r="BC34" s="46" t="str">
        <f t="shared" si="17"/>
        <v>NF2040ar24 REV1.1</v>
      </c>
      <c r="BD34" s="12" t="str">
        <f t="shared" si="18"/>
        <v>45913</v>
      </c>
      <c r="BE34" s="79" t="str">
        <f t="shared" si="19"/>
        <v>3333</v>
      </c>
      <c r="BF34" s="79">
        <f t="shared" si="20"/>
        <v>44.691020278995197</v>
      </c>
      <c r="BG34" s="79">
        <f t="shared" si="54"/>
        <v>0</v>
      </c>
      <c r="BH34" s="79">
        <f t="shared" si="55"/>
        <v>0</v>
      </c>
      <c r="BI34" s="79">
        <f t="shared" si="21"/>
        <v>0</v>
      </c>
      <c r="BJ34" s="79">
        <f t="shared" si="22"/>
        <v>0</v>
      </c>
      <c r="BK34" s="79">
        <f t="shared" si="23"/>
        <v>0</v>
      </c>
      <c r="BL34" s="79">
        <f t="shared" si="24"/>
        <v>0</v>
      </c>
      <c r="BM34" s="79">
        <f t="shared" si="25"/>
        <v>0</v>
      </c>
      <c r="BN34" s="79">
        <f t="shared" si="26"/>
        <v>44.691020278995197</v>
      </c>
      <c r="BO34" s="79">
        <f t="shared" si="27"/>
        <v>60</v>
      </c>
      <c r="BP34" s="79">
        <f t="shared" si="28"/>
        <v>0</v>
      </c>
      <c r="BQ34" s="79">
        <f t="shared" si="29"/>
        <v>0</v>
      </c>
      <c r="BR34" s="79">
        <f t="shared" si="30"/>
        <v>0</v>
      </c>
      <c r="BS34" s="39">
        <f t="shared" si="56"/>
        <v>0.48182419563606627</v>
      </c>
      <c r="BT34" s="38">
        <f t="shared" si="62"/>
        <v>4555.5395165655627</v>
      </c>
      <c r="BU34" s="79">
        <f t="shared" si="57"/>
        <v>60</v>
      </c>
      <c r="BV34" s="79">
        <f t="shared" si="31"/>
        <v>0</v>
      </c>
      <c r="BW34" s="79">
        <f t="shared" si="32"/>
        <v>0</v>
      </c>
      <c r="BX34" s="79">
        <f t="shared" si="33"/>
        <v>0</v>
      </c>
    </row>
    <row r="35" spans="1:76" x14ac:dyDescent="0.25">
      <c r="A35" s="20">
        <v>43224</v>
      </c>
      <c r="B35" s="77">
        <v>43502</v>
      </c>
      <c r="C35" s="16" t="s">
        <v>1575</v>
      </c>
      <c r="D35" s="34" t="s">
        <v>175</v>
      </c>
      <c r="E35" s="34" t="s">
        <v>14</v>
      </c>
      <c r="F35" s="36">
        <v>1546.5335028788375</v>
      </c>
      <c r="G35" s="36">
        <v>1310.0048494973682</v>
      </c>
      <c r="H35" s="36">
        <v>1310.0048494973682</v>
      </c>
      <c r="I35" s="36">
        <v>1310.0048494973682</v>
      </c>
      <c r="J35" s="36">
        <v>1310.0048494973682</v>
      </c>
      <c r="K35" s="36">
        <v>1310.0048494973682</v>
      </c>
      <c r="L35" s="36">
        <v>1310.0048494973682</v>
      </c>
      <c r="M35" s="36">
        <v>1310.0048494973682</v>
      </c>
      <c r="N35" s="36">
        <v>1310.0048494973682</v>
      </c>
      <c r="O35" s="36">
        <v>1700</v>
      </c>
      <c r="P35" s="36">
        <v>1440</v>
      </c>
      <c r="Q35" s="36">
        <v>1440</v>
      </c>
      <c r="R35" s="36">
        <v>1440</v>
      </c>
      <c r="S35" s="36">
        <v>1440</v>
      </c>
      <c r="T35" s="36">
        <v>1440</v>
      </c>
      <c r="U35" s="36">
        <v>1440</v>
      </c>
      <c r="V35" s="36">
        <v>1440</v>
      </c>
      <c r="W35" s="36">
        <v>1440</v>
      </c>
      <c r="X35" s="36">
        <v>7</v>
      </c>
      <c r="Y35" s="12"/>
      <c r="Z35" s="12"/>
      <c r="AA35" s="46">
        <f t="shared" si="67"/>
        <v>43224</v>
      </c>
      <c r="AB35" s="46">
        <f t="shared" si="68"/>
        <v>43502</v>
      </c>
      <c r="AC35" s="46" t="str">
        <f t="shared" si="69"/>
        <v>NHD379B34 REV1.0</v>
      </c>
      <c r="AD35" s="12" t="str">
        <f t="shared" si="70"/>
        <v>45940</v>
      </c>
      <c r="AE35" s="24" t="str">
        <f t="shared" si="71"/>
        <v>3892</v>
      </c>
      <c r="AF35" s="24">
        <f t="shared" si="72"/>
        <v>1546.5335028788375</v>
      </c>
      <c r="AG35" s="24">
        <f t="shared" si="73"/>
        <v>1310.0048494973682</v>
      </c>
      <c r="AH35" s="24">
        <f t="shared" si="74"/>
        <v>1310.0048494973682</v>
      </c>
      <c r="AI35" s="24">
        <f t="shared" si="75"/>
        <v>1310.0048494973682</v>
      </c>
      <c r="AJ35" s="24">
        <f t="shared" si="76"/>
        <v>1310.0048494973682</v>
      </c>
      <c r="AK35" s="24">
        <f t="shared" si="77"/>
        <v>1310.0048494973682</v>
      </c>
      <c r="AL35" s="24">
        <f t="shared" si="78"/>
        <v>1310.0048494973682</v>
      </c>
      <c r="AM35" s="24">
        <f t="shared" si="79"/>
        <v>1310.0048494973682</v>
      </c>
      <c r="AN35" s="24">
        <f t="shared" si="80"/>
        <v>1310.0048494973682</v>
      </c>
      <c r="AO35" s="24">
        <f t="shared" si="81"/>
        <v>1700</v>
      </c>
      <c r="AP35" s="24">
        <f t="shared" si="82"/>
        <v>1440</v>
      </c>
      <c r="AQ35" s="24">
        <f t="shared" si="83"/>
        <v>1440</v>
      </c>
      <c r="AR35" s="24">
        <f t="shared" si="84"/>
        <v>1440</v>
      </c>
      <c r="AS35" s="39">
        <f t="shared" si="49"/>
        <v>0.64539587761559181</v>
      </c>
      <c r="AT35" s="38">
        <f t="shared" si="85"/>
        <v>6102.0730194444004</v>
      </c>
      <c r="AU35" s="24">
        <f t="shared" si="63"/>
        <v>1700</v>
      </c>
      <c r="AV35" s="24">
        <f t="shared" si="64"/>
        <v>1440</v>
      </c>
      <c r="AW35" s="24">
        <f t="shared" si="65"/>
        <v>1440</v>
      </c>
      <c r="AX35" s="24">
        <f t="shared" si="66"/>
        <v>1440</v>
      </c>
      <c r="BA35" s="46">
        <f t="shared" si="15"/>
        <v>43224</v>
      </c>
      <c r="BB35" s="46">
        <f t="shared" si="16"/>
        <v>43502</v>
      </c>
      <c r="BC35" s="46" t="str">
        <f t="shared" si="17"/>
        <v>NHD379B34 REV1.0</v>
      </c>
      <c r="BD35" s="12" t="str">
        <f t="shared" si="18"/>
        <v>45940</v>
      </c>
      <c r="BE35" s="79" t="str">
        <f t="shared" si="19"/>
        <v>3892</v>
      </c>
      <c r="BF35" s="79">
        <f t="shared" si="20"/>
        <v>1546.5335028788375</v>
      </c>
      <c r="BG35" s="79">
        <f t="shared" si="54"/>
        <v>1310.0048494973682</v>
      </c>
      <c r="BH35" s="79">
        <f t="shared" si="55"/>
        <v>1310.0048494973682</v>
      </c>
      <c r="BI35" s="79">
        <f t="shared" si="21"/>
        <v>1310.0048494973682</v>
      </c>
      <c r="BJ35" s="79">
        <f t="shared" si="22"/>
        <v>1310.0048494973682</v>
      </c>
      <c r="BK35" s="79">
        <f t="shared" si="23"/>
        <v>1310.0048494973682</v>
      </c>
      <c r="BL35" s="79">
        <f t="shared" si="24"/>
        <v>1310.0048494973682</v>
      </c>
      <c r="BM35" s="79">
        <f t="shared" si="25"/>
        <v>1310.0048494973682</v>
      </c>
      <c r="BN35" s="79">
        <f t="shared" si="26"/>
        <v>1310.0048494973682</v>
      </c>
      <c r="BO35" s="79">
        <f t="shared" si="27"/>
        <v>1700</v>
      </c>
      <c r="BP35" s="79">
        <f t="shared" si="28"/>
        <v>1440</v>
      </c>
      <c r="BQ35" s="79">
        <f t="shared" si="29"/>
        <v>1440</v>
      </c>
      <c r="BR35" s="79">
        <f t="shared" si="30"/>
        <v>1440</v>
      </c>
      <c r="BS35" s="39">
        <f t="shared" si="56"/>
        <v>0.64539587761559181</v>
      </c>
      <c r="BT35" s="38">
        <f t="shared" si="62"/>
        <v>6102.0730194444004</v>
      </c>
      <c r="BU35" s="79">
        <f t="shared" si="57"/>
        <v>1700</v>
      </c>
      <c r="BV35" s="79">
        <f t="shared" si="31"/>
        <v>1440</v>
      </c>
      <c r="BW35" s="79">
        <f t="shared" si="32"/>
        <v>1440</v>
      </c>
      <c r="BX35" s="79">
        <f t="shared" si="33"/>
        <v>1440</v>
      </c>
    </row>
    <row r="36" spans="1:76" x14ac:dyDescent="0.25">
      <c r="A36" s="20">
        <v>43228</v>
      </c>
      <c r="B36" s="77">
        <v>43237</v>
      </c>
      <c r="C36" s="16" t="s">
        <v>1606</v>
      </c>
      <c r="D36" s="34" t="s">
        <v>53</v>
      </c>
      <c r="E36" s="34" t="s">
        <v>36</v>
      </c>
      <c r="F36" s="36">
        <v>23.819742386749574</v>
      </c>
      <c r="G36" s="36"/>
      <c r="H36" s="36"/>
      <c r="I36" s="36"/>
      <c r="J36" s="36"/>
      <c r="K36" s="36"/>
      <c r="L36" s="36"/>
      <c r="M36" s="36"/>
      <c r="N36" s="36"/>
      <c r="O36" s="36">
        <v>38</v>
      </c>
      <c r="P36" s="36"/>
      <c r="Q36" s="36"/>
      <c r="R36" s="36"/>
      <c r="S36" s="36"/>
      <c r="T36" s="36"/>
      <c r="U36" s="36"/>
      <c r="V36" s="36"/>
      <c r="W36" s="36"/>
      <c r="X36" s="36">
        <v>43</v>
      </c>
      <c r="Y36" s="12"/>
      <c r="Z36" s="12"/>
      <c r="AA36" s="46">
        <f t="shared" si="67"/>
        <v>43228</v>
      </c>
      <c r="AB36" s="46">
        <f t="shared" si="68"/>
        <v>43237</v>
      </c>
      <c r="AC36" s="46" t="str">
        <f t="shared" si="69"/>
        <v>ND2034bf29 Rev1.5</v>
      </c>
      <c r="AD36" s="12" t="str">
        <f t="shared" si="70"/>
        <v>45959</v>
      </c>
      <c r="AE36" s="24" t="str">
        <f t="shared" si="71"/>
        <v>3434</v>
      </c>
      <c r="AF36" s="24">
        <f t="shared" si="72"/>
        <v>23.819742386749574</v>
      </c>
      <c r="AG36" s="24">
        <f t="shared" si="73"/>
        <v>0</v>
      </c>
      <c r="AH36" s="24">
        <f t="shared" si="74"/>
        <v>0</v>
      </c>
      <c r="AI36" s="24">
        <f t="shared" si="75"/>
        <v>0</v>
      </c>
      <c r="AJ36" s="24">
        <f t="shared" si="76"/>
        <v>0</v>
      </c>
      <c r="AK36" s="24">
        <f t="shared" si="77"/>
        <v>0</v>
      </c>
      <c r="AL36" s="24">
        <f t="shared" si="78"/>
        <v>0</v>
      </c>
      <c r="AM36" s="24">
        <f t="shared" si="79"/>
        <v>0</v>
      </c>
      <c r="AN36" s="24">
        <f t="shared" si="80"/>
        <v>0</v>
      </c>
      <c r="AO36" s="24">
        <f t="shared" si="81"/>
        <v>38</v>
      </c>
      <c r="AP36" s="24">
        <f t="shared" si="82"/>
        <v>0</v>
      </c>
      <c r="AQ36" s="24">
        <f t="shared" si="83"/>
        <v>0</v>
      </c>
      <c r="AR36" s="24">
        <f t="shared" si="84"/>
        <v>0</v>
      </c>
      <c r="AS36" s="39">
        <f t="shared" si="49"/>
        <v>0.6479152121914461</v>
      </c>
      <c r="AT36" s="38">
        <f t="shared" si="85"/>
        <v>6125.89276183115</v>
      </c>
      <c r="AU36" s="24">
        <f t="shared" si="63"/>
        <v>38</v>
      </c>
      <c r="AV36" s="24">
        <f t="shared" si="64"/>
        <v>0</v>
      </c>
      <c r="AW36" s="24">
        <f t="shared" si="65"/>
        <v>0</v>
      </c>
      <c r="AX36" s="24">
        <f t="shared" si="66"/>
        <v>0</v>
      </c>
      <c r="BA36" s="46">
        <f t="shared" si="15"/>
        <v>43228</v>
      </c>
      <c r="BB36" s="46">
        <f t="shared" si="16"/>
        <v>43237</v>
      </c>
      <c r="BC36" s="46" t="str">
        <f t="shared" si="17"/>
        <v>ND2034bf29 Rev1.5</v>
      </c>
      <c r="BD36" s="12" t="str">
        <f t="shared" si="18"/>
        <v>45959</v>
      </c>
      <c r="BE36" s="79" t="str">
        <f t="shared" si="19"/>
        <v>3434</v>
      </c>
      <c r="BF36" s="79">
        <f t="shared" si="20"/>
        <v>23.819742386749574</v>
      </c>
      <c r="BG36" s="79">
        <f t="shared" si="54"/>
        <v>0</v>
      </c>
      <c r="BH36" s="79">
        <f t="shared" si="55"/>
        <v>0</v>
      </c>
      <c r="BI36" s="79">
        <f t="shared" si="21"/>
        <v>0</v>
      </c>
      <c r="BJ36" s="79">
        <f t="shared" si="22"/>
        <v>0</v>
      </c>
      <c r="BK36" s="79">
        <f t="shared" si="23"/>
        <v>0</v>
      </c>
      <c r="BL36" s="79">
        <f t="shared" si="24"/>
        <v>0</v>
      </c>
      <c r="BM36" s="79">
        <f t="shared" si="25"/>
        <v>0</v>
      </c>
      <c r="BN36" s="79">
        <f t="shared" si="26"/>
        <v>0</v>
      </c>
      <c r="BO36" s="79">
        <f t="shared" si="27"/>
        <v>38</v>
      </c>
      <c r="BP36" s="79">
        <f t="shared" si="28"/>
        <v>0</v>
      </c>
      <c r="BQ36" s="79">
        <f t="shared" si="29"/>
        <v>0</v>
      </c>
      <c r="BR36" s="79">
        <f t="shared" si="30"/>
        <v>0</v>
      </c>
      <c r="BS36" s="39">
        <f t="shared" si="56"/>
        <v>0.6479152121914461</v>
      </c>
      <c r="BT36" s="38">
        <f t="shared" si="62"/>
        <v>6125.89276183115</v>
      </c>
      <c r="BU36" s="79">
        <f t="shared" si="57"/>
        <v>38</v>
      </c>
      <c r="BV36" s="79">
        <f t="shared" si="31"/>
        <v>0</v>
      </c>
      <c r="BW36" s="79">
        <f t="shared" si="32"/>
        <v>0</v>
      </c>
      <c r="BX36" s="79">
        <f t="shared" si="33"/>
        <v>0</v>
      </c>
    </row>
    <row r="37" spans="1:76" x14ac:dyDescent="0.25">
      <c r="A37" s="20">
        <v>43229</v>
      </c>
      <c r="B37" s="77">
        <v>43368</v>
      </c>
      <c r="C37" s="16" t="s">
        <v>1654</v>
      </c>
      <c r="D37" s="34" t="s">
        <v>129</v>
      </c>
      <c r="E37" s="34" t="s">
        <v>41</v>
      </c>
      <c r="F37" s="36">
        <v>70.342770570088135</v>
      </c>
      <c r="G37" s="36"/>
      <c r="H37" s="36">
        <v>73.401151899222398</v>
      </c>
      <c r="I37" s="36"/>
      <c r="J37" s="36"/>
      <c r="K37" s="36"/>
      <c r="L37" s="36"/>
      <c r="M37" s="36"/>
      <c r="N37" s="36"/>
      <c r="O37" s="36">
        <v>92</v>
      </c>
      <c r="P37" s="36"/>
      <c r="Q37" s="36">
        <v>96</v>
      </c>
      <c r="R37" s="36"/>
      <c r="S37" s="36"/>
      <c r="T37" s="36"/>
      <c r="U37" s="36"/>
      <c r="V37" s="36"/>
      <c r="W37" s="36"/>
      <c r="X37" s="36">
        <v>24</v>
      </c>
      <c r="Y37" s="12"/>
      <c r="Z37" s="12"/>
      <c r="AA37" s="46">
        <f t="shared" si="67"/>
        <v>43229</v>
      </c>
      <c r="AB37" s="46">
        <f t="shared" si="68"/>
        <v>43368</v>
      </c>
      <c r="AC37" s="46" t="str">
        <f t="shared" si="69"/>
        <v>NF2047bf29 REV2.5</v>
      </c>
      <c r="AD37" s="12" t="str">
        <f t="shared" si="70"/>
        <v>45979</v>
      </c>
      <c r="AE37" s="24" t="str">
        <f t="shared" si="71"/>
        <v>6558</v>
      </c>
      <c r="AF37" s="24">
        <f t="shared" si="72"/>
        <v>70.342770570088135</v>
      </c>
      <c r="AG37" s="24">
        <f t="shared" si="73"/>
        <v>0</v>
      </c>
      <c r="AH37" s="24">
        <f t="shared" si="74"/>
        <v>73.401151899222398</v>
      </c>
      <c r="AI37" s="24">
        <f t="shared" si="75"/>
        <v>0</v>
      </c>
      <c r="AJ37" s="24">
        <f t="shared" si="76"/>
        <v>0</v>
      </c>
      <c r="AK37" s="24">
        <f t="shared" si="77"/>
        <v>0</v>
      </c>
      <c r="AL37" s="24">
        <f t="shared" si="78"/>
        <v>0</v>
      </c>
      <c r="AM37" s="24">
        <f t="shared" si="79"/>
        <v>0</v>
      </c>
      <c r="AN37" s="24">
        <f t="shared" si="80"/>
        <v>0</v>
      </c>
      <c r="AO37" s="24">
        <f t="shared" si="81"/>
        <v>92</v>
      </c>
      <c r="AP37" s="24">
        <f t="shared" si="82"/>
        <v>0</v>
      </c>
      <c r="AQ37" s="24">
        <f t="shared" si="83"/>
        <v>96</v>
      </c>
      <c r="AR37" s="24">
        <f t="shared" si="84"/>
        <v>0</v>
      </c>
      <c r="AS37" s="39">
        <f t="shared" si="49"/>
        <v>0.65535513203529738</v>
      </c>
      <c r="AT37" s="38">
        <f t="shared" si="85"/>
        <v>6196.2355324012378</v>
      </c>
      <c r="AU37" s="24">
        <f t="shared" si="63"/>
        <v>92</v>
      </c>
      <c r="AV37" s="24">
        <f t="shared" si="64"/>
        <v>0</v>
      </c>
      <c r="AW37" s="24">
        <f t="shared" si="65"/>
        <v>96</v>
      </c>
      <c r="AX37" s="24">
        <f t="shared" si="66"/>
        <v>0</v>
      </c>
      <c r="BA37" s="46">
        <f t="shared" si="15"/>
        <v>43229</v>
      </c>
      <c r="BB37" s="46">
        <f t="shared" si="16"/>
        <v>43368</v>
      </c>
      <c r="BC37" s="46" t="str">
        <f t="shared" si="17"/>
        <v>NF2047bf29 REV2.5</v>
      </c>
      <c r="BD37" s="12" t="str">
        <f t="shared" si="18"/>
        <v>45979</v>
      </c>
      <c r="BE37" s="79" t="str">
        <f t="shared" si="19"/>
        <v>6558</v>
      </c>
      <c r="BF37" s="79">
        <f t="shared" si="20"/>
        <v>70.342770570088135</v>
      </c>
      <c r="BG37" s="79">
        <f t="shared" si="54"/>
        <v>0</v>
      </c>
      <c r="BH37" s="79">
        <f t="shared" si="55"/>
        <v>73.401151899222398</v>
      </c>
      <c r="BI37" s="79">
        <f t="shared" si="21"/>
        <v>0</v>
      </c>
      <c r="BJ37" s="79">
        <f t="shared" si="22"/>
        <v>0</v>
      </c>
      <c r="BK37" s="79">
        <f t="shared" si="23"/>
        <v>0</v>
      </c>
      <c r="BL37" s="79">
        <f t="shared" si="24"/>
        <v>0</v>
      </c>
      <c r="BM37" s="79">
        <f t="shared" si="25"/>
        <v>0</v>
      </c>
      <c r="BN37" s="79">
        <f t="shared" si="26"/>
        <v>0</v>
      </c>
      <c r="BO37" s="79">
        <f t="shared" si="27"/>
        <v>92</v>
      </c>
      <c r="BP37" s="79">
        <f t="shared" si="28"/>
        <v>0</v>
      </c>
      <c r="BQ37" s="79">
        <f t="shared" si="29"/>
        <v>96</v>
      </c>
      <c r="BR37" s="79">
        <f t="shared" si="30"/>
        <v>0</v>
      </c>
      <c r="BS37" s="39">
        <f t="shared" si="56"/>
        <v>0.65535513203529738</v>
      </c>
      <c r="BT37" s="38">
        <f t="shared" si="62"/>
        <v>6196.2355324012378</v>
      </c>
      <c r="BU37" s="79">
        <f t="shared" si="57"/>
        <v>92</v>
      </c>
      <c r="BV37" s="79">
        <f t="shared" si="31"/>
        <v>0</v>
      </c>
      <c r="BW37" s="79">
        <f t="shared" si="32"/>
        <v>96</v>
      </c>
      <c r="BX37" s="79">
        <f t="shared" si="33"/>
        <v>0</v>
      </c>
    </row>
    <row r="38" spans="1:76" x14ac:dyDescent="0.25">
      <c r="A38" s="20">
        <v>43229</v>
      </c>
      <c r="B38" s="77">
        <v>43368</v>
      </c>
      <c r="C38" s="16" t="s">
        <v>1653</v>
      </c>
      <c r="D38" s="34" t="s">
        <v>129</v>
      </c>
      <c r="E38" s="34" t="s">
        <v>41</v>
      </c>
      <c r="F38" s="36">
        <v>3.0583813291342667</v>
      </c>
      <c r="G38" s="36"/>
      <c r="H38" s="36"/>
      <c r="I38" s="36"/>
      <c r="J38" s="36"/>
      <c r="K38" s="36"/>
      <c r="L38" s="36"/>
      <c r="M38" s="36"/>
      <c r="N38" s="36"/>
      <c r="O38" s="36">
        <v>4</v>
      </c>
      <c r="P38" s="36"/>
      <c r="Q38" s="36"/>
      <c r="R38" s="36"/>
      <c r="S38" s="36"/>
      <c r="T38" s="36"/>
      <c r="U38" s="36"/>
      <c r="V38" s="36"/>
      <c r="W38" s="36"/>
      <c r="X38" s="36">
        <v>24</v>
      </c>
      <c r="Y38" s="12"/>
      <c r="Z38" s="12"/>
      <c r="AA38" s="46">
        <f t="shared" si="67"/>
        <v>43229</v>
      </c>
      <c r="AB38" s="46">
        <f t="shared" si="68"/>
        <v>43368</v>
      </c>
      <c r="AC38" s="46" t="str">
        <f t="shared" si="69"/>
        <v>NF2047bf29 REV2.3</v>
      </c>
      <c r="AD38" s="12" t="str">
        <f t="shared" si="70"/>
        <v>45979</v>
      </c>
      <c r="AE38" s="24" t="str">
        <f t="shared" si="71"/>
        <v>6558</v>
      </c>
      <c r="AF38" s="24">
        <f t="shared" si="72"/>
        <v>3.0583813291342667</v>
      </c>
      <c r="AG38" s="24">
        <f t="shared" si="73"/>
        <v>0</v>
      </c>
      <c r="AH38" s="24">
        <f t="shared" si="74"/>
        <v>0</v>
      </c>
      <c r="AI38" s="24">
        <f t="shared" si="75"/>
        <v>0</v>
      </c>
      <c r="AJ38" s="24">
        <f t="shared" si="76"/>
        <v>0</v>
      </c>
      <c r="AK38" s="24">
        <f t="shared" si="77"/>
        <v>0</v>
      </c>
      <c r="AL38" s="24">
        <f t="shared" si="78"/>
        <v>0</v>
      </c>
      <c r="AM38" s="24">
        <f t="shared" si="79"/>
        <v>0</v>
      </c>
      <c r="AN38" s="24">
        <f t="shared" si="80"/>
        <v>0</v>
      </c>
      <c r="AO38" s="24">
        <f t="shared" si="81"/>
        <v>4</v>
      </c>
      <c r="AP38" s="24">
        <f t="shared" si="82"/>
        <v>0</v>
      </c>
      <c r="AQ38" s="24">
        <f t="shared" si="83"/>
        <v>0</v>
      </c>
      <c r="AR38" s="24">
        <f t="shared" si="84"/>
        <v>0</v>
      </c>
      <c r="AS38" s="39">
        <f t="shared" si="49"/>
        <v>0.655678606811117</v>
      </c>
      <c r="AT38" s="38">
        <f t="shared" si="85"/>
        <v>6199.293913730372</v>
      </c>
      <c r="AU38" s="24">
        <f t="shared" si="63"/>
        <v>4</v>
      </c>
      <c r="AV38" s="24">
        <f t="shared" si="64"/>
        <v>0</v>
      </c>
      <c r="AW38" s="24">
        <f t="shared" si="65"/>
        <v>0</v>
      </c>
      <c r="AX38" s="24">
        <f t="shared" si="66"/>
        <v>0</v>
      </c>
      <c r="BA38" s="46">
        <f t="shared" si="15"/>
        <v>43229</v>
      </c>
      <c r="BB38" s="46">
        <f t="shared" si="16"/>
        <v>43368</v>
      </c>
      <c r="BC38" s="46" t="str">
        <f t="shared" si="17"/>
        <v>NF2047bf29 REV2.3</v>
      </c>
      <c r="BD38" s="12" t="str">
        <f t="shared" si="18"/>
        <v>45979</v>
      </c>
      <c r="BE38" s="79" t="str">
        <f t="shared" si="19"/>
        <v>6558</v>
      </c>
      <c r="BF38" s="79">
        <f t="shared" si="20"/>
        <v>3.0583813291342667</v>
      </c>
      <c r="BG38" s="79">
        <f t="shared" si="54"/>
        <v>0</v>
      </c>
      <c r="BH38" s="79">
        <f t="shared" si="55"/>
        <v>0</v>
      </c>
      <c r="BI38" s="79">
        <f t="shared" si="21"/>
        <v>0</v>
      </c>
      <c r="BJ38" s="79">
        <f t="shared" si="22"/>
        <v>0</v>
      </c>
      <c r="BK38" s="79">
        <f t="shared" si="23"/>
        <v>0</v>
      </c>
      <c r="BL38" s="79">
        <f t="shared" si="24"/>
        <v>0</v>
      </c>
      <c r="BM38" s="79">
        <f t="shared" si="25"/>
        <v>0</v>
      </c>
      <c r="BN38" s="79">
        <f t="shared" si="26"/>
        <v>0</v>
      </c>
      <c r="BO38" s="79">
        <f t="shared" si="27"/>
        <v>4</v>
      </c>
      <c r="BP38" s="79">
        <f t="shared" si="28"/>
        <v>0</v>
      </c>
      <c r="BQ38" s="79">
        <f t="shared" si="29"/>
        <v>0</v>
      </c>
      <c r="BR38" s="79">
        <f t="shared" si="30"/>
        <v>0</v>
      </c>
      <c r="BS38" s="39">
        <f t="shared" si="56"/>
        <v>0.655678606811117</v>
      </c>
      <c r="BT38" s="38">
        <f t="shared" si="62"/>
        <v>6199.293913730372</v>
      </c>
      <c r="BU38" s="79">
        <f t="shared" si="57"/>
        <v>4</v>
      </c>
      <c r="BV38" s="79">
        <f t="shared" si="31"/>
        <v>0</v>
      </c>
      <c r="BW38" s="79">
        <f t="shared" si="32"/>
        <v>0</v>
      </c>
      <c r="BX38" s="79">
        <f t="shared" si="33"/>
        <v>0</v>
      </c>
    </row>
    <row r="39" spans="1:76" x14ac:dyDescent="0.25">
      <c r="A39" s="20">
        <v>43231</v>
      </c>
      <c r="B39" s="77">
        <v>43349</v>
      </c>
      <c r="C39" s="16" t="s">
        <v>1737</v>
      </c>
      <c r="D39" s="34" t="s">
        <v>141</v>
      </c>
      <c r="E39" s="34" t="s">
        <v>61</v>
      </c>
      <c r="F39" s="36">
        <v>108.25015693170421</v>
      </c>
      <c r="G39" s="36"/>
      <c r="H39" s="36"/>
      <c r="I39" s="36"/>
      <c r="J39" s="36"/>
      <c r="K39" s="36"/>
      <c r="L39" s="36"/>
      <c r="M39" s="36"/>
      <c r="N39" s="36"/>
      <c r="O39" s="36">
        <v>99</v>
      </c>
      <c r="P39" s="36"/>
      <c r="Q39" s="36"/>
      <c r="R39" s="36"/>
      <c r="S39" s="36"/>
      <c r="T39" s="36"/>
      <c r="U39" s="36"/>
      <c r="V39" s="36"/>
      <c r="W39" s="36"/>
      <c r="X39" s="36">
        <v>17</v>
      </c>
      <c r="Y39" s="12"/>
      <c r="Z39" s="12"/>
      <c r="AA39" s="46">
        <f t="shared" si="67"/>
        <v>43231</v>
      </c>
      <c r="AB39" s="46">
        <f t="shared" si="68"/>
        <v>43349</v>
      </c>
      <c r="AC39" s="46" t="str">
        <f t="shared" si="69"/>
        <v>NL2024cm22-REV1.4</v>
      </c>
      <c r="AD39" s="12" t="str">
        <f t="shared" si="70"/>
        <v>46001</v>
      </c>
      <c r="AE39" s="24" t="str">
        <f t="shared" si="71"/>
        <v>7997</v>
      </c>
      <c r="AF39" s="24">
        <f t="shared" si="72"/>
        <v>108.25015693170421</v>
      </c>
      <c r="AG39" s="24">
        <f t="shared" si="73"/>
        <v>0</v>
      </c>
      <c r="AH39" s="24">
        <f t="shared" si="74"/>
        <v>0</v>
      </c>
      <c r="AI39" s="24">
        <f t="shared" si="75"/>
        <v>0</v>
      </c>
      <c r="AJ39" s="24">
        <f t="shared" si="76"/>
        <v>0</v>
      </c>
      <c r="AK39" s="24">
        <f t="shared" si="77"/>
        <v>0</v>
      </c>
      <c r="AL39" s="24">
        <f t="shared" si="78"/>
        <v>0</v>
      </c>
      <c r="AM39" s="24">
        <f t="shared" si="79"/>
        <v>0</v>
      </c>
      <c r="AN39" s="24">
        <f t="shared" si="80"/>
        <v>0</v>
      </c>
      <c r="AO39" s="24">
        <f t="shared" si="81"/>
        <v>99</v>
      </c>
      <c r="AP39" s="24">
        <f t="shared" si="82"/>
        <v>0</v>
      </c>
      <c r="AQ39" s="24">
        <f t="shared" si="83"/>
        <v>0</v>
      </c>
      <c r="AR39" s="24">
        <f t="shared" si="84"/>
        <v>0</v>
      </c>
      <c r="AS39" s="39">
        <f t="shared" si="49"/>
        <v>0.66712786427039994</v>
      </c>
      <c r="AT39" s="38">
        <f t="shared" si="85"/>
        <v>6307.5440706620766</v>
      </c>
      <c r="AU39" s="24">
        <f t="shared" si="63"/>
        <v>99</v>
      </c>
      <c r="AV39" s="24">
        <f t="shared" si="64"/>
        <v>0</v>
      </c>
      <c r="AW39" s="24">
        <f t="shared" si="65"/>
        <v>0</v>
      </c>
      <c r="AX39" s="24">
        <f t="shared" si="66"/>
        <v>0</v>
      </c>
      <c r="BA39" s="46">
        <f t="shared" si="15"/>
        <v>43231</v>
      </c>
      <c r="BB39" s="46">
        <f t="shared" si="16"/>
        <v>43349</v>
      </c>
      <c r="BC39" s="46" t="str">
        <f t="shared" si="17"/>
        <v>NL2024cm22-REV1.4</v>
      </c>
      <c r="BD39" s="12" t="str">
        <f t="shared" si="18"/>
        <v>46001</v>
      </c>
      <c r="BE39" s="79" t="str">
        <f t="shared" si="19"/>
        <v>7997</v>
      </c>
      <c r="BF39" s="79">
        <f t="shared" si="20"/>
        <v>108.25015693170421</v>
      </c>
      <c r="BG39" s="79">
        <f t="shared" si="54"/>
        <v>0</v>
      </c>
      <c r="BH39" s="79">
        <f t="shared" si="55"/>
        <v>0</v>
      </c>
      <c r="BI39" s="79">
        <f t="shared" si="21"/>
        <v>0</v>
      </c>
      <c r="BJ39" s="79">
        <f t="shared" si="22"/>
        <v>0</v>
      </c>
      <c r="BK39" s="79">
        <f t="shared" si="23"/>
        <v>0</v>
      </c>
      <c r="BL39" s="79">
        <f t="shared" si="24"/>
        <v>0</v>
      </c>
      <c r="BM39" s="79">
        <f t="shared" si="25"/>
        <v>0</v>
      </c>
      <c r="BN39" s="79">
        <f t="shared" si="26"/>
        <v>0</v>
      </c>
      <c r="BO39" s="79">
        <f t="shared" si="27"/>
        <v>99</v>
      </c>
      <c r="BP39" s="79">
        <f t="shared" si="28"/>
        <v>0</v>
      </c>
      <c r="BQ39" s="79">
        <f t="shared" si="29"/>
        <v>0</v>
      </c>
      <c r="BR39" s="79">
        <f t="shared" si="30"/>
        <v>0</v>
      </c>
      <c r="BS39" s="39">
        <f t="shared" si="56"/>
        <v>0.66712786427039994</v>
      </c>
      <c r="BT39" s="38">
        <f t="shared" si="62"/>
        <v>6307.5440706620766</v>
      </c>
      <c r="BU39" s="79">
        <f t="shared" si="57"/>
        <v>99</v>
      </c>
      <c r="BV39" s="79">
        <f t="shared" si="31"/>
        <v>0</v>
      </c>
      <c r="BW39" s="79">
        <f t="shared" si="32"/>
        <v>0</v>
      </c>
      <c r="BX39" s="79">
        <f t="shared" si="33"/>
        <v>0</v>
      </c>
    </row>
    <row r="40" spans="1:76" x14ac:dyDescent="0.25">
      <c r="A40" s="20">
        <v>43231</v>
      </c>
      <c r="B40" s="77">
        <v>43349</v>
      </c>
      <c r="C40" s="16" t="s">
        <v>1736</v>
      </c>
      <c r="D40" s="34" t="s">
        <v>141</v>
      </c>
      <c r="E40" s="34" t="s">
        <v>61</v>
      </c>
      <c r="F40" s="36">
        <v>1.0934359286030728</v>
      </c>
      <c r="G40" s="36"/>
      <c r="H40" s="36"/>
      <c r="I40" s="36"/>
      <c r="J40" s="36"/>
      <c r="K40" s="36"/>
      <c r="L40" s="36"/>
      <c r="M40" s="36"/>
      <c r="N40" s="36"/>
      <c r="O40" s="36">
        <v>1</v>
      </c>
      <c r="P40" s="36"/>
      <c r="Q40" s="36"/>
      <c r="R40" s="36"/>
      <c r="S40" s="36"/>
      <c r="T40" s="36"/>
      <c r="U40" s="36"/>
      <c r="V40" s="36"/>
      <c r="W40" s="36"/>
      <c r="X40" s="36">
        <v>17</v>
      </c>
      <c r="Y40" s="12"/>
      <c r="Z40" s="12"/>
      <c r="AA40" s="46">
        <f t="shared" si="67"/>
        <v>43231</v>
      </c>
      <c r="AB40" s="46">
        <f t="shared" si="68"/>
        <v>43349</v>
      </c>
      <c r="AC40" s="46" t="str">
        <f t="shared" si="69"/>
        <v>NL2024cm22-REV1.3</v>
      </c>
      <c r="AD40" s="12" t="str">
        <f t="shared" si="70"/>
        <v>46001</v>
      </c>
      <c r="AE40" s="24" t="str">
        <f t="shared" si="71"/>
        <v>7997</v>
      </c>
      <c r="AF40" s="24">
        <f t="shared" si="72"/>
        <v>1.0934359286030728</v>
      </c>
      <c r="AG40" s="24">
        <f t="shared" si="73"/>
        <v>0</v>
      </c>
      <c r="AH40" s="24">
        <f t="shared" si="74"/>
        <v>0</v>
      </c>
      <c r="AI40" s="24">
        <f t="shared" si="75"/>
        <v>0</v>
      </c>
      <c r="AJ40" s="24">
        <f t="shared" si="76"/>
        <v>0</v>
      </c>
      <c r="AK40" s="24">
        <f t="shared" si="77"/>
        <v>0</v>
      </c>
      <c r="AL40" s="24">
        <f t="shared" si="78"/>
        <v>0</v>
      </c>
      <c r="AM40" s="24">
        <f t="shared" si="79"/>
        <v>0</v>
      </c>
      <c r="AN40" s="24">
        <f t="shared" si="80"/>
        <v>0</v>
      </c>
      <c r="AO40" s="24">
        <f t="shared" si="81"/>
        <v>1</v>
      </c>
      <c r="AP40" s="24">
        <f t="shared" si="82"/>
        <v>0</v>
      </c>
      <c r="AQ40" s="24">
        <f t="shared" si="83"/>
        <v>0</v>
      </c>
      <c r="AR40" s="24">
        <f t="shared" si="84"/>
        <v>0</v>
      </c>
      <c r="AS40" s="39">
        <f t="shared" si="49"/>
        <v>0.66724351333564524</v>
      </c>
      <c r="AT40" s="38">
        <f t="shared" si="85"/>
        <v>6308.6375065906795</v>
      </c>
      <c r="AU40" s="24">
        <f t="shared" si="63"/>
        <v>1</v>
      </c>
      <c r="AV40" s="24">
        <f t="shared" si="64"/>
        <v>0</v>
      </c>
      <c r="AW40" s="24">
        <f t="shared" si="65"/>
        <v>0</v>
      </c>
      <c r="AX40" s="24">
        <f t="shared" si="66"/>
        <v>0</v>
      </c>
      <c r="BA40" s="46">
        <f t="shared" si="15"/>
        <v>43231</v>
      </c>
      <c r="BB40" s="46">
        <f t="shared" si="16"/>
        <v>43349</v>
      </c>
      <c r="BC40" s="46" t="str">
        <f t="shared" si="17"/>
        <v>NL2024cm22-REV1.3</v>
      </c>
      <c r="BD40" s="12" t="str">
        <f t="shared" si="18"/>
        <v>46001</v>
      </c>
      <c r="BE40" s="79" t="str">
        <f t="shared" si="19"/>
        <v>7997</v>
      </c>
      <c r="BF40" s="79">
        <f t="shared" si="20"/>
        <v>1.0934359286030728</v>
      </c>
      <c r="BG40" s="79">
        <f t="shared" si="54"/>
        <v>0</v>
      </c>
      <c r="BH40" s="79">
        <f t="shared" si="55"/>
        <v>0</v>
      </c>
      <c r="BI40" s="79">
        <f t="shared" si="21"/>
        <v>0</v>
      </c>
      <c r="BJ40" s="79">
        <f t="shared" si="22"/>
        <v>0</v>
      </c>
      <c r="BK40" s="79">
        <f t="shared" si="23"/>
        <v>0</v>
      </c>
      <c r="BL40" s="79">
        <f t="shared" si="24"/>
        <v>0</v>
      </c>
      <c r="BM40" s="79">
        <f t="shared" si="25"/>
        <v>0</v>
      </c>
      <c r="BN40" s="79">
        <f t="shared" si="26"/>
        <v>0</v>
      </c>
      <c r="BO40" s="79">
        <f t="shared" si="27"/>
        <v>1</v>
      </c>
      <c r="BP40" s="79">
        <f t="shared" si="28"/>
        <v>0</v>
      </c>
      <c r="BQ40" s="79">
        <f t="shared" si="29"/>
        <v>0</v>
      </c>
      <c r="BR40" s="79">
        <f t="shared" si="30"/>
        <v>0</v>
      </c>
      <c r="BS40" s="39">
        <f t="shared" si="56"/>
        <v>0.66724351333564524</v>
      </c>
      <c r="BT40" s="38">
        <f t="shared" si="62"/>
        <v>6308.6375065906795</v>
      </c>
      <c r="BU40" s="79">
        <f t="shared" si="57"/>
        <v>1</v>
      </c>
      <c r="BV40" s="79">
        <f t="shared" si="31"/>
        <v>0</v>
      </c>
      <c r="BW40" s="79">
        <f t="shared" si="32"/>
        <v>0</v>
      </c>
      <c r="BX40" s="79">
        <f t="shared" si="33"/>
        <v>0</v>
      </c>
    </row>
    <row r="41" spans="1:76" x14ac:dyDescent="0.25">
      <c r="A41" s="20">
        <v>43235</v>
      </c>
      <c r="B41" s="77">
        <v>43455</v>
      </c>
      <c r="C41" s="16" t="s">
        <v>1673</v>
      </c>
      <c r="D41" s="34" t="s">
        <v>173</v>
      </c>
      <c r="E41" s="34" t="s">
        <v>71</v>
      </c>
      <c r="F41" s="36">
        <v>1472.3032432005161</v>
      </c>
      <c r="G41" s="36">
        <v>690.14214525024192</v>
      </c>
      <c r="H41" s="36">
        <v>690.14214525024192</v>
      </c>
      <c r="I41" s="36"/>
      <c r="J41" s="36"/>
      <c r="K41" s="36"/>
      <c r="L41" s="36"/>
      <c r="M41" s="36"/>
      <c r="N41" s="36"/>
      <c r="O41" s="36">
        <v>1600</v>
      </c>
      <c r="P41" s="36">
        <v>750</v>
      </c>
      <c r="Q41" s="36">
        <v>750</v>
      </c>
      <c r="R41" s="36"/>
      <c r="S41" s="36"/>
      <c r="T41" s="36"/>
      <c r="U41" s="36"/>
      <c r="V41" s="36"/>
      <c r="W41" s="36"/>
      <c r="X41" s="36">
        <v>30</v>
      </c>
      <c r="Y41" s="12"/>
      <c r="Z41" s="12"/>
      <c r="AA41" s="46">
        <f t="shared" ref="AA41:AA48" si="86">A41</f>
        <v>43235</v>
      </c>
      <c r="AB41" s="46">
        <f t="shared" ref="AB41:AB48" si="87">B41</f>
        <v>43455</v>
      </c>
      <c r="AC41" s="46" t="str">
        <f t="shared" ref="AC41:AC48" si="88">C41</f>
        <v>NH2054bs34 Rev1.2</v>
      </c>
      <c r="AD41" s="12" t="str">
        <f t="shared" ref="AD41:AD48" si="89">D41</f>
        <v>46021</v>
      </c>
      <c r="AE41" s="24" t="str">
        <f t="shared" ref="AE41:AE48" si="90">E41</f>
        <v>7600</v>
      </c>
      <c r="AF41" s="24">
        <f t="shared" ref="AF41:AF48" si="91">F41</f>
        <v>1472.3032432005161</v>
      </c>
      <c r="AG41" s="24">
        <f t="shared" ref="AG41:AG48" si="92">G41</f>
        <v>690.14214525024192</v>
      </c>
      <c r="AH41" s="24">
        <f t="shared" ref="AH41:AH48" si="93">H41</f>
        <v>690.14214525024192</v>
      </c>
      <c r="AI41" s="24">
        <f t="shared" ref="AI41:AI48" si="94">I41</f>
        <v>0</v>
      </c>
      <c r="AJ41" s="24">
        <f t="shared" ref="AJ41:AJ48" si="95">J41</f>
        <v>0</v>
      </c>
      <c r="AK41" s="24">
        <f t="shared" ref="AK41:AK48" si="96">K41</f>
        <v>0</v>
      </c>
      <c r="AL41" s="24">
        <f t="shared" ref="AL41:AL48" si="97">L41</f>
        <v>0</v>
      </c>
      <c r="AM41" s="24">
        <f t="shared" ref="AM41:AM48" si="98">M41</f>
        <v>0</v>
      </c>
      <c r="AN41" s="24">
        <f t="shared" ref="AN41:AN48" si="99">N41</f>
        <v>0</v>
      </c>
      <c r="AO41" s="24">
        <f t="shared" ref="AO41:AO48" si="100">O41</f>
        <v>1600</v>
      </c>
      <c r="AP41" s="24">
        <f t="shared" ref="AP41:AP48" si="101">P41</f>
        <v>750</v>
      </c>
      <c r="AQ41" s="24">
        <f t="shared" ref="AQ41:AQ48" si="102">Q41</f>
        <v>750</v>
      </c>
      <c r="AR41" s="24">
        <f t="shared" ref="AR41:AR48" si="103">R41</f>
        <v>0</v>
      </c>
      <c r="AS41" s="39">
        <f t="shared" ref="AS41:AS48" si="104">AT41/$AT$49</f>
        <v>0.8229641087355668</v>
      </c>
      <c r="AT41" s="38">
        <f t="shared" ref="AT41:AT48" si="105">AT40+AF41</f>
        <v>7780.9407497911961</v>
      </c>
      <c r="AU41" s="24">
        <f t="shared" si="63"/>
        <v>1600</v>
      </c>
      <c r="AV41" s="24">
        <f t="shared" si="64"/>
        <v>750</v>
      </c>
      <c r="AW41" s="24">
        <f t="shared" si="65"/>
        <v>750</v>
      </c>
      <c r="AX41" s="24">
        <f t="shared" si="66"/>
        <v>0</v>
      </c>
      <c r="BA41" s="46">
        <f t="shared" si="15"/>
        <v>43235</v>
      </c>
      <c r="BB41" s="46">
        <f t="shared" si="16"/>
        <v>43455</v>
      </c>
      <c r="BC41" s="46" t="str">
        <f t="shared" si="17"/>
        <v>NH2054bs34 Rev1.2</v>
      </c>
      <c r="BD41" s="12" t="str">
        <f t="shared" si="18"/>
        <v>46021</v>
      </c>
      <c r="BE41" s="79" t="str">
        <f t="shared" si="19"/>
        <v>7600</v>
      </c>
      <c r="BF41" s="79">
        <f t="shared" si="20"/>
        <v>1472.3032432005161</v>
      </c>
      <c r="BG41" s="79">
        <f t="shared" si="54"/>
        <v>690.14214525024192</v>
      </c>
      <c r="BH41" s="79">
        <f t="shared" si="55"/>
        <v>690.14214525024192</v>
      </c>
      <c r="BI41" s="79">
        <f t="shared" si="21"/>
        <v>0</v>
      </c>
      <c r="BJ41" s="79">
        <f t="shared" si="22"/>
        <v>0</v>
      </c>
      <c r="BK41" s="79">
        <f t="shared" si="23"/>
        <v>0</v>
      </c>
      <c r="BL41" s="79">
        <f t="shared" si="24"/>
        <v>0</v>
      </c>
      <c r="BM41" s="79">
        <f t="shared" si="25"/>
        <v>0</v>
      </c>
      <c r="BN41" s="79">
        <f t="shared" si="26"/>
        <v>0</v>
      </c>
      <c r="BO41" s="79">
        <f t="shared" si="27"/>
        <v>1600</v>
      </c>
      <c r="BP41" s="79">
        <f t="shared" si="28"/>
        <v>750</v>
      </c>
      <c r="BQ41" s="79">
        <f t="shared" si="29"/>
        <v>750</v>
      </c>
      <c r="BR41" s="79">
        <f t="shared" si="30"/>
        <v>0</v>
      </c>
      <c r="BS41" s="39">
        <f t="shared" si="56"/>
        <v>0.8229641087355668</v>
      </c>
      <c r="BT41" s="38">
        <f t="shared" si="62"/>
        <v>7780.9407497911961</v>
      </c>
      <c r="BU41" s="79">
        <f t="shared" si="57"/>
        <v>1600</v>
      </c>
      <c r="BV41" s="79">
        <f t="shared" si="31"/>
        <v>750</v>
      </c>
      <c r="BW41" s="79">
        <f t="shared" si="32"/>
        <v>750</v>
      </c>
      <c r="BX41" s="79">
        <f t="shared" si="33"/>
        <v>0</v>
      </c>
    </row>
    <row r="42" spans="1:76" x14ac:dyDescent="0.25">
      <c r="A42" s="20">
        <v>43235</v>
      </c>
      <c r="B42" s="77">
        <v>43417</v>
      </c>
      <c r="C42" s="16" t="s">
        <v>1673</v>
      </c>
      <c r="D42" s="34" t="s">
        <v>155</v>
      </c>
      <c r="E42" s="34" t="s">
        <v>71</v>
      </c>
      <c r="F42" s="36">
        <v>322.06633445011289</v>
      </c>
      <c r="G42" s="36"/>
      <c r="H42" s="36"/>
      <c r="I42" s="36"/>
      <c r="J42" s="36"/>
      <c r="K42" s="36"/>
      <c r="L42" s="36"/>
      <c r="M42" s="36"/>
      <c r="N42" s="36"/>
      <c r="O42" s="36">
        <v>350</v>
      </c>
      <c r="P42" s="36"/>
      <c r="Q42" s="36"/>
      <c r="R42" s="36"/>
      <c r="S42" s="36"/>
      <c r="T42" s="36"/>
      <c r="U42" s="36"/>
      <c r="V42" s="36"/>
      <c r="W42" s="36"/>
      <c r="X42" s="36">
        <v>7</v>
      </c>
      <c r="Y42" s="12"/>
      <c r="Z42" s="12"/>
      <c r="AA42" s="46">
        <f t="shared" si="86"/>
        <v>43235</v>
      </c>
      <c r="AB42" s="46">
        <f t="shared" si="87"/>
        <v>43417</v>
      </c>
      <c r="AC42" s="46" t="str">
        <f t="shared" si="88"/>
        <v>NH2054bs34 Rev1.2</v>
      </c>
      <c r="AD42" s="12" t="str">
        <f t="shared" si="89"/>
        <v>46022</v>
      </c>
      <c r="AE42" s="24" t="str">
        <f t="shared" si="90"/>
        <v>7600</v>
      </c>
      <c r="AF42" s="24">
        <f t="shared" si="91"/>
        <v>322.06633445011289</v>
      </c>
      <c r="AG42" s="24">
        <f t="shared" si="92"/>
        <v>0</v>
      </c>
      <c r="AH42" s="24">
        <f t="shared" si="93"/>
        <v>0</v>
      </c>
      <c r="AI42" s="24">
        <f t="shared" si="94"/>
        <v>0</v>
      </c>
      <c r="AJ42" s="24">
        <f t="shared" si="95"/>
        <v>0</v>
      </c>
      <c r="AK42" s="24">
        <f t="shared" si="96"/>
        <v>0</v>
      </c>
      <c r="AL42" s="24">
        <f t="shared" si="97"/>
        <v>0</v>
      </c>
      <c r="AM42" s="24">
        <f t="shared" si="98"/>
        <v>0</v>
      </c>
      <c r="AN42" s="24">
        <f t="shared" si="99"/>
        <v>0</v>
      </c>
      <c r="AO42" s="24">
        <f t="shared" si="100"/>
        <v>350</v>
      </c>
      <c r="AP42" s="24">
        <f t="shared" si="101"/>
        <v>0</v>
      </c>
      <c r="AQ42" s="24">
        <f t="shared" si="102"/>
        <v>0</v>
      </c>
      <c r="AR42" s="24">
        <f t="shared" si="103"/>
        <v>0</v>
      </c>
      <c r="AS42" s="39">
        <f t="shared" si="104"/>
        <v>0.85702798897929966</v>
      </c>
      <c r="AT42" s="38">
        <f t="shared" si="105"/>
        <v>8103.0070842413088</v>
      </c>
      <c r="AU42" s="24">
        <f t="shared" si="63"/>
        <v>350</v>
      </c>
      <c r="AV42" s="24">
        <f t="shared" si="64"/>
        <v>0</v>
      </c>
      <c r="AW42" s="24">
        <f t="shared" si="65"/>
        <v>0</v>
      </c>
      <c r="AX42" s="24">
        <f t="shared" si="66"/>
        <v>0</v>
      </c>
      <c r="BA42" s="46">
        <f t="shared" si="15"/>
        <v>43235</v>
      </c>
      <c r="BB42" s="46">
        <f t="shared" si="16"/>
        <v>43417</v>
      </c>
      <c r="BC42" s="46" t="str">
        <f t="shared" si="17"/>
        <v>NH2054bs34 Rev1.2</v>
      </c>
      <c r="BD42" s="12" t="str">
        <f t="shared" si="18"/>
        <v>46022</v>
      </c>
      <c r="BE42" s="79" t="str">
        <f t="shared" si="19"/>
        <v>7600</v>
      </c>
      <c r="BF42" s="79">
        <f t="shared" si="20"/>
        <v>322.06633445011289</v>
      </c>
      <c r="BG42" s="79">
        <f t="shared" si="54"/>
        <v>0</v>
      </c>
      <c r="BH42" s="79">
        <f t="shared" si="55"/>
        <v>0</v>
      </c>
      <c r="BI42" s="79">
        <f t="shared" si="21"/>
        <v>0</v>
      </c>
      <c r="BJ42" s="79">
        <f t="shared" si="22"/>
        <v>0</v>
      </c>
      <c r="BK42" s="79">
        <f t="shared" si="23"/>
        <v>0</v>
      </c>
      <c r="BL42" s="79">
        <f t="shared" si="24"/>
        <v>0</v>
      </c>
      <c r="BM42" s="79">
        <f t="shared" si="25"/>
        <v>0</v>
      </c>
      <c r="BN42" s="79">
        <f t="shared" si="26"/>
        <v>0</v>
      </c>
      <c r="BO42" s="79">
        <f t="shared" si="27"/>
        <v>350</v>
      </c>
      <c r="BP42" s="79">
        <f t="shared" si="28"/>
        <v>0</v>
      </c>
      <c r="BQ42" s="79">
        <f t="shared" si="29"/>
        <v>0</v>
      </c>
      <c r="BR42" s="79">
        <f t="shared" si="30"/>
        <v>0</v>
      </c>
      <c r="BS42" s="39">
        <f t="shared" si="56"/>
        <v>0.85702798897929966</v>
      </c>
      <c r="BT42" s="38">
        <f t="shared" si="62"/>
        <v>8103.0070842413088</v>
      </c>
      <c r="BU42" s="79">
        <f t="shared" si="57"/>
        <v>350</v>
      </c>
      <c r="BV42" s="79">
        <f t="shared" si="31"/>
        <v>0</v>
      </c>
      <c r="BW42" s="79">
        <f t="shared" si="32"/>
        <v>0</v>
      </c>
      <c r="BX42" s="79">
        <f t="shared" si="33"/>
        <v>0</v>
      </c>
    </row>
    <row r="43" spans="1:76" x14ac:dyDescent="0.25">
      <c r="A43" s="20">
        <v>43235</v>
      </c>
      <c r="B43" s="77">
        <v>43430</v>
      </c>
      <c r="C43" s="16" t="s">
        <v>1712</v>
      </c>
      <c r="D43" s="34" t="s">
        <v>158</v>
      </c>
      <c r="E43" s="34" t="s">
        <v>30</v>
      </c>
      <c r="F43" s="36">
        <v>185.20258709151156</v>
      </c>
      <c r="G43" s="36"/>
      <c r="H43" s="36"/>
      <c r="I43" s="36">
        <v>185.20258709151156</v>
      </c>
      <c r="J43" s="36"/>
      <c r="K43" s="36"/>
      <c r="L43" s="36">
        <v>185.20258709151156</v>
      </c>
      <c r="M43" s="36"/>
      <c r="N43" s="36"/>
      <c r="O43" s="36">
        <v>200</v>
      </c>
      <c r="P43" s="36"/>
      <c r="Q43" s="36"/>
      <c r="R43" s="36">
        <v>200</v>
      </c>
      <c r="S43" s="36"/>
      <c r="T43" s="36"/>
      <c r="U43" s="36">
        <v>200</v>
      </c>
      <c r="V43" s="36"/>
      <c r="W43" s="36"/>
      <c r="X43" s="36">
        <v>11</v>
      </c>
      <c r="Y43" s="12"/>
      <c r="Z43" s="12"/>
      <c r="AA43" s="46">
        <f t="shared" si="86"/>
        <v>43235</v>
      </c>
      <c r="AB43" s="46">
        <f t="shared" si="87"/>
        <v>43430</v>
      </c>
      <c r="AC43" s="46" t="str">
        <f t="shared" si="88"/>
        <v>Ni2040as29 REV2.4</v>
      </c>
      <c r="AD43" s="12" t="str">
        <f t="shared" si="89"/>
        <v>46037</v>
      </c>
      <c r="AE43" s="24" t="str">
        <f t="shared" si="90"/>
        <v>3028</v>
      </c>
      <c r="AF43" s="24">
        <f t="shared" si="91"/>
        <v>185.20258709151156</v>
      </c>
      <c r="AG43" s="24">
        <f t="shared" si="92"/>
        <v>0</v>
      </c>
      <c r="AH43" s="24">
        <f t="shared" si="93"/>
        <v>0</v>
      </c>
      <c r="AI43" s="24">
        <f t="shared" si="94"/>
        <v>185.20258709151156</v>
      </c>
      <c r="AJ43" s="24">
        <f t="shared" si="95"/>
        <v>0</v>
      </c>
      <c r="AK43" s="24">
        <f t="shared" si="96"/>
        <v>0</v>
      </c>
      <c r="AL43" s="24">
        <f t="shared" si="97"/>
        <v>185.20258709151156</v>
      </c>
      <c r="AM43" s="24">
        <f t="shared" si="98"/>
        <v>0</v>
      </c>
      <c r="AN43" s="24">
        <f t="shared" si="99"/>
        <v>0</v>
      </c>
      <c r="AO43" s="24">
        <f t="shared" si="100"/>
        <v>200</v>
      </c>
      <c r="AP43" s="24">
        <f t="shared" si="101"/>
        <v>0</v>
      </c>
      <c r="AQ43" s="24">
        <f t="shared" si="102"/>
        <v>0</v>
      </c>
      <c r="AR43" s="24">
        <f t="shared" si="103"/>
        <v>200</v>
      </c>
      <c r="AS43" s="39">
        <f t="shared" si="104"/>
        <v>0.87661624789585513</v>
      </c>
      <c r="AT43" s="38">
        <f t="shared" si="105"/>
        <v>8288.209671332821</v>
      </c>
      <c r="AU43" s="24">
        <f t="shared" si="63"/>
        <v>200</v>
      </c>
      <c r="AV43" s="24">
        <f t="shared" si="64"/>
        <v>0</v>
      </c>
      <c r="AW43" s="24">
        <f t="shared" si="65"/>
        <v>0</v>
      </c>
      <c r="AX43" s="24">
        <f t="shared" si="66"/>
        <v>200</v>
      </c>
      <c r="BA43" s="46">
        <f t="shared" si="15"/>
        <v>43235</v>
      </c>
      <c r="BB43" s="46">
        <f t="shared" si="16"/>
        <v>43430</v>
      </c>
      <c r="BC43" s="46" t="str">
        <f t="shared" si="17"/>
        <v>Ni2040as29 REV2.4</v>
      </c>
      <c r="BD43" s="12" t="str">
        <f t="shared" si="18"/>
        <v>46037</v>
      </c>
      <c r="BE43" s="79" t="str">
        <f t="shared" si="19"/>
        <v>3028</v>
      </c>
      <c r="BF43" s="79">
        <f t="shared" si="20"/>
        <v>185.20258709151156</v>
      </c>
      <c r="BG43" s="79">
        <f t="shared" si="54"/>
        <v>0</v>
      </c>
      <c r="BH43" s="79">
        <f t="shared" si="55"/>
        <v>0</v>
      </c>
      <c r="BI43" s="79">
        <f t="shared" si="21"/>
        <v>185.20258709151156</v>
      </c>
      <c r="BJ43" s="79">
        <f t="shared" si="22"/>
        <v>0</v>
      </c>
      <c r="BK43" s="79">
        <f t="shared" si="23"/>
        <v>0</v>
      </c>
      <c r="BL43" s="79">
        <f t="shared" si="24"/>
        <v>185.20258709151156</v>
      </c>
      <c r="BM43" s="79">
        <f t="shared" si="25"/>
        <v>0</v>
      </c>
      <c r="BN43" s="79">
        <f t="shared" si="26"/>
        <v>0</v>
      </c>
      <c r="BO43" s="79">
        <f t="shared" si="27"/>
        <v>200</v>
      </c>
      <c r="BP43" s="79">
        <f t="shared" si="28"/>
        <v>0</v>
      </c>
      <c r="BQ43" s="79">
        <f t="shared" si="29"/>
        <v>0</v>
      </c>
      <c r="BR43" s="79">
        <f t="shared" si="30"/>
        <v>200</v>
      </c>
      <c r="BS43" s="39">
        <f t="shared" si="56"/>
        <v>0.87661624789585513</v>
      </c>
      <c r="BT43" s="38">
        <f t="shared" si="62"/>
        <v>8288.209671332821</v>
      </c>
      <c r="BU43" s="79">
        <f t="shared" si="57"/>
        <v>200</v>
      </c>
      <c r="BV43" s="79">
        <f t="shared" si="31"/>
        <v>0</v>
      </c>
      <c r="BW43" s="79">
        <f t="shared" si="32"/>
        <v>0</v>
      </c>
      <c r="BX43" s="79">
        <f t="shared" si="33"/>
        <v>200</v>
      </c>
    </row>
    <row r="44" spans="1:76" x14ac:dyDescent="0.25">
      <c r="A44" s="20">
        <v>43243</v>
      </c>
      <c r="B44" s="77">
        <v>43327</v>
      </c>
      <c r="C44" s="16" t="s">
        <v>1607</v>
      </c>
      <c r="D44" s="34" t="s">
        <v>255</v>
      </c>
      <c r="E44" s="34" t="s">
        <v>256</v>
      </c>
      <c r="F44" s="36">
        <v>16.858767483696209</v>
      </c>
      <c r="G44" s="36"/>
      <c r="H44" s="36"/>
      <c r="I44" s="36"/>
      <c r="J44" s="36"/>
      <c r="K44" s="36"/>
      <c r="L44" s="36"/>
      <c r="M44" s="36"/>
      <c r="N44" s="36"/>
      <c r="O44" s="36">
        <v>24</v>
      </c>
      <c r="P44" s="36"/>
      <c r="Q44" s="36"/>
      <c r="R44" s="36"/>
      <c r="S44" s="36"/>
      <c r="T44" s="36"/>
      <c r="U44" s="36"/>
      <c r="V44" s="36"/>
      <c r="W44" s="36"/>
      <c r="X44" s="36">
        <v>32</v>
      </c>
      <c r="Y44" s="12"/>
      <c r="Z44" s="12"/>
      <c r="AA44" s="46">
        <f t="shared" si="86"/>
        <v>43243</v>
      </c>
      <c r="AB44" s="46">
        <f t="shared" si="87"/>
        <v>43327</v>
      </c>
      <c r="AC44" s="46" t="str">
        <f t="shared" si="88"/>
        <v>ND2034bf34 Rev1.4</v>
      </c>
      <c r="AD44" s="12" t="str">
        <f t="shared" si="89"/>
        <v>46093</v>
      </c>
      <c r="AE44" s="24" t="str">
        <f t="shared" si="90"/>
        <v>5504</v>
      </c>
      <c r="AF44" s="24">
        <f t="shared" si="91"/>
        <v>16.858767483696209</v>
      </c>
      <c r="AG44" s="24">
        <f t="shared" si="92"/>
        <v>0</v>
      </c>
      <c r="AH44" s="24">
        <f t="shared" si="93"/>
        <v>0</v>
      </c>
      <c r="AI44" s="24">
        <f t="shared" si="94"/>
        <v>0</v>
      </c>
      <c r="AJ44" s="24">
        <f t="shared" si="95"/>
        <v>0</v>
      </c>
      <c r="AK44" s="24">
        <f t="shared" si="96"/>
        <v>0</v>
      </c>
      <c r="AL44" s="24">
        <f t="shared" si="97"/>
        <v>0</v>
      </c>
      <c r="AM44" s="24">
        <f t="shared" si="98"/>
        <v>0</v>
      </c>
      <c r="AN44" s="24">
        <f t="shared" si="99"/>
        <v>0</v>
      </c>
      <c r="AO44" s="24">
        <f t="shared" si="100"/>
        <v>24</v>
      </c>
      <c r="AP44" s="24">
        <f t="shared" si="101"/>
        <v>0</v>
      </c>
      <c r="AQ44" s="24">
        <f t="shared" si="102"/>
        <v>0</v>
      </c>
      <c r="AR44" s="24">
        <f t="shared" si="103"/>
        <v>0</v>
      </c>
      <c r="AS44" s="39">
        <f t="shared" si="104"/>
        <v>0.87839934341126213</v>
      </c>
      <c r="AT44" s="38">
        <f t="shared" si="105"/>
        <v>8305.0684388165173</v>
      </c>
      <c r="AU44" s="24">
        <f t="shared" si="63"/>
        <v>24</v>
      </c>
      <c r="AV44" s="24">
        <f t="shared" si="64"/>
        <v>0</v>
      </c>
      <c r="AW44" s="24">
        <f t="shared" si="65"/>
        <v>0</v>
      </c>
      <c r="AX44" s="24">
        <f t="shared" si="66"/>
        <v>0</v>
      </c>
      <c r="BA44" s="46">
        <f t="shared" si="15"/>
        <v>43243</v>
      </c>
      <c r="BB44" s="46">
        <f t="shared" si="16"/>
        <v>43327</v>
      </c>
      <c r="BC44" s="46" t="str">
        <f t="shared" si="17"/>
        <v>ND2034bf34 Rev1.4</v>
      </c>
      <c r="BD44" s="12" t="str">
        <f t="shared" si="18"/>
        <v>46093</v>
      </c>
      <c r="BE44" s="79" t="str">
        <f t="shared" si="19"/>
        <v>5504</v>
      </c>
      <c r="BF44" s="79">
        <f t="shared" si="20"/>
        <v>16.858767483696209</v>
      </c>
      <c r="BG44" s="79">
        <f t="shared" si="54"/>
        <v>0</v>
      </c>
      <c r="BH44" s="79">
        <f t="shared" si="55"/>
        <v>0</v>
      </c>
      <c r="BI44" s="79">
        <f t="shared" si="21"/>
        <v>0</v>
      </c>
      <c r="BJ44" s="79">
        <f t="shared" si="22"/>
        <v>0</v>
      </c>
      <c r="BK44" s="79">
        <f t="shared" si="23"/>
        <v>0</v>
      </c>
      <c r="BL44" s="79">
        <f t="shared" si="24"/>
        <v>0</v>
      </c>
      <c r="BM44" s="79">
        <f t="shared" si="25"/>
        <v>0</v>
      </c>
      <c r="BN44" s="79">
        <f t="shared" si="26"/>
        <v>0</v>
      </c>
      <c r="BO44" s="79">
        <f t="shared" si="27"/>
        <v>24</v>
      </c>
      <c r="BP44" s="79">
        <f t="shared" si="28"/>
        <v>0</v>
      </c>
      <c r="BQ44" s="79">
        <f t="shared" si="29"/>
        <v>0</v>
      </c>
      <c r="BR44" s="79">
        <f t="shared" si="30"/>
        <v>0</v>
      </c>
      <c r="BS44" s="39">
        <f t="shared" si="56"/>
        <v>0.87839934341126213</v>
      </c>
      <c r="BT44" s="38">
        <f t="shared" si="62"/>
        <v>8305.0684388165173</v>
      </c>
      <c r="BU44" s="79">
        <f t="shared" si="57"/>
        <v>24</v>
      </c>
      <c r="BV44" s="79">
        <f t="shared" si="31"/>
        <v>0</v>
      </c>
      <c r="BW44" s="79">
        <f t="shared" si="32"/>
        <v>0</v>
      </c>
      <c r="BX44" s="79">
        <f t="shared" si="33"/>
        <v>0</v>
      </c>
    </row>
    <row r="45" spans="1:76" x14ac:dyDescent="0.25">
      <c r="A45" s="20">
        <v>43245</v>
      </c>
      <c r="B45" s="77">
        <v>43342</v>
      </c>
      <c r="C45" s="16" t="s">
        <v>1665</v>
      </c>
      <c r="D45" s="34" t="s">
        <v>257</v>
      </c>
      <c r="E45" s="34" t="s">
        <v>60</v>
      </c>
      <c r="F45" s="36">
        <v>99.371005877291822</v>
      </c>
      <c r="G45" s="36"/>
      <c r="H45" s="36"/>
      <c r="I45" s="36"/>
      <c r="J45" s="36"/>
      <c r="K45" s="36"/>
      <c r="L45" s="36"/>
      <c r="M45" s="36"/>
      <c r="N45" s="36"/>
      <c r="O45" s="36">
        <v>100</v>
      </c>
      <c r="P45" s="36"/>
      <c r="Q45" s="36"/>
      <c r="R45" s="36"/>
      <c r="S45" s="36"/>
      <c r="T45" s="36"/>
      <c r="U45" s="36"/>
      <c r="V45" s="36"/>
      <c r="W45" s="36"/>
      <c r="X45" s="36">
        <v>10</v>
      </c>
      <c r="Y45" s="12"/>
      <c r="Z45" s="12"/>
      <c r="AA45" s="46">
        <f t="shared" si="86"/>
        <v>43245</v>
      </c>
      <c r="AB45" s="46">
        <f t="shared" si="87"/>
        <v>43342</v>
      </c>
      <c r="AC45" s="46" t="str">
        <f t="shared" si="88"/>
        <v>NH2054aj31 Rev1.1</v>
      </c>
      <c r="AD45" s="12" t="str">
        <f t="shared" si="89"/>
        <v>46115</v>
      </c>
      <c r="AE45" s="24" t="str">
        <f t="shared" si="90"/>
        <v>4575</v>
      </c>
      <c r="AF45" s="24">
        <f t="shared" si="91"/>
        <v>99.371005877291822</v>
      </c>
      <c r="AG45" s="24">
        <f t="shared" si="92"/>
        <v>0</v>
      </c>
      <c r="AH45" s="24">
        <f t="shared" si="93"/>
        <v>0</v>
      </c>
      <c r="AI45" s="24">
        <f t="shared" si="94"/>
        <v>0</v>
      </c>
      <c r="AJ45" s="24">
        <f t="shared" si="95"/>
        <v>0</v>
      </c>
      <c r="AK45" s="24">
        <f t="shared" si="96"/>
        <v>0</v>
      </c>
      <c r="AL45" s="24">
        <f t="shared" si="97"/>
        <v>0</v>
      </c>
      <c r="AM45" s="24">
        <f t="shared" si="98"/>
        <v>0</v>
      </c>
      <c r="AN45" s="24">
        <f t="shared" si="99"/>
        <v>0</v>
      </c>
      <c r="AO45" s="24">
        <f t="shared" si="100"/>
        <v>100</v>
      </c>
      <c r="AP45" s="24">
        <f t="shared" si="101"/>
        <v>0</v>
      </c>
      <c r="AQ45" s="24">
        <f t="shared" si="102"/>
        <v>0</v>
      </c>
      <c r="AR45" s="24">
        <f t="shared" si="103"/>
        <v>0</v>
      </c>
      <c r="AS45" s="39">
        <f t="shared" si="104"/>
        <v>0.88890948272676296</v>
      </c>
      <c r="AT45" s="38">
        <f t="shared" si="105"/>
        <v>8404.4394446938095</v>
      </c>
      <c r="AU45" s="24">
        <f t="shared" si="63"/>
        <v>100</v>
      </c>
      <c r="AV45" s="24">
        <f t="shared" si="64"/>
        <v>0</v>
      </c>
      <c r="AW45" s="24">
        <f t="shared" si="65"/>
        <v>0</v>
      </c>
      <c r="AX45" s="24">
        <f t="shared" si="66"/>
        <v>0</v>
      </c>
      <c r="BA45" s="46">
        <f t="shared" si="15"/>
        <v>43245</v>
      </c>
      <c r="BB45" s="46">
        <f t="shared" si="16"/>
        <v>43342</v>
      </c>
      <c r="BC45" s="46" t="str">
        <f t="shared" si="17"/>
        <v>NH2054aj31 Rev1.1</v>
      </c>
      <c r="BD45" s="12" t="str">
        <f t="shared" si="18"/>
        <v>46115</v>
      </c>
      <c r="BE45" s="79" t="str">
        <f t="shared" si="19"/>
        <v>4575</v>
      </c>
      <c r="BF45" s="79">
        <f t="shared" si="20"/>
        <v>99.371005877291822</v>
      </c>
      <c r="BG45" s="79">
        <f t="shared" si="54"/>
        <v>0</v>
      </c>
      <c r="BH45" s="79">
        <f t="shared" si="55"/>
        <v>0</v>
      </c>
      <c r="BI45" s="79">
        <f t="shared" si="21"/>
        <v>0</v>
      </c>
      <c r="BJ45" s="79">
        <f t="shared" si="22"/>
        <v>0</v>
      </c>
      <c r="BK45" s="79">
        <f t="shared" si="23"/>
        <v>0</v>
      </c>
      <c r="BL45" s="79">
        <f t="shared" si="24"/>
        <v>0</v>
      </c>
      <c r="BM45" s="79">
        <f t="shared" si="25"/>
        <v>0</v>
      </c>
      <c r="BN45" s="79">
        <f t="shared" si="26"/>
        <v>0</v>
      </c>
      <c r="BO45" s="79">
        <f t="shared" si="27"/>
        <v>100</v>
      </c>
      <c r="BP45" s="79">
        <f t="shared" si="28"/>
        <v>0</v>
      </c>
      <c r="BQ45" s="79">
        <f t="shared" si="29"/>
        <v>0</v>
      </c>
      <c r="BR45" s="79">
        <f t="shared" si="30"/>
        <v>0</v>
      </c>
      <c r="BS45" s="39">
        <f t="shared" si="56"/>
        <v>0.88890948272676296</v>
      </c>
      <c r="BT45" s="38">
        <f t="shared" si="62"/>
        <v>8404.4394446938095</v>
      </c>
      <c r="BU45" s="79">
        <f t="shared" si="57"/>
        <v>100</v>
      </c>
      <c r="BV45" s="79">
        <f t="shared" si="31"/>
        <v>0</v>
      </c>
      <c r="BW45" s="79">
        <f t="shared" si="32"/>
        <v>0</v>
      </c>
      <c r="BX45" s="79">
        <f t="shared" si="33"/>
        <v>0</v>
      </c>
    </row>
    <row r="46" spans="1:76" x14ac:dyDescent="0.25">
      <c r="A46" s="20">
        <v>43250</v>
      </c>
      <c r="B46" s="77">
        <v>43342</v>
      </c>
      <c r="C46" s="16" t="s">
        <v>1607</v>
      </c>
      <c r="D46" s="34" t="s">
        <v>258</v>
      </c>
      <c r="E46" s="34" t="s">
        <v>243</v>
      </c>
      <c r="F46" s="36">
        <v>72.545110856008804</v>
      </c>
      <c r="G46" s="36"/>
      <c r="H46" s="36"/>
      <c r="I46" s="36"/>
      <c r="J46" s="36"/>
      <c r="K46" s="36"/>
      <c r="L46" s="36"/>
      <c r="M46" s="36"/>
      <c r="N46" s="36"/>
      <c r="O46" s="36">
        <v>120</v>
      </c>
      <c r="P46" s="36"/>
      <c r="Q46" s="36"/>
      <c r="R46" s="36"/>
      <c r="S46" s="36"/>
      <c r="T46" s="36"/>
      <c r="U46" s="36"/>
      <c r="V46" s="36"/>
      <c r="W46" s="36"/>
      <c r="X46" s="36">
        <v>23</v>
      </c>
      <c r="Y46" s="12"/>
      <c r="Z46" s="12"/>
      <c r="AA46" s="46">
        <f t="shared" si="86"/>
        <v>43250</v>
      </c>
      <c r="AB46" s="46">
        <f t="shared" si="87"/>
        <v>43342</v>
      </c>
      <c r="AC46" s="46" t="str">
        <f t="shared" si="88"/>
        <v>ND2034bf34 Rev1.4</v>
      </c>
      <c r="AD46" s="12" t="str">
        <f t="shared" si="89"/>
        <v>46142</v>
      </c>
      <c r="AE46" s="24" t="str">
        <f t="shared" si="90"/>
        <v>8100</v>
      </c>
      <c r="AF46" s="24">
        <f t="shared" si="91"/>
        <v>72.545110856008804</v>
      </c>
      <c r="AG46" s="24">
        <f t="shared" si="92"/>
        <v>0</v>
      </c>
      <c r="AH46" s="24">
        <f t="shared" si="93"/>
        <v>0</v>
      </c>
      <c r="AI46" s="24">
        <f t="shared" si="94"/>
        <v>0</v>
      </c>
      <c r="AJ46" s="24">
        <f t="shared" si="95"/>
        <v>0</v>
      </c>
      <c r="AK46" s="24">
        <f t="shared" si="96"/>
        <v>0</v>
      </c>
      <c r="AL46" s="24">
        <f t="shared" si="97"/>
        <v>0</v>
      </c>
      <c r="AM46" s="24">
        <f t="shared" si="98"/>
        <v>0</v>
      </c>
      <c r="AN46" s="24">
        <f t="shared" si="99"/>
        <v>0</v>
      </c>
      <c r="AO46" s="24">
        <f t="shared" si="100"/>
        <v>120</v>
      </c>
      <c r="AP46" s="24">
        <f t="shared" si="101"/>
        <v>0</v>
      </c>
      <c r="AQ46" s="24">
        <f t="shared" si="102"/>
        <v>0</v>
      </c>
      <c r="AR46" s="24">
        <f t="shared" si="103"/>
        <v>0</v>
      </c>
      <c r="AS46" s="39">
        <f t="shared" si="104"/>
        <v>0.89658233674513332</v>
      </c>
      <c r="AT46" s="38">
        <f t="shared" si="105"/>
        <v>8476.9845555498177</v>
      </c>
      <c r="AU46" s="24">
        <f t="shared" si="63"/>
        <v>120</v>
      </c>
      <c r="AV46" s="24">
        <f t="shared" si="64"/>
        <v>0</v>
      </c>
      <c r="AW46" s="24">
        <f t="shared" si="65"/>
        <v>0</v>
      </c>
      <c r="AX46" s="24">
        <f t="shared" si="66"/>
        <v>0</v>
      </c>
      <c r="BA46" s="46">
        <f t="shared" si="15"/>
        <v>43250</v>
      </c>
      <c r="BB46" s="46">
        <f t="shared" si="16"/>
        <v>43342</v>
      </c>
      <c r="BC46" s="46" t="str">
        <f t="shared" si="17"/>
        <v>ND2034bf34 Rev1.4</v>
      </c>
      <c r="BD46" s="12" t="str">
        <f t="shared" si="18"/>
        <v>46142</v>
      </c>
      <c r="BE46" s="79" t="str">
        <f t="shared" si="19"/>
        <v>8100</v>
      </c>
      <c r="BF46" s="79">
        <f t="shared" si="20"/>
        <v>72.545110856008804</v>
      </c>
      <c r="BG46" s="79">
        <f t="shared" si="54"/>
        <v>0</v>
      </c>
      <c r="BH46" s="79">
        <f t="shared" si="55"/>
        <v>0</v>
      </c>
      <c r="BI46" s="79">
        <f t="shared" si="21"/>
        <v>0</v>
      </c>
      <c r="BJ46" s="79">
        <f t="shared" si="22"/>
        <v>0</v>
      </c>
      <c r="BK46" s="79">
        <f t="shared" si="23"/>
        <v>0</v>
      </c>
      <c r="BL46" s="79">
        <f t="shared" si="24"/>
        <v>0</v>
      </c>
      <c r="BM46" s="79">
        <f t="shared" si="25"/>
        <v>0</v>
      </c>
      <c r="BN46" s="79">
        <f t="shared" si="26"/>
        <v>0</v>
      </c>
      <c r="BO46" s="79">
        <f t="shared" si="27"/>
        <v>120</v>
      </c>
      <c r="BP46" s="79">
        <f t="shared" si="28"/>
        <v>0</v>
      </c>
      <c r="BQ46" s="79">
        <f t="shared" si="29"/>
        <v>0</v>
      </c>
      <c r="BR46" s="79">
        <f t="shared" si="30"/>
        <v>0</v>
      </c>
      <c r="BS46" s="39">
        <f t="shared" si="56"/>
        <v>0.89658233674513332</v>
      </c>
      <c r="BT46" s="38">
        <f t="shared" si="62"/>
        <v>8476.9845555498177</v>
      </c>
      <c r="BU46" s="79">
        <f t="shared" si="57"/>
        <v>120</v>
      </c>
      <c r="BV46" s="79">
        <f t="shared" si="31"/>
        <v>0</v>
      </c>
      <c r="BW46" s="79">
        <f t="shared" si="32"/>
        <v>0</v>
      </c>
      <c r="BX46" s="79">
        <f t="shared" si="33"/>
        <v>0</v>
      </c>
    </row>
    <row r="47" spans="1:76" x14ac:dyDescent="0.25">
      <c r="A47" s="20">
        <v>43252</v>
      </c>
      <c r="B47" s="77">
        <v>43339</v>
      </c>
      <c r="C47" s="16" t="s">
        <v>1751</v>
      </c>
      <c r="D47" s="34" t="s">
        <v>271</v>
      </c>
      <c r="E47" s="34" t="s">
        <v>78</v>
      </c>
      <c r="F47" s="36">
        <v>163.83795731402952</v>
      </c>
      <c r="G47" s="36"/>
      <c r="H47" s="36"/>
      <c r="I47" s="36"/>
      <c r="J47" s="36"/>
      <c r="K47" s="36"/>
      <c r="L47" s="36"/>
      <c r="M47" s="36"/>
      <c r="N47" s="36"/>
      <c r="O47" s="36">
        <v>150</v>
      </c>
      <c r="P47" s="36"/>
      <c r="Q47" s="36"/>
      <c r="R47" s="36"/>
      <c r="S47" s="36"/>
      <c r="T47" s="36"/>
      <c r="U47" s="36"/>
      <c r="V47" s="36"/>
      <c r="W47" s="36"/>
      <c r="X47" s="36">
        <v>24</v>
      </c>
      <c r="Y47" s="12"/>
      <c r="Z47" s="12"/>
      <c r="AA47" s="46">
        <f t="shared" si="86"/>
        <v>43252</v>
      </c>
      <c r="AB47" s="46">
        <f t="shared" si="87"/>
        <v>43339</v>
      </c>
      <c r="AC47" s="46" t="str">
        <f t="shared" si="88"/>
        <v>PH2054bf34 Rev 1.4</v>
      </c>
      <c r="AD47" s="12" t="str">
        <f t="shared" si="89"/>
        <v>46165</v>
      </c>
      <c r="AE47" s="24" t="str">
        <f t="shared" si="90"/>
        <v>7951</v>
      </c>
      <c r="AF47" s="24">
        <f t="shared" si="91"/>
        <v>163.83795731402952</v>
      </c>
      <c r="AG47" s="24">
        <f t="shared" si="92"/>
        <v>0</v>
      </c>
      <c r="AH47" s="24">
        <f t="shared" si="93"/>
        <v>0</v>
      </c>
      <c r="AI47" s="24">
        <f t="shared" si="94"/>
        <v>0</v>
      </c>
      <c r="AJ47" s="24">
        <f t="shared" si="95"/>
        <v>0</v>
      </c>
      <c r="AK47" s="24">
        <f t="shared" si="96"/>
        <v>0</v>
      </c>
      <c r="AL47" s="24">
        <f t="shared" si="97"/>
        <v>0</v>
      </c>
      <c r="AM47" s="24">
        <f t="shared" si="98"/>
        <v>0</v>
      </c>
      <c r="AN47" s="24">
        <f t="shared" si="99"/>
        <v>0</v>
      </c>
      <c r="AO47" s="24">
        <f t="shared" si="100"/>
        <v>150</v>
      </c>
      <c r="AP47" s="24">
        <f t="shared" si="101"/>
        <v>0</v>
      </c>
      <c r="AQ47" s="24">
        <f t="shared" si="102"/>
        <v>0</v>
      </c>
      <c r="AR47" s="24">
        <f t="shared" si="103"/>
        <v>0</v>
      </c>
      <c r="AS47" s="39">
        <f t="shared" si="104"/>
        <v>0.91391093014453884</v>
      </c>
      <c r="AT47" s="38">
        <f t="shared" si="105"/>
        <v>8640.8225128638478</v>
      </c>
      <c r="AU47" s="24">
        <f t="shared" si="63"/>
        <v>150</v>
      </c>
      <c r="AV47" s="24">
        <f t="shared" si="64"/>
        <v>0</v>
      </c>
      <c r="AW47" s="24">
        <f t="shared" si="65"/>
        <v>0</v>
      </c>
      <c r="AX47" s="24">
        <f t="shared" si="66"/>
        <v>0</v>
      </c>
      <c r="BA47" s="46">
        <f t="shared" si="15"/>
        <v>43252</v>
      </c>
      <c r="BB47" s="46">
        <f t="shared" si="16"/>
        <v>43339</v>
      </c>
      <c r="BC47" s="46" t="str">
        <f t="shared" si="17"/>
        <v>PH2054bf34 Rev 1.4</v>
      </c>
      <c r="BD47" s="12" t="str">
        <f t="shared" si="18"/>
        <v>46165</v>
      </c>
      <c r="BE47" s="79" t="str">
        <f t="shared" si="19"/>
        <v>7951</v>
      </c>
      <c r="BF47" s="79">
        <f t="shared" si="20"/>
        <v>163.83795731402952</v>
      </c>
      <c r="BG47" s="79">
        <f t="shared" si="54"/>
        <v>0</v>
      </c>
      <c r="BH47" s="79">
        <f t="shared" si="55"/>
        <v>0</v>
      </c>
      <c r="BI47" s="79">
        <f t="shared" si="21"/>
        <v>0</v>
      </c>
      <c r="BJ47" s="79">
        <f t="shared" si="22"/>
        <v>0</v>
      </c>
      <c r="BK47" s="79">
        <f t="shared" si="23"/>
        <v>0</v>
      </c>
      <c r="BL47" s="79">
        <f t="shared" si="24"/>
        <v>0</v>
      </c>
      <c r="BM47" s="79">
        <f t="shared" si="25"/>
        <v>0</v>
      </c>
      <c r="BN47" s="79">
        <f t="shared" si="26"/>
        <v>0</v>
      </c>
      <c r="BO47" s="79">
        <f t="shared" si="27"/>
        <v>150</v>
      </c>
      <c r="BP47" s="79">
        <f t="shared" si="28"/>
        <v>0</v>
      </c>
      <c r="BQ47" s="79">
        <f t="shared" si="29"/>
        <v>0</v>
      </c>
      <c r="BR47" s="79">
        <f t="shared" si="30"/>
        <v>0</v>
      </c>
      <c r="BS47" s="39">
        <f t="shared" si="56"/>
        <v>0.91391093014453884</v>
      </c>
      <c r="BT47" s="38">
        <f t="shared" si="62"/>
        <v>8640.8225128638478</v>
      </c>
      <c r="BU47" s="79">
        <f t="shared" si="57"/>
        <v>150</v>
      </c>
      <c r="BV47" s="79">
        <f t="shared" si="31"/>
        <v>0</v>
      </c>
      <c r="BW47" s="79">
        <f t="shared" si="32"/>
        <v>0</v>
      </c>
      <c r="BX47" s="79">
        <f t="shared" si="33"/>
        <v>0</v>
      </c>
    </row>
    <row r="48" spans="1:76" x14ac:dyDescent="0.25">
      <c r="A48" s="20">
        <v>43252</v>
      </c>
      <c r="B48" s="77">
        <v>43340</v>
      </c>
      <c r="C48" s="16" t="s">
        <v>1696</v>
      </c>
      <c r="D48" s="34" t="s">
        <v>272</v>
      </c>
      <c r="E48" s="34" t="s">
        <v>90</v>
      </c>
      <c r="F48" s="36">
        <v>100.07764009727447</v>
      </c>
      <c r="G48" s="36"/>
      <c r="H48" s="36"/>
      <c r="I48" s="36"/>
      <c r="J48" s="36"/>
      <c r="K48" s="36"/>
      <c r="L48" s="36"/>
      <c r="M48" s="36"/>
      <c r="N48" s="36"/>
      <c r="O48" s="36">
        <v>123</v>
      </c>
      <c r="P48" s="36"/>
      <c r="Q48" s="36"/>
      <c r="R48" s="36"/>
      <c r="S48" s="36"/>
      <c r="T48" s="36"/>
      <c r="U48" s="36"/>
      <c r="V48" s="36"/>
      <c r="W48" s="36"/>
      <c r="X48" s="36">
        <v>24</v>
      </c>
      <c r="Y48" s="12"/>
      <c r="Z48" s="12"/>
      <c r="AA48" s="46">
        <f t="shared" si="86"/>
        <v>43252</v>
      </c>
      <c r="AB48" s="46">
        <f t="shared" si="87"/>
        <v>43340</v>
      </c>
      <c r="AC48" s="46" t="str">
        <f t="shared" si="88"/>
        <v>NI2020bf24-REV4.8</v>
      </c>
      <c r="AD48" s="12" t="str">
        <f t="shared" si="89"/>
        <v>46167</v>
      </c>
      <c r="AE48" s="24" t="str">
        <f t="shared" si="90"/>
        <v>6157</v>
      </c>
      <c r="AF48" s="24">
        <f t="shared" si="91"/>
        <v>100.07764009727447</v>
      </c>
      <c r="AG48" s="24">
        <f t="shared" si="92"/>
        <v>0</v>
      </c>
      <c r="AH48" s="24">
        <f t="shared" si="93"/>
        <v>0</v>
      </c>
      <c r="AI48" s="24">
        <f t="shared" si="94"/>
        <v>0</v>
      </c>
      <c r="AJ48" s="24">
        <f t="shared" si="95"/>
        <v>0</v>
      </c>
      <c r="AK48" s="24">
        <f t="shared" si="96"/>
        <v>0</v>
      </c>
      <c r="AL48" s="24">
        <f t="shared" si="97"/>
        <v>0</v>
      </c>
      <c r="AM48" s="24">
        <f t="shared" si="98"/>
        <v>0</v>
      </c>
      <c r="AN48" s="24">
        <f t="shared" si="99"/>
        <v>0</v>
      </c>
      <c r="AO48" s="24">
        <f t="shared" si="100"/>
        <v>123</v>
      </c>
      <c r="AP48" s="24">
        <f t="shared" si="101"/>
        <v>0</v>
      </c>
      <c r="AQ48" s="24">
        <f t="shared" si="102"/>
        <v>0</v>
      </c>
      <c r="AR48" s="24">
        <f t="shared" si="103"/>
        <v>0</v>
      </c>
      <c r="AS48" s="39">
        <f t="shared" si="104"/>
        <v>0.92449580780078133</v>
      </c>
      <c r="AT48" s="38">
        <f t="shared" si="105"/>
        <v>8740.9001529611214</v>
      </c>
      <c r="AU48" s="24">
        <f t="shared" si="63"/>
        <v>123</v>
      </c>
      <c r="AV48" s="24">
        <f t="shared" si="64"/>
        <v>0</v>
      </c>
      <c r="AW48" s="24">
        <f t="shared" si="65"/>
        <v>0</v>
      </c>
      <c r="AX48" s="24">
        <f t="shared" si="66"/>
        <v>0</v>
      </c>
      <c r="BA48" s="46">
        <f t="shared" si="15"/>
        <v>43252</v>
      </c>
      <c r="BB48" s="46">
        <f t="shared" si="16"/>
        <v>43340</v>
      </c>
      <c r="BC48" s="46" t="str">
        <f t="shared" si="17"/>
        <v>NI2020bf24-REV4.8</v>
      </c>
      <c r="BD48" s="12" t="str">
        <f t="shared" si="18"/>
        <v>46167</v>
      </c>
      <c r="BE48" s="79" t="str">
        <f t="shared" si="19"/>
        <v>6157</v>
      </c>
      <c r="BF48" s="79">
        <f t="shared" si="20"/>
        <v>100.07764009727447</v>
      </c>
      <c r="BG48" s="79">
        <f t="shared" si="54"/>
        <v>0</v>
      </c>
      <c r="BH48" s="79">
        <f t="shared" si="55"/>
        <v>0</v>
      </c>
      <c r="BI48" s="79">
        <f t="shared" si="21"/>
        <v>0</v>
      </c>
      <c r="BJ48" s="79">
        <f t="shared" si="22"/>
        <v>0</v>
      </c>
      <c r="BK48" s="79">
        <f t="shared" si="23"/>
        <v>0</v>
      </c>
      <c r="BL48" s="79">
        <f t="shared" si="24"/>
        <v>0</v>
      </c>
      <c r="BM48" s="79">
        <f t="shared" si="25"/>
        <v>0</v>
      </c>
      <c r="BN48" s="79">
        <f t="shared" si="26"/>
        <v>0</v>
      </c>
      <c r="BO48" s="79">
        <f t="shared" si="27"/>
        <v>123</v>
      </c>
      <c r="BP48" s="79">
        <f t="shared" si="28"/>
        <v>0</v>
      </c>
      <c r="BQ48" s="79">
        <f t="shared" si="29"/>
        <v>0</v>
      </c>
      <c r="BR48" s="79">
        <f t="shared" si="30"/>
        <v>0</v>
      </c>
      <c r="BS48" s="39">
        <f t="shared" si="56"/>
        <v>0.92449580780078133</v>
      </c>
      <c r="BT48" s="38">
        <f t="shared" si="62"/>
        <v>8740.9001529611214</v>
      </c>
      <c r="BU48" s="79">
        <f t="shared" si="57"/>
        <v>123</v>
      </c>
      <c r="BV48" s="79">
        <f t="shared" si="31"/>
        <v>0</v>
      </c>
      <c r="BW48" s="79">
        <f t="shared" si="32"/>
        <v>0</v>
      </c>
      <c r="BX48" s="79">
        <f t="shared" si="33"/>
        <v>0</v>
      </c>
    </row>
    <row r="49" spans="1:76" x14ac:dyDescent="0.25">
      <c r="A49" s="20">
        <v>43255</v>
      </c>
      <c r="B49" s="77">
        <v>43335</v>
      </c>
      <c r="C49" s="16" t="s">
        <v>1594</v>
      </c>
      <c r="D49" s="34" t="s">
        <v>269</v>
      </c>
      <c r="E49" s="34" t="s">
        <v>26</v>
      </c>
      <c r="F49" s="36">
        <v>43.470834225690112</v>
      </c>
      <c r="G49" s="36"/>
      <c r="H49" s="36"/>
      <c r="I49" s="36"/>
      <c r="J49" s="36"/>
      <c r="K49" s="36"/>
      <c r="L49" s="36"/>
      <c r="M49" s="36"/>
      <c r="N49" s="36"/>
      <c r="O49" s="36">
        <v>75</v>
      </c>
      <c r="P49" s="36"/>
      <c r="Q49" s="36"/>
      <c r="R49" s="36"/>
      <c r="S49" s="36"/>
      <c r="T49" s="36"/>
      <c r="U49" s="36"/>
      <c r="V49" s="36"/>
      <c r="W49" s="36"/>
      <c r="X49" s="36">
        <v>24</v>
      </c>
      <c r="Y49" s="12"/>
      <c r="Z49" s="12"/>
      <c r="AA49" t="str">
        <f>COUNTA(F49:F571)&amp;" others"</f>
        <v>31 others</v>
      </c>
      <c r="AB49" s="46" t="str">
        <f>AA49</f>
        <v>31 others</v>
      </c>
      <c r="AC49" s="24" t="s">
        <v>521</v>
      </c>
      <c r="AD49" s="24" t="s">
        <v>521</v>
      </c>
      <c r="AE49" t="str">
        <f>AA49</f>
        <v>31 others</v>
      </c>
      <c r="AF49">
        <f t="shared" ref="AF49:AR49" si="106">F600-SUM(AF5:AF48)</f>
        <v>713.87517344543085</v>
      </c>
      <c r="AG49" s="24">
        <f t="shared" si="106"/>
        <v>45945.494739266367</v>
      </c>
      <c r="AH49" s="24">
        <f t="shared" si="106"/>
        <v>45965.665287399934</v>
      </c>
      <c r="AI49" s="24">
        <f t="shared" si="106"/>
        <v>47535.133182660677</v>
      </c>
      <c r="AJ49" s="24">
        <f t="shared" si="106"/>
        <v>47934.279870337283</v>
      </c>
      <c r="AK49" s="24">
        <f t="shared" si="106"/>
        <v>47356.094107600846</v>
      </c>
      <c r="AL49" s="24">
        <f t="shared" si="106"/>
        <v>47119.376001525125</v>
      </c>
      <c r="AM49" s="24">
        <f t="shared" si="106"/>
        <v>47842.041327126593</v>
      </c>
      <c r="AN49" s="24">
        <f t="shared" si="106"/>
        <v>47659.764446902453</v>
      </c>
      <c r="AO49" s="24">
        <f t="shared" si="106"/>
        <v>1011</v>
      </c>
      <c r="AP49" s="24">
        <f t="shared" si="106"/>
        <v>46304</v>
      </c>
      <c r="AQ49" s="24">
        <f t="shared" si="106"/>
        <v>46067</v>
      </c>
      <c r="AR49" s="24">
        <f t="shared" si="106"/>
        <v>47489</v>
      </c>
      <c r="AS49" s="39">
        <f>AT49/$AT$49</f>
        <v>1</v>
      </c>
      <c r="AT49" s="38">
        <f t="shared" si="61"/>
        <v>9454.7753264065523</v>
      </c>
      <c r="AU49" s="24">
        <f t="shared" si="63"/>
        <v>1011</v>
      </c>
      <c r="AV49" s="24">
        <f t="shared" si="64"/>
        <v>46304</v>
      </c>
      <c r="AW49" s="24">
        <f t="shared" si="65"/>
        <v>46067</v>
      </c>
      <c r="AX49" s="24">
        <f t="shared" si="66"/>
        <v>47489</v>
      </c>
      <c r="BA49" s="79"/>
      <c r="BB49" s="46"/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79"/>
      <c r="BO49" s="79"/>
      <c r="BP49" s="79"/>
      <c r="BQ49" s="79"/>
      <c r="BR49" s="79"/>
      <c r="BS49" s="39"/>
      <c r="BT49" s="38"/>
      <c r="BU49" s="79"/>
      <c r="BV49" s="79"/>
      <c r="BW49" s="79"/>
      <c r="BX49" s="79"/>
    </row>
    <row r="50" spans="1:76" x14ac:dyDescent="0.25">
      <c r="A50" s="20">
        <v>43255</v>
      </c>
      <c r="B50" s="77">
        <v>43388</v>
      </c>
      <c r="C50" s="16" t="s">
        <v>1707</v>
      </c>
      <c r="D50" s="34" t="s">
        <v>275</v>
      </c>
      <c r="E50" s="34" t="s">
        <v>32</v>
      </c>
      <c r="F50" s="36">
        <v>63.284435556890365</v>
      </c>
      <c r="G50" s="36"/>
      <c r="H50" s="36"/>
      <c r="I50" s="36"/>
      <c r="J50" s="36"/>
      <c r="K50" s="36">
        <v>67.007049413178038</v>
      </c>
      <c r="L50" s="36"/>
      <c r="M50" s="36"/>
      <c r="N50" s="36"/>
      <c r="O50" s="36">
        <v>68</v>
      </c>
      <c r="P50" s="36"/>
      <c r="Q50" s="36"/>
      <c r="R50" s="36"/>
      <c r="S50" s="36"/>
      <c r="T50" s="36">
        <v>72</v>
      </c>
      <c r="U50" s="36"/>
      <c r="V50" s="36"/>
      <c r="W50" s="36"/>
      <c r="X50" s="36">
        <v>24</v>
      </c>
      <c r="Y50" s="12"/>
      <c r="Z50" s="12"/>
      <c r="BA50" s="24" t="str">
        <f>AA49</f>
        <v>31 others</v>
      </c>
      <c r="BB50" s="24" t="str">
        <f t="shared" ref="BB50:BX50" si="107">AB49</f>
        <v>31 others</v>
      </c>
      <c r="BC50" s="24" t="str">
        <f t="shared" si="107"/>
        <v>&lt;various&gt;</v>
      </c>
      <c r="BD50" s="24" t="str">
        <f t="shared" si="107"/>
        <v>&lt;various&gt;</v>
      </c>
      <c r="BE50" s="24" t="str">
        <f t="shared" si="107"/>
        <v>31 others</v>
      </c>
      <c r="BF50" s="24">
        <f t="shared" si="107"/>
        <v>713.87517344543085</v>
      </c>
      <c r="BG50" s="24">
        <f t="shared" si="107"/>
        <v>45945.494739266367</v>
      </c>
      <c r="BH50" s="24">
        <f t="shared" si="107"/>
        <v>45965.665287399934</v>
      </c>
      <c r="BI50" s="24">
        <f t="shared" si="107"/>
        <v>47535.133182660677</v>
      </c>
      <c r="BJ50" s="24">
        <f t="shared" si="107"/>
        <v>47934.279870337283</v>
      </c>
      <c r="BK50" s="24">
        <f t="shared" si="107"/>
        <v>47356.094107600846</v>
      </c>
      <c r="BL50" s="24">
        <f t="shared" si="107"/>
        <v>47119.376001525125</v>
      </c>
      <c r="BM50" s="24">
        <f t="shared" si="107"/>
        <v>47842.041327126593</v>
      </c>
      <c r="BN50" s="24">
        <f t="shared" si="107"/>
        <v>47659.764446902453</v>
      </c>
      <c r="BO50" s="24">
        <f t="shared" si="107"/>
        <v>1011</v>
      </c>
      <c r="BP50" s="24">
        <f t="shared" si="107"/>
        <v>46304</v>
      </c>
      <c r="BQ50" s="24">
        <f t="shared" si="107"/>
        <v>46067</v>
      </c>
      <c r="BR50" s="24">
        <f t="shared" si="107"/>
        <v>47489</v>
      </c>
      <c r="BS50" s="39">
        <f t="shared" si="107"/>
        <v>1</v>
      </c>
      <c r="BT50" s="38">
        <f>BT48+BF50</f>
        <v>9454.7753264065523</v>
      </c>
      <c r="BU50" s="24">
        <f t="shared" si="107"/>
        <v>1011</v>
      </c>
      <c r="BV50" s="24">
        <f t="shared" si="107"/>
        <v>46304</v>
      </c>
      <c r="BW50" s="24">
        <f t="shared" si="107"/>
        <v>46067</v>
      </c>
      <c r="BX50" s="24">
        <f t="shared" si="107"/>
        <v>47489</v>
      </c>
    </row>
    <row r="51" spans="1:76" x14ac:dyDescent="0.25">
      <c r="A51" s="20">
        <v>43255</v>
      </c>
      <c r="B51" s="77">
        <v>43388</v>
      </c>
      <c r="C51" s="16" t="s">
        <v>1706</v>
      </c>
      <c r="D51" s="34" t="s">
        <v>275</v>
      </c>
      <c r="E51" s="34" t="s">
        <v>32</v>
      </c>
      <c r="F51" s="36">
        <v>3.7226138562876687</v>
      </c>
      <c r="G51" s="36"/>
      <c r="H51" s="36"/>
      <c r="I51" s="36"/>
      <c r="J51" s="36"/>
      <c r="K51" s="36"/>
      <c r="L51" s="36"/>
      <c r="M51" s="36"/>
      <c r="N51" s="36"/>
      <c r="O51" s="36">
        <v>4</v>
      </c>
      <c r="P51" s="36"/>
      <c r="Q51" s="36"/>
      <c r="R51" s="36"/>
      <c r="S51" s="36"/>
      <c r="T51" s="36"/>
      <c r="U51" s="36"/>
      <c r="V51" s="36"/>
      <c r="W51" s="36"/>
      <c r="X51" s="36">
        <v>24</v>
      </c>
      <c r="Y51" s="12"/>
      <c r="Z51" s="12"/>
    </row>
    <row r="52" spans="1:76" x14ac:dyDescent="0.25">
      <c r="A52" s="20">
        <v>43256</v>
      </c>
      <c r="B52" s="77">
        <v>43328</v>
      </c>
      <c r="C52" s="16" t="s">
        <v>1725</v>
      </c>
      <c r="D52" s="34" t="s">
        <v>270</v>
      </c>
      <c r="E52" s="34" t="s">
        <v>32</v>
      </c>
      <c r="F52" s="36">
        <v>42.588041899876096</v>
      </c>
      <c r="G52" s="36"/>
      <c r="H52" s="36"/>
      <c r="I52" s="36"/>
      <c r="J52" s="36"/>
      <c r="K52" s="36"/>
      <c r="L52" s="36"/>
      <c r="M52" s="36"/>
      <c r="N52" s="36"/>
      <c r="O52" s="36">
        <v>48</v>
      </c>
      <c r="P52" s="36"/>
      <c r="Q52" s="36"/>
      <c r="R52" s="36"/>
      <c r="S52" s="36"/>
      <c r="T52" s="36"/>
      <c r="U52" s="36"/>
      <c r="V52" s="36"/>
      <c r="W52" s="36"/>
      <c r="X52" s="36">
        <v>36</v>
      </c>
      <c r="Y52" s="12"/>
      <c r="Z52" s="12"/>
      <c r="AI52">
        <f>MATCH(F5,F5:F287,0)</f>
        <v>1</v>
      </c>
    </row>
    <row r="53" spans="1:76" x14ac:dyDescent="0.25">
      <c r="A53" s="20">
        <v>43258</v>
      </c>
      <c r="B53" s="77">
        <v>43350</v>
      </c>
      <c r="C53" s="16" t="s">
        <v>1675</v>
      </c>
      <c r="D53" s="34" t="s">
        <v>277</v>
      </c>
      <c r="E53" s="34" t="s">
        <v>39</v>
      </c>
      <c r="F53" s="36">
        <v>28.300400240806418</v>
      </c>
      <c r="G53" s="36"/>
      <c r="H53" s="36"/>
      <c r="I53" s="36"/>
      <c r="J53" s="36"/>
      <c r="K53" s="36"/>
      <c r="L53" s="36"/>
      <c r="M53" s="36"/>
      <c r="N53" s="36"/>
      <c r="O53" s="36">
        <v>25</v>
      </c>
      <c r="P53" s="36"/>
      <c r="Q53" s="36"/>
      <c r="R53" s="36"/>
      <c r="S53" s="36"/>
      <c r="T53" s="36"/>
      <c r="U53" s="36"/>
      <c r="V53" s="36"/>
      <c r="W53" s="36"/>
      <c r="X53" s="36">
        <v>10</v>
      </c>
      <c r="Y53" s="12"/>
      <c r="Z53" s="12"/>
    </row>
    <row r="54" spans="1:76" x14ac:dyDescent="0.25">
      <c r="A54" s="20">
        <v>43262</v>
      </c>
      <c r="B54" s="77">
        <v>43362</v>
      </c>
      <c r="C54" s="16" t="s">
        <v>1652</v>
      </c>
      <c r="D54" s="34" t="s">
        <v>278</v>
      </c>
      <c r="E54" s="34" t="s">
        <v>35</v>
      </c>
      <c r="F54" s="36">
        <v>177.56846256710466</v>
      </c>
      <c r="G54" s="36">
        <v>177.56846256710466</v>
      </c>
      <c r="H54" s="36"/>
      <c r="I54" s="36"/>
      <c r="J54" s="36"/>
      <c r="K54" s="36"/>
      <c r="L54" s="36"/>
      <c r="M54" s="36"/>
      <c r="N54" s="36"/>
      <c r="O54" s="36">
        <v>250</v>
      </c>
      <c r="P54" s="36">
        <v>250</v>
      </c>
      <c r="Q54" s="36"/>
      <c r="R54" s="36"/>
      <c r="S54" s="36"/>
      <c r="T54" s="36"/>
      <c r="U54" s="36"/>
      <c r="V54" s="36"/>
      <c r="W54" s="36"/>
      <c r="X54" s="36">
        <v>8</v>
      </c>
      <c r="Y54" s="12"/>
      <c r="Z54" s="12"/>
      <c r="AA54" s="24" t="str">
        <f t="array" ref="AA54:AR58">IFERROR(INDEX(Sales_Orders,SMALL(IF(AND(Late_Dollars&gt;0,Late_Dollars&gt;0),ROW(Sales_Orders)-MIN(ROW(Sales_Orders))+1),ROWS($A$5:A5))),"")</f>
        <v/>
      </c>
      <c r="AB54" s="24" t="str">
        <v/>
      </c>
      <c r="AC54" s="24" t="str">
        <v/>
      </c>
      <c r="AD54" s="24" t="str">
        <v/>
      </c>
      <c r="AE54" t="str">
        <v/>
      </c>
      <c r="AF54" t="str">
        <v/>
      </c>
      <c r="AG54" s="24" t="str">
        <v/>
      </c>
      <c r="AH54" s="24" t="str">
        <v/>
      </c>
      <c r="AI54" s="24" t="str">
        <v/>
      </c>
      <c r="AJ54" s="24" t="str">
        <v/>
      </c>
      <c r="AK54" s="24" t="str">
        <v/>
      </c>
      <c r="AL54" s="24" t="str">
        <v/>
      </c>
      <c r="AM54" s="24" t="str">
        <v/>
      </c>
      <c r="AN54" s="24" t="str">
        <v/>
      </c>
      <c r="AO54" s="24" t="str">
        <v/>
      </c>
      <c r="AP54" s="24" t="str">
        <v/>
      </c>
      <c r="AQ54" s="24" t="str">
        <v/>
      </c>
      <c r="AR54" s="24" t="str">
        <v/>
      </c>
      <c r="AT54" t="s">
        <v>555</v>
      </c>
    </row>
    <row r="55" spans="1:76" x14ac:dyDescent="0.25">
      <c r="A55" s="20">
        <v>43263</v>
      </c>
      <c r="B55" s="77">
        <v>43371</v>
      </c>
      <c r="C55" s="16" t="s">
        <v>1723</v>
      </c>
      <c r="D55" s="34" t="s">
        <v>281</v>
      </c>
      <c r="E55" s="34" t="s">
        <v>56</v>
      </c>
      <c r="F55" s="36">
        <v>52.96208010341222</v>
      </c>
      <c r="G55" s="36"/>
      <c r="H55" s="36"/>
      <c r="I55" s="36"/>
      <c r="J55" s="36"/>
      <c r="K55" s="36"/>
      <c r="L55" s="36"/>
      <c r="M55" s="36"/>
      <c r="N55" s="36"/>
      <c r="O55" s="36">
        <v>60</v>
      </c>
      <c r="P55" s="36"/>
      <c r="Q55" s="36"/>
      <c r="R55" s="36"/>
      <c r="S55" s="36"/>
      <c r="T55" s="36"/>
      <c r="U55" s="36"/>
      <c r="V55" s="36"/>
      <c r="W55" s="36"/>
      <c r="X55" s="36">
        <v>23</v>
      </c>
      <c r="Y55" s="12"/>
      <c r="Z55" s="12"/>
      <c r="AA55" s="24" t="str">
        <v/>
      </c>
      <c r="AB55" s="24" t="str">
        <v/>
      </c>
      <c r="AC55" s="24" t="str">
        <v/>
      </c>
      <c r="AD55" s="24" t="str">
        <v/>
      </c>
      <c r="AE55" s="24" t="str">
        <v/>
      </c>
      <c r="AF55" s="24" t="str">
        <v/>
      </c>
      <c r="AG55" s="24" t="str">
        <v/>
      </c>
      <c r="AH55" s="24" t="str">
        <v/>
      </c>
      <c r="AI55" s="24" t="str">
        <v/>
      </c>
      <c r="AJ55" s="24" t="str">
        <v/>
      </c>
      <c r="AK55" s="24" t="str">
        <v/>
      </c>
      <c r="AL55" s="24" t="str">
        <v/>
      </c>
      <c r="AM55" s="24" t="str">
        <v/>
      </c>
      <c r="AN55" s="24" t="str">
        <v/>
      </c>
      <c r="AO55" s="24" t="str">
        <v/>
      </c>
      <c r="AP55" s="24" t="str">
        <v/>
      </c>
      <c r="AQ55" s="24" t="str">
        <v/>
      </c>
      <c r="AR55" s="24" t="str">
        <v/>
      </c>
    </row>
    <row r="56" spans="1:76" x14ac:dyDescent="0.25">
      <c r="A56" s="20">
        <v>43264</v>
      </c>
      <c r="B56" s="77">
        <v>43439</v>
      </c>
      <c r="C56" s="16" t="s">
        <v>1606</v>
      </c>
      <c r="D56" s="34" t="s">
        <v>297</v>
      </c>
      <c r="E56" s="34" t="s">
        <v>36</v>
      </c>
      <c r="F56" s="36">
        <v>61.429861944775212</v>
      </c>
      <c r="G56" s="36"/>
      <c r="H56" s="36"/>
      <c r="I56" s="36"/>
      <c r="J56" s="36">
        <v>26.327083690617947</v>
      </c>
      <c r="K56" s="36"/>
      <c r="L56" s="36"/>
      <c r="M56" s="36"/>
      <c r="N56" s="36">
        <v>22.566071734815385</v>
      </c>
      <c r="O56" s="36">
        <v>98</v>
      </c>
      <c r="P56" s="36"/>
      <c r="Q56" s="36"/>
      <c r="R56" s="36"/>
      <c r="S56" s="36">
        <v>42</v>
      </c>
      <c r="T56" s="36"/>
      <c r="U56" s="36"/>
      <c r="V56" s="36"/>
      <c r="W56" s="36">
        <v>36</v>
      </c>
      <c r="X56" s="36">
        <v>38</v>
      </c>
      <c r="Y56" s="12"/>
      <c r="Z56" s="12"/>
      <c r="AA56" s="24" t="str">
        <v/>
      </c>
      <c r="AB56" s="24" t="str">
        <v/>
      </c>
      <c r="AC56" s="24" t="str">
        <v/>
      </c>
      <c r="AD56" s="24" t="str">
        <v/>
      </c>
      <c r="AE56" s="24" t="str">
        <v/>
      </c>
      <c r="AF56" s="24" t="str">
        <v/>
      </c>
      <c r="AG56" s="24" t="str">
        <v/>
      </c>
      <c r="AH56" s="24" t="str">
        <v/>
      </c>
      <c r="AI56" s="24" t="str">
        <v/>
      </c>
      <c r="AJ56" s="24" t="str">
        <v/>
      </c>
      <c r="AK56" s="24" t="str">
        <v/>
      </c>
      <c r="AL56" s="24" t="str">
        <v/>
      </c>
      <c r="AM56" s="24" t="str">
        <v/>
      </c>
      <c r="AN56" s="24" t="str">
        <v/>
      </c>
      <c r="AO56" s="24" t="str">
        <v/>
      </c>
      <c r="AP56" s="24" t="str">
        <v/>
      </c>
      <c r="AQ56" s="24" t="str">
        <v/>
      </c>
      <c r="AR56" s="24" t="str">
        <v/>
      </c>
    </row>
    <row r="57" spans="1:76" x14ac:dyDescent="0.25">
      <c r="A57" s="20">
        <v>43271</v>
      </c>
      <c r="B57" s="77">
        <v>43350</v>
      </c>
      <c r="C57" s="16" t="s">
        <v>1583</v>
      </c>
      <c r="D57" s="34" t="s">
        <v>322</v>
      </c>
      <c r="E57" s="34" t="s">
        <v>65</v>
      </c>
      <c r="F57" s="36">
        <v>14.246786809111885</v>
      </c>
      <c r="G57" s="36"/>
      <c r="H57" s="36"/>
      <c r="I57" s="36"/>
      <c r="J57" s="36"/>
      <c r="K57" s="36"/>
      <c r="L57" s="36"/>
      <c r="M57" s="36"/>
      <c r="N57" s="36"/>
      <c r="O57" s="36">
        <v>22</v>
      </c>
      <c r="P57" s="36"/>
      <c r="Q57" s="36"/>
      <c r="R57" s="36"/>
      <c r="S57" s="36"/>
      <c r="T57" s="36"/>
      <c r="U57" s="36"/>
      <c r="V57" s="36"/>
      <c r="W57" s="36"/>
      <c r="X57" s="36">
        <v>9</v>
      </c>
      <c r="Y57" s="12"/>
      <c r="Z57" s="12"/>
      <c r="AA57" s="24" t="str">
        <v/>
      </c>
      <c r="AB57" s="24" t="str">
        <v/>
      </c>
      <c r="AC57" s="24" t="str">
        <v/>
      </c>
      <c r="AD57" s="24" t="str">
        <v/>
      </c>
      <c r="AE57" s="24" t="str">
        <v/>
      </c>
      <c r="AF57" s="24" t="str">
        <v/>
      </c>
      <c r="AG57" s="24" t="str">
        <v/>
      </c>
      <c r="AH57" s="24" t="str">
        <v/>
      </c>
      <c r="AI57" s="24" t="str">
        <v/>
      </c>
      <c r="AJ57" s="24" t="str">
        <v/>
      </c>
      <c r="AK57" s="24" t="str">
        <v/>
      </c>
      <c r="AL57" s="24" t="str">
        <v/>
      </c>
      <c r="AM57" s="24" t="str">
        <v/>
      </c>
      <c r="AN57" s="24" t="str">
        <v/>
      </c>
      <c r="AO57" s="24" t="str">
        <v/>
      </c>
      <c r="AP57" s="24" t="str">
        <v/>
      </c>
      <c r="AQ57" s="24" t="str">
        <v/>
      </c>
      <c r="AR57" s="24" t="str">
        <v/>
      </c>
    </row>
    <row r="58" spans="1:76" x14ac:dyDescent="0.25">
      <c r="A58" s="20">
        <v>43271</v>
      </c>
      <c r="B58" s="77">
        <v>43340</v>
      </c>
      <c r="C58" s="16" t="s">
        <v>1618</v>
      </c>
      <c r="D58" s="34" t="s">
        <v>320</v>
      </c>
      <c r="E58" s="34" t="s">
        <v>37</v>
      </c>
      <c r="F58" s="36">
        <v>50.805599159092267</v>
      </c>
      <c r="G58" s="36"/>
      <c r="H58" s="36"/>
      <c r="I58" s="36"/>
      <c r="J58" s="36"/>
      <c r="K58" s="36"/>
      <c r="L58" s="36"/>
      <c r="M58" s="36"/>
      <c r="N58" s="36"/>
      <c r="O58" s="36">
        <v>72</v>
      </c>
      <c r="P58" s="36"/>
      <c r="Q58" s="36"/>
      <c r="R58" s="36"/>
      <c r="S58" s="36"/>
      <c r="T58" s="36"/>
      <c r="U58" s="36"/>
      <c r="V58" s="36"/>
      <c r="W58" s="36"/>
      <c r="X58" s="36">
        <v>18</v>
      </c>
      <c r="Y58" s="12"/>
      <c r="Z58" s="12"/>
      <c r="AA58" s="24" t="str">
        <v/>
      </c>
      <c r="AB58" s="24" t="str">
        <v/>
      </c>
      <c r="AC58" s="24" t="str">
        <v/>
      </c>
      <c r="AD58" s="24" t="str">
        <v/>
      </c>
      <c r="AE58" s="24" t="str">
        <v/>
      </c>
      <c r="AF58" s="24" t="str">
        <v/>
      </c>
      <c r="AG58" s="24" t="str">
        <v/>
      </c>
      <c r="AH58" s="24" t="str">
        <v/>
      </c>
      <c r="AI58" s="24" t="str">
        <v/>
      </c>
      <c r="AJ58" s="24" t="str">
        <v/>
      </c>
      <c r="AK58" s="24" t="str">
        <v/>
      </c>
      <c r="AL58" s="24" t="str">
        <v/>
      </c>
      <c r="AM58" s="24" t="str">
        <v/>
      </c>
      <c r="AN58" s="24" t="str">
        <v/>
      </c>
      <c r="AO58" s="24" t="str">
        <v/>
      </c>
      <c r="AP58" s="24" t="str">
        <v/>
      </c>
      <c r="AQ58" s="24" t="str">
        <v/>
      </c>
      <c r="AR58" s="24" t="str">
        <v/>
      </c>
    </row>
    <row r="59" spans="1:76" x14ac:dyDescent="0.25">
      <c r="A59" s="20">
        <v>43278</v>
      </c>
      <c r="B59" s="77">
        <v>43342</v>
      </c>
      <c r="C59" s="16" t="s">
        <v>1621</v>
      </c>
      <c r="D59" s="34" t="s">
        <v>336</v>
      </c>
      <c r="E59" s="34" t="s">
        <v>337</v>
      </c>
      <c r="F59" s="36">
        <v>9.1587656511168269</v>
      </c>
      <c r="G59" s="36"/>
      <c r="H59" s="36"/>
      <c r="I59" s="36"/>
      <c r="J59" s="36"/>
      <c r="K59" s="36"/>
      <c r="L59" s="36"/>
      <c r="M59" s="36"/>
      <c r="N59" s="36"/>
      <c r="O59" s="36">
        <v>12</v>
      </c>
      <c r="P59" s="36"/>
      <c r="Q59" s="36"/>
      <c r="R59" s="36"/>
      <c r="S59" s="36"/>
      <c r="T59" s="36"/>
      <c r="U59" s="36"/>
      <c r="V59" s="36"/>
      <c r="W59" s="36"/>
      <c r="X59" s="36">
        <v>15</v>
      </c>
      <c r="Y59" s="12"/>
      <c r="Z59" s="12"/>
    </row>
    <row r="60" spans="1:76" x14ac:dyDescent="0.25">
      <c r="A60" s="20">
        <v>43280</v>
      </c>
      <c r="B60" s="77">
        <v>43556</v>
      </c>
      <c r="C60" s="16" t="s">
        <v>1605</v>
      </c>
      <c r="D60" s="34" t="s">
        <v>372</v>
      </c>
      <c r="E60" s="34" t="s">
        <v>31</v>
      </c>
      <c r="F60" s="36">
        <v>44.112319063557436</v>
      </c>
      <c r="G60" s="36"/>
      <c r="H60" s="36"/>
      <c r="I60" s="36"/>
      <c r="J60" s="36">
        <v>29.408212709038288</v>
      </c>
      <c r="K60" s="36"/>
      <c r="L60" s="36"/>
      <c r="M60" s="36"/>
      <c r="N60" s="36">
        <v>29.408212709038288</v>
      </c>
      <c r="O60" s="36">
        <v>75</v>
      </c>
      <c r="P60" s="36"/>
      <c r="Q60" s="36"/>
      <c r="R60" s="36"/>
      <c r="S60" s="36">
        <v>50</v>
      </c>
      <c r="T60" s="36"/>
      <c r="U60" s="36"/>
      <c r="V60" s="36"/>
      <c r="W60" s="36">
        <v>50</v>
      </c>
      <c r="X60" s="36">
        <v>25</v>
      </c>
      <c r="Y60" s="12"/>
      <c r="Z60" s="12"/>
    </row>
    <row r="61" spans="1:76" x14ac:dyDescent="0.25">
      <c r="A61" s="20">
        <v>43284</v>
      </c>
      <c r="B61" s="77">
        <v>43385</v>
      </c>
      <c r="C61" s="16" t="s">
        <v>1663</v>
      </c>
      <c r="D61" s="34" t="s">
        <v>382</v>
      </c>
      <c r="E61" s="34" t="s">
        <v>383</v>
      </c>
      <c r="F61" s="36">
        <v>29.910936642260562</v>
      </c>
      <c r="G61" s="36"/>
      <c r="H61" s="36"/>
      <c r="I61" s="36"/>
      <c r="J61" s="36"/>
      <c r="K61" s="36"/>
      <c r="L61" s="36"/>
      <c r="M61" s="36"/>
      <c r="N61" s="36"/>
      <c r="O61" s="36">
        <v>27</v>
      </c>
      <c r="P61" s="36"/>
      <c r="Q61" s="36"/>
      <c r="R61" s="36"/>
      <c r="S61" s="36"/>
      <c r="T61" s="36"/>
      <c r="U61" s="36"/>
      <c r="V61" s="36"/>
      <c r="W61" s="36"/>
      <c r="X61" s="36">
        <v>9</v>
      </c>
      <c r="Y61" s="12"/>
      <c r="Z61" s="12"/>
    </row>
    <row r="62" spans="1:76" x14ac:dyDescent="0.25">
      <c r="A62" s="20">
        <v>43286</v>
      </c>
      <c r="B62" s="77">
        <v>43336</v>
      </c>
      <c r="C62" s="16" t="s">
        <v>1601</v>
      </c>
      <c r="D62" s="34" t="s">
        <v>389</v>
      </c>
      <c r="E62" s="34" t="s">
        <v>304</v>
      </c>
      <c r="F62" s="36">
        <v>11.919971167417804</v>
      </c>
      <c r="G62" s="36"/>
      <c r="H62" s="36"/>
      <c r="I62" s="36"/>
      <c r="J62" s="36"/>
      <c r="K62" s="36"/>
      <c r="L62" s="36"/>
      <c r="M62" s="36"/>
      <c r="N62" s="36"/>
      <c r="O62" s="36">
        <v>17</v>
      </c>
      <c r="P62" s="36"/>
      <c r="Q62" s="36"/>
      <c r="R62" s="36"/>
      <c r="S62" s="36"/>
      <c r="T62" s="36"/>
      <c r="U62" s="36"/>
      <c r="V62" s="36"/>
      <c r="W62" s="36"/>
      <c r="X62" s="36">
        <v>21</v>
      </c>
      <c r="Y62" s="12"/>
      <c r="Z62" s="12"/>
    </row>
    <row r="63" spans="1:76" x14ac:dyDescent="0.25">
      <c r="A63" s="20">
        <v>43286</v>
      </c>
      <c r="B63" s="77">
        <v>43336</v>
      </c>
      <c r="C63" s="16" t="s">
        <v>1600</v>
      </c>
      <c r="D63" s="34" t="s">
        <v>389</v>
      </c>
      <c r="E63" s="34" t="s">
        <v>304</v>
      </c>
      <c r="F63" s="36">
        <v>2.1035243236619654</v>
      </c>
      <c r="G63" s="36"/>
      <c r="H63" s="36"/>
      <c r="I63" s="36"/>
      <c r="J63" s="36"/>
      <c r="K63" s="36"/>
      <c r="L63" s="36"/>
      <c r="M63" s="36"/>
      <c r="N63" s="36"/>
      <c r="O63" s="36">
        <v>3</v>
      </c>
      <c r="P63" s="36"/>
      <c r="Q63" s="36"/>
      <c r="R63" s="36"/>
      <c r="S63" s="36"/>
      <c r="T63" s="36"/>
      <c r="U63" s="36"/>
      <c r="V63" s="36"/>
      <c r="W63" s="36"/>
      <c r="X63" s="36">
        <v>21</v>
      </c>
      <c r="Y63" s="12"/>
      <c r="Z63" s="12"/>
    </row>
    <row r="64" spans="1:76" x14ac:dyDescent="0.25">
      <c r="A64" s="20">
        <v>43287</v>
      </c>
      <c r="B64" s="77">
        <v>43336</v>
      </c>
      <c r="C64" s="16" t="s">
        <v>1728</v>
      </c>
      <c r="D64" s="34" t="s">
        <v>391</v>
      </c>
      <c r="E64" s="34" t="s">
        <v>249</v>
      </c>
      <c r="F64" s="36">
        <v>16.865318818210596</v>
      </c>
      <c r="G64" s="36"/>
      <c r="H64" s="36"/>
      <c r="I64" s="36"/>
      <c r="J64" s="36"/>
      <c r="K64" s="36"/>
      <c r="L64" s="36"/>
      <c r="M64" s="36"/>
      <c r="N64" s="36"/>
      <c r="O64" s="36">
        <v>12</v>
      </c>
      <c r="P64" s="36"/>
      <c r="Q64" s="36"/>
      <c r="R64" s="36"/>
      <c r="S64" s="36"/>
      <c r="T64" s="36"/>
      <c r="U64" s="36"/>
      <c r="V64" s="36"/>
      <c r="W64" s="36"/>
      <c r="X64" s="36">
        <v>21</v>
      </c>
      <c r="Y64" s="12"/>
      <c r="Z64" s="12"/>
    </row>
    <row r="65" spans="1:26" x14ac:dyDescent="0.25">
      <c r="A65" s="20">
        <v>43292</v>
      </c>
      <c r="B65" s="77">
        <v>43333</v>
      </c>
      <c r="C65" s="16" t="s">
        <v>1728</v>
      </c>
      <c r="D65" s="34" t="s">
        <v>416</v>
      </c>
      <c r="E65" s="34" t="s">
        <v>417</v>
      </c>
      <c r="F65" s="36">
        <v>6.7136620251351529</v>
      </c>
      <c r="G65" s="36"/>
      <c r="H65" s="36"/>
      <c r="I65" s="36"/>
      <c r="J65" s="36"/>
      <c r="K65" s="36"/>
      <c r="L65" s="36"/>
      <c r="M65" s="36"/>
      <c r="N65" s="36"/>
      <c r="O65" s="36">
        <v>4</v>
      </c>
      <c r="P65" s="36"/>
      <c r="Q65" s="36"/>
      <c r="R65" s="36"/>
      <c r="S65" s="36"/>
      <c r="T65" s="36"/>
      <c r="U65" s="36"/>
      <c r="V65" s="36"/>
      <c r="W65" s="36"/>
      <c r="X65" s="36">
        <v>24</v>
      </c>
      <c r="Y65" s="12"/>
      <c r="Z65" s="12"/>
    </row>
    <row r="66" spans="1:26" x14ac:dyDescent="0.25">
      <c r="A66" s="20">
        <v>43298</v>
      </c>
      <c r="B66" s="77">
        <v>43312</v>
      </c>
      <c r="C66" s="16" t="s">
        <v>1585</v>
      </c>
      <c r="D66" s="34" t="s">
        <v>431</v>
      </c>
      <c r="E66" s="34" t="s">
        <v>42</v>
      </c>
      <c r="F66" s="36">
        <v>0</v>
      </c>
      <c r="G66" s="36"/>
      <c r="H66" s="36"/>
      <c r="I66" s="36"/>
      <c r="J66" s="36"/>
      <c r="K66" s="36"/>
      <c r="L66" s="36"/>
      <c r="M66" s="36"/>
      <c r="N66" s="36"/>
      <c r="O66" s="36">
        <v>8</v>
      </c>
      <c r="P66" s="36"/>
      <c r="Q66" s="36"/>
      <c r="R66" s="36"/>
      <c r="S66" s="36"/>
      <c r="T66" s="36"/>
      <c r="U66" s="36"/>
      <c r="V66" s="36"/>
      <c r="W66" s="36"/>
      <c r="X66" s="36">
        <v>45</v>
      </c>
      <c r="Y66" s="12"/>
      <c r="Z66" s="12"/>
    </row>
    <row r="67" spans="1:26" x14ac:dyDescent="0.25">
      <c r="A67" s="20">
        <v>43298</v>
      </c>
      <c r="B67" s="77">
        <v>43312</v>
      </c>
      <c r="C67" s="16" t="s">
        <v>1637</v>
      </c>
      <c r="D67" s="34" t="s">
        <v>431</v>
      </c>
      <c r="E67" s="34" t="s">
        <v>42</v>
      </c>
      <c r="F67" s="36">
        <v>0</v>
      </c>
      <c r="G67" s="36"/>
      <c r="H67" s="36"/>
      <c r="I67" s="36"/>
      <c r="J67" s="36"/>
      <c r="K67" s="36"/>
      <c r="L67" s="36"/>
      <c r="M67" s="36"/>
      <c r="N67" s="36"/>
      <c r="O67" s="36">
        <v>8</v>
      </c>
      <c r="P67" s="36"/>
      <c r="Q67" s="36"/>
      <c r="R67" s="36"/>
      <c r="S67" s="36"/>
      <c r="T67" s="36"/>
      <c r="U67" s="36"/>
      <c r="V67" s="36"/>
      <c r="W67" s="36"/>
      <c r="X67" s="36">
        <v>45</v>
      </c>
      <c r="Y67" s="12"/>
      <c r="Z67" s="12"/>
    </row>
    <row r="68" spans="1:26" x14ac:dyDescent="0.25">
      <c r="A68" s="20">
        <v>43298</v>
      </c>
      <c r="B68" s="77">
        <v>43312</v>
      </c>
      <c r="C68" s="16" t="s">
        <v>1650</v>
      </c>
      <c r="D68" s="34" t="s">
        <v>431</v>
      </c>
      <c r="E68" s="34" t="s">
        <v>42</v>
      </c>
      <c r="F68" s="36">
        <v>0</v>
      </c>
      <c r="G68" s="36"/>
      <c r="H68" s="36"/>
      <c r="I68" s="36"/>
      <c r="J68" s="36"/>
      <c r="K68" s="36"/>
      <c r="L68" s="36"/>
      <c r="M68" s="36"/>
      <c r="N68" s="36"/>
      <c r="O68" s="36">
        <v>8</v>
      </c>
      <c r="P68" s="36"/>
      <c r="Q68" s="36"/>
      <c r="R68" s="36"/>
      <c r="S68" s="36"/>
      <c r="T68" s="36"/>
      <c r="U68" s="36"/>
      <c r="V68" s="36"/>
      <c r="W68" s="36"/>
      <c r="X68" s="36">
        <v>45</v>
      </c>
      <c r="Y68" s="12"/>
      <c r="Z68" s="12"/>
    </row>
    <row r="69" spans="1:26" x14ac:dyDescent="0.25">
      <c r="A69" s="20">
        <v>43298</v>
      </c>
      <c r="B69" s="77">
        <v>43312</v>
      </c>
      <c r="C69" s="16" t="s">
        <v>1659</v>
      </c>
      <c r="D69" s="34" t="s">
        <v>431</v>
      </c>
      <c r="E69" s="34" t="s">
        <v>42</v>
      </c>
      <c r="F69" s="36">
        <v>0</v>
      </c>
      <c r="G69" s="36"/>
      <c r="H69" s="36"/>
      <c r="I69" s="36"/>
      <c r="J69" s="36"/>
      <c r="K69" s="36"/>
      <c r="L69" s="36"/>
      <c r="M69" s="36"/>
      <c r="N69" s="36"/>
      <c r="O69" s="36">
        <v>8</v>
      </c>
      <c r="P69" s="36"/>
      <c r="Q69" s="36"/>
      <c r="R69" s="36"/>
      <c r="S69" s="36"/>
      <c r="T69" s="36"/>
      <c r="U69" s="36"/>
      <c r="V69" s="36"/>
      <c r="W69" s="36"/>
      <c r="X69" s="36">
        <v>45</v>
      </c>
      <c r="Y69" s="12"/>
      <c r="Z69" s="12"/>
    </row>
    <row r="70" spans="1:26" x14ac:dyDescent="0.25">
      <c r="A70" s="20">
        <v>43300</v>
      </c>
      <c r="B70" s="77">
        <v>43356</v>
      </c>
      <c r="C70" s="16" t="s">
        <v>1731</v>
      </c>
      <c r="D70" s="34" t="s">
        <v>450</v>
      </c>
      <c r="E70" s="34" t="s">
        <v>451</v>
      </c>
      <c r="F70" s="36">
        <v>17.734917484238689</v>
      </c>
      <c r="G70" s="36"/>
      <c r="H70" s="36"/>
      <c r="I70" s="36"/>
      <c r="J70" s="36"/>
      <c r="K70" s="36"/>
      <c r="L70" s="36"/>
      <c r="M70" s="36"/>
      <c r="N70" s="36"/>
      <c r="O70" s="36">
        <v>11</v>
      </c>
      <c r="P70" s="36"/>
      <c r="Q70" s="36"/>
      <c r="R70" s="36"/>
      <c r="S70" s="36"/>
      <c r="T70" s="36"/>
      <c r="U70" s="36"/>
      <c r="V70" s="36"/>
      <c r="W70" s="36"/>
      <c r="X70" s="36">
        <v>7</v>
      </c>
      <c r="Y70" s="12"/>
      <c r="Z70" s="12"/>
    </row>
    <row r="71" spans="1:26" x14ac:dyDescent="0.25">
      <c r="A71" s="20">
        <v>43301</v>
      </c>
      <c r="B71" s="77">
        <v>43340</v>
      </c>
      <c r="C71" s="16" t="s">
        <v>1619</v>
      </c>
      <c r="D71" s="34" t="s">
        <v>445</v>
      </c>
      <c r="E71" s="34" t="s">
        <v>446</v>
      </c>
      <c r="F71" s="36">
        <v>10.10434159936041</v>
      </c>
      <c r="G71" s="36"/>
      <c r="H71" s="36"/>
      <c r="I71" s="36"/>
      <c r="J71" s="36"/>
      <c r="K71" s="36"/>
      <c r="L71" s="36"/>
      <c r="M71" s="36"/>
      <c r="N71" s="36"/>
      <c r="O71" s="36">
        <v>12</v>
      </c>
      <c r="P71" s="36"/>
      <c r="Q71" s="36"/>
      <c r="R71" s="36"/>
      <c r="S71" s="36"/>
      <c r="T71" s="36"/>
      <c r="U71" s="36"/>
      <c r="V71" s="36"/>
      <c r="W71" s="36"/>
      <c r="X71" s="36">
        <v>17</v>
      </c>
      <c r="Y71" s="12"/>
      <c r="Z71" s="12"/>
    </row>
    <row r="72" spans="1:26" x14ac:dyDescent="0.25">
      <c r="A72" s="20">
        <v>43301</v>
      </c>
      <c r="B72" s="77">
        <v>43340</v>
      </c>
      <c r="C72" s="16" t="s">
        <v>1730</v>
      </c>
      <c r="D72" s="34" t="s">
        <v>447</v>
      </c>
      <c r="E72" s="34" t="s">
        <v>448</v>
      </c>
      <c r="F72" s="36">
        <v>3.2245304516797617</v>
      </c>
      <c r="G72" s="36"/>
      <c r="H72" s="36"/>
      <c r="I72" s="36"/>
      <c r="J72" s="36"/>
      <c r="K72" s="36"/>
      <c r="L72" s="36"/>
      <c r="M72" s="36"/>
      <c r="N72" s="36"/>
      <c r="O72" s="36">
        <v>2</v>
      </c>
      <c r="P72" s="36"/>
      <c r="Q72" s="36"/>
      <c r="R72" s="36"/>
      <c r="S72" s="36"/>
      <c r="T72" s="36"/>
      <c r="U72" s="36"/>
      <c r="V72" s="36"/>
      <c r="W72" s="36"/>
      <c r="X72" s="36">
        <v>17</v>
      </c>
      <c r="Y72" s="12"/>
      <c r="Z72" s="12"/>
    </row>
    <row r="73" spans="1:26" x14ac:dyDescent="0.25">
      <c r="A73" s="20">
        <v>43304</v>
      </c>
      <c r="B73" s="77">
        <v>43427</v>
      </c>
      <c r="C73" s="16" t="s">
        <v>1609</v>
      </c>
      <c r="D73" s="34" t="s">
        <v>463</v>
      </c>
      <c r="E73" s="34" t="s">
        <v>45</v>
      </c>
      <c r="F73" s="36">
        <v>13.515767066214565</v>
      </c>
      <c r="G73" s="36"/>
      <c r="H73" s="36"/>
      <c r="I73" s="36">
        <v>13.515767066214565</v>
      </c>
      <c r="J73" s="36"/>
      <c r="K73" s="36"/>
      <c r="L73" s="36">
        <v>27.03153413242913</v>
      </c>
      <c r="M73" s="36"/>
      <c r="N73" s="36"/>
      <c r="O73" s="36">
        <v>20</v>
      </c>
      <c r="P73" s="36"/>
      <c r="Q73" s="36"/>
      <c r="R73" s="36">
        <v>20</v>
      </c>
      <c r="S73" s="36"/>
      <c r="T73" s="36"/>
      <c r="U73" s="36">
        <v>40</v>
      </c>
      <c r="V73" s="36"/>
      <c r="W73" s="36"/>
      <c r="X73" s="36">
        <v>17</v>
      </c>
      <c r="Y73" s="12"/>
      <c r="Z73" s="12"/>
    </row>
    <row r="74" spans="1:26" x14ac:dyDescent="0.25">
      <c r="A74" s="20">
        <v>43308</v>
      </c>
      <c r="B74" s="77">
        <v>43340</v>
      </c>
      <c r="C74" s="16" t="s">
        <v>1692</v>
      </c>
      <c r="D74" s="34" t="s">
        <v>483</v>
      </c>
      <c r="E74" s="34" t="s">
        <v>484</v>
      </c>
      <c r="F74" s="36">
        <v>2.5841375028981668</v>
      </c>
      <c r="G74" s="36"/>
      <c r="H74" s="36"/>
      <c r="I74" s="36"/>
      <c r="J74" s="36"/>
      <c r="K74" s="36"/>
      <c r="L74" s="36"/>
      <c r="M74" s="36"/>
      <c r="N74" s="36"/>
      <c r="O74" s="36">
        <v>2</v>
      </c>
      <c r="P74" s="36"/>
      <c r="Q74" s="36"/>
      <c r="R74" s="36"/>
      <c r="S74" s="36"/>
      <c r="T74" s="36"/>
      <c r="U74" s="36"/>
      <c r="V74" s="36"/>
      <c r="W74" s="36"/>
      <c r="X74" s="36">
        <v>17</v>
      </c>
      <c r="Y74" s="12"/>
      <c r="Z74" s="12"/>
    </row>
    <row r="75" spans="1:26" x14ac:dyDescent="0.25">
      <c r="A75" s="20">
        <v>43308</v>
      </c>
      <c r="B75" s="77">
        <v>43340</v>
      </c>
      <c r="C75" s="16" t="s">
        <v>1602</v>
      </c>
      <c r="D75" s="34" t="s">
        <v>485</v>
      </c>
      <c r="E75" s="34" t="s">
        <v>486</v>
      </c>
      <c r="F75" s="36">
        <v>0.91791475807171496</v>
      </c>
      <c r="G75" s="36"/>
      <c r="H75" s="36"/>
      <c r="I75" s="36"/>
      <c r="J75" s="36"/>
      <c r="K75" s="36"/>
      <c r="L75" s="36"/>
      <c r="M75" s="36"/>
      <c r="N75" s="36"/>
      <c r="O75" s="36">
        <v>1</v>
      </c>
      <c r="P75" s="36"/>
      <c r="Q75" s="36"/>
      <c r="R75" s="36"/>
      <c r="S75" s="36"/>
      <c r="T75" s="36"/>
      <c r="U75" s="36"/>
      <c r="V75" s="36"/>
      <c r="W75" s="36"/>
      <c r="X75" s="36">
        <v>17</v>
      </c>
      <c r="Y75" s="12"/>
      <c r="Z75" s="12"/>
    </row>
    <row r="76" spans="1:26" x14ac:dyDescent="0.25">
      <c r="A76" s="20">
        <v>43312</v>
      </c>
      <c r="B76" s="77">
        <v>43332</v>
      </c>
      <c r="C76" s="16" t="s">
        <v>1573</v>
      </c>
      <c r="D76" s="34" t="s">
        <v>528</v>
      </c>
      <c r="E76" s="34" t="s">
        <v>42</v>
      </c>
      <c r="F76" s="36">
        <v>0</v>
      </c>
      <c r="G76" s="36"/>
      <c r="H76" s="36"/>
      <c r="I76" s="36"/>
      <c r="J76" s="36"/>
      <c r="K76" s="36"/>
      <c r="L76" s="36"/>
      <c r="M76" s="36"/>
      <c r="N76" s="36"/>
      <c r="O76" s="36">
        <v>53</v>
      </c>
      <c r="P76" s="36"/>
      <c r="Q76" s="36"/>
      <c r="R76" s="36"/>
      <c r="S76" s="36"/>
      <c r="T76" s="36"/>
      <c r="U76" s="36"/>
      <c r="V76" s="36"/>
      <c r="W76" s="36"/>
      <c r="X76" s="36">
        <v>25</v>
      </c>
      <c r="Y76" s="12"/>
      <c r="Z76" s="12"/>
    </row>
    <row r="77" spans="1:26" x14ac:dyDescent="0.25">
      <c r="A77" s="20">
        <v>43313</v>
      </c>
      <c r="B77" s="77">
        <v>43339</v>
      </c>
      <c r="C77" s="16" t="s">
        <v>1692</v>
      </c>
      <c r="D77" s="34" t="s">
        <v>530</v>
      </c>
      <c r="E77" s="34" t="s">
        <v>531</v>
      </c>
      <c r="F77" s="36">
        <v>3.8762062543472502</v>
      </c>
      <c r="G77" s="36"/>
      <c r="H77" s="36"/>
      <c r="I77" s="36"/>
      <c r="J77" s="36"/>
      <c r="K77" s="36"/>
      <c r="L77" s="36"/>
      <c r="M77" s="36"/>
      <c r="N77" s="36"/>
      <c r="O77" s="36">
        <v>3</v>
      </c>
      <c r="P77" s="36"/>
      <c r="Q77" s="36"/>
      <c r="R77" s="36"/>
      <c r="S77" s="36"/>
      <c r="T77" s="36"/>
      <c r="U77" s="36"/>
      <c r="V77" s="36"/>
      <c r="W77" s="36"/>
      <c r="X77" s="36">
        <v>18</v>
      </c>
      <c r="Y77" s="12"/>
      <c r="Z77" s="12"/>
    </row>
    <row r="78" spans="1:26" x14ac:dyDescent="0.25">
      <c r="A78" s="20">
        <v>43329</v>
      </c>
      <c r="B78" s="77">
        <v>43350</v>
      </c>
      <c r="C78" s="16" t="s">
        <v>1603</v>
      </c>
      <c r="D78" s="34" t="s">
        <v>801</v>
      </c>
      <c r="E78" s="34" t="s">
        <v>802</v>
      </c>
      <c r="F78" s="36">
        <v>1.8358295161434299</v>
      </c>
      <c r="G78" s="36"/>
      <c r="H78" s="36"/>
      <c r="I78" s="36"/>
      <c r="J78" s="36"/>
      <c r="K78" s="36"/>
      <c r="L78" s="36"/>
      <c r="M78" s="36"/>
      <c r="N78" s="36"/>
      <c r="O78" s="36">
        <v>2</v>
      </c>
      <c r="P78" s="36"/>
      <c r="Q78" s="36"/>
      <c r="R78" s="36"/>
      <c r="S78" s="36"/>
      <c r="T78" s="36"/>
      <c r="U78" s="36"/>
      <c r="V78" s="36"/>
      <c r="W78" s="36"/>
      <c r="X78" s="36">
        <v>7</v>
      </c>
      <c r="Y78" s="12"/>
      <c r="Z78" s="12"/>
    </row>
    <row r="79" spans="1:26" x14ac:dyDescent="0.25">
      <c r="A79" s="20">
        <v>43329</v>
      </c>
      <c r="B79" s="77">
        <v>43350</v>
      </c>
      <c r="C79" s="16" t="s">
        <v>1603</v>
      </c>
      <c r="D79" s="34" t="s">
        <v>806</v>
      </c>
      <c r="E79" s="34" t="s">
        <v>807</v>
      </c>
      <c r="F79" s="36">
        <v>0.91791475807171496</v>
      </c>
      <c r="G79" s="36"/>
      <c r="H79" s="36"/>
      <c r="I79" s="36"/>
      <c r="J79" s="36"/>
      <c r="K79" s="36"/>
      <c r="L79" s="36"/>
      <c r="M79" s="36"/>
      <c r="N79" s="36"/>
      <c r="O79" s="36">
        <v>1</v>
      </c>
      <c r="P79" s="36"/>
      <c r="Q79" s="36"/>
      <c r="R79" s="36"/>
      <c r="S79" s="36"/>
      <c r="T79" s="36"/>
      <c r="U79" s="36"/>
      <c r="V79" s="36"/>
      <c r="W79" s="36"/>
      <c r="X79" s="36">
        <v>7</v>
      </c>
      <c r="Y79" s="12"/>
      <c r="Z79" s="12"/>
    </row>
    <row r="80" spans="1:26" x14ac:dyDescent="0.25">
      <c r="A80" s="20">
        <v>42736</v>
      </c>
      <c r="B80" s="77">
        <v>43313</v>
      </c>
      <c r="C80" s="16" t="s">
        <v>1572</v>
      </c>
      <c r="D80" s="34" t="s">
        <v>108</v>
      </c>
      <c r="E80" s="34" t="s">
        <v>109</v>
      </c>
      <c r="F80" s="36"/>
      <c r="G80" s="36"/>
      <c r="H80" s="36"/>
      <c r="I80" s="36"/>
      <c r="J80" s="36"/>
      <c r="K80" s="36"/>
      <c r="L80" s="36">
        <v>905.17141154289845</v>
      </c>
      <c r="M80" s="36"/>
      <c r="N80" s="36"/>
      <c r="O80" s="36"/>
      <c r="P80" s="36"/>
      <c r="Q80" s="36"/>
      <c r="R80" s="36"/>
      <c r="S80" s="36"/>
      <c r="T80" s="36"/>
      <c r="U80" s="36">
        <v>1461</v>
      </c>
      <c r="V80" s="36"/>
      <c r="W80" s="36"/>
      <c r="X80" s="36"/>
      <c r="Y80" s="12"/>
      <c r="Z80" s="12"/>
    </row>
    <row r="81" spans="1:26" x14ac:dyDescent="0.25">
      <c r="A81" s="20">
        <v>43021</v>
      </c>
      <c r="B81" s="77">
        <v>43560</v>
      </c>
      <c r="C81" s="16" t="s">
        <v>1569</v>
      </c>
      <c r="D81" s="34" t="s">
        <v>186</v>
      </c>
      <c r="E81" s="34" t="s">
        <v>76</v>
      </c>
      <c r="F81" s="36"/>
      <c r="G81" s="36"/>
      <c r="H81" s="36"/>
      <c r="I81" s="36"/>
      <c r="J81" s="36"/>
      <c r="K81" s="36"/>
      <c r="L81" s="36"/>
      <c r="M81" s="36">
        <v>42.856646614966074</v>
      </c>
      <c r="N81" s="36"/>
      <c r="O81" s="36"/>
      <c r="P81" s="36"/>
      <c r="Q81" s="36"/>
      <c r="R81" s="36"/>
      <c r="S81" s="36"/>
      <c r="T81" s="36"/>
      <c r="U81" s="36"/>
      <c r="V81" s="36">
        <v>60</v>
      </c>
      <c r="W81" s="36"/>
      <c r="X81" s="36"/>
      <c r="Y81" s="12"/>
      <c r="Z81" s="12"/>
    </row>
    <row r="82" spans="1:26" x14ac:dyDescent="0.25">
      <c r="A82" s="20">
        <v>43026</v>
      </c>
      <c r="B82" s="77">
        <v>43396</v>
      </c>
      <c r="C82" s="16" t="s">
        <v>1644</v>
      </c>
      <c r="D82" s="34" t="s">
        <v>146</v>
      </c>
      <c r="E82" s="34" t="s">
        <v>51</v>
      </c>
      <c r="F82" s="36"/>
      <c r="G82" s="36"/>
      <c r="H82" s="36"/>
      <c r="I82" s="36"/>
      <c r="J82" s="36">
        <v>20.695665730957117</v>
      </c>
      <c r="K82" s="36"/>
      <c r="L82" s="36"/>
      <c r="M82" s="36"/>
      <c r="N82" s="36">
        <v>20.695665730957117</v>
      </c>
      <c r="O82" s="36"/>
      <c r="P82" s="36"/>
      <c r="Q82" s="36"/>
      <c r="R82" s="36"/>
      <c r="S82" s="36">
        <v>24</v>
      </c>
      <c r="T82" s="36"/>
      <c r="U82" s="36"/>
      <c r="V82" s="36"/>
      <c r="W82" s="36">
        <v>24</v>
      </c>
      <c r="X82" s="36"/>
      <c r="Y82" s="12"/>
      <c r="Z82" s="12"/>
    </row>
    <row r="83" spans="1:26" x14ac:dyDescent="0.25">
      <c r="A83" s="20">
        <v>43069</v>
      </c>
      <c r="B83" s="77">
        <v>43413</v>
      </c>
      <c r="C83" s="16" t="s">
        <v>1672</v>
      </c>
      <c r="D83" s="34" t="s">
        <v>154</v>
      </c>
      <c r="E83" s="34" t="s">
        <v>100</v>
      </c>
      <c r="F83" s="36"/>
      <c r="G83" s="36"/>
      <c r="H83" s="36"/>
      <c r="I83" s="36"/>
      <c r="J83" s="36"/>
      <c r="K83" s="36"/>
      <c r="L83" s="36"/>
      <c r="M83" s="36">
        <v>20.396488121466657</v>
      </c>
      <c r="N83" s="36"/>
      <c r="O83" s="36"/>
      <c r="P83" s="36"/>
      <c r="Q83" s="36"/>
      <c r="R83" s="36"/>
      <c r="S83" s="36"/>
      <c r="T83" s="36"/>
      <c r="U83" s="36"/>
      <c r="V83" s="36">
        <v>20</v>
      </c>
      <c r="W83" s="36"/>
      <c r="X83" s="36"/>
      <c r="Y83" s="12"/>
      <c r="Z83" s="12"/>
    </row>
    <row r="84" spans="1:26" x14ac:dyDescent="0.25">
      <c r="A84" s="20">
        <v>43070</v>
      </c>
      <c r="B84" s="77">
        <v>43364</v>
      </c>
      <c r="C84" s="16" t="s">
        <v>1730</v>
      </c>
      <c r="D84" s="34" t="s">
        <v>127</v>
      </c>
      <c r="E84" s="34" t="s">
        <v>57</v>
      </c>
      <c r="F84" s="36"/>
      <c r="G84" s="36"/>
      <c r="H84" s="36">
        <v>19.581210937453712</v>
      </c>
      <c r="I84" s="36"/>
      <c r="J84" s="36"/>
      <c r="K84" s="36"/>
      <c r="L84" s="36"/>
      <c r="M84" s="36"/>
      <c r="N84" s="36"/>
      <c r="O84" s="36"/>
      <c r="P84" s="36"/>
      <c r="Q84" s="36">
        <v>20</v>
      </c>
      <c r="R84" s="36"/>
      <c r="S84" s="36"/>
      <c r="T84" s="36"/>
      <c r="U84" s="36"/>
      <c r="V84" s="36"/>
      <c r="W84" s="36"/>
      <c r="X84" s="36"/>
      <c r="Y84" s="12"/>
      <c r="Z84" s="12"/>
    </row>
    <row r="85" spans="1:26" x14ac:dyDescent="0.25">
      <c r="A85" s="20">
        <v>43070</v>
      </c>
      <c r="B85" s="77">
        <v>43395</v>
      </c>
      <c r="C85" s="16" t="s">
        <v>1730</v>
      </c>
      <c r="D85" s="34" t="s">
        <v>145</v>
      </c>
      <c r="E85" s="34" t="s">
        <v>57</v>
      </c>
      <c r="F85" s="36"/>
      <c r="G85" s="36"/>
      <c r="H85" s="36"/>
      <c r="I85" s="36"/>
      <c r="J85" s="36"/>
      <c r="K85" s="36"/>
      <c r="L85" s="36"/>
      <c r="M85" s="36">
        <v>19.581210937453712</v>
      </c>
      <c r="N85" s="36"/>
      <c r="O85" s="36"/>
      <c r="P85" s="36"/>
      <c r="Q85" s="36"/>
      <c r="R85" s="36"/>
      <c r="S85" s="36"/>
      <c r="T85" s="36"/>
      <c r="U85" s="36"/>
      <c r="V85" s="36">
        <v>20</v>
      </c>
      <c r="W85" s="36"/>
      <c r="X85" s="36"/>
      <c r="Y85" s="12"/>
      <c r="Z85" s="12"/>
    </row>
    <row r="86" spans="1:26" x14ac:dyDescent="0.25">
      <c r="A86" s="20">
        <v>43073</v>
      </c>
      <c r="B86" s="77">
        <v>43496</v>
      </c>
      <c r="C86" s="16" t="s">
        <v>1623</v>
      </c>
      <c r="D86" s="34" t="s">
        <v>178</v>
      </c>
      <c r="E86" s="34" t="s">
        <v>179</v>
      </c>
      <c r="F86" s="36"/>
      <c r="G86" s="36"/>
      <c r="H86" s="36"/>
      <c r="I86" s="36">
        <v>12.995299935349161</v>
      </c>
      <c r="J86" s="36"/>
      <c r="K86" s="36"/>
      <c r="L86" s="36"/>
      <c r="M86" s="36"/>
      <c r="N86" s="36"/>
      <c r="O86" s="36"/>
      <c r="P86" s="36"/>
      <c r="Q86" s="36"/>
      <c r="R86" s="36">
        <v>20</v>
      </c>
      <c r="S86" s="36"/>
      <c r="T86" s="36"/>
      <c r="U86" s="36"/>
      <c r="V86" s="36"/>
      <c r="W86" s="36"/>
      <c r="X86" s="36"/>
      <c r="Y86" s="12"/>
      <c r="Z86" s="12"/>
    </row>
    <row r="87" spans="1:26" x14ac:dyDescent="0.25">
      <c r="A87" s="20">
        <v>43088</v>
      </c>
      <c r="B87" s="77">
        <v>43406</v>
      </c>
      <c r="C87" s="16" t="s">
        <v>1741</v>
      </c>
      <c r="D87" s="34" t="s">
        <v>152</v>
      </c>
      <c r="E87" s="34" t="s">
        <v>88</v>
      </c>
      <c r="F87" s="36"/>
      <c r="G87" s="36"/>
      <c r="H87" s="36"/>
      <c r="I87" s="36"/>
      <c r="J87" s="36">
        <v>231.54872924296163</v>
      </c>
      <c r="K87" s="36"/>
      <c r="L87" s="36"/>
      <c r="M87" s="36"/>
      <c r="N87" s="36"/>
      <c r="O87" s="36"/>
      <c r="P87" s="36"/>
      <c r="Q87" s="36"/>
      <c r="R87" s="36"/>
      <c r="S87" s="36">
        <v>250</v>
      </c>
      <c r="T87" s="36"/>
      <c r="U87" s="36"/>
      <c r="V87" s="36"/>
      <c r="W87" s="36"/>
      <c r="X87" s="36"/>
      <c r="Y87" s="12"/>
      <c r="Z87" s="12"/>
    </row>
    <row r="88" spans="1:26" x14ac:dyDescent="0.25">
      <c r="A88" s="20">
        <v>43091</v>
      </c>
      <c r="B88" s="77">
        <v>43371</v>
      </c>
      <c r="C88" s="16" t="s">
        <v>1601</v>
      </c>
      <c r="D88" s="34" t="s">
        <v>135</v>
      </c>
      <c r="E88" s="34" t="s">
        <v>22</v>
      </c>
      <c r="F88" s="36"/>
      <c r="G88" s="36"/>
      <c r="H88" s="36">
        <v>16.913361937982792</v>
      </c>
      <c r="I88" s="36"/>
      <c r="J88" s="36"/>
      <c r="K88" s="36"/>
      <c r="L88" s="36"/>
      <c r="M88" s="36"/>
      <c r="N88" s="36"/>
      <c r="O88" s="36"/>
      <c r="P88" s="36"/>
      <c r="Q88" s="36">
        <v>30</v>
      </c>
      <c r="R88" s="36"/>
      <c r="S88" s="36"/>
      <c r="T88" s="36"/>
      <c r="U88" s="36"/>
      <c r="V88" s="36"/>
      <c r="W88" s="36"/>
      <c r="X88" s="36"/>
      <c r="Y88" s="12"/>
      <c r="Z88" s="12"/>
    </row>
    <row r="89" spans="1:26" x14ac:dyDescent="0.25">
      <c r="A89" s="20">
        <v>43091</v>
      </c>
      <c r="B89" s="77">
        <v>43371</v>
      </c>
      <c r="C89" s="16" t="s">
        <v>1694</v>
      </c>
      <c r="D89" s="34" t="s">
        <v>135</v>
      </c>
      <c r="E89" s="34" t="s">
        <v>22</v>
      </c>
      <c r="F89" s="36"/>
      <c r="G89" s="36"/>
      <c r="H89" s="36">
        <v>98.606683517279691</v>
      </c>
      <c r="I89" s="36"/>
      <c r="J89" s="36"/>
      <c r="K89" s="36"/>
      <c r="L89" s="36"/>
      <c r="M89" s="36"/>
      <c r="N89" s="36"/>
      <c r="O89" s="36"/>
      <c r="P89" s="36"/>
      <c r="Q89" s="36">
        <v>100</v>
      </c>
      <c r="R89" s="36"/>
      <c r="S89" s="36"/>
      <c r="T89" s="36"/>
      <c r="U89" s="36"/>
      <c r="V89" s="36"/>
      <c r="W89" s="36"/>
      <c r="X89" s="36"/>
      <c r="Y89" s="12"/>
      <c r="Z89" s="12"/>
    </row>
    <row r="90" spans="1:26" x14ac:dyDescent="0.25">
      <c r="A90" s="20">
        <v>43138</v>
      </c>
      <c r="B90" s="77">
        <v>43578</v>
      </c>
      <c r="C90" s="16" t="s">
        <v>1672</v>
      </c>
      <c r="D90" s="34" t="s">
        <v>187</v>
      </c>
      <c r="E90" s="34" t="s">
        <v>33</v>
      </c>
      <c r="F90" s="36"/>
      <c r="G90" s="36"/>
      <c r="H90" s="36">
        <v>88.443015944261205</v>
      </c>
      <c r="I90" s="36"/>
      <c r="J90" s="36"/>
      <c r="K90" s="36"/>
      <c r="L90" s="36"/>
      <c r="M90" s="36">
        <v>97.287317538687319</v>
      </c>
      <c r="N90" s="36"/>
      <c r="O90" s="36"/>
      <c r="P90" s="36"/>
      <c r="Q90" s="36">
        <v>100</v>
      </c>
      <c r="R90" s="36"/>
      <c r="S90" s="36"/>
      <c r="T90" s="36"/>
      <c r="U90" s="36"/>
      <c r="V90" s="36">
        <v>110</v>
      </c>
      <c r="W90" s="36"/>
      <c r="X90" s="36"/>
      <c r="Y90" s="12"/>
      <c r="Z90" s="12"/>
    </row>
    <row r="91" spans="1:26" x14ac:dyDescent="0.25">
      <c r="A91" s="20">
        <v>43139</v>
      </c>
      <c r="B91" s="77">
        <v>43329</v>
      </c>
      <c r="C91" s="16" t="s">
        <v>1678</v>
      </c>
      <c r="D91" s="34" t="s">
        <v>112</v>
      </c>
      <c r="E91" s="34" t="s">
        <v>54</v>
      </c>
      <c r="F91" s="36"/>
      <c r="G91" s="36"/>
      <c r="H91" s="36">
        <v>189.71572864586892</v>
      </c>
      <c r="I91" s="36"/>
      <c r="J91" s="36"/>
      <c r="K91" s="36"/>
      <c r="L91" s="36"/>
      <c r="M91" s="36"/>
      <c r="N91" s="36"/>
      <c r="O91" s="36"/>
      <c r="P91" s="36"/>
      <c r="Q91" s="36">
        <v>200</v>
      </c>
      <c r="R91" s="36"/>
      <c r="S91" s="36"/>
      <c r="T91" s="36"/>
      <c r="U91" s="36"/>
      <c r="V91" s="36"/>
      <c r="W91" s="36"/>
      <c r="X91" s="36"/>
      <c r="Y91" s="12"/>
      <c r="Z91" s="12"/>
    </row>
    <row r="92" spans="1:26" x14ac:dyDescent="0.25">
      <c r="A92" s="20">
        <v>43144</v>
      </c>
      <c r="B92" s="77">
        <v>43377</v>
      </c>
      <c r="C92" s="16" t="s">
        <v>1715</v>
      </c>
      <c r="D92" s="34" t="s">
        <v>138</v>
      </c>
      <c r="E92" s="34" t="s">
        <v>139</v>
      </c>
      <c r="F92" s="36"/>
      <c r="G92" s="36"/>
      <c r="H92" s="36"/>
      <c r="I92" s="36">
        <v>95.876960802950649</v>
      </c>
      <c r="J92" s="36"/>
      <c r="K92" s="36"/>
      <c r="L92" s="36"/>
      <c r="M92" s="36"/>
      <c r="N92" s="36"/>
      <c r="O92" s="36"/>
      <c r="P92" s="36"/>
      <c r="Q92" s="36"/>
      <c r="R92" s="36">
        <v>100</v>
      </c>
      <c r="S92" s="36"/>
      <c r="T92" s="36"/>
      <c r="U92" s="36"/>
      <c r="V92" s="36"/>
      <c r="W92" s="36"/>
      <c r="X92" s="36"/>
      <c r="Y92" s="12"/>
      <c r="Z92" s="12"/>
    </row>
    <row r="93" spans="1:26" x14ac:dyDescent="0.25">
      <c r="A93" s="20">
        <v>43145</v>
      </c>
      <c r="B93" s="77">
        <v>43370</v>
      </c>
      <c r="C93" s="16" t="s">
        <v>1615</v>
      </c>
      <c r="D93" s="34" t="s">
        <v>133</v>
      </c>
      <c r="E93" s="34" t="s">
        <v>134</v>
      </c>
      <c r="F93" s="36"/>
      <c r="G93" s="36"/>
      <c r="H93" s="36">
        <v>14.287368686798246</v>
      </c>
      <c r="I93" s="36"/>
      <c r="J93" s="36"/>
      <c r="K93" s="36"/>
      <c r="L93" s="36"/>
      <c r="M93" s="36"/>
      <c r="N93" s="36"/>
      <c r="O93" s="36"/>
      <c r="P93" s="36"/>
      <c r="Q93" s="36">
        <v>20</v>
      </c>
      <c r="R93" s="36"/>
      <c r="S93" s="36"/>
      <c r="T93" s="36"/>
      <c r="U93" s="36"/>
      <c r="V93" s="36"/>
      <c r="W93" s="36"/>
      <c r="X93" s="36"/>
      <c r="Y93" s="12"/>
      <c r="Z93" s="12"/>
    </row>
    <row r="94" spans="1:26" x14ac:dyDescent="0.25">
      <c r="A94" s="20">
        <v>43157</v>
      </c>
      <c r="B94" s="77">
        <v>43461</v>
      </c>
      <c r="C94" s="16" t="s">
        <v>1625</v>
      </c>
      <c r="D94" s="34" t="s">
        <v>174</v>
      </c>
      <c r="E94" s="34" t="s">
        <v>21</v>
      </c>
      <c r="F94" s="36"/>
      <c r="G94" s="36"/>
      <c r="H94" s="36"/>
      <c r="I94" s="36"/>
      <c r="J94" s="36"/>
      <c r="K94" s="36">
        <v>252.5903418325814</v>
      </c>
      <c r="L94" s="36"/>
      <c r="M94" s="36"/>
      <c r="N94" s="36">
        <v>252.5903418325814</v>
      </c>
      <c r="O94" s="36"/>
      <c r="P94" s="36"/>
      <c r="Q94" s="36"/>
      <c r="R94" s="36"/>
      <c r="S94" s="36"/>
      <c r="T94" s="36">
        <v>400</v>
      </c>
      <c r="U94" s="36"/>
      <c r="V94" s="36"/>
      <c r="W94" s="36">
        <v>400</v>
      </c>
      <c r="X94" s="36"/>
      <c r="Y94" s="12"/>
      <c r="Z94" s="12"/>
    </row>
    <row r="95" spans="1:26" x14ac:dyDescent="0.25">
      <c r="A95" s="20">
        <v>43159</v>
      </c>
      <c r="B95" s="77">
        <v>43431</v>
      </c>
      <c r="C95" s="16" t="s">
        <v>1730</v>
      </c>
      <c r="D95" s="34" t="s">
        <v>159</v>
      </c>
      <c r="E95" s="34" t="s">
        <v>85</v>
      </c>
      <c r="F95" s="36"/>
      <c r="G95" s="36"/>
      <c r="H95" s="36"/>
      <c r="I95" s="36">
        <v>46.994906249888913</v>
      </c>
      <c r="J95" s="36"/>
      <c r="K95" s="36"/>
      <c r="L95" s="36"/>
      <c r="M95" s="36"/>
      <c r="N95" s="36">
        <v>46.994906249888913</v>
      </c>
      <c r="O95" s="36"/>
      <c r="P95" s="36"/>
      <c r="Q95" s="36"/>
      <c r="R95" s="36">
        <v>48</v>
      </c>
      <c r="S95" s="36"/>
      <c r="T95" s="36"/>
      <c r="U95" s="36"/>
      <c r="V95" s="36"/>
      <c r="W95" s="36">
        <v>48</v>
      </c>
      <c r="X95" s="36"/>
      <c r="Y95" s="12"/>
      <c r="Z95" s="12"/>
    </row>
    <row r="96" spans="1:26" x14ac:dyDescent="0.25">
      <c r="A96" s="20">
        <v>43171</v>
      </c>
      <c r="B96" s="77">
        <v>43290</v>
      </c>
      <c r="C96" s="16" t="s">
        <v>1720</v>
      </c>
      <c r="D96" s="34" t="s">
        <v>97</v>
      </c>
      <c r="E96" s="34" t="s">
        <v>20</v>
      </c>
      <c r="F96" s="36"/>
      <c r="G96" s="36"/>
      <c r="H96" s="36"/>
      <c r="I96" s="36"/>
      <c r="J96" s="36">
        <v>213.6586725177919</v>
      </c>
      <c r="K96" s="36"/>
      <c r="L96" s="36"/>
      <c r="M96" s="36">
        <v>213.6586725177919</v>
      </c>
      <c r="N96" s="36"/>
      <c r="O96" s="36"/>
      <c r="P96" s="36"/>
      <c r="Q96" s="36"/>
      <c r="R96" s="36"/>
      <c r="S96" s="36">
        <v>252</v>
      </c>
      <c r="T96" s="36"/>
      <c r="U96" s="36"/>
      <c r="V96" s="36">
        <v>252</v>
      </c>
      <c r="W96" s="36"/>
      <c r="X96" s="36"/>
      <c r="Y96" s="12"/>
      <c r="Z96" s="12"/>
    </row>
    <row r="97" spans="1:26" x14ac:dyDescent="0.25">
      <c r="A97" s="20">
        <v>43181</v>
      </c>
      <c r="B97" s="77">
        <v>43398</v>
      </c>
      <c r="C97" s="16" t="s">
        <v>1679</v>
      </c>
      <c r="D97" s="34" t="s">
        <v>148</v>
      </c>
      <c r="E97" s="34" t="s">
        <v>51</v>
      </c>
      <c r="F97" s="36"/>
      <c r="G97" s="36"/>
      <c r="H97" s="36">
        <v>142.04112144011208</v>
      </c>
      <c r="I97" s="36"/>
      <c r="J97" s="36"/>
      <c r="K97" s="36"/>
      <c r="L97" s="36"/>
      <c r="M97" s="36">
        <v>142.04112144011208</v>
      </c>
      <c r="N97" s="36"/>
      <c r="O97" s="36"/>
      <c r="P97" s="36"/>
      <c r="Q97" s="36">
        <v>150</v>
      </c>
      <c r="R97" s="36"/>
      <c r="S97" s="36"/>
      <c r="T97" s="36"/>
      <c r="U97" s="36"/>
      <c r="V97" s="36">
        <v>150</v>
      </c>
      <c r="W97" s="36"/>
      <c r="X97" s="36"/>
      <c r="Y97" s="12"/>
      <c r="Z97" s="12"/>
    </row>
    <row r="98" spans="1:26" x14ac:dyDescent="0.25">
      <c r="A98" s="20">
        <v>43185</v>
      </c>
      <c r="B98" s="77">
        <v>43447</v>
      </c>
      <c r="C98" s="16" t="s">
        <v>1595</v>
      </c>
      <c r="D98" s="34" t="s">
        <v>168</v>
      </c>
      <c r="E98" s="34" t="s">
        <v>169</v>
      </c>
      <c r="F98" s="36"/>
      <c r="G98" s="36"/>
      <c r="H98" s="36"/>
      <c r="I98" s="36"/>
      <c r="J98" s="36"/>
      <c r="K98" s="36">
        <v>155.51412285046882</v>
      </c>
      <c r="L98" s="36"/>
      <c r="M98" s="36"/>
      <c r="N98" s="36"/>
      <c r="O98" s="36"/>
      <c r="P98" s="36"/>
      <c r="Q98" s="36"/>
      <c r="R98" s="36"/>
      <c r="S98" s="36"/>
      <c r="T98" s="36">
        <v>280</v>
      </c>
      <c r="U98" s="36"/>
      <c r="V98" s="36"/>
      <c r="W98" s="36"/>
      <c r="X98" s="36"/>
      <c r="Y98" s="12"/>
      <c r="Z98" s="12"/>
    </row>
    <row r="99" spans="1:26" x14ac:dyDescent="0.25">
      <c r="A99" s="20">
        <v>43192</v>
      </c>
      <c r="B99" s="77">
        <v>43403</v>
      </c>
      <c r="C99" s="16" t="s">
        <v>1571</v>
      </c>
      <c r="D99" s="34" t="s">
        <v>149</v>
      </c>
      <c r="E99" s="34" t="s">
        <v>76</v>
      </c>
      <c r="F99" s="36"/>
      <c r="G99" s="36"/>
      <c r="H99" s="36"/>
      <c r="I99" s="36"/>
      <c r="J99" s="36">
        <v>181.2535882314489</v>
      </c>
      <c r="K99" s="36"/>
      <c r="L99" s="36">
        <v>422.92503920671408</v>
      </c>
      <c r="M99" s="36"/>
      <c r="N99" s="36"/>
      <c r="O99" s="36"/>
      <c r="P99" s="36"/>
      <c r="Q99" s="36"/>
      <c r="R99" s="36"/>
      <c r="S99" s="36">
        <v>300</v>
      </c>
      <c r="T99" s="36"/>
      <c r="U99" s="36">
        <v>700</v>
      </c>
      <c r="V99" s="36"/>
      <c r="W99" s="36"/>
      <c r="X99" s="36"/>
      <c r="Y99" s="12"/>
      <c r="Z99" s="12"/>
    </row>
    <row r="100" spans="1:26" x14ac:dyDescent="0.25">
      <c r="A100" s="20">
        <v>43200</v>
      </c>
      <c r="B100" s="77">
        <v>43389</v>
      </c>
      <c r="C100" s="16" t="s">
        <v>1726</v>
      </c>
      <c r="D100" s="34" t="s">
        <v>142</v>
      </c>
      <c r="E100" s="34" t="s">
        <v>143</v>
      </c>
      <c r="F100" s="36"/>
      <c r="G100" s="36"/>
      <c r="H100" s="36"/>
      <c r="I100" s="36"/>
      <c r="J100" s="36"/>
      <c r="K100" s="36">
        <v>26.744458293638861</v>
      </c>
      <c r="L100" s="36"/>
      <c r="M100" s="36"/>
      <c r="N100" s="36"/>
      <c r="O100" s="36"/>
      <c r="P100" s="36"/>
      <c r="Q100" s="36"/>
      <c r="R100" s="36"/>
      <c r="S100" s="36"/>
      <c r="T100" s="36">
        <v>25</v>
      </c>
      <c r="U100" s="36"/>
      <c r="V100" s="36"/>
      <c r="W100" s="36"/>
      <c r="X100" s="36"/>
      <c r="Y100" s="12"/>
      <c r="Z100" s="12"/>
    </row>
    <row r="101" spans="1:26" x14ac:dyDescent="0.25">
      <c r="A101" s="20">
        <v>43203</v>
      </c>
      <c r="B101" s="77">
        <v>43300</v>
      </c>
      <c r="C101" s="16" t="s">
        <v>1719</v>
      </c>
      <c r="D101" s="34" t="s">
        <v>102</v>
      </c>
      <c r="E101" s="34" t="s">
        <v>72</v>
      </c>
      <c r="F101" s="36"/>
      <c r="G101" s="36"/>
      <c r="H101" s="36"/>
      <c r="I101" s="36">
        <v>183.48104196634139</v>
      </c>
      <c r="J101" s="36"/>
      <c r="K101" s="36"/>
      <c r="L101" s="36"/>
      <c r="M101" s="36"/>
      <c r="N101" s="36"/>
      <c r="O101" s="36"/>
      <c r="P101" s="36"/>
      <c r="Q101" s="36"/>
      <c r="R101" s="36">
        <v>160</v>
      </c>
      <c r="S101" s="36"/>
      <c r="T101" s="36"/>
      <c r="U101" s="36"/>
      <c r="V101" s="36"/>
      <c r="W101" s="36"/>
      <c r="X101" s="36"/>
      <c r="Y101" s="12"/>
      <c r="Z101" s="12"/>
    </row>
    <row r="102" spans="1:26" x14ac:dyDescent="0.25">
      <c r="A102" s="20">
        <v>43203</v>
      </c>
      <c r="B102" s="77">
        <v>43368</v>
      </c>
      <c r="C102" s="16" t="s">
        <v>1592</v>
      </c>
      <c r="D102" s="34" t="s">
        <v>123</v>
      </c>
      <c r="E102" s="34" t="s">
        <v>124</v>
      </c>
      <c r="F102" s="36"/>
      <c r="G102" s="36"/>
      <c r="H102" s="36">
        <v>238.16830682520956</v>
      </c>
      <c r="I102" s="36"/>
      <c r="J102" s="36"/>
      <c r="K102" s="36"/>
      <c r="L102" s="36"/>
      <c r="M102" s="36"/>
      <c r="N102" s="36"/>
      <c r="O102" s="36"/>
      <c r="P102" s="36"/>
      <c r="Q102" s="36">
        <v>500</v>
      </c>
      <c r="R102" s="36"/>
      <c r="S102" s="36"/>
      <c r="T102" s="36"/>
      <c r="U102" s="36"/>
      <c r="V102" s="36"/>
      <c r="W102" s="36"/>
      <c r="X102" s="36"/>
      <c r="Y102" s="12"/>
      <c r="Z102" s="12"/>
    </row>
    <row r="103" spans="1:26" x14ac:dyDescent="0.25">
      <c r="A103" s="20">
        <v>43206</v>
      </c>
      <c r="B103" s="77">
        <v>43434</v>
      </c>
      <c r="C103" s="16" t="s">
        <v>1761</v>
      </c>
      <c r="D103" s="34" t="s">
        <v>163</v>
      </c>
      <c r="E103" s="34" t="s">
        <v>101</v>
      </c>
      <c r="F103" s="36"/>
      <c r="G103" s="36"/>
      <c r="H103" s="36"/>
      <c r="I103" s="36"/>
      <c r="J103" s="36">
        <v>90.211876263146422</v>
      </c>
      <c r="K103" s="36"/>
      <c r="L103" s="36">
        <v>256.4847462383575</v>
      </c>
      <c r="M103" s="36"/>
      <c r="N103" s="36"/>
      <c r="O103" s="36"/>
      <c r="P103" s="36"/>
      <c r="Q103" s="36"/>
      <c r="R103" s="36"/>
      <c r="S103" s="36">
        <v>102</v>
      </c>
      <c r="T103" s="36"/>
      <c r="U103" s="36">
        <v>290</v>
      </c>
      <c r="V103" s="36"/>
      <c r="W103" s="36"/>
      <c r="X103" s="36"/>
      <c r="Y103" s="12"/>
      <c r="Z103" s="12"/>
    </row>
    <row r="104" spans="1:26" x14ac:dyDescent="0.25">
      <c r="A104" s="20">
        <v>43217</v>
      </c>
      <c r="B104" s="77">
        <v>43308</v>
      </c>
      <c r="C104" s="16" t="s">
        <v>1719</v>
      </c>
      <c r="D104" s="34" t="s">
        <v>107</v>
      </c>
      <c r="E104" s="34" t="s">
        <v>72</v>
      </c>
      <c r="F104" s="36"/>
      <c r="G104" s="36"/>
      <c r="H104" s="36"/>
      <c r="I104" s="36"/>
      <c r="J104" s="36"/>
      <c r="K104" s="36"/>
      <c r="L104" s="36">
        <v>183.48104196634139</v>
      </c>
      <c r="M104" s="36"/>
      <c r="N104" s="36"/>
      <c r="O104" s="36"/>
      <c r="P104" s="36"/>
      <c r="Q104" s="36"/>
      <c r="R104" s="36"/>
      <c r="S104" s="36"/>
      <c r="T104" s="36"/>
      <c r="U104" s="36">
        <v>160</v>
      </c>
      <c r="V104" s="36"/>
      <c r="W104" s="36"/>
      <c r="X104" s="36"/>
      <c r="Y104" s="12"/>
      <c r="Z104" s="12"/>
    </row>
    <row r="105" spans="1:26" x14ac:dyDescent="0.25">
      <c r="A105" s="20">
        <v>43221</v>
      </c>
      <c r="B105" s="77">
        <v>43542</v>
      </c>
      <c r="C105" s="16" t="s">
        <v>1757</v>
      </c>
      <c r="D105" s="34" t="s">
        <v>184</v>
      </c>
      <c r="E105" s="34" t="s">
        <v>144</v>
      </c>
      <c r="F105" s="36"/>
      <c r="G105" s="36"/>
      <c r="H105" s="36">
        <v>92.264627744321871</v>
      </c>
      <c r="I105" s="36"/>
      <c r="J105" s="36"/>
      <c r="K105" s="36">
        <v>92.264627744321871</v>
      </c>
      <c r="L105" s="36"/>
      <c r="M105" s="36"/>
      <c r="N105" s="36">
        <v>92.264627744321871</v>
      </c>
      <c r="O105" s="36"/>
      <c r="P105" s="36"/>
      <c r="Q105" s="36">
        <v>100</v>
      </c>
      <c r="R105" s="36"/>
      <c r="S105" s="36"/>
      <c r="T105" s="36">
        <v>100</v>
      </c>
      <c r="U105" s="36"/>
      <c r="V105" s="36"/>
      <c r="W105" s="36">
        <v>100</v>
      </c>
      <c r="X105" s="36"/>
      <c r="Y105" s="12"/>
      <c r="Z105" s="12"/>
    </row>
    <row r="106" spans="1:26" x14ac:dyDescent="0.25">
      <c r="A106" s="20">
        <v>43223</v>
      </c>
      <c r="B106" s="77">
        <v>43419</v>
      </c>
      <c r="C106" s="16" t="s">
        <v>1578</v>
      </c>
      <c r="D106" s="34" t="s">
        <v>147</v>
      </c>
      <c r="E106" s="34" t="s">
        <v>14</v>
      </c>
      <c r="F106" s="36"/>
      <c r="G106" s="36">
        <v>680.28511652879979</v>
      </c>
      <c r="H106" s="36">
        <v>809.86323396285684</v>
      </c>
      <c r="I106" s="36">
        <v>809.86323396285684</v>
      </c>
      <c r="J106" s="36">
        <v>809.86323396285684</v>
      </c>
      <c r="K106" s="36">
        <v>453.52341101919978</v>
      </c>
      <c r="L106" s="36"/>
      <c r="M106" s="36"/>
      <c r="N106" s="36"/>
      <c r="O106" s="36"/>
      <c r="P106" s="36">
        <v>420</v>
      </c>
      <c r="Q106" s="36">
        <v>500</v>
      </c>
      <c r="R106" s="36">
        <v>500</v>
      </c>
      <c r="S106" s="36">
        <v>500</v>
      </c>
      <c r="T106" s="36">
        <v>280</v>
      </c>
      <c r="U106" s="36"/>
      <c r="V106" s="36"/>
      <c r="W106" s="36"/>
      <c r="X106" s="36"/>
      <c r="Y106" s="12"/>
      <c r="Z106" s="12"/>
    </row>
    <row r="107" spans="1:26" x14ac:dyDescent="0.25">
      <c r="A107" s="20">
        <v>43223</v>
      </c>
      <c r="B107" s="77">
        <v>43482</v>
      </c>
      <c r="C107" s="16" t="s">
        <v>1577</v>
      </c>
      <c r="D107" s="34" t="s">
        <v>167</v>
      </c>
      <c r="E107" s="34" t="s">
        <v>14</v>
      </c>
      <c r="F107" s="36"/>
      <c r="G107" s="36"/>
      <c r="H107" s="36"/>
      <c r="I107" s="36"/>
      <c r="J107" s="36"/>
      <c r="K107" s="36">
        <v>178.1699114718285</v>
      </c>
      <c r="L107" s="36">
        <v>809.86323396285684</v>
      </c>
      <c r="M107" s="36">
        <v>809.86323396285684</v>
      </c>
      <c r="N107" s="36">
        <v>809.86323396285684</v>
      </c>
      <c r="O107" s="36"/>
      <c r="P107" s="36"/>
      <c r="Q107" s="36"/>
      <c r="R107" s="36"/>
      <c r="S107" s="36"/>
      <c r="T107" s="36">
        <v>110</v>
      </c>
      <c r="U107" s="36">
        <v>500</v>
      </c>
      <c r="V107" s="36">
        <v>500</v>
      </c>
      <c r="W107" s="36">
        <v>500</v>
      </c>
      <c r="X107" s="36"/>
      <c r="Y107" s="12"/>
      <c r="Z107" s="12"/>
    </row>
    <row r="108" spans="1:26" x14ac:dyDescent="0.25">
      <c r="A108" s="20">
        <v>43227</v>
      </c>
      <c r="B108" s="77">
        <v>43369</v>
      </c>
      <c r="C108" s="16" t="s">
        <v>1636</v>
      </c>
      <c r="D108" s="34" t="s">
        <v>131</v>
      </c>
      <c r="E108" s="34" t="s">
        <v>132</v>
      </c>
      <c r="F108" s="36"/>
      <c r="G108" s="36">
        <v>185.29357784865584</v>
      </c>
      <c r="H108" s="36"/>
      <c r="I108" s="36"/>
      <c r="J108" s="36">
        <v>185.29357784865584</v>
      </c>
      <c r="K108" s="36"/>
      <c r="L108" s="36"/>
      <c r="M108" s="36"/>
      <c r="N108" s="36"/>
      <c r="O108" s="36"/>
      <c r="P108" s="36">
        <v>300</v>
      </c>
      <c r="Q108" s="36"/>
      <c r="R108" s="36"/>
      <c r="S108" s="36">
        <v>300</v>
      </c>
      <c r="T108" s="36"/>
      <c r="U108" s="36"/>
      <c r="V108" s="36"/>
      <c r="W108" s="36"/>
      <c r="X108" s="36"/>
      <c r="Y108" s="12"/>
      <c r="Z108" s="12"/>
    </row>
    <row r="109" spans="1:26" x14ac:dyDescent="0.25">
      <c r="A109" s="20">
        <v>43228</v>
      </c>
      <c r="B109" s="77">
        <v>43608</v>
      </c>
      <c r="C109" s="16" t="s">
        <v>1628</v>
      </c>
      <c r="D109" s="34" t="s">
        <v>190</v>
      </c>
      <c r="E109" s="34" t="s">
        <v>24</v>
      </c>
      <c r="F109" s="36"/>
      <c r="G109" s="36"/>
      <c r="H109" s="36"/>
      <c r="I109" s="36"/>
      <c r="J109" s="36"/>
      <c r="K109" s="36"/>
      <c r="L109" s="36"/>
      <c r="M109" s="36">
        <v>13.051714204778628</v>
      </c>
      <c r="N109" s="36"/>
      <c r="O109" s="36"/>
      <c r="P109" s="36"/>
      <c r="Q109" s="36"/>
      <c r="R109" s="36"/>
      <c r="S109" s="36"/>
      <c r="T109" s="36"/>
      <c r="U109" s="36"/>
      <c r="V109" s="36">
        <v>20</v>
      </c>
      <c r="W109" s="36"/>
      <c r="X109" s="36"/>
      <c r="Y109" s="12"/>
      <c r="Z109" s="12"/>
    </row>
    <row r="110" spans="1:26" x14ac:dyDescent="0.25">
      <c r="A110" s="20">
        <v>43231</v>
      </c>
      <c r="B110" s="77">
        <v>43382</v>
      </c>
      <c r="C110" s="16" t="s">
        <v>1663</v>
      </c>
      <c r="D110" s="34" t="s">
        <v>140</v>
      </c>
      <c r="E110" s="34" t="s">
        <v>101</v>
      </c>
      <c r="F110" s="36"/>
      <c r="G110" s="36"/>
      <c r="H110" s="36"/>
      <c r="I110" s="36"/>
      <c r="J110" s="36">
        <v>101.98244060733327</v>
      </c>
      <c r="K110" s="36"/>
      <c r="L110" s="36"/>
      <c r="M110" s="36"/>
      <c r="N110" s="36"/>
      <c r="O110" s="36"/>
      <c r="P110" s="36"/>
      <c r="Q110" s="36"/>
      <c r="R110" s="36"/>
      <c r="S110" s="36">
        <v>100</v>
      </c>
      <c r="T110" s="36"/>
      <c r="U110" s="36"/>
      <c r="V110" s="36"/>
      <c r="W110" s="36"/>
      <c r="X110" s="36"/>
      <c r="Y110" s="12"/>
      <c r="Z110" s="12"/>
    </row>
    <row r="111" spans="1:26" x14ac:dyDescent="0.25">
      <c r="A111" s="20">
        <v>43234</v>
      </c>
      <c r="B111" s="77">
        <v>43440</v>
      </c>
      <c r="C111" s="16" t="s">
        <v>1693</v>
      </c>
      <c r="D111" s="34" t="s">
        <v>165</v>
      </c>
      <c r="E111" s="34" t="s">
        <v>47</v>
      </c>
      <c r="F111" s="36"/>
      <c r="G111" s="36">
        <v>117.26888780757596</v>
      </c>
      <c r="H111" s="36"/>
      <c r="I111" s="36"/>
      <c r="J111" s="36"/>
      <c r="K111" s="36"/>
      <c r="L111" s="36"/>
      <c r="M111" s="36"/>
      <c r="N111" s="36"/>
      <c r="O111" s="36"/>
      <c r="P111" s="36">
        <v>100</v>
      </c>
      <c r="Q111" s="36"/>
      <c r="R111" s="36"/>
      <c r="S111" s="36"/>
      <c r="T111" s="36"/>
      <c r="U111" s="36"/>
      <c r="V111" s="36"/>
      <c r="W111" s="36"/>
      <c r="X111" s="36"/>
      <c r="Y111" s="12"/>
      <c r="Z111" s="12"/>
    </row>
    <row r="112" spans="1:26" x14ac:dyDescent="0.25">
      <c r="A112" s="20">
        <v>43234</v>
      </c>
      <c r="B112" s="77">
        <v>43440</v>
      </c>
      <c r="C112" s="16" t="s">
        <v>1694</v>
      </c>
      <c r="D112" s="34" t="s">
        <v>165</v>
      </c>
      <c r="E112" s="34" t="s">
        <v>47</v>
      </c>
      <c r="F112" s="36"/>
      <c r="G112" s="36"/>
      <c r="H112" s="36"/>
      <c r="I112" s="36"/>
      <c r="J112" s="36"/>
      <c r="K112" s="36">
        <v>117.26888780757596</v>
      </c>
      <c r="L112" s="36"/>
      <c r="M112" s="36"/>
      <c r="N112" s="36"/>
      <c r="O112" s="36"/>
      <c r="P112" s="36"/>
      <c r="Q112" s="36"/>
      <c r="R112" s="36"/>
      <c r="S112" s="36"/>
      <c r="T112" s="36">
        <v>100</v>
      </c>
      <c r="U112" s="36"/>
      <c r="V112" s="36"/>
      <c r="W112" s="36"/>
      <c r="X112" s="36"/>
      <c r="Y112" s="12"/>
      <c r="Z112" s="12"/>
    </row>
    <row r="113" spans="1:26" x14ac:dyDescent="0.25">
      <c r="A113" s="20">
        <v>43235</v>
      </c>
      <c r="B113" s="77">
        <v>43455</v>
      </c>
      <c r="C113" s="16" t="s">
        <v>1674</v>
      </c>
      <c r="D113" s="34" t="s">
        <v>173</v>
      </c>
      <c r="E113" s="34" t="s">
        <v>71</v>
      </c>
      <c r="F113" s="36"/>
      <c r="G113" s="36"/>
      <c r="H113" s="36"/>
      <c r="I113" s="36">
        <v>690.14214525024192</v>
      </c>
      <c r="J113" s="36"/>
      <c r="K113" s="36">
        <v>690.14214525024192</v>
      </c>
      <c r="L113" s="36"/>
      <c r="M113" s="36">
        <v>690.14214525024192</v>
      </c>
      <c r="N113" s="36">
        <v>690.14214525024192</v>
      </c>
      <c r="O113" s="36"/>
      <c r="P113" s="36"/>
      <c r="Q113" s="36"/>
      <c r="R113" s="36">
        <v>750</v>
      </c>
      <c r="S113" s="36"/>
      <c r="T113" s="36">
        <v>750</v>
      </c>
      <c r="U113" s="36"/>
      <c r="V113" s="36">
        <v>750</v>
      </c>
      <c r="W113" s="36">
        <v>750</v>
      </c>
      <c r="X113" s="36"/>
      <c r="Y113" s="12"/>
      <c r="Z113" s="12"/>
    </row>
    <row r="114" spans="1:26" x14ac:dyDescent="0.25">
      <c r="A114" s="20">
        <v>43235</v>
      </c>
      <c r="B114" s="77">
        <v>43417</v>
      </c>
      <c r="C114" s="16" t="s">
        <v>1674</v>
      </c>
      <c r="D114" s="34" t="s">
        <v>155</v>
      </c>
      <c r="E114" s="34" t="s">
        <v>71</v>
      </c>
      <c r="F114" s="36"/>
      <c r="G114" s="36"/>
      <c r="H114" s="36"/>
      <c r="I114" s="36"/>
      <c r="J114" s="36"/>
      <c r="K114" s="36">
        <v>322.06633445011289</v>
      </c>
      <c r="L114" s="36"/>
      <c r="M114" s="36"/>
      <c r="N114" s="36"/>
      <c r="O114" s="36"/>
      <c r="P114" s="36"/>
      <c r="Q114" s="36"/>
      <c r="R114" s="36"/>
      <c r="S114" s="36"/>
      <c r="T114" s="36">
        <v>350</v>
      </c>
      <c r="U114" s="36"/>
      <c r="V114" s="36"/>
      <c r="W114" s="36"/>
      <c r="X114" s="36"/>
      <c r="Y114" s="12"/>
      <c r="Z114" s="12"/>
    </row>
    <row r="115" spans="1:26" x14ac:dyDescent="0.25">
      <c r="A115" s="20">
        <v>43235</v>
      </c>
      <c r="B115" s="77">
        <v>43357</v>
      </c>
      <c r="C115" s="16" t="s">
        <v>1672</v>
      </c>
      <c r="D115" s="34" t="s">
        <v>121</v>
      </c>
      <c r="E115" s="34" t="s">
        <v>95</v>
      </c>
      <c r="F115" s="36"/>
      <c r="G115" s="36"/>
      <c r="H115" s="36">
        <v>188.53284880299299</v>
      </c>
      <c r="I115" s="36">
        <v>188.53284880299299</v>
      </c>
      <c r="J115" s="36"/>
      <c r="K115" s="36"/>
      <c r="L115" s="36"/>
      <c r="M115" s="36"/>
      <c r="N115" s="36"/>
      <c r="O115" s="36"/>
      <c r="P115" s="36"/>
      <c r="Q115" s="36">
        <v>200</v>
      </c>
      <c r="R115" s="36">
        <v>200</v>
      </c>
      <c r="S115" s="36"/>
      <c r="T115" s="36"/>
      <c r="U115" s="36"/>
      <c r="V115" s="36"/>
      <c r="W115" s="36"/>
      <c r="X115" s="36"/>
      <c r="Y115" s="12"/>
      <c r="Z115" s="12"/>
    </row>
    <row r="116" spans="1:26" x14ac:dyDescent="0.25">
      <c r="A116" s="20">
        <v>43237</v>
      </c>
      <c r="B116" s="77">
        <v>43357</v>
      </c>
      <c r="C116" s="16" t="s">
        <v>1694</v>
      </c>
      <c r="D116" s="34" t="s">
        <v>244</v>
      </c>
      <c r="E116" s="34" t="s">
        <v>25</v>
      </c>
      <c r="F116" s="36"/>
      <c r="G116" s="36">
        <v>246.26466439590951</v>
      </c>
      <c r="H116" s="36"/>
      <c r="I116" s="36"/>
      <c r="J116" s="36"/>
      <c r="K116" s="36"/>
      <c r="L116" s="36"/>
      <c r="M116" s="36"/>
      <c r="N116" s="36"/>
      <c r="O116" s="36"/>
      <c r="P116" s="36">
        <v>210</v>
      </c>
      <c r="Q116" s="36"/>
      <c r="R116" s="36"/>
      <c r="S116" s="36"/>
      <c r="T116" s="36"/>
      <c r="U116" s="36"/>
      <c r="V116" s="36"/>
      <c r="W116" s="36"/>
      <c r="X116" s="36"/>
      <c r="Y116" s="12"/>
      <c r="Z116" s="12"/>
    </row>
    <row r="117" spans="1:26" x14ac:dyDescent="0.25">
      <c r="A117" s="20">
        <v>43244</v>
      </c>
      <c r="B117" s="77">
        <v>43389</v>
      </c>
      <c r="C117" s="16" t="s">
        <v>1721</v>
      </c>
      <c r="D117" s="34" t="s">
        <v>261</v>
      </c>
      <c r="E117" s="34" t="s">
        <v>51</v>
      </c>
      <c r="F117" s="36"/>
      <c r="G117" s="36"/>
      <c r="H117" s="36"/>
      <c r="I117" s="36">
        <v>37.768443475456728</v>
      </c>
      <c r="J117" s="36"/>
      <c r="K117" s="36">
        <v>20.982468597475957</v>
      </c>
      <c r="L117" s="36"/>
      <c r="M117" s="36"/>
      <c r="N117" s="36"/>
      <c r="O117" s="36"/>
      <c r="P117" s="36"/>
      <c r="Q117" s="36"/>
      <c r="R117" s="36">
        <v>36</v>
      </c>
      <c r="S117" s="36"/>
      <c r="T117" s="36">
        <v>20</v>
      </c>
      <c r="U117" s="36"/>
      <c r="V117" s="36"/>
      <c r="W117" s="36"/>
      <c r="X117" s="36"/>
      <c r="Y117" s="12"/>
      <c r="Z117" s="12"/>
    </row>
    <row r="118" spans="1:26" x14ac:dyDescent="0.25">
      <c r="A118" s="20">
        <v>43250</v>
      </c>
      <c r="B118" s="77">
        <v>43439</v>
      </c>
      <c r="C118" s="16" t="s">
        <v>1712</v>
      </c>
      <c r="D118" s="34" t="s">
        <v>262</v>
      </c>
      <c r="E118" s="34" t="s">
        <v>111</v>
      </c>
      <c r="F118" s="36"/>
      <c r="G118" s="36"/>
      <c r="H118" s="36"/>
      <c r="I118" s="36"/>
      <c r="J118" s="36"/>
      <c r="K118" s="36">
        <v>69.024678462095778</v>
      </c>
      <c r="L118" s="36"/>
      <c r="M118" s="36"/>
      <c r="N118" s="36"/>
      <c r="O118" s="36"/>
      <c r="P118" s="36"/>
      <c r="Q118" s="36"/>
      <c r="R118" s="36"/>
      <c r="S118" s="36"/>
      <c r="T118" s="36">
        <v>70</v>
      </c>
      <c r="U118" s="36"/>
      <c r="V118" s="36"/>
      <c r="W118" s="36"/>
      <c r="X118" s="36"/>
      <c r="Y118" s="12"/>
      <c r="Z118" s="12"/>
    </row>
    <row r="119" spans="1:26" x14ac:dyDescent="0.25">
      <c r="A119" s="20">
        <v>43251</v>
      </c>
      <c r="B119" s="77">
        <v>43363</v>
      </c>
      <c r="C119" s="16" t="s">
        <v>1664</v>
      </c>
      <c r="D119" s="34" t="s">
        <v>259</v>
      </c>
      <c r="E119" s="34" t="s">
        <v>37</v>
      </c>
      <c r="F119" s="36"/>
      <c r="G119" s="36">
        <v>78.255690774385187</v>
      </c>
      <c r="H119" s="36"/>
      <c r="I119" s="36"/>
      <c r="J119" s="36"/>
      <c r="K119" s="36"/>
      <c r="L119" s="36"/>
      <c r="M119" s="36"/>
      <c r="N119" s="36"/>
      <c r="O119" s="36"/>
      <c r="P119" s="36">
        <v>72</v>
      </c>
      <c r="Q119" s="36"/>
      <c r="R119" s="36"/>
      <c r="S119" s="36"/>
      <c r="T119" s="36"/>
      <c r="U119" s="36"/>
      <c r="V119" s="36"/>
      <c r="W119" s="36"/>
      <c r="X119" s="36"/>
      <c r="Y119" s="12"/>
      <c r="Z119" s="12"/>
    </row>
    <row r="120" spans="1:26" x14ac:dyDescent="0.25">
      <c r="A120" s="20">
        <v>43256</v>
      </c>
      <c r="B120" s="77">
        <v>43343</v>
      </c>
      <c r="C120" s="16" t="s">
        <v>1613</v>
      </c>
      <c r="D120" s="34" t="s">
        <v>273</v>
      </c>
      <c r="E120" s="34" t="s">
        <v>274</v>
      </c>
      <c r="F120" s="36"/>
      <c r="G120" s="36">
        <v>239.97101570575245</v>
      </c>
      <c r="H120" s="36"/>
      <c r="I120" s="36"/>
      <c r="J120" s="36"/>
      <c r="K120" s="36"/>
      <c r="L120" s="36"/>
      <c r="M120" s="36"/>
      <c r="N120" s="36"/>
      <c r="O120" s="36"/>
      <c r="P120" s="36">
        <v>408</v>
      </c>
      <c r="Q120" s="36"/>
      <c r="R120" s="36"/>
      <c r="S120" s="36"/>
      <c r="T120" s="36"/>
      <c r="U120" s="36"/>
      <c r="V120" s="36"/>
      <c r="W120" s="36"/>
      <c r="X120" s="36"/>
      <c r="Y120" s="12"/>
      <c r="Z120" s="12"/>
    </row>
    <row r="121" spans="1:26" x14ac:dyDescent="0.25">
      <c r="A121" s="20">
        <v>43262</v>
      </c>
      <c r="B121" s="77">
        <v>43369</v>
      </c>
      <c r="C121" s="16" t="s">
        <v>1597</v>
      </c>
      <c r="D121" s="34" t="s">
        <v>280</v>
      </c>
      <c r="E121" s="34" t="s">
        <v>35</v>
      </c>
      <c r="F121" s="36"/>
      <c r="G121" s="36">
        <v>245.3256397821803</v>
      </c>
      <c r="H121" s="36"/>
      <c r="I121" s="36">
        <v>122.66281989109015</v>
      </c>
      <c r="J121" s="36"/>
      <c r="K121" s="36"/>
      <c r="L121" s="36"/>
      <c r="M121" s="36"/>
      <c r="N121" s="36"/>
      <c r="O121" s="36"/>
      <c r="P121" s="36">
        <v>480</v>
      </c>
      <c r="Q121" s="36"/>
      <c r="R121" s="36">
        <v>240</v>
      </c>
      <c r="S121" s="36"/>
      <c r="T121" s="36"/>
      <c r="U121" s="36"/>
      <c r="V121" s="36"/>
      <c r="W121" s="36"/>
      <c r="X121" s="36"/>
      <c r="Y121" s="12"/>
      <c r="Z121" s="12"/>
    </row>
    <row r="122" spans="1:26" x14ac:dyDescent="0.25">
      <c r="A122" s="20">
        <v>43262</v>
      </c>
      <c r="B122" s="77">
        <v>43369</v>
      </c>
      <c r="C122" s="16" t="s">
        <v>1652</v>
      </c>
      <c r="D122" s="34" t="s">
        <v>280</v>
      </c>
      <c r="E122" s="34" t="s">
        <v>35</v>
      </c>
      <c r="F122" s="36"/>
      <c r="G122" s="36"/>
      <c r="H122" s="36"/>
      <c r="I122" s="36"/>
      <c r="J122" s="36">
        <v>177.56846256710466</v>
      </c>
      <c r="K122" s="36">
        <v>177.56846256710466</v>
      </c>
      <c r="L122" s="36"/>
      <c r="M122" s="36"/>
      <c r="N122" s="36"/>
      <c r="O122" s="36"/>
      <c r="P122" s="36"/>
      <c r="Q122" s="36"/>
      <c r="R122" s="36"/>
      <c r="S122" s="36">
        <v>250</v>
      </c>
      <c r="T122" s="36">
        <v>250</v>
      </c>
      <c r="U122" s="36"/>
      <c r="V122" s="36"/>
      <c r="W122" s="36"/>
      <c r="X122" s="36"/>
      <c r="Y122" s="12"/>
      <c r="Z122" s="12"/>
    </row>
    <row r="123" spans="1:26" x14ac:dyDescent="0.25">
      <c r="A123" s="20">
        <v>43262</v>
      </c>
      <c r="B123" s="77">
        <v>43367</v>
      </c>
      <c r="C123" s="16" t="s">
        <v>1696</v>
      </c>
      <c r="D123" s="34" t="s">
        <v>279</v>
      </c>
      <c r="E123" s="34" t="s">
        <v>34</v>
      </c>
      <c r="F123" s="36"/>
      <c r="G123" s="36"/>
      <c r="H123" s="36"/>
      <c r="I123" s="36">
        <v>71.036120139527725</v>
      </c>
      <c r="J123" s="36"/>
      <c r="K123" s="36"/>
      <c r="L123" s="36"/>
      <c r="M123" s="36"/>
      <c r="N123" s="36"/>
      <c r="O123" s="36"/>
      <c r="P123" s="36"/>
      <c r="Q123" s="36"/>
      <c r="R123" s="36">
        <v>72</v>
      </c>
      <c r="S123" s="36"/>
      <c r="T123" s="36"/>
      <c r="U123" s="36"/>
      <c r="V123" s="36"/>
      <c r="W123" s="36"/>
      <c r="X123" s="36"/>
      <c r="Y123" s="12"/>
      <c r="Z123" s="12"/>
    </row>
    <row r="124" spans="1:26" x14ac:dyDescent="0.25">
      <c r="A124" s="20">
        <v>43262</v>
      </c>
      <c r="B124" s="77">
        <v>43430</v>
      </c>
      <c r="C124" s="16" t="s">
        <v>1624</v>
      </c>
      <c r="D124" s="34" t="s">
        <v>291</v>
      </c>
      <c r="E124" s="34" t="s">
        <v>62</v>
      </c>
      <c r="F124" s="36"/>
      <c r="G124" s="36"/>
      <c r="H124" s="36">
        <v>48.363407237339203</v>
      </c>
      <c r="I124" s="36"/>
      <c r="J124" s="36">
        <v>48.363407237339203</v>
      </c>
      <c r="K124" s="36"/>
      <c r="L124" s="36"/>
      <c r="M124" s="36"/>
      <c r="N124" s="36">
        <v>48.363407237339203</v>
      </c>
      <c r="O124" s="36"/>
      <c r="P124" s="36"/>
      <c r="Q124" s="36">
        <v>80</v>
      </c>
      <c r="R124" s="36"/>
      <c r="S124" s="36">
        <v>80</v>
      </c>
      <c r="T124" s="36"/>
      <c r="U124" s="36"/>
      <c r="V124" s="36"/>
      <c r="W124" s="36">
        <v>80</v>
      </c>
      <c r="X124" s="36"/>
      <c r="Y124" s="12"/>
      <c r="Z124" s="12"/>
    </row>
    <row r="125" spans="1:26" x14ac:dyDescent="0.25">
      <c r="A125" s="20">
        <v>43262</v>
      </c>
      <c r="B125" s="77">
        <v>43430</v>
      </c>
      <c r="C125" s="16" t="s">
        <v>1624</v>
      </c>
      <c r="D125" s="34" t="s">
        <v>292</v>
      </c>
      <c r="E125" s="34" t="s">
        <v>62</v>
      </c>
      <c r="F125" s="36"/>
      <c r="G125" s="36"/>
      <c r="H125" s="36">
        <v>72.545110856008804</v>
      </c>
      <c r="I125" s="36"/>
      <c r="J125" s="36">
        <v>72.545110856008804</v>
      </c>
      <c r="K125" s="36"/>
      <c r="L125" s="36"/>
      <c r="M125" s="36"/>
      <c r="N125" s="36">
        <v>72.545110856008804</v>
      </c>
      <c r="O125" s="36"/>
      <c r="P125" s="36"/>
      <c r="Q125" s="36">
        <v>120</v>
      </c>
      <c r="R125" s="36"/>
      <c r="S125" s="36">
        <v>120</v>
      </c>
      <c r="T125" s="36"/>
      <c r="U125" s="36"/>
      <c r="V125" s="36"/>
      <c r="W125" s="36">
        <v>120</v>
      </c>
      <c r="X125" s="36"/>
      <c r="Y125" s="12"/>
      <c r="Z125" s="12"/>
    </row>
    <row r="126" spans="1:26" x14ac:dyDescent="0.25">
      <c r="A126" s="20">
        <v>43262</v>
      </c>
      <c r="B126" s="77">
        <v>43376</v>
      </c>
      <c r="C126" s="16" t="s">
        <v>1672</v>
      </c>
      <c r="D126" s="34" t="s">
        <v>285</v>
      </c>
      <c r="E126" s="34" t="s">
        <v>100</v>
      </c>
      <c r="F126" s="36"/>
      <c r="G126" s="36"/>
      <c r="H126" s="36"/>
      <c r="I126" s="36">
        <v>226.23941856359158</v>
      </c>
      <c r="J126" s="36"/>
      <c r="K126" s="36"/>
      <c r="L126" s="36"/>
      <c r="M126" s="36"/>
      <c r="N126" s="36"/>
      <c r="O126" s="36"/>
      <c r="P126" s="36"/>
      <c r="Q126" s="36"/>
      <c r="R126" s="36">
        <v>240</v>
      </c>
      <c r="S126" s="36"/>
      <c r="T126" s="36"/>
      <c r="U126" s="36"/>
      <c r="V126" s="36"/>
      <c r="W126" s="36"/>
      <c r="X126" s="36"/>
      <c r="Y126" s="12"/>
      <c r="Z126" s="12"/>
    </row>
    <row r="127" spans="1:26" x14ac:dyDescent="0.25">
      <c r="A127" s="20">
        <v>43263</v>
      </c>
      <c r="B127" s="77">
        <v>43406</v>
      </c>
      <c r="C127" s="16" t="s">
        <v>1622</v>
      </c>
      <c r="D127" s="34" t="s">
        <v>288</v>
      </c>
      <c r="E127" s="34" t="s">
        <v>289</v>
      </c>
      <c r="F127" s="36"/>
      <c r="G127" s="36"/>
      <c r="H127" s="36"/>
      <c r="I127" s="36"/>
      <c r="J127" s="36"/>
      <c r="K127" s="36"/>
      <c r="L127" s="36"/>
      <c r="M127" s="36"/>
      <c r="N127" s="36">
        <v>34.202879666000122</v>
      </c>
      <c r="O127" s="36"/>
      <c r="P127" s="36"/>
      <c r="Q127" s="36"/>
      <c r="R127" s="36"/>
      <c r="S127" s="36"/>
      <c r="T127" s="36"/>
      <c r="U127" s="36"/>
      <c r="V127" s="36"/>
      <c r="W127" s="36">
        <v>54</v>
      </c>
      <c r="X127" s="36"/>
      <c r="Y127" s="12"/>
      <c r="Z127" s="12"/>
    </row>
    <row r="128" spans="1:26" x14ac:dyDescent="0.25">
      <c r="A128" s="20">
        <v>43263</v>
      </c>
      <c r="B128" s="77">
        <v>43371</v>
      </c>
      <c r="C128" s="16" t="s">
        <v>1694</v>
      </c>
      <c r="D128" s="34" t="s">
        <v>281</v>
      </c>
      <c r="E128" s="34" t="s">
        <v>56</v>
      </c>
      <c r="F128" s="36"/>
      <c r="G128" s="36"/>
      <c r="H128" s="36"/>
      <c r="I128" s="36">
        <v>117.26888780757596</v>
      </c>
      <c r="J128" s="36"/>
      <c r="K128" s="36"/>
      <c r="L128" s="36"/>
      <c r="M128" s="36"/>
      <c r="N128" s="36"/>
      <c r="O128" s="36"/>
      <c r="P128" s="36"/>
      <c r="Q128" s="36"/>
      <c r="R128" s="36">
        <v>100</v>
      </c>
      <c r="S128" s="36"/>
      <c r="T128" s="36"/>
      <c r="U128" s="36"/>
      <c r="V128" s="36"/>
      <c r="W128" s="36"/>
      <c r="X128" s="36"/>
      <c r="Y128" s="12"/>
      <c r="Z128" s="12"/>
    </row>
    <row r="129" spans="1:26" x14ac:dyDescent="0.25">
      <c r="A129" s="20">
        <v>43264</v>
      </c>
      <c r="B129" s="77">
        <v>43371</v>
      </c>
      <c r="C129" s="16" t="s">
        <v>1671</v>
      </c>
      <c r="D129" s="34" t="s">
        <v>282</v>
      </c>
      <c r="E129" s="34" t="s">
        <v>276</v>
      </c>
      <c r="F129" s="36"/>
      <c r="G129" s="36"/>
      <c r="H129" s="36"/>
      <c r="I129" s="36">
        <v>24.057956188953355</v>
      </c>
      <c r="J129" s="36"/>
      <c r="K129" s="36"/>
      <c r="L129" s="36"/>
      <c r="M129" s="36"/>
      <c r="N129" s="36"/>
      <c r="O129" s="36"/>
      <c r="P129" s="36"/>
      <c r="Q129" s="36"/>
      <c r="R129" s="36">
        <v>20</v>
      </c>
      <c r="S129" s="36"/>
      <c r="T129" s="36"/>
      <c r="U129" s="36"/>
      <c r="V129" s="36"/>
      <c r="W129" s="36"/>
      <c r="X129" s="36"/>
      <c r="Y129" s="12"/>
      <c r="Z129" s="12"/>
    </row>
    <row r="130" spans="1:26" x14ac:dyDescent="0.25">
      <c r="A130" s="20">
        <v>43264</v>
      </c>
      <c r="B130" s="77">
        <v>43375</v>
      </c>
      <c r="C130" s="16" t="s">
        <v>1672</v>
      </c>
      <c r="D130" s="34" t="s">
        <v>283</v>
      </c>
      <c r="E130" s="34" t="s">
        <v>284</v>
      </c>
      <c r="F130" s="36"/>
      <c r="G130" s="36"/>
      <c r="H130" s="36"/>
      <c r="I130" s="36">
        <v>282.79927320448951</v>
      </c>
      <c r="J130" s="36"/>
      <c r="K130" s="36"/>
      <c r="L130" s="36"/>
      <c r="M130" s="36"/>
      <c r="N130" s="36"/>
      <c r="O130" s="36"/>
      <c r="P130" s="36"/>
      <c r="Q130" s="36"/>
      <c r="R130" s="36">
        <v>300</v>
      </c>
      <c r="S130" s="36"/>
      <c r="T130" s="36"/>
      <c r="U130" s="36"/>
      <c r="V130" s="36"/>
      <c r="W130" s="36"/>
      <c r="X130" s="36"/>
      <c r="Y130" s="12"/>
      <c r="Z130" s="12"/>
    </row>
    <row r="131" spans="1:26" x14ac:dyDescent="0.25">
      <c r="A131" s="20">
        <v>43264</v>
      </c>
      <c r="B131" s="77">
        <v>43431</v>
      </c>
      <c r="C131" s="16" t="s">
        <v>1613</v>
      </c>
      <c r="D131" s="34" t="s">
        <v>293</v>
      </c>
      <c r="E131" s="34" t="s">
        <v>69</v>
      </c>
      <c r="F131" s="36"/>
      <c r="G131" s="36"/>
      <c r="H131" s="36"/>
      <c r="I131" s="36">
        <v>38.964425987361423</v>
      </c>
      <c r="J131" s="36"/>
      <c r="K131" s="36"/>
      <c r="L131" s="36">
        <v>38.964425987361423</v>
      </c>
      <c r="M131" s="36"/>
      <c r="N131" s="36"/>
      <c r="O131" s="36"/>
      <c r="P131" s="36"/>
      <c r="Q131" s="36"/>
      <c r="R131" s="36">
        <v>64</v>
      </c>
      <c r="S131" s="36"/>
      <c r="T131" s="36"/>
      <c r="U131" s="36">
        <v>64</v>
      </c>
      <c r="V131" s="36"/>
      <c r="W131" s="36"/>
      <c r="X131" s="36"/>
      <c r="Y131" s="12"/>
      <c r="Z131" s="12"/>
    </row>
    <row r="132" spans="1:26" x14ac:dyDescent="0.25">
      <c r="A132" s="20">
        <v>43264</v>
      </c>
      <c r="B132" s="77">
        <v>43377</v>
      </c>
      <c r="C132" s="16" t="s">
        <v>1692</v>
      </c>
      <c r="D132" s="34" t="s">
        <v>286</v>
      </c>
      <c r="E132" s="34" t="s">
        <v>287</v>
      </c>
      <c r="F132" s="36"/>
      <c r="G132" s="36"/>
      <c r="H132" s="36"/>
      <c r="I132" s="36">
        <v>65.571579228469531</v>
      </c>
      <c r="J132" s="36"/>
      <c r="K132" s="36"/>
      <c r="L132" s="36"/>
      <c r="M132" s="36"/>
      <c r="N132" s="36"/>
      <c r="O132" s="36"/>
      <c r="P132" s="36"/>
      <c r="Q132" s="36"/>
      <c r="R132" s="36">
        <v>80</v>
      </c>
      <c r="S132" s="36"/>
      <c r="T132" s="36"/>
      <c r="U132" s="36"/>
      <c r="V132" s="36"/>
      <c r="W132" s="36"/>
      <c r="X132" s="36"/>
      <c r="Y132" s="12"/>
      <c r="Z132" s="12"/>
    </row>
    <row r="133" spans="1:26" x14ac:dyDescent="0.25">
      <c r="A133" s="20">
        <v>43264</v>
      </c>
      <c r="B133" s="77">
        <v>43378</v>
      </c>
      <c r="C133" s="16" t="s">
        <v>1671</v>
      </c>
      <c r="D133" s="34" t="s">
        <v>296</v>
      </c>
      <c r="E133" s="34" t="s">
        <v>59</v>
      </c>
      <c r="F133" s="36"/>
      <c r="G133" s="36"/>
      <c r="H133" s="36"/>
      <c r="I133" s="36">
        <v>20.72842240352907</v>
      </c>
      <c r="J133" s="36">
        <v>74.030080012603833</v>
      </c>
      <c r="K133" s="36"/>
      <c r="L133" s="36"/>
      <c r="M133" s="36"/>
      <c r="N133" s="36"/>
      <c r="O133" s="36"/>
      <c r="P133" s="36"/>
      <c r="Q133" s="36"/>
      <c r="R133" s="36">
        <v>21</v>
      </c>
      <c r="S133" s="36">
        <v>75</v>
      </c>
      <c r="T133" s="36"/>
      <c r="U133" s="36"/>
      <c r="V133" s="36"/>
      <c r="W133" s="36"/>
      <c r="X133" s="36"/>
      <c r="Y133" s="12"/>
      <c r="Z133" s="12"/>
    </row>
    <row r="134" spans="1:26" x14ac:dyDescent="0.25">
      <c r="A134" s="20">
        <v>43264</v>
      </c>
      <c r="B134" s="77">
        <v>43453</v>
      </c>
      <c r="C134" s="16" t="s">
        <v>1665</v>
      </c>
      <c r="D134" s="34" t="s">
        <v>299</v>
      </c>
      <c r="E134" s="34" t="s">
        <v>60</v>
      </c>
      <c r="F134" s="36"/>
      <c r="G134" s="36"/>
      <c r="H134" s="36"/>
      <c r="I134" s="36">
        <v>124.21375734661477</v>
      </c>
      <c r="J134" s="36"/>
      <c r="K134" s="36"/>
      <c r="L134" s="36"/>
      <c r="M134" s="36">
        <v>99.371005877291822</v>
      </c>
      <c r="N134" s="36">
        <v>99.371005877291822</v>
      </c>
      <c r="O134" s="36"/>
      <c r="P134" s="36"/>
      <c r="Q134" s="36"/>
      <c r="R134" s="36">
        <v>125</v>
      </c>
      <c r="S134" s="36"/>
      <c r="T134" s="36"/>
      <c r="U134" s="36"/>
      <c r="V134" s="36">
        <v>100</v>
      </c>
      <c r="W134" s="36">
        <v>100</v>
      </c>
      <c r="X134" s="36"/>
      <c r="Y134" s="12"/>
      <c r="Z134" s="12"/>
    </row>
    <row r="135" spans="1:26" x14ac:dyDescent="0.25">
      <c r="A135" s="20">
        <v>43265</v>
      </c>
      <c r="B135" s="77">
        <v>43377</v>
      </c>
      <c r="C135" s="16" t="s">
        <v>1687</v>
      </c>
      <c r="D135" s="34" t="s">
        <v>307</v>
      </c>
      <c r="E135" s="34" t="s">
        <v>55</v>
      </c>
      <c r="F135" s="36"/>
      <c r="G135" s="36"/>
      <c r="H135" s="36"/>
      <c r="I135" s="36">
        <v>101.98244060733327</v>
      </c>
      <c r="J135" s="36"/>
      <c r="K135" s="36"/>
      <c r="L135" s="36"/>
      <c r="M135" s="36"/>
      <c r="N135" s="36"/>
      <c r="O135" s="36"/>
      <c r="P135" s="36"/>
      <c r="Q135" s="36"/>
      <c r="R135" s="36">
        <v>100</v>
      </c>
      <c r="S135" s="36"/>
      <c r="T135" s="36"/>
      <c r="U135" s="36"/>
      <c r="V135" s="36"/>
      <c r="W135" s="36"/>
      <c r="X135" s="36"/>
      <c r="Y135" s="12"/>
      <c r="Z135" s="12"/>
    </row>
    <row r="136" spans="1:26" x14ac:dyDescent="0.25">
      <c r="A136" s="20">
        <v>43265</v>
      </c>
      <c r="B136" s="77">
        <v>43313</v>
      </c>
      <c r="C136" s="16" t="s">
        <v>1713</v>
      </c>
      <c r="D136" s="34" t="s">
        <v>300</v>
      </c>
      <c r="E136" s="34" t="s">
        <v>51</v>
      </c>
      <c r="F136" s="36"/>
      <c r="G136" s="36"/>
      <c r="H136" s="36"/>
      <c r="I136" s="36">
        <v>9.8661277971566275</v>
      </c>
      <c r="J136" s="36"/>
      <c r="K136" s="36"/>
      <c r="L136" s="36"/>
      <c r="M136" s="36"/>
      <c r="N136" s="36"/>
      <c r="O136" s="36"/>
      <c r="P136" s="36"/>
      <c r="Q136" s="36"/>
      <c r="R136" s="36">
        <v>10</v>
      </c>
      <c r="S136" s="36"/>
      <c r="T136" s="36"/>
      <c r="U136" s="36"/>
      <c r="V136" s="36"/>
      <c r="W136" s="36"/>
      <c r="X136" s="36"/>
      <c r="Y136" s="12"/>
      <c r="Z136" s="12"/>
    </row>
    <row r="137" spans="1:26" x14ac:dyDescent="0.25">
      <c r="A137" s="20">
        <v>43265</v>
      </c>
      <c r="B137" s="77">
        <v>43378</v>
      </c>
      <c r="C137" s="16" t="s">
        <v>1601</v>
      </c>
      <c r="D137" s="34" t="s">
        <v>303</v>
      </c>
      <c r="E137" s="34" t="s">
        <v>304</v>
      </c>
      <c r="F137" s="36"/>
      <c r="G137" s="36"/>
      <c r="H137" s="36"/>
      <c r="I137" s="36"/>
      <c r="J137" s="36">
        <v>16.037484909711743</v>
      </c>
      <c r="K137" s="36"/>
      <c r="L137" s="36"/>
      <c r="M137" s="36"/>
      <c r="N137" s="36"/>
      <c r="O137" s="36"/>
      <c r="P137" s="36"/>
      <c r="Q137" s="36"/>
      <c r="R137" s="36"/>
      <c r="S137" s="36">
        <v>26</v>
      </c>
      <c r="T137" s="36"/>
      <c r="U137" s="36"/>
      <c r="V137" s="36"/>
      <c r="W137" s="36"/>
      <c r="X137" s="36"/>
      <c r="Y137" s="12"/>
      <c r="Z137" s="12"/>
    </row>
    <row r="138" spans="1:26" x14ac:dyDescent="0.25">
      <c r="A138" s="20">
        <v>43265</v>
      </c>
      <c r="B138" s="77">
        <v>43378</v>
      </c>
      <c r="C138" s="16" t="s">
        <v>1746</v>
      </c>
      <c r="D138" s="34" t="s">
        <v>305</v>
      </c>
      <c r="E138" s="34" t="s">
        <v>306</v>
      </c>
      <c r="F138" s="36"/>
      <c r="G138" s="36"/>
      <c r="H138" s="36"/>
      <c r="I138" s="36"/>
      <c r="J138" s="36">
        <v>46.871158820172667</v>
      </c>
      <c r="K138" s="36"/>
      <c r="L138" s="36"/>
      <c r="M138" s="36"/>
      <c r="N138" s="36"/>
      <c r="O138" s="36"/>
      <c r="P138" s="36"/>
      <c r="Q138" s="36"/>
      <c r="R138" s="36"/>
      <c r="S138" s="36">
        <v>40</v>
      </c>
      <c r="T138" s="36"/>
      <c r="U138" s="36"/>
      <c r="V138" s="36"/>
      <c r="W138" s="36"/>
      <c r="X138" s="36"/>
      <c r="Y138" s="12"/>
      <c r="Z138" s="12"/>
    </row>
    <row r="139" spans="1:26" x14ac:dyDescent="0.25">
      <c r="A139" s="20">
        <v>43265</v>
      </c>
      <c r="B139" s="77">
        <v>43388</v>
      </c>
      <c r="C139" s="16" t="s">
        <v>1624</v>
      </c>
      <c r="D139" s="34" t="s">
        <v>308</v>
      </c>
      <c r="E139" s="34" t="s">
        <v>253</v>
      </c>
      <c r="F139" s="36"/>
      <c r="G139" s="36"/>
      <c r="H139" s="36"/>
      <c r="I139" s="36"/>
      <c r="J139" s="36"/>
      <c r="K139" s="36">
        <v>16.244124919186451</v>
      </c>
      <c r="L139" s="36"/>
      <c r="M139" s="36"/>
      <c r="N139" s="36"/>
      <c r="O139" s="36"/>
      <c r="P139" s="36"/>
      <c r="Q139" s="36"/>
      <c r="R139" s="36"/>
      <c r="S139" s="36"/>
      <c r="T139" s="36">
        <v>25</v>
      </c>
      <c r="U139" s="36"/>
      <c r="V139" s="36"/>
      <c r="W139" s="36"/>
      <c r="X139" s="36"/>
      <c r="Y139" s="12"/>
      <c r="Z139" s="12"/>
    </row>
    <row r="140" spans="1:26" x14ac:dyDescent="0.25">
      <c r="A140" s="20">
        <v>43266</v>
      </c>
      <c r="B140" s="77">
        <v>43579</v>
      </c>
      <c r="C140" s="16" t="s">
        <v>1599</v>
      </c>
      <c r="D140" s="34" t="s">
        <v>309</v>
      </c>
      <c r="E140" s="34" t="s">
        <v>74</v>
      </c>
      <c r="F140" s="36"/>
      <c r="G140" s="36"/>
      <c r="H140" s="36"/>
      <c r="I140" s="36"/>
      <c r="J140" s="36"/>
      <c r="K140" s="36"/>
      <c r="L140" s="36"/>
      <c r="M140" s="36">
        <v>28.052450427588195</v>
      </c>
      <c r="N140" s="36"/>
      <c r="O140" s="36"/>
      <c r="P140" s="36"/>
      <c r="Q140" s="36"/>
      <c r="R140" s="36"/>
      <c r="S140" s="36"/>
      <c r="T140" s="36"/>
      <c r="U140" s="36"/>
      <c r="V140" s="36">
        <v>50</v>
      </c>
      <c r="W140" s="36"/>
      <c r="X140" s="36"/>
      <c r="Y140" s="12"/>
      <c r="Z140" s="12"/>
    </row>
    <row r="141" spans="1:26" x14ac:dyDescent="0.25">
      <c r="A141" s="20">
        <v>43266</v>
      </c>
      <c r="B141" s="77">
        <v>43350</v>
      </c>
      <c r="C141" s="16" t="s">
        <v>1683</v>
      </c>
      <c r="D141" s="34" t="s">
        <v>302</v>
      </c>
      <c r="E141" s="34" t="s">
        <v>55</v>
      </c>
      <c r="F141" s="36"/>
      <c r="G141" s="36">
        <v>60.281376608099833</v>
      </c>
      <c r="H141" s="36"/>
      <c r="I141" s="36"/>
      <c r="J141" s="36"/>
      <c r="K141" s="36"/>
      <c r="L141" s="36"/>
      <c r="M141" s="36"/>
      <c r="N141" s="36"/>
      <c r="O141" s="36"/>
      <c r="P141" s="36">
        <v>50</v>
      </c>
      <c r="Q141" s="36"/>
      <c r="R141" s="36"/>
      <c r="S141" s="36"/>
      <c r="T141" s="36"/>
      <c r="U141" s="36"/>
      <c r="V141" s="36"/>
      <c r="W141" s="36"/>
      <c r="X141" s="36"/>
      <c r="Y141" s="12"/>
      <c r="Z141" s="12"/>
    </row>
    <row r="142" spans="1:26" x14ac:dyDescent="0.25">
      <c r="A142" s="20">
        <v>43270</v>
      </c>
      <c r="B142" s="77">
        <v>43392</v>
      </c>
      <c r="C142" s="16" t="s">
        <v>1672</v>
      </c>
      <c r="D142" s="34" t="s">
        <v>316</v>
      </c>
      <c r="E142" s="34" t="s">
        <v>162</v>
      </c>
      <c r="F142" s="36"/>
      <c r="G142" s="36"/>
      <c r="H142" s="36"/>
      <c r="I142" s="36">
        <v>94.266424401496494</v>
      </c>
      <c r="J142" s="36">
        <v>141.39963660224475</v>
      </c>
      <c r="K142" s="36"/>
      <c r="L142" s="36"/>
      <c r="M142" s="36">
        <v>141.39963660224475</v>
      </c>
      <c r="N142" s="36"/>
      <c r="O142" s="36"/>
      <c r="P142" s="36"/>
      <c r="Q142" s="36"/>
      <c r="R142" s="36">
        <v>100</v>
      </c>
      <c r="S142" s="36">
        <v>150</v>
      </c>
      <c r="T142" s="36"/>
      <c r="U142" s="36"/>
      <c r="V142" s="36">
        <v>150</v>
      </c>
      <c r="W142" s="36"/>
      <c r="X142" s="36"/>
      <c r="Y142" s="12"/>
      <c r="Z142" s="12"/>
    </row>
    <row r="143" spans="1:26" x14ac:dyDescent="0.25">
      <c r="A143" s="20">
        <v>43271</v>
      </c>
      <c r="B143" s="77">
        <v>43368</v>
      </c>
      <c r="C143" s="16" t="s">
        <v>1631</v>
      </c>
      <c r="D143" s="34" t="s">
        <v>323</v>
      </c>
      <c r="E143" s="34" t="s">
        <v>50</v>
      </c>
      <c r="F143" s="36"/>
      <c r="G143" s="36"/>
      <c r="H143" s="36"/>
      <c r="I143" s="36">
        <v>54.008018856785959</v>
      </c>
      <c r="J143" s="36"/>
      <c r="K143" s="36"/>
      <c r="L143" s="36"/>
      <c r="M143" s="36"/>
      <c r="N143" s="36"/>
      <c r="O143" s="36"/>
      <c r="P143" s="36"/>
      <c r="Q143" s="36"/>
      <c r="R143" s="36">
        <v>85</v>
      </c>
      <c r="S143" s="36"/>
      <c r="T143" s="36"/>
      <c r="U143" s="36"/>
      <c r="V143" s="36"/>
      <c r="W143" s="36"/>
      <c r="X143" s="36"/>
      <c r="Y143" s="12"/>
      <c r="Z143" s="12"/>
    </row>
    <row r="144" spans="1:26" x14ac:dyDescent="0.25">
      <c r="A144" s="20">
        <v>43271</v>
      </c>
      <c r="B144" s="77">
        <v>43382</v>
      </c>
      <c r="C144" s="16" t="s">
        <v>1631</v>
      </c>
      <c r="D144" s="34" t="s">
        <v>327</v>
      </c>
      <c r="E144" s="34" t="s">
        <v>50</v>
      </c>
      <c r="F144" s="36"/>
      <c r="G144" s="36"/>
      <c r="H144" s="36"/>
      <c r="I144" s="36"/>
      <c r="J144" s="36"/>
      <c r="K144" s="36">
        <v>54.008018856785959</v>
      </c>
      <c r="L144" s="36"/>
      <c r="M144" s="36"/>
      <c r="N144" s="36"/>
      <c r="O144" s="36"/>
      <c r="P144" s="36"/>
      <c r="Q144" s="36"/>
      <c r="R144" s="36"/>
      <c r="S144" s="36"/>
      <c r="T144" s="36">
        <v>85</v>
      </c>
      <c r="U144" s="36"/>
      <c r="V144" s="36"/>
      <c r="W144" s="36"/>
      <c r="X144" s="36"/>
      <c r="Y144" s="12"/>
      <c r="Z144" s="12"/>
    </row>
    <row r="145" spans="1:26" x14ac:dyDescent="0.25">
      <c r="A145" s="20">
        <v>43271</v>
      </c>
      <c r="B145" s="77">
        <v>43398</v>
      </c>
      <c r="C145" s="16" t="s">
        <v>1631</v>
      </c>
      <c r="D145" s="34" t="s">
        <v>331</v>
      </c>
      <c r="E145" s="34" t="s">
        <v>50</v>
      </c>
      <c r="F145" s="36"/>
      <c r="G145" s="36"/>
      <c r="H145" s="36"/>
      <c r="I145" s="36"/>
      <c r="J145" s="36"/>
      <c r="K145" s="36"/>
      <c r="L145" s="36"/>
      <c r="M145" s="36">
        <v>57.184961142479253</v>
      </c>
      <c r="N145" s="36"/>
      <c r="O145" s="36"/>
      <c r="P145" s="36"/>
      <c r="Q145" s="36"/>
      <c r="R145" s="36"/>
      <c r="S145" s="36"/>
      <c r="T145" s="36"/>
      <c r="U145" s="36"/>
      <c r="V145" s="36">
        <v>90</v>
      </c>
      <c r="W145" s="36"/>
      <c r="X145" s="36"/>
      <c r="Y145" s="12"/>
      <c r="Z145" s="12"/>
    </row>
    <row r="146" spans="1:26" x14ac:dyDescent="0.25">
      <c r="A146" s="20">
        <v>43271</v>
      </c>
      <c r="B146" s="77">
        <v>43378</v>
      </c>
      <c r="C146" s="16" t="s">
        <v>1694</v>
      </c>
      <c r="D146" s="34" t="s">
        <v>328</v>
      </c>
      <c r="E146" s="34" t="s">
        <v>329</v>
      </c>
      <c r="F146" s="36"/>
      <c r="G146" s="36"/>
      <c r="H146" s="36"/>
      <c r="I146" s="36"/>
      <c r="J146" s="36">
        <v>25.845014659267438</v>
      </c>
      <c r="K146" s="36"/>
      <c r="L146" s="36"/>
      <c r="M146" s="36"/>
      <c r="N146" s="36"/>
      <c r="O146" s="36"/>
      <c r="P146" s="36"/>
      <c r="Q146" s="36"/>
      <c r="R146" s="36"/>
      <c r="S146" s="36">
        <v>24</v>
      </c>
      <c r="T146" s="36"/>
      <c r="U146" s="36"/>
      <c r="V146" s="36"/>
      <c r="W146" s="36"/>
      <c r="X146" s="36"/>
      <c r="Y146" s="12"/>
      <c r="Z146" s="12"/>
    </row>
    <row r="147" spans="1:26" x14ac:dyDescent="0.25">
      <c r="A147" s="20">
        <v>43271</v>
      </c>
      <c r="B147" s="77">
        <v>43368</v>
      </c>
      <c r="C147" s="16" t="s">
        <v>1624</v>
      </c>
      <c r="D147" s="34" t="s">
        <v>324</v>
      </c>
      <c r="E147" s="34" t="s">
        <v>100</v>
      </c>
      <c r="F147" s="36"/>
      <c r="G147" s="36"/>
      <c r="H147" s="36"/>
      <c r="I147" s="36">
        <v>17.561216128850219</v>
      </c>
      <c r="J147" s="36"/>
      <c r="K147" s="36"/>
      <c r="L147" s="36"/>
      <c r="M147" s="36"/>
      <c r="N147" s="36"/>
      <c r="O147" s="36"/>
      <c r="P147" s="36"/>
      <c r="Q147" s="36"/>
      <c r="R147" s="36">
        <v>25</v>
      </c>
      <c r="S147" s="36"/>
      <c r="T147" s="36"/>
      <c r="U147" s="36"/>
      <c r="V147" s="36"/>
      <c r="W147" s="36"/>
      <c r="X147" s="36"/>
      <c r="Y147" s="12"/>
      <c r="Z147" s="12"/>
    </row>
    <row r="148" spans="1:26" x14ac:dyDescent="0.25">
      <c r="A148" s="20">
        <v>43271</v>
      </c>
      <c r="B148" s="77">
        <v>43376</v>
      </c>
      <c r="C148" s="16" t="s">
        <v>1616</v>
      </c>
      <c r="D148" s="34" t="s">
        <v>325</v>
      </c>
      <c r="E148" s="34" t="s">
        <v>81</v>
      </c>
      <c r="F148" s="36"/>
      <c r="G148" s="36"/>
      <c r="H148" s="36"/>
      <c r="I148" s="36">
        <v>3.1795810176504768</v>
      </c>
      <c r="J148" s="36">
        <v>19.07748610590286</v>
      </c>
      <c r="K148" s="36"/>
      <c r="L148" s="36"/>
      <c r="M148" s="36"/>
      <c r="N148" s="36"/>
      <c r="O148" s="36"/>
      <c r="P148" s="36"/>
      <c r="Q148" s="36"/>
      <c r="R148" s="36">
        <v>4</v>
      </c>
      <c r="S148" s="36">
        <v>24</v>
      </c>
      <c r="T148" s="36"/>
      <c r="U148" s="36"/>
      <c r="V148" s="36"/>
      <c r="W148" s="36"/>
      <c r="X148" s="36"/>
      <c r="Y148" s="12"/>
      <c r="Z148" s="12"/>
    </row>
    <row r="149" spans="1:26" x14ac:dyDescent="0.25">
      <c r="A149" s="20">
        <v>43271</v>
      </c>
      <c r="B149" s="77">
        <v>43396</v>
      </c>
      <c r="C149" s="16" t="s">
        <v>1735</v>
      </c>
      <c r="D149" s="34" t="s">
        <v>330</v>
      </c>
      <c r="E149" s="34" t="s">
        <v>19</v>
      </c>
      <c r="F149" s="36"/>
      <c r="G149" s="36"/>
      <c r="H149" s="36"/>
      <c r="I149" s="36"/>
      <c r="J149" s="36">
        <v>668.09963433203484</v>
      </c>
      <c r="K149" s="36"/>
      <c r="L149" s="36"/>
      <c r="M149" s="36"/>
      <c r="N149" s="36"/>
      <c r="O149" s="36"/>
      <c r="P149" s="36"/>
      <c r="Q149" s="36"/>
      <c r="R149" s="36"/>
      <c r="S149" s="36">
        <v>500</v>
      </c>
      <c r="T149" s="36"/>
      <c r="U149" s="36"/>
      <c r="V149" s="36"/>
      <c r="W149" s="36"/>
      <c r="X149" s="36"/>
      <c r="Y149" s="12"/>
      <c r="Z149" s="12"/>
    </row>
    <row r="150" spans="1:26" x14ac:dyDescent="0.25">
      <c r="A150" s="20">
        <v>43271</v>
      </c>
      <c r="B150" s="77">
        <v>43378</v>
      </c>
      <c r="C150" s="16" t="s">
        <v>1731</v>
      </c>
      <c r="D150" s="34" t="s">
        <v>326</v>
      </c>
      <c r="E150" s="34" t="s">
        <v>58</v>
      </c>
      <c r="F150" s="36"/>
      <c r="G150" s="36"/>
      <c r="H150" s="36"/>
      <c r="I150" s="36"/>
      <c r="J150" s="36">
        <v>42.1840429381554</v>
      </c>
      <c r="K150" s="36"/>
      <c r="L150" s="36"/>
      <c r="M150" s="36"/>
      <c r="N150" s="36"/>
      <c r="O150" s="36"/>
      <c r="P150" s="36"/>
      <c r="Q150" s="36"/>
      <c r="R150" s="36"/>
      <c r="S150" s="36">
        <v>36</v>
      </c>
      <c r="T150" s="36"/>
      <c r="U150" s="36"/>
      <c r="V150" s="36"/>
      <c r="W150" s="36"/>
      <c r="X150" s="36"/>
      <c r="Y150" s="12"/>
      <c r="Z150" s="12"/>
    </row>
    <row r="151" spans="1:26" x14ac:dyDescent="0.25">
      <c r="A151" s="20">
        <v>43271</v>
      </c>
      <c r="B151" s="77">
        <v>43635</v>
      </c>
      <c r="C151" s="16" t="s">
        <v>1676</v>
      </c>
      <c r="D151" s="34" t="s">
        <v>332</v>
      </c>
      <c r="E151" s="34" t="s">
        <v>24</v>
      </c>
      <c r="F151" s="36"/>
      <c r="G151" s="36"/>
      <c r="H151" s="36"/>
      <c r="I151" s="36">
        <v>79.680606031264944</v>
      </c>
      <c r="J151" s="36">
        <v>159.36121206252989</v>
      </c>
      <c r="K151" s="36"/>
      <c r="L151" s="36"/>
      <c r="M151" s="36"/>
      <c r="N151" s="36"/>
      <c r="O151" s="36"/>
      <c r="P151" s="36"/>
      <c r="Q151" s="36"/>
      <c r="R151" s="36">
        <v>84</v>
      </c>
      <c r="S151" s="36">
        <v>168</v>
      </c>
      <c r="T151" s="36"/>
      <c r="U151" s="36"/>
      <c r="V151" s="36"/>
      <c r="W151" s="36"/>
      <c r="X151" s="36"/>
      <c r="Y151" s="12"/>
      <c r="Z151" s="12"/>
    </row>
    <row r="152" spans="1:26" x14ac:dyDescent="0.25">
      <c r="A152" s="20">
        <v>43272</v>
      </c>
      <c r="B152" s="77">
        <v>43494</v>
      </c>
      <c r="C152" s="16" t="s">
        <v>1612</v>
      </c>
      <c r="D152" s="34" t="s">
        <v>333</v>
      </c>
      <c r="E152" s="34" t="s">
        <v>96</v>
      </c>
      <c r="F152" s="36"/>
      <c r="G152" s="36"/>
      <c r="H152" s="36"/>
      <c r="I152" s="36"/>
      <c r="J152" s="36"/>
      <c r="K152" s="36"/>
      <c r="L152" s="36"/>
      <c r="M152" s="36">
        <v>18.805059779012822</v>
      </c>
      <c r="N152" s="36"/>
      <c r="O152" s="36"/>
      <c r="P152" s="36"/>
      <c r="Q152" s="36"/>
      <c r="R152" s="36"/>
      <c r="S152" s="36"/>
      <c r="T152" s="36"/>
      <c r="U152" s="36"/>
      <c r="V152" s="36">
        <v>30</v>
      </c>
      <c r="W152" s="36"/>
      <c r="X152" s="36"/>
      <c r="Y152" s="12"/>
      <c r="Z152" s="12"/>
    </row>
    <row r="153" spans="1:26" x14ac:dyDescent="0.25">
      <c r="A153" s="20">
        <v>43276</v>
      </c>
      <c r="B153" s="77">
        <v>43398</v>
      </c>
      <c r="C153" s="16" t="s">
        <v>1591</v>
      </c>
      <c r="D153" s="34" t="s">
        <v>349</v>
      </c>
      <c r="E153" s="34" t="s">
        <v>350</v>
      </c>
      <c r="F153" s="36"/>
      <c r="G153" s="36"/>
      <c r="H153" s="36"/>
      <c r="I153" s="36"/>
      <c r="J153" s="36"/>
      <c r="K153" s="36"/>
      <c r="L153" s="36"/>
      <c r="M153" s="36">
        <v>14.771075551777351</v>
      </c>
      <c r="N153" s="36"/>
      <c r="O153" s="36"/>
      <c r="P153" s="36"/>
      <c r="Q153" s="36"/>
      <c r="R153" s="36"/>
      <c r="S153" s="36"/>
      <c r="T153" s="36"/>
      <c r="U153" s="36"/>
      <c r="V153" s="36">
        <v>24</v>
      </c>
      <c r="W153" s="36"/>
      <c r="X153" s="36"/>
      <c r="Y153" s="12"/>
      <c r="Z153" s="12"/>
    </row>
    <row r="154" spans="1:26" x14ac:dyDescent="0.25">
      <c r="A154" s="20">
        <v>43276</v>
      </c>
      <c r="B154" s="77">
        <v>43413</v>
      </c>
      <c r="C154" s="16" t="s">
        <v>1672</v>
      </c>
      <c r="D154" s="34" t="s">
        <v>363</v>
      </c>
      <c r="E154" s="34" t="s">
        <v>95</v>
      </c>
      <c r="F154" s="36"/>
      <c r="G154" s="36"/>
      <c r="H154" s="36"/>
      <c r="I154" s="36"/>
      <c r="J154" s="36"/>
      <c r="K154" s="36"/>
      <c r="L154" s="36"/>
      <c r="M154" s="36">
        <v>355.38441999364181</v>
      </c>
      <c r="N154" s="36"/>
      <c r="O154" s="36"/>
      <c r="P154" s="36"/>
      <c r="Q154" s="36"/>
      <c r="R154" s="36"/>
      <c r="S154" s="36"/>
      <c r="T154" s="36"/>
      <c r="U154" s="36"/>
      <c r="V154" s="36">
        <v>377</v>
      </c>
      <c r="W154" s="36"/>
      <c r="X154" s="36"/>
      <c r="Y154" s="12"/>
      <c r="Z154" s="12"/>
    </row>
    <row r="155" spans="1:26" x14ac:dyDescent="0.25">
      <c r="A155" s="20">
        <v>43276</v>
      </c>
      <c r="B155" s="77">
        <v>43396</v>
      </c>
      <c r="C155" s="16" t="s">
        <v>1668</v>
      </c>
      <c r="D155" s="34" t="s">
        <v>351</v>
      </c>
      <c r="E155" s="34" t="s">
        <v>352</v>
      </c>
      <c r="F155" s="36"/>
      <c r="G155" s="36"/>
      <c r="H155" s="36"/>
      <c r="I155" s="36"/>
      <c r="J155" s="36"/>
      <c r="K155" s="36"/>
      <c r="L155" s="36"/>
      <c r="M155" s="36">
        <v>57.847373854489767</v>
      </c>
      <c r="N155" s="36"/>
      <c r="O155" s="36"/>
      <c r="P155" s="36"/>
      <c r="Q155" s="36"/>
      <c r="R155" s="36"/>
      <c r="S155" s="36"/>
      <c r="T155" s="36"/>
      <c r="U155" s="36"/>
      <c r="V155" s="36">
        <v>50</v>
      </c>
      <c r="W155" s="36"/>
      <c r="X155" s="36"/>
      <c r="Y155" s="12"/>
      <c r="Z155" s="12"/>
    </row>
    <row r="156" spans="1:26" x14ac:dyDescent="0.25">
      <c r="A156" s="20">
        <v>43276</v>
      </c>
      <c r="B156" s="77">
        <v>43396</v>
      </c>
      <c r="C156" s="16" t="s">
        <v>1694</v>
      </c>
      <c r="D156" s="34" t="s">
        <v>353</v>
      </c>
      <c r="E156" s="34" t="s">
        <v>84</v>
      </c>
      <c r="F156" s="36"/>
      <c r="G156" s="36"/>
      <c r="H156" s="36"/>
      <c r="I156" s="36"/>
      <c r="J156" s="36"/>
      <c r="K156" s="36"/>
      <c r="L156" s="36">
        <v>28.144533073818231</v>
      </c>
      <c r="M156" s="36"/>
      <c r="N156" s="36"/>
      <c r="O156" s="36"/>
      <c r="P156" s="36"/>
      <c r="Q156" s="36"/>
      <c r="R156" s="36"/>
      <c r="S156" s="36"/>
      <c r="T156" s="36"/>
      <c r="U156" s="36">
        <v>24</v>
      </c>
      <c r="V156" s="36"/>
      <c r="W156" s="36"/>
      <c r="X156" s="36"/>
      <c r="Y156" s="12"/>
      <c r="Z156" s="12"/>
    </row>
    <row r="157" spans="1:26" x14ac:dyDescent="0.25">
      <c r="A157" s="20">
        <v>43276</v>
      </c>
      <c r="B157" s="77">
        <v>43396</v>
      </c>
      <c r="C157" s="16" t="s">
        <v>1694</v>
      </c>
      <c r="D157" s="34" t="s">
        <v>354</v>
      </c>
      <c r="E157" s="34" t="s">
        <v>40</v>
      </c>
      <c r="F157" s="36"/>
      <c r="G157" s="36"/>
      <c r="H157" s="36"/>
      <c r="I157" s="36"/>
      <c r="J157" s="36"/>
      <c r="K157" s="36"/>
      <c r="L157" s="36"/>
      <c r="M157" s="36">
        <v>84.433599221454699</v>
      </c>
      <c r="N157" s="36"/>
      <c r="O157" s="36"/>
      <c r="P157" s="36"/>
      <c r="Q157" s="36"/>
      <c r="R157" s="36"/>
      <c r="S157" s="36"/>
      <c r="T157" s="36"/>
      <c r="U157" s="36"/>
      <c r="V157" s="36">
        <v>72</v>
      </c>
      <c r="W157" s="36"/>
      <c r="X157" s="36"/>
      <c r="Y157" s="12"/>
      <c r="Z157" s="12"/>
    </row>
    <row r="158" spans="1:26" x14ac:dyDescent="0.25">
      <c r="A158" s="20">
        <v>43276</v>
      </c>
      <c r="B158" s="77">
        <v>43403</v>
      </c>
      <c r="C158" s="16" t="s">
        <v>1694</v>
      </c>
      <c r="D158" s="34" t="s">
        <v>359</v>
      </c>
      <c r="E158" s="34" t="s">
        <v>25</v>
      </c>
      <c r="F158" s="36"/>
      <c r="G158" s="36"/>
      <c r="H158" s="36"/>
      <c r="I158" s="36"/>
      <c r="J158" s="36"/>
      <c r="K158" s="36"/>
      <c r="L158" s="36"/>
      <c r="M158" s="36"/>
      <c r="N158" s="36">
        <v>234.53777561515193</v>
      </c>
      <c r="O158" s="36"/>
      <c r="P158" s="36"/>
      <c r="Q158" s="36"/>
      <c r="R158" s="36"/>
      <c r="S158" s="36"/>
      <c r="T158" s="36"/>
      <c r="U158" s="36"/>
      <c r="V158" s="36"/>
      <c r="W158" s="36">
        <v>200</v>
      </c>
      <c r="X158" s="36"/>
      <c r="Y158" s="12"/>
      <c r="Z158" s="12"/>
    </row>
    <row r="159" spans="1:26" x14ac:dyDescent="0.25">
      <c r="A159" s="20">
        <v>43277</v>
      </c>
      <c r="B159" s="77">
        <v>43403</v>
      </c>
      <c r="C159" s="16" t="s">
        <v>1709</v>
      </c>
      <c r="D159" s="34" t="s">
        <v>360</v>
      </c>
      <c r="E159" s="34" t="s">
        <v>79</v>
      </c>
      <c r="F159" s="36"/>
      <c r="G159" s="36"/>
      <c r="H159" s="36"/>
      <c r="I159" s="36"/>
      <c r="J159" s="36"/>
      <c r="K159" s="36"/>
      <c r="L159" s="36"/>
      <c r="M159" s="36"/>
      <c r="N159" s="36">
        <v>116.23159317613091</v>
      </c>
      <c r="O159" s="36"/>
      <c r="P159" s="36"/>
      <c r="Q159" s="36"/>
      <c r="R159" s="36"/>
      <c r="S159" s="36"/>
      <c r="T159" s="36"/>
      <c r="U159" s="36"/>
      <c r="V159" s="36"/>
      <c r="W159" s="36">
        <v>100</v>
      </c>
      <c r="X159" s="36"/>
      <c r="Y159" s="12"/>
      <c r="Z159" s="12"/>
    </row>
    <row r="160" spans="1:26" x14ac:dyDescent="0.25">
      <c r="A160" s="20">
        <v>43277</v>
      </c>
      <c r="B160" s="77">
        <v>43378</v>
      </c>
      <c r="C160" s="16" t="s">
        <v>1730</v>
      </c>
      <c r="D160" s="34" t="s">
        <v>339</v>
      </c>
      <c r="E160" s="34" t="s">
        <v>340</v>
      </c>
      <c r="F160" s="36"/>
      <c r="G160" s="36"/>
      <c r="H160" s="36"/>
      <c r="I160" s="36"/>
      <c r="J160" s="36">
        <v>16.071515452883709</v>
      </c>
      <c r="K160" s="36"/>
      <c r="L160" s="36"/>
      <c r="M160" s="36"/>
      <c r="N160" s="36"/>
      <c r="O160" s="36"/>
      <c r="P160" s="36"/>
      <c r="Q160" s="36"/>
      <c r="R160" s="36"/>
      <c r="S160" s="36">
        <v>12</v>
      </c>
      <c r="T160" s="36"/>
      <c r="U160" s="36"/>
      <c r="V160" s="36"/>
      <c r="W160" s="36"/>
      <c r="X160" s="36"/>
      <c r="Y160" s="12"/>
      <c r="Z160" s="12"/>
    </row>
    <row r="161" spans="1:26" x14ac:dyDescent="0.25">
      <c r="A161" s="20">
        <v>43277</v>
      </c>
      <c r="B161" s="77">
        <v>43378</v>
      </c>
      <c r="C161" s="16" t="s">
        <v>1672</v>
      </c>
      <c r="D161" s="34" t="s">
        <v>341</v>
      </c>
      <c r="E161" s="34" t="s">
        <v>101</v>
      </c>
      <c r="F161" s="36"/>
      <c r="G161" s="36"/>
      <c r="H161" s="36"/>
      <c r="I161" s="36"/>
      <c r="J161" s="36">
        <v>14.827853784235398</v>
      </c>
      <c r="K161" s="36"/>
      <c r="L161" s="36"/>
      <c r="M161" s="36"/>
      <c r="N161" s="36"/>
      <c r="O161" s="36"/>
      <c r="P161" s="36"/>
      <c r="Q161" s="36"/>
      <c r="R161" s="36"/>
      <c r="S161" s="36">
        <v>12</v>
      </c>
      <c r="T161" s="36"/>
      <c r="U161" s="36"/>
      <c r="V161" s="36"/>
      <c r="W161" s="36"/>
      <c r="X161" s="36"/>
      <c r="Y161" s="12"/>
      <c r="Z161" s="12"/>
    </row>
    <row r="162" spans="1:26" x14ac:dyDescent="0.25">
      <c r="A162" s="20">
        <v>43277</v>
      </c>
      <c r="B162" s="77">
        <v>43378</v>
      </c>
      <c r="C162" s="16" t="s">
        <v>1623</v>
      </c>
      <c r="D162" s="34" t="s">
        <v>342</v>
      </c>
      <c r="E162" s="34" t="s">
        <v>343</v>
      </c>
      <c r="F162" s="36"/>
      <c r="G162" s="36"/>
      <c r="H162" s="36"/>
      <c r="I162" s="36"/>
      <c r="J162" s="36">
        <v>8.4293837418481043</v>
      </c>
      <c r="K162" s="36"/>
      <c r="L162" s="36"/>
      <c r="M162" s="36"/>
      <c r="N162" s="36"/>
      <c r="O162" s="36"/>
      <c r="P162" s="36"/>
      <c r="Q162" s="36"/>
      <c r="R162" s="36"/>
      <c r="S162" s="36">
        <v>12</v>
      </c>
      <c r="T162" s="36"/>
      <c r="U162" s="36"/>
      <c r="V162" s="36"/>
      <c r="W162" s="36"/>
      <c r="X162" s="36"/>
      <c r="Y162" s="12"/>
      <c r="Z162" s="12"/>
    </row>
    <row r="163" spans="1:26" x14ac:dyDescent="0.25">
      <c r="A163" s="20">
        <v>43277</v>
      </c>
      <c r="B163" s="77">
        <v>43378</v>
      </c>
      <c r="C163" s="16" t="s">
        <v>1672</v>
      </c>
      <c r="D163" s="34" t="s">
        <v>342</v>
      </c>
      <c r="E163" s="34" t="s">
        <v>343</v>
      </c>
      <c r="F163" s="36"/>
      <c r="G163" s="36"/>
      <c r="H163" s="36"/>
      <c r="I163" s="36"/>
      <c r="J163" s="36">
        <v>13.293749618782471</v>
      </c>
      <c r="K163" s="36"/>
      <c r="L163" s="36"/>
      <c r="M163" s="36"/>
      <c r="N163" s="36"/>
      <c r="O163" s="36"/>
      <c r="P163" s="36"/>
      <c r="Q163" s="36"/>
      <c r="R163" s="36"/>
      <c r="S163" s="36">
        <v>12</v>
      </c>
      <c r="T163" s="36"/>
      <c r="U163" s="36"/>
      <c r="V163" s="36"/>
      <c r="W163" s="36"/>
      <c r="X163" s="36"/>
      <c r="Y163" s="12"/>
      <c r="Z163" s="12"/>
    </row>
    <row r="164" spans="1:26" x14ac:dyDescent="0.25">
      <c r="A164" s="20">
        <v>43277</v>
      </c>
      <c r="B164" s="77">
        <v>43378</v>
      </c>
      <c r="C164" s="16" t="s">
        <v>1718</v>
      </c>
      <c r="D164" s="34" t="s">
        <v>344</v>
      </c>
      <c r="E164" s="34" t="s">
        <v>345</v>
      </c>
      <c r="F164" s="36"/>
      <c r="G164" s="36"/>
      <c r="H164" s="36"/>
      <c r="I164" s="36"/>
      <c r="J164" s="36">
        <v>18.005251023714408</v>
      </c>
      <c r="K164" s="36"/>
      <c r="L164" s="36"/>
      <c r="M164" s="36"/>
      <c r="N164" s="36"/>
      <c r="O164" s="36"/>
      <c r="P164" s="36"/>
      <c r="Q164" s="36"/>
      <c r="R164" s="36"/>
      <c r="S164" s="36">
        <v>15</v>
      </c>
      <c r="T164" s="36"/>
      <c r="U164" s="36"/>
      <c r="V164" s="36"/>
      <c r="W164" s="36"/>
      <c r="X164" s="36"/>
      <c r="Y164" s="12"/>
      <c r="Z164" s="12"/>
    </row>
    <row r="165" spans="1:26" x14ac:dyDescent="0.25">
      <c r="A165" s="20">
        <v>43278</v>
      </c>
      <c r="B165" s="77">
        <v>43371</v>
      </c>
      <c r="C165" s="16" t="s">
        <v>1584</v>
      </c>
      <c r="D165" s="34" t="s">
        <v>362</v>
      </c>
      <c r="E165" s="34" t="s">
        <v>254</v>
      </c>
      <c r="F165" s="36"/>
      <c r="G165" s="36">
        <v>27.897766140442886</v>
      </c>
      <c r="H165" s="36"/>
      <c r="I165" s="36">
        <v>32.361408722913751</v>
      </c>
      <c r="J165" s="36"/>
      <c r="K165" s="36"/>
      <c r="L165" s="36"/>
      <c r="M165" s="36"/>
      <c r="N165" s="36"/>
      <c r="O165" s="36"/>
      <c r="P165" s="36">
        <v>50</v>
      </c>
      <c r="Q165" s="36"/>
      <c r="R165" s="36">
        <v>58</v>
      </c>
      <c r="S165" s="36"/>
      <c r="T165" s="36"/>
      <c r="U165" s="36"/>
      <c r="V165" s="36"/>
      <c r="W165" s="36"/>
      <c r="X165" s="36"/>
      <c r="Y165" s="12"/>
      <c r="Z165" s="12"/>
    </row>
    <row r="166" spans="1:26" x14ac:dyDescent="0.25">
      <c r="A166" s="20">
        <v>43278</v>
      </c>
      <c r="B166" s="77">
        <v>43392</v>
      </c>
      <c r="C166" s="16" t="s">
        <v>1582</v>
      </c>
      <c r="D166" s="34" t="s">
        <v>355</v>
      </c>
      <c r="E166" s="34" t="s">
        <v>94</v>
      </c>
      <c r="F166" s="36"/>
      <c r="G166" s="36"/>
      <c r="H166" s="36"/>
      <c r="I166" s="36"/>
      <c r="J166" s="36"/>
      <c r="K166" s="36"/>
      <c r="L166" s="36">
        <v>49.872033990791728</v>
      </c>
      <c r="M166" s="36"/>
      <c r="N166" s="36"/>
      <c r="O166" s="36"/>
      <c r="P166" s="36"/>
      <c r="Q166" s="36"/>
      <c r="R166" s="36"/>
      <c r="S166" s="36"/>
      <c r="T166" s="36"/>
      <c r="U166" s="36">
        <v>100</v>
      </c>
      <c r="V166" s="36"/>
      <c r="W166" s="36"/>
      <c r="X166" s="36"/>
      <c r="Y166" s="12"/>
      <c r="Z166" s="12"/>
    </row>
    <row r="167" spans="1:26" x14ac:dyDescent="0.25">
      <c r="A167" s="20">
        <v>43278</v>
      </c>
      <c r="B167" s="77">
        <v>43448</v>
      </c>
      <c r="C167" s="16" t="s">
        <v>1672</v>
      </c>
      <c r="D167" s="34" t="s">
        <v>369</v>
      </c>
      <c r="E167" s="34" t="s">
        <v>370</v>
      </c>
      <c r="F167" s="36"/>
      <c r="G167" s="36"/>
      <c r="H167" s="36"/>
      <c r="I167" s="36"/>
      <c r="J167" s="36"/>
      <c r="K167" s="36"/>
      <c r="L167" s="36">
        <v>56.559854640897896</v>
      </c>
      <c r="M167" s="36"/>
      <c r="N167" s="36"/>
      <c r="O167" s="36"/>
      <c r="P167" s="36"/>
      <c r="Q167" s="36"/>
      <c r="R167" s="36"/>
      <c r="S167" s="36"/>
      <c r="T167" s="36"/>
      <c r="U167" s="36">
        <v>60</v>
      </c>
      <c r="V167" s="36"/>
      <c r="W167" s="36"/>
      <c r="X167" s="36"/>
      <c r="Y167" s="12"/>
      <c r="Z167" s="12"/>
    </row>
    <row r="168" spans="1:26" x14ac:dyDescent="0.25">
      <c r="A168" s="20">
        <v>43278</v>
      </c>
      <c r="B168" s="77">
        <v>43437</v>
      </c>
      <c r="C168" s="16" t="s">
        <v>1666</v>
      </c>
      <c r="D168" s="34" t="s">
        <v>368</v>
      </c>
      <c r="E168" s="34" t="s">
        <v>87</v>
      </c>
      <c r="F168" s="36"/>
      <c r="G168" s="36"/>
      <c r="H168" s="36">
        <v>27.226709306503661</v>
      </c>
      <c r="I168" s="36"/>
      <c r="J168" s="36">
        <v>27.226709306503661</v>
      </c>
      <c r="K168" s="36"/>
      <c r="L168" s="36"/>
      <c r="M168" s="36"/>
      <c r="N168" s="36">
        <v>54.453418613007322</v>
      </c>
      <c r="O168" s="36"/>
      <c r="P168" s="36"/>
      <c r="Q168" s="36">
        <v>25</v>
      </c>
      <c r="R168" s="36"/>
      <c r="S168" s="36">
        <v>25</v>
      </c>
      <c r="T168" s="36"/>
      <c r="U168" s="36"/>
      <c r="V168" s="36"/>
      <c r="W168" s="36">
        <v>50</v>
      </c>
      <c r="X168" s="36"/>
      <c r="Y168" s="12"/>
      <c r="Z168" s="12"/>
    </row>
    <row r="169" spans="1:26" x14ac:dyDescent="0.25">
      <c r="A169" s="20">
        <v>43278</v>
      </c>
      <c r="B169" s="77">
        <v>43406</v>
      </c>
      <c r="C169" s="16" t="s">
        <v>1656</v>
      </c>
      <c r="D169" s="34" t="s">
        <v>364</v>
      </c>
      <c r="E169" s="34" t="s">
        <v>365</v>
      </c>
      <c r="F169" s="36"/>
      <c r="G169" s="36"/>
      <c r="H169" s="36"/>
      <c r="I169" s="36"/>
      <c r="J169" s="36"/>
      <c r="K169" s="36"/>
      <c r="L169" s="36"/>
      <c r="M169" s="36">
        <v>2.8951439108173895</v>
      </c>
      <c r="N169" s="36"/>
      <c r="O169" s="36"/>
      <c r="P169" s="36"/>
      <c r="Q169" s="36"/>
      <c r="R169" s="36"/>
      <c r="S169" s="36"/>
      <c r="T169" s="36"/>
      <c r="U169" s="36"/>
      <c r="V169" s="36">
        <v>3</v>
      </c>
      <c r="W169" s="36"/>
      <c r="X169" s="36"/>
      <c r="Y169" s="12"/>
      <c r="Z169" s="12"/>
    </row>
    <row r="170" spans="1:26" x14ac:dyDescent="0.25">
      <c r="A170" s="20">
        <v>43278</v>
      </c>
      <c r="B170" s="77">
        <v>43406</v>
      </c>
      <c r="C170" s="16" t="s">
        <v>1657</v>
      </c>
      <c r="D170" s="34" t="s">
        <v>364</v>
      </c>
      <c r="E170" s="34" t="s">
        <v>365</v>
      </c>
      <c r="F170" s="36"/>
      <c r="G170" s="36"/>
      <c r="H170" s="36"/>
      <c r="I170" s="36"/>
      <c r="J170" s="36"/>
      <c r="K170" s="36"/>
      <c r="L170" s="36"/>
      <c r="M170" s="36">
        <v>21.231055345994193</v>
      </c>
      <c r="N170" s="36">
        <v>24.126199256811582</v>
      </c>
      <c r="O170" s="36"/>
      <c r="P170" s="36"/>
      <c r="Q170" s="36"/>
      <c r="R170" s="36"/>
      <c r="S170" s="36"/>
      <c r="T170" s="36"/>
      <c r="U170" s="36"/>
      <c r="V170" s="36">
        <v>22</v>
      </c>
      <c r="W170" s="36">
        <v>25</v>
      </c>
      <c r="X170" s="36"/>
      <c r="Y170" s="12"/>
      <c r="Z170" s="12"/>
    </row>
    <row r="171" spans="1:26" x14ac:dyDescent="0.25">
      <c r="A171" s="20">
        <v>43278</v>
      </c>
      <c r="B171" s="77">
        <v>43381</v>
      </c>
      <c r="C171" s="16" t="s">
        <v>1648</v>
      </c>
      <c r="D171" s="34" t="s">
        <v>346</v>
      </c>
      <c r="E171" s="34" t="s">
        <v>347</v>
      </c>
      <c r="F171" s="36"/>
      <c r="G171" s="36"/>
      <c r="H171" s="36"/>
      <c r="I171" s="36"/>
      <c r="J171" s="36"/>
      <c r="K171" s="36">
        <v>18.958834158586694</v>
      </c>
      <c r="L171" s="36"/>
      <c r="M171" s="36"/>
      <c r="N171" s="36"/>
      <c r="O171" s="36"/>
      <c r="P171" s="36"/>
      <c r="Q171" s="36"/>
      <c r="R171" s="36"/>
      <c r="S171" s="36"/>
      <c r="T171" s="36">
        <v>20</v>
      </c>
      <c r="U171" s="36"/>
      <c r="V171" s="36"/>
      <c r="W171" s="36"/>
      <c r="X171" s="36"/>
      <c r="Y171" s="12"/>
      <c r="Z171" s="12"/>
    </row>
    <row r="172" spans="1:26" x14ac:dyDescent="0.25">
      <c r="A172" s="20">
        <v>43278</v>
      </c>
      <c r="B172" s="77">
        <v>43381</v>
      </c>
      <c r="C172" s="16" t="s">
        <v>1702</v>
      </c>
      <c r="D172" s="34" t="s">
        <v>346</v>
      </c>
      <c r="E172" s="34" t="s">
        <v>347</v>
      </c>
      <c r="F172" s="36"/>
      <c r="G172" s="36"/>
      <c r="H172" s="36"/>
      <c r="I172" s="36"/>
      <c r="J172" s="36"/>
      <c r="K172" s="36">
        <v>16.976145560412355</v>
      </c>
      <c r="L172" s="36"/>
      <c r="M172" s="36"/>
      <c r="N172" s="36"/>
      <c r="O172" s="36"/>
      <c r="P172" s="36"/>
      <c r="Q172" s="36"/>
      <c r="R172" s="36"/>
      <c r="S172" s="36"/>
      <c r="T172" s="36">
        <v>15</v>
      </c>
      <c r="U172" s="36"/>
      <c r="V172" s="36"/>
      <c r="W172" s="36"/>
      <c r="X172" s="36"/>
      <c r="Y172" s="12"/>
      <c r="Z172" s="12"/>
    </row>
    <row r="173" spans="1:26" x14ac:dyDescent="0.25">
      <c r="A173" s="20">
        <v>43279</v>
      </c>
      <c r="B173" s="77">
        <v>43397</v>
      </c>
      <c r="C173" s="16" t="s">
        <v>1717</v>
      </c>
      <c r="D173" s="34" t="s">
        <v>356</v>
      </c>
      <c r="E173" s="34" t="s">
        <v>48</v>
      </c>
      <c r="F173" s="36"/>
      <c r="G173" s="36"/>
      <c r="H173" s="36"/>
      <c r="I173" s="36"/>
      <c r="J173" s="36"/>
      <c r="K173" s="36"/>
      <c r="L173" s="36"/>
      <c r="M173" s="36">
        <v>246.85428450220459</v>
      </c>
      <c r="N173" s="36"/>
      <c r="O173" s="36"/>
      <c r="P173" s="36"/>
      <c r="Q173" s="36"/>
      <c r="R173" s="36"/>
      <c r="S173" s="36"/>
      <c r="T173" s="36"/>
      <c r="U173" s="36"/>
      <c r="V173" s="36">
        <v>240</v>
      </c>
      <c r="W173" s="36"/>
      <c r="X173" s="36"/>
      <c r="Y173" s="12"/>
      <c r="Z173" s="12"/>
    </row>
    <row r="174" spans="1:26" x14ac:dyDescent="0.25">
      <c r="A174" s="20">
        <v>43279</v>
      </c>
      <c r="B174" s="77">
        <v>43399</v>
      </c>
      <c r="C174" s="16" t="s">
        <v>1648</v>
      </c>
      <c r="D174" s="34" t="s">
        <v>357</v>
      </c>
      <c r="E174" s="34" t="s">
        <v>347</v>
      </c>
      <c r="F174" s="36"/>
      <c r="G174" s="36"/>
      <c r="H174" s="36"/>
      <c r="I174" s="36"/>
      <c r="J174" s="36"/>
      <c r="K174" s="36"/>
      <c r="L174" s="36"/>
      <c r="M174" s="36">
        <v>18.958834158586694</v>
      </c>
      <c r="N174" s="36"/>
      <c r="O174" s="36"/>
      <c r="P174" s="36"/>
      <c r="Q174" s="36"/>
      <c r="R174" s="36"/>
      <c r="S174" s="36"/>
      <c r="T174" s="36"/>
      <c r="U174" s="36"/>
      <c r="V174" s="36">
        <v>20</v>
      </c>
      <c r="W174" s="36"/>
      <c r="X174" s="36"/>
      <c r="Y174" s="12"/>
      <c r="Z174" s="12"/>
    </row>
    <row r="175" spans="1:26" x14ac:dyDescent="0.25">
      <c r="A175" s="20">
        <v>43279</v>
      </c>
      <c r="B175" s="77">
        <v>43399</v>
      </c>
      <c r="C175" s="16" t="s">
        <v>1715</v>
      </c>
      <c r="D175" s="34" t="s">
        <v>357</v>
      </c>
      <c r="E175" s="34" t="s">
        <v>347</v>
      </c>
      <c r="F175" s="36"/>
      <c r="G175" s="36"/>
      <c r="H175" s="36"/>
      <c r="I175" s="36"/>
      <c r="J175" s="36"/>
      <c r="K175" s="36"/>
      <c r="L175" s="36"/>
      <c r="M175" s="36">
        <v>16.976145560412355</v>
      </c>
      <c r="N175" s="36"/>
      <c r="O175" s="36"/>
      <c r="P175" s="36"/>
      <c r="Q175" s="36"/>
      <c r="R175" s="36"/>
      <c r="S175" s="36"/>
      <c r="T175" s="36"/>
      <c r="U175" s="36"/>
      <c r="V175" s="36">
        <v>15</v>
      </c>
      <c r="W175" s="36"/>
      <c r="X175" s="36"/>
      <c r="Y175" s="12"/>
      <c r="Z175" s="12"/>
    </row>
    <row r="176" spans="1:26" x14ac:dyDescent="0.25">
      <c r="A176" s="20">
        <v>43280</v>
      </c>
      <c r="B176" s="77">
        <v>43392</v>
      </c>
      <c r="C176" s="16" t="s">
        <v>1701</v>
      </c>
      <c r="D176" s="34" t="s">
        <v>348</v>
      </c>
      <c r="E176" s="34" t="s">
        <v>105</v>
      </c>
      <c r="F176" s="36"/>
      <c r="G176" s="36"/>
      <c r="H176" s="36"/>
      <c r="I176" s="36"/>
      <c r="J176" s="36">
        <v>1.0450288458023043</v>
      </c>
      <c r="K176" s="36"/>
      <c r="L176" s="36"/>
      <c r="M176" s="36"/>
      <c r="N176" s="36"/>
      <c r="O176" s="36"/>
      <c r="P176" s="36"/>
      <c r="Q176" s="36"/>
      <c r="R176" s="36"/>
      <c r="S176" s="36">
        <v>1</v>
      </c>
      <c r="T176" s="36"/>
      <c r="U176" s="36"/>
      <c r="V176" s="36"/>
      <c r="W176" s="36"/>
      <c r="X176" s="36"/>
      <c r="Y176" s="12"/>
      <c r="Z176" s="12"/>
    </row>
    <row r="177" spans="1:26" x14ac:dyDescent="0.25">
      <c r="A177" s="20">
        <v>43280</v>
      </c>
      <c r="B177" s="77">
        <v>43392</v>
      </c>
      <c r="C177" s="16" t="s">
        <v>1702</v>
      </c>
      <c r="D177" s="34" t="s">
        <v>348</v>
      </c>
      <c r="E177" s="34" t="s">
        <v>105</v>
      </c>
      <c r="F177" s="36"/>
      <c r="G177" s="36"/>
      <c r="H177" s="36"/>
      <c r="I177" s="36"/>
      <c r="J177" s="36">
        <v>51.206413444312908</v>
      </c>
      <c r="K177" s="36"/>
      <c r="L177" s="36">
        <v>104.50288458023043</v>
      </c>
      <c r="M177" s="36"/>
      <c r="N177" s="36"/>
      <c r="O177" s="36"/>
      <c r="P177" s="36"/>
      <c r="Q177" s="36"/>
      <c r="R177" s="36"/>
      <c r="S177" s="36">
        <v>49</v>
      </c>
      <c r="T177" s="36"/>
      <c r="U177" s="36">
        <v>100</v>
      </c>
      <c r="V177" s="36"/>
      <c r="W177" s="36"/>
      <c r="X177" s="36"/>
      <c r="Y177" s="12"/>
      <c r="Z177" s="12"/>
    </row>
    <row r="178" spans="1:26" x14ac:dyDescent="0.25">
      <c r="A178" s="20">
        <v>43280</v>
      </c>
      <c r="B178" s="77">
        <v>43425</v>
      </c>
      <c r="C178" s="16" t="s">
        <v>1671</v>
      </c>
      <c r="D178" s="34" t="s">
        <v>367</v>
      </c>
      <c r="E178" s="34" t="s">
        <v>16</v>
      </c>
      <c r="F178" s="36"/>
      <c r="G178" s="36"/>
      <c r="H178" s="36"/>
      <c r="I178" s="36"/>
      <c r="J178" s="36">
        <v>35.534438406049837</v>
      </c>
      <c r="K178" s="36"/>
      <c r="L178" s="36"/>
      <c r="M178" s="36"/>
      <c r="N178" s="36"/>
      <c r="O178" s="36"/>
      <c r="P178" s="36"/>
      <c r="Q178" s="36"/>
      <c r="R178" s="36"/>
      <c r="S178" s="36">
        <v>36</v>
      </c>
      <c r="T178" s="36"/>
      <c r="U178" s="36"/>
      <c r="V178" s="36"/>
      <c r="W178" s="36"/>
      <c r="X178" s="36"/>
      <c r="Y178" s="12"/>
      <c r="Z178" s="12"/>
    </row>
    <row r="179" spans="1:26" x14ac:dyDescent="0.25">
      <c r="A179" s="20">
        <v>43280</v>
      </c>
      <c r="B179" s="77">
        <v>43406</v>
      </c>
      <c r="C179" s="16" t="s">
        <v>1616</v>
      </c>
      <c r="D179" s="34" t="s">
        <v>366</v>
      </c>
      <c r="E179" s="34" t="s">
        <v>81</v>
      </c>
      <c r="F179" s="36"/>
      <c r="G179" s="36"/>
      <c r="H179" s="36"/>
      <c r="I179" s="36"/>
      <c r="J179" s="36"/>
      <c r="K179" s="36"/>
      <c r="L179" s="36"/>
      <c r="M179" s="36"/>
      <c r="N179" s="36">
        <v>19.07748610590286</v>
      </c>
      <c r="O179" s="36"/>
      <c r="P179" s="36"/>
      <c r="Q179" s="36"/>
      <c r="R179" s="36"/>
      <c r="S179" s="36"/>
      <c r="T179" s="36"/>
      <c r="U179" s="36"/>
      <c r="V179" s="36"/>
      <c r="W179" s="36">
        <v>24</v>
      </c>
      <c r="X179" s="36"/>
      <c r="Y179" s="12"/>
      <c r="Z179" s="12"/>
    </row>
    <row r="180" spans="1:26" x14ac:dyDescent="0.25">
      <c r="A180" s="20">
        <v>43280</v>
      </c>
      <c r="B180" s="77">
        <v>43378</v>
      </c>
      <c r="C180" s="16" t="s">
        <v>1672</v>
      </c>
      <c r="D180" s="34" t="s">
        <v>338</v>
      </c>
      <c r="E180" s="34" t="s">
        <v>39</v>
      </c>
      <c r="F180" s="36"/>
      <c r="G180" s="36"/>
      <c r="H180" s="36"/>
      <c r="I180" s="36">
        <v>26.587499237564941</v>
      </c>
      <c r="J180" s="36"/>
      <c r="K180" s="36"/>
      <c r="L180" s="36"/>
      <c r="M180" s="36"/>
      <c r="N180" s="36"/>
      <c r="O180" s="36"/>
      <c r="P180" s="36"/>
      <c r="Q180" s="36"/>
      <c r="R180" s="36">
        <v>24</v>
      </c>
      <c r="S180" s="36"/>
      <c r="T180" s="36"/>
      <c r="U180" s="36"/>
      <c r="V180" s="36"/>
      <c r="W180" s="36"/>
      <c r="X180" s="36"/>
      <c r="Y180" s="12"/>
      <c r="Z180" s="12"/>
    </row>
    <row r="181" spans="1:26" x14ac:dyDescent="0.25">
      <c r="A181" s="20">
        <v>43280</v>
      </c>
      <c r="B181" s="77">
        <v>43404</v>
      </c>
      <c r="C181" s="16" t="s">
        <v>1694</v>
      </c>
      <c r="D181" s="34" t="s">
        <v>358</v>
      </c>
      <c r="E181" s="34" t="s">
        <v>25</v>
      </c>
      <c r="F181" s="36"/>
      <c r="G181" s="36"/>
      <c r="H181" s="36"/>
      <c r="I181" s="36"/>
      <c r="J181" s="36">
        <v>117.26888780757596</v>
      </c>
      <c r="K181" s="36"/>
      <c r="L181" s="36"/>
      <c r="M181" s="36"/>
      <c r="N181" s="36"/>
      <c r="O181" s="36"/>
      <c r="P181" s="36"/>
      <c r="Q181" s="36"/>
      <c r="R181" s="36"/>
      <c r="S181" s="36">
        <v>100</v>
      </c>
      <c r="T181" s="36"/>
      <c r="U181" s="36"/>
      <c r="V181" s="36"/>
      <c r="W181" s="36"/>
      <c r="X181" s="36"/>
      <c r="Y181" s="12"/>
      <c r="Z181" s="12"/>
    </row>
    <row r="182" spans="1:26" x14ac:dyDescent="0.25">
      <c r="A182" s="20">
        <v>43280</v>
      </c>
      <c r="B182" s="77">
        <v>43404</v>
      </c>
      <c r="C182" s="16" t="s">
        <v>1731</v>
      </c>
      <c r="D182" s="34" t="s">
        <v>361</v>
      </c>
      <c r="E182" s="34" t="s">
        <v>46</v>
      </c>
      <c r="F182" s="36"/>
      <c r="G182" s="36"/>
      <c r="H182" s="36"/>
      <c r="I182" s="36"/>
      <c r="J182" s="36"/>
      <c r="K182" s="36"/>
      <c r="L182" s="36"/>
      <c r="M182" s="36"/>
      <c r="N182" s="36">
        <v>46.871158820172667</v>
      </c>
      <c r="O182" s="36"/>
      <c r="P182" s="36"/>
      <c r="Q182" s="36"/>
      <c r="R182" s="36"/>
      <c r="S182" s="36"/>
      <c r="T182" s="36"/>
      <c r="U182" s="36"/>
      <c r="V182" s="36"/>
      <c r="W182" s="36">
        <v>40</v>
      </c>
      <c r="X182" s="36"/>
      <c r="Y182" s="12"/>
      <c r="Z182" s="12"/>
    </row>
    <row r="183" spans="1:26" x14ac:dyDescent="0.25">
      <c r="A183" s="20">
        <v>43283</v>
      </c>
      <c r="B183" s="77">
        <v>43403</v>
      </c>
      <c r="C183" s="16" t="s">
        <v>1694</v>
      </c>
      <c r="D183" s="34" t="s">
        <v>379</v>
      </c>
      <c r="E183" s="34" t="s">
        <v>89</v>
      </c>
      <c r="F183" s="36"/>
      <c r="G183" s="36"/>
      <c r="H183" s="36"/>
      <c r="I183" s="36"/>
      <c r="J183" s="36"/>
      <c r="K183" s="36"/>
      <c r="L183" s="36"/>
      <c r="M183" s="36"/>
      <c r="N183" s="36">
        <v>193.83760994450577</v>
      </c>
      <c r="O183" s="36"/>
      <c r="P183" s="36"/>
      <c r="Q183" s="36"/>
      <c r="R183" s="36"/>
      <c r="S183" s="36"/>
      <c r="T183" s="36"/>
      <c r="U183" s="36"/>
      <c r="V183" s="36"/>
      <c r="W183" s="36">
        <v>180</v>
      </c>
      <c r="X183" s="36"/>
      <c r="Y183" s="12"/>
      <c r="Z183" s="12"/>
    </row>
    <row r="184" spans="1:26" x14ac:dyDescent="0.25">
      <c r="A184" s="20">
        <v>43283</v>
      </c>
      <c r="B184" s="77">
        <v>43381</v>
      </c>
      <c r="C184" s="16" t="s">
        <v>1730</v>
      </c>
      <c r="D184" s="34" t="s">
        <v>377</v>
      </c>
      <c r="E184" s="34" t="s">
        <v>378</v>
      </c>
      <c r="F184" s="36"/>
      <c r="G184" s="36"/>
      <c r="H184" s="36"/>
      <c r="I184" s="36"/>
      <c r="J184" s="36"/>
      <c r="K184" s="36">
        <v>28.1226952921036</v>
      </c>
      <c r="L184" s="36"/>
      <c r="M184" s="36"/>
      <c r="N184" s="36"/>
      <c r="O184" s="36"/>
      <c r="P184" s="36"/>
      <c r="Q184" s="36"/>
      <c r="R184" s="36"/>
      <c r="S184" s="36"/>
      <c r="T184" s="36">
        <v>24</v>
      </c>
      <c r="U184" s="36"/>
      <c r="V184" s="36"/>
      <c r="W184" s="36"/>
      <c r="X184" s="36"/>
      <c r="Y184" s="12"/>
      <c r="Z184" s="12"/>
    </row>
    <row r="185" spans="1:26" x14ac:dyDescent="0.25">
      <c r="A185" s="20">
        <v>43284</v>
      </c>
      <c r="B185" s="77">
        <v>43404</v>
      </c>
      <c r="C185" s="16" t="s">
        <v>1611</v>
      </c>
      <c r="D185" s="34" t="s">
        <v>384</v>
      </c>
      <c r="E185" s="34" t="s">
        <v>385</v>
      </c>
      <c r="F185" s="36"/>
      <c r="G185" s="36">
        <v>154.41131487387989</v>
      </c>
      <c r="H185" s="36"/>
      <c r="I185" s="36"/>
      <c r="J185" s="36">
        <v>154.41131487387989</v>
      </c>
      <c r="K185" s="36"/>
      <c r="L185" s="36"/>
      <c r="M185" s="36"/>
      <c r="N185" s="36">
        <v>308.82262974775978</v>
      </c>
      <c r="O185" s="36"/>
      <c r="P185" s="36">
        <v>250</v>
      </c>
      <c r="Q185" s="36"/>
      <c r="R185" s="36"/>
      <c r="S185" s="36">
        <v>250</v>
      </c>
      <c r="T185" s="36"/>
      <c r="U185" s="36"/>
      <c r="V185" s="36"/>
      <c r="W185" s="36">
        <v>500</v>
      </c>
      <c r="X185" s="36"/>
      <c r="Y185" s="12"/>
      <c r="Z185" s="12"/>
    </row>
    <row r="186" spans="1:26" x14ac:dyDescent="0.25">
      <c r="A186" s="20">
        <v>43284</v>
      </c>
      <c r="B186" s="77">
        <v>43385</v>
      </c>
      <c r="C186" s="16" t="s">
        <v>1699</v>
      </c>
      <c r="D186" s="34" t="s">
        <v>381</v>
      </c>
      <c r="E186" s="34" t="s">
        <v>77</v>
      </c>
      <c r="F186" s="36"/>
      <c r="G186" s="36"/>
      <c r="H186" s="36"/>
      <c r="I186" s="36"/>
      <c r="J186" s="36"/>
      <c r="K186" s="36"/>
      <c r="L186" s="36">
        <v>1.5484807050817255</v>
      </c>
      <c r="M186" s="36"/>
      <c r="N186" s="36"/>
      <c r="O186" s="36"/>
      <c r="P186" s="36"/>
      <c r="Q186" s="36"/>
      <c r="R186" s="36"/>
      <c r="S186" s="36"/>
      <c r="T186" s="36"/>
      <c r="U186" s="36">
        <v>1</v>
      </c>
      <c r="V186" s="36"/>
      <c r="W186" s="36"/>
      <c r="X186" s="36"/>
      <c r="Y186" s="12"/>
      <c r="Z186" s="12"/>
    </row>
    <row r="187" spans="1:26" x14ac:dyDescent="0.25">
      <c r="A187" s="20">
        <v>43284</v>
      </c>
      <c r="B187" s="77">
        <v>43385</v>
      </c>
      <c r="C187" s="16" t="s">
        <v>1702</v>
      </c>
      <c r="D187" s="34" t="s">
        <v>381</v>
      </c>
      <c r="E187" s="34" t="s">
        <v>77</v>
      </c>
      <c r="F187" s="36"/>
      <c r="G187" s="36"/>
      <c r="H187" s="36"/>
      <c r="I187" s="36"/>
      <c r="J187" s="36"/>
      <c r="K187" s="36"/>
      <c r="L187" s="36">
        <v>6.1939228203269021</v>
      </c>
      <c r="M187" s="36"/>
      <c r="N187" s="36"/>
      <c r="O187" s="36"/>
      <c r="P187" s="36"/>
      <c r="Q187" s="36"/>
      <c r="R187" s="36"/>
      <c r="S187" s="36"/>
      <c r="T187" s="36"/>
      <c r="U187" s="36">
        <v>4</v>
      </c>
      <c r="V187" s="36"/>
      <c r="W187" s="36"/>
      <c r="X187" s="36"/>
      <c r="Y187" s="12"/>
      <c r="Z187" s="12"/>
    </row>
    <row r="188" spans="1:26" x14ac:dyDescent="0.25">
      <c r="A188" s="20">
        <v>43284</v>
      </c>
      <c r="B188" s="77">
        <v>43480</v>
      </c>
      <c r="C188" s="16" t="s">
        <v>1596</v>
      </c>
      <c r="D188" s="34" t="s">
        <v>387</v>
      </c>
      <c r="E188" s="34" t="s">
        <v>80</v>
      </c>
      <c r="F188" s="36"/>
      <c r="G188" s="36"/>
      <c r="H188" s="36"/>
      <c r="I188" s="36"/>
      <c r="J188" s="36"/>
      <c r="K188" s="36"/>
      <c r="L188" s="36">
        <v>134.78278874271112</v>
      </c>
      <c r="M188" s="36"/>
      <c r="N188" s="36"/>
      <c r="O188" s="36"/>
      <c r="P188" s="36"/>
      <c r="Q188" s="36"/>
      <c r="R188" s="36"/>
      <c r="S188" s="36"/>
      <c r="T188" s="36"/>
      <c r="U188" s="36">
        <v>240</v>
      </c>
      <c r="V188" s="36"/>
      <c r="W188" s="36"/>
      <c r="X188" s="36"/>
      <c r="Y188" s="12"/>
      <c r="Z188" s="12"/>
    </row>
    <row r="189" spans="1:26" x14ac:dyDescent="0.25">
      <c r="A189" s="20">
        <v>43286</v>
      </c>
      <c r="B189" s="77">
        <v>43655</v>
      </c>
      <c r="C189" s="16" t="s">
        <v>1657</v>
      </c>
      <c r="D189" s="34" t="s">
        <v>390</v>
      </c>
      <c r="E189" s="34" t="s">
        <v>365</v>
      </c>
      <c r="F189" s="36"/>
      <c r="G189" s="36"/>
      <c r="H189" s="36"/>
      <c r="I189" s="36"/>
      <c r="J189" s="36"/>
      <c r="K189" s="36"/>
      <c r="L189" s="36">
        <v>20.177200396748891</v>
      </c>
      <c r="M189" s="36"/>
      <c r="N189" s="36"/>
      <c r="O189" s="36"/>
      <c r="P189" s="36"/>
      <c r="Q189" s="36"/>
      <c r="R189" s="36"/>
      <c r="S189" s="36"/>
      <c r="T189" s="36"/>
      <c r="U189" s="36">
        <v>25</v>
      </c>
      <c r="V189" s="36"/>
      <c r="W189" s="36"/>
      <c r="X189" s="36"/>
      <c r="Y189" s="12"/>
      <c r="Z189" s="12"/>
    </row>
    <row r="190" spans="1:26" x14ac:dyDescent="0.25">
      <c r="A190" s="20">
        <v>43287</v>
      </c>
      <c r="B190" s="77">
        <v>43403</v>
      </c>
      <c r="C190" s="16" t="s">
        <v>1684</v>
      </c>
      <c r="D190" s="34" t="s">
        <v>393</v>
      </c>
      <c r="E190" s="34" t="s">
        <v>394</v>
      </c>
      <c r="F190" s="36"/>
      <c r="G190" s="36"/>
      <c r="H190" s="36"/>
      <c r="I190" s="36"/>
      <c r="J190" s="36"/>
      <c r="K190" s="36"/>
      <c r="L190" s="36"/>
      <c r="M190" s="36"/>
      <c r="N190" s="36">
        <v>103.00153708734948</v>
      </c>
      <c r="O190" s="36"/>
      <c r="P190" s="36"/>
      <c r="Q190" s="36"/>
      <c r="R190" s="36"/>
      <c r="S190" s="36"/>
      <c r="T190" s="36"/>
      <c r="U190" s="36"/>
      <c r="V190" s="36"/>
      <c r="W190" s="36">
        <v>100</v>
      </c>
      <c r="X190" s="36"/>
      <c r="Y190" s="12"/>
      <c r="Z190" s="12"/>
    </row>
    <row r="191" spans="1:26" x14ac:dyDescent="0.25">
      <c r="A191" s="20">
        <v>43287</v>
      </c>
      <c r="B191" s="77">
        <v>43413</v>
      </c>
      <c r="C191" s="16" t="s">
        <v>1754</v>
      </c>
      <c r="D191" s="34" t="s">
        <v>395</v>
      </c>
      <c r="E191" s="34" t="s">
        <v>29</v>
      </c>
      <c r="F191" s="36"/>
      <c r="G191" s="36"/>
      <c r="H191" s="36"/>
      <c r="I191" s="36"/>
      <c r="J191" s="36"/>
      <c r="K191" s="36">
        <v>105.86774593739496</v>
      </c>
      <c r="L191" s="36"/>
      <c r="M191" s="36">
        <v>105.86774593739496</v>
      </c>
      <c r="N191" s="36"/>
      <c r="O191" s="36"/>
      <c r="P191" s="36"/>
      <c r="Q191" s="36"/>
      <c r="R191" s="36"/>
      <c r="S191" s="36"/>
      <c r="T191" s="36">
        <v>100</v>
      </c>
      <c r="U191" s="36"/>
      <c r="V191" s="36">
        <v>100</v>
      </c>
      <c r="W191" s="36"/>
      <c r="X191" s="36"/>
      <c r="Y191" s="12"/>
      <c r="Z191" s="12"/>
    </row>
    <row r="192" spans="1:26" x14ac:dyDescent="0.25">
      <c r="A192" s="20">
        <v>43287</v>
      </c>
      <c r="B192" s="77">
        <v>43385</v>
      </c>
      <c r="C192" s="16" t="s">
        <v>1672</v>
      </c>
      <c r="D192" s="34" t="s">
        <v>392</v>
      </c>
      <c r="E192" s="34" t="s">
        <v>388</v>
      </c>
      <c r="F192" s="36"/>
      <c r="G192" s="36"/>
      <c r="H192" s="36"/>
      <c r="I192" s="36"/>
      <c r="J192" s="36"/>
      <c r="K192" s="36">
        <v>44.312498729274907</v>
      </c>
      <c r="L192" s="36"/>
      <c r="M192" s="36"/>
      <c r="N192" s="36"/>
      <c r="O192" s="36"/>
      <c r="P192" s="36"/>
      <c r="Q192" s="36"/>
      <c r="R192" s="36"/>
      <c r="S192" s="36"/>
      <c r="T192" s="36">
        <v>40</v>
      </c>
      <c r="U192" s="36"/>
      <c r="V192" s="36"/>
      <c r="W192" s="36"/>
      <c r="X192" s="36"/>
      <c r="Y192" s="12"/>
      <c r="Z192" s="12"/>
    </row>
    <row r="193" spans="1:26" x14ac:dyDescent="0.25">
      <c r="A193" s="20">
        <v>43287</v>
      </c>
      <c r="B193" s="77">
        <v>43490</v>
      </c>
      <c r="C193" s="16" t="s">
        <v>1760</v>
      </c>
      <c r="D193" s="34" t="s">
        <v>397</v>
      </c>
      <c r="E193" s="34" t="s">
        <v>16</v>
      </c>
      <c r="F193" s="36"/>
      <c r="G193" s="36"/>
      <c r="H193" s="36">
        <v>36.713678618639982</v>
      </c>
      <c r="I193" s="36"/>
      <c r="J193" s="36"/>
      <c r="K193" s="36"/>
      <c r="L193" s="36"/>
      <c r="M193" s="36"/>
      <c r="N193" s="36"/>
      <c r="O193" s="36"/>
      <c r="P193" s="36"/>
      <c r="Q193" s="36">
        <v>36</v>
      </c>
      <c r="R193" s="36"/>
      <c r="S193" s="36"/>
      <c r="T193" s="36"/>
      <c r="U193" s="36"/>
      <c r="V193" s="36"/>
      <c r="W193" s="36"/>
      <c r="X193" s="36"/>
      <c r="Y193" s="12"/>
      <c r="Z193" s="12"/>
    </row>
    <row r="194" spans="1:26" x14ac:dyDescent="0.25">
      <c r="A194" s="20">
        <v>43291</v>
      </c>
      <c r="B194" s="77">
        <v>43413</v>
      </c>
      <c r="C194" s="16" t="s">
        <v>1607</v>
      </c>
      <c r="D194" s="34" t="s">
        <v>406</v>
      </c>
      <c r="E194" s="34" t="s">
        <v>407</v>
      </c>
      <c r="F194" s="36"/>
      <c r="G194" s="36"/>
      <c r="H194" s="36"/>
      <c r="I194" s="36"/>
      <c r="J194" s="36"/>
      <c r="K194" s="36"/>
      <c r="L194" s="36">
        <v>60.454259046674011</v>
      </c>
      <c r="M194" s="36"/>
      <c r="N194" s="36"/>
      <c r="O194" s="36"/>
      <c r="P194" s="36"/>
      <c r="Q194" s="36"/>
      <c r="R194" s="36"/>
      <c r="S194" s="36"/>
      <c r="T194" s="36"/>
      <c r="U194" s="36">
        <v>100</v>
      </c>
      <c r="V194" s="36"/>
      <c r="W194" s="36"/>
      <c r="X194" s="36"/>
      <c r="Y194" s="12"/>
      <c r="Z194" s="12"/>
    </row>
    <row r="195" spans="1:26" x14ac:dyDescent="0.25">
      <c r="A195" s="20">
        <v>43291</v>
      </c>
      <c r="B195" s="77">
        <v>43416</v>
      </c>
      <c r="C195" s="16" t="s">
        <v>1584</v>
      </c>
      <c r="D195" s="34" t="s">
        <v>410</v>
      </c>
      <c r="E195" s="34" t="s">
        <v>411</v>
      </c>
      <c r="F195" s="36"/>
      <c r="G195" s="36"/>
      <c r="H195" s="36">
        <v>25.591150446834838</v>
      </c>
      <c r="I195" s="36"/>
      <c r="J195" s="36">
        <v>25.591150446834838</v>
      </c>
      <c r="K195" s="36"/>
      <c r="L195" s="36">
        <v>25.591150446834838</v>
      </c>
      <c r="M195" s="36"/>
      <c r="N195" s="36">
        <v>25.591150446834838</v>
      </c>
      <c r="O195" s="36"/>
      <c r="P195" s="36"/>
      <c r="Q195" s="36">
        <v>50</v>
      </c>
      <c r="R195" s="36"/>
      <c r="S195" s="36">
        <v>50</v>
      </c>
      <c r="T195" s="36"/>
      <c r="U195" s="36">
        <v>50</v>
      </c>
      <c r="V195" s="36"/>
      <c r="W195" s="36">
        <v>50</v>
      </c>
      <c r="X195" s="36"/>
      <c r="Y195" s="12"/>
      <c r="Z195" s="12"/>
    </row>
    <row r="196" spans="1:26" x14ac:dyDescent="0.25">
      <c r="A196" s="20">
        <v>43292</v>
      </c>
      <c r="B196" s="77">
        <v>43388</v>
      </c>
      <c r="C196" s="16" t="s">
        <v>1672</v>
      </c>
      <c r="D196" s="34" t="s">
        <v>405</v>
      </c>
      <c r="E196" s="34" t="s">
        <v>103</v>
      </c>
      <c r="F196" s="36"/>
      <c r="G196" s="36"/>
      <c r="H196" s="36"/>
      <c r="I196" s="36"/>
      <c r="J196" s="36"/>
      <c r="K196" s="36">
        <v>53.174998475129883</v>
      </c>
      <c r="L196" s="36"/>
      <c r="M196" s="36"/>
      <c r="N196" s="36"/>
      <c r="O196" s="36"/>
      <c r="P196" s="36"/>
      <c r="Q196" s="36"/>
      <c r="R196" s="36"/>
      <c r="S196" s="36"/>
      <c r="T196" s="36">
        <v>48</v>
      </c>
      <c r="U196" s="36"/>
      <c r="V196" s="36"/>
      <c r="W196" s="36"/>
      <c r="X196" s="36"/>
      <c r="Y196" s="12"/>
      <c r="Z196" s="12"/>
    </row>
    <row r="197" spans="1:26" x14ac:dyDescent="0.25">
      <c r="A197" s="20">
        <v>43292</v>
      </c>
      <c r="B197" s="77">
        <v>43395</v>
      </c>
      <c r="C197" s="16" t="s">
        <v>1635</v>
      </c>
      <c r="D197" s="34" t="s">
        <v>428</v>
      </c>
      <c r="E197" s="34" t="s">
        <v>319</v>
      </c>
      <c r="F197" s="36"/>
      <c r="G197" s="36"/>
      <c r="H197" s="36"/>
      <c r="I197" s="36"/>
      <c r="J197" s="36"/>
      <c r="K197" s="36"/>
      <c r="L197" s="36"/>
      <c r="M197" s="36">
        <v>9.7724073172979971</v>
      </c>
      <c r="N197" s="36"/>
      <c r="O197" s="36"/>
      <c r="P197" s="36"/>
      <c r="Q197" s="36"/>
      <c r="R197" s="36"/>
      <c r="S197" s="36"/>
      <c r="T197" s="36"/>
      <c r="U197" s="36"/>
      <c r="V197" s="36">
        <v>10</v>
      </c>
      <c r="W197" s="36"/>
      <c r="X197" s="36"/>
      <c r="Y197" s="12"/>
      <c r="Z197" s="12"/>
    </row>
    <row r="198" spans="1:26" x14ac:dyDescent="0.25">
      <c r="A198" s="20">
        <v>43292</v>
      </c>
      <c r="B198" s="77">
        <v>43395</v>
      </c>
      <c r="C198" s="16" t="s">
        <v>1646</v>
      </c>
      <c r="D198" s="34" t="s">
        <v>424</v>
      </c>
      <c r="E198" s="34" t="s">
        <v>425</v>
      </c>
      <c r="F198" s="36"/>
      <c r="G198" s="36"/>
      <c r="H198" s="36"/>
      <c r="I198" s="36"/>
      <c r="J198" s="36"/>
      <c r="K198" s="36"/>
      <c r="L198" s="36"/>
      <c r="M198" s="36">
        <v>24.504720806531875</v>
      </c>
      <c r="N198" s="36"/>
      <c r="O198" s="36"/>
      <c r="P198" s="36"/>
      <c r="Q198" s="36"/>
      <c r="R198" s="36"/>
      <c r="S198" s="36"/>
      <c r="T198" s="36"/>
      <c r="U198" s="36"/>
      <c r="V198" s="36">
        <v>30</v>
      </c>
      <c r="W198" s="36"/>
      <c r="X198" s="36"/>
      <c r="Y198" s="12"/>
      <c r="Z198" s="12"/>
    </row>
    <row r="199" spans="1:26" x14ac:dyDescent="0.25">
      <c r="A199" s="20">
        <v>43292</v>
      </c>
      <c r="B199" s="77">
        <v>43390</v>
      </c>
      <c r="C199" s="16" t="s">
        <v>1630</v>
      </c>
      <c r="D199" s="34" t="s">
        <v>426</v>
      </c>
      <c r="E199" s="34" t="s">
        <v>371</v>
      </c>
      <c r="F199" s="36"/>
      <c r="G199" s="36"/>
      <c r="H199" s="36"/>
      <c r="I199" s="36"/>
      <c r="J199" s="36"/>
      <c r="K199" s="36"/>
      <c r="L199" s="36">
        <v>18.61234135538119</v>
      </c>
      <c r="M199" s="36"/>
      <c r="N199" s="36"/>
      <c r="O199" s="36"/>
      <c r="P199" s="36"/>
      <c r="Q199" s="36"/>
      <c r="R199" s="36"/>
      <c r="S199" s="36"/>
      <c r="T199" s="36"/>
      <c r="U199" s="36">
        <v>24</v>
      </c>
      <c r="V199" s="36"/>
      <c r="W199" s="36"/>
      <c r="X199" s="36"/>
      <c r="Y199" s="12"/>
      <c r="Z199" s="12"/>
    </row>
    <row r="200" spans="1:26" x14ac:dyDescent="0.25">
      <c r="A200" s="20">
        <v>43292</v>
      </c>
      <c r="B200" s="77">
        <v>43390</v>
      </c>
      <c r="C200" s="16" t="s">
        <v>1730</v>
      </c>
      <c r="D200" s="34" t="s">
        <v>427</v>
      </c>
      <c r="E200" s="34" t="s">
        <v>46</v>
      </c>
      <c r="F200" s="36"/>
      <c r="G200" s="36"/>
      <c r="H200" s="36"/>
      <c r="I200" s="36"/>
      <c r="J200" s="36"/>
      <c r="K200" s="36"/>
      <c r="L200" s="36">
        <v>46.871158820172667</v>
      </c>
      <c r="M200" s="36"/>
      <c r="N200" s="36"/>
      <c r="O200" s="36"/>
      <c r="P200" s="36"/>
      <c r="Q200" s="36"/>
      <c r="R200" s="36"/>
      <c r="S200" s="36"/>
      <c r="T200" s="36"/>
      <c r="U200" s="36">
        <v>40</v>
      </c>
      <c r="V200" s="36"/>
      <c r="W200" s="36"/>
      <c r="X200" s="36"/>
      <c r="Y200" s="12"/>
      <c r="Z200" s="12"/>
    </row>
    <row r="201" spans="1:26" x14ac:dyDescent="0.25">
      <c r="A201" s="20">
        <v>43292</v>
      </c>
      <c r="B201" s="77">
        <v>43390</v>
      </c>
      <c r="C201" s="16" t="s">
        <v>1741</v>
      </c>
      <c r="D201" s="34" t="s">
        <v>427</v>
      </c>
      <c r="E201" s="34" t="s">
        <v>46</v>
      </c>
      <c r="F201" s="36"/>
      <c r="G201" s="36"/>
      <c r="H201" s="36"/>
      <c r="I201" s="36"/>
      <c r="J201" s="36"/>
      <c r="K201" s="36"/>
      <c r="L201" s="36">
        <v>23.435579410086333</v>
      </c>
      <c r="M201" s="36"/>
      <c r="N201" s="36"/>
      <c r="O201" s="36"/>
      <c r="P201" s="36"/>
      <c r="Q201" s="36"/>
      <c r="R201" s="36"/>
      <c r="S201" s="36"/>
      <c r="T201" s="36"/>
      <c r="U201" s="36">
        <v>20</v>
      </c>
      <c r="V201" s="36"/>
      <c r="W201" s="36"/>
      <c r="X201" s="36"/>
      <c r="Y201" s="12"/>
      <c r="Z201" s="12"/>
    </row>
    <row r="202" spans="1:26" x14ac:dyDescent="0.25">
      <c r="A202" s="20">
        <v>43292</v>
      </c>
      <c r="B202" s="77">
        <v>43361</v>
      </c>
      <c r="C202" s="16" t="s">
        <v>1729</v>
      </c>
      <c r="D202" s="34" t="s">
        <v>418</v>
      </c>
      <c r="E202" s="34" t="s">
        <v>419</v>
      </c>
      <c r="F202" s="36"/>
      <c r="G202" s="36"/>
      <c r="H202" s="36">
        <v>16.784155062837883</v>
      </c>
      <c r="I202" s="36"/>
      <c r="J202" s="36"/>
      <c r="K202" s="36"/>
      <c r="L202" s="36"/>
      <c r="M202" s="36"/>
      <c r="N202" s="36"/>
      <c r="O202" s="36"/>
      <c r="P202" s="36"/>
      <c r="Q202" s="36">
        <v>10</v>
      </c>
      <c r="R202" s="36"/>
      <c r="S202" s="36"/>
      <c r="T202" s="36"/>
      <c r="U202" s="36"/>
      <c r="V202" s="36"/>
      <c r="W202" s="36"/>
      <c r="X202" s="36"/>
      <c r="Y202" s="12"/>
      <c r="Z202" s="12"/>
    </row>
    <row r="203" spans="1:26" x14ac:dyDescent="0.25">
      <c r="A203" s="20">
        <v>43292</v>
      </c>
      <c r="B203" s="77">
        <v>43385</v>
      </c>
      <c r="C203" s="16" t="s">
        <v>1643</v>
      </c>
      <c r="D203" s="34" t="s">
        <v>422</v>
      </c>
      <c r="E203" s="34" t="s">
        <v>38</v>
      </c>
      <c r="F203" s="36"/>
      <c r="G203" s="36"/>
      <c r="H203" s="36"/>
      <c r="I203" s="36"/>
      <c r="J203" s="36"/>
      <c r="K203" s="36">
        <v>4.1069588144651989</v>
      </c>
      <c r="L203" s="36"/>
      <c r="M203" s="36"/>
      <c r="N203" s="36"/>
      <c r="O203" s="36"/>
      <c r="P203" s="36"/>
      <c r="Q203" s="36"/>
      <c r="R203" s="36"/>
      <c r="S203" s="36"/>
      <c r="T203" s="36">
        <v>4</v>
      </c>
      <c r="U203" s="36"/>
      <c r="V203" s="36"/>
      <c r="W203" s="36"/>
      <c r="X203" s="36"/>
      <c r="Y203" s="12"/>
      <c r="Z203" s="12"/>
    </row>
    <row r="204" spans="1:26" x14ac:dyDescent="0.25">
      <c r="A204" s="20">
        <v>43292</v>
      </c>
      <c r="B204" s="77">
        <v>43385</v>
      </c>
      <c r="C204" s="16" t="s">
        <v>1739</v>
      </c>
      <c r="D204" s="34" t="s">
        <v>422</v>
      </c>
      <c r="E204" s="34" t="s">
        <v>38</v>
      </c>
      <c r="F204" s="36"/>
      <c r="G204" s="36"/>
      <c r="H204" s="36"/>
      <c r="I204" s="36"/>
      <c r="J204" s="36"/>
      <c r="K204" s="36">
        <v>35.907864473370047</v>
      </c>
      <c r="L204" s="36"/>
      <c r="M204" s="36"/>
      <c r="N204" s="36"/>
      <c r="O204" s="36"/>
      <c r="P204" s="36"/>
      <c r="Q204" s="36"/>
      <c r="R204" s="36"/>
      <c r="S204" s="36"/>
      <c r="T204" s="36">
        <v>28</v>
      </c>
      <c r="U204" s="36"/>
      <c r="V204" s="36"/>
      <c r="W204" s="36"/>
      <c r="X204" s="36"/>
      <c r="Y204" s="12"/>
      <c r="Z204" s="12"/>
    </row>
    <row r="205" spans="1:26" x14ac:dyDescent="0.25">
      <c r="A205" s="20">
        <v>43292</v>
      </c>
      <c r="B205" s="77">
        <v>43361</v>
      </c>
      <c r="C205" s="16" t="s">
        <v>1624</v>
      </c>
      <c r="D205" s="34" t="s">
        <v>420</v>
      </c>
      <c r="E205" s="34" t="s">
        <v>421</v>
      </c>
      <c r="F205" s="36"/>
      <c r="G205" s="36"/>
      <c r="H205" s="36">
        <v>9.4339217007211964</v>
      </c>
      <c r="I205" s="36"/>
      <c r="J205" s="36"/>
      <c r="K205" s="36"/>
      <c r="L205" s="36"/>
      <c r="M205" s="36"/>
      <c r="N205" s="36"/>
      <c r="O205" s="36"/>
      <c r="P205" s="36"/>
      <c r="Q205" s="36">
        <v>12</v>
      </c>
      <c r="R205" s="36"/>
      <c r="S205" s="36"/>
      <c r="T205" s="36"/>
      <c r="U205" s="36"/>
      <c r="V205" s="36"/>
      <c r="W205" s="36"/>
      <c r="X205" s="36"/>
      <c r="Y205" s="12"/>
      <c r="Z205" s="12"/>
    </row>
    <row r="206" spans="1:26" x14ac:dyDescent="0.25">
      <c r="A206" s="20">
        <v>43292</v>
      </c>
      <c r="B206" s="77">
        <v>43389</v>
      </c>
      <c r="C206" s="16" t="s">
        <v>1598</v>
      </c>
      <c r="D206" s="34" t="s">
        <v>423</v>
      </c>
      <c r="E206" s="34" t="s">
        <v>268</v>
      </c>
      <c r="F206" s="36"/>
      <c r="G206" s="36"/>
      <c r="H206" s="36"/>
      <c r="I206" s="36"/>
      <c r="J206" s="36"/>
      <c r="K206" s="36"/>
      <c r="L206" s="36">
        <v>40.312545045211401</v>
      </c>
      <c r="M206" s="36"/>
      <c r="N206" s="36"/>
      <c r="O206" s="36"/>
      <c r="P206" s="36"/>
      <c r="Q206" s="36"/>
      <c r="R206" s="36"/>
      <c r="S206" s="36"/>
      <c r="T206" s="36"/>
      <c r="U206" s="36">
        <v>60</v>
      </c>
      <c r="V206" s="36"/>
      <c r="W206" s="36"/>
      <c r="X206" s="36"/>
      <c r="Y206" s="12"/>
      <c r="Z206" s="12"/>
    </row>
    <row r="207" spans="1:26" x14ac:dyDescent="0.25">
      <c r="A207" s="20">
        <v>43292</v>
      </c>
      <c r="B207" s="77">
        <v>43449</v>
      </c>
      <c r="C207" s="16" t="s">
        <v>1610</v>
      </c>
      <c r="D207" s="34" t="s">
        <v>430</v>
      </c>
      <c r="E207" s="34" t="s">
        <v>86</v>
      </c>
      <c r="F207" s="36"/>
      <c r="G207" s="36"/>
      <c r="H207" s="36"/>
      <c r="I207" s="36"/>
      <c r="J207" s="36"/>
      <c r="K207" s="36"/>
      <c r="L207" s="36"/>
      <c r="M207" s="36">
        <v>247.05810379820781</v>
      </c>
      <c r="N207" s="36"/>
      <c r="O207" s="36"/>
      <c r="P207" s="36"/>
      <c r="Q207" s="36"/>
      <c r="R207" s="36"/>
      <c r="S207" s="36"/>
      <c r="T207" s="36"/>
      <c r="U207" s="36"/>
      <c r="V207" s="36">
        <v>400</v>
      </c>
      <c r="W207" s="36"/>
      <c r="X207" s="36"/>
      <c r="Y207" s="12"/>
      <c r="Z207" s="12"/>
    </row>
    <row r="208" spans="1:26" x14ac:dyDescent="0.25">
      <c r="A208" s="20">
        <v>43293</v>
      </c>
      <c r="B208" s="77">
        <v>43423</v>
      </c>
      <c r="C208" s="16" t="s">
        <v>1672</v>
      </c>
      <c r="D208" s="34" t="s">
        <v>429</v>
      </c>
      <c r="E208" s="34" t="s">
        <v>414</v>
      </c>
      <c r="F208" s="36"/>
      <c r="G208" s="36"/>
      <c r="H208" s="36"/>
      <c r="I208" s="36"/>
      <c r="J208" s="36"/>
      <c r="K208" s="36">
        <v>25.495610151833318</v>
      </c>
      <c r="L208" s="36"/>
      <c r="M208" s="36"/>
      <c r="N208" s="36"/>
      <c r="O208" s="36"/>
      <c r="P208" s="36"/>
      <c r="Q208" s="36"/>
      <c r="R208" s="36"/>
      <c r="S208" s="36"/>
      <c r="T208" s="36">
        <v>25</v>
      </c>
      <c r="U208" s="36"/>
      <c r="V208" s="36"/>
      <c r="W208" s="36"/>
      <c r="X208" s="36"/>
      <c r="Y208" s="12"/>
      <c r="Z208" s="12"/>
    </row>
    <row r="209" spans="1:26" x14ac:dyDescent="0.25">
      <c r="A209" s="20">
        <v>43297</v>
      </c>
      <c r="B209" s="77">
        <v>43364</v>
      </c>
      <c r="C209" s="16" t="s">
        <v>1642</v>
      </c>
      <c r="D209" s="34" t="s">
        <v>434</v>
      </c>
      <c r="E209" s="34" t="s">
        <v>51</v>
      </c>
      <c r="F209" s="36"/>
      <c r="G209" s="36"/>
      <c r="H209" s="36">
        <v>10.294330300277711</v>
      </c>
      <c r="I209" s="36"/>
      <c r="J209" s="36"/>
      <c r="K209" s="36"/>
      <c r="L209" s="36"/>
      <c r="M209" s="36"/>
      <c r="N209" s="36"/>
      <c r="O209" s="36"/>
      <c r="P209" s="36"/>
      <c r="Q209" s="36">
        <v>12</v>
      </c>
      <c r="R209" s="36"/>
      <c r="S209" s="36"/>
      <c r="T209" s="36"/>
      <c r="U209" s="36"/>
      <c r="V209" s="36"/>
      <c r="W209" s="36"/>
      <c r="X209" s="36"/>
      <c r="Y209" s="12"/>
      <c r="Z209" s="12"/>
    </row>
    <row r="210" spans="1:26" x14ac:dyDescent="0.25">
      <c r="A210" s="20">
        <v>43297</v>
      </c>
      <c r="B210" s="77">
        <v>43364</v>
      </c>
      <c r="C210" s="16" t="s">
        <v>1645</v>
      </c>
      <c r="D210" s="34" t="s">
        <v>434</v>
      </c>
      <c r="E210" s="34" t="s">
        <v>51</v>
      </c>
      <c r="F210" s="36"/>
      <c r="G210" s="36"/>
      <c r="H210" s="36">
        <v>21.103031350692159</v>
      </c>
      <c r="I210" s="36"/>
      <c r="J210" s="36"/>
      <c r="K210" s="36"/>
      <c r="L210" s="36"/>
      <c r="M210" s="36"/>
      <c r="N210" s="36"/>
      <c r="O210" s="36"/>
      <c r="P210" s="36"/>
      <c r="Q210" s="36">
        <v>25</v>
      </c>
      <c r="R210" s="36"/>
      <c r="S210" s="36"/>
      <c r="T210" s="36"/>
      <c r="U210" s="36"/>
      <c r="V210" s="36"/>
      <c r="W210" s="36"/>
      <c r="X210" s="36"/>
      <c r="Y210" s="12"/>
      <c r="Z210" s="12"/>
    </row>
    <row r="211" spans="1:26" x14ac:dyDescent="0.25">
      <c r="A211" s="20">
        <v>43297</v>
      </c>
      <c r="B211" s="77">
        <v>43364</v>
      </c>
      <c r="C211" s="16" t="s">
        <v>1646</v>
      </c>
      <c r="D211" s="34" t="s">
        <v>434</v>
      </c>
      <c r="E211" s="34" t="s">
        <v>51</v>
      </c>
      <c r="F211" s="36"/>
      <c r="G211" s="36"/>
      <c r="H211" s="36">
        <v>3.6332609327719645</v>
      </c>
      <c r="I211" s="36"/>
      <c r="J211" s="36"/>
      <c r="K211" s="36"/>
      <c r="L211" s="36"/>
      <c r="M211" s="36"/>
      <c r="N211" s="36"/>
      <c r="O211" s="36"/>
      <c r="P211" s="36"/>
      <c r="Q211" s="36">
        <v>5</v>
      </c>
      <c r="R211" s="36"/>
      <c r="S211" s="36"/>
      <c r="T211" s="36"/>
      <c r="U211" s="36"/>
      <c r="V211" s="36"/>
      <c r="W211" s="36"/>
      <c r="X211" s="36"/>
      <c r="Y211" s="12"/>
      <c r="Z211" s="12"/>
    </row>
    <row r="212" spans="1:26" x14ac:dyDescent="0.25">
      <c r="A212" s="20">
        <v>43297</v>
      </c>
      <c r="B212" s="77">
        <v>43364</v>
      </c>
      <c r="C212" s="16" t="s">
        <v>1692</v>
      </c>
      <c r="D212" s="34" t="s">
        <v>434</v>
      </c>
      <c r="E212" s="34" t="s">
        <v>51</v>
      </c>
      <c r="F212" s="36"/>
      <c r="G212" s="36"/>
      <c r="H212" s="36">
        <v>7.7524125086945004</v>
      </c>
      <c r="I212" s="36"/>
      <c r="J212" s="36"/>
      <c r="K212" s="36"/>
      <c r="L212" s="36"/>
      <c r="M212" s="36"/>
      <c r="N212" s="36"/>
      <c r="O212" s="36"/>
      <c r="P212" s="36"/>
      <c r="Q212" s="36">
        <v>6</v>
      </c>
      <c r="R212" s="36"/>
      <c r="S212" s="36"/>
      <c r="T212" s="36"/>
      <c r="U212" s="36"/>
      <c r="V212" s="36"/>
      <c r="W212" s="36"/>
      <c r="X212" s="36"/>
      <c r="Y212" s="12"/>
      <c r="Z212" s="12"/>
    </row>
    <row r="213" spans="1:26" x14ac:dyDescent="0.25">
      <c r="A213" s="20">
        <v>43297</v>
      </c>
      <c r="B213" s="77">
        <v>43364</v>
      </c>
      <c r="C213" s="16" t="s">
        <v>1730</v>
      </c>
      <c r="D213" s="34" t="s">
        <v>434</v>
      </c>
      <c r="E213" s="34" t="s">
        <v>51</v>
      </c>
      <c r="F213" s="36"/>
      <c r="G213" s="36"/>
      <c r="H213" s="36">
        <v>12.837339980946654</v>
      </c>
      <c r="I213" s="36"/>
      <c r="J213" s="36"/>
      <c r="K213" s="36"/>
      <c r="L213" s="36"/>
      <c r="M213" s="36"/>
      <c r="N213" s="36"/>
      <c r="O213" s="36"/>
      <c r="P213" s="36"/>
      <c r="Q213" s="36">
        <v>12</v>
      </c>
      <c r="R213" s="36"/>
      <c r="S213" s="36"/>
      <c r="T213" s="36"/>
      <c r="U213" s="36"/>
      <c r="V213" s="36"/>
      <c r="W213" s="36"/>
      <c r="X213" s="36"/>
      <c r="Y213" s="12"/>
      <c r="Z213" s="12"/>
    </row>
    <row r="214" spans="1:26" x14ac:dyDescent="0.25">
      <c r="A214" s="20">
        <v>43297</v>
      </c>
      <c r="B214" s="77">
        <v>43364</v>
      </c>
      <c r="C214" s="16" t="s">
        <v>1761</v>
      </c>
      <c r="D214" s="34" t="s">
        <v>434</v>
      </c>
      <c r="E214" s="34" t="s">
        <v>51</v>
      </c>
      <c r="F214" s="36"/>
      <c r="G214" s="36">
        <v>2.0396488121466656</v>
      </c>
      <c r="H214" s="36"/>
      <c r="I214" s="36"/>
      <c r="J214" s="36"/>
      <c r="K214" s="36"/>
      <c r="L214" s="36"/>
      <c r="M214" s="36"/>
      <c r="N214" s="36"/>
      <c r="O214" s="36"/>
      <c r="P214" s="36">
        <v>2</v>
      </c>
      <c r="Q214" s="36"/>
      <c r="R214" s="36"/>
      <c r="S214" s="36"/>
      <c r="T214" s="36"/>
      <c r="U214" s="36"/>
      <c r="V214" s="36"/>
      <c r="W214" s="36"/>
      <c r="X214" s="36"/>
      <c r="Y214" s="12"/>
      <c r="Z214" s="12"/>
    </row>
    <row r="215" spans="1:26" x14ac:dyDescent="0.25">
      <c r="A215" s="20">
        <v>43297</v>
      </c>
      <c r="B215" s="77">
        <v>43381</v>
      </c>
      <c r="C215" s="16" t="s">
        <v>1671</v>
      </c>
      <c r="D215" s="34" t="s">
        <v>435</v>
      </c>
      <c r="E215" s="34" t="s">
        <v>436</v>
      </c>
      <c r="F215" s="36"/>
      <c r="G215" s="36"/>
      <c r="H215" s="36"/>
      <c r="I215" s="36"/>
      <c r="J215" s="36"/>
      <c r="K215" s="36">
        <v>32.25167386979772</v>
      </c>
      <c r="L215" s="36"/>
      <c r="M215" s="36"/>
      <c r="N215" s="36"/>
      <c r="O215" s="36"/>
      <c r="P215" s="36"/>
      <c r="Q215" s="36"/>
      <c r="R215" s="36"/>
      <c r="S215" s="36"/>
      <c r="T215" s="36">
        <v>30</v>
      </c>
      <c r="U215" s="36"/>
      <c r="V215" s="36"/>
      <c r="W215" s="36"/>
      <c r="X215" s="36"/>
      <c r="Y215" s="12"/>
      <c r="Z215" s="12"/>
    </row>
    <row r="216" spans="1:26" x14ac:dyDescent="0.25">
      <c r="A216" s="20">
        <v>43297</v>
      </c>
      <c r="B216" s="77">
        <v>43383</v>
      </c>
      <c r="C216" s="16" t="s">
        <v>1639</v>
      </c>
      <c r="D216" s="34" t="s">
        <v>437</v>
      </c>
      <c r="E216" s="34" t="s">
        <v>438</v>
      </c>
      <c r="F216" s="36"/>
      <c r="G216" s="36"/>
      <c r="H216" s="36"/>
      <c r="I216" s="36"/>
      <c r="J216" s="36"/>
      <c r="K216" s="36">
        <v>20.440163684895921</v>
      </c>
      <c r="L216" s="36"/>
      <c r="M216" s="36"/>
      <c r="N216" s="36"/>
      <c r="O216" s="36"/>
      <c r="P216" s="36"/>
      <c r="Q216" s="36"/>
      <c r="R216" s="36"/>
      <c r="S216" s="36"/>
      <c r="T216" s="36">
        <v>30</v>
      </c>
      <c r="U216" s="36"/>
      <c r="V216" s="36"/>
      <c r="W216" s="36"/>
      <c r="X216" s="36"/>
      <c r="Y216" s="12"/>
      <c r="Z216" s="12"/>
    </row>
    <row r="217" spans="1:26" x14ac:dyDescent="0.25">
      <c r="A217" s="20">
        <v>43298</v>
      </c>
      <c r="B217" s="77">
        <v>43382</v>
      </c>
      <c r="C217" s="16" t="s">
        <v>1680</v>
      </c>
      <c r="D217" s="34" t="s">
        <v>433</v>
      </c>
      <c r="E217" s="34" t="s">
        <v>20</v>
      </c>
      <c r="F217" s="36"/>
      <c r="G217" s="36"/>
      <c r="H217" s="36"/>
      <c r="I217" s="36"/>
      <c r="J217" s="36"/>
      <c r="K217" s="36">
        <v>249.60584499824824</v>
      </c>
      <c r="L217" s="36"/>
      <c r="M217" s="36"/>
      <c r="N217" s="36"/>
      <c r="O217" s="36"/>
      <c r="P217" s="36"/>
      <c r="Q217" s="36"/>
      <c r="R217" s="36"/>
      <c r="S217" s="36"/>
      <c r="T217" s="36">
        <v>240</v>
      </c>
      <c r="U217" s="36"/>
      <c r="V217" s="36"/>
      <c r="W217" s="36"/>
      <c r="X217" s="36"/>
      <c r="Y217" s="12"/>
      <c r="Z217" s="12"/>
    </row>
    <row r="218" spans="1:26" x14ac:dyDescent="0.25">
      <c r="A218" s="20">
        <v>43298</v>
      </c>
      <c r="B218" s="77">
        <v>43388</v>
      </c>
      <c r="C218" s="16" t="s">
        <v>1685</v>
      </c>
      <c r="D218" s="34" t="s">
        <v>439</v>
      </c>
      <c r="E218" s="34" t="s">
        <v>27</v>
      </c>
      <c r="F218" s="36"/>
      <c r="G218" s="36"/>
      <c r="H218" s="36"/>
      <c r="I218" s="36"/>
      <c r="J218" s="36"/>
      <c r="K218" s="36"/>
      <c r="L218" s="36">
        <v>56.415725281581317</v>
      </c>
      <c r="M218" s="36"/>
      <c r="N218" s="36"/>
      <c r="O218" s="36"/>
      <c r="P218" s="36"/>
      <c r="Q218" s="36"/>
      <c r="R218" s="36"/>
      <c r="S218" s="36"/>
      <c r="T218" s="36"/>
      <c r="U218" s="36">
        <v>48</v>
      </c>
      <c r="V218" s="36"/>
      <c r="W218" s="36"/>
      <c r="X218" s="36"/>
      <c r="Y218" s="12"/>
      <c r="Z218" s="12"/>
    </row>
    <row r="219" spans="1:26" x14ac:dyDescent="0.25">
      <c r="A219" s="20">
        <v>43298</v>
      </c>
      <c r="B219" s="77">
        <v>43427</v>
      </c>
      <c r="C219" s="16" t="s">
        <v>1754</v>
      </c>
      <c r="D219" s="34" t="s">
        <v>442</v>
      </c>
      <c r="E219" s="34" t="s">
        <v>29</v>
      </c>
      <c r="F219" s="36"/>
      <c r="G219" s="36"/>
      <c r="H219" s="36"/>
      <c r="I219" s="36"/>
      <c r="J219" s="36">
        <v>211.73549187478991</v>
      </c>
      <c r="K219" s="36"/>
      <c r="L219" s="36"/>
      <c r="M219" s="36"/>
      <c r="N219" s="36">
        <v>211.73549187478991</v>
      </c>
      <c r="O219" s="36"/>
      <c r="P219" s="36"/>
      <c r="Q219" s="36"/>
      <c r="R219" s="36"/>
      <c r="S219" s="36">
        <v>200</v>
      </c>
      <c r="T219" s="36"/>
      <c r="U219" s="36"/>
      <c r="V219" s="36"/>
      <c r="W219" s="36">
        <v>200</v>
      </c>
      <c r="X219" s="36"/>
      <c r="Y219" s="12"/>
      <c r="Z219" s="12"/>
    </row>
    <row r="220" spans="1:26" x14ac:dyDescent="0.25">
      <c r="A220" s="20">
        <v>43298</v>
      </c>
      <c r="B220" s="77">
        <v>43370</v>
      </c>
      <c r="C220" s="16" t="s">
        <v>1685</v>
      </c>
      <c r="D220" s="34" t="s">
        <v>441</v>
      </c>
      <c r="E220" s="34" t="s">
        <v>27</v>
      </c>
      <c r="F220" s="36"/>
      <c r="G220" s="36"/>
      <c r="H220" s="36"/>
      <c r="I220" s="36">
        <v>28.207862640790658</v>
      </c>
      <c r="J220" s="36"/>
      <c r="K220" s="36"/>
      <c r="L220" s="36"/>
      <c r="M220" s="36"/>
      <c r="N220" s="36"/>
      <c r="O220" s="36"/>
      <c r="P220" s="36"/>
      <c r="Q220" s="36"/>
      <c r="R220" s="36">
        <v>24</v>
      </c>
      <c r="S220" s="36"/>
      <c r="T220" s="36"/>
      <c r="U220" s="36"/>
      <c r="V220" s="36"/>
      <c r="W220" s="36"/>
      <c r="X220" s="36"/>
      <c r="Y220" s="12"/>
      <c r="Z220" s="12"/>
    </row>
    <row r="221" spans="1:26" x14ac:dyDescent="0.25">
      <c r="A221" s="20">
        <v>43298</v>
      </c>
      <c r="B221" s="77">
        <v>43368</v>
      </c>
      <c r="C221" s="16" t="s">
        <v>1662</v>
      </c>
      <c r="D221" s="34" t="s">
        <v>440</v>
      </c>
      <c r="E221" s="34" t="s">
        <v>250</v>
      </c>
      <c r="F221" s="36"/>
      <c r="G221" s="36"/>
      <c r="H221" s="36"/>
      <c r="I221" s="36">
        <v>25.801339095838177</v>
      </c>
      <c r="J221" s="36"/>
      <c r="K221" s="36"/>
      <c r="L221" s="36"/>
      <c r="M221" s="36"/>
      <c r="N221" s="36"/>
      <c r="O221" s="36"/>
      <c r="P221" s="36"/>
      <c r="Q221" s="36"/>
      <c r="R221" s="36">
        <v>24</v>
      </c>
      <c r="S221" s="36"/>
      <c r="T221" s="36"/>
      <c r="U221" s="36"/>
      <c r="V221" s="36"/>
      <c r="W221" s="36"/>
      <c r="X221" s="36"/>
      <c r="Y221" s="12"/>
      <c r="Z221" s="12"/>
    </row>
    <row r="222" spans="1:26" x14ac:dyDescent="0.25">
      <c r="A222" s="20">
        <v>43299</v>
      </c>
      <c r="B222" s="77">
        <v>43369</v>
      </c>
      <c r="C222" s="16" t="s">
        <v>1742</v>
      </c>
      <c r="D222" s="34" t="s">
        <v>443</v>
      </c>
      <c r="E222" s="34" t="s">
        <v>68</v>
      </c>
      <c r="F222" s="36"/>
      <c r="G222" s="36"/>
      <c r="H222" s="36"/>
      <c r="I222" s="36">
        <v>3.51533691151295</v>
      </c>
      <c r="J222" s="36"/>
      <c r="K222" s="36"/>
      <c r="L222" s="36"/>
      <c r="M222" s="36"/>
      <c r="N222" s="36"/>
      <c r="O222" s="36"/>
      <c r="P222" s="36"/>
      <c r="Q222" s="36"/>
      <c r="R222" s="36">
        <v>3</v>
      </c>
      <c r="S222" s="36"/>
      <c r="T222" s="36"/>
      <c r="U222" s="36"/>
      <c r="V222" s="36"/>
      <c r="W222" s="36"/>
      <c r="X222" s="36"/>
      <c r="Y222" s="12"/>
      <c r="Z222" s="12"/>
    </row>
    <row r="223" spans="1:26" x14ac:dyDescent="0.25">
      <c r="A223" s="20">
        <v>43299</v>
      </c>
      <c r="B223" s="77">
        <v>43369</v>
      </c>
      <c r="C223" s="16" t="s">
        <v>1744</v>
      </c>
      <c r="D223" s="34" t="s">
        <v>443</v>
      </c>
      <c r="E223" s="34" t="s">
        <v>68</v>
      </c>
      <c r="F223" s="36"/>
      <c r="G223" s="36"/>
      <c r="H223" s="36"/>
      <c r="I223" s="36">
        <v>24.60735838059065</v>
      </c>
      <c r="J223" s="36"/>
      <c r="K223" s="36"/>
      <c r="L223" s="36"/>
      <c r="M223" s="36"/>
      <c r="N223" s="36"/>
      <c r="O223" s="36"/>
      <c r="P223" s="36"/>
      <c r="Q223" s="36"/>
      <c r="R223" s="36">
        <v>21</v>
      </c>
      <c r="S223" s="36"/>
      <c r="T223" s="36"/>
      <c r="U223" s="36"/>
      <c r="V223" s="36"/>
      <c r="W223" s="36"/>
      <c r="X223" s="36"/>
      <c r="Y223" s="12"/>
      <c r="Z223" s="12"/>
    </row>
    <row r="224" spans="1:26" x14ac:dyDescent="0.25">
      <c r="A224" s="20">
        <v>43299</v>
      </c>
      <c r="B224" s="77">
        <v>43418</v>
      </c>
      <c r="C224" s="16" t="s">
        <v>1580</v>
      </c>
      <c r="D224" s="34" t="s">
        <v>444</v>
      </c>
      <c r="E224" s="34" t="s">
        <v>106</v>
      </c>
      <c r="F224" s="36"/>
      <c r="G224" s="36"/>
      <c r="H224" s="36"/>
      <c r="I224" s="36"/>
      <c r="J224" s="36"/>
      <c r="K224" s="36">
        <v>172.85696116217272</v>
      </c>
      <c r="L224" s="36"/>
      <c r="M224" s="36"/>
      <c r="N224" s="36"/>
      <c r="O224" s="36"/>
      <c r="P224" s="36"/>
      <c r="Q224" s="36"/>
      <c r="R224" s="36"/>
      <c r="S224" s="36"/>
      <c r="T224" s="36">
        <v>360</v>
      </c>
      <c r="U224" s="36"/>
      <c r="V224" s="36"/>
      <c r="W224" s="36"/>
      <c r="X224" s="36"/>
      <c r="Y224" s="12"/>
      <c r="Z224" s="12"/>
    </row>
    <row r="225" spans="1:26" x14ac:dyDescent="0.25">
      <c r="A225" s="20">
        <v>43300</v>
      </c>
      <c r="B225" s="77">
        <v>43385</v>
      </c>
      <c r="C225" s="16" t="s">
        <v>1617</v>
      </c>
      <c r="D225" s="34" t="s">
        <v>449</v>
      </c>
      <c r="E225" s="34" t="s">
        <v>321</v>
      </c>
      <c r="F225" s="36"/>
      <c r="G225" s="36"/>
      <c r="H225" s="36"/>
      <c r="I225" s="36"/>
      <c r="J225" s="36"/>
      <c r="K225" s="36">
        <v>38.275261992750487</v>
      </c>
      <c r="L225" s="36"/>
      <c r="M225" s="36"/>
      <c r="N225" s="36"/>
      <c r="O225" s="36"/>
      <c r="P225" s="36"/>
      <c r="Q225" s="36"/>
      <c r="R225" s="36"/>
      <c r="S225" s="36"/>
      <c r="T225" s="36">
        <v>50</v>
      </c>
      <c r="U225" s="36"/>
      <c r="V225" s="36"/>
      <c r="W225" s="36"/>
      <c r="X225" s="36"/>
      <c r="Y225" s="12"/>
      <c r="Z225" s="12"/>
    </row>
    <row r="226" spans="1:26" x14ac:dyDescent="0.25">
      <c r="A226" s="20">
        <v>43300</v>
      </c>
      <c r="B226" s="77">
        <v>43406</v>
      </c>
      <c r="C226" s="16" t="s">
        <v>1648</v>
      </c>
      <c r="D226" s="34" t="s">
        <v>462</v>
      </c>
      <c r="E226" s="34" t="s">
        <v>51</v>
      </c>
      <c r="F226" s="36"/>
      <c r="G226" s="36"/>
      <c r="H226" s="36"/>
      <c r="I226" s="36"/>
      <c r="J226" s="36"/>
      <c r="K226" s="36"/>
      <c r="L226" s="36"/>
      <c r="M226" s="36"/>
      <c r="N226" s="36">
        <v>14.38181709271403</v>
      </c>
      <c r="O226" s="36"/>
      <c r="P226" s="36"/>
      <c r="Q226" s="36"/>
      <c r="R226" s="36"/>
      <c r="S226" s="36"/>
      <c r="T226" s="36"/>
      <c r="U226" s="36"/>
      <c r="V226" s="36"/>
      <c r="W226" s="36">
        <v>18</v>
      </c>
      <c r="X226" s="36"/>
      <c r="Y226" s="12"/>
      <c r="Z226" s="12"/>
    </row>
    <row r="227" spans="1:26" x14ac:dyDescent="0.25">
      <c r="A227" s="20">
        <v>43300</v>
      </c>
      <c r="B227" s="77">
        <v>43406</v>
      </c>
      <c r="C227" s="16" t="s">
        <v>1663</v>
      </c>
      <c r="D227" s="34" t="s">
        <v>462</v>
      </c>
      <c r="E227" s="34" t="s">
        <v>51</v>
      </c>
      <c r="F227" s="36"/>
      <c r="G227" s="36"/>
      <c r="H227" s="36"/>
      <c r="I227" s="36"/>
      <c r="J227" s="36"/>
      <c r="K227" s="36"/>
      <c r="L227" s="36"/>
      <c r="M227" s="36"/>
      <c r="N227" s="36">
        <v>18.853284880299299</v>
      </c>
      <c r="O227" s="36"/>
      <c r="P227" s="36"/>
      <c r="Q227" s="36"/>
      <c r="R227" s="36"/>
      <c r="S227" s="36"/>
      <c r="T227" s="36"/>
      <c r="U227" s="36"/>
      <c r="V227" s="36"/>
      <c r="W227" s="36">
        <v>20</v>
      </c>
      <c r="X227" s="36"/>
      <c r="Y227" s="12"/>
      <c r="Z227" s="12"/>
    </row>
    <row r="228" spans="1:26" x14ac:dyDescent="0.25">
      <c r="A228" s="20">
        <v>43300</v>
      </c>
      <c r="B228" s="77">
        <v>43406</v>
      </c>
      <c r="C228" s="16" t="s">
        <v>1702</v>
      </c>
      <c r="D228" s="34" t="s">
        <v>462</v>
      </c>
      <c r="E228" s="34" t="s">
        <v>51</v>
      </c>
      <c r="F228" s="36"/>
      <c r="G228" s="36"/>
      <c r="H228" s="36"/>
      <c r="I228" s="36"/>
      <c r="J228" s="36"/>
      <c r="K228" s="36"/>
      <c r="L228" s="36"/>
      <c r="M228" s="36"/>
      <c r="N228" s="36">
        <v>21.092931376649144</v>
      </c>
      <c r="O228" s="36"/>
      <c r="P228" s="36"/>
      <c r="Q228" s="36"/>
      <c r="R228" s="36"/>
      <c r="S228" s="36"/>
      <c r="T228" s="36"/>
      <c r="U228" s="36"/>
      <c r="V228" s="36"/>
      <c r="W228" s="36">
        <v>22</v>
      </c>
      <c r="X228" s="36"/>
      <c r="Y228" s="12"/>
      <c r="Z228" s="12"/>
    </row>
    <row r="229" spans="1:26" x14ac:dyDescent="0.25">
      <c r="A229" s="20">
        <v>43300</v>
      </c>
      <c r="B229" s="77">
        <v>43406</v>
      </c>
      <c r="C229" s="16" t="s">
        <v>1715</v>
      </c>
      <c r="D229" s="34" t="s">
        <v>462</v>
      </c>
      <c r="E229" s="34" t="s">
        <v>51</v>
      </c>
      <c r="F229" s="36"/>
      <c r="G229" s="36"/>
      <c r="H229" s="36"/>
      <c r="I229" s="36"/>
      <c r="J229" s="36"/>
      <c r="K229" s="36"/>
      <c r="L229" s="36"/>
      <c r="M229" s="36"/>
      <c r="N229" s="36">
        <v>172.57852944531118</v>
      </c>
      <c r="O229" s="36"/>
      <c r="P229" s="36"/>
      <c r="Q229" s="36"/>
      <c r="R229" s="36"/>
      <c r="S229" s="36"/>
      <c r="T229" s="36"/>
      <c r="U229" s="36"/>
      <c r="V229" s="36"/>
      <c r="W229" s="36">
        <v>180</v>
      </c>
      <c r="X229" s="36"/>
      <c r="Y229" s="12"/>
      <c r="Z229" s="12"/>
    </row>
    <row r="230" spans="1:26" x14ac:dyDescent="0.25">
      <c r="A230" s="20">
        <v>43301</v>
      </c>
      <c r="B230" s="77">
        <v>43388</v>
      </c>
      <c r="C230" s="16" t="s">
        <v>1686</v>
      </c>
      <c r="D230" s="34" t="s">
        <v>452</v>
      </c>
      <c r="E230" s="34" t="s">
        <v>453</v>
      </c>
      <c r="F230" s="36"/>
      <c r="G230" s="36"/>
      <c r="H230" s="36"/>
      <c r="I230" s="36"/>
      <c r="J230" s="36"/>
      <c r="K230" s="36"/>
      <c r="L230" s="36">
        <v>21.416312527539986</v>
      </c>
      <c r="M230" s="36"/>
      <c r="N230" s="36"/>
      <c r="O230" s="36"/>
      <c r="P230" s="36"/>
      <c r="Q230" s="36"/>
      <c r="R230" s="36"/>
      <c r="S230" s="36"/>
      <c r="T230" s="36"/>
      <c r="U230" s="36">
        <v>18</v>
      </c>
      <c r="V230" s="36"/>
      <c r="W230" s="36"/>
      <c r="X230" s="36"/>
      <c r="Y230" s="12"/>
      <c r="Z230" s="12"/>
    </row>
    <row r="231" spans="1:26" x14ac:dyDescent="0.25">
      <c r="A231" s="20">
        <v>43301</v>
      </c>
      <c r="B231" s="77">
        <v>43381</v>
      </c>
      <c r="C231" s="16" t="s">
        <v>1708</v>
      </c>
      <c r="D231" s="34" t="s">
        <v>458</v>
      </c>
      <c r="E231" s="34" t="s">
        <v>459</v>
      </c>
      <c r="F231" s="36"/>
      <c r="G231" s="36"/>
      <c r="H231" s="36"/>
      <c r="I231" s="36"/>
      <c r="J231" s="36"/>
      <c r="K231" s="36">
        <v>3.1664783486216974</v>
      </c>
      <c r="L231" s="36"/>
      <c r="M231" s="36"/>
      <c r="N231" s="36"/>
      <c r="O231" s="36"/>
      <c r="P231" s="36"/>
      <c r="Q231" s="36"/>
      <c r="R231" s="36"/>
      <c r="S231" s="36"/>
      <c r="T231" s="36">
        <v>2</v>
      </c>
      <c r="U231" s="36"/>
      <c r="V231" s="36"/>
      <c r="W231" s="36"/>
      <c r="X231" s="36"/>
      <c r="Y231" s="12"/>
      <c r="Z231" s="12"/>
    </row>
    <row r="232" spans="1:26" x14ac:dyDescent="0.25">
      <c r="A232" s="20">
        <v>43305</v>
      </c>
      <c r="B232" s="77">
        <v>43389</v>
      </c>
      <c r="C232" s="16" t="s">
        <v>1723</v>
      </c>
      <c r="D232" s="34" t="s">
        <v>465</v>
      </c>
      <c r="E232" s="34" t="s">
        <v>334</v>
      </c>
      <c r="F232" s="36"/>
      <c r="G232" s="36"/>
      <c r="H232" s="36"/>
      <c r="I232" s="36"/>
      <c r="J232" s="36"/>
      <c r="K232" s="36"/>
      <c r="L232" s="36">
        <v>22.067533376421757</v>
      </c>
      <c r="M232" s="36"/>
      <c r="N232" s="36"/>
      <c r="O232" s="36"/>
      <c r="P232" s="36"/>
      <c r="Q232" s="36"/>
      <c r="R232" s="36"/>
      <c r="S232" s="36"/>
      <c r="T232" s="36"/>
      <c r="U232" s="36">
        <v>25</v>
      </c>
      <c r="V232" s="36"/>
      <c r="W232" s="36"/>
      <c r="X232" s="36"/>
      <c r="Y232" s="12"/>
      <c r="Z232" s="12"/>
    </row>
    <row r="233" spans="1:26" x14ac:dyDescent="0.25">
      <c r="A233" s="20">
        <v>43305</v>
      </c>
      <c r="B233" s="77">
        <v>43381</v>
      </c>
      <c r="C233" s="16" t="s">
        <v>1757</v>
      </c>
      <c r="D233" s="34" t="s">
        <v>464</v>
      </c>
      <c r="E233" s="34" t="s">
        <v>95</v>
      </c>
      <c r="F233" s="36"/>
      <c r="G233" s="36"/>
      <c r="H233" s="36"/>
      <c r="I233" s="36"/>
      <c r="J233" s="36">
        <v>14.784178220806131</v>
      </c>
      <c r="K233" s="36"/>
      <c r="L233" s="36"/>
      <c r="M233" s="36"/>
      <c r="N233" s="36"/>
      <c r="O233" s="36"/>
      <c r="P233" s="36"/>
      <c r="Q233" s="36"/>
      <c r="R233" s="36"/>
      <c r="S233" s="36">
        <v>12</v>
      </c>
      <c r="T233" s="36"/>
      <c r="U233" s="36"/>
      <c r="V233" s="36"/>
      <c r="W233" s="36"/>
      <c r="X233" s="36"/>
      <c r="Y233" s="12"/>
      <c r="Z233" s="12"/>
    </row>
    <row r="234" spans="1:26" x14ac:dyDescent="0.25">
      <c r="A234" s="20">
        <v>43306</v>
      </c>
      <c r="B234" s="77">
        <v>43383</v>
      </c>
      <c r="C234" s="16" t="s">
        <v>1648</v>
      </c>
      <c r="D234" s="34" t="s">
        <v>470</v>
      </c>
      <c r="E234" s="34" t="s">
        <v>25</v>
      </c>
      <c r="F234" s="36"/>
      <c r="G234" s="36"/>
      <c r="H234" s="36"/>
      <c r="I234" s="36"/>
      <c r="J234" s="36"/>
      <c r="K234" s="36">
        <v>3.756098454916772</v>
      </c>
      <c r="L234" s="36"/>
      <c r="M234" s="36"/>
      <c r="N234" s="36"/>
      <c r="O234" s="36"/>
      <c r="P234" s="36"/>
      <c r="Q234" s="36"/>
      <c r="R234" s="36"/>
      <c r="S234" s="36"/>
      <c r="T234" s="36">
        <v>3</v>
      </c>
      <c r="U234" s="36"/>
      <c r="V234" s="36"/>
      <c r="W234" s="36"/>
      <c r="X234" s="36"/>
      <c r="Y234" s="12"/>
      <c r="Z234" s="12"/>
    </row>
    <row r="235" spans="1:26" x14ac:dyDescent="0.25">
      <c r="A235" s="20">
        <v>43306</v>
      </c>
      <c r="B235" s="77">
        <v>43384</v>
      </c>
      <c r="C235" s="16" t="s">
        <v>1743</v>
      </c>
      <c r="D235" s="34" t="s">
        <v>471</v>
      </c>
      <c r="E235" s="34" t="s">
        <v>49</v>
      </c>
      <c r="F235" s="36"/>
      <c r="G235" s="36"/>
      <c r="H235" s="36"/>
      <c r="I235" s="36"/>
      <c r="J235" s="36"/>
      <c r="K235" s="36">
        <v>28.1226952921036</v>
      </c>
      <c r="L235" s="36"/>
      <c r="M235" s="36"/>
      <c r="N235" s="36"/>
      <c r="O235" s="36"/>
      <c r="P235" s="36"/>
      <c r="Q235" s="36"/>
      <c r="R235" s="36"/>
      <c r="S235" s="36"/>
      <c r="T235" s="36">
        <v>24</v>
      </c>
      <c r="U235" s="36"/>
      <c r="V235" s="36"/>
      <c r="W235" s="36"/>
      <c r="X235" s="36"/>
      <c r="Y235" s="12"/>
      <c r="Z235" s="12"/>
    </row>
    <row r="236" spans="1:26" x14ac:dyDescent="0.25">
      <c r="A236" s="20">
        <v>43308</v>
      </c>
      <c r="B236" s="77">
        <v>43367</v>
      </c>
      <c r="C236" s="16" t="s">
        <v>1728</v>
      </c>
      <c r="D236" s="34" t="s">
        <v>474</v>
      </c>
      <c r="E236" s="34" t="s">
        <v>432</v>
      </c>
      <c r="F236" s="36"/>
      <c r="G236" s="36"/>
      <c r="H236" s="36"/>
      <c r="I236" s="36">
        <v>3.3568310125675764</v>
      </c>
      <c r="J236" s="36"/>
      <c r="K236" s="36"/>
      <c r="L236" s="36"/>
      <c r="M236" s="36"/>
      <c r="N236" s="36"/>
      <c r="O236" s="36"/>
      <c r="P236" s="36"/>
      <c r="Q236" s="36"/>
      <c r="R236" s="36">
        <v>2</v>
      </c>
      <c r="S236" s="36"/>
      <c r="T236" s="36"/>
      <c r="U236" s="36"/>
      <c r="V236" s="36"/>
      <c r="W236" s="36"/>
      <c r="X236" s="36"/>
      <c r="Y236" s="12"/>
      <c r="Z236" s="12"/>
    </row>
    <row r="237" spans="1:26" x14ac:dyDescent="0.25">
      <c r="A237" s="20">
        <v>43308</v>
      </c>
      <c r="B237" s="77">
        <v>43367</v>
      </c>
      <c r="C237" s="16" t="s">
        <v>1689</v>
      </c>
      <c r="D237" s="34" t="s">
        <v>491</v>
      </c>
      <c r="E237" s="34" t="s">
        <v>119</v>
      </c>
      <c r="F237" s="36"/>
      <c r="G237" s="36"/>
      <c r="H237" s="36"/>
      <c r="I237" s="36">
        <v>1.5077168458810781</v>
      </c>
      <c r="J237" s="36"/>
      <c r="K237" s="36"/>
      <c r="L237" s="36"/>
      <c r="M237" s="36"/>
      <c r="N237" s="36"/>
      <c r="O237" s="36"/>
      <c r="P237" s="36"/>
      <c r="Q237" s="36"/>
      <c r="R237" s="36">
        <v>1</v>
      </c>
      <c r="S237" s="36"/>
      <c r="T237" s="36"/>
      <c r="U237" s="36"/>
      <c r="V237" s="36"/>
      <c r="W237" s="36"/>
      <c r="X237" s="36"/>
      <c r="Y237" s="12"/>
      <c r="Z237" s="12"/>
    </row>
    <row r="238" spans="1:26" x14ac:dyDescent="0.25">
      <c r="A238" s="20">
        <v>43308</v>
      </c>
      <c r="B238" s="77">
        <v>43367</v>
      </c>
      <c r="C238" s="16" t="s">
        <v>1690</v>
      </c>
      <c r="D238" s="34" t="s">
        <v>491</v>
      </c>
      <c r="E238" s="34" t="s">
        <v>119</v>
      </c>
      <c r="F238" s="36"/>
      <c r="G238" s="36"/>
      <c r="H238" s="36"/>
      <c r="I238" s="36">
        <v>1.5077168458810781</v>
      </c>
      <c r="J238" s="36"/>
      <c r="K238" s="36"/>
      <c r="L238" s="36"/>
      <c r="M238" s="36"/>
      <c r="N238" s="36"/>
      <c r="O238" s="36"/>
      <c r="P238" s="36"/>
      <c r="Q238" s="36"/>
      <c r="R238" s="36">
        <v>1</v>
      </c>
      <c r="S238" s="36"/>
      <c r="T238" s="36"/>
      <c r="U238" s="36"/>
      <c r="V238" s="36"/>
      <c r="W238" s="36"/>
      <c r="X238" s="36"/>
      <c r="Y238" s="12"/>
      <c r="Z238" s="12"/>
    </row>
    <row r="239" spans="1:26" x14ac:dyDescent="0.25">
      <c r="A239" s="20">
        <v>43308</v>
      </c>
      <c r="B239" s="77">
        <v>43384</v>
      </c>
      <c r="C239" s="16" t="s">
        <v>1627</v>
      </c>
      <c r="D239" s="34" t="s">
        <v>501</v>
      </c>
      <c r="E239" s="34" t="s">
        <v>502</v>
      </c>
      <c r="F239" s="36"/>
      <c r="G239" s="36"/>
      <c r="H239" s="36"/>
      <c r="I239" s="36"/>
      <c r="J239" s="36"/>
      <c r="K239" s="36">
        <v>5.3825582388711632</v>
      </c>
      <c r="L239" s="36"/>
      <c r="M239" s="36"/>
      <c r="N239" s="36"/>
      <c r="O239" s="36"/>
      <c r="P239" s="36"/>
      <c r="Q239" s="36"/>
      <c r="R239" s="36"/>
      <c r="S239" s="36"/>
      <c r="T239" s="36">
        <v>5</v>
      </c>
      <c r="U239" s="36"/>
      <c r="V239" s="36"/>
      <c r="W239" s="36"/>
      <c r="X239" s="36"/>
      <c r="Y239" s="12"/>
      <c r="Z239" s="12"/>
    </row>
    <row r="240" spans="1:26" x14ac:dyDescent="0.25">
      <c r="A240" s="20">
        <v>43308</v>
      </c>
      <c r="B240" s="77">
        <v>43368</v>
      </c>
      <c r="C240" s="16" t="s">
        <v>1594</v>
      </c>
      <c r="D240" s="34" t="s">
        <v>494</v>
      </c>
      <c r="E240" s="34" t="s">
        <v>495</v>
      </c>
      <c r="F240" s="36"/>
      <c r="G240" s="36"/>
      <c r="H240" s="36"/>
      <c r="I240" s="36">
        <v>0.90808775630013039</v>
      </c>
      <c r="J240" s="36"/>
      <c r="K240" s="36"/>
      <c r="L240" s="36"/>
      <c r="M240" s="36"/>
      <c r="N240" s="36"/>
      <c r="O240" s="36"/>
      <c r="P240" s="36"/>
      <c r="Q240" s="36"/>
      <c r="R240" s="36">
        <v>1</v>
      </c>
      <c r="S240" s="36"/>
      <c r="T240" s="36"/>
      <c r="U240" s="36"/>
      <c r="V240" s="36"/>
      <c r="W240" s="36"/>
      <c r="X240" s="36"/>
      <c r="Y240" s="12"/>
      <c r="Z240" s="12"/>
    </row>
    <row r="241" spans="1:26" x14ac:dyDescent="0.25">
      <c r="A241" s="20">
        <v>43308</v>
      </c>
      <c r="B241" s="77">
        <v>43371</v>
      </c>
      <c r="C241" s="16" t="s">
        <v>1730</v>
      </c>
      <c r="D241" s="34" t="s">
        <v>496</v>
      </c>
      <c r="E241" s="34" t="s">
        <v>497</v>
      </c>
      <c r="F241" s="36"/>
      <c r="G241" s="36"/>
      <c r="H241" s="36"/>
      <c r="I241" s="36">
        <v>8.0613261291994043</v>
      </c>
      <c r="J241" s="36"/>
      <c r="K241" s="36"/>
      <c r="L241" s="36"/>
      <c r="M241" s="36"/>
      <c r="N241" s="36"/>
      <c r="O241" s="36"/>
      <c r="P241" s="36"/>
      <c r="Q241" s="36"/>
      <c r="R241" s="36">
        <v>5</v>
      </c>
      <c r="S241" s="36"/>
      <c r="T241" s="36"/>
      <c r="U241" s="36"/>
      <c r="V241" s="36"/>
      <c r="W241" s="36"/>
      <c r="X241" s="36"/>
      <c r="Y241" s="12"/>
      <c r="Z241" s="12"/>
    </row>
    <row r="242" spans="1:26" x14ac:dyDescent="0.25">
      <c r="A242" s="20">
        <v>43308</v>
      </c>
      <c r="B242" s="77">
        <v>43355</v>
      </c>
      <c r="C242" s="16" t="s">
        <v>1730</v>
      </c>
      <c r="D242" s="34" t="s">
        <v>487</v>
      </c>
      <c r="E242" s="34" t="s">
        <v>488</v>
      </c>
      <c r="F242" s="36"/>
      <c r="G242" s="36">
        <v>3.2245304516797617</v>
      </c>
      <c r="H242" s="36"/>
      <c r="I242" s="36"/>
      <c r="J242" s="36"/>
      <c r="K242" s="36"/>
      <c r="L242" s="36"/>
      <c r="M242" s="36"/>
      <c r="N242" s="36"/>
      <c r="O242" s="36"/>
      <c r="P242" s="36">
        <v>2</v>
      </c>
      <c r="Q242" s="36"/>
      <c r="R242" s="36"/>
      <c r="S242" s="36"/>
      <c r="T242" s="36"/>
      <c r="U242" s="36"/>
      <c r="V242" s="36"/>
      <c r="W242" s="36"/>
      <c r="X242" s="36"/>
      <c r="Y242" s="12"/>
      <c r="Z242" s="12"/>
    </row>
    <row r="243" spans="1:26" x14ac:dyDescent="0.25">
      <c r="A243" s="20">
        <v>43308</v>
      </c>
      <c r="B243" s="77">
        <v>43369</v>
      </c>
      <c r="C243" s="16" t="s">
        <v>1731</v>
      </c>
      <c r="D243" s="34" t="s">
        <v>489</v>
      </c>
      <c r="E243" s="34" t="s">
        <v>490</v>
      </c>
      <c r="F243" s="36"/>
      <c r="G243" s="36"/>
      <c r="H243" s="36"/>
      <c r="I243" s="36">
        <v>6.4490609033595234</v>
      </c>
      <c r="J243" s="36"/>
      <c r="K243" s="36"/>
      <c r="L243" s="36"/>
      <c r="M243" s="36"/>
      <c r="N243" s="36"/>
      <c r="O243" s="36"/>
      <c r="P243" s="36"/>
      <c r="Q243" s="36"/>
      <c r="R243" s="36">
        <v>4</v>
      </c>
      <c r="S243" s="36"/>
      <c r="T243" s="36"/>
      <c r="U243" s="36"/>
      <c r="V243" s="36"/>
      <c r="W243" s="36"/>
      <c r="X243" s="36"/>
      <c r="Y243" s="12"/>
      <c r="Z243" s="12"/>
    </row>
    <row r="244" spans="1:26" x14ac:dyDescent="0.25">
      <c r="A244" s="20">
        <v>43308</v>
      </c>
      <c r="B244" s="77">
        <v>43382</v>
      </c>
      <c r="C244" s="16" t="s">
        <v>1695</v>
      </c>
      <c r="D244" s="34" t="s">
        <v>498</v>
      </c>
      <c r="E244" s="34" t="s">
        <v>499</v>
      </c>
      <c r="F244" s="36"/>
      <c r="G244" s="36"/>
      <c r="H244" s="36"/>
      <c r="I244" s="36"/>
      <c r="J244" s="36"/>
      <c r="K244" s="36">
        <v>3.2292619710512653</v>
      </c>
      <c r="L244" s="36"/>
      <c r="M244" s="36"/>
      <c r="N244" s="36"/>
      <c r="O244" s="36"/>
      <c r="P244" s="36"/>
      <c r="Q244" s="36"/>
      <c r="R244" s="36"/>
      <c r="S244" s="36"/>
      <c r="T244" s="36">
        <v>2</v>
      </c>
      <c r="U244" s="36"/>
      <c r="V244" s="36"/>
      <c r="W244" s="36"/>
      <c r="X244" s="36"/>
      <c r="Y244" s="12"/>
      <c r="Z244" s="12"/>
    </row>
    <row r="245" spans="1:26" x14ac:dyDescent="0.25">
      <c r="A245" s="20">
        <v>43308</v>
      </c>
      <c r="B245" s="77">
        <v>43382</v>
      </c>
      <c r="C245" s="16" t="s">
        <v>1695</v>
      </c>
      <c r="D245" s="34" t="s">
        <v>500</v>
      </c>
      <c r="E245" s="34" t="s">
        <v>413</v>
      </c>
      <c r="F245" s="36"/>
      <c r="G245" s="36"/>
      <c r="H245" s="36"/>
      <c r="I245" s="36"/>
      <c r="J245" s="36"/>
      <c r="K245" s="36">
        <v>12.917047884205061</v>
      </c>
      <c r="L245" s="36"/>
      <c r="M245" s="36"/>
      <c r="N245" s="36"/>
      <c r="O245" s="36"/>
      <c r="P245" s="36"/>
      <c r="Q245" s="36"/>
      <c r="R245" s="36"/>
      <c r="S245" s="36"/>
      <c r="T245" s="36">
        <v>8</v>
      </c>
      <c r="U245" s="36"/>
      <c r="V245" s="36"/>
      <c r="W245" s="36"/>
      <c r="X245" s="36"/>
      <c r="Y245" s="12"/>
      <c r="Z245" s="12"/>
    </row>
    <row r="246" spans="1:26" x14ac:dyDescent="0.25">
      <c r="A246" s="20">
        <v>43308</v>
      </c>
      <c r="B246" s="77">
        <v>43367</v>
      </c>
      <c r="C246" s="16" t="s">
        <v>1603</v>
      </c>
      <c r="D246" s="34" t="s">
        <v>493</v>
      </c>
      <c r="E246" s="34" t="s">
        <v>25</v>
      </c>
      <c r="F246" s="36"/>
      <c r="G246" s="36"/>
      <c r="H246" s="36"/>
      <c r="I246" s="36">
        <v>1.8358295161434299</v>
      </c>
      <c r="J246" s="36"/>
      <c r="K246" s="36"/>
      <c r="L246" s="36"/>
      <c r="M246" s="36"/>
      <c r="N246" s="36"/>
      <c r="O246" s="36"/>
      <c r="P246" s="36"/>
      <c r="Q246" s="36"/>
      <c r="R246" s="36">
        <v>2</v>
      </c>
      <c r="S246" s="36"/>
      <c r="T246" s="36"/>
      <c r="U246" s="36"/>
      <c r="V246" s="36"/>
      <c r="W246" s="36"/>
      <c r="X246" s="36"/>
      <c r="Y246" s="12"/>
      <c r="Z246" s="12"/>
    </row>
    <row r="247" spans="1:26" x14ac:dyDescent="0.25">
      <c r="A247" s="20">
        <v>43311</v>
      </c>
      <c r="B247" s="77">
        <v>43382</v>
      </c>
      <c r="C247" s="16" t="s">
        <v>1607</v>
      </c>
      <c r="D247" s="34" t="s">
        <v>526</v>
      </c>
      <c r="E247" s="34" t="s">
        <v>375</v>
      </c>
      <c r="F247" s="36"/>
      <c r="G247" s="36"/>
      <c r="H247" s="36"/>
      <c r="I247" s="36"/>
      <c r="J247" s="36"/>
      <c r="K247" s="36">
        <v>6.8406851221085985</v>
      </c>
      <c r="L247" s="36"/>
      <c r="M247" s="36"/>
      <c r="N247" s="36"/>
      <c r="O247" s="36"/>
      <c r="P247" s="36"/>
      <c r="Q247" s="36"/>
      <c r="R247" s="36"/>
      <c r="S247" s="36"/>
      <c r="T247" s="36">
        <v>7</v>
      </c>
      <c r="U247" s="36"/>
      <c r="V247" s="36"/>
      <c r="W247" s="36"/>
      <c r="X247" s="36"/>
      <c r="Y247" s="12"/>
      <c r="Z247" s="12"/>
    </row>
    <row r="248" spans="1:26" x14ac:dyDescent="0.25">
      <c r="A248" s="20">
        <v>43313</v>
      </c>
      <c r="B248" s="77">
        <v>43383</v>
      </c>
      <c r="C248" s="16" t="s">
        <v>1702</v>
      </c>
      <c r="D248" s="34" t="s">
        <v>536</v>
      </c>
      <c r="E248" s="34" t="s">
        <v>537</v>
      </c>
      <c r="F248" s="36"/>
      <c r="G248" s="36"/>
      <c r="H248" s="36"/>
      <c r="I248" s="36"/>
      <c r="J248" s="36"/>
      <c r="K248" s="36">
        <v>3.0969614101634511</v>
      </c>
      <c r="L248" s="36"/>
      <c r="M248" s="36"/>
      <c r="N248" s="36"/>
      <c r="O248" s="36"/>
      <c r="P248" s="36"/>
      <c r="Q248" s="36"/>
      <c r="R248" s="36"/>
      <c r="S248" s="36"/>
      <c r="T248" s="36">
        <v>2</v>
      </c>
      <c r="U248" s="36"/>
      <c r="V248" s="36"/>
      <c r="W248" s="36"/>
      <c r="X248" s="36"/>
      <c r="Y248" s="12"/>
      <c r="Z248" s="12"/>
    </row>
    <row r="249" spans="1:26" x14ac:dyDescent="0.25">
      <c r="A249" s="20">
        <v>43313</v>
      </c>
      <c r="B249" s="77">
        <v>43381</v>
      </c>
      <c r="C249" s="16" t="s">
        <v>1632</v>
      </c>
      <c r="D249" s="34" t="s">
        <v>534</v>
      </c>
      <c r="E249" s="34" t="s">
        <v>535</v>
      </c>
      <c r="F249" s="36"/>
      <c r="G249" s="36"/>
      <c r="H249" s="36"/>
      <c r="I249" s="36"/>
      <c r="J249" s="36"/>
      <c r="K249" s="36">
        <v>1.0396603911307907</v>
      </c>
      <c r="L249" s="36"/>
      <c r="M249" s="36"/>
      <c r="N249" s="36"/>
      <c r="O249" s="36"/>
      <c r="P249" s="36"/>
      <c r="Q249" s="36"/>
      <c r="R249" s="36"/>
      <c r="S249" s="36"/>
      <c r="T249" s="36">
        <v>1</v>
      </c>
      <c r="U249" s="36"/>
      <c r="V249" s="36"/>
      <c r="W249" s="36"/>
      <c r="X249" s="36"/>
      <c r="Y249" s="12"/>
      <c r="Z249" s="12"/>
    </row>
    <row r="250" spans="1:26" x14ac:dyDescent="0.25">
      <c r="A250" s="20">
        <v>43313</v>
      </c>
      <c r="B250" s="77">
        <v>43360</v>
      </c>
      <c r="C250" s="16" t="s">
        <v>1648</v>
      </c>
      <c r="D250" s="34" t="s">
        <v>532</v>
      </c>
      <c r="E250" s="34" t="s">
        <v>533</v>
      </c>
      <c r="F250" s="36"/>
      <c r="G250" s="36"/>
      <c r="H250" s="36">
        <v>10.427540768736968</v>
      </c>
      <c r="I250" s="36"/>
      <c r="J250" s="36"/>
      <c r="K250" s="36"/>
      <c r="L250" s="36"/>
      <c r="M250" s="36"/>
      <c r="N250" s="36"/>
      <c r="O250" s="36"/>
      <c r="P250" s="36"/>
      <c r="Q250" s="36">
        <v>10</v>
      </c>
      <c r="R250" s="36"/>
      <c r="S250" s="36"/>
      <c r="T250" s="36"/>
      <c r="U250" s="36"/>
      <c r="V250" s="36"/>
      <c r="W250" s="36"/>
      <c r="X250" s="36"/>
      <c r="Y250" s="12"/>
      <c r="Z250" s="12"/>
    </row>
    <row r="251" spans="1:26" x14ac:dyDescent="0.25">
      <c r="A251" s="20">
        <v>43313</v>
      </c>
      <c r="B251" s="77">
        <v>43360</v>
      </c>
      <c r="C251" s="16" t="s">
        <v>1655</v>
      </c>
      <c r="D251" s="34" t="s">
        <v>532</v>
      </c>
      <c r="E251" s="34" t="s">
        <v>533</v>
      </c>
      <c r="F251" s="36"/>
      <c r="G251" s="36"/>
      <c r="H251" s="36">
        <v>9.3847866918632707</v>
      </c>
      <c r="I251" s="36"/>
      <c r="J251" s="36"/>
      <c r="K251" s="36"/>
      <c r="L251" s="36"/>
      <c r="M251" s="36"/>
      <c r="N251" s="36"/>
      <c r="O251" s="36"/>
      <c r="P251" s="36"/>
      <c r="Q251" s="36">
        <v>9</v>
      </c>
      <c r="R251" s="36"/>
      <c r="S251" s="36"/>
      <c r="T251" s="36"/>
      <c r="U251" s="36"/>
      <c r="V251" s="36"/>
      <c r="W251" s="36"/>
      <c r="X251" s="36"/>
      <c r="Y251" s="12"/>
      <c r="Z251" s="12"/>
    </row>
    <row r="252" spans="1:26" x14ac:dyDescent="0.25">
      <c r="A252" s="20">
        <v>43314</v>
      </c>
      <c r="B252" s="77">
        <v>43396</v>
      </c>
      <c r="C252" s="16" t="s">
        <v>1753</v>
      </c>
      <c r="D252" s="34" t="s">
        <v>558</v>
      </c>
      <c r="E252" s="34" t="s">
        <v>559</v>
      </c>
      <c r="F252" s="36"/>
      <c r="G252" s="36"/>
      <c r="H252" s="36"/>
      <c r="I252" s="36"/>
      <c r="J252" s="36"/>
      <c r="K252" s="36"/>
      <c r="L252" s="36"/>
      <c r="M252" s="36">
        <v>26.696688146138101</v>
      </c>
      <c r="N252" s="36"/>
      <c r="O252" s="36"/>
      <c r="P252" s="36"/>
      <c r="Q252" s="36"/>
      <c r="R252" s="36"/>
      <c r="S252" s="36"/>
      <c r="T252" s="36"/>
      <c r="U252" s="36"/>
      <c r="V252" s="36">
        <v>20</v>
      </c>
      <c r="W252" s="36"/>
      <c r="X252" s="36"/>
      <c r="Y252" s="12"/>
      <c r="Z252" s="12"/>
    </row>
    <row r="253" spans="1:26" x14ac:dyDescent="0.25">
      <c r="A253" s="20">
        <v>43314</v>
      </c>
      <c r="B253" s="77">
        <v>43398</v>
      </c>
      <c r="C253" s="16" t="s">
        <v>1672</v>
      </c>
      <c r="D253" s="34" t="s">
        <v>562</v>
      </c>
      <c r="E253" s="34" t="s">
        <v>563</v>
      </c>
      <c r="F253" s="36"/>
      <c r="G253" s="36"/>
      <c r="H253" s="36"/>
      <c r="I253" s="36"/>
      <c r="J253" s="36"/>
      <c r="K253" s="36"/>
      <c r="L253" s="36"/>
      <c r="M253" s="36">
        <v>2.974851814075798</v>
      </c>
      <c r="N253" s="36"/>
      <c r="O253" s="36"/>
      <c r="P253" s="36"/>
      <c r="Q253" s="36"/>
      <c r="R253" s="36"/>
      <c r="S253" s="36"/>
      <c r="T253" s="36"/>
      <c r="U253" s="36"/>
      <c r="V253" s="36">
        <v>2</v>
      </c>
      <c r="W253" s="36"/>
      <c r="X253" s="36"/>
      <c r="Y253" s="12"/>
      <c r="Z253" s="12"/>
    </row>
    <row r="254" spans="1:26" x14ac:dyDescent="0.25">
      <c r="A254" s="20">
        <v>43314</v>
      </c>
      <c r="B254" s="77">
        <v>43398</v>
      </c>
      <c r="C254" s="16" t="s">
        <v>1732</v>
      </c>
      <c r="D254" s="34" t="s">
        <v>564</v>
      </c>
      <c r="E254" s="34" t="s">
        <v>565</v>
      </c>
      <c r="F254" s="36"/>
      <c r="G254" s="36"/>
      <c r="H254" s="36"/>
      <c r="I254" s="36"/>
      <c r="J254" s="36"/>
      <c r="K254" s="36"/>
      <c r="L254" s="36"/>
      <c r="M254" s="36">
        <v>3.3457301401959714</v>
      </c>
      <c r="N254" s="36"/>
      <c r="O254" s="36"/>
      <c r="P254" s="36"/>
      <c r="Q254" s="36"/>
      <c r="R254" s="36"/>
      <c r="S254" s="36"/>
      <c r="T254" s="36"/>
      <c r="U254" s="36"/>
      <c r="V254" s="36">
        <v>2</v>
      </c>
      <c r="W254" s="36"/>
      <c r="X254" s="36"/>
      <c r="Y254" s="12"/>
      <c r="Z254" s="12"/>
    </row>
    <row r="255" spans="1:26" x14ac:dyDescent="0.25">
      <c r="A255" s="20">
        <v>43315</v>
      </c>
      <c r="B255" s="77">
        <v>43398</v>
      </c>
      <c r="C255" s="16" t="s">
        <v>1694</v>
      </c>
      <c r="D255" s="34" t="s">
        <v>566</v>
      </c>
      <c r="E255" s="34" t="s">
        <v>567</v>
      </c>
      <c r="F255" s="36"/>
      <c r="G255" s="36"/>
      <c r="H255" s="36"/>
      <c r="I255" s="36"/>
      <c r="J255" s="36"/>
      <c r="K255" s="36"/>
      <c r="L255" s="36"/>
      <c r="M255" s="36">
        <v>3.2292619710512653</v>
      </c>
      <c r="N255" s="36"/>
      <c r="O255" s="36"/>
      <c r="P255" s="36"/>
      <c r="Q255" s="36"/>
      <c r="R255" s="36"/>
      <c r="S255" s="36"/>
      <c r="T255" s="36"/>
      <c r="U255" s="36"/>
      <c r="V255" s="36">
        <v>2</v>
      </c>
      <c r="W255" s="36"/>
      <c r="X255" s="36"/>
      <c r="Y255" s="12"/>
      <c r="Z255" s="12"/>
    </row>
    <row r="256" spans="1:26" x14ac:dyDescent="0.25">
      <c r="A256" s="20">
        <v>43315</v>
      </c>
      <c r="B256" s="77">
        <v>43397</v>
      </c>
      <c r="C256" s="16" t="s">
        <v>1698</v>
      </c>
      <c r="D256" s="34" t="s">
        <v>560</v>
      </c>
      <c r="E256" s="34" t="s">
        <v>561</v>
      </c>
      <c r="F256" s="36"/>
      <c r="G256" s="36"/>
      <c r="H256" s="36"/>
      <c r="I256" s="36"/>
      <c r="J256" s="36"/>
      <c r="K256" s="36"/>
      <c r="L256" s="36"/>
      <c r="M256" s="36">
        <v>3.0969614101634511</v>
      </c>
      <c r="N256" s="36"/>
      <c r="O256" s="36"/>
      <c r="P256" s="36"/>
      <c r="Q256" s="36"/>
      <c r="R256" s="36"/>
      <c r="S256" s="36"/>
      <c r="T256" s="36"/>
      <c r="U256" s="36"/>
      <c r="V256" s="36">
        <v>2</v>
      </c>
      <c r="W256" s="36"/>
      <c r="X256" s="36"/>
      <c r="Y256" s="12"/>
      <c r="Z256" s="12"/>
    </row>
    <row r="257" spans="1:26" x14ac:dyDescent="0.25">
      <c r="A257" s="20">
        <v>43315</v>
      </c>
      <c r="B257" s="77">
        <v>43398</v>
      </c>
      <c r="C257" s="16" t="s">
        <v>1672</v>
      </c>
      <c r="D257" s="34" t="s">
        <v>568</v>
      </c>
      <c r="E257" s="34" t="s">
        <v>569</v>
      </c>
      <c r="F257" s="36"/>
      <c r="G257" s="36"/>
      <c r="H257" s="36"/>
      <c r="I257" s="36"/>
      <c r="J257" s="36"/>
      <c r="K257" s="36"/>
      <c r="L257" s="36"/>
      <c r="M257" s="36">
        <v>5.949703628151596</v>
      </c>
      <c r="N257" s="36"/>
      <c r="O257" s="36"/>
      <c r="P257" s="36"/>
      <c r="Q257" s="36"/>
      <c r="R257" s="36"/>
      <c r="S257" s="36"/>
      <c r="T257" s="36"/>
      <c r="U257" s="36"/>
      <c r="V257" s="36">
        <v>4</v>
      </c>
      <c r="W257" s="36"/>
      <c r="X257" s="36"/>
      <c r="Y257" s="12"/>
      <c r="Z257" s="12"/>
    </row>
    <row r="258" spans="1:26" x14ac:dyDescent="0.25">
      <c r="A258" s="20">
        <v>43315</v>
      </c>
      <c r="B258" s="77">
        <v>43398</v>
      </c>
      <c r="C258" s="16" t="s">
        <v>1761</v>
      </c>
      <c r="D258" s="34" t="s">
        <v>568</v>
      </c>
      <c r="E258" s="34" t="s">
        <v>569</v>
      </c>
      <c r="F258" s="36"/>
      <c r="G258" s="36"/>
      <c r="H258" s="36"/>
      <c r="I258" s="36"/>
      <c r="J258" s="36"/>
      <c r="K258" s="36"/>
      <c r="L258" s="36"/>
      <c r="M258" s="36">
        <v>2.974851814075798</v>
      </c>
      <c r="N258" s="36"/>
      <c r="O258" s="36"/>
      <c r="P258" s="36"/>
      <c r="Q258" s="36"/>
      <c r="R258" s="36"/>
      <c r="S258" s="36"/>
      <c r="T258" s="36"/>
      <c r="U258" s="36"/>
      <c r="V258" s="36">
        <v>2</v>
      </c>
      <c r="W258" s="36"/>
      <c r="X258" s="36"/>
      <c r="Y258" s="12"/>
      <c r="Z258" s="12"/>
    </row>
    <row r="259" spans="1:26" x14ac:dyDescent="0.25">
      <c r="A259" s="20">
        <v>43318</v>
      </c>
      <c r="B259" s="77">
        <v>43399</v>
      </c>
      <c r="C259" s="16" t="s">
        <v>1603</v>
      </c>
      <c r="D259" s="34" t="s">
        <v>712</v>
      </c>
      <c r="E259" s="34" t="s">
        <v>40</v>
      </c>
      <c r="F259" s="36"/>
      <c r="G259" s="36"/>
      <c r="H259" s="36"/>
      <c r="I259" s="36"/>
      <c r="J259" s="36"/>
      <c r="K259" s="36"/>
      <c r="L259" s="36"/>
      <c r="M259" s="36">
        <v>3.6716590322868599</v>
      </c>
      <c r="N259" s="36"/>
      <c r="O259" s="36"/>
      <c r="P259" s="36"/>
      <c r="Q259" s="36"/>
      <c r="R259" s="36"/>
      <c r="S259" s="36"/>
      <c r="T259" s="36"/>
      <c r="U259" s="36"/>
      <c r="V259" s="36">
        <v>4</v>
      </c>
      <c r="W259" s="36"/>
      <c r="X259" s="36"/>
      <c r="Y259" s="12"/>
      <c r="Z259" s="12"/>
    </row>
    <row r="260" spans="1:26" x14ac:dyDescent="0.25">
      <c r="A260" s="20">
        <v>43318</v>
      </c>
      <c r="B260" s="77">
        <v>43399</v>
      </c>
      <c r="C260" s="16" t="s">
        <v>1645</v>
      </c>
      <c r="D260" s="34" t="s">
        <v>712</v>
      </c>
      <c r="E260" s="34" t="s">
        <v>40</v>
      </c>
      <c r="F260" s="36"/>
      <c r="G260" s="36"/>
      <c r="H260" s="36"/>
      <c r="I260" s="36"/>
      <c r="J260" s="36"/>
      <c r="K260" s="36"/>
      <c r="L260" s="36"/>
      <c r="M260" s="36">
        <v>4.7020383661889316</v>
      </c>
      <c r="N260" s="36"/>
      <c r="O260" s="36"/>
      <c r="P260" s="36"/>
      <c r="Q260" s="36"/>
      <c r="R260" s="36"/>
      <c r="S260" s="36"/>
      <c r="T260" s="36"/>
      <c r="U260" s="36"/>
      <c r="V260" s="36">
        <v>4</v>
      </c>
      <c r="W260" s="36"/>
      <c r="X260" s="36"/>
      <c r="Y260" s="12"/>
      <c r="Z260" s="12"/>
    </row>
    <row r="261" spans="1:26" x14ac:dyDescent="0.25">
      <c r="A261" s="20">
        <v>43318</v>
      </c>
      <c r="B261" s="77">
        <v>43398</v>
      </c>
      <c r="C261" s="16" t="s">
        <v>1624</v>
      </c>
      <c r="D261" s="34" t="s">
        <v>710</v>
      </c>
      <c r="E261" s="34" t="s">
        <v>711</v>
      </c>
      <c r="F261" s="36"/>
      <c r="G261" s="36"/>
      <c r="H261" s="36"/>
      <c r="I261" s="36"/>
      <c r="J261" s="36"/>
      <c r="K261" s="36"/>
      <c r="L261" s="36"/>
      <c r="M261" s="36">
        <v>3.908962926919199</v>
      </c>
      <c r="N261" s="36"/>
      <c r="O261" s="36"/>
      <c r="P261" s="36"/>
      <c r="Q261" s="36"/>
      <c r="R261" s="36"/>
      <c r="S261" s="36"/>
      <c r="T261" s="36"/>
      <c r="U261" s="36"/>
      <c r="V261" s="36">
        <v>4</v>
      </c>
      <c r="W261" s="36"/>
      <c r="X261" s="36"/>
      <c r="Y261" s="12"/>
      <c r="Z261" s="12"/>
    </row>
    <row r="262" spans="1:26" x14ac:dyDescent="0.25">
      <c r="A262" s="20">
        <v>43318</v>
      </c>
      <c r="B262" s="77">
        <v>43396</v>
      </c>
      <c r="C262" s="16" t="s">
        <v>1731</v>
      </c>
      <c r="D262" s="34" t="s">
        <v>708</v>
      </c>
      <c r="E262" s="34" t="s">
        <v>709</v>
      </c>
      <c r="F262" s="36"/>
      <c r="G262" s="36"/>
      <c r="H262" s="36"/>
      <c r="I262" s="36"/>
      <c r="J262" s="36"/>
      <c r="K262" s="36"/>
      <c r="L262" s="36"/>
      <c r="M262" s="36">
        <v>6.4490609033595234</v>
      </c>
      <c r="N262" s="36"/>
      <c r="O262" s="36"/>
      <c r="P262" s="36"/>
      <c r="Q262" s="36"/>
      <c r="R262" s="36"/>
      <c r="S262" s="36"/>
      <c r="T262" s="36"/>
      <c r="U262" s="36"/>
      <c r="V262" s="36">
        <v>4</v>
      </c>
      <c r="W262" s="36"/>
      <c r="X262" s="36"/>
      <c r="Y262" s="12"/>
      <c r="Z262" s="12"/>
    </row>
    <row r="263" spans="1:26" x14ac:dyDescent="0.25">
      <c r="A263" s="20">
        <v>43319</v>
      </c>
      <c r="B263" s="77">
        <v>43399</v>
      </c>
      <c r="C263" s="16" t="s">
        <v>1741</v>
      </c>
      <c r="D263" s="34" t="s">
        <v>727</v>
      </c>
      <c r="E263" s="34" t="s">
        <v>56</v>
      </c>
      <c r="F263" s="36"/>
      <c r="G263" s="36"/>
      <c r="H263" s="36"/>
      <c r="I263" s="36"/>
      <c r="J263" s="36"/>
      <c r="K263" s="36"/>
      <c r="L263" s="36"/>
      <c r="M263" s="36">
        <v>16.122652258398809</v>
      </c>
      <c r="N263" s="36"/>
      <c r="O263" s="36"/>
      <c r="P263" s="36"/>
      <c r="Q263" s="36"/>
      <c r="R263" s="36"/>
      <c r="S263" s="36"/>
      <c r="T263" s="36"/>
      <c r="U263" s="36"/>
      <c r="V263" s="36">
        <v>10</v>
      </c>
      <c r="W263" s="36"/>
      <c r="X263" s="36"/>
      <c r="Y263" s="12"/>
      <c r="Z263" s="12"/>
    </row>
    <row r="264" spans="1:26" x14ac:dyDescent="0.25">
      <c r="A264" s="20">
        <v>43319</v>
      </c>
      <c r="B264" s="77">
        <v>43397</v>
      </c>
      <c r="C264" s="16" t="s">
        <v>1594</v>
      </c>
      <c r="D264" s="34" t="s">
        <v>723</v>
      </c>
      <c r="E264" s="34" t="s">
        <v>724</v>
      </c>
      <c r="F264" s="36"/>
      <c r="G264" s="36"/>
      <c r="H264" s="36"/>
      <c r="I264" s="36"/>
      <c r="J264" s="36"/>
      <c r="K264" s="36"/>
      <c r="L264" s="36"/>
      <c r="M264" s="36">
        <v>1.8161755126002608</v>
      </c>
      <c r="N264" s="36"/>
      <c r="O264" s="36"/>
      <c r="P264" s="36"/>
      <c r="Q264" s="36"/>
      <c r="R264" s="36"/>
      <c r="S264" s="36"/>
      <c r="T264" s="36"/>
      <c r="U264" s="36"/>
      <c r="V264" s="36">
        <v>2</v>
      </c>
      <c r="W264" s="36"/>
      <c r="X264" s="36"/>
      <c r="Y264" s="12"/>
      <c r="Z264" s="12"/>
    </row>
    <row r="265" spans="1:26" x14ac:dyDescent="0.25">
      <c r="A265" s="20">
        <v>43319</v>
      </c>
      <c r="B265" s="77">
        <v>43395</v>
      </c>
      <c r="C265" s="16" t="s">
        <v>1741</v>
      </c>
      <c r="D265" s="34" t="s">
        <v>717</v>
      </c>
      <c r="E265" s="34" t="s">
        <v>718</v>
      </c>
      <c r="F265" s="36"/>
      <c r="G265" s="36"/>
      <c r="H265" s="36"/>
      <c r="I265" s="36"/>
      <c r="J265" s="36"/>
      <c r="K265" s="36"/>
      <c r="L265" s="36"/>
      <c r="M265" s="36">
        <v>3.2245304516797617</v>
      </c>
      <c r="N265" s="36"/>
      <c r="O265" s="36"/>
      <c r="P265" s="36"/>
      <c r="Q265" s="36"/>
      <c r="R265" s="36"/>
      <c r="S265" s="36"/>
      <c r="T265" s="36"/>
      <c r="U265" s="36"/>
      <c r="V265" s="36">
        <v>2</v>
      </c>
      <c r="W265" s="36"/>
      <c r="X265" s="36"/>
      <c r="Y265" s="12"/>
      <c r="Z265" s="12"/>
    </row>
    <row r="266" spans="1:26" x14ac:dyDescent="0.25">
      <c r="A266" s="20">
        <v>43319</v>
      </c>
      <c r="B266" s="77">
        <v>43396</v>
      </c>
      <c r="C266" s="16" t="s">
        <v>1717</v>
      </c>
      <c r="D266" s="34" t="s">
        <v>719</v>
      </c>
      <c r="E266" s="34" t="s">
        <v>720</v>
      </c>
      <c r="F266" s="36"/>
      <c r="G266" s="36"/>
      <c r="H266" s="36"/>
      <c r="I266" s="36"/>
      <c r="J266" s="36"/>
      <c r="K266" s="36"/>
      <c r="L266" s="36"/>
      <c r="M266" s="36">
        <v>5.0802869436377938</v>
      </c>
      <c r="N266" s="36"/>
      <c r="O266" s="36"/>
      <c r="P266" s="36"/>
      <c r="Q266" s="36"/>
      <c r="R266" s="36"/>
      <c r="S266" s="36"/>
      <c r="T266" s="36"/>
      <c r="U266" s="36"/>
      <c r="V266" s="36">
        <v>3</v>
      </c>
      <c r="W266" s="36"/>
      <c r="X266" s="36"/>
      <c r="Y266" s="12"/>
      <c r="Z266" s="12"/>
    </row>
    <row r="267" spans="1:26" x14ac:dyDescent="0.25">
      <c r="A267" s="20">
        <v>43320</v>
      </c>
      <c r="B267" s="77">
        <v>43396</v>
      </c>
      <c r="C267" s="16" t="s">
        <v>1692</v>
      </c>
      <c r="D267" s="34" t="s">
        <v>721</v>
      </c>
      <c r="E267" s="34" t="s">
        <v>722</v>
      </c>
      <c r="F267" s="36"/>
      <c r="G267" s="36"/>
      <c r="H267" s="36"/>
      <c r="I267" s="36"/>
      <c r="J267" s="36"/>
      <c r="K267" s="36"/>
      <c r="L267" s="36"/>
      <c r="M267" s="36">
        <v>1.2920687514490834</v>
      </c>
      <c r="N267" s="36"/>
      <c r="O267" s="36"/>
      <c r="P267" s="36"/>
      <c r="Q267" s="36"/>
      <c r="R267" s="36"/>
      <c r="S267" s="36"/>
      <c r="T267" s="36"/>
      <c r="U267" s="36"/>
      <c r="V267" s="36">
        <v>1</v>
      </c>
      <c r="W267" s="36"/>
      <c r="X267" s="36"/>
      <c r="Y267" s="12"/>
      <c r="Z267" s="12"/>
    </row>
    <row r="268" spans="1:26" x14ac:dyDescent="0.25">
      <c r="A268" s="20">
        <v>43320</v>
      </c>
      <c r="B268" s="77">
        <v>43397</v>
      </c>
      <c r="C268" s="16" t="s">
        <v>1672</v>
      </c>
      <c r="D268" s="34" t="s">
        <v>725</v>
      </c>
      <c r="E268" s="34" t="s">
        <v>726</v>
      </c>
      <c r="F268" s="36"/>
      <c r="G268" s="36"/>
      <c r="H268" s="36"/>
      <c r="I268" s="36"/>
      <c r="J268" s="36"/>
      <c r="K268" s="36"/>
      <c r="L268" s="36"/>
      <c r="M268" s="36">
        <v>2.2156249364637453</v>
      </c>
      <c r="N268" s="36"/>
      <c r="O268" s="36"/>
      <c r="P268" s="36"/>
      <c r="Q268" s="36"/>
      <c r="R268" s="36"/>
      <c r="S268" s="36"/>
      <c r="T268" s="36"/>
      <c r="U268" s="36"/>
      <c r="V268" s="36">
        <v>2</v>
      </c>
      <c r="W268" s="36"/>
      <c r="X268" s="36"/>
      <c r="Y268" s="12"/>
      <c r="Z268" s="12"/>
    </row>
    <row r="269" spans="1:26" x14ac:dyDescent="0.25">
      <c r="A269" s="20">
        <v>43320</v>
      </c>
      <c r="B269" s="77">
        <v>43395</v>
      </c>
      <c r="C269" s="16" t="s">
        <v>1672</v>
      </c>
      <c r="D269" s="34" t="s">
        <v>735</v>
      </c>
      <c r="E269" s="34" t="s">
        <v>736</v>
      </c>
      <c r="F269" s="36"/>
      <c r="G269" s="36"/>
      <c r="H269" s="36"/>
      <c r="I269" s="36"/>
      <c r="J269" s="36"/>
      <c r="K269" s="36"/>
      <c r="L269" s="36"/>
      <c r="M269" s="36">
        <v>24.713089640392329</v>
      </c>
      <c r="N269" s="36"/>
      <c r="O269" s="36"/>
      <c r="P269" s="36"/>
      <c r="Q269" s="36"/>
      <c r="R269" s="36"/>
      <c r="S269" s="36"/>
      <c r="T269" s="36"/>
      <c r="U269" s="36"/>
      <c r="V269" s="36">
        <v>20</v>
      </c>
      <c r="W269" s="36"/>
      <c r="X269" s="36"/>
      <c r="Y269" s="12"/>
      <c r="Z269" s="12"/>
    </row>
    <row r="270" spans="1:26" x14ac:dyDescent="0.25">
      <c r="A270" s="20">
        <v>43321</v>
      </c>
      <c r="B270" s="77">
        <v>43398</v>
      </c>
      <c r="C270" s="16" t="s">
        <v>1731</v>
      </c>
      <c r="D270" s="34" t="s">
        <v>745</v>
      </c>
      <c r="E270" s="34" t="s">
        <v>64</v>
      </c>
      <c r="F270" s="36"/>
      <c r="G270" s="36"/>
      <c r="H270" s="36"/>
      <c r="I270" s="36"/>
      <c r="J270" s="36"/>
      <c r="K270" s="36"/>
      <c r="L270" s="36"/>
      <c r="M270" s="36">
        <v>8.0613261291994043</v>
      </c>
      <c r="N270" s="36"/>
      <c r="O270" s="36"/>
      <c r="P270" s="36"/>
      <c r="Q270" s="36"/>
      <c r="R270" s="36"/>
      <c r="S270" s="36"/>
      <c r="T270" s="36"/>
      <c r="U270" s="36"/>
      <c r="V270" s="36">
        <v>5</v>
      </c>
      <c r="W270" s="36"/>
      <c r="X270" s="36"/>
      <c r="Y270" s="12"/>
      <c r="Z270" s="12"/>
    </row>
    <row r="271" spans="1:26" x14ac:dyDescent="0.25">
      <c r="A271" s="20">
        <v>43321</v>
      </c>
      <c r="B271" s="77">
        <v>43396</v>
      </c>
      <c r="C271" s="16" t="s">
        <v>1671</v>
      </c>
      <c r="D271" s="34" t="s">
        <v>744</v>
      </c>
      <c r="E271" s="34" t="s">
        <v>436</v>
      </c>
      <c r="F271" s="36"/>
      <c r="G271" s="36"/>
      <c r="H271" s="36"/>
      <c r="I271" s="36"/>
      <c r="J271" s="36"/>
      <c r="K271" s="36"/>
      <c r="L271" s="36"/>
      <c r="M271" s="36">
        <v>1.4546692344659504</v>
      </c>
      <c r="N271" s="36"/>
      <c r="O271" s="36"/>
      <c r="P271" s="36"/>
      <c r="Q271" s="36"/>
      <c r="R271" s="36"/>
      <c r="S271" s="36"/>
      <c r="T271" s="36"/>
      <c r="U271" s="36"/>
      <c r="V271" s="36">
        <v>1</v>
      </c>
      <c r="W271" s="36"/>
      <c r="X271" s="36"/>
      <c r="Y271" s="12"/>
      <c r="Z271" s="12"/>
    </row>
    <row r="272" spans="1:26" x14ac:dyDescent="0.25">
      <c r="A272" s="20">
        <v>43322</v>
      </c>
      <c r="B272" s="77">
        <v>43396</v>
      </c>
      <c r="C272" s="16" t="s">
        <v>1757</v>
      </c>
      <c r="D272" s="34" t="s">
        <v>752</v>
      </c>
      <c r="E272" s="34" t="s">
        <v>753</v>
      </c>
      <c r="F272" s="36"/>
      <c r="G272" s="36"/>
      <c r="H272" s="36"/>
      <c r="I272" s="36"/>
      <c r="J272" s="36"/>
      <c r="K272" s="36"/>
      <c r="L272" s="36"/>
      <c r="M272" s="36">
        <v>7.4339448586894443</v>
      </c>
      <c r="N272" s="36"/>
      <c r="O272" s="36"/>
      <c r="P272" s="36"/>
      <c r="Q272" s="36"/>
      <c r="R272" s="36"/>
      <c r="S272" s="36"/>
      <c r="T272" s="36"/>
      <c r="U272" s="36"/>
      <c r="V272" s="36">
        <v>5</v>
      </c>
      <c r="W272" s="36"/>
      <c r="X272" s="36"/>
      <c r="Y272" s="12"/>
      <c r="Z272" s="12"/>
    </row>
    <row r="273" spans="1:26" x14ac:dyDescent="0.25">
      <c r="A273" s="20">
        <v>43322</v>
      </c>
      <c r="B273" s="77">
        <v>43397</v>
      </c>
      <c r="C273" s="16" t="s">
        <v>1652</v>
      </c>
      <c r="D273" s="34" t="s">
        <v>754</v>
      </c>
      <c r="E273" s="34" t="s">
        <v>25</v>
      </c>
      <c r="F273" s="36"/>
      <c r="G273" s="36"/>
      <c r="H273" s="36"/>
      <c r="I273" s="36"/>
      <c r="J273" s="36"/>
      <c r="K273" s="36"/>
      <c r="L273" s="36"/>
      <c r="M273" s="36">
        <v>4.7988525317904687</v>
      </c>
      <c r="N273" s="36"/>
      <c r="O273" s="36"/>
      <c r="P273" s="36"/>
      <c r="Q273" s="36"/>
      <c r="R273" s="36"/>
      <c r="S273" s="36"/>
      <c r="T273" s="36"/>
      <c r="U273" s="36"/>
      <c r="V273" s="36">
        <v>4</v>
      </c>
      <c r="W273" s="36"/>
      <c r="X273" s="36"/>
      <c r="Y273" s="12"/>
      <c r="Z273" s="12"/>
    </row>
    <row r="274" spans="1:26" x14ac:dyDescent="0.25">
      <c r="A274" s="20">
        <v>43325</v>
      </c>
      <c r="B274" s="77">
        <v>43448</v>
      </c>
      <c r="C274" s="16" t="s">
        <v>1685</v>
      </c>
      <c r="D274" s="34" t="s">
        <v>773</v>
      </c>
      <c r="E274" s="34" t="s">
        <v>27</v>
      </c>
      <c r="F274" s="36"/>
      <c r="G274" s="36"/>
      <c r="H274" s="36"/>
      <c r="I274" s="36"/>
      <c r="J274" s="36"/>
      <c r="K274" s="36"/>
      <c r="L274" s="36"/>
      <c r="M274" s="36">
        <v>14.103931320395329</v>
      </c>
      <c r="N274" s="36"/>
      <c r="O274" s="36"/>
      <c r="P274" s="36"/>
      <c r="Q274" s="36"/>
      <c r="R274" s="36"/>
      <c r="S274" s="36"/>
      <c r="T274" s="36"/>
      <c r="U274" s="36"/>
      <c r="V274" s="36">
        <v>12</v>
      </c>
      <c r="W274" s="36"/>
      <c r="X274" s="36"/>
      <c r="Y274" s="12"/>
      <c r="Z274" s="12"/>
    </row>
    <row r="275" spans="1:26" x14ac:dyDescent="0.25">
      <c r="A275" s="20">
        <v>43325</v>
      </c>
      <c r="B275" s="77">
        <v>43378</v>
      </c>
      <c r="C275" s="16" t="s">
        <v>1593</v>
      </c>
      <c r="D275" s="34" t="s">
        <v>765</v>
      </c>
      <c r="E275" s="34" t="s">
        <v>766</v>
      </c>
      <c r="F275" s="36"/>
      <c r="G275" s="36"/>
      <c r="H275" s="36"/>
      <c r="I275" s="36"/>
      <c r="J275" s="36">
        <v>8.6040859955651641</v>
      </c>
      <c r="K275" s="36"/>
      <c r="L275" s="36"/>
      <c r="M275" s="36"/>
      <c r="N275" s="36"/>
      <c r="O275" s="36"/>
      <c r="P275" s="36"/>
      <c r="Q275" s="36"/>
      <c r="R275" s="36"/>
      <c r="S275" s="36">
        <v>12</v>
      </c>
      <c r="T275" s="36"/>
      <c r="U275" s="36"/>
      <c r="V275" s="36"/>
      <c r="W275" s="36"/>
      <c r="X275" s="36"/>
      <c r="Y275" s="12"/>
      <c r="Z275" s="12"/>
    </row>
    <row r="276" spans="1:26" x14ac:dyDescent="0.25">
      <c r="A276" s="20">
        <v>43325</v>
      </c>
      <c r="B276" s="77">
        <v>43404</v>
      </c>
      <c r="C276" s="16" t="s">
        <v>1584</v>
      </c>
      <c r="D276" s="34" t="s">
        <v>772</v>
      </c>
      <c r="E276" s="34" t="s">
        <v>254</v>
      </c>
      <c r="F276" s="36"/>
      <c r="G276" s="36"/>
      <c r="H276" s="36"/>
      <c r="I276" s="36"/>
      <c r="J276" s="36"/>
      <c r="K276" s="36">
        <v>32.361408722913751</v>
      </c>
      <c r="L276" s="36"/>
      <c r="M276" s="36"/>
      <c r="N276" s="36">
        <v>27.897766140442886</v>
      </c>
      <c r="O276" s="36"/>
      <c r="P276" s="36"/>
      <c r="Q276" s="36"/>
      <c r="R276" s="36"/>
      <c r="S276" s="36"/>
      <c r="T276" s="36">
        <v>58</v>
      </c>
      <c r="U276" s="36"/>
      <c r="V276" s="36"/>
      <c r="W276" s="36">
        <v>50</v>
      </c>
      <c r="X276" s="36"/>
      <c r="Y276" s="12"/>
      <c r="Z276" s="12"/>
    </row>
    <row r="277" spans="1:26" x14ac:dyDescent="0.25">
      <c r="A277" s="20">
        <v>43325</v>
      </c>
      <c r="B277" s="77">
        <v>43378</v>
      </c>
      <c r="C277" s="16" t="s">
        <v>1741</v>
      </c>
      <c r="D277" s="34" t="s">
        <v>767</v>
      </c>
      <c r="E277" s="34" t="s">
        <v>492</v>
      </c>
      <c r="F277" s="36"/>
      <c r="G277" s="36"/>
      <c r="H277" s="36"/>
      <c r="I277" s="36"/>
      <c r="J277" s="36">
        <v>2.132641365948142</v>
      </c>
      <c r="K277" s="36"/>
      <c r="L277" s="36"/>
      <c r="M277" s="36"/>
      <c r="N277" s="36"/>
      <c r="O277" s="36"/>
      <c r="P277" s="36"/>
      <c r="Q277" s="36"/>
      <c r="R277" s="36"/>
      <c r="S277" s="36">
        <v>2</v>
      </c>
      <c r="T277" s="36"/>
      <c r="U277" s="36"/>
      <c r="V277" s="36"/>
      <c r="W277" s="36"/>
      <c r="X277" s="36"/>
      <c r="Y277" s="12"/>
      <c r="Z277" s="12"/>
    </row>
    <row r="278" spans="1:26" x14ac:dyDescent="0.25">
      <c r="A278" s="20">
        <v>43325</v>
      </c>
      <c r="B278" s="77">
        <v>43395</v>
      </c>
      <c r="C278" s="16" t="s">
        <v>1672</v>
      </c>
      <c r="D278" s="34" t="s">
        <v>769</v>
      </c>
      <c r="E278" s="34" t="s">
        <v>770</v>
      </c>
      <c r="F278" s="36"/>
      <c r="G278" s="36"/>
      <c r="H278" s="36"/>
      <c r="I278" s="36"/>
      <c r="J278" s="36"/>
      <c r="K278" s="36"/>
      <c r="L278" s="36"/>
      <c r="M278" s="36">
        <v>14.87425907037899</v>
      </c>
      <c r="N278" s="36"/>
      <c r="O278" s="36"/>
      <c r="P278" s="36"/>
      <c r="Q278" s="36"/>
      <c r="R278" s="36"/>
      <c r="S278" s="36"/>
      <c r="T278" s="36"/>
      <c r="U278" s="36"/>
      <c r="V278" s="36">
        <v>10</v>
      </c>
      <c r="W278" s="36"/>
      <c r="X278" s="36"/>
      <c r="Y278" s="12"/>
      <c r="Z278" s="12"/>
    </row>
    <row r="279" spans="1:26" x14ac:dyDescent="0.25">
      <c r="A279" s="20">
        <v>43325</v>
      </c>
      <c r="B279" s="77">
        <v>43353</v>
      </c>
      <c r="C279" s="16" t="s">
        <v>1682</v>
      </c>
      <c r="D279" s="34" t="s">
        <v>760</v>
      </c>
      <c r="E279" s="34" t="s">
        <v>93</v>
      </c>
      <c r="F279" s="36"/>
      <c r="G279" s="36">
        <v>12.746713186830927</v>
      </c>
      <c r="H279" s="36"/>
      <c r="I279" s="36"/>
      <c r="J279" s="36"/>
      <c r="K279" s="36"/>
      <c r="L279" s="36"/>
      <c r="M279" s="36"/>
      <c r="N279" s="36"/>
      <c r="O279" s="36"/>
      <c r="P279" s="36">
        <v>12</v>
      </c>
      <c r="Q279" s="36"/>
      <c r="R279" s="36"/>
      <c r="S279" s="36"/>
      <c r="T279" s="36"/>
      <c r="U279" s="36"/>
      <c r="V279" s="36"/>
      <c r="W279" s="36"/>
      <c r="X279" s="36"/>
      <c r="Y279" s="12"/>
      <c r="Z279" s="12"/>
    </row>
    <row r="280" spans="1:26" x14ac:dyDescent="0.25">
      <c r="A280" s="20">
        <v>43325</v>
      </c>
      <c r="B280" s="77">
        <v>43378</v>
      </c>
      <c r="C280" s="16" t="s">
        <v>1694</v>
      </c>
      <c r="D280" s="34" t="s">
        <v>768</v>
      </c>
      <c r="E280" s="34" t="s">
        <v>335</v>
      </c>
      <c r="F280" s="36"/>
      <c r="G280" s="36"/>
      <c r="H280" s="36"/>
      <c r="I280" s="36"/>
      <c r="J280" s="36">
        <v>9.687785913153796</v>
      </c>
      <c r="K280" s="36"/>
      <c r="L280" s="36"/>
      <c r="M280" s="36"/>
      <c r="N280" s="36"/>
      <c r="O280" s="36"/>
      <c r="P280" s="36"/>
      <c r="Q280" s="36"/>
      <c r="R280" s="36"/>
      <c r="S280" s="36">
        <v>6</v>
      </c>
      <c r="T280" s="36"/>
      <c r="U280" s="36"/>
      <c r="V280" s="36"/>
      <c r="W280" s="36"/>
      <c r="X280" s="36"/>
      <c r="Y280" s="12"/>
      <c r="Z280" s="12"/>
    </row>
    <row r="281" spans="1:26" x14ac:dyDescent="0.25">
      <c r="A281" s="20">
        <v>43325</v>
      </c>
      <c r="B281" s="77">
        <v>43360</v>
      </c>
      <c r="C281" s="16" t="s">
        <v>1757</v>
      </c>
      <c r="D281" s="34" t="s">
        <v>761</v>
      </c>
      <c r="E281" s="34" t="s">
        <v>762</v>
      </c>
      <c r="F281" s="36"/>
      <c r="G281" s="36"/>
      <c r="H281" s="36">
        <v>1.4867889717378888</v>
      </c>
      <c r="I281" s="36"/>
      <c r="J281" s="36"/>
      <c r="K281" s="36"/>
      <c r="L281" s="36"/>
      <c r="M281" s="36"/>
      <c r="N281" s="36"/>
      <c r="O281" s="36"/>
      <c r="P281" s="36"/>
      <c r="Q281" s="36">
        <v>1</v>
      </c>
      <c r="R281" s="36"/>
      <c r="S281" s="36"/>
      <c r="T281" s="36"/>
      <c r="U281" s="36"/>
      <c r="V281" s="36"/>
      <c r="W281" s="36"/>
      <c r="X281" s="36"/>
      <c r="Y281" s="12"/>
      <c r="Z281" s="12"/>
    </row>
    <row r="282" spans="1:26" x14ac:dyDescent="0.25">
      <c r="A282" s="20">
        <v>43325</v>
      </c>
      <c r="B282" s="77">
        <v>43360</v>
      </c>
      <c r="C282" s="16" t="s">
        <v>1603</v>
      </c>
      <c r="D282" s="34" t="s">
        <v>763</v>
      </c>
      <c r="E282" s="34" t="s">
        <v>764</v>
      </c>
      <c r="F282" s="36"/>
      <c r="G282" s="36"/>
      <c r="H282" s="36">
        <v>0.91791475807171496</v>
      </c>
      <c r="I282" s="36"/>
      <c r="J282" s="36"/>
      <c r="K282" s="36"/>
      <c r="L282" s="36"/>
      <c r="M282" s="36"/>
      <c r="N282" s="36"/>
      <c r="O282" s="36"/>
      <c r="P282" s="36"/>
      <c r="Q282" s="36">
        <v>1</v>
      </c>
      <c r="R282" s="36"/>
      <c r="S282" s="36"/>
      <c r="T282" s="36"/>
      <c r="U282" s="36"/>
      <c r="V282" s="36"/>
      <c r="W282" s="36"/>
      <c r="X282" s="36"/>
      <c r="Y282" s="12"/>
      <c r="Z282" s="12"/>
    </row>
    <row r="283" spans="1:26" x14ac:dyDescent="0.25">
      <c r="A283" s="20">
        <v>43327</v>
      </c>
      <c r="B283" s="77">
        <v>43395</v>
      </c>
      <c r="C283" s="16" t="s">
        <v>1647</v>
      </c>
      <c r="D283" s="34" t="s">
        <v>775</v>
      </c>
      <c r="E283" s="34" t="s">
        <v>776</v>
      </c>
      <c r="F283" s="36"/>
      <c r="G283" s="36"/>
      <c r="H283" s="36"/>
      <c r="I283" s="36"/>
      <c r="J283" s="36"/>
      <c r="K283" s="36"/>
      <c r="L283" s="36"/>
      <c r="M283" s="36">
        <v>6.2601640915279528</v>
      </c>
      <c r="N283" s="36"/>
      <c r="O283" s="36"/>
      <c r="P283" s="36"/>
      <c r="Q283" s="36"/>
      <c r="R283" s="36"/>
      <c r="S283" s="36"/>
      <c r="T283" s="36"/>
      <c r="U283" s="36"/>
      <c r="V283" s="36">
        <v>5</v>
      </c>
      <c r="W283" s="36"/>
      <c r="X283" s="36"/>
      <c r="Y283" s="12"/>
      <c r="Z283" s="12"/>
    </row>
    <row r="284" spans="1:26" x14ac:dyDescent="0.25">
      <c r="A284" s="20">
        <v>43327</v>
      </c>
      <c r="B284" s="77">
        <v>43395</v>
      </c>
      <c r="C284" s="16" t="s">
        <v>1694</v>
      </c>
      <c r="D284" s="34" t="s">
        <v>775</v>
      </c>
      <c r="E284" s="34" t="s">
        <v>776</v>
      </c>
      <c r="F284" s="36"/>
      <c r="G284" s="36"/>
      <c r="H284" s="36"/>
      <c r="I284" s="36"/>
      <c r="J284" s="36"/>
      <c r="K284" s="36"/>
      <c r="L284" s="36"/>
      <c r="M284" s="36">
        <v>6.4585239421025307</v>
      </c>
      <c r="N284" s="36"/>
      <c r="O284" s="36"/>
      <c r="P284" s="36"/>
      <c r="Q284" s="36"/>
      <c r="R284" s="36"/>
      <c r="S284" s="36"/>
      <c r="T284" s="36"/>
      <c r="U284" s="36"/>
      <c r="V284" s="36">
        <v>4</v>
      </c>
      <c r="W284" s="36"/>
      <c r="X284" s="36"/>
      <c r="Y284" s="12"/>
      <c r="Z284" s="12"/>
    </row>
    <row r="285" spans="1:26" x14ac:dyDescent="0.25">
      <c r="A285" s="20">
        <v>43327</v>
      </c>
      <c r="B285" s="77">
        <v>43399</v>
      </c>
      <c r="C285" s="16" t="s">
        <v>1757</v>
      </c>
      <c r="D285" s="34" t="s">
        <v>777</v>
      </c>
      <c r="E285" s="34" t="s">
        <v>95</v>
      </c>
      <c r="F285" s="36"/>
      <c r="G285" s="36"/>
      <c r="H285" s="36"/>
      <c r="I285" s="36"/>
      <c r="J285" s="36"/>
      <c r="K285" s="36"/>
      <c r="L285" s="36"/>
      <c r="M285" s="36">
        <v>14.784178220806131</v>
      </c>
      <c r="N285" s="36"/>
      <c r="O285" s="36"/>
      <c r="P285" s="36"/>
      <c r="Q285" s="36"/>
      <c r="R285" s="36"/>
      <c r="S285" s="36"/>
      <c r="T285" s="36"/>
      <c r="U285" s="36"/>
      <c r="V285" s="36">
        <v>12</v>
      </c>
      <c r="W285" s="36"/>
      <c r="X285" s="36"/>
      <c r="Y285" s="12"/>
      <c r="Z285" s="12"/>
    </row>
    <row r="286" spans="1:26" x14ac:dyDescent="0.25">
      <c r="A286" s="20">
        <v>43327</v>
      </c>
      <c r="B286" s="77">
        <v>43374</v>
      </c>
      <c r="C286" s="16" t="s">
        <v>1741</v>
      </c>
      <c r="D286" s="34" t="s">
        <v>780</v>
      </c>
      <c r="E286" s="34" t="s">
        <v>781</v>
      </c>
      <c r="F286" s="36"/>
      <c r="G286" s="36"/>
      <c r="H286" s="36"/>
      <c r="I286" s="36"/>
      <c r="J286" s="36">
        <v>1.6122652258398809</v>
      </c>
      <c r="K286" s="36"/>
      <c r="L286" s="36"/>
      <c r="M286" s="36"/>
      <c r="N286" s="36"/>
      <c r="O286" s="36"/>
      <c r="P286" s="36"/>
      <c r="Q286" s="36"/>
      <c r="R286" s="36"/>
      <c r="S286" s="36">
        <v>1</v>
      </c>
      <c r="T286" s="36"/>
      <c r="U286" s="36"/>
      <c r="V286" s="36"/>
      <c r="W286" s="36"/>
      <c r="X286" s="36"/>
      <c r="Y286" s="12"/>
      <c r="Z286" s="12"/>
    </row>
    <row r="287" spans="1:26" x14ac:dyDescent="0.25">
      <c r="A287" s="20">
        <v>43327</v>
      </c>
      <c r="B287" s="77">
        <v>43374</v>
      </c>
      <c r="C287" s="16" t="s">
        <v>1634</v>
      </c>
      <c r="D287" s="34" t="s">
        <v>782</v>
      </c>
      <c r="E287" s="34" t="s">
        <v>783</v>
      </c>
      <c r="F287" s="36"/>
      <c r="G287" s="36"/>
      <c r="H287" s="36"/>
      <c r="I287" s="36"/>
      <c r="J287" s="36">
        <v>1.9544814634595995</v>
      </c>
      <c r="K287" s="36"/>
      <c r="L287" s="36"/>
      <c r="M287" s="36"/>
      <c r="N287" s="36"/>
      <c r="O287" s="36"/>
      <c r="P287" s="36"/>
      <c r="Q287" s="36"/>
      <c r="R287" s="36"/>
      <c r="S287" s="36">
        <v>2</v>
      </c>
      <c r="T287" s="36"/>
      <c r="U287" s="36"/>
      <c r="V287" s="36"/>
      <c r="W287" s="36"/>
      <c r="X287" s="36"/>
      <c r="Y287" s="12"/>
      <c r="Z287" s="12"/>
    </row>
    <row r="288" spans="1:26" x14ac:dyDescent="0.25">
      <c r="A288" s="20">
        <v>43328</v>
      </c>
      <c r="B288" s="77">
        <v>43553</v>
      </c>
      <c r="C288" s="16" t="s">
        <v>1575</v>
      </c>
      <c r="D288" s="34" t="s">
        <v>795</v>
      </c>
      <c r="E288" s="34" t="s">
        <v>1223</v>
      </c>
      <c r="F288" s="36"/>
      <c r="G288" s="36">
        <v>246.6304472396296</v>
      </c>
      <c r="H288" s="36">
        <v>246.6304472396296</v>
      </c>
      <c r="I288" s="36">
        <v>246.6304472396296</v>
      </c>
      <c r="J288" s="36">
        <v>246.6304472396296</v>
      </c>
      <c r="K288" s="36">
        <v>246.6304472396296</v>
      </c>
      <c r="L288" s="36">
        <v>246.6304472396296</v>
      </c>
      <c r="M288" s="36">
        <v>246.6304472396296</v>
      </c>
      <c r="N288" s="36">
        <v>246.6304472396296</v>
      </c>
      <c r="O288" s="36"/>
      <c r="P288" s="36">
        <v>260</v>
      </c>
      <c r="Q288" s="36">
        <v>260</v>
      </c>
      <c r="R288" s="36">
        <v>260</v>
      </c>
      <c r="S288" s="36">
        <v>260</v>
      </c>
      <c r="T288" s="36">
        <v>260</v>
      </c>
      <c r="U288" s="36">
        <v>260</v>
      </c>
      <c r="V288" s="36">
        <v>260</v>
      </c>
      <c r="W288" s="36">
        <v>260</v>
      </c>
      <c r="X288" s="36"/>
      <c r="Y288" s="12"/>
      <c r="Z288" s="12"/>
    </row>
    <row r="289" spans="1:26" x14ac:dyDescent="0.25">
      <c r="A289" s="20">
        <v>43328</v>
      </c>
      <c r="B289" s="77">
        <v>43553</v>
      </c>
      <c r="C289" s="16" t="s">
        <v>1577</v>
      </c>
      <c r="D289" s="34" t="s">
        <v>796</v>
      </c>
      <c r="E289" s="34" t="s">
        <v>1223</v>
      </c>
      <c r="F289" s="36"/>
      <c r="G289" s="36">
        <v>64.789058717028539</v>
      </c>
      <c r="H289" s="36">
        <v>64.789058717028539</v>
      </c>
      <c r="I289" s="36">
        <v>64.789058717028539</v>
      </c>
      <c r="J289" s="36">
        <v>64.789058717028539</v>
      </c>
      <c r="K289" s="36">
        <v>64.789058717028539</v>
      </c>
      <c r="L289" s="36">
        <v>64.789058717028539</v>
      </c>
      <c r="M289" s="36">
        <v>64.789058717028539</v>
      </c>
      <c r="N289" s="36">
        <v>64.789058717028539</v>
      </c>
      <c r="O289" s="36"/>
      <c r="P289" s="36">
        <v>40</v>
      </c>
      <c r="Q289" s="36">
        <v>40</v>
      </c>
      <c r="R289" s="36">
        <v>40</v>
      </c>
      <c r="S289" s="36">
        <v>40</v>
      </c>
      <c r="T289" s="36">
        <v>40</v>
      </c>
      <c r="U289" s="36">
        <v>40</v>
      </c>
      <c r="V289" s="36">
        <v>40</v>
      </c>
      <c r="W289" s="36">
        <v>40</v>
      </c>
      <c r="X289" s="36"/>
      <c r="Y289" s="12"/>
      <c r="Z289" s="12"/>
    </row>
    <row r="290" spans="1:26" x14ac:dyDescent="0.25">
      <c r="A290" s="20">
        <v>43328</v>
      </c>
      <c r="B290" s="77">
        <v>43395</v>
      </c>
      <c r="C290" s="16" t="s">
        <v>1586</v>
      </c>
      <c r="D290" s="34" t="s">
        <v>789</v>
      </c>
      <c r="E290" s="34" t="s">
        <v>790</v>
      </c>
      <c r="F290" s="36"/>
      <c r="G290" s="36"/>
      <c r="H290" s="36"/>
      <c r="I290" s="36"/>
      <c r="J290" s="36"/>
      <c r="K290" s="36"/>
      <c r="L290" s="36"/>
      <c r="M290" s="36">
        <v>124.20238350197174</v>
      </c>
      <c r="N290" s="36"/>
      <c r="O290" s="36"/>
      <c r="P290" s="36"/>
      <c r="Q290" s="36"/>
      <c r="R290" s="36"/>
      <c r="S290" s="36"/>
      <c r="T290" s="36"/>
      <c r="U290" s="36"/>
      <c r="V290" s="36">
        <v>250</v>
      </c>
      <c r="W290" s="36"/>
      <c r="X290" s="36"/>
      <c r="Y290" s="12"/>
      <c r="Z290" s="12"/>
    </row>
    <row r="291" spans="1:26" x14ac:dyDescent="0.25">
      <c r="A291" s="20">
        <v>43328</v>
      </c>
      <c r="B291" s="77">
        <v>43395</v>
      </c>
      <c r="C291" s="16" t="s">
        <v>1597</v>
      </c>
      <c r="D291" s="34" t="s">
        <v>791</v>
      </c>
      <c r="E291" s="34" t="s">
        <v>792</v>
      </c>
      <c r="F291" s="36"/>
      <c r="G291" s="36"/>
      <c r="H291" s="36"/>
      <c r="I291" s="36"/>
      <c r="J291" s="36"/>
      <c r="K291" s="36"/>
      <c r="L291" s="36"/>
      <c r="M291" s="36">
        <v>2.7638442482581627</v>
      </c>
      <c r="N291" s="36"/>
      <c r="O291" s="36"/>
      <c r="P291" s="36"/>
      <c r="Q291" s="36"/>
      <c r="R291" s="36"/>
      <c r="S291" s="36"/>
      <c r="T291" s="36"/>
      <c r="U291" s="36"/>
      <c r="V291" s="36">
        <v>3</v>
      </c>
      <c r="W291" s="36"/>
      <c r="X291" s="36"/>
      <c r="Y291" s="12"/>
      <c r="Z291" s="12"/>
    </row>
    <row r="292" spans="1:26" x14ac:dyDescent="0.25">
      <c r="A292" s="20">
        <v>43329</v>
      </c>
      <c r="B292" s="77">
        <v>43367</v>
      </c>
      <c r="C292" s="16" t="s">
        <v>1573</v>
      </c>
      <c r="D292" s="34" t="s">
        <v>803</v>
      </c>
      <c r="E292" s="34" t="s">
        <v>110</v>
      </c>
      <c r="F292" s="36"/>
      <c r="G292" s="36"/>
      <c r="H292" s="36"/>
      <c r="I292" s="36">
        <v>30.93685742906256</v>
      </c>
      <c r="J292" s="36"/>
      <c r="K292" s="36"/>
      <c r="L292" s="36"/>
      <c r="M292" s="36"/>
      <c r="N292" s="36"/>
      <c r="O292" s="36"/>
      <c r="P292" s="36"/>
      <c r="Q292" s="36"/>
      <c r="R292" s="36">
        <v>20</v>
      </c>
      <c r="S292" s="36"/>
      <c r="T292" s="36"/>
      <c r="U292" s="36"/>
      <c r="V292" s="36"/>
      <c r="W292" s="36"/>
      <c r="X292" s="36"/>
      <c r="Y292" s="12"/>
      <c r="Z292" s="12"/>
    </row>
    <row r="293" spans="1:26" x14ac:dyDescent="0.25">
      <c r="A293" s="20">
        <v>43329</v>
      </c>
      <c r="B293" s="77">
        <v>43395</v>
      </c>
      <c r="C293" s="16" t="s">
        <v>1731</v>
      </c>
      <c r="D293" s="34" t="s">
        <v>812</v>
      </c>
      <c r="E293" s="34" t="s">
        <v>813</v>
      </c>
      <c r="F293" s="36"/>
      <c r="G293" s="36"/>
      <c r="H293" s="36"/>
      <c r="I293" s="36"/>
      <c r="J293" s="36"/>
      <c r="K293" s="36"/>
      <c r="L293" s="36"/>
      <c r="M293" s="36">
        <v>3.2245304516797617</v>
      </c>
      <c r="N293" s="36"/>
      <c r="O293" s="36"/>
      <c r="P293" s="36"/>
      <c r="Q293" s="36"/>
      <c r="R293" s="36"/>
      <c r="S293" s="36"/>
      <c r="T293" s="36"/>
      <c r="U293" s="36"/>
      <c r="V293" s="36">
        <v>2</v>
      </c>
      <c r="W293" s="36"/>
      <c r="X293" s="36"/>
      <c r="Y293" s="12"/>
      <c r="Z293" s="12"/>
    </row>
    <row r="294" spans="1:26" x14ac:dyDescent="0.25">
      <c r="A294" s="20">
        <v>43332</v>
      </c>
      <c r="B294" s="77">
        <v>43378</v>
      </c>
      <c r="C294" s="16" t="s">
        <v>1760</v>
      </c>
      <c r="D294" s="34" t="s">
        <v>810</v>
      </c>
      <c r="E294" s="34" t="s">
        <v>811</v>
      </c>
      <c r="F294" s="36"/>
      <c r="G294" s="36"/>
      <c r="H294" s="36"/>
      <c r="I294" s="36"/>
      <c r="J294" s="36">
        <v>12.356544820196165</v>
      </c>
      <c r="K294" s="36"/>
      <c r="L294" s="36"/>
      <c r="M294" s="36"/>
      <c r="N294" s="36"/>
      <c r="O294" s="36"/>
      <c r="P294" s="36"/>
      <c r="Q294" s="36"/>
      <c r="R294" s="36"/>
      <c r="S294" s="36">
        <v>10</v>
      </c>
      <c r="T294" s="36"/>
      <c r="U294" s="36"/>
      <c r="V294" s="36"/>
      <c r="W294" s="36"/>
      <c r="X294" s="36"/>
      <c r="Y294" s="12"/>
      <c r="Z294" s="12"/>
    </row>
    <row r="295" spans="1:26" x14ac:dyDescent="0.25">
      <c r="A295" s="20">
        <v>43332</v>
      </c>
      <c r="B295" s="77">
        <v>43430</v>
      </c>
      <c r="C295" s="16" t="s">
        <v>1643</v>
      </c>
      <c r="D295" s="34" t="s">
        <v>814</v>
      </c>
      <c r="E295" s="34" t="s">
        <v>38</v>
      </c>
      <c r="F295" s="36"/>
      <c r="G295" s="36"/>
      <c r="H295" s="36"/>
      <c r="I295" s="36"/>
      <c r="J295" s="36">
        <v>16.427835257860796</v>
      </c>
      <c r="K295" s="36"/>
      <c r="L295" s="36"/>
      <c r="M295" s="36"/>
      <c r="N295" s="36"/>
      <c r="O295" s="36"/>
      <c r="P295" s="36"/>
      <c r="Q295" s="36"/>
      <c r="R295" s="36"/>
      <c r="S295" s="36">
        <v>16</v>
      </c>
      <c r="T295" s="36"/>
      <c r="U295" s="36"/>
      <c r="V295" s="36"/>
      <c r="W295" s="36"/>
      <c r="X295" s="36"/>
      <c r="Y295" s="12"/>
      <c r="Z295" s="12"/>
    </row>
    <row r="296" spans="1:26" x14ac:dyDescent="0.25">
      <c r="A296" s="20">
        <v>43332</v>
      </c>
      <c r="B296" s="77">
        <v>43430</v>
      </c>
      <c r="C296" s="16" t="s">
        <v>1739</v>
      </c>
      <c r="D296" s="34" t="s">
        <v>814</v>
      </c>
      <c r="E296" s="34" t="s">
        <v>38</v>
      </c>
      <c r="F296" s="36"/>
      <c r="G296" s="36"/>
      <c r="H296" s="36"/>
      <c r="I296" s="36"/>
      <c r="J296" s="36"/>
      <c r="K296" s="36"/>
      <c r="L296" s="36"/>
      <c r="M296" s="36">
        <v>23.083627161452174</v>
      </c>
      <c r="N296" s="36"/>
      <c r="O296" s="36"/>
      <c r="P296" s="36"/>
      <c r="Q296" s="36"/>
      <c r="R296" s="36"/>
      <c r="S296" s="36"/>
      <c r="T296" s="36"/>
      <c r="U296" s="36"/>
      <c r="V296" s="36">
        <v>18</v>
      </c>
      <c r="W296" s="36"/>
      <c r="X296" s="36"/>
      <c r="Y296" s="12"/>
      <c r="Z296" s="12"/>
    </row>
    <row r="297" spans="1:26" x14ac:dyDescent="0.25">
      <c r="A297" s="20">
        <v>43332</v>
      </c>
      <c r="B297" s="77">
        <v>43374</v>
      </c>
      <c r="C297" s="16" t="s">
        <v>1697</v>
      </c>
      <c r="D297" s="34" t="s">
        <v>808</v>
      </c>
      <c r="E297" s="34" t="s">
        <v>809</v>
      </c>
      <c r="F297" s="36"/>
      <c r="G297" s="36">
        <v>1.2757814059202535</v>
      </c>
      <c r="H297" s="36"/>
      <c r="I297" s="36"/>
      <c r="J297" s="36"/>
      <c r="K297" s="36"/>
      <c r="L297" s="36"/>
      <c r="M297" s="36"/>
      <c r="N297" s="36"/>
      <c r="O297" s="36"/>
      <c r="P297" s="36">
        <v>1</v>
      </c>
      <c r="Q297" s="36"/>
      <c r="R297" s="36"/>
      <c r="S297" s="36"/>
      <c r="T297" s="36"/>
      <c r="U297" s="36"/>
      <c r="V297" s="36"/>
      <c r="W297" s="36"/>
      <c r="X297" s="36"/>
      <c r="Y297" s="12"/>
      <c r="Z297" s="12"/>
    </row>
    <row r="298" spans="1:26" x14ac:dyDescent="0.25">
      <c r="A298" s="20">
        <v>43332</v>
      </c>
      <c r="B298" s="77">
        <v>43374</v>
      </c>
      <c r="C298" s="16" t="s">
        <v>1702</v>
      </c>
      <c r="D298" s="34" t="s">
        <v>808</v>
      </c>
      <c r="E298" s="34" t="s">
        <v>809</v>
      </c>
      <c r="F298" s="36"/>
      <c r="G298" s="36">
        <v>1.2757814059202535</v>
      </c>
      <c r="H298" s="36"/>
      <c r="I298" s="36"/>
      <c r="J298" s="36">
        <v>12.757814059202534</v>
      </c>
      <c r="K298" s="36"/>
      <c r="L298" s="36"/>
      <c r="M298" s="36"/>
      <c r="N298" s="36"/>
      <c r="O298" s="36"/>
      <c r="P298" s="36">
        <v>1</v>
      </c>
      <c r="Q298" s="36"/>
      <c r="R298" s="36"/>
      <c r="S298" s="36">
        <v>10</v>
      </c>
      <c r="T298" s="36"/>
      <c r="U298" s="36"/>
      <c r="V298" s="36"/>
      <c r="W298" s="36"/>
      <c r="X298" s="36"/>
      <c r="Y298" s="12"/>
      <c r="Z298" s="12"/>
    </row>
    <row r="299" spans="1:26" x14ac:dyDescent="0.25">
      <c r="A299" s="20">
        <v>43332</v>
      </c>
      <c r="B299" s="77">
        <v>43357</v>
      </c>
      <c r="C299" s="16" t="s">
        <v>1621</v>
      </c>
      <c r="D299" s="34" t="s">
        <v>818</v>
      </c>
      <c r="E299" s="34" t="s">
        <v>819</v>
      </c>
      <c r="F299" s="36"/>
      <c r="G299" s="36">
        <v>0.95431106092943563</v>
      </c>
      <c r="H299" s="36"/>
      <c r="I299" s="36"/>
      <c r="J299" s="36"/>
      <c r="K299" s="36"/>
      <c r="L299" s="36"/>
      <c r="M299" s="36"/>
      <c r="N299" s="36"/>
      <c r="O299" s="36"/>
      <c r="P299" s="36">
        <v>1</v>
      </c>
      <c r="Q299" s="36"/>
      <c r="R299" s="36"/>
      <c r="S299" s="36"/>
      <c r="T299" s="36"/>
      <c r="U299" s="36"/>
      <c r="V299" s="36"/>
      <c r="W299" s="36"/>
      <c r="X299" s="36"/>
      <c r="Y299" s="12"/>
      <c r="Z299" s="12"/>
    </row>
    <row r="300" spans="1:26" x14ac:dyDescent="0.25">
      <c r="A300" s="20">
        <v>43332</v>
      </c>
      <c r="B300" s="77">
        <v>43357</v>
      </c>
      <c r="C300" s="16" t="s">
        <v>1641</v>
      </c>
      <c r="D300" s="34" t="s">
        <v>818</v>
      </c>
      <c r="E300" s="34" t="s">
        <v>819</v>
      </c>
      <c r="F300" s="36"/>
      <c r="G300" s="36">
        <v>0.95613087607232161</v>
      </c>
      <c r="H300" s="36"/>
      <c r="I300" s="36"/>
      <c r="J300" s="36"/>
      <c r="K300" s="36"/>
      <c r="L300" s="36"/>
      <c r="M300" s="36"/>
      <c r="N300" s="36"/>
      <c r="O300" s="36"/>
      <c r="P300" s="36">
        <v>1</v>
      </c>
      <c r="Q300" s="36"/>
      <c r="R300" s="36"/>
      <c r="S300" s="36"/>
      <c r="T300" s="36"/>
      <c r="U300" s="36"/>
      <c r="V300" s="36"/>
      <c r="W300" s="36"/>
      <c r="X300" s="36"/>
      <c r="Y300" s="12"/>
      <c r="Z300" s="12"/>
    </row>
    <row r="301" spans="1:26" x14ac:dyDescent="0.25">
      <c r="A301" s="20">
        <v>43333</v>
      </c>
      <c r="B301" s="77">
        <v>43354</v>
      </c>
      <c r="C301" s="16" t="s">
        <v>1694</v>
      </c>
      <c r="D301" s="34" t="s">
        <v>817</v>
      </c>
      <c r="E301" s="34" t="s">
        <v>499</v>
      </c>
      <c r="F301" s="36"/>
      <c r="G301" s="36">
        <v>1.6146309855256327</v>
      </c>
      <c r="H301" s="36"/>
      <c r="I301" s="36"/>
      <c r="J301" s="36"/>
      <c r="K301" s="36"/>
      <c r="L301" s="36"/>
      <c r="M301" s="36"/>
      <c r="N301" s="36"/>
      <c r="O301" s="36"/>
      <c r="P301" s="36">
        <v>1</v>
      </c>
      <c r="Q301" s="36"/>
      <c r="R301" s="36"/>
      <c r="S301" s="36"/>
      <c r="T301" s="36"/>
      <c r="U301" s="36"/>
      <c r="V301" s="36"/>
      <c r="W301" s="36"/>
      <c r="X301" s="36"/>
      <c r="Y301" s="12"/>
      <c r="Z301" s="12"/>
    </row>
    <row r="302" spans="1:26" x14ac:dyDescent="0.25">
      <c r="A302" s="20">
        <v>43334</v>
      </c>
      <c r="B302" s="77">
        <v>43388</v>
      </c>
      <c r="C302" s="16" t="s">
        <v>1717</v>
      </c>
      <c r="D302" s="34" t="s">
        <v>1104</v>
      </c>
      <c r="E302" s="34" t="s">
        <v>1105</v>
      </c>
      <c r="F302" s="36"/>
      <c r="G302" s="36"/>
      <c r="H302" s="36"/>
      <c r="I302" s="36"/>
      <c r="J302" s="36"/>
      <c r="K302" s="36"/>
      <c r="L302" s="36">
        <v>28.414593641022513</v>
      </c>
      <c r="M302" s="36"/>
      <c r="N302" s="36"/>
      <c r="O302" s="36"/>
      <c r="P302" s="36"/>
      <c r="Q302" s="36"/>
      <c r="R302" s="36"/>
      <c r="S302" s="36"/>
      <c r="T302" s="36"/>
      <c r="U302" s="36">
        <v>20</v>
      </c>
      <c r="V302" s="36"/>
      <c r="W302" s="36"/>
      <c r="X302" s="36"/>
      <c r="Y302" s="12"/>
      <c r="Z302" s="12"/>
    </row>
    <row r="303" spans="1:26" x14ac:dyDescent="0.25">
      <c r="A303" s="20">
        <v>43334</v>
      </c>
      <c r="B303" s="77">
        <v>43364</v>
      </c>
      <c r="C303" s="16" t="s">
        <v>1741</v>
      </c>
      <c r="D303" s="34" t="s">
        <v>1096</v>
      </c>
      <c r="E303" s="34" t="s">
        <v>1097</v>
      </c>
      <c r="F303" s="36"/>
      <c r="G303" s="36"/>
      <c r="H303" s="36">
        <v>3.2245304516797617</v>
      </c>
      <c r="I303" s="36"/>
      <c r="J303" s="36"/>
      <c r="K303" s="36"/>
      <c r="L303" s="36"/>
      <c r="M303" s="36"/>
      <c r="N303" s="36"/>
      <c r="O303" s="36"/>
      <c r="P303" s="36"/>
      <c r="Q303" s="36">
        <v>2</v>
      </c>
      <c r="R303" s="36"/>
      <c r="S303" s="36"/>
      <c r="T303" s="36"/>
      <c r="U303" s="36"/>
      <c r="V303" s="36"/>
      <c r="W303" s="36"/>
      <c r="X303" s="36"/>
      <c r="Y303" s="12"/>
      <c r="Z303" s="12"/>
    </row>
    <row r="304" spans="1:26" x14ac:dyDescent="0.25">
      <c r="A304" s="20">
        <v>43335</v>
      </c>
      <c r="B304" s="77">
        <v>43364</v>
      </c>
      <c r="C304" s="16" t="s">
        <v>1702</v>
      </c>
      <c r="D304" s="34" t="s">
        <v>1098</v>
      </c>
      <c r="E304" s="34" t="s">
        <v>1099</v>
      </c>
      <c r="F304" s="36"/>
      <c r="G304" s="36"/>
      <c r="H304" s="36">
        <v>1.5484807050817255</v>
      </c>
      <c r="I304" s="36"/>
      <c r="J304" s="36"/>
      <c r="K304" s="36"/>
      <c r="L304" s="36"/>
      <c r="M304" s="36"/>
      <c r="N304" s="36"/>
      <c r="O304" s="36"/>
      <c r="P304" s="36"/>
      <c r="Q304" s="36">
        <v>1</v>
      </c>
      <c r="R304" s="36"/>
      <c r="S304" s="36"/>
      <c r="T304" s="36"/>
      <c r="U304" s="36"/>
      <c r="V304" s="36"/>
      <c r="W304" s="36"/>
      <c r="X304" s="36"/>
      <c r="Y304" s="12"/>
      <c r="Z304" s="12"/>
    </row>
    <row r="305" spans="1:26" x14ac:dyDescent="0.25">
      <c r="A305" s="20">
        <v>43335</v>
      </c>
      <c r="B305" s="77">
        <v>43368</v>
      </c>
      <c r="C305" s="16" t="s">
        <v>1583</v>
      </c>
      <c r="D305" s="34" t="s">
        <v>1102</v>
      </c>
      <c r="E305" s="34" t="s">
        <v>1118</v>
      </c>
      <c r="F305" s="36"/>
      <c r="G305" s="36"/>
      <c r="H305" s="36"/>
      <c r="I305" s="36">
        <v>1.6773236171980566</v>
      </c>
      <c r="J305" s="36"/>
      <c r="K305" s="36"/>
      <c r="L305" s="36"/>
      <c r="M305" s="36"/>
      <c r="N305" s="36"/>
      <c r="O305" s="36"/>
      <c r="P305" s="36"/>
      <c r="Q305" s="36"/>
      <c r="R305" s="36">
        <v>2</v>
      </c>
      <c r="S305" s="36"/>
      <c r="T305" s="36"/>
      <c r="U305" s="36"/>
      <c r="V305" s="36"/>
      <c r="W305" s="36"/>
      <c r="X305" s="36"/>
      <c r="Y305" s="12"/>
      <c r="Z305" s="12"/>
    </row>
    <row r="306" spans="1:26" x14ac:dyDescent="0.25">
      <c r="A306" s="20">
        <v>43335</v>
      </c>
      <c r="B306" s="77">
        <v>43389</v>
      </c>
      <c r="C306" s="16" t="s">
        <v>1620</v>
      </c>
      <c r="D306" s="34" t="s">
        <v>1107</v>
      </c>
      <c r="E306" s="34" t="s">
        <v>1100</v>
      </c>
      <c r="F306" s="36"/>
      <c r="G306" s="36"/>
      <c r="H306" s="36"/>
      <c r="I306" s="36"/>
      <c r="J306" s="36"/>
      <c r="K306" s="36"/>
      <c r="L306" s="36">
        <v>17.361764389189908</v>
      </c>
      <c r="M306" s="36"/>
      <c r="N306" s="36"/>
      <c r="O306" s="36"/>
      <c r="P306" s="36"/>
      <c r="Q306" s="36"/>
      <c r="R306" s="36"/>
      <c r="S306" s="36"/>
      <c r="T306" s="36"/>
      <c r="U306" s="36">
        <v>23</v>
      </c>
      <c r="V306" s="36"/>
      <c r="W306" s="36"/>
      <c r="X306" s="36"/>
    </row>
    <row r="307" spans="1:26" x14ac:dyDescent="0.25">
      <c r="A307" s="20">
        <v>43335</v>
      </c>
      <c r="B307" s="77">
        <v>43367</v>
      </c>
      <c r="C307" s="16" t="s">
        <v>1671</v>
      </c>
      <c r="D307" s="34" t="s">
        <v>1101</v>
      </c>
      <c r="E307" s="34" t="s">
        <v>256</v>
      </c>
      <c r="F307" s="36"/>
      <c r="G307" s="36"/>
      <c r="H307" s="36"/>
      <c r="I307" s="36">
        <v>25.801339095838177</v>
      </c>
      <c r="J307" s="36"/>
      <c r="K307" s="36"/>
      <c r="L307" s="36"/>
      <c r="M307" s="36"/>
      <c r="N307" s="36"/>
      <c r="O307" s="36"/>
      <c r="P307" s="36"/>
      <c r="Q307" s="36"/>
      <c r="R307" s="36">
        <v>24</v>
      </c>
      <c r="S307" s="36"/>
      <c r="T307" s="36"/>
      <c r="U307" s="36"/>
      <c r="V307" s="36"/>
      <c r="W307" s="36"/>
      <c r="X307" s="36"/>
    </row>
    <row r="308" spans="1:26" x14ac:dyDescent="0.25">
      <c r="A308" s="20">
        <v>43335</v>
      </c>
      <c r="B308" s="77">
        <v>43388</v>
      </c>
      <c r="C308" s="16" t="s">
        <v>1675</v>
      </c>
      <c r="D308" s="34" t="s">
        <v>1106</v>
      </c>
      <c r="E308" s="34" t="s">
        <v>39</v>
      </c>
      <c r="F308" s="36"/>
      <c r="G308" s="36"/>
      <c r="H308" s="36"/>
      <c r="I308" s="36"/>
      <c r="J308" s="36"/>
      <c r="K308" s="36"/>
      <c r="L308" s="36">
        <v>28.300400240806418</v>
      </c>
      <c r="M308" s="36"/>
      <c r="N308" s="36"/>
      <c r="O308" s="36"/>
      <c r="P308" s="36"/>
      <c r="Q308" s="36"/>
      <c r="R308" s="36"/>
      <c r="S308" s="36"/>
      <c r="T308" s="36"/>
      <c r="U308" s="36">
        <v>25</v>
      </c>
      <c r="V308" s="36"/>
      <c r="W308" s="36"/>
      <c r="X308" s="36"/>
    </row>
    <row r="309" spans="1:26" x14ac:dyDescent="0.25">
      <c r="A309" s="20">
        <v>43335</v>
      </c>
      <c r="B309" s="77">
        <v>43448</v>
      </c>
      <c r="C309" s="16" t="s">
        <v>1641</v>
      </c>
      <c r="D309" s="34" t="s">
        <v>1111</v>
      </c>
      <c r="E309" s="34" t="s">
        <v>1112</v>
      </c>
      <c r="F309" s="36"/>
      <c r="G309" s="36">
        <v>1.1668654696185243</v>
      </c>
      <c r="H309" s="36"/>
      <c r="I309" s="36"/>
      <c r="J309" s="36"/>
      <c r="K309" s="36"/>
      <c r="L309" s="36"/>
      <c r="M309" s="36"/>
      <c r="N309" s="36"/>
      <c r="O309" s="36"/>
      <c r="P309" s="36">
        <v>2</v>
      </c>
      <c r="Q309" s="36"/>
      <c r="R309" s="36"/>
      <c r="S309" s="36"/>
      <c r="T309" s="36"/>
      <c r="U309" s="36"/>
      <c r="V309" s="36"/>
      <c r="W309" s="36"/>
      <c r="X309" s="36"/>
    </row>
    <row r="310" spans="1:26" x14ac:dyDescent="0.25">
      <c r="A310" s="20">
        <v>43336</v>
      </c>
      <c r="B310" s="77">
        <v>43364</v>
      </c>
      <c r="C310" s="16" t="s">
        <v>1730</v>
      </c>
      <c r="D310" s="34" t="s">
        <v>1117</v>
      </c>
      <c r="E310" s="34" t="s">
        <v>84</v>
      </c>
      <c r="F310" s="36"/>
      <c r="G310" s="36"/>
      <c r="H310" s="36">
        <v>4.8367956775196426</v>
      </c>
      <c r="I310" s="36"/>
      <c r="J310" s="36"/>
      <c r="K310" s="36"/>
      <c r="L310" s="36"/>
      <c r="M310" s="36"/>
      <c r="N310" s="36"/>
      <c r="O310" s="36"/>
      <c r="P310" s="36"/>
      <c r="Q310" s="36">
        <v>3</v>
      </c>
      <c r="R310" s="36"/>
      <c r="S310" s="36"/>
      <c r="T310" s="36"/>
      <c r="U310" s="36"/>
      <c r="V310" s="36"/>
      <c r="W310" s="36"/>
      <c r="X310" s="36"/>
    </row>
    <row r="311" spans="1:26" x14ac:dyDescent="0.25">
      <c r="A311" s="20">
        <v>43336</v>
      </c>
      <c r="B311" s="77">
        <v>43357</v>
      </c>
      <c r="C311" s="16" t="s">
        <v>1633</v>
      </c>
      <c r="D311" s="34" t="s">
        <v>1116</v>
      </c>
      <c r="E311" s="34" t="s">
        <v>1103</v>
      </c>
      <c r="F311" s="36"/>
      <c r="G311" s="36">
        <v>2.882587186331476</v>
      </c>
      <c r="H311" s="36"/>
      <c r="I311" s="36"/>
      <c r="J311" s="36"/>
      <c r="K311" s="36"/>
      <c r="L311" s="36"/>
      <c r="M311" s="36"/>
      <c r="N311" s="36"/>
      <c r="O311" s="36"/>
      <c r="P311" s="36">
        <v>3</v>
      </c>
      <c r="Q311" s="36"/>
      <c r="R311" s="36"/>
      <c r="S311" s="36"/>
      <c r="T311" s="36"/>
      <c r="U311" s="36"/>
      <c r="V311" s="36"/>
      <c r="W311" s="36"/>
      <c r="X311" s="36"/>
    </row>
    <row r="312" spans="1:26" x14ac:dyDescent="0.25">
      <c r="A312" s="20">
        <v>43336</v>
      </c>
      <c r="B312" s="77">
        <v>43364</v>
      </c>
      <c r="C312" s="16" t="s">
        <v>1755</v>
      </c>
      <c r="D312" s="34" t="s">
        <v>1124</v>
      </c>
      <c r="E312" s="34" t="s">
        <v>93</v>
      </c>
      <c r="F312" s="36"/>
      <c r="G312" s="36"/>
      <c r="H312" s="36">
        <v>2.9735779434757776</v>
      </c>
      <c r="I312" s="36"/>
      <c r="J312" s="36"/>
      <c r="K312" s="36"/>
      <c r="L312" s="36"/>
      <c r="M312" s="36"/>
      <c r="N312" s="36"/>
      <c r="O312" s="36"/>
      <c r="P312" s="36"/>
      <c r="Q312" s="36">
        <v>2</v>
      </c>
      <c r="R312" s="36"/>
      <c r="S312" s="36"/>
      <c r="T312" s="36"/>
      <c r="U312" s="36"/>
      <c r="V312" s="36"/>
      <c r="W312" s="36"/>
      <c r="X312" s="36"/>
    </row>
    <row r="313" spans="1:26" x14ac:dyDescent="0.25">
      <c r="A313" s="20">
        <v>43336</v>
      </c>
      <c r="B313" s="77">
        <v>43364</v>
      </c>
      <c r="C313" s="16" t="s">
        <v>1731</v>
      </c>
      <c r="D313" s="34" t="s">
        <v>1125</v>
      </c>
      <c r="E313" s="34" t="s">
        <v>1126</v>
      </c>
      <c r="F313" s="36"/>
      <c r="G313" s="36"/>
      <c r="H313" s="36">
        <v>9.6735913550392851</v>
      </c>
      <c r="I313" s="36"/>
      <c r="J313" s="36"/>
      <c r="K313" s="36"/>
      <c r="L313" s="36"/>
      <c r="M313" s="36"/>
      <c r="N313" s="36"/>
      <c r="O313" s="36"/>
      <c r="P313" s="36"/>
      <c r="Q313" s="36">
        <v>6</v>
      </c>
      <c r="R313" s="36"/>
      <c r="S313" s="36"/>
      <c r="T313" s="36"/>
      <c r="U313" s="36"/>
      <c r="V313" s="36"/>
      <c r="W313" s="36"/>
      <c r="X313" s="36"/>
    </row>
    <row r="314" spans="1:26" x14ac:dyDescent="0.25">
      <c r="A314" s="20">
        <v>43339</v>
      </c>
      <c r="B314" s="77">
        <v>43367</v>
      </c>
      <c r="C314" s="16" t="s">
        <v>1669</v>
      </c>
      <c r="D314" s="34" t="s">
        <v>1130</v>
      </c>
      <c r="E314" s="34" t="s">
        <v>751</v>
      </c>
      <c r="F314" s="36"/>
      <c r="G314" s="36"/>
      <c r="H314" s="36"/>
      <c r="I314" s="36">
        <v>13.125416718065512</v>
      </c>
      <c r="J314" s="36"/>
      <c r="K314" s="36"/>
      <c r="L314" s="36"/>
      <c r="M314" s="36"/>
      <c r="N314" s="36"/>
      <c r="O314" s="36"/>
      <c r="P314" s="36"/>
      <c r="Q314" s="36"/>
      <c r="R314" s="36">
        <v>10</v>
      </c>
      <c r="S314" s="36"/>
      <c r="T314" s="36"/>
      <c r="U314" s="36"/>
      <c r="V314" s="36"/>
      <c r="W314" s="36"/>
      <c r="X314" s="36"/>
    </row>
    <row r="315" spans="1:26" x14ac:dyDescent="0.25">
      <c r="A315" s="20">
        <v>43340</v>
      </c>
      <c r="B315" s="77">
        <v>43375</v>
      </c>
      <c r="C315" s="16" t="s">
        <v>1672</v>
      </c>
      <c r="D315" s="34" t="s">
        <v>1135</v>
      </c>
      <c r="E315" s="34" t="s">
        <v>119</v>
      </c>
      <c r="F315" s="36"/>
      <c r="G315" s="36"/>
      <c r="H315" s="36"/>
      <c r="I315" s="36"/>
      <c r="J315" s="36">
        <v>5.949703628151596</v>
      </c>
      <c r="K315" s="36"/>
      <c r="L315" s="36"/>
      <c r="M315" s="36"/>
      <c r="N315" s="36"/>
      <c r="O315" s="36"/>
      <c r="P315" s="36"/>
      <c r="Q315" s="36"/>
      <c r="R315" s="36"/>
      <c r="S315" s="36">
        <v>4</v>
      </c>
      <c r="T315" s="36"/>
      <c r="U315" s="36"/>
      <c r="V315" s="36"/>
      <c r="W315" s="36"/>
      <c r="X315" s="36"/>
    </row>
    <row r="316" spans="1:26" x14ac:dyDescent="0.25">
      <c r="A316" s="20">
        <v>43340</v>
      </c>
      <c r="B316" s="77">
        <v>43360</v>
      </c>
      <c r="C316" s="16" t="s">
        <v>1762</v>
      </c>
      <c r="D316" s="34" t="s">
        <v>1209</v>
      </c>
      <c r="E316" s="34" t="s">
        <v>32</v>
      </c>
      <c r="F316" s="36"/>
      <c r="G316" s="36"/>
      <c r="H316" s="36">
        <v>56.048850548775505</v>
      </c>
      <c r="I316" s="36"/>
      <c r="J316" s="36"/>
      <c r="K316" s="36"/>
      <c r="L316" s="36"/>
      <c r="M316" s="36"/>
      <c r="N316" s="36"/>
      <c r="O316" s="36"/>
      <c r="P316" s="36"/>
      <c r="Q316" s="36">
        <v>48</v>
      </c>
      <c r="R316" s="36"/>
      <c r="S316" s="36"/>
      <c r="T316" s="36"/>
      <c r="U316" s="36"/>
      <c r="V316" s="36"/>
      <c r="W316" s="36"/>
      <c r="X316" s="36"/>
    </row>
    <row r="317" spans="1:26" x14ac:dyDescent="0.25">
      <c r="A317" s="20">
        <v>43341</v>
      </c>
      <c r="B317" s="77">
        <v>43371</v>
      </c>
      <c r="C317" s="16" t="s">
        <v>1711</v>
      </c>
      <c r="D317" s="34" t="s">
        <v>1215</v>
      </c>
      <c r="E317" s="34" t="s">
        <v>20</v>
      </c>
      <c r="F317" s="36"/>
      <c r="G317" s="36"/>
      <c r="H317" s="36"/>
      <c r="I317" s="36">
        <v>6.5910064845046339</v>
      </c>
      <c r="J317" s="36"/>
      <c r="K317" s="36"/>
      <c r="L317" s="36"/>
      <c r="M317" s="36"/>
      <c r="N317" s="36"/>
      <c r="O317" s="36"/>
      <c r="P317" s="36"/>
      <c r="Q317" s="36"/>
      <c r="R317" s="36">
        <v>4</v>
      </c>
      <c r="S317" s="36"/>
      <c r="T317" s="36"/>
      <c r="U317" s="36"/>
      <c r="V317" s="36"/>
      <c r="W317" s="36"/>
      <c r="X317" s="36"/>
    </row>
    <row r="318" spans="1:26" x14ac:dyDescent="0.25">
      <c r="A318" s="20">
        <v>43341</v>
      </c>
      <c r="B318" s="77">
        <v>43370</v>
      </c>
      <c r="C318" s="16" t="s">
        <v>1741</v>
      </c>
      <c r="D318" s="34" t="s">
        <v>1213</v>
      </c>
      <c r="E318" s="34" t="s">
        <v>1214</v>
      </c>
      <c r="F318" s="36"/>
      <c r="G318" s="36"/>
      <c r="H318" s="36"/>
      <c r="I318" s="36">
        <v>3.2245304516797617</v>
      </c>
      <c r="J318" s="36"/>
      <c r="K318" s="36"/>
      <c r="L318" s="36"/>
      <c r="M318" s="36"/>
      <c r="N318" s="36"/>
      <c r="O318" s="36"/>
      <c r="P318" s="36"/>
      <c r="Q318" s="36"/>
      <c r="R318" s="36">
        <v>2</v>
      </c>
      <c r="S318" s="36"/>
      <c r="T318" s="36"/>
      <c r="U318" s="36"/>
      <c r="V318" s="36"/>
      <c r="W318" s="36"/>
      <c r="X318" s="36"/>
    </row>
    <row r="319" spans="1:26" x14ac:dyDescent="0.25">
      <c r="A319" s="20">
        <v>43342</v>
      </c>
      <c r="B319" s="77">
        <v>43378</v>
      </c>
      <c r="C319" s="16" t="s">
        <v>1750</v>
      </c>
      <c r="D319" s="34" t="s">
        <v>1216</v>
      </c>
      <c r="E319" s="34" t="s">
        <v>1217</v>
      </c>
      <c r="F319" s="36"/>
      <c r="G319" s="36"/>
      <c r="H319" s="36"/>
      <c r="I319" s="36"/>
      <c r="J319" s="36">
        <v>11.832438059044986</v>
      </c>
      <c r="K319" s="36"/>
      <c r="L319" s="36"/>
      <c r="M319" s="36"/>
      <c r="N319" s="36"/>
      <c r="O319" s="36"/>
      <c r="P319" s="36"/>
      <c r="Q319" s="36"/>
      <c r="R319" s="36"/>
      <c r="S319" s="36">
        <v>10</v>
      </c>
      <c r="T319" s="36"/>
      <c r="U319" s="36"/>
      <c r="V319" s="36"/>
      <c r="W319" s="36"/>
      <c r="X319" s="36"/>
    </row>
    <row r="320" spans="1:26" x14ac:dyDescent="0.25">
      <c r="A320" s="20">
        <v>43342</v>
      </c>
      <c r="B320" s="77">
        <v>43378</v>
      </c>
      <c r="C320" s="16" t="s">
        <v>1751</v>
      </c>
      <c r="D320" s="34" t="s">
        <v>1216</v>
      </c>
      <c r="E320" s="34" t="s">
        <v>1217</v>
      </c>
      <c r="F320" s="36"/>
      <c r="G320" s="36"/>
      <c r="H320" s="36"/>
      <c r="I320" s="36"/>
      <c r="J320" s="36">
        <v>47.329752236179942</v>
      </c>
      <c r="K320" s="36"/>
      <c r="L320" s="36"/>
      <c r="M320" s="36"/>
      <c r="N320" s="36"/>
      <c r="O320" s="36"/>
      <c r="P320" s="36"/>
      <c r="Q320" s="36"/>
      <c r="R320" s="36"/>
      <c r="S320" s="36">
        <v>40</v>
      </c>
      <c r="T320" s="36"/>
      <c r="U320" s="36"/>
      <c r="V320" s="36"/>
      <c r="W320" s="36"/>
      <c r="X320" s="36"/>
    </row>
    <row r="321" spans="1:24" x14ac:dyDescent="0.25">
      <c r="A321" s="20">
        <v>43343</v>
      </c>
      <c r="B321" s="77">
        <v>43364</v>
      </c>
      <c r="C321" s="16" t="s">
        <v>1741</v>
      </c>
      <c r="D321" s="34" t="s">
        <v>1219</v>
      </c>
      <c r="E321" s="34" t="s">
        <v>1220</v>
      </c>
      <c r="F321" s="36"/>
      <c r="G321" s="36"/>
      <c r="H321" s="36">
        <v>3.2245304516797617</v>
      </c>
      <c r="I321" s="36"/>
      <c r="J321" s="36"/>
      <c r="K321" s="36"/>
      <c r="L321" s="36"/>
      <c r="M321" s="36"/>
      <c r="N321" s="36"/>
      <c r="O321" s="36"/>
      <c r="P321" s="36"/>
      <c r="Q321" s="36">
        <v>2</v>
      </c>
      <c r="R321" s="36"/>
      <c r="S321" s="36"/>
      <c r="T321" s="36"/>
      <c r="U321" s="36"/>
      <c r="V321" s="36"/>
      <c r="W321" s="36"/>
      <c r="X321" s="36"/>
    </row>
    <row r="322" spans="1:24" x14ac:dyDescent="0.25">
      <c r="A322" s="20">
        <v>43343</v>
      </c>
      <c r="B322" s="77">
        <v>43364</v>
      </c>
      <c r="C322" s="16" t="s">
        <v>1694</v>
      </c>
      <c r="D322" s="34" t="s">
        <v>1221</v>
      </c>
      <c r="E322" s="34" t="s">
        <v>499</v>
      </c>
      <c r="F322" s="36"/>
      <c r="G322" s="36"/>
      <c r="H322" s="36">
        <v>3.2292619710512653</v>
      </c>
      <c r="I322" s="36"/>
      <c r="J322" s="36"/>
      <c r="K322" s="36"/>
      <c r="L322" s="36"/>
      <c r="M322" s="36"/>
      <c r="N322" s="36"/>
      <c r="O322" s="36"/>
      <c r="P322" s="36"/>
      <c r="Q322" s="36">
        <v>2</v>
      </c>
      <c r="R322" s="36"/>
      <c r="S322" s="36"/>
      <c r="T322" s="36"/>
      <c r="U322" s="36"/>
      <c r="V322" s="36"/>
      <c r="W322" s="36"/>
      <c r="X322" s="36"/>
    </row>
    <row r="323" spans="1:24" x14ac:dyDescent="0.25">
      <c r="A323" s="20">
        <v>43343</v>
      </c>
      <c r="B323" s="77">
        <v>43360</v>
      </c>
      <c r="C323" s="16" t="s">
        <v>1702</v>
      </c>
      <c r="D323" s="34" t="s">
        <v>1218</v>
      </c>
      <c r="E323" s="34" t="s">
        <v>340</v>
      </c>
      <c r="F323" s="36"/>
      <c r="G323" s="36"/>
      <c r="H323" s="36">
        <v>3.0969614101634511</v>
      </c>
      <c r="I323" s="36"/>
      <c r="J323" s="36"/>
      <c r="K323" s="36"/>
      <c r="L323" s="36"/>
      <c r="M323" s="36"/>
      <c r="N323" s="36"/>
      <c r="O323" s="36"/>
      <c r="P323" s="36"/>
      <c r="Q323" s="36">
        <v>2</v>
      </c>
      <c r="R323" s="36"/>
      <c r="S323" s="36"/>
      <c r="T323" s="36"/>
      <c r="U323" s="36"/>
      <c r="V323" s="36"/>
      <c r="W323" s="36"/>
      <c r="X323" s="36"/>
    </row>
    <row r="324" spans="1:24" x14ac:dyDescent="0.25">
      <c r="A324" s="20">
        <v>43343</v>
      </c>
      <c r="B324" s="77">
        <v>43409</v>
      </c>
      <c r="C324" s="16" t="s">
        <v>1581</v>
      </c>
      <c r="D324" s="34" t="s">
        <v>1222</v>
      </c>
      <c r="E324" s="34" t="s">
        <v>436</v>
      </c>
      <c r="F324" s="36"/>
      <c r="G324" s="36"/>
      <c r="H324" s="36"/>
      <c r="I324" s="36">
        <v>16.331930999830703</v>
      </c>
      <c r="J324" s="36"/>
      <c r="K324" s="36"/>
      <c r="L324" s="36"/>
      <c r="M324" s="36">
        <v>24.497896499746052</v>
      </c>
      <c r="N324" s="36"/>
      <c r="O324" s="36"/>
      <c r="P324" s="36"/>
      <c r="Q324" s="36"/>
      <c r="R324" s="36">
        <v>30</v>
      </c>
      <c r="S324" s="36"/>
      <c r="T324" s="36"/>
      <c r="U324" s="36"/>
      <c r="V324" s="36">
        <v>45</v>
      </c>
      <c r="W324" s="36"/>
      <c r="X324" s="36"/>
    </row>
    <row r="325" spans="1:24" x14ac:dyDescent="0.25">
      <c r="A325" s="20">
        <v>43348</v>
      </c>
      <c r="B325" s="77">
        <v>43371</v>
      </c>
      <c r="C325" s="16" t="s">
        <v>1660</v>
      </c>
      <c r="D325" s="34" t="s">
        <v>1226</v>
      </c>
      <c r="E325" s="34" t="s">
        <v>1227</v>
      </c>
      <c r="F325" s="36"/>
      <c r="G325" s="36"/>
      <c r="H325" s="36"/>
      <c r="I325" s="36">
        <v>2.4407360696387475</v>
      </c>
      <c r="J325" s="36"/>
      <c r="K325" s="36"/>
      <c r="L325" s="36"/>
      <c r="M325" s="36"/>
      <c r="N325" s="36"/>
      <c r="O325" s="36"/>
      <c r="P325" s="36"/>
      <c r="Q325" s="36"/>
      <c r="R325" s="36">
        <v>2</v>
      </c>
      <c r="S325" s="36"/>
      <c r="T325" s="36"/>
      <c r="U325" s="36"/>
      <c r="V325" s="36"/>
      <c r="W325" s="36"/>
      <c r="X325" s="36"/>
    </row>
    <row r="326" spans="1:24" x14ac:dyDescent="0.25">
      <c r="A326" s="20">
        <v>43348</v>
      </c>
      <c r="B326" s="77">
        <v>43371</v>
      </c>
      <c r="C326" s="16" t="s">
        <v>1728</v>
      </c>
      <c r="D326" s="34" t="s">
        <v>1228</v>
      </c>
      <c r="E326" s="34" t="s">
        <v>1229</v>
      </c>
      <c r="F326" s="36"/>
      <c r="G326" s="36"/>
      <c r="H326" s="36"/>
      <c r="I326" s="36">
        <v>13.427324050270306</v>
      </c>
      <c r="J326" s="36"/>
      <c r="K326" s="36"/>
      <c r="L326" s="36"/>
      <c r="M326" s="36"/>
      <c r="N326" s="36"/>
      <c r="O326" s="36"/>
      <c r="P326" s="36"/>
      <c r="Q326" s="36"/>
      <c r="R326" s="36">
        <v>8</v>
      </c>
      <c r="S326" s="36"/>
      <c r="T326" s="36"/>
      <c r="U326" s="36"/>
      <c r="V326" s="36"/>
      <c r="W326" s="36"/>
      <c r="X326" s="36"/>
    </row>
    <row r="327" spans="1:24" x14ac:dyDescent="0.25">
      <c r="A327" s="20">
        <v>43348</v>
      </c>
      <c r="B327" s="77">
        <v>43472</v>
      </c>
      <c r="C327" s="16" t="s">
        <v>1589</v>
      </c>
      <c r="D327" s="34" t="s">
        <v>1251</v>
      </c>
      <c r="E327" s="34" t="s">
        <v>30</v>
      </c>
      <c r="F327" s="36"/>
      <c r="G327" s="36"/>
      <c r="H327" s="36"/>
      <c r="I327" s="36"/>
      <c r="J327" s="36"/>
      <c r="K327" s="36"/>
      <c r="L327" s="36"/>
      <c r="M327" s="36"/>
      <c r="N327" s="36">
        <v>77.376265106585521</v>
      </c>
      <c r="O327" s="36"/>
      <c r="P327" s="36"/>
      <c r="Q327" s="36"/>
      <c r="R327" s="36"/>
      <c r="S327" s="36"/>
      <c r="T327" s="36"/>
      <c r="U327" s="36"/>
      <c r="V327" s="36"/>
      <c r="W327" s="36">
        <v>125</v>
      </c>
      <c r="X327" s="36"/>
    </row>
    <row r="328" spans="1:24" x14ac:dyDescent="0.25">
      <c r="A328" s="20">
        <v>43348</v>
      </c>
      <c r="B328" s="77">
        <v>43371</v>
      </c>
      <c r="C328" s="16" t="s">
        <v>1699</v>
      </c>
      <c r="D328" s="34" t="s">
        <v>1230</v>
      </c>
      <c r="E328" s="34" t="s">
        <v>1231</v>
      </c>
      <c r="F328" s="36"/>
      <c r="G328" s="36"/>
      <c r="H328" s="36"/>
      <c r="I328" s="36">
        <v>28.293575934020591</v>
      </c>
      <c r="J328" s="36"/>
      <c r="K328" s="36"/>
      <c r="L328" s="36"/>
      <c r="M328" s="36"/>
      <c r="N328" s="36"/>
      <c r="O328" s="36"/>
      <c r="P328" s="36"/>
      <c r="Q328" s="36"/>
      <c r="R328" s="36">
        <v>25</v>
      </c>
      <c r="S328" s="36"/>
      <c r="T328" s="36"/>
      <c r="U328" s="36"/>
      <c r="V328" s="36"/>
      <c r="W328" s="36"/>
      <c r="X328" s="36"/>
    </row>
    <row r="329" spans="1:24" x14ac:dyDescent="0.25">
      <c r="A329" s="20">
        <v>43348</v>
      </c>
      <c r="B329" s="77">
        <v>43402</v>
      </c>
      <c r="C329" s="16" t="s">
        <v>1635</v>
      </c>
      <c r="D329" s="34" t="s">
        <v>1246</v>
      </c>
      <c r="E329" s="34" t="s">
        <v>1247</v>
      </c>
      <c r="F329" s="36"/>
      <c r="G329" s="36"/>
      <c r="H329" s="36"/>
      <c r="I329" s="36"/>
      <c r="J329" s="36"/>
      <c r="K329" s="36"/>
      <c r="L329" s="36"/>
      <c r="M329" s="36"/>
      <c r="N329" s="36">
        <v>1.9544814634595995</v>
      </c>
      <c r="O329" s="36"/>
      <c r="P329" s="36"/>
      <c r="Q329" s="36"/>
      <c r="R329" s="36"/>
      <c r="S329" s="36"/>
      <c r="T329" s="36"/>
      <c r="U329" s="36"/>
      <c r="V329" s="36"/>
      <c r="W329" s="36">
        <v>2</v>
      </c>
      <c r="X329" s="36"/>
    </row>
    <row r="330" spans="1:24" x14ac:dyDescent="0.25">
      <c r="A330" s="20">
        <v>43348</v>
      </c>
      <c r="B330" s="77">
        <v>43402</v>
      </c>
      <c r="C330" s="16" t="s">
        <v>1663</v>
      </c>
      <c r="D330" s="34" t="s">
        <v>1248</v>
      </c>
      <c r="E330" s="34" t="s">
        <v>67</v>
      </c>
      <c r="F330" s="36"/>
      <c r="G330" s="36"/>
      <c r="H330" s="36"/>
      <c r="I330" s="36"/>
      <c r="J330" s="36"/>
      <c r="K330" s="36"/>
      <c r="L330" s="36"/>
      <c r="M330" s="36"/>
      <c r="N330" s="36">
        <v>55.39062341159363</v>
      </c>
      <c r="O330" s="36"/>
      <c r="P330" s="36"/>
      <c r="Q330" s="36"/>
      <c r="R330" s="36"/>
      <c r="S330" s="36"/>
      <c r="T330" s="36"/>
      <c r="U330" s="36"/>
      <c r="V330" s="36"/>
      <c r="W330" s="36">
        <v>50</v>
      </c>
      <c r="X330" s="36"/>
    </row>
    <row r="331" spans="1:24" x14ac:dyDescent="0.25">
      <c r="A331" s="20">
        <v>43348</v>
      </c>
      <c r="B331" s="77">
        <v>43371</v>
      </c>
      <c r="C331" s="16" t="s">
        <v>1594</v>
      </c>
      <c r="D331" s="34" t="s">
        <v>1232</v>
      </c>
      <c r="E331" s="34" t="s">
        <v>1233</v>
      </c>
      <c r="F331" s="36"/>
      <c r="G331" s="36"/>
      <c r="H331" s="36"/>
      <c r="I331" s="36">
        <v>1.8161755126002608</v>
      </c>
      <c r="J331" s="36"/>
      <c r="K331" s="36"/>
      <c r="L331" s="36"/>
      <c r="M331" s="36"/>
      <c r="N331" s="36"/>
      <c r="O331" s="36"/>
      <c r="P331" s="36"/>
      <c r="Q331" s="36"/>
      <c r="R331" s="36">
        <v>2</v>
      </c>
      <c r="S331" s="36"/>
      <c r="T331" s="36"/>
      <c r="U331" s="36"/>
      <c r="V331" s="36"/>
      <c r="W331" s="36"/>
      <c r="X331" s="36"/>
    </row>
    <row r="332" spans="1:24" x14ac:dyDescent="0.25">
      <c r="A332" s="20">
        <v>43348</v>
      </c>
      <c r="B332" s="77">
        <v>43378</v>
      </c>
      <c r="C332" s="16" t="s">
        <v>1607</v>
      </c>
      <c r="D332" s="34" t="s">
        <v>1243</v>
      </c>
      <c r="E332" s="34" t="s">
        <v>51</v>
      </c>
      <c r="F332" s="36"/>
      <c r="G332" s="36"/>
      <c r="H332" s="36"/>
      <c r="I332" s="36"/>
      <c r="J332" s="36">
        <v>10.536729677310131</v>
      </c>
      <c r="K332" s="36"/>
      <c r="L332" s="36"/>
      <c r="M332" s="36"/>
      <c r="N332" s="36"/>
      <c r="O332" s="36"/>
      <c r="P332" s="36"/>
      <c r="Q332" s="36"/>
      <c r="R332" s="36"/>
      <c r="S332" s="36">
        <v>15</v>
      </c>
      <c r="T332" s="36"/>
      <c r="U332" s="36"/>
      <c r="V332" s="36"/>
      <c r="W332" s="36"/>
      <c r="X332" s="36"/>
    </row>
    <row r="333" spans="1:24" x14ac:dyDescent="0.25">
      <c r="A333" s="20">
        <v>43348</v>
      </c>
      <c r="B333" s="77">
        <v>43378</v>
      </c>
      <c r="C333" s="16" t="s">
        <v>1723</v>
      </c>
      <c r="D333" s="34" t="s">
        <v>1243</v>
      </c>
      <c r="E333" s="34" t="s">
        <v>51</v>
      </c>
      <c r="F333" s="36"/>
      <c r="G333" s="36"/>
      <c r="H333" s="36"/>
      <c r="I333" s="36"/>
      <c r="J333" s="36">
        <v>9.6777769298679228</v>
      </c>
      <c r="K333" s="36"/>
      <c r="L333" s="36"/>
      <c r="M333" s="36"/>
      <c r="N333" s="36"/>
      <c r="O333" s="36"/>
      <c r="P333" s="36"/>
      <c r="Q333" s="36"/>
      <c r="R333" s="36"/>
      <c r="S333" s="36">
        <v>8</v>
      </c>
      <c r="T333" s="36"/>
      <c r="U333" s="36"/>
      <c r="V333" s="36"/>
      <c r="W333" s="36"/>
      <c r="X333" s="36"/>
    </row>
    <row r="334" spans="1:24" x14ac:dyDescent="0.25">
      <c r="A334" s="20">
        <v>43348</v>
      </c>
      <c r="B334" s="77">
        <v>43378</v>
      </c>
      <c r="C334" s="16" t="s">
        <v>1741</v>
      </c>
      <c r="D334" s="34" t="s">
        <v>1243</v>
      </c>
      <c r="E334" s="34" t="s">
        <v>51</v>
      </c>
      <c r="F334" s="36"/>
      <c r="G334" s="36"/>
      <c r="H334" s="36"/>
      <c r="I334" s="36"/>
      <c r="J334" s="36">
        <v>7.0306738230259</v>
      </c>
      <c r="K334" s="36"/>
      <c r="L334" s="36"/>
      <c r="M334" s="36"/>
      <c r="N334" s="36"/>
      <c r="O334" s="36"/>
      <c r="P334" s="36"/>
      <c r="Q334" s="36"/>
      <c r="R334" s="36"/>
      <c r="S334" s="36">
        <v>6</v>
      </c>
      <c r="T334" s="36"/>
      <c r="U334" s="36"/>
      <c r="V334" s="36"/>
      <c r="W334" s="36"/>
      <c r="X334" s="36"/>
    </row>
    <row r="335" spans="1:24" x14ac:dyDescent="0.25">
      <c r="A335" s="20">
        <v>43348</v>
      </c>
      <c r="B335" s="77">
        <v>43378</v>
      </c>
      <c r="C335" s="16" t="s">
        <v>1757</v>
      </c>
      <c r="D335" s="34" t="s">
        <v>1243</v>
      </c>
      <c r="E335" s="34" t="s">
        <v>51</v>
      </c>
      <c r="F335" s="36"/>
      <c r="G335" s="36"/>
      <c r="H335" s="36"/>
      <c r="I335" s="36"/>
      <c r="J335" s="36">
        <v>3.423072283768628</v>
      </c>
      <c r="K335" s="36"/>
      <c r="L335" s="36"/>
      <c r="M335" s="36"/>
      <c r="N335" s="36"/>
      <c r="O335" s="36"/>
      <c r="P335" s="36"/>
      <c r="Q335" s="36"/>
      <c r="R335" s="36"/>
      <c r="S335" s="36">
        <v>3</v>
      </c>
      <c r="T335" s="36"/>
      <c r="U335" s="36"/>
      <c r="V335" s="36"/>
      <c r="W335" s="36"/>
      <c r="X335" s="36"/>
    </row>
    <row r="336" spans="1:24" x14ac:dyDescent="0.25">
      <c r="A336" s="20">
        <v>43348</v>
      </c>
      <c r="B336" s="77">
        <v>43355</v>
      </c>
      <c r="C336" s="16" t="s">
        <v>1576</v>
      </c>
      <c r="D336" s="34" t="s">
        <v>1225</v>
      </c>
      <c r="E336" s="34" t="s">
        <v>14</v>
      </c>
      <c r="F336" s="36"/>
      <c r="G336" s="36">
        <v>21.580095890399733</v>
      </c>
      <c r="H336" s="36"/>
      <c r="I336" s="36"/>
      <c r="J336" s="36"/>
      <c r="K336" s="36"/>
      <c r="L336" s="36"/>
      <c r="M336" s="36"/>
      <c r="N336" s="36"/>
      <c r="O336" s="36"/>
      <c r="P336" s="36">
        <v>18</v>
      </c>
      <c r="Q336" s="36"/>
      <c r="R336" s="36"/>
      <c r="S336" s="36"/>
      <c r="T336" s="36"/>
      <c r="U336" s="36"/>
      <c r="V336" s="36"/>
      <c r="W336" s="36"/>
      <c r="X336" s="36"/>
    </row>
    <row r="337" spans="1:24" x14ac:dyDescent="0.25">
      <c r="A337" s="20">
        <v>43348</v>
      </c>
      <c r="B337" s="77">
        <v>43355</v>
      </c>
      <c r="C337" s="16" t="s">
        <v>1578</v>
      </c>
      <c r="D337" s="34" t="s">
        <v>1225</v>
      </c>
      <c r="E337" s="34" t="s">
        <v>14</v>
      </c>
      <c r="F337" s="36"/>
      <c r="G337" s="36">
        <v>33.534643545532369</v>
      </c>
      <c r="H337" s="36"/>
      <c r="I337" s="36"/>
      <c r="J337" s="36"/>
      <c r="K337" s="36"/>
      <c r="L337" s="36"/>
      <c r="M337" s="36"/>
      <c r="N337" s="36"/>
      <c r="O337" s="36"/>
      <c r="P337" s="36">
        <v>18</v>
      </c>
      <c r="Q337" s="36"/>
      <c r="R337" s="36"/>
      <c r="S337" s="36"/>
      <c r="T337" s="36"/>
      <c r="U337" s="36"/>
      <c r="V337" s="36"/>
      <c r="W337" s="36"/>
      <c r="X337" s="36"/>
    </row>
    <row r="338" spans="1:24" x14ac:dyDescent="0.25">
      <c r="A338" s="20">
        <v>43348</v>
      </c>
      <c r="B338" s="77">
        <v>43371</v>
      </c>
      <c r="C338" s="16" t="s">
        <v>1728</v>
      </c>
      <c r="D338" s="34" t="s">
        <v>1234</v>
      </c>
      <c r="E338" s="34" t="s">
        <v>1235</v>
      </c>
      <c r="F338" s="36"/>
      <c r="G338" s="36"/>
      <c r="H338" s="36"/>
      <c r="I338" s="36">
        <v>1.6784155062837882</v>
      </c>
      <c r="J338" s="36"/>
      <c r="K338" s="36"/>
      <c r="L338" s="36"/>
      <c r="M338" s="36"/>
      <c r="N338" s="36"/>
      <c r="O338" s="36"/>
      <c r="P338" s="36"/>
      <c r="Q338" s="36"/>
      <c r="R338" s="36">
        <v>1</v>
      </c>
      <c r="S338" s="36"/>
      <c r="T338" s="36"/>
      <c r="U338" s="36"/>
      <c r="V338" s="36"/>
      <c r="W338" s="36"/>
      <c r="X338" s="36"/>
    </row>
    <row r="339" spans="1:24" x14ac:dyDescent="0.25">
      <c r="A339" s="20">
        <v>43348</v>
      </c>
      <c r="B339" s="77">
        <v>43371</v>
      </c>
      <c r="C339" s="16" t="s">
        <v>1603</v>
      </c>
      <c r="D339" s="34" t="s">
        <v>1236</v>
      </c>
      <c r="E339" s="34" t="s">
        <v>1237</v>
      </c>
      <c r="F339" s="36"/>
      <c r="G339" s="36"/>
      <c r="H339" s="36"/>
      <c r="I339" s="36">
        <v>0.91791475807171496</v>
      </c>
      <c r="J339" s="36"/>
      <c r="K339" s="36"/>
      <c r="L339" s="36"/>
      <c r="M339" s="36"/>
      <c r="N339" s="36"/>
      <c r="O339" s="36"/>
      <c r="P339" s="36"/>
      <c r="Q339" s="36"/>
      <c r="R339" s="36">
        <v>1</v>
      </c>
      <c r="S339" s="36"/>
      <c r="T339" s="36"/>
      <c r="U339" s="36"/>
      <c r="V339" s="36"/>
      <c r="W339" s="36"/>
      <c r="X339" s="36"/>
    </row>
    <row r="340" spans="1:24" x14ac:dyDescent="0.25">
      <c r="A340" s="20">
        <v>43348</v>
      </c>
      <c r="B340" s="77">
        <v>43371</v>
      </c>
      <c r="C340" s="16" t="s">
        <v>1746</v>
      </c>
      <c r="D340" s="34" t="s">
        <v>1238</v>
      </c>
      <c r="E340" s="34" t="s">
        <v>412</v>
      </c>
      <c r="F340" s="36"/>
      <c r="G340" s="36"/>
      <c r="H340" s="36"/>
      <c r="I340" s="36">
        <v>6.4490609033595234</v>
      </c>
      <c r="J340" s="36"/>
      <c r="K340" s="36"/>
      <c r="L340" s="36"/>
      <c r="M340" s="36"/>
      <c r="N340" s="36"/>
      <c r="O340" s="36"/>
      <c r="P340" s="36"/>
      <c r="Q340" s="36"/>
      <c r="R340" s="36">
        <v>4</v>
      </c>
      <c r="S340" s="36"/>
      <c r="T340" s="36"/>
      <c r="U340" s="36"/>
      <c r="V340" s="36"/>
      <c r="W340" s="36"/>
      <c r="X340" s="36"/>
    </row>
    <row r="341" spans="1:24" x14ac:dyDescent="0.25">
      <c r="A341" s="20">
        <v>43348</v>
      </c>
      <c r="B341" s="77">
        <v>43371</v>
      </c>
      <c r="C341" s="16" t="s">
        <v>1744</v>
      </c>
      <c r="D341" s="34" t="s">
        <v>1239</v>
      </c>
      <c r="E341" s="34" t="s">
        <v>1240</v>
      </c>
      <c r="F341" s="36"/>
      <c r="G341" s="36"/>
      <c r="H341" s="36"/>
      <c r="I341" s="36">
        <v>6.4490609033595234</v>
      </c>
      <c r="J341" s="36"/>
      <c r="K341" s="36"/>
      <c r="L341" s="36"/>
      <c r="M341" s="36"/>
      <c r="N341" s="36"/>
      <c r="O341" s="36"/>
      <c r="P341" s="36"/>
      <c r="Q341" s="36"/>
      <c r="R341" s="36">
        <v>4</v>
      </c>
      <c r="S341" s="36"/>
      <c r="T341" s="36"/>
      <c r="U341" s="36"/>
      <c r="V341" s="36"/>
      <c r="W341" s="36"/>
      <c r="X341" s="36"/>
    </row>
    <row r="342" spans="1:24" x14ac:dyDescent="0.25">
      <c r="A342" s="20">
        <v>43348</v>
      </c>
      <c r="B342" s="77">
        <v>43395</v>
      </c>
      <c r="C342" s="16" t="s">
        <v>1761</v>
      </c>
      <c r="D342" s="34" t="s">
        <v>1244</v>
      </c>
      <c r="E342" s="34" t="s">
        <v>557</v>
      </c>
      <c r="F342" s="36"/>
      <c r="G342" s="36"/>
      <c r="H342" s="36"/>
      <c r="I342" s="36"/>
      <c r="J342" s="36"/>
      <c r="K342" s="36"/>
      <c r="L342" s="36"/>
      <c r="M342" s="36">
        <v>14.827853784235398</v>
      </c>
      <c r="N342" s="36"/>
      <c r="O342" s="36"/>
      <c r="P342" s="36"/>
      <c r="Q342" s="36"/>
      <c r="R342" s="36"/>
      <c r="S342" s="36"/>
      <c r="T342" s="36"/>
      <c r="U342" s="36"/>
      <c r="V342" s="36">
        <v>12</v>
      </c>
      <c r="W342" s="36"/>
      <c r="X342" s="36"/>
    </row>
    <row r="343" spans="1:24" x14ac:dyDescent="0.25">
      <c r="A343" s="20">
        <v>43348</v>
      </c>
      <c r="B343" s="77">
        <v>43396</v>
      </c>
      <c r="C343" s="16" t="s">
        <v>1738</v>
      </c>
      <c r="D343" s="34" t="s">
        <v>1245</v>
      </c>
      <c r="E343" s="34" t="s">
        <v>415</v>
      </c>
      <c r="F343" s="36"/>
      <c r="G343" s="36"/>
      <c r="H343" s="36"/>
      <c r="I343" s="36"/>
      <c r="J343" s="36"/>
      <c r="K343" s="36"/>
      <c r="L343" s="36"/>
      <c r="M343" s="36">
        <v>62.073894523842576</v>
      </c>
      <c r="N343" s="36"/>
      <c r="O343" s="36"/>
      <c r="P343" s="36"/>
      <c r="Q343" s="36"/>
      <c r="R343" s="36"/>
      <c r="S343" s="36"/>
      <c r="T343" s="36"/>
      <c r="U343" s="36"/>
      <c r="V343" s="36">
        <v>50</v>
      </c>
      <c r="W343" s="36"/>
      <c r="X343" s="36"/>
    </row>
    <row r="344" spans="1:24" x14ac:dyDescent="0.25">
      <c r="A344" s="20">
        <v>43348</v>
      </c>
      <c r="B344" s="77">
        <v>43371</v>
      </c>
      <c r="C344" s="16" t="s">
        <v>1730</v>
      </c>
      <c r="D344" s="34" t="s">
        <v>1241</v>
      </c>
      <c r="E344" s="34" t="s">
        <v>1242</v>
      </c>
      <c r="F344" s="36"/>
      <c r="G344" s="36"/>
      <c r="H344" s="36"/>
      <c r="I344" s="36">
        <v>3.2245304516797617</v>
      </c>
      <c r="J344" s="36"/>
      <c r="K344" s="36"/>
      <c r="L344" s="36"/>
      <c r="M344" s="36"/>
      <c r="N344" s="36"/>
      <c r="O344" s="36"/>
      <c r="P344" s="36"/>
      <c r="Q344" s="36"/>
      <c r="R344" s="36">
        <v>2</v>
      </c>
      <c r="S344" s="36"/>
      <c r="T344" s="36"/>
      <c r="U344" s="36"/>
      <c r="V344" s="36"/>
      <c r="W344" s="36"/>
      <c r="X344" s="36"/>
    </row>
    <row r="345" spans="1:24" x14ac:dyDescent="0.25">
      <c r="A345" s="20">
        <v>43349</v>
      </c>
      <c r="B345" s="77">
        <v>43395</v>
      </c>
      <c r="C345" s="16" t="s">
        <v>1730</v>
      </c>
      <c r="D345" s="34" t="s">
        <v>1257</v>
      </c>
      <c r="E345" s="34" t="s">
        <v>1258</v>
      </c>
      <c r="F345" s="36"/>
      <c r="G345" s="36"/>
      <c r="H345" s="36"/>
      <c r="I345" s="36"/>
      <c r="J345" s="36"/>
      <c r="K345" s="36"/>
      <c r="L345" s="36"/>
      <c r="M345" s="36">
        <v>16.071515452883709</v>
      </c>
      <c r="N345" s="36"/>
      <c r="O345" s="36"/>
      <c r="P345" s="36"/>
      <c r="Q345" s="36"/>
      <c r="R345" s="36"/>
      <c r="S345" s="36"/>
      <c r="T345" s="36"/>
      <c r="U345" s="36"/>
      <c r="V345" s="36">
        <v>12</v>
      </c>
      <c r="W345" s="36"/>
      <c r="X345" s="36"/>
    </row>
    <row r="346" spans="1:24" x14ac:dyDescent="0.25">
      <c r="A346" s="20">
        <v>43349</v>
      </c>
      <c r="B346" s="77">
        <v>43465</v>
      </c>
      <c r="C346" s="16" t="s">
        <v>1610</v>
      </c>
      <c r="D346" s="34" t="s">
        <v>1275</v>
      </c>
      <c r="E346" s="34" t="s">
        <v>86</v>
      </c>
      <c r="F346" s="36"/>
      <c r="G346" s="36"/>
      <c r="H346" s="36"/>
      <c r="I346" s="36"/>
      <c r="J346" s="36"/>
      <c r="K346" s="36"/>
      <c r="L346" s="36"/>
      <c r="M346" s="36">
        <v>33.020545767667066</v>
      </c>
      <c r="N346" s="36"/>
      <c r="O346" s="36"/>
      <c r="P346" s="36"/>
      <c r="Q346" s="36"/>
      <c r="R346" s="36"/>
      <c r="S346" s="36"/>
      <c r="T346" s="36"/>
      <c r="U346" s="36"/>
      <c r="V346" s="36">
        <v>50</v>
      </c>
      <c r="W346" s="36"/>
      <c r="X346" s="36"/>
    </row>
    <row r="347" spans="1:24" x14ac:dyDescent="0.25">
      <c r="A347" s="20">
        <v>43349</v>
      </c>
      <c r="B347" s="77">
        <v>43367</v>
      </c>
      <c r="C347" s="16" t="s">
        <v>1603</v>
      </c>
      <c r="D347" s="34" t="s">
        <v>1255</v>
      </c>
      <c r="E347" s="34" t="s">
        <v>1256</v>
      </c>
      <c r="F347" s="36"/>
      <c r="G347" s="36"/>
      <c r="H347" s="36"/>
      <c r="I347" s="36">
        <v>1.8358295161434299</v>
      </c>
      <c r="J347" s="36"/>
      <c r="K347" s="36"/>
      <c r="L347" s="36"/>
      <c r="M347" s="36"/>
      <c r="N347" s="36"/>
      <c r="O347" s="36"/>
      <c r="P347" s="36"/>
      <c r="Q347" s="36"/>
      <c r="R347" s="36">
        <v>2</v>
      </c>
      <c r="S347" s="36"/>
      <c r="T347" s="36"/>
      <c r="U347" s="36"/>
      <c r="V347" s="36"/>
      <c r="W347" s="36"/>
      <c r="X347" s="36"/>
    </row>
    <row r="348" spans="1:24" x14ac:dyDescent="0.25">
      <c r="A348" s="20">
        <v>43349</v>
      </c>
      <c r="B348" s="77">
        <v>43402</v>
      </c>
      <c r="C348" s="16" t="s">
        <v>1661</v>
      </c>
      <c r="D348" s="34" t="s">
        <v>1267</v>
      </c>
      <c r="E348" s="34" t="s">
        <v>1268</v>
      </c>
      <c r="F348" s="36"/>
      <c r="G348" s="36"/>
      <c r="H348" s="36"/>
      <c r="I348" s="36"/>
      <c r="J348" s="36"/>
      <c r="K348" s="36"/>
      <c r="L348" s="36"/>
      <c r="M348" s="36"/>
      <c r="N348" s="36">
        <v>1.2203680348193737</v>
      </c>
      <c r="O348" s="36"/>
      <c r="P348" s="36"/>
      <c r="Q348" s="36"/>
      <c r="R348" s="36"/>
      <c r="S348" s="36"/>
      <c r="T348" s="36"/>
      <c r="U348" s="36"/>
      <c r="V348" s="36"/>
      <c r="W348" s="36">
        <v>1</v>
      </c>
      <c r="X348" s="36"/>
    </row>
    <row r="349" spans="1:24" x14ac:dyDescent="0.25">
      <c r="A349" s="20">
        <v>43349</v>
      </c>
      <c r="B349" s="77">
        <v>43402</v>
      </c>
      <c r="C349" s="16" t="s">
        <v>1716</v>
      </c>
      <c r="D349" s="34" t="s">
        <v>1267</v>
      </c>
      <c r="E349" s="34" t="s">
        <v>1268</v>
      </c>
      <c r="F349" s="36"/>
      <c r="G349" s="36"/>
      <c r="H349" s="36"/>
      <c r="I349" s="36"/>
      <c r="J349" s="36"/>
      <c r="K349" s="36"/>
      <c r="L349" s="36"/>
      <c r="M349" s="36"/>
      <c r="N349" s="36">
        <v>3.0969614101634511</v>
      </c>
      <c r="O349" s="36"/>
      <c r="P349" s="36"/>
      <c r="Q349" s="36"/>
      <c r="R349" s="36"/>
      <c r="S349" s="36"/>
      <c r="T349" s="36"/>
      <c r="U349" s="36"/>
      <c r="V349" s="36"/>
      <c r="W349" s="36">
        <v>2</v>
      </c>
      <c r="X349" s="36"/>
    </row>
    <row r="350" spans="1:24" x14ac:dyDescent="0.25">
      <c r="A350" s="20">
        <v>43349</v>
      </c>
      <c r="B350" s="77">
        <v>43402</v>
      </c>
      <c r="C350" s="16" t="s">
        <v>1703</v>
      </c>
      <c r="D350" s="34" t="s">
        <v>1269</v>
      </c>
      <c r="E350" s="34" t="s">
        <v>1270</v>
      </c>
      <c r="F350" s="36"/>
      <c r="G350" s="36"/>
      <c r="H350" s="36"/>
      <c r="I350" s="36"/>
      <c r="J350" s="36"/>
      <c r="K350" s="36"/>
      <c r="L350" s="36"/>
      <c r="M350" s="36"/>
      <c r="N350" s="36">
        <v>3.0969614101634511</v>
      </c>
      <c r="O350" s="36"/>
      <c r="P350" s="36"/>
      <c r="Q350" s="36"/>
      <c r="R350" s="36"/>
      <c r="S350" s="36"/>
      <c r="T350" s="36"/>
      <c r="U350" s="36"/>
      <c r="V350" s="36"/>
      <c r="W350" s="36">
        <v>2</v>
      </c>
      <c r="X350" s="36"/>
    </row>
    <row r="351" spans="1:24" x14ac:dyDescent="0.25">
      <c r="A351" s="20">
        <v>43349</v>
      </c>
      <c r="B351" s="77">
        <v>43403</v>
      </c>
      <c r="C351" s="16" t="s">
        <v>1631</v>
      </c>
      <c r="D351" s="34" t="s">
        <v>1271</v>
      </c>
      <c r="E351" s="34" t="s">
        <v>1272</v>
      </c>
      <c r="F351" s="36"/>
      <c r="G351" s="36"/>
      <c r="H351" s="36"/>
      <c r="I351" s="36"/>
      <c r="J351" s="36"/>
      <c r="K351" s="36"/>
      <c r="L351" s="36"/>
      <c r="M351" s="36"/>
      <c r="N351" s="36">
        <v>2.0793207822615813</v>
      </c>
      <c r="O351" s="36"/>
      <c r="P351" s="36"/>
      <c r="Q351" s="36"/>
      <c r="R351" s="36"/>
      <c r="S351" s="36"/>
      <c r="T351" s="36"/>
      <c r="U351" s="36"/>
      <c r="V351" s="36"/>
      <c r="W351" s="36">
        <v>2</v>
      </c>
      <c r="X351" s="36"/>
    </row>
    <row r="352" spans="1:24" x14ac:dyDescent="0.25">
      <c r="A352" s="20">
        <v>43349</v>
      </c>
      <c r="B352" s="77">
        <v>43396</v>
      </c>
      <c r="C352" s="16" t="s">
        <v>1734</v>
      </c>
      <c r="D352" s="34" t="s">
        <v>1261</v>
      </c>
      <c r="E352" s="34" t="s">
        <v>1262</v>
      </c>
      <c r="F352" s="36"/>
      <c r="G352" s="36"/>
      <c r="H352" s="36"/>
      <c r="I352" s="36"/>
      <c r="J352" s="36"/>
      <c r="K352" s="36"/>
      <c r="L352" s="36"/>
      <c r="M352" s="36">
        <v>8.6855227232093135</v>
      </c>
      <c r="N352" s="36"/>
      <c r="O352" s="36"/>
      <c r="P352" s="36"/>
      <c r="Q352" s="36"/>
      <c r="R352" s="36"/>
      <c r="S352" s="36"/>
      <c r="T352" s="36"/>
      <c r="U352" s="36"/>
      <c r="V352" s="36">
        <v>5</v>
      </c>
      <c r="W352" s="36"/>
      <c r="X352" s="36"/>
    </row>
    <row r="353" spans="1:24" x14ac:dyDescent="0.25">
      <c r="A353" s="20">
        <v>43349</v>
      </c>
      <c r="B353" s="77">
        <v>43396</v>
      </c>
      <c r="C353" s="16" t="s">
        <v>1730</v>
      </c>
      <c r="D353" s="34" t="s">
        <v>1263</v>
      </c>
      <c r="E353" s="34" t="s">
        <v>1264</v>
      </c>
      <c r="F353" s="36"/>
      <c r="G353" s="36"/>
      <c r="H353" s="36"/>
      <c r="I353" s="36"/>
      <c r="J353" s="36"/>
      <c r="K353" s="36"/>
      <c r="L353" s="36"/>
      <c r="M353" s="36">
        <v>3.2245304516797617</v>
      </c>
      <c r="N353" s="36"/>
      <c r="O353" s="36"/>
      <c r="P353" s="36"/>
      <c r="Q353" s="36"/>
      <c r="R353" s="36"/>
      <c r="S353" s="36"/>
      <c r="T353" s="36"/>
      <c r="U353" s="36"/>
      <c r="V353" s="36">
        <v>2</v>
      </c>
      <c r="W353" s="36"/>
      <c r="X353" s="36"/>
    </row>
    <row r="354" spans="1:24" x14ac:dyDescent="0.25">
      <c r="A354" s="20">
        <v>43349</v>
      </c>
      <c r="B354" s="77">
        <v>43396</v>
      </c>
      <c r="C354" s="16" t="s">
        <v>1649</v>
      </c>
      <c r="D354" s="34" t="s">
        <v>1265</v>
      </c>
      <c r="E354" s="34" t="s">
        <v>1266</v>
      </c>
      <c r="F354" s="36"/>
      <c r="G354" s="36"/>
      <c r="H354" s="36"/>
      <c r="I354" s="36"/>
      <c r="J354" s="36"/>
      <c r="K354" s="36"/>
      <c r="L354" s="36"/>
      <c r="M354" s="36">
        <v>12.763273504631192</v>
      </c>
      <c r="N354" s="36"/>
      <c r="O354" s="36"/>
      <c r="P354" s="36"/>
      <c r="Q354" s="36"/>
      <c r="R354" s="36"/>
      <c r="S354" s="36"/>
      <c r="T354" s="36"/>
      <c r="U354" s="36"/>
      <c r="V354" s="36">
        <v>10</v>
      </c>
      <c r="W354" s="36"/>
      <c r="X354" s="36"/>
    </row>
    <row r="355" spans="1:24" x14ac:dyDescent="0.25">
      <c r="A355" s="20">
        <v>43349</v>
      </c>
      <c r="B355" s="77">
        <v>43395</v>
      </c>
      <c r="C355" s="16" t="s">
        <v>1672</v>
      </c>
      <c r="D355" s="34" t="s">
        <v>1259</v>
      </c>
      <c r="E355" s="34" t="s">
        <v>1260</v>
      </c>
      <c r="F355" s="36"/>
      <c r="G355" s="36"/>
      <c r="H355" s="36"/>
      <c r="I355" s="36"/>
      <c r="J355" s="36"/>
      <c r="K355" s="36"/>
      <c r="L355" s="36"/>
      <c r="M355" s="36">
        <v>22.241780676353095</v>
      </c>
      <c r="N355" s="36"/>
      <c r="O355" s="36"/>
      <c r="P355" s="36"/>
      <c r="Q355" s="36"/>
      <c r="R355" s="36"/>
      <c r="S355" s="36"/>
      <c r="T355" s="36"/>
      <c r="U355" s="36"/>
      <c r="V355" s="36">
        <v>18</v>
      </c>
      <c r="W355" s="36"/>
      <c r="X355" s="36"/>
    </row>
    <row r="356" spans="1:24" x14ac:dyDescent="0.25">
      <c r="A356" s="20">
        <v>43349</v>
      </c>
      <c r="B356" s="77">
        <v>43364</v>
      </c>
      <c r="C356" s="16" t="s">
        <v>1631</v>
      </c>
      <c r="D356" s="34" t="s">
        <v>1253</v>
      </c>
      <c r="E356" s="34" t="s">
        <v>1254</v>
      </c>
      <c r="F356" s="36"/>
      <c r="G356" s="36"/>
      <c r="H356" s="36">
        <v>1.0396603911307907</v>
      </c>
      <c r="I356" s="36"/>
      <c r="J356" s="36"/>
      <c r="K356" s="36"/>
      <c r="L356" s="36"/>
      <c r="M356" s="36"/>
      <c r="N356" s="36"/>
      <c r="O356" s="36"/>
      <c r="P356" s="36"/>
      <c r="Q356" s="36">
        <v>1</v>
      </c>
      <c r="R356" s="36"/>
      <c r="S356" s="36"/>
      <c r="T356" s="36"/>
      <c r="U356" s="36"/>
      <c r="V356" s="36"/>
      <c r="W356" s="36"/>
      <c r="X356" s="36"/>
    </row>
    <row r="357" spans="1:24" x14ac:dyDescent="0.25">
      <c r="A357" s="20">
        <v>43350</v>
      </c>
      <c r="B357" s="77">
        <v>43371</v>
      </c>
      <c r="C357" s="16" t="s">
        <v>1741</v>
      </c>
      <c r="D357" s="34" t="s">
        <v>1300</v>
      </c>
      <c r="E357" s="34" t="s">
        <v>1301</v>
      </c>
      <c r="F357" s="36"/>
      <c r="G357" s="36"/>
      <c r="H357" s="36"/>
      <c r="I357" s="36">
        <v>3.2245304516797617</v>
      </c>
      <c r="J357" s="36"/>
      <c r="K357" s="36"/>
      <c r="L357" s="36"/>
      <c r="M357" s="36"/>
      <c r="N357" s="36"/>
      <c r="O357" s="36"/>
      <c r="P357" s="36"/>
      <c r="Q357" s="36"/>
      <c r="R357" s="36">
        <v>2</v>
      </c>
      <c r="S357" s="36"/>
      <c r="T357" s="36"/>
      <c r="U357" s="36"/>
      <c r="V357" s="36"/>
      <c r="W357" s="36"/>
      <c r="X357" s="36"/>
    </row>
    <row r="358" spans="1:24" x14ac:dyDescent="0.25">
      <c r="A358" s="20">
        <v>43350</v>
      </c>
      <c r="B358" s="77">
        <v>43371</v>
      </c>
      <c r="C358" s="16" t="s">
        <v>1730</v>
      </c>
      <c r="D358" s="34" t="s">
        <v>1302</v>
      </c>
      <c r="E358" s="34" t="s">
        <v>1303</v>
      </c>
      <c r="F358" s="36"/>
      <c r="G358" s="36"/>
      <c r="H358" s="36"/>
      <c r="I358" s="36">
        <v>3.2245304516797617</v>
      </c>
      <c r="J358" s="36"/>
      <c r="K358" s="36"/>
      <c r="L358" s="36"/>
      <c r="M358" s="36"/>
      <c r="N358" s="36"/>
      <c r="O358" s="36"/>
      <c r="P358" s="36"/>
      <c r="Q358" s="36"/>
      <c r="R358" s="36">
        <v>2</v>
      </c>
      <c r="S358" s="36"/>
      <c r="T358" s="36"/>
      <c r="U358" s="36"/>
      <c r="V358" s="36"/>
      <c r="W358" s="36"/>
      <c r="X358" s="36"/>
    </row>
    <row r="359" spans="1:24" x14ac:dyDescent="0.25">
      <c r="A359" s="20">
        <v>43350</v>
      </c>
      <c r="B359" s="77">
        <v>43381</v>
      </c>
      <c r="C359" s="16" t="s">
        <v>1728</v>
      </c>
      <c r="D359" s="34" t="s">
        <v>1306</v>
      </c>
      <c r="E359" s="34" t="s">
        <v>417</v>
      </c>
      <c r="F359" s="36"/>
      <c r="G359" s="36"/>
      <c r="H359" s="36"/>
      <c r="I359" s="36"/>
      <c r="J359" s="36"/>
      <c r="K359" s="36">
        <v>11.748908543986518</v>
      </c>
      <c r="L359" s="36"/>
      <c r="M359" s="36"/>
      <c r="N359" s="36"/>
      <c r="O359" s="36"/>
      <c r="P359" s="36"/>
      <c r="Q359" s="36"/>
      <c r="R359" s="36"/>
      <c r="S359" s="36"/>
      <c r="T359" s="36">
        <v>7</v>
      </c>
      <c r="U359" s="36"/>
      <c r="V359" s="36"/>
      <c r="W359" s="36"/>
      <c r="X359" s="36"/>
    </row>
    <row r="360" spans="1:24" x14ac:dyDescent="0.25">
      <c r="A360" s="20">
        <v>43350</v>
      </c>
      <c r="B360" s="77">
        <v>43361</v>
      </c>
      <c r="C360" s="16" t="s">
        <v>1672</v>
      </c>
      <c r="D360" s="34" t="s">
        <v>1296</v>
      </c>
      <c r="E360" s="34" t="s">
        <v>1297</v>
      </c>
      <c r="F360" s="36"/>
      <c r="G360" s="36"/>
      <c r="H360" s="36">
        <v>5.949703628151596</v>
      </c>
      <c r="I360" s="36"/>
      <c r="J360" s="36"/>
      <c r="K360" s="36"/>
      <c r="L360" s="36"/>
      <c r="M360" s="36"/>
      <c r="N360" s="36"/>
      <c r="O360" s="36"/>
      <c r="P360" s="36"/>
      <c r="Q360" s="36">
        <v>4</v>
      </c>
      <c r="R360" s="36"/>
      <c r="S360" s="36"/>
      <c r="T360" s="36"/>
      <c r="U360" s="36"/>
      <c r="V360" s="36"/>
      <c r="W360" s="36"/>
      <c r="X360" s="36"/>
    </row>
    <row r="361" spans="1:24" x14ac:dyDescent="0.25">
      <c r="A361" s="20">
        <v>43350</v>
      </c>
      <c r="B361" s="77">
        <v>43403</v>
      </c>
      <c r="C361" s="16" t="s">
        <v>1583</v>
      </c>
      <c r="D361" s="34" t="s">
        <v>1308</v>
      </c>
      <c r="E361" s="34" t="s">
        <v>26</v>
      </c>
      <c r="F361" s="36"/>
      <c r="G361" s="36"/>
      <c r="H361" s="36"/>
      <c r="I361" s="36"/>
      <c r="J361" s="36"/>
      <c r="K361" s="36"/>
      <c r="L361" s="36"/>
      <c r="M361" s="36"/>
      <c r="N361" s="36">
        <v>5.0319708515941697</v>
      </c>
      <c r="O361" s="36"/>
      <c r="P361" s="36"/>
      <c r="Q361" s="36"/>
      <c r="R361" s="36"/>
      <c r="S361" s="36"/>
      <c r="T361" s="36"/>
      <c r="U361" s="36"/>
      <c r="V361" s="36"/>
      <c r="W361" s="36">
        <v>6</v>
      </c>
      <c r="X361" s="36"/>
    </row>
    <row r="362" spans="1:24" x14ac:dyDescent="0.25">
      <c r="A362" s="20">
        <v>43350</v>
      </c>
      <c r="B362" s="77">
        <v>43381</v>
      </c>
      <c r="C362" s="16" t="s">
        <v>1651</v>
      </c>
      <c r="D362" s="34" t="s">
        <v>1307</v>
      </c>
      <c r="E362" s="34" t="s">
        <v>47</v>
      </c>
      <c r="F362" s="36"/>
      <c r="G362" s="36"/>
      <c r="H362" s="36"/>
      <c r="I362" s="36"/>
      <c r="J362" s="36"/>
      <c r="K362" s="36">
        <v>4.7988525317904687</v>
      </c>
      <c r="L362" s="36"/>
      <c r="M362" s="36"/>
      <c r="N362" s="36"/>
      <c r="O362" s="36"/>
      <c r="P362" s="36"/>
      <c r="Q362" s="36"/>
      <c r="R362" s="36"/>
      <c r="S362" s="36"/>
      <c r="T362" s="36">
        <v>4</v>
      </c>
      <c r="U362" s="36"/>
      <c r="V362" s="36"/>
      <c r="W362" s="36"/>
      <c r="X362" s="36"/>
    </row>
    <row r="363" spans="1:24" x14ac:dyDescent="0.25">
      <c r="A363" s="20">
        <v>43350</v>
      </c>
      <c r="B363" s="77">
        <v>43371</v>
      </c>
      <c r="C363" s="16" t="s">
        <v>1731</v>
      </c>
      <c r="D363" s="34" t="s">
        <v>1304</v>
      </c>
      <c r="E363" s="34" t="s">
        <v>1305</v>
      </c>
      <c r="F363" s="36"/>
      <c r="G363" s="36"/>
      <c r="H363" s="36"/>
      <c r="I363" s="36">
        <v>1.6122652258398809</v>
      </c>
      <c r="J363" s="36"/>
      <c r="K363" s="36"/>
      <c r="L363" s="36"/>
      <c r="M363" s="36"/>
      <c r="N363" s="36"/>
      <c r="O363" s="36"/>
      <c r="P363" s="36"/>
      <c r="Q363" s="36"/>
      <c r="R363" s="36">
        <v>1</v>
      </c>
      <c r="S363" s="36"/>
      <c r="T363" s="36"/>
      <c r="U363" s="36"/>
      <c r="V363" s="36"/>
      <c r="W363" s="36"/>
      <c r="X363" s="36"/>
    </row>
    <row r="364" spans="1:24" x14ac:dyDescent="0.25">
      <c r="A364" s="20">
        <v>43350</v>
      </c>
      <c r="B364" s="77">
        <v>43364</v>
      </c>
      <c r="C364" s="16" t="s">
        <v>1757</v>
      </c>
      <c r="D364" s="34" t="s">
        <v>1298</v>
      </c>
      <c r="E364" s="34" t="s">
        <v>1299</v>
      </c>
      <c r="F364" s="36"/>
      <c r="G364" s="36"/>
      <c r="H364" s="36">
        <v>1.4867889717378888</v>
      </c>
      <c r="I364" s="36"/>
      <c r="J364" s="36"/>
      <c r="K364" s="36"/>
      <c r="L364" s="36"/>
      <c r="M364" s="36"/>
      <c r="N364" s="36"/>
      <c r="O364" s="36"/>
      <c r="P364" s="36"/>
      <c r="Q364" s="36">
        <v>1</v>
      </c>
      <c r="R364" s="36"/>
      <c r="S364" s="36"/>
      <c r="T364" s="36"/>
      <c r="U364" s="36"/>
      <c r="V364" s="36"/>
      <c r="W364" s="36"/>
      <c r="X364" s="36"/>
    </row>
    <row r="365" spans="1:24" x14ac:dyDescent="0.25">
      <c r="A365" s="20">
        <v>43350</v>
      </c>
      <c r="B365" s="77">
        <v>43368</v>
      </c>
      <c r="C365" s="16" t="s">
        <v>1718</v>
      </c>
      <c r="D365" s="34" t="s">
        <v>1558</v>
      </c>
      <c r="E365" s="34" t="s">
        <v>1559</v>
      </c>
      <c r="F365" s="36"/>
      <c r="G365" s="36"/>
      <c r="H365" s="36"/>
      <c r="I365" s="36">
        <v>1.4662250606232765</v>
      </c>
      <c r="J365" s="36"/>
      <c r="K365" s="36"/>
      <c r="L365" s="36"/>
      <c r="M365" s="36"/>
      <c r="N365" s="36"/>
      <c r="O365" s="36"/>
      <c r="P365" s="36"/>
      <c r="Q365" s="36"/>
      <c r="R365" s="36">
        <v>1</v>
      </c>
      <c r="S365" s="36"/>
      <c r="T365" s="36"/>
      <c r="U365" s="36"/>
      <c r="V365" s="36"/>
      <c r="W365" s="36"/>
      <c r="X365" s="36"/>
    </row>
    <row r="366" spans="1:24" x14ac:dyDescent="0.25">
      <c r="A366" s="20">
        <v>43353</v>
      </c>
      <c r="B366" s="77">
        <v>43381</v>
      </c>
      <c r="C366" s="16" t="s">
        <v>1672</v>
      </c>
      <c r="D366" s="34" t="s">
        <v>1327</v>
      </c>
      <c r="E366" s="34" t="s">
        <v>1328</v>
      </c>
      <c r="F366" s="36"/>
      <c r="G366" s="36"/>
      <c r="H366" s="36"/>
      <c r="I366" s="36"/>
      <c r="J366" s="36"/>
      <c r="K366" s="36">
        <v>4.462277721113697</v>
      </c>
      <c r="L366" s="36"/>
      <c r="M366" s="36"/>
      <c r="N366" s="36"/>
      <c r="O366" s="36"/>
      <c r="P366" s="36"/>
      <c r="Q366" s="36"/>
      <c r="R366" s="36"/>
      <c r="S366" s="36"/>
      <c r="T366" s="36">
        <v>3</v>
      </c>
      <c r="U366" s="36"/>
      <c r="V366" s="36"/>
      <c r="W366" s="36"/>
      <c r="X366" s="36"/>
    </row>
    <row r="367" spans="1:24" x14ac:dyDescent="0.25">
      <c r="A367" s="20">
        <v>43353</v>
      </c>
      <c r="B367" s="77">
        <v>43381</v>
      </c>
      <c r="C367" s="16" t="s">
        <v>1603</v>
      </c>
      <c r="D367" s="34" t="s">
        <v>1329</v>
      </c>
      <c r="E367" s="34" t="s">
        <v>1330</v>
      </c>
      <c r="F367" s="36"/>
      <c r="G367" s="36"/>
      <c r="H367" s="36"/>
      <c r="I367" s="36"/>
      <c r="J367" s="36"/>
      <c r="K367" s="36">
        <v>3.6716590322868599</v>
      </c>
      <c r="L367" s="36"/>
      <c r="M367" s="36"/>
      <c r="N367" s="36"/>
      <c r="O367" s="36"/>
      <c r="P367" s="36"/>
      <c r="Q367" s="36"/>
      <c r="R367" s="36"/>
      <c r="S367" s="36"/>
      <c r="T367" s="36">
        <v>4</v>
      </c>
      <c r="U367" s="36"/>
      <c r="V367" s="36"/>
      <c r="W367" s="36"/>
      <c r="X367" s="36"/>
    </row>
    <row r="368" spans="1:24" x14ac:dyDescent="0.25">
      <c r="A368" s="20">
        <v>43353</v>
      </c>
      <c r="B368" s="77">
        <v>43374</v>
      </c>
      <c r="C368" s="16" t="s">
        <v>1603</v>
      </c>
      <c r="D368" s="34" t="s">
        <v>1321</v>
      </c>
      <c r="E368" s="34" t="s">
        <v>1322</v>
      </c>
      <c r="F368" s="36"/>
      <c r="G368" s="36"/>
      <c r="H368" s="36"/>
      <c r="I368" s="36"/>
      <c r="J368" s="36">
        <v>1.8358295161434299</v>
      </c>
      <c r="K368" s="36"/>
      <c r="L368" s="36"/>
      <c r="M368" s="36"/>
      <c r="N368" s="36"/>
      <c r="O368" s="36"/>
      <c r="P368" s="36"/>
      <c r="Q368" s="36"/>
      <c r="R368" s="36"/>
      <c r="S368" s="36">
        <v>2</v>
      </c>
      <c r="T368" s="36"/>
      <c r="U368" s="36"/>
      <c r="V368" s="36"/>
      <c r="W368" s="36"/>
      <c r="X368" s="36"/>
    </row>
    <row r="369" spans="1:24" x14ac:dyDescent="0.25">
      <c r="A369" s="20">
        <v>43353</v>
      </c>
      <c r="B369" s="77">
        <v>43374</v>
      </c>
      <c r="C369" s="16" t="s">
        <v>1603</v>
      </c>
      <c r="D369" s="34" t="s">
        <v>1323</v>
      </c>
      <c r="E369" s="34" t="s">
        <v>1324</v>
      </c>
      <c r="F369" s="36"/>
      <c r="G369" s="36"/>
      <c r="H369" s="36"/>
      <c r="I369" s="36"/>
      <c r="J369" s="36">
        <v>1.8358295161434299</v>
      </c>
      <c r="K369" s="36"/>
      <c r="L369" s="36"/>
      <c r="M369" s="36"/>
      <c r="N369" s="36"/>
      <c r="O369" s="36"/>
      <c r="P369" s="36"/>
      <c r="Q369" s="36"/>
      <c r="R369" s="36"/>
      <c r="S369" s="36">
        <v>2</v>
      </c>
      <c r="T369" s="36"/>
      <c r="U369" s="36"/>
      <c r="V369" s="36"/>
      <c r="W369" s="36"/>
      <c r="X369" s="36"/>
    </row>
    <row r="370" spans="1:24" x14ac:dyDescent="0.25">
      <c r="A370" s="20">
        <v>43353</v>
      </c>
      <c r="B370" s="77">
        <v>43385</v>
      </c>
      <c r="C370" s="16" t="s">
        <v>1645</v>
      </c>
      <c r="D370" s="34" t="s">
        <v>1334</v>
      </c>
      <c r="E370" s="34" t="s">
        <v>492</v>
      </c>
      <c r="F370" s="36"/>
      <c r="G370" s="36"/>
      <c r="H370" s="36"/>
      <c r="I370" s="36"/>
      <c r="J370" s="36"/>
      <c r="K370" s="36">
        <v>2.3510191830944658</v>
      </c>
      <c r="L370" s="36"/>
      <c r="M370" s="36"/>
      <c r="N370" s="36"/>
      <c r="O370" s="36"/>
      <c r="P370" s="36"/>
      <c r="Q370" s="36"/>
      <c r="R370" s="36"/>
      <c r="S370" s="36"/>
      <c r="T370" s="36">
        <v>2</v>
      </c>
      <c r="U370" s="36"/>
      <c r="V370" s="36"/>
      <c r="W370" s="36"/>
      <c r="X370" s="36"/>
    </row>
    <row r="371" spans="1:24" x14ac:dyDescent="0.25">
      <c r="A371" s="20">
        <v>43353</v>
      </c>
      <c r="B371" s="77">
        <v>43374</v>
      </c>
      <c r="C371" s="16" t="s">
        <v>1607</v>
      </c>
      <c r="D371" s="34" t="s">
        <v>1325</v>
      </c>
      <c r="E371" s="34" t="s">
        <v>1326</v>
      </c>
      <c r="F371" s="36"/>
      <c r="G371" s="36"/>
      <c r="H371" s="36"/>
      <c r="I371" s="36"/>
      <c r="J371" s="36">
        <v>3.908962926919199</v>
      </c>
      <c r="K371" s="36"/>
      <c r="L371" s="36"/>
      <c r="M371" s="36"/>
      <c r="N371" s="36"/>
      <c r="O371" s="36"/>
      <c r="P371" s="36"/>
      <c r="Q371" s="36"/>
      <c r="R371" s="36"/>
      <c r="S371" s="36">
        <v>4</v>
      </c>
      <c r="T371" s="36"/>
      <c r="U371" s="36"/>
      <c r="V371" s="36"/>
      <c r="W371" s="36"/>
      <c r="X371" s="36"/>
    </row>
    <row r="372" spans="1:24" x14ac:dyDescent="0.25">
      <c r="A372" s="20">
        <v>43353</v>
      </c>
      <c r="B372" s="77">
        <v>43374</v>
      </c>
      <c r="C372" s="16" t="s">
        <v>1624</v>
      </c>
      <c r="D372" s="34" t="s">
        <v>1325</v>
      </c>
      <c r="E372" s="34" t="s">
        <v>1326</v>
      </c>
      <c r="F372" s="36"/>
      <c r="G372" s="36"/>
      <c r="H372" s="36"/>
      <c r="I372" s="36"/>
      <c r="J372" s="36">
        <v>3.908962926919199</v>
      </c>
      <c r="K372" s="36"/>
      <c r="L372" s="36"/>
      <c r="M372" s="36"/>
      <c r="N372" s="36"/>
      <c r="O372" s="36"/>
      <c r="P372" s="36"/>
      <c r="Q372" s="36"/>
      <c r="R372" s="36"/>
      <c r="S372" s="36">
        <v>4</v>
      </c>
      <c r="T372" s="36"/>
      <c r="U372" s="36"/>
      <c r="V372" s="36"/>
      <c r="W372" s="36"/>
      <c r="X372" s="36"/>
    </row>
    <row r="373" spans="1:24" x14ac:dyDescent="0.25">
      <c r="A373" s="20">
        <v>43353</v>
      </c>
      <c r="B373" s="77">
        <v>43381</v>
      </c>
      <c r="C373" s="16" t="s">
        <v>1648</v>
      </c>
      <c r="D373" s="34" t="s">
        <v>1331</v>
      </c>
      <c r="E373" s="34" t="s">
        <v>1332</v>
      </c>
      <c r="F373" s="36"/>
      <c r="G373" s="36"/>
      <c r="H373" s="36"/>
      <c r="I373" s="36"/>
      <c r="J373" s="36"/>
      <c r="K373" s="36">
        <v>2.5040656366111813</v>
      </c>
      <c r="L373" s="36"/>
      <c r="M373" s="36"/>
      <c r="N373" s="36"/>
      <c r="O373" s="36"/>
      <c r="P373" s="36"/>
      <c r="Q373" s="36"/>
      <c r="R373" s="36"/>
      <c r="S373" s="36"/>
      <c r="T373" s="36">
        <v>2</v>
      </c>
      <c r="U373" s="36"/>
      <c r="V373" s="36"/>
      <c r="W373" s="36"/>
      <c r="X373" s="36"/>
    </row>
    <row r="374" spans="1:24" x14ac:dyDescent="0.25">
      <c r="A374" s="20">
        <v>43353</v>
      </c>
      <c r="B374" s="77">
        <v>43381</v>
      </c>
      <c r="C374" s="16" t="s">
        <v>1746</v>
      </c>
      <c r="D374" s="34" t="s">
        <v>1333</v>
      </c>
      <c r="E374" s="34" t="s">
        <v>412</v>
      </c>
      <c r="F374" s="36"/>
      <c r="G374" s="36"/>
      <c r="H374" s="36"/>
      <c r="I374" s="36"/>
      <c r="J374" s="36"/>
      <c r="K374" s="36">
        <v>3.2245304516797617</v>
      </c>
      <c r="L374" s="36"/>
      <c r="M374" s="36"/>
      <c r="N374" s="36"/>
      <c r="O374" s="36"/>
      <c r="P374" s="36"/>
      <c r="Q374" s="36"/>
      <c r="R374" s="36"/>
      <c r="S374" s="36"/>
      <c r="T374" s="36">
        <v>2</v>
      </c>
      <c r="U374" s="36"/>
      <c r="V374" s="36"/>
      <c r="W374" s="36"/>
      <c r="X374" s="36"/>
    </row>
    <row r="375" spans="1:24" x14ac:dyDescent="0.25">
      <c r="A375" s="20">
        <v>43354</v>
      </c>
      <c r="B375" s="77">
        <v>43381</v>
      </c>
      <c r="C375" s="16" t="s">
        <v>1624</v>
      </c>
      <c r="D375" s="34" t="s">
        <v>1560</v>
      </c>
      <c r="E375" s="34" t="s">
        <v>1561</v>
      </c>
      <c r="F375" s="36"/>
      <c r="G375" s="36"/>
      <c r="H375" s="36"/>
      <c r="I375" s="36"/>
      <c r="J375" s="36"/>
      <c r="K375" s="36">
        <v>1.9544814634595995</v>
      </c>
      <c r="L375" s="36"/>
      <c r="M375" s="36"/>
      <c r="N375" s="36"/>
      <c r="O375" s="36"/>
      <c r="P375" s="36"/>
      <c r="Q375" s="36"/>
      <c r="R375" s="36"/>
      <c r="S375" s="36"/>
      <c r="T375" s="36">
        <v>2</v>
      </c>
      <c r="U375" s="36"/>
      <c r="V375" s="36"/>
      <c r="W375" s="36"/>
      <c r="X375" s="36"/>
    </row>
    <row r="376" spans="1:24" x14ac:dyDescent="0.25">
      <c r="A376" s="20">
        <v>43354</v>
      </c>
      <c r="B376" s="77">
        <v>43381</v>
      </c>
      <c r="C376" s="16" t="s">
        <v>1574</v>
      </c>
      <c r="D376" s="34" t="s">
        <v>1562</v>
      </c>
      <c r="E376" s="34" t="s">
        <v>1563</v>
      </c>
      <c r="F376" s="36"/>
      <c r="G376" s="36"/>
      <c r="H376" s="36"/>
      <c r="I376" s="36"/>
      <c r="J376" s="36"/>
      <c r="K376" s="36">
        <v>1.3443884368070569</v>
      </c>
      <c r="L376" s="36"/>
      <c r="M376" s="36"/>
      <c r="N376" s="36"/>
      <c r="O376" s="36"/>
      <c r="P376" s="36"/>
      <c r="Q376" s="36"/>
      <c r="R376" s="36"/>
      <c r="S376" s="36"/>
      <c r="T376" s="36">
        <v>1</v>
      </c>
      <c r="U376" s="36"/>
      <c r="V376" s="36"/>
      <c r="W376" s="36"/>
      <c r="X376" s="36"/>
    </row>
    <row r="377" spans="1:24" x14ac:dyDescent="0.25">
      <c r="A377" s="20">
        <v>43354</v>
      </c>
      <c r="B377" s="77">
        <v>43381</v>
      </c>
      <c r="C377" s="16" t="s">
        <v>1712</v>
      </c>
      <c r="D377" s="34" t="s">
        <v>1562</v>
      </c>
      <c r="E377" s="34" t="s">
        <v>1563</v>
      </c>
      <c r="F377" s="36"/>
      <c r="G377" s="36"/>
      <c r="H377" s="36"/>
      <c r="I377" s="36"/>
      <c r="J377" s="36"/>
      <c r="K377" s="36">
        <v>3.2292619710512653</v>
      </c>
      <c r="L377" s="36"/>
      <c r="M377" s="36"/>
      <c r="N377" s="36"/>
      <c r="O377" s="36"/>
      <c r="P377" s="36"/>
      <c r="Q377" s="36"/>
      <c r="R377" s="36"/>
      <c r="S377" s="36"/>
      <c r="T377" s="36">
        <v>2</v>
      </c>
      <c r="U377" s="36"/>
      <c r="V377" s="36"/>
      <c r="W377" s="36"/>
      <c r="X377" s="36"/>
    </row>
    <row r="378" spans="1:24" x14ac:dyDescent="0.25">
      <c r="A378" s="20"/>
      <c r="B378" s="77"/>
      <c r="C378" s="16"/>
      <c r="D378" s="34"/>
      <c r="E378" s="34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</row>
    <row r="379" spans="1:24" x14ac:dyDescent="0.25">
      <c r="A379" s="20"/>
      <c r="B379" s="77"/>
      <c r="C379" s="16"/>
      <c r="D379" s="34"/>
      <c r="E379" s="34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</row>
    <row r="380" spans="1:24" x14ac:dyDescent="0.25">
      <c r="A380" s="20"/>
      <c r="B380" s="77"/>
      <c r="C380" s="16"/>
      <c r="D380" s="34"/>
      <c r="E380" s="34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spans="1:24" x14ac:dyDescent="0.25">
      <c r="A381" s="20"/>
      <c r="B381" s="77"/>
      <c r="C381" s="16"/>
      <c r="D381" s="34"/>
      <c r="E381" s="34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</row>
    <row r="382" spans="1:24" x14ac:dyDescent="0.25">
      <c r="A382" s="20"/>
      <c r="B382" s="77"/>
      <c r="C382" s="16"/>
      <c r="D382" s="34"/>
      <c r="E382" s="34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</row>
    <row r="383" spans="1:24" x14ac:dyDescent="0.25">
      <c r="A383" s="20"/>
      <c r="B383" s="77"/>
      <c r="C383" s="16"/>
      <c r="D383" s="34"/>
      <c r="E383" s="34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</row>
    <row r="384" spans="1:24" x14ac:dyDescent="0.25">
      <c r="A384" s="20"/>
      <c r="B384" s="77"/>
      <c r="C384" s="16"/>
      <c r="D384" s="34"/>
      <c r="E384" s="34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</row>
    <row r="385" spans="1:24" x14ac:dyDescent="0.25">
      <c r="A385" s="20"/>
      <c r="B385" s="77"/>
      <c r="C385" s="16"/>
      <c r="D385" s="34"/>
      <c r="E385" s="34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</row>
    <row r="386" spans="1:24" x14ac:dyDescent="0.25">
      <c r="A386" s="20"/>
      <c r="B386" s="77"/>
      <c r="C386" s="16"/>
      <c r="D386" s="34"/>
      <c r="E386" s="34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</row>
    <row r="387" spans="1:24" x14ac:dyDescent="0.25">
      <c r="A387" s="20"/>
      <c r="B387" s="77"/>
      <c r="C387" s="16"/>
      <c r="D387" s="34"/>
      <c r="E387" s="34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</row>
    <row r="388" spans="1:24" x14ac:dyDescent="0.25">
      <c r="A388" s="20"/>
      <c r="B388" s="77"/>
      <c r="C388" s="16"/>
      <c r="D388" s="34"/>
      <c r="E388" s="34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</row>
    <row r="389" spans="1:24" x14ac:dyDescent="0.25">
      <c r="A389" s="20"/>
      <c r="B389" s="77"/>
      <c r="C389" s="16"/>
      <c r="D389" s="34"/>
      <c r="E389" s="34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</row>
    <row r="390" spans="1:24" x14ac:dyDescent="0.25">
      <c r="A390" s="20"/>
      <c r="B390" s="77"/>
      <c r="C390" s="16"/>
      <c r="D390" s="34"/>
      <c r="E390" s="34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spans="1:24" x14ac:dyDescent="0.25">
      <c r="A391" s="20"/>
      <c r="B391" s="77"/>
      <c r="C391" s="16"/>
      <c r="D391" s="34"/>
      <c r="E391" s="34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</row>
    <row r="392" spans="1:24" x14ac:dyDescent="0.25">
      <c r="A392" s="20"/>
      <c r="B392" s="77"/>
      <c r="C392" s="16"/>
      <c r="D392" s="34"/>
      <c r="E392" s="34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</row>
    <row r="393" spans="1:24" x14ac:dyDescent="0.25">
      <c r="A393" s="20"/>
      <c r="B393" s="77"/>
      <c r="C393" s="16"/>
      <c r="D393" s="34"/>
      <c r="E393" s="34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spans="1:24" x14ac:dyDescent="0.25">
      <c r="A394" s="20"/>
      <c r="B394" s="77"/>
      <c r="C394" s="16"/>
      <c r="D394" s="34"/>
      <c r="E394" s="34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5" spans="1:24" x14ac:dyDescent="0.25">
      <c r="A395" s="20"/>
      <c r="B395" s="77"/>
      <c r="C395" s="16"/>
      <c r="D395" s="34"/>
      <c r="E395" s="34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</row>
    <row r="396" spans="1:24" x14ac:dyDescent="0.25">
      <c r="A396" s="20"/>
      <c r="B396" s="77"/>
      <c r="C396" s="16"/>
      <c r="D396" s="34"/>
      <c r="E396" s="34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</row>
    <row r="397" spans="1:24" x14ac:dyDescent="0.25">
      <c r="A397" s="20"/>
      <c r="B397" s="77"/>
      <c r="C397" s="16"/>
      <c r="D397" s="34"/>
      <c r="E397" s="34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</row>
    <row r="398" spans="1:24" x14ac:dyDescent="0.25">
      <c r="A398" s="20"/>
      <c r="B398" s="77"/>
      <c r="C398" s="16"/>
      <c r="D398" s="34"/>
      <c r="E398" s="34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</row>
    <row r="399" spans="1:24" x14ac:dyDescent="0.25">
      <c r="A399" s="20"/>
      <c r="B399" s="77"/>
      <c r="C399" s="16"/>
      <c r="D399" s="34"/>
      <c r="E399" s="34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</row>
    <row r="400" spans="1:24" x14ac:dyDescent="0.25">
      <c r="A400" s="20"/>
      <c r="B400" s="77"/>
      <c r="C400" s="16"/>
      <c r="D400" s="34"/>
      <c r="E400" s="34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</row>
    <row r="401" spans="1:24" x14ac:dyDescent="0.25">
      <c r="A401" s="20"/>
      <c r="B401" s="77"/>
      <c r="C401" s="16"/>
      <c r="D401" s="34"/>
      <c r="E401" s="34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</row>
    <row r="402" spans="1:24" x14ac:dyDescent="0.25">
      <c r="A402" s="20"/>
      <c r="B402" s="77"/>
      <c r="C402" s="16"/>
      <c r="D402" s="34"/>
      <c r="E402" s="34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</row>
    <row r="403" spans="1:24" x14ac:dyDescent="0.25">
      <c r="A403" s="20"/>
      <c r="B403" s="77"/>
      <c r="C403" s="16"/>
      <c r="D403" s="34"/>
      <c r="E403" s="34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</row>
    <row r="404" spans="1:24" x14ac:dyDescent="0.25">
      <c r="A404" s="20"/>
      <c r="B404" s="11"/>
      <c r="C404" s="16"/>
      <c r="D404" s="24"/>
      <c r="E404" s="24"/>
      <c r="F404" s="12"/>
      <c r="G404" s="12"/>
      <c r="H404" s="12"/>
      <c r="I404" s="12"/>
      <c r="J404" s="12"/>
      <c r="K404" s="12"/>
      <c r="L404" s="12"/>
      <c r="M404" s="12"/>
      <c r="N404" s="12"/>
      <c r="O404" s="12"/>
    </row>
    <row r="405" spans="1:24" x14ac:dyDescent="0.25">
      <c r="A405" s="20"/>
      <c r="B405" s="11"/>
      <c r="C405" s="16"/>
      <c r="D405" s="24"/>
      <c r="E405" s="24"/>
      <c r="F405" s="12"/>
      <c r="G405" s="12"/>
      <c r="H405" s="12"/>
      <c r="I405" s="12"/>
      <c r="J405" s="12"/>
      <c r="K405" s="12"/>
      <c r="L405" s="12"/>
      <c r="M405" s="12"/>
      <c r="N405" s="12"/>
      <c r="O405" s="12"/>
    </row>
    <row r="406" spans="1:24" x14ac:dyDescent="0.25">
      <c r="A406" s="20"/>
      <c r="B406" s="11"/>
      <c r="C406" s="16"/>
      <c r="D406" s="24"/>
      <c r="E406" s="24"/>
      <c r="F406" s="12"/>
      <c r="G406" s="12"/>
      <c r="H406" s="12"/>
      <c r="I406" s="12"/>
      <c r="J406" s="12"/>
      <c r="K406" s="12"/>
      <c r="L406" s="12"/>
      <c r="M406" s="12"/>
      <c r="N406" s="12"/>
      <c r="O406" s="12"/>
    </row>
    <row r="407" spans="1:24" x14ac:dyDescent="0.25">
      <c r="A407" s="20"/>
      <c r="B407" s="11"/>
      <c r="C407" s="16"/>
      <c r="D407" s="24"/>
      <c r="E407" s="24"/>
      <c r="F407" s="12"/>
      <c r="G407" s="12"/>
      <c r="H407" s="12"/>
      <c r="I407" s="12"/>
      <c r="J407" s="12"/>
      <c r="K407" s="12"/>
      <c r="L407" s="12"/>
      <c r="M407" s="12"/>
      <c r="N407" s="12"/>
      <c r="O407" s="12"/>
    </row>
    <row r="408" spans="1:24" x14ac:dyDescent="0.25">
      <c r="A408" s="20"/>
      <c r="B408" s="11"/>
      <c r="C408" s="16"/>
      <c r="D408" s="24"/>
      <c r="E408" s="24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 spans="1:24" x14ac:dyDescent="0.25">
      <c r="A409" s="20"/>
      <c r="B409" s="11"/>
      <c r="C409" s="16"/>
      <c r="D409" s="24"/>
      <c r="E409" s="24"/>
      <c r="F409" s="12"/>
      <c r="G409" s="12"/>
      <c r="H409" s="12"/>
      <c r="I409" s="12"/>
      <c r="J409" s="12"/>
      <c r="K409" s="12"/>
      <c r="L409" s="12"/>
      <c r="M409" s="12"/>
      <c r="N409" s="12"/>
      <c r="O409" s="12"/>
    </row>
    <row r="410" spans="1:24" x14ac:dyDescent="0.25">
      <c r="A410" s="20"/>
      <c r="B410" s="11"/>
      <c r="C410" s="16"/>
      <c r="D410" s="24"/>
      <c r="E410" s="24"/>
      <c r="F410" s="12"/>
      <c r="G410" s="12"/>
      <c r="H410" s="12"/>
      <c r="I410" s="12"/>
      <c r="J410" s="12"/>
      <c r="K410" s="12"/>
      <c r="L410" s="12"/>
      <c r="M410" s="12"/>
      <c r="N410" s="12"/>
      <c r="O410" s="12"/>
    </row>
    <row r="411" spans="1:24" x14ac:dyDescent="0.25">
      <c r="A411" s="20"/>
      <c r="B411" s="11"/>
      <c r="C411" s="16"/>
      <c r="D411" s="24"/>
      <c r="E411" s="24"/>
      <c r="F411" s="12"/>
      <c r="G411" s="12"/>
      <c r="H411" s="12"/>
      <c r="I411" s="12"/>
      <c r="J411" s="12"/>
      <c r="K411" s="12"/>
      <c r="L411" s="12"/>
      <c r="M411" s="12"/>
      <c r="N411" s="12"/>
      <c r="O411" s="12"/>
    </row>
    <row r="412" spans="1:24" x14ac:dyDescent="0.25">
      <c r="A412" s="20"/>
      <c r="B412" s="11"/>
      <c r="C412" s="16"/>
      <c r="D412" s="24"/>
      <c r="E412" s="24"/>
      <c r="F412" s="12"/>
      <c r="G412" s="12"/>
      <c r="H412" s="12"/>
      <c r="I412" s="12"/>
      <c r="J412" s="12"/>
      <c r="K412" s="12"/>
      <c r="L412" s="12"/>
      <c r="M412" s="12"/>
      <c r="N412" s="12"/>
      <c r="O412" s="12"/>
    </row>
    <row r="413" spans="1:24" x14ac:dyDescent="0.25">
      <c r="A413" s="20"/>
      <c r="B413" s="11"/>
      <c r="C413" s="16"/>
      <c r="D413" s="24"/>
      <c r="E413" s="24"/>
      <c r="F413" s="12"/>
      <c r="G413" s="12"/>
      <c r="H413" s="12"/>
      <c r="I413" s="12"/>
      <c r="J413" s="12"/>
      <c r="K413" s="12"/>
      <c r="L413" s="12"/>
      <c r="M413" s="12"/>
      <c r="N413" s="12"/>
      <c r="O413" s="12"/>
    </row>
    <row r="414" spans="1:24" x14ac:dyDescent="0.25">
      <c r="A414" s="20"/>
      <c r="B414" s="11"/>
      <c r="C414" s="16"/>
      <c r="D414" s="24"/>
      <c r="E414" s="24"/>
      <c r="F414" s="12"/>
      <c r="G414" s="12"/>
      <c r="H414" s="12"/>
      <c r="I414" s="12"/>
      <c r="J414" s="12"/>
      <c r="K414" s="12"/>
      <c r="L414" s="12"/>
      <c r="M414" s="12"/>
      <c r="N414" s="12"/>
      <c r="O414" s="12"/>
    </row>
    <row r="415" spans="1:24" x14ac:dyDescent="0.25">
      <c r="A415" s="20"/>
      <c r="B415" s="11"/>
      <c r="C415" s="16"/>
      <c r="D415" s="24"/>
      <c r="E415" s="24"/>
      <c r="F415" s="12"/>
      <c r="G415" s="12"/>
      <c r="H415" s="12"/>
      <c r="I415" s="12"/>
      <c r="J415" s="12"/>
      <c r="K415" s="12"/>
      <c r="L415" s="12"/>
      <c r="M415" s="12"/>
      <c r="N415" s="12"/>
      <c r="O415" s="12"/>
    </row>
    <row r="416" spans="1:24" x14ac:dyDescent="0.25">
      <c r="A416" s="20"/>
      <c r="B416" s="11"/>
      <c r="C416" s="16"/>
      <c r="D416" s="24"/>
      <c r="E416" s="24"/>
      <c r="F416" s="12"/>
      <c r="G416" s="12"/>
      <c r="H416" s="12"/>
      <c r="I416" s="12"/>
      <c r="J416" s="12"/>
      <c r="K416" s="12"/>
      <c r="L416" s="12"/>
      <c r="M416" s="12"/>
      <c r="N416" s="12"/>
      <c r="O416" s="12"/>
    </row>
    <row r="417" spans="1:15" x14ac:dyDescent="0.25">
      <c r="A417" s="20"/>
      <c r="B417" s="11"/>
      <c r="C417" s="16"/>
      <c r="D417" s="24"/>
      <c r="E417" s="24"/>
      <c r="F417" s="12"/>
      <c r="G417" s="12"/>
      <c r="H417" s="12"/>
      <c r="I417" s="12"/>
      <c r="J417" s="12"/>
      <c r="K417" s="12"/>
      <c r="L417" s="12"/>
      <c r="M417" s="12"/>
      <c r="N417" s="12"/>
      <c r="O417" s="12"/>
    </row>
    <row r="418" spans="1:15" x14ac:dyDescent="0.25">
      <c r="A418" s="20"/>
      <c r="B418" s="11"/>
      <c r="C418" s="16"/>
      <c r="D418" s="24"/>
      <c r="E418" s="24"/>
      <c r="F418" s="12"/>
      <c r="G418" s="12"/>
      <c r="H418" s="12"/>
      <c r="I418" s="12"/>
      <c r="J418" s="12"/>
      <c r="K418" s="12"/>
      <c r="L418" s="12"/>
      <c r="M418" s="12"/>
      <c r="N418" s="12"/>
      <c r="O418" s="12"/>
    </row>
    <row r="419" spans="1:15" x14ac:dyDescent="0.25">
      <c r="A419" s="20"/>
      <c r="B419" s="11"/>
      <c r="C419" s="16"/>
      <c r="D419" s="24"/>
      <c r="E419" s="24"/>
      <c r="F419" s="12"/>
      <c r="G419" s="12"/>
      <c r="H419" s="12"/>
      <c r="I419" s="12"/>
      <c r="J419" s="12"/>
      <c r="K419" s="12"/>
      <c r="L419" s="12"/>
      <c r="M419" s="12"/>
      <c r="N419" s="12"/>
      <c r="O419" s="12"/>
    </row>
    <row r="420" spans="1:15" x14ac:dyDescent="0.25">
      <c r="A420" s="20"/>
      <c r="B420" s="11"/>
      <c r="C420" s="16"/>
      <c r="D420" s="24"/>
      <c r="E420" s="24"/>
      <c r="F420" s="12"/>
      <c r="G420" s="12"/>
      <c r="H420" s="12"/>
      <c r="I420" s="12"/>
      <c r="J420" s="12"/>
      <c r="K420" s="12"/>
      <c r="L420" s="12"/>
      <c r="M420" s="12"/>
      <c r="N420" s="12"/>
      <c r="O420" s="12"/>
    </row>
    <row r="421" spans="1:15" x14ac:dyDescent="0.25">
      <c r="A421" s="20"/>
      <c r="B421" s="11"/>
      <c r="C421" s="16"/>
      <c r="D421" s="24"/>
      <c r="E421" s="24"/>
      <c r="F421" s="12"/>
      <c r="G421" s="12"/>
      <c r="H421" s="12"/>
      <c r="I421" s="12"/>
      <c r="J421" s="12"/>
      <c r="K421" s="12"/>
      <c r="L421" s="12"/>
      <c r="M421" s="12"/>
      <c r="N421" s="12"/>
      <c r="O421" s="12"/>
    </row>
    <row r="422" spans="1:15" x14ac:dyDescent="0.25">
      <c r="A422" s="20"/>
      <c r="B422" s="11"/>
      <c r="C422" s="16"/>
      <c r="D422" s="24"/>
      <c r="E422" s="24"/>
      <c r="F422" s="12"/>
      <c r="G422" s="12"/>
      <c r="H422" s="12"/>
      <c r="I422" s="12"/>
      <c r="J422" s="12"/>
      <c r="K422" s="12"/>
      <c r="L422" s="12"/>
      <c r="M422" s="12"/>
      <c r="N422" s="12"/>
      <c r="O422" s="12"/>
    </row>
    <row r="423" spans="1:15" x14ac:dyDescent="0.25">
      <c r="A423" s="20"/>
      <c r="B423" s="11"/>
      <c r="C423" s="16"/>
      <c r="D423" s="24"/>
      <c r="E423" s="24"/>
      <c r="F423" s="12"/>
      <c r="G423" s="12"/>
      <c r="H423" s="12"/>
      <c r="I423" s="12"/>
      <c r="J423" s="12"/>
      <c r="K423" s="12"/>
      <c r="L423" s="12"/>
      <c r="M423" s="12"/>
      <c r="N423" s="12"/>
      <c r="O423" s="12"/>
    </row>
    <row r="424" spans="1:15" x14ac:dyDescent="0.25">
      <c r="A424" s="20"/>
      <c r="B424" s="11"/>
      <c r="C424" s="16"/>
      <c r="D424" s="24"/>
      <c r="E424" s="24"/>
      <c r="F424" s="12"/>
      <c r="G424" s="12"/>
      <c r="H424" s="12"/>
      <c r="I424" s="12"/>
      <c r="J424" s="12"/>
      <c r="K424" s="12"/>
      <c r="L424" s="12"/>
      <c r="M424" s="12"/>
      <c r="N424" s="12"/>
      <c r="O424" s="12"/>
    </row>
    <row r="425" spans="1:15" x14ac:dyDescent="0.25">
      <c r="A425" s="20"/>
      <c r="B425" s="11"/>
      <c r="C425" s="16"/>
      <c r="D425" s="24"/>
      <c r="E425" s="24"/>
      <c r="F425" s="12"/>
      <c r="G425" s="12"/>
      <c r="H425" s="12"/>
      <c r="I425" s="12"/>
      <c r="J425" s="12"/>
      <c r="K425" s="12"/>
      <c r="L425" s="12"/>
      <c r="M425" s="12"/>
      <c r="N425" s="12"/>
      <c r="O425" s="12"/>
    </row>
    <row r="426" spans="1:15" x14ac:dyDescent="0.25">
      <c r="A426" s="20"/>
      <c r="B426" s="11"/>
      <c r="C426" s="16"/>
      <c r="D426" s="24"/>
      <c r="E426" s="24"/>
      <c r="F426" s="12"/>
      <c r="G426" s="12"/>
      <c r="H426" s="12"/>
      <c r="I426" s="12"/>
      <c r="J426" s="12"/>
      <c r="K426" s="12"/>
      <c r="L426" s="12"/>
      <c r="M426" s="12"/>
      <c r="N426" s="12"/>
      <c r="O426" s="12"/>
    </row>
    <row r="427" spans="1:15" x14ac:dyDescent="0.25">
      <c r="A427" s="20"/>
      <c r="B427" s="11"/>
      <c r="C427" s="16"/>
      <c r="D427" s="24"/>
      <c r="E427" s="24"/>
      <c r="F427" s="12"/>
      <c r="G427" s="12"/>
      <c r="H427" s="12"/>
      <c r="I427" s="12"/>
      <c r="J427" s="12"/>
      <c r="K427" s="12"/>
      <c r="L427" s="12"/>
      <c r="M427" s="12"/>
      <c r="N427" s="12"/>
      <c r="O427" s="12"/>
    </row>
    <row r="428" spans="1:15" x14ac:dyDescent="0.25">
      <c r="A428" s="20"/>
      <c r="B428" s="11"/>
      <c r="C428" s="16"/>
      <c r="D428" s="24"/>
      <c r="E428" s="24"/>
      <c r="F428" s="12"/>
      <c r="G428" s="12"/>
      <c r="H428" s="12"/>
      <c r="I428" s="12"/>
      <c r="J428" s="12"/>
      <c r="K428" s="12"/>
      <c r="L428" s="12"/>
      <c r="M428" s="12"/>
      <c r="N428" s="12"/>
      <c r="O428" s="12"/>
    </row>
    <row r="429" spans="1:15" x14ac:dyDescent="0.25">
      <c r="A429" s="20"/>
      <c r="B429" s="11"/>
      <c r="C429" s="16"/>
      <c r="D429" s="24"/>
      <c r="E429" s="24"/>
      <c r="F429" s="12"/>
      <c r="G429" s="12"/>
      <c r="H429" s="12"/>
      <c r="I429" s="12"/>
      <c r="J429" s="12"/>
      <c r="K429" s="12"/>
      <c r="L429" s="12"/>
      <c r="M429" s="12"/>
      <c r="N429" s="12"/>
      <c r="O429" s="12"/>
    </row>
    <row r="430" spans="1:15" x14ac:dyDescent="0.25">
      <c r="A430" s="20"/>
      <c r="B430" s="11"/>
      <c r="C430" s="16"/>
      <c r="D430" s="24"/>
      <c r="E430" s="24"/>
      <c r="F430" s="12"/>
      <c r="G430" s="12"/>
      <c r="H430" s="12"/>
      <c r="I430" s="12"/>
      <c r="J430" s="12"/>
      <c r="K430" s="12"/>
      <c r="L430" s="12"/>
      <c r="M430" s="12"/>
      <c r="N430" s="12"/>
      <c r="O430" s="12"/>
    </row>
    <row r="431" spans="1:15" x14ac:dyDescent="0.25">
      <c r="A431" s="20"/>
      <c r="B431" s="11"/>
      <c r="C431" s="16"/>
      <c r="D431" s="24"/>
      <c r="E431" s="24"/>
      <c r="F431" s="12"/>
      <c r="G431" s="12"/>
      <c r="H431" s="12"/>
      <c r="I431" s="12"/>
      <c r="J431" s="12"/>
      <c r="K431" s="12"/>
      <c r="L431" s="12"/>
      <c r="M431" s="12"/>
      <c r="N431" s="12"/>
      <c r="O431" s="12"/>
    </row>
    <row r="432" spans="1:15" x14ac:dyDescent="0.25">
      <c r="A432" s="20"/>
      <c r="B432" s="11"/>
      <c r="C432" s="16"/>
      <c r="D432" s="24"/>
      <c r="E432" s="24"/>
      <c r="F432" s="12"/>
      <c r="G432" s="12"/>
      <c r="H432" s="12"/>
      <c r="I432" s="12"/>
      <c r="J432" s="12"/>
      <c r="K432" s="12"/>
      <c r="L432" s="12"/>
      <c r="M432" s="12"/>
      <c r="N432" s="12"/>
      <c r="O432" s="12"/>
    </row>
    <row r="433" spans="1:15" x14ac:dyDescent="0.25">
      <c r="A433" s="20"/>
      <c r="B433" s="11"/>
      <c r="C433" s="16"/>
      <c r="D433" s="24"/>
      <c r="E433" s="24"/>
      <c r="F433" s="12"/>
      <c r="G433" s="12"/>
      <c r="H433" s="12"/>
      <c r="I433" s="12"/>
      <c r="J433" s="12"/>
      <c r="K433" s="12"/>
      <c r="L433" s="12"/>
      <c r="M433" s="12"/>
      <c r="N433" s="12"/>
      <c r="O433" s="12"/>
    </row>
    <row r="434" spans="1:15" x14ac:dyDescent="0.25">
      <c r="A434" s="20"/>
      <c r="B434" s="11"/>
      <c r="C434" s="16"/>
      <c r="D434" s="24"/>
      <c r="E434" s="24"/>
      <c r="F434" s="12"/>
      <c r="G434" s="12"/>
      <c r="H434" s="12"/>
      <c r="I434" s="12"/>
      <c r="J434" s="12"/>
      <c r="K434" s="12"/>
      <c r="L434" s="12"/>
      <c r="M434" s="12"/>
      <c r="N434" s="12"/>
      <c r="O434" s="12"/>
    </row>
    <row r="435" spans="1:15" x14ac:dyDescent="0.25">
      <c r="A435" s="20"/>
      <c r="B435" s="11"/>
      <c r="C435" s="16"/>
      <c r="D435" s="24"/>
      <c r="E435" s="24"/>
      <c r="F435" s="12"/>
      <c r="G435" s="12"/>
      <c r="H435" s="12"/>
      <c r="I435" s="12"/>
      <c r="J435" s="12"/>
      <c r="K435" s="12"/>
      <c r="L435" s="12"/>
      <c r="M435" s="12"/>
      <c r="N435" s="12"/>
      <c r="O435" s="12"/>
    </row>
    <row r="436" spans="1:15" x14ac:dyDescent="0.25">
      <c r="A436" s="20"/>
      <c r="B436" s="11"/>
      <c r="C436" s="16"/>
      <c r="D436" s="24"/>
      <c r="E436" s="24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 spans="1:15" x14ac:dyDescent="0.25">
      <c r="A437" s="20"/>
      <c r="B437" s="11"/>
      <c r="C437" s="16"/>
      <c r="D437" s="24"/>
      <c r="E437" s="24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 spans="1:15" x14ac:dyDescent="0.25">
      <c r="A438" s="20"/>
      <c r="B438" s="11"/>
      <c r="C438" s="16"/>
      <c r="D438" s="24"/>
      <c r="E438" s="24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 spans="1:15" x14ac:dyDescent="0.25">
      <c r="A439" s="20"/>
      <c r="B439" s="11"/>
      <c r="C439" s="16"/>
      <c r="D439" s="24"/>
      <c r="E439" s="24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 spans="1:15" x14ac:dyDescent="0.25">
      <c r="A440" s="20"/>
      <c r="B440" s="11"/>
      <c r="C440" s="16"/>
      <c r="D440" s="24"/>
      <c r="E440" s="24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 spans="1:15" x14ac:dyDescent="0.25">
      <c r="A441" s="20"/>
      <c r="B441" s="11"/>
      <c r="C441" s="16"/>
      <c r="D441" s="24"/>
      <c r="E441" s="24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 spans="1:15" x14ac:dyDescent="0.25">
      <c r="A442" s="20"/>
      <c r="B442" s="11"/>
      <c r="C442" s="16"/>
      <c r="D442" s="24"/>
      <c r="E442" s="24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 spans="1:15" x14ac:dyDescent="0.25">
      <c r="A443" s="20"/>
      <c r="B443" s="11"/>
      <c r="C443" s="16"/>
      <c r="D443" s="24"/>
      <c r="E443" s="24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 spans="1:15" x14ac:dyDescent="0.25">
      <c r="A444" s="20"/>
      <c r="B444" s="11"/>
      <c r="C444" s="16"/>
      <c r="D444" s="24"/>
      <c r="E444" s="24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 spans="1:15" x14ac:dyDescent="0.25">
      <c r="A445" s="20"/>
      <c r="B445" s="11"/>
      <c r="C445" s="16"/>
      <c r="D445" s="24"/>
      <c r="E445" s="24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 spans="1:15" x14ac:dyDescent="0.25">
      <c r="A446" s="20"/>
      <c r="B446" s="11"/>
      <c r="C446" s="16"/>
      <c r="D446" s="24"/>
      <c r="E446" s="24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 spans="1:15" x14ac:dyDescent="0.25">
      <c r="A447" s="20"/>
      <c r="B447" s="11"/>
      <c r="C447" s="16"/>
      <c r="D447" s="24"/>
      <c r="E447" s="24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 spans="1:15" x14ac:dyDescent="0.25">
      <c r="A448" s="20"/>
      <c r="B448" s="11"/>
      <c r="C448" s="16"/>
      <c r="D448" s="24"/>
      <c r="E448" s="24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 spans="1:15" x14ac:dyDescent="0.25">
      <c r="A449" s="20"/>
      <c r="B449" s="11"/>
      <c r="C449" s="16"/>
      <c r="D449" s="24"/>
      <c r="E449" s="24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 spans="1:15" x14ac:dyDescent="0.25">
      <c r="A450" s="20"/>
      <c r="B450" s="11"/>
      <c r="C450" s="16"/>
      <c r="D450" s="31"/>
      <c r="E450" s="24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 spans="1:15" x14ac:dyDescent="0.25">
      <c r="A451" s="20"/>
      <c r="B451" s="11"/>
      <c r="C451" s="16"/>
      <c r="D451" s="24"/>
      <c r="E451" s="24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 spans="1:15" x14ac:dyDescent="0.25">
      <c r="A452" s="20"/>
      <c r="B452" s="11"/>
      <c r="C452" s="16"/>
      <c r="D452" s="24"/>
      <c r="E452" s="24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 spans="1:15" x14ac:dyDescent="0.25">
      <c r="A453" s="20"/>
      <c r="B453" s="11"/>
      <c r="C453" s="16"/>
      <c r="D453" s="24"/>
      <c r="E453" s="24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 spans="1:15" x14ac:dyDescent="0.25">
      <c r="A454" s="20"/>
      <c r="B454" s="11"/>
      <c r="C454" s="16"/>
      <c r="D454" s="24"/>
      <c r="E454" s="24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 spans="1:15" x14ac:dyDescent="0.25">
      <c r="A455" s="20"/>
      <c r="B455" s="11"/>
      <c r="C455" s="16"/>
      <c r="D455" s="24"/>
      <c r="E455" s="24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 spans="1:15" x14ac:dyDescent="0.25">
      <c r="A456" s="20"/>
      <c r="B456" s="11"/>
      <c r="C456" s="16"/>
      <c r="D456" s="24"/>
      <c r="E456" s="24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 spans="1:15" x14ac:dyDescent="0.25">
      <c r="A457" s="20"/>
      <c r="B457" s="11"/>
      <c r="C457" s="16"/>
      <c r="D457" s="24"/>
      <c r="E457" s="24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 spans="1:15" x14ac:dyDescent="0.25">
      <c r="A458" s="20"/>
      <c r="B458" s="11"/>
      <c r="C458" s="16"/>
      <c r="D458" s="24"/>
      <c r="E458" s="24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 spans="1:15" x14ac:dyDescent="0.25">
      <c r="A459" s="20"/>
      <c r="B459" s="11"/>
      <c r="C459" s="16"/>
      <c r="D459" s="24"/>
      <c r="E459" s="24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 spans="1:15" x14ac:dyDescent="0.25">
      <c r="A460" s="20"/>
      <c r="B460" s="11"/>
      <c r="C460" s="16"/>
      <c r="D460" s="24"/>
      <c r="E460" s="24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 spans="1:15" x14ac:dyDescent="0.25">
      <c r="A461" s="20"/>
      <c r="B461" s="11"/>
      <c r="C461" s="16"/>
      <c r="D461" s="24"/>
      <c r="E461" s="24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 spans="1:15" x14ac:dyDescent="0.25">
      <c r="A462" s="20"/>
      <c r="B462" s="11"/>
      <c r="C462" s="16"/>
      <c r="D462" s="24"/>
      <c r="E462" s="24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 spans="1:15" x14ac:dyDescent="0.25">
      <c r="A463" s="20"/>
      <c r="B463" s="11"/>
      <c r="C463" s="16"/>
      <c r="D463" s="24"/>
      <c r="E463" s="24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 spans="1:15" x14ac:dyDescent="0.25">
      <c r="A464" s="20"/>
      <c r="B464" s="11"/>
      <c r="C464" s="16"/>
      <c r="D464" s="24"/>
      <c r="E464" s="24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 spans="1:15" x14ac:dyDescent="0.25">
      <c r="A465" s="20"/>
      <c r="B465" s="11"/>
      <c r="C465" s="16"/>
      <c r="D465" s="24"/>
      <c r="E465" s="24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 spans="1:15" x14ac:dyDescent="0.25">
      <c r="A466" s="20"/>
      <c r="B466" s="11"/>
      <c r="C466" s="16"/>
      <c r="D466" s="24"/>
      <c r="E466" s="24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 spans="1:15" x14ac:dyDescent="0.25">
      <c r="A467" s="20"/>
      <c r="B467" s="11"/>
      <c r="C467" s="16"/>
      <c r="D467" s="24"/>
      <c r="E467" s="24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 spans="1:15" x14ac:dyDescent="0.25">
      <c r="A468" s="20"/>
      <c r="B468" s="11"/>
      <c r="C468" s="16"/>
      <c r="D468" s="24"/>
      <c r="E468" s="24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 spans="1:15" x14ac:dyDescent="0.25">
      <c r="A469" s="20"/>
      <c r="B469" s="11"/>
      <c r="C469" s="16"/>
      <c r="D469" s="24"/>
      <c r="E469" s="24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 spans="1:15" x14ac:dyDescent="0.25">
      <c r="A470" s="20"/>
      <c r="B470" s="11"/>
      <c r="C470" s="16"/>
      <c r="D470" s="24"/>
      <c r="E470" s="24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 spans="1:15" x14ac:dyDescent="0.25">
      <c r="A471" s="20"/>
      <c r="B471" s="11"/>
      <c r="C471" s="16"/>
      <c r="D471" s="24"/>
      <c r="E471" s="24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 spans="1:15" x14ac:dyDescent="0.25">
      <c r="A472" s="20"/>
      <c r="B472" s="11"/>
      <c r="C472" s="16"/>
      <c r="D472" s="24"/>
      <c r="E472" s="24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 spans="1:15" x14ac:dyDescent="0.25">
      <c r="A473" s="20"/>
      <c r="B473" s="11"/>
      <c r="C473" s="16"/>
      <c r="D473" s="24"/>
      <c r="E473" s="24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 spans="1:15" x14ac:dyDescent="0.25">
      <c r="A474" s="20"/>
      <c r="B474" s="11"/>
      <c r="C474" s="16"/>
      <c r="D474" s="24"/>
      <c r="E474" s="24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 spans="1:15" x14ac:dyDescent="0.25">
      <c r="A475" s="20"/>
      <c r="B475" s="11"/>
      <c r="C475" s="16"/>
      <c r="D475" s="24"/>
      <c r="E475" s="24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 spans="1:15" x14ac:dyDescent="0.25">
      <c r="A476" s="20"/>
      <c r="B476" s="11"/>
      <c r="C476" s="16"/>
      <c r="D476" s="24"/>
      <c r="E476" s="24"/>
      <c r="F476" s="12"/>
      <c r="G476" s="12"/>
      <c r="H476" s="12"/>
      <c r="I476" s="12"/>
      <c r="J476" s="12"/>
      <c r="K476" s="12"/>
      <c r="L476" s="12"/>
      <c r="M476" s="12"/>
      <c r="N476" s="12"/>
      <c r="O476" s="12"/>
    </row>
    <row r="477" spans="1:15" x14ac:dyDescent="0.25">
      <c r="A477" s="20"/>
      <c r="B477" s="11"/>
      <c r="C477" s="16"/>
      <c r="D477" s="24"/>
      <c r="E477" s="24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 spans="1:15" x14ac:dyDescent="0.25">
      <c r="A478" s="20"/>
      <c r="B478" s="11"/>
      <c r="C478" s="16"/>
      <c r="D478" s="24"/>
      <c r="E478" s="24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 spans="1:15" x14ac:dyDescent="0.25">
      <c r="A479" s="20"/>
      <c r="B479" s="11"/>
      <c r="C479" s="16"/>
      <c r="D479" s="24"/>
      <c r="E479" s="24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 spans="1:15" x14ac:dyDescent="0.25">
      <c r="A480" s="20"/>
      <c r="B480" s="11"/>
      <c r="C480" s="16"/>
      <c r="D480" s="24"/>
      <c r="E480" s="24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 spans="1:15" x14ac:dyDescent="0.25">
      <c r="A481" s="20"/>
      <c r="B481" s="11"/>
      <c r="C481" s="16"/>
      <c r="D481" s="24"/>
      <c r="E481" s="24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 spans="1:15" x14ac:dyDescent="0.25">
      <c r="A482" s="20"/>
      <c r="B482" s="11"/>
      <c r="C482" s="16"/>
      <c r="D482" s="24"/>
      <c r="E482" s="24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 spans="1:15" x14ac:dyDescent="0.25">
      <c r="A483" s="20"/>
      <c r="B483" s="11"/>
      <c r="C483" s="16"/>
      <c r="D483" s="24"/>
      <c r="E483" s="24"/>
      <c r="F483" s="12"/>
      <c r="G483" s="12"/>
      <c r="H483" s="12"/>
      <c r="I483" s="12"/>
      <c r="J483" s="12"/>
      <c r="K483" s="12"/>
      <c r="L483" s="12"/>
      <c r="M483" s="12"/>
      <c r="N483" s="12"/>
      <c r="O483" s="12"/>
    </row>
    <row r="484" spans="1:15" x14ac:dyDescent="0.25">
      <c r="A484" s="20"/>
      <c r="B484" s="11"/>
      <c r="C484" s="16"/>
      <c r="D484" s="24"/>
      <c r="E484" s="24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 spans="1:15" x14ac:dyDescent="0.25">
      <c r="A485" s="20"/>
      <c r="B485" s="11"/>
      <c r="C485" s="16"/>
      <c r="D485" s="24"/>
      <c r="E485" s="24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 spans="1:15" x14ac:dyDescent="0.25">
      <c r="A486" s="20"/>
      <c r="B486" s="11"/>
      <c r="C486" s="16"/>
      <c r="D486" s="24"/>
      <c r="E486" s="24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 spans="1:15" x14ac:dyDescent="0.25">
      <c r="A487" s="20"/>
      <c r="B487" s="11"/>
      <c r="C487" s="16"/>
      <c r="D487" s="24"/>
      <c r="E487" s="24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 spans="1:15" x14ac:dyDescent="0.25">
      <c r="A488" s="20"/>
      <c r="B488" s="11"/>
      <c r="C488" s="16"/>
      <c r="D488" s="24"/>
      <c r="E488" s="24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 spans="1:15" x14ac:dyDescent="0.25">
      <c r="A489" s="20"/>
      <c r="B489" s="11"/>
      <c r="C489" s="16"/>
      <c r="D489" s="24"/>
      <c r="E489" s="24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 spans="1:15" x14ac:dyDescent="0.25">
      <c r="A490" s="20"/>
      <c r="B490" s="11"/>
      <c r="C490" s="16"/>
      <c r="D490" s="24"/>
      <c r="E490" s="24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 spans="1:15" x14ac:dyDescent="0.25">
      <c r="A491" s="20"/>
      <c r="B491" s="11"/>
      <c r="C491" s="16"/>
      <c r="D491" s="24"/>
      <c r="E491" s="24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 spans="1:15" x14ac:dyDescent="0.25">
      <c r="A492" s="20"/>
      <c r="B492" s="11"/>
      <c r="C492" s="16"/>
      <c r="D492" s="24"/>
      <c r="E492" s="24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 spans="1:15" x14ac:dyDescent="0.25">
      <c r="A493" s="20"/>
      <c r="B493" s="11"/>
      <c r="C493" s="16"/>
      <c r="D493" s="24"/>
      <c r="E493" s="24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 spans="1:15" x14ac:dyDescent="0.25">
      <c r="A494" s="20"/>
      <c r="B494" s="11"/>
      <c r="C494" s="16"/>
      <c r="D494" s="24"/>
      <c r="E494" s="24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 spans="1:15" x14ac:dyDescent="0.25">
      <c r="A495" s="20"/>
      <c r="B495" s="11"/>
      <c r="C495" s="16"/>
      <c r="D495" s="24"/>
      <c r="E495" s="24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 spans="1:15" x14ac:dyDescent="0.25">
      <c r="A496" s="20"/>
      <c r="B496" s="11"/>
      <c r="C496" s="16"/>
      <c r="D496" s="24"/>
      <c r="E496" s="24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 spans="1:15" x14ac:dyDescent="0.25">
      <c r="A497" s="20"/>
      <c r="B497" s="11"/>
      <c r="C497" s="16"/>
      <c r="D497" s="24"/>
      <c r="E497" s="24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 spans="1:15" x14ac:dyDescent="0.25">
      <c r="A498" s="20"/>
      <c r="B498" s="11"/>
      <c r="C498" s="16"/>
      <c r="D498" s="24"/>
      <c r="E498" s="24"/>
      <c r="F498" s="12"/>
      <c r="G498" s="12"/>
      <c r="H498" s="12"/>
      <c r="I498" s="12"/>
      <c r="J498" s="12"/>
      <c r="K498" s="12"/>
      <c r="L498" s="12"/>
      <c r="M498" s="12"/>
      <c r="N498" s="12"/>
      <c r="O498" s="12"/>
    </row>
    <row r="499" spans="1:15" x14ac:dyDescent="0.25">
      <c r="A499" s="20"/>
      <c r="B499" s="11"/>
      <c r="C499" s="16"/>
      <c r="D499" s="31"/>
      <c r="E499" s="24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 spans="1:15" x14ac:dyDescent="0.25">
      <c r="A500" s="20"/>
      <c r="B500" s="11"/>
      <c r="C500" s="16"/>
      <c r="D500" s="24"/>
      <c r="E500" s="24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 spans="1:15" x14ac:dyDescent="0.25">
      <c r="A501" s="20"/>
      <c r="B501" s="11"/>
      <c r="C501" s="16"/>
      <c r="D501" s="24"/>
      <c r="E501" s="24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 spans="1:15" x14ac:dyDescent="0.25">
      <c r="A502" s="20"/>
      <c r="B502" s="11"/>
      <c r="C502" s="16"/>
      <c r="D502" s="24"/>
      <c r="E502" s="24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 spans="1:15" x14ac:dyDescent="0.25">
      <c r="A503" s="20"/>
      <c r="B503" s="11"/>
      <c r="C503" s="16"/>
      <c r="D503" s="24"/>
      <c r="E503" s="24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 spans="1:15" x14ac:dyDescent="0.25">
      <c r="A504" s="20"/>
      <c r="B504" s="11"/>
      <c r="C504" s="16"/>
      <c r="D504" s="24"/>
      <c r="E504" s="24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 spans="1:15" x14ac:dyDescent="0.25">
      <c r="A505" s="20"/>
      <c r="B505" s="11"/>
      <c r="C505" s="16"/>
      <c r="D505" s="24"/>
      <c r="E505" s="24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 spans="1:15" x14ac:dyDescent="0.25">
      <c r="A506" s="20"/>
      <c r="B506" s="11"/>
      <c r="C506" s="16"/>
      <c r="D506" s="24"/>
      <c r="E506" s="24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 spans="1:15" x14ac:dyDescent="0.25">
      <c r="A507" s="20"/>
      <c r="B507" s="11"/>
      <c r="C507" s="16"/>
      <c r="D507" s="24"/>
      <c r="E507" s="24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 spans="1:15" x14ac:dyDescent="0.25">
      <c r="A508" s="20"/>
      <c r="B508" s="11"/>
      <c r="C508" s="16"/>
      <c r="D508" s="24"/>
      <c r="E508" s="24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 spans="1:15" x14ac:dyDescent="0.25">
      <c r="A509" s="20"/>
      <c r="B509" s="11"/>
      <c r="C509" s="16"/>
      <c r="D509" s="24"/>
      <c r="E509" s="24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 spans="1:15" x14ac:dyDescent="0.25">
      <c r="A510" s="20"/>
      <c r="B510" s="11"/>
      <c r="C510" s="16"/>
      <c r="D510" s="24"/>
      <c r="E510" s="24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 spans="1:15" x14ac:dyDescent="0.25">
      <c r="A511" s="20"/>
      <c r="B511" s="11"/>
      <c r="C511" s="16"/>
      <c r="D511" s="24"/>
      <c r="E511" s="24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 spans="1:15" x14ac:dyDescent="0.25">
      <c r="A512" s="20"/>
      <c r="B512" s="11"/>
      <c r="C512" s="16"/>
      <c r="D512" s="24"/>
      <c r="E512" s="24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 spans="1:15" x14ac:dyDescent="0.25">
      <c r="A513" s="20"/>
      <c r="B513" s="11"/>
      <c r="C513" s="16"/>
      <c r="D513" s="24"/>
      <c r="E513" s="24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 spans="1:15" x14ac:dyDescent="0.25">
      <c r="A514" s="20"/>
      <c r="B514" s="11"/>
      <c r="C514" s="16"/>
      <c r="D514" s="24"/>
      <c r="E514" s="24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 spans="1:15" x14ac:dyDescent="0.25">
      <c r="A515" s="20"/>
      <c r="B515" s="11"/>
      <c r="C515" s="16"/>
      <c r="D515" s="24"/>
      <c r="E515" s="24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 spans="1:15" x14ac:dyDescent="0.25">
      <c r="A516" s="20"/>
      <c r="B516" s="11"/>
      <c r="C516" s="16"/>
      <c r="D516" s="24"/>
      <c r="E516" s="24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 spans="1:15" x14ac:dyDescent="0.25">
      <c r="A517" s="20"/>
      <c r="B517" s="11"/>
      <c r="C517" s="16"/>
      <c r="D517" s="24"/>
      <c r="E517" s="24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 spans="1:15" x14ac:dyDescent="0.25">
      <c r="A518" s="20"/>
      <c r="B518" s="11"/>
      <c r="C518" s="16"/>
      <c r="D518" s="24"/>
      <c r="E518" s="24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 spans="1:15" x14ac:dyDescent="0.25">
      <c r="A519" s="20"/>
      <c r="B519" s="11"/>
      <c r="C519" s="16"/>
      <c r="D519" s="24"/>
      <c r="E519" s="24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 spans="1:15" x14ac:dyDescent="0.25">
      <c r="A520" s="20"/>
      <c r="B520" s="11"/>
      <c r="C520" s="16"/>
      <c r="D520" s="24"/>
      <c r="E520" s="24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 spans="1:15" x14ac:dyDescent="0.25">
      <c r="A521" s="20"/>
      <c r="B521" s="11"/>
      <c r="C521" s="16"/>
      <c r="D521" s="24"/>
      <c r="E521" s="24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 spans="1:15" x14ac:dyDescent="0.25">
      <c r="A522" s="20"/>
      <c r="B522" s="11"/>
      <c r="C522" s="16"/>
      <c r="D522" s="24"/>
      <c r="E522" s="24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 spans="1:15" x14ac:dyDescent="0.25">
      <c r="A523" s="20"/>
      <c r="B523" s="11"/>
      <c r="C523" s="16"/>
      <c r="D523" s="24"/>
      <c r="E523" s="24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 spans="1:15" x14ac:dyDescent="0.25">
      <c r="A524" s="20"/>
      <c r="B524" s="11"/>
      <c r="C524" s="16"/>
      <c r="D524" s="24"/>
      <c r="E524" s="24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 spans="1:15" x14ac:dyDescent="0.25">
      <c r="A525" s="20"/>
      <c r="B525" s="11"/>
      <c r="C525" s="16"/>
      <c r="D525" s="24"/>
      <c r="E525" s="24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 spans="1:15" x14ac:dyDescent="0.25">
      <c r="A526" s="20"/>
      <c r="B526" s="11"/>
      <c r="C526" s="16"/>
      <c r="D526" s="24"/>
      <c r="E526" s="24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 spans="1:15" x14ac:dyDescent="0.25">
      <c r="A527" s="20"/>
      <c r="B527" s="11"/>
      <c r="C527" s="16"/>
      <c r="D527" s="24"/>
      <c r="E527" s="24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 spans="1:15" x14ac:dyDescent="0.25">
      <c r="A528" s="20"/>
      <c r="B528" s="11"/>
      <c r="C528" s="16"/>
      <c r="D528" s="24"/>
      <c r="E528" s="24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 spans="1:15" x14ac:dyDescent="0.25">
      <c r="A529" s="20"/>
      <c r="B529" s="11"/>
      <c r="C529" s="16"/>
      <c r="D529" s="24"/>
      <c r="E529" s="24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 spans="1:15" x14ac:dyDescent="0.25">
      <c r="A530" s="20"/>
      <c r="B530" s="11"/>
      <c r="C530" s="16"/>
      <c r="D530" s="24"/>
      <c r="E530" s="24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 spans="1:15" x14ac:dyDescent="0.25">
      <c r="A531" s="20"/>
      <c r="B531" s="11"/>
      <c r="C531" s="16"/>
      <c r="D531" s="24"/>
      <c r="E531" s="24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 spans="1:15" x14ac:dyDescent="0.25">
      <c r="A532" s="20"/>
      <c r="B532" s="11"/>
      <c r="C532" s="16"/>
      <c r="D532" s="24"/>
      <c r="E532" s="24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 spans="1:15" x14ac:dyDescent="0.25">
      <c r="A533" s="20"/>
      <c r="B533" s="11"/>
      <c r="C533" s="16"/>
      <c r="D533" s="24"/>
      <c r="E533" s="24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 spans="1:15" x14ac:dyDescent="0.25">
      <c r="A534" s="20"/>
      <c r="B534" s="11"/>
      <c r="C534" s="16"/>
      <c r="D534" s="24"/>
      <c r="E534" s="24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 spans="1:15" x14ac:dyDescent="0.25">
      <c r="A535" s="20"/>
      <c r="B535" s="11"/>
      <c r="C535" s="16"/>
      <c r="D535" s="24"/>
      <c r="E535" s="24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 spans="1:15" x14ac:dyDescent="0.25">
      <c r="A536" s="20"/>
      <c r="B536" s="11"/>
      <c r="C536" s="16"/>
      <c r="D536" s="24"/>
      <c r="E536" s="24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 spans="1:15" x14ac:dyDescent="0.25">
      <c r="A537" s="20"/>
      <c r="B537" s="11"/>
      <c r="C537" s="16"/>
      <c r="D537" s="24"/>
      <c r="E537" s="24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 spans="1:15" x14ac:dyDescent="0.25">
      <c r="A538" s="20"/>
      <c r="B538" s="11"/>
      <c r="C538" s="16"/>
      <c r="D538" s="24"/>
      <c r="E538" s="24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 spans="1:15" x14ac:dyDescent="0.25">
      <c r="A539" s="20"/>
      <c r="B539" s="11"/>
      <c r="C539" s="16"/>
      <c r="D539" s="24"/>
      <c r="E539" s="24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 spans="1:15" x14ac:dyDescent="0.25">
      <c r="A540" s="20"/>
      <c r="B540" s="11"/>
      <c r="C540" s="16"/>
      <c r="D540" s="24"/>
      <c r="E540" s="24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 spans="1:15" x14ac:dyDescent="0.25">
      <c r="A541" s="20"/>
      <c r="B541" s="11"/>
      <c r="C541" s="16"/>
      <c r="D541" s="24"/>
      <c r="E541" s="24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 spans="1:15" x14ac:dyDescent="0.25">
      <c r="A542" s="20"/>
      <c r="B542" s="11"/>
      <c r="C542" s="16"/>
      <c r="D542" s="24"/>
      <c r="E542" s="24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 spans="1:15" x14ac:dyDescent="0.25">
      <c r="A543" s="20"/>
      <c r="B543" s="11"/>
      <c r="C543" s="16"/>
      <c r="D543" s="24"/>
      <c r="E543" s="24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 spans="1:15" x14ac:dyDescent="0.25">
      <c r="A544" s="20"/>
      <c r="B544" s="11"/>
      <c r="C544" s="16"/>
      <c r="D544" s="24"/>
      <c r="E544" s="24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 spans="1:15" x14ac:dyDescent="0.25">
      <c r="A545" s="20"/>
      <c r="B545" s="11"/>
      <c r="C545" s="16"/>
      <c r="D545" s="24"/>
      <c r="E545" s="24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 spans="1:15" x14ac:dyDescent="0.25">
      <c r="A546" s="20"/>
      <c r="B546" s="11"/>
      <c r="C546" s="16"/>
      <c r="D546" s="24"/>
      <c r="E546" s="24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 spans="1:15" x14ac:dyDescent="0.25">
      <c r="A547" s="20"/>
      <c r="B547" s="11"/>
      <c r="C547" s="16"/>
      <c r="D547" s="24"/>
      <c r="E547" s="24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 spans="1:15" x14ac:dyDescent="0.25">
      <c r="A548" s="20"/>
      <c r="B548" s="11"/>
      <c r="C548" s="16"/>
      <c r="D548" s="24"/>
      <c r="E548" s="24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 spans="1:15" x14ac:dyDescent="0.25">
      <c r="A549" s="20"/>
      <c r="B549" s="11"/>
      <c r="C549" s="16"/>
      <c r="D549" s="24"/>
      <c r="E549" s="24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 spans="1:15" x14ac:dyDescent="0.25">
      <c r="A550" s="20"/>
      <c r="B550" s="11"/>
      <c r="C550" s="16"/>
      <c r="D550" s="24"/>
      <c r="E550" s="24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 spans="1:15" x14ac:dyDescent="0.25">
      <c r="A551" s="20"/>
      <c r="B551" s="11"/>
      <c r="C551" s="16"/>
      <c r="D551" s="24"/>
      <c r="E551" s="24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 spans="1:15" x14ac:dyDescent="0.25">
      <c r="A552" s="20"/>
      <c r="B552" s="11"/>
      <c r="C552" s="16"/>
      <c r="D552" s="24"/>
      <c r="E552" s="24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 spans="1:15" x14ac:dyDescent="0.25">
      <c r="A553" s="20"/>
      <c r="B553" s="11"/>
      <c r="C553" s="16"/>
      <c r="D553" s="24"/>
      <c r="E553" s="24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 spans="1:15" x14ac:dyDescent="0.25">
      <c r="A554" s="20"/>
      <c r="B554" s="11"/>
      <c r="C554" s="16"/>
      <c r="D554" s="24"/>
      <c r="E554" s="24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 spans="1:15" x14ac:dyDescent="0.25">
      <c r="A555" s="20"/>
      <c r="B555" s="11"/>
      <c r="C555" s="16"/>
      <c r="D555" s="24"/>
      <c r="E555" s="24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 spans="1:15" x14ac:dyDescent="0.25">
      <c r="A556" s="20"/>
      <c r="B556" s="11"/>
      <c r="C556" s="16"/>
      <c r="D556" s="24"/>
      <c r="E556" s="24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 spans="1:15" x14ac:dyDescent="0.25">
      <c r="A557" s="20"/>
      <c r="B557" s="11"/>
      <c r="C557" s="16"/>
      <c r="D557" s="24"/>
      <c r="E557" s="24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 spans="1:15" x14ac:dyDescent="0.25">
      <c r="A558" s="20"/>
      <c r="B558" s="11"/>
      <c r="C558" s="16"/>
      <c r="D558" s="24"/>
      <c r="E558" s="24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 spans="1:15" x14ac:dyDescent="0.25">
      <c r="A559" s="20"/>
      <c r="B559" s="11"/>
      <c r="C559" s="16"/>
      <c r="D559" s="24"/>
      <c r="E559" s="24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 spans="1:15" x14ac:dyDescent="0.25">
      <c r="A560" s="20"/>
      <c r="B560" s="11"/>
      <c r="C560" s="16"/>
      <c r="D560" s="24"/>
      <c r="E560" s="24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 spans="1:15" x14ac:dyDescent="0.25">
      <c r="A561" s="20"/>
      <c r="B561" s="11"/>
      <c r="C561" s="16"/>
      <c r="D561" s="24"/>
      <c r="E561" s="24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 spans="1:15" x14ac:dyDescent="0.25">
      <c r="A562" s="20"/>
      <c r="B562" s="11"/>
      <c r="C562" s="16"/>
      <c r="D562" s="24"/>
      <c r="E562" s="24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 spans="1:15" x14ac:dyDescent="0.25">
      <c r="A563" s="20"/>
      <c r="B563" s="11"/>
      <c r="C563" s="16"/>
      <c r="D563" s="24"/>
      <c r="E563" s="24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 spans="1:15" x14ac:dyDescent="0.25">
      <c r="A564" s="20"/>
      <c r="B564" s="11"/>
      <c r="C564" s="16"/>
      <c r="D564" s="24"/>
      <c r="E564" s="24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 spans="1:15" x14ac:dyDescent="0.25">
      <c r="A565" s="20"/>
      <c r="B565" s="11"/>
      <c r="C565" s="16"/>
      <c r="D565" s="24"/>
      <c r="E565" s="24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 spans="1:15" x14ac:dyDescent="0.25">
      <c r="A566" s="20"/>
      <c r="B566" s="11"/>
      <c r="C566" s="16"/>
      <c r="D566" s="24"/>
      <c r="E566" s="24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 spans="1:15" x14ac:dyDescent="0.25">
      <c r="A567" s="20"/>
      <c r="B567" s="11"/>
      <c r="C567" s="16"/>
      <c r="D567" s="24"/>
      <c r="E567" s="24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 spans="1:15" x14ac:dyDescent="0.25">
      <c r="A568" s="20"/>
      <c r="B568" s="11"/>
      <c r="C568" s="16"/>
      <c r="D568" s="24"/>
      <c r="E568" s="24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 spans="1:15" x14ac:dyDescent="0.25">
      <c r="A569" s="20"/>
      <c r="B569" s="11"/>
      <c r="C569" s="16"/>
      <c r="D569" s="24"/>
      <c r="E569" s="24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 spans="1:15" x14ac:dyDescent="0.25">
      <c r="A570" s="20"/>
      <c r="B570" s="11"/>
      <c r="C570" s="16"/>
      <c r="D570" s="24"/>
      <c r="E570" s="24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 spans="1:15" x14ac:dyDescent="0.25">
      <c r="A571" s="20"/>
      <c r="B571" s="11"/>
      <c r="C571" s="16"/>
      <c r="D571" s="24"/>
      <c r="E571" s="24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 spans="1:15" x14ac:dyDescent="0.25">
      <c r="A572" s="20"/>
      <c r="B572" s="11"/>
      <c r="C572" s="16"/>
      <c r="D572" s="24"/>
      <c r="E572" s="24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 spans="1:15" x14ac:dyDescent="0.25">
      <c r="A573" s="20"/>
      <c r="B573" s="11"/>
      <c r="C573" s="16"/>
      <c r="D573" s="24"/>
      <c r="E573" s="24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 spans="1:15" x14ac:dyDescent="0.25">
      <c r="A574" s="20"/>
      <c r="B574" s="11"/>
      <c r="C574" s="16"/>
      <c r="D574" s="24"/>
      <c r="E574" s="24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 spans="1:15" x14ac:dyDescent="0.25">
      <c r="A575" s="20"/>
      <c r="B575" s="11"/>
      <c r="C575" s="16"/>
      <c r="D575" s="24"/>
      <c r="E575" s="24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 spans="1:15" x14ac:dyDescent="0.25">
      <c r="A576" s="20"/>
      <c r="B576" s="11"/>
      <c r="C576" s="16"/>
      <c r="D576" s="24"/>
      <c r="E576" s="24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 spans="1:15" x14ac:dyDescent="0.25">
      <c r="A577" s="20"/>
      <c r="B577" s="11"/>
      <c r="C577" s="16"/>
      <c r="D577" s="24"/>
      <c r="E577" s="24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 spans="1:15" x14ac:dyDescent="0.25">
      <c r="A578" s="20"/>
      <c r="B578" s="11"/>
      <c r="C578" s="16"/>
      <c r="D578" s="24"/>
      <c r="E578" s="24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 spans="1:15" x14ac:dyDescent="0.25">
      <c r="A579" s="20"/>
      <c r="B579" s="11"/>
      <c r="C579" s="16"/>
      <c r="D579" s="24"/>
      <c r="E579" s="24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 spans="1:15" x14ac:dyDescent="0.25">
      <c r="A580" s="20"/>
      <c r="B580" s="11"/>
      <c r="C580" s="16"/>
      <c r="D580" s="24"/>
      <c r="E580" s="24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 spans="1:15" x14ac:dyDescent="0.25">
      <c r="A581" s="20"/>
      <c r="B581" s="11"/>
      <c r="C581" s="16"/>
      <c r="D581" s="24"/>
      <c r="E581" s="24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 spans="1:15" x14ac:dyDescent="0.25">
      <c r="A582" s="20"/>
      <c r="B582" s="11"/>
      <c r="C582" s="16"/>
      <c r="D582" s="24"/>
      <c r="E582" s="24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 spans="1:15" x14ac:dyDescent="0.25">
      <c r="A583" s="20"/>
      <c r="B583" s="11"/>
      <c r="C583" s="16"/>
      <c r="D583" s="24"/>
      <c r="E583" s="24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 spans="1:15" x14ac:dyDescent="0.25">
      <c r="A584" s="20"/>
      <c r="B584" s="11"/>
      <c r="C584" s="16"/>
      <c r="D584" s="24"/>
      <c r="E584" s="24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 spans="1:15" x14ac:dyDescent="0.25">
      <c r="A585" s="20"/>
      <c r="B585" s="11"/>
      <c r="C585" s="16"/>
      <c r="D585" s="24"/>
      <c r="E585" s="24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 spans="1:15" x14ac:dyDescent="0.25">
      <c r="A586" s="20"/>
      <c r="B586" s="11"/>
      <c r="C586" s="16"/>
      <c r="D586" s="24"/>
      <c r="E586" s="24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 spans="1:15" x14ac:dyDescent="0.25">
      <c r="A587" s="20"/>
      <c r="B587" s="11"/>
      <c r="C587" s="16"/>
      <c r="D587" s="24"/>
      <c r="E587" s="24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 spans="1:15" x14ac:dyDescent="0.25">
      <c r="A588" s="20"/>
      <c r="B588" s="11"/>
      <c r="C588" s="16"/>
      <c r="D588" s="24"/>
      <c r="E588" s="24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 spans="1:15" x14ac:dyDescent="0.25">
      <c r="A589" s="20"/>
      <c r="B589" s="11"/>
      <c r="C589" s="16"/>
      <c r="D589" s="24"/>
      <c r="E589" s="24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 spans="1:15" x14ac:dyDescent="0.25">
      <c r="A590" s="20"/>
      <c r="B590" s="11"/>
      <c r="C590" s="16"/>
      <c r="D590" s="24"/>
      <c r="E590" s="24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 spans="1:15" x14ac:dyDescent="0.25">
      <c r="A591" s="20"/>
      <c r="B591" s="11"/>
      <c r="C591" s="16"/>
      <c r="D591" s="24"/>
      <c r="E591" s="24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 spans="1:15" x14ac:dyDescent="0.25">
      <c r="A592" s="20"/>
      <c r="B592" s="11"/>
      <c r="C592" s="16"/>
      <c r="D592" s="24"/>
      <c r="E592" s="24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600" spans="6:18" x14ac:dyDescent="0.25">
      <c r="F600">
        <f>SUM(F4:F599)</f>
        <v>9454.7753264065523</v>
      </c>
      <c r="G600" s="24">
        <f t="shared" ref="G600:J600" si="108">SUM(G4:G599)</f>
        <v>48255.319676878891</v>
      </c>
      <c r="H600" s="24">
        <f t="shared" si="108"/>
        <v>49146.638281653206</v>
      </c>
      <c r="I600" s="24">
        <f t="shared" si="108"/>
        <v>49720.938446211578</v>
      </c>
      <c r="J600" s="24">
        <f t="shared" si="108"/>
        <v>49487.918659460003</v>
      </c>
      <c r="K600" s="24">
        <f>SUM(K4:K599)</f>
        <v>49186.88910515148</v>
      </c>
      <c r="L600" s="24">
        <f t="shared" ref="L600:R600" si="109">SUM(L4:L599)</f>
        <v>48951.964426899074</v>
      </c>
      <c r="M600" s="24">
        <f t="shared" si="109"/>
        <v>49453.902190041728</v>
      </c>
      <c r="N600" s="24">
        <f t="shared" si="109"/>
        <v>49490.018504401865</v>
      </c>
      <c r="O600" s="24">
        <f t="shared" si="109"/>
        <v>11081</v>
      </c>
      <c r="P600" s="24">
        <f t="shared" si="109"/>
        <v>48894</v>
      </c>
      <c r="Q600" s="24">
        <f t="shared" si="109"/>
        <v>49723</v>
      </c>
      <c r="R600" s="24">
        <f t="shared" si="109"/>
        <v>49751</v>
      </c>
    </row>
  </sheetData>
  <autoFilter ref="A4:O354" xr:uid="{31B279A9-AE99-4823-B139-2F0D67BC9A71}"/>
  <sortState ref="A5:X79">
    <sortCondition ref="A5:A79"/>
    <sortCondition ref="D5:D7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13A1-2B0D-4FCB-A294-C4E4B9ABE8E1}">
  <dimension ref="A1:AV600"/>
  <sheetViews>
    <sheetView topLeftCell="AD1" workbookViewId="0">
      <selection activeCell="AR26" sqref="AR26"/>
    </sheetView>
  </sheetViews>
  <sheetFormatPr defaultRowHeight="15" x14ac:dyDescent="0.25"/>
  <cols>
    <col min="1" max="2" width="10.5703125" bestFit="1" customWidth="1"/>
    <col min="3" max="3" width="19.42578125" bestFit="1" customWidth="1"/>
    <col min="5" max="5" width="36.7109375" bestFit="1" customWidth="1"/>
    <col min="6" max="10" width="17" customWidth="1"/>
    <col min="11" max="15" width="17" style="24" customWidth="1"/>
    <col min="17" max="20" width="9.140625" style="24"/>
    <col min="21" max="23" width="10.42578125" style="24" bestFit="1" customWidth="1"/>
    <col min="24" max="26" width="9.140625" style="24"/>
    <col min="29" max="32" width="10.5703125" customWidth="1"/>
    <col min="33" max="33" width="10.5703125" style="24" customWidth="1"/>
    <col min="37" max="37" width="10.7109375" bestFit="1" customWidth="1"/>
    <col min="38" max="38" width="10.7109375" style="24" bestFit="1" customWidth="1"/>
    <col min="39" max="39" width="13" bestFit="1" customWidth="1"/>
    <col min="40" max="40" width="21.28515625" bestFit="1" customWidth="1"/>
    <col min="41" max="41" width="17.42578125" bestFit="1" customWidth="1"/>
    <col min="42" max="42" width="12.5703125" bestFit="1" customWidth="1"/>
    <col min="44" max="44" width="18" bestFit="1" customWidth="1"/>
    <col min="45" max="45" width="10.5703125" bestFit="1" customWidth="1"/>
    <col min="46" max="46" width="10.140625" bestFit="1" customWidth="1"/>
    <col min="47" max="47" width="10.85546875" bestFit="1" customWidth="1"/>
    <col min="48" max="48" width="12.140625" bestFit="1" customWidth="1"/>
  </cols>
  <sheetData>
    <row r="1" spans="1:48" x14ac:dyDescent="0.25">
      <c r="F1" t="s">
        <v>241</v>
      </c>
      <c r="G1" t="s">
        <v>195</v>
      </c>
    </row>
    <row r="2" spans="1:48" x14ac:dyDescent="0.25">
      <c r="F2" t="s">
        <v>264</v>
      </c>
    </row>
    <row r="4" spans="1:48" x14ac:dyDescent="0.25">
      <c r="A4" s="44" t="s">
        <v>2</v>
      </c>
      <c r="B4" s="44" t="s">
        <v>3</v>
      </c>
      <c r="C4" s="44" t="s">
        <v>6</v>
      </c>
      <c r="D4" s="44" t="s">
        <v>0</v>
      </c>
      <c r="E4" s="44" t="s">
        <v>5</v>
      </c>
      <c r="F4" s="44" t="s">
        <v>198</v>
      </c>
      <c r="G4" s="37">
        <v>43352</v>
      </c>
      <c r="H4" s="37">
        <v>43359</v>
      </c>
      <c r="I4" s="37">
        <v>43366</v>
      </c>
      <c r="J4" s="37">
        <v>43373</v>
      </c>
      <c r="K4" s="37">
        <v>43380</v>
      </c>
      <c r="L4" s="37">
        <v>43387</v>
      </c>
      <c r="M4" s="37">
        <v>43394</v>
      </c>
      <c r="N4" s="37">
        <v>43401</v>
      </c>
      <c r="O4" s="44" t="s">
        <v>198</v>
      </c>
      <c r="P4" s="37">
        <v>43352</v>
      </c>
      <c r="Q4" s="37">
        <v>43359</v>
      </c>
      <c r="R4" s="37">
        <v>43366</v>
      </c>
      <c r="S4" s="37">
        <v>43373</v>
      </c>
      <c r="T4" s="37">
        <v>43380</v>
      </c>
      <c r="U4" s="37">
        <v>43387</v>
      </c>
      <c r="V4" s="37">
        <v>43394</v>
      </c>
      <c r="W4" s="37">
        <v>43401</v>
      </c>
      <c r="X4" s="44" t="s">
        <v>198</v>
      </c>
      <c r="Y4" s="45"/>
      <c r="AB4" t="str">
        <f t="shared" ref="AB4:AG4" si="0">F4</f>
        <v>LATE</v>
      </c>
      <c r="AC4" s="11">
        <f t="shared" si="0"/>
        <v>43352</v>
      </c>
      <c r="AD4" s="11">
        <f t="shared" si="0"/>
        <v>43359</v>
      </c>
      <c r="AE4" s="11">
        <f t="shared" si="0"/>
        <v>43366</v>
      </c>
      <c r="AF4" s="11">
        <f t="shared" si="0"/>
        <v>43373</v>
      </c>
      <c r="AG4" s="11">
        <f t="shared" si="0"/>
        <v>43380</v>
      </c>
      <c r="AK4" s="24" t="s">
        <v>2</v>
      </c>
      <c r="AL4" s="24" t="s">
        <v>3</v>
      </c>
      <c r="AM4" s="24" t="s">
        <v>520</v>
      </c>
      <c r="AN4" s="24" t="s">
        <v>404</v>
      </c>
      <c r="AO4" s="24" t="s">
        <v>5</v>
      </c>
      <c r="AP4" s="24" t="s">
        <v>313</v>
      </c>
      <c r="AQ4" s="24" t="s">
        <v>373</v>
      </c>
      <c r="AR4" s="24" t="s">
        <v>374</v>
      </c>
      <c r="AS4" s="24" t="s">
        <v>519</v>
      </c>
      <c r="AT4" t="s">
        <v>522</v>
      </c>
      <c r="AU4" t="s">
        <v>523</v>
      </c>
      <c r="AV4" t="s">
        <v>524</v>
      </c>
    </row>
    <row r="5" spans="1:48" x14ac:dyDescent="0.25">
      <c r="A5" s="20">
        <v>43224</v>
      </c>
      <c r="B5" s="77">
        <v>43502</v>
      </c>
      <c r="C5" s="16" t="s">
        <v>1575</v>
      </c>
      <c r="D5" s="34" t="s">
        <v>175</v>
      </c>
      <c r="E5" s="34" t="s">
        <v>14</v>
      </c>
      <c r="F5" s="36">
        <v>1546.5335028788375</v>
      </c>
      <c r="G5" s="36">
        <v>1310.0048494973682</v>
      </c>
      <c r="H5" s="36">
        <v>1310.0048494973682</v>
      </c>
      <c r="I5" s="36">
        <v>1310.0048494973682</v>
      </c>
      <c r="J5" s="36">
        <v>1310.0048494973682</v>
      </c>
      <c r="K5" s="36">
        <v>1310.0048494973682</v>
      </c>
      <c r="L5" s="36">
        <v>1310.0048494973682</v>
      </c>
      <c r="M5" s="36">
        <v>1310.0048494973682</v>
      </c>
      <c r="N5" s="36">
        <v>1310.0048494973682</v>
      </c>
      <c r="O5" s="36">
        <v>1700</v>
      </c>
      <c r="P5" s="36">
        <v>1440</v>
      </c>
      <c r="Q5" s="36">
        <v>1440</v>
      </c>
      <c r="R5" s="36">
        <v>1440</v>
      </c>
      <c r="S5" s="36">
        <v>1440</v>
      </c>
      <c r="T5" s="36">
        <v>1440</v>
      </c>
      <c r="U5" s="36">
        <v>1440</v>
      </c>
      <c r="V5" s="36">
        <v>1440</v>
      </c>
      <c r="W5" s="36">
        <v>1440</v>
      </c>
      <c r="X5" s="36">
        <v>7</v>
      </c>
      <c r="Y5" s="12"/>
      <c r="AB5" s="15">
        <f t="shared" ref="AB5:AB68" si="1">F5/F$600</f>
        <v>0.1635716819795256</v>
      </c>
      <c r="AC5" s="15">
        <f t="shared" ref="AC5:AC68" si="2">G5/G$600</f>
        <v>2.7139492710208289E-2</v>
      </c>
      <c r="AD5" s="15">
        <f t="shared" ref="AD5:AD68" si="3">H5/H$600</f>
        <v>2.6647433704827694E-2</v>
      </c>
      <c r="AE5" s="15">
        <f t="shared" ref="AE5:AE68" si="4">I5/I$600</f>
        <v>2.6339729985071576E-2</v>
      </c>
      <c r="AF5" s="15">
        <f t="shared" ref="AF5:AF68" si="5">J5/J$600</f>
        <v>2.6463718679458122E-2</v>
      </c>
      <c r="AG5" s="15">
        <f t="shared" ref="AG5:AG68" si="6">K5/K$600</f>
        <v>2.6625633668888451E-2</v>
      </c>
      <c r="AK5" s="11">
        <f>A5</f>
        <v>43224</v>
      </c>
      <c r="AL5" s="11">
        <f>B5</f>
        <v>43502</v>
      </c>
      <c r="AM5" s="24" t="str">
        <f>C5</f>
        <v>NHD379B34 REV1.0</v>
      </c>
      <c r="AN5" t="str">
        <f t="shared" ref="AN5:AN22" si="7">D5</f>
        <v>45940</v>
      </c>
      <c r="AO5" s="24" t="str">
        <f t="shared" ref="AO5:AO22" si="8">E5</f>
        <v>3892</v>
      </c>
      <c r="AP5" s="14">
        <f t="shared" ref="AP5:AP22" si="9">F5</f>
        <v>1546.5335028788375</v>
      </c>
      <c r="AQ5" s="39">
        <f t="shared" ref="AQ5:AQ25" si="10">AR5/$AR$25</f>
        <v>0.1635716819795256</v>
      </c>
      <c r="AR5" s="38">
        <f>AP5</f>
        <v>1546.5335028788375</v>
      </c>
      <c r="AS5">
        <f>O5</f>
        <v>1700</v>
      </c>
      <c r="AT5">
        <f>P5</f>
        <v>1440</v>
      </c>
      <c r="AU5" s="24">
        <f>Q5</f>
        <v>1440</v>
      </c>
      <c r="AV5" s="24">
        <f>R5</f>
        <v>1440</v>
      </c>
    </row>
    <row r="6" spans="1:48" x14ac:dyDescent="0.25">
      <c r="A6" s="20">
        <v>43235</v>
      </c>
      <c r="B6" s="77">
        <v>43455</v>
      </c>
      <c r="C6" s="16" t="s">
        <v>1673</v>
      </c>
      <c r="D6" s="34" t="s">
        <v>173</v>
      </c>
      <c r="E6" s="34" t="s">
        <v>71</v>
      </c>
      <c r="F6" s="36">
        <v>1472.3032432005161</v>
      </c>
      <c r="G6" s="36">
        <v>690.14214525024192</v>
      </c>
      <c r="H6" s="36">
        <v>690.14214525024192</v>
      </c>
      <c r="I6" s="36"/>
      <c r="J6" s="36"/>
      <c r="K6" s="36"/>
      <c r="L6" s="36"/>
      <c r="M6" s="36"/>
      <c r="N6" s="36"/>
      <c r="O6" s="36">
        <v>1600</v>
      </c>
      <c r="P6" s="36">
        <v>750</v>
      </c>
      <c r="Q6" s="36">
        <v>750</v>
      </c>
      <c r="R6" s="36"/>
      <c r="S6" s="36"/>
      <c r="T6" s="36"/>
      <c r="U6" s="36"/>
      <c r="V6" s="36"/>
      <c r="W6" s="36"/>
      <c r="X6" s="36">
        <v>30</v>
      </c>
      <c r="Y6" s="12"/>
      <c r="AB6" s="15">
        <f t="shared" si="1"/>
        <v>0.15572059539992161</v>
      </c>
      <c r="AC6" s="15">
        <f t="shared" si="2"/>
        <v>1.4297739223799781E-2</v>
      </c>
      <c r="AD6" s="15">
        <f t="shared" si="3"/>
        <v>1.403851067384948E-2</v>
      </c>
      <c r="AE6" s="15">
        <f t="shared" si="4"/>
        <v>0</v>
      </c>
      <c r="AF6" s="15">
        <f t="shared" si="5"/>
        <v>0</v>
      </c>
      <c r="AG6" s="15">
        <f t="shared" si="6"/>
        <v>0</v>
      </c>
      <c r="AK6" s="11">
        <f t="shared" ref="AK6:AK22" si="11">A6</f>
        <v>43235</v>
      </c>
      <c r="AL6" s="11">
        <f t="shared" ref="AL6:AL22" si="12">B6</f>
        <v>43455</v>
      </c>
      <c r="AM6" s="24" t="str">
        <f t="shared" ref="AM6:AM22" si="13">C6</f>
        <v>NH2054bs34 Rev1.2</v>
      </c>
      <c r="AN6" s="17" t="str">
        <f t="shared" si="7"/>
        <v>46021</v>
      </c>
      <c r="AO6" s="24" t="str">
        <f t="shared" si="8"/>
        <v>7600</v>
      </c>
      <c r="AP6" s="14">
        <f t="shared" si="9"/>
        <v>1472.3032432005161</v>
      </c>
      <c r="AQ6" s="39">
        <f t="shared" si="10"/>
        <v>0.31929227737944715</v>
      </c>
      <c r="AR6" s="38">
        <f>AR5+AP6</f>
        <v>3018.8367460793534</v>
      </c>
      <c r="AS6" s="24">
        <f t="shared" ref="AS6:AS22" si="14">O6</f>
        <v>1600</v>
      </c>
      <c r="AT6" s="24">
        <f t="shared" ref="AT6:AT22" si="15">P6</f>
        <v>750</v>
      </c>
      <c r="AU6" s="24">
        <f t="shared" ref="AU6:AU22" si="16">Q6</f>
        <v>750</v>
      </c>
      <c r="AV6" s="24">
        <f t="shared" ref="AV6:AV22" si="17">R6</f>
        <v>0</v>
      </c>
    </row>
    <row r="7" spans="1:48" x14ac:dyDescent="0.25">
      <c r="A7" s="20">
        <v>43186</v>
      </c>
      <c r="B7" s="77">
        <v>43307</v>
      </c>
      <c r="C7" s="16" t="s">
        <v>1575</v>
      </c>
      <c r="D7" s="34" t="s">
        <v>104</v>
      </c>
      <c r="E7" s="34" t="s">
        <v>14</v>
      </c>
      <c r="F7" s="36">
        <v>609.51614525224772</v>
      </c>
      <c r="G7" s="36"/>
      <c r="H7" s="36"/>
      <c r="I7" s="36"/>
      <c r="J7" s="36"/>
      <c r="K7" s="36"/>
      <c r="L7" s="36"/>
      <c r="M7" s="36"/>
      <c r="N7" s="36"/>
      <c r="O7" s="36">
        <v>670</v>
      </c>
      <c r="P7" s="36"/>
      <c r="Q7" s="36"/>
      <c r="R7" s="36"/>
      <c r="S7" s="36"/>
      <c r="T7" s="36"/>
      <c r="U7" s="36"/>
      <c r="V7" s="36"/>
      <c r="W7" s="36"/>
      <c r="X7" s="36">
        <v>21</v>
      </c>
      <c r="Y7" s="12"/>
      <c r="AB7" s="15">
        <f t="shared" si="1"/>
        <v>6.4466486427224787E-2</v>
      </c>
      <c r="AC7" s="15">
        <f t="shared" si="2"/>
        <v>0</v>
      </c>
      <c r="AD7" s="15">
        <f t="shared" si="3"/>
        <v>0</v>
      </c>
      <c r="AE7" s="15">
        <f t="shared" si="4"/>
        <v>0</v>
      </c>
      <c r="AF7" s="15">
        <f t="shared" si="5"/>
        <v>0</v>
      </c>
      <c r="AG7" s="15">
        <f t="shared" si="6"/>
        <v>0</v>
      </c>
      <c r="AK7" s="11">
        <f t="shared" si="11"/>
        <v>43186</v>
      </c>
      <c r="AL7" s="11">
        <f t="shared" si="12"/>
        <v>43307</v>
      </c>
      <c r="AM7" s="24" t="str">
        <f t="shared" si="13"/>
        <v>NHD379B34 REV1.0</v>
      </c>
      <c r="AN7" s="17" t="str">
        <f t="shared" si="7"/>
        <v>45552</v>
      </c>
      <c r="AO7" s="24" t="str">
        <f t="shared" si="8"/>
        <v>3892</v>
      </c>
      <c r="AP7" s="14">
        <f t="shared" si="9"/>
        <v>609.51614525224772</v>
      </c>
      <c r="AQ7" s="39">
        <f t="shared" si="10"/>
        <v>0.38375876380667195</v>
      </c>
      <c r="AR7" s="38">
        <f t="shared" ref="AR7:AR25" si="18">AR6+AP7</f>
        <v>3628.3528913316013</v>
      </c>
      <c r="AS7" s="24">
        <f t="shared" si="14"/>
        <v>670</v>
      </c>
      <c r="AT7" s="24">
        <f t="shared" si="15"/>
        <v>0</v>
      </c>
      <c r="AU7" s="24">
        <f t="shared" si="16"/>
        <v>0</v>
      </c>
      <c r="AV7" s="24">
        <f t="shared" si="17"/>
        <v>0</v>
      </c>
    </row>
    <row r="8" spans="1:48" x14ac:dyDescent="0.25">
      <c r="A8" s="20">
        <v>43182</v>
      </c>
      <c r="B8" s="77">
        <v>43340</v>
      </c>
      <c r="C8" s="16" t="s">
        <v>1759</v>
      </c>
      <c r="D8" s="34" t="s">
        <v>116</v>
      </c>
      <c r="E8" s="34" t="s">
        <v>29</v>
      </c>
      <c r="F8" s="36">
        <v>560.32253834672383</v>
      </c>
      <c r="G8" s="36"/>
      <c r="H8" s="36"/>
      <c r="I8" s="36"/>
      <c r="J8" s="36"/>
      <c r="K8" s="36"/>
      <c r="L8" s="36"/>
      <c r="M8" s="36"/>
      <c r="N8" s="36"/>
      <c r="O8" s="36">
        <v>576</v>
      </c>
      <c r="P8" s="36"/>
      <c r="Q8" s="36"/>
      <c r="R8" s="36"/>
      <c r="S8" s="36"/>
      <c r="T8" s="36"/>
      <c r="U8" s="36"/>
      <c r="V8" s="36"/>
      <c r="W8" s="36"/>
      <c r="X8" s="36">
        <v>18</v>
      </c>
      <c r="Y8" s="12"/>
      <c r="AB8" s="15">
        <f t="shared" si="1"/>
        <v>5.9263442969583927E-2</v>
      </c>
      <c r="AC8" s="15">
        <f t="shared" si="2"/>
        <v>0</v>
      </c>
      <c r="AD8" s="15">
        <f t="shared" si="3"/>
        <v>0</v>
      </c>
      <c r="AE8" s="15">
        <f t="shared" si="4"/>
        <v>0</v>
      </c>
      <c r="AF8" s="15">
        <f t="shared" si="5"/>
        <v>0</v>
      </c>
      <c r="AG8" s="15">
        <f t="shared" si="6"/>
        <v>0</v>
      </c>
      <c r="AK8" s="11">
        <f t="shared" si="11"/>
        <v>43182</v>
      </c>
      <c r="AL8" s="11">
        <f t="shared" si="12"/>
        <v>43340</v>
      </c>
      <c r="AM8" s="24" t="str">
        <f t="shared" si="13"/>
        <v>RH2024bd34-REV1.9</v>
      </c>
      <c r="AN8" s="17" t="str">
        <f t="shared" si="7"/>
        <v>45521</v>
      </c>
      <c r="AO8" s="24" t="str">
        <f t="shared" si="8"/>
        <v>4932</v>
      </c>
      <c r="AP8" s="14">
        <f t="shared" si="9"/>
        <v>560.32253834672383</v>
      </c>
      <c r="AQ8" s="39">
        <f t="shared" si="10"/>
        <v>0.44302220677625592</v>
      </c>
      <c r="AR8" s="38">
        <f t="shared" si="18"/>
        <v>4188.6754296783256</v>
      </c>
      <c r="AS8" s="24">
        <f t="shared" si="14"/>
        <v>576</v>
      </c>
      <c r="AT8" s="24">
        <f t="shared" si="15"/>
        <v>0</v>
      </c>
      <c r="AU8" s="24">
        <f t="shared" si="16"/>
        <v>0</v>
      </c>
      <c r="AV8" s="24">
        <f t="shared" si="17"/>
        <v>0</v>
      </c>
    </row>
    <row r="9" spans="1:48" x14ac:dyDescent="0.25">
      <c r="A9" s="20">
        <v>43104</v>
      </c>
      <c r="B9" s="77">
        <v>43371</v>
      </c>
      <c r="C9" s="16" t="s">
        <v>1625</v>
      </c>
      <c r="D9" s="34" t="s">
        <v>136</v>
      </c>
      <c r="E9" s="34" t="s">
        <v>21</v>
      </c>
      <c r="F9" s="36">
        <v>505.1806836651628</v>
      </c>
      <c r="G9" s="36"/>
      <c r="H9" s="36">
        <v>252.5903418325814</v>
      </c>
      <c r="I9" s="36"/>
      <c r="J9" s="36"/>
      <c r="K9" s="36"/>
      <c r="L9" s="36"/>
      <c r="M9" s="36"/>
      <c r="N9" s="36"/>
      <c r="O9" s="36">
        <v>800</v>
      </c>
      <c r="P9" s="36"/>
      <c r="Q9" s="36">
        <v>400</v>
      </c>
      <c r="R9" s="36"/>
      <c r="S9" s="36"/>
      <c r="T9" s="36"/>
      <c r="U9" s="36"/>
      <c r="V9" s="36"/>
      <c r="W9" s="36"/>
      <c r="X9" s="36">
        <v>28</v>
      </c>
      <c r="Y9" s="12"/>
      <c r="AB9" s="15">
        <f t="shared" si="1"/>
        <v>5.3431273216427176E-2</v>
      </c>
      <c r="AC9" s="15">
        <f t="shared" si="2"/>
        <v>0</v>
      </c>
      <c r="AD9" s="15">
        <f t="shared" si="3"/>
        <v>5.1380606652303854E-3</v>
      </c>
      <c r="AE9" s="15">
        <f t="shared" si="4"/>
        <v>0</v>
      </c>
      <c r="AF9" s="15">
        <f t="shared" si="5"/>
        <v>0</v>
      </c>
      <c r="AG9" s="15">
        <f t="shared" si="6"/>
        <v>0</v>
      </c>
      <c r="AK9" s="11">
        <f t="shared" si="11"/>
        <v>43104</v>
      </c>
      <c r="AL9" s="11">
        <f t="shared" si="12"/>
        <v>43371</v>
      </c>
      <c r="AM9" s="24" t="str">
        <f t="shared" si="13"/>
        <v>ND2054bl31Rev1.3</v>
      </c>
      <c r="AN9" s="17" t="str">
        <f t="shared" si="7"/>
        <v>44722</v>
      </c>
      <c r="AO9" s="24" t="str">
        <f t="shared" si="8"/>
        <v>4985</v>
      </c>
      <c r="AP9" s="14">
        <f t="shared" si="9"/>
        <v>505.1806836651628</v>
      </c>
      <c r="AQ9" s="39">
        <f t="shared" si="10"/>
        <v>0.49645347999268313</v>
      </c>
      <c r="AR9" s="38">
        <f t="shared" si="18"/>
        <v>4693.8561133434887</v>
      </c>
      <c r="AS9" s="24">
        <f t="shared" si="14"/>
        <v>800</v>
      </c>
      <c r="AT9" s="24">
        <f t="shared" si="15"/>
        <v>0</v>
      </c>
      <c r="AU9" s="24">
        <f t="shared" si="16"/>
        <v>400</v>
      </c>
      <c r="AV9" s="24">
        <f t="shared" si="17"/>
        <v>0</v>
      </c>
    </row>
    <row r="10" spans="1:48" x14ac:dyDescent="0.25">
      <c r="A10" s="20">
        <v>43221</v>
      </c>
      <c r="B10" s="77">
        <v>43404</v>
      </c>
      <c r="C10" s="16" t="s">
        <v>1764</v>
      </c>
      <c r="D10" s="34" t="s">
        <v>151</v>
      </c>
      <c r="E10" s="34" t="s">
        <v>18</v>
      </c>
      <c r="F10" s="36">
        <v>380.27221188775121</v>
      </c>
      <c r="G10" s="36">
        <v>195.01139071166727</v>
      </c>
      <c r="H10" s="36"/>
      <c r="I10" s="36"/>
      <c r="J10" s="36"/>
      <c r="K10" s="36">
        <v>97.505695355833637</v>
      </c>
      <c r="L10" s="36"/>
      <c r="M10" s="36"/>
      <c r="N10" s="36">
        <v>195.01139071166727</v>
      </c>
      <c r="O10" s="36">
        <v>390</v>
      </c>
      <c r="P10" s="36">
        <v>200</v>
      </c>
      <c r="Q10" s="36"/>
      <c r="R10" s="36"/>
      <c r="S10" s="36"/>
      <c r="T10" s="36">
        <v>100</v>
      </c>
      <c r="U10" s="36"/>
      <c r="V10" s="36"/>
      <c r="W10" s="36">
        <v>200</v>
      </c>
      <c r="X10" s="36">
        <v>39</v>
      </c>
      <c r="Y10" s="12"/>
      <c r="AB10" s="15">
        <f t="shared" si="1"/>
        <v>4.0220121447590247E-2</v>
      </c>
      <c r="AC10" s="15">
        <f t="shared" si="2"/>
        <v>4.0400691788717745E-3</v>
      </c>
      <c r="AD10" s="15">
        <f t="shared" si="3"/>
        <v>0</v>
      </c>
      <c r="AE10" s="15">
        <f t="shared" si="4"/>
        <v>0</v>
      </c>
      <c r="AF10" s="15">
        <f t="shared" si="5"/>
        <v>0</v>
      </c>
      <c r="AG10" s="15">
        <f t="shared" si="6"/>
        <v>1.9817872629790444E-3</v>
      </c>
      <c r="AK10" s="11">
        <f t="shared" si="11"/>
        <v>43221</v>
      </c>
      <c r="AL10" s="11">
        <f t="shared" si="12"/>
        <v>43404</v>
      </c>
      <c r="AM10" s="24" t="str">
        <f t="shared" si="13"/>
        <v>RH2024cr34 REV1.1</v>
      </c>
      <c r="AN10" s="17" t="str">
        <f t="shared" si="7"/>
        <v>45895</v>
      </c>
      <c r="AO10" s="24" t="str">
        <f t="shared" si="8"/>
        <v>6715</v>
      </c>
      <c r="AP10" s="14">
        <f t="shared" si="9"/>
        <v>380.27221188775121</v>
      </c>
      <c r="AQ10" s="39">
        <f t="shared" si="10"/>
        <v>0.53667360144027332</v>
      </c>
      <c r="AR10" s="38">
        <f t="shared" si="18"/>
        <v>5074.1283252312396</v>
      </c>
      <c r="AS10" s="24">
        <f t="shared" si="14"/>
        <v>390</v>
      </c>
      <c r="AT10" s="24">
        <f t="shared" si="15"/>
        <v>200</v>
      </c>
      <c r="AU10" s="24">
        <f t="shared" si="16"/>
        <v>0</v>
      </c>
      <c r="AV10" s="24">
        <f t="shared" si="17"/>
        <v>0</v>
      </c>
    </row>
    <row r="11" spans="1:48" x14ac:dyDescent="0.25">
      <c r="A11" s="20">
        <v>43157</v>
      </c>
      <c r="B11" s="77">
        <v>43375</v>
      </c>
      <c r="C11" s="16" t="s">
        <v>1608</v>
      </c>
      <c r="D11" s="34" t="s">
        <v>137</v>
      </c>
      <c r="E11" s="34" t="s">
        <v>32</v>
      </c>
      <c r="F11" s="36">
        <v>324.65502149086825</v>
      </c>
      <c r="G11" s="36"/>
      <c r="H11" s="36">
        <v>162.32751074543413</v>
      </c>
      <c r="I11" s="36"/>
      <c r="J11" s="36"/>
      <c r="K11" s="36"/>
      <c r="L11" s="36"/>
      <c r="M11" s="36"/>
      <c r="N11" s="36"/>
      <c r="O11" s="36">
        <v>500</v>
      </c>
      <c r="P11" s="36"/>
      <c r="Q11" s="36">
        <v>250</v>
      </c>
      <c r="R11" s="36"/>
      <c r="S11" s="36"/>
      <c r="T11" s="36"/>
      <c r="U11" s="36"/>
      <c r="V11" s="36"/>
      <c r="W11" s="36"/>
      <c r="X11" s="36">
        <v>18</v>
      </c>
      <c r="Y11" s="12"/>
      <c r="AB11" s="15">
        <f t="shared" si="1"/>
        <v>3.433767702381342E-2</v>
      </c>
      <c r="AC11" s="15">
        <f t="shared" si="2"/>
        <v>0</v>
      </c>
      <c r="AD11" s="15">
        <f t="shared" si="3"/>
        <v>3.3019813497013706E-3</v>
      </c>
      <c r="AE11" s="15">
        <f t="shared" si="4"/>
        <v>0</v>
      </c>
      <c r="AF11" s="15">
        <f t="shared" si="5"/>
        <v>0</v>
      </c>
      <c r="AG11" s="15">
        <f t="shared" si="6"/>
        <v>0</v>
      </c>
      <c r="AK11" s="11">
        <f t="shared" si="11"/>
        <v>43157</v>
      </c>
      <c r="AL11" s="11">
        <f t="shared" si="12"/>
        <v>43375</v>
      </c>
      <c r="AM11" s="24" t="str">
        <f t="shared" si="13"/>
        <v>ND2034bt34 Rev1.3</v>
      </c>
      <c r="AN11" s="17" t="str">
        <f t="shared" si="7"/>
        <v>45283</v>
      </c>
      <c r="AO11" s="24" t="str">
        <f t="shared" si="8"/>
        <v>3282</v>
      </c>
      <c r="AP11" s="14">
        <f t="shared" si="9"/>
        <v>324.65502149086825</v>
      </c>
      <c r="AQ11" s="39">
        <f t="shared" si="10"/>
        <v>0.57101127846408684</v>
      </c>
      <c r="AR11" s="38">
        <f t="shared" si="18"/>
        <v>5398.783346722108</v>
      </c>
      <c r="AS11" s="24">
        <f t="shared" si="14"/>
        <v>500</v>
      </c>
      <c r="AT11" s="24">
        <f t="shared" si="15"/>
        <v>0</v>
      </c>
      <c r="AU11" s="24">
        <f t="shared" si="16"/>
        <v>250</v>
      </c>
      <c r="AV11" s="24">
        <f t="shared" si="17"/>
        <v>0</v>
      </c>
    </row>
    <row r="12" spans="1:48" x14ac:dyDescent="0.25">
      <c r="A12" s="20">
        <v>43235</v>
      </c>
      <c r="B12" s="77">
        <v>43417</v>
      </c>
      <c r="C12" s="16" t="s">
        <v>1673</v>
      </c>
      <c r="D12" s="34" t="s">
        <v>155</v>
      </c>
      <c r="E12" s="34" t="s">
        <v>71</v>
      </c>
      <c r="F12" s="36">
        <v>322.06633445011289</v>
      </c>
      <c r="G12" s="36"/>
      <c r="H12" s="36"/>
      <c r="I12" s="36"/>
      <c r="J12" s="36"/>
      <c r="K12" s="36"/>
      <c r="L12" s="36"/>
      <c r="M12" s="36"/>
      <c r="N12" s="36"/>
      <c r="O12" s="36">
        <v>350</v>
      </c>
      <c r="P12" s="36"/>
      <c r="Q12" s="36"/>
      <c r="R12" s="36"/>
      <c r="S12" s="36"/>
      <c r="T12" s="36"/>
      <c r="U12" s="36"/>
      <c r="V12" s="36"/>
      <c r="W12" s="36"/>
      <c r="X12" s="36">
        <v>7</v>
      </c>
      <c r="Y12" s="12"/>
      <c r="AB12" s="15">
        <f t="shared" si="1"/>
        <v>3.4063880243732851E-2</v>
      </c>
      <c r="AC12" s="15">
        <f t="shared" si="2"/>
        <v>0</v>
      </c>
      <c r="AD12" s="15">
        <f t="shared" si="3"/>
        <v>0</v>
      </c>
      <c r="AE12" s="15">
        <f t="shared" si="4"/>
        <v>0</v>
      </c>
      <c r="AF12" s="15">
        <f t="shared" si="5"/>
        <v>0</v>
      </c>
      <c r="AG12" s="15">
        <f t="shared" si="6"/>
        <v>0</v>
      </c>
      <c r="AK12" s="11">
        <f t="shared" si="11"/>
        <v>43235</v>
      </c>
      <c r="AL12" s="11">
        <f t="shared" si="12"/>
        <v>43417</v>
      </c>
      <c r="AM12" s="24" t="str">
        <f t="shared" si="13"/>
        <v>NH2054bs34 Rev1.2</v>
      </c>
      <c r="AN12" s="17" t="str">
        <f t="shared" si="7"/>
        <v>46022</v>
      </c>
      <c r="AO12" s="24" t="str">
        <f t="shared" si="8"/>
        <v>7600</v>
      </c>
      <c r="AP12" s="14">
        <f t="shared" si="9"/>
        <v>322.06633445011289</v>
      </c>
      <c r="AQ12" s="39">
        <f t="shared" si="10"/>
        <v>0.60507515870781958</v>
      </c>
      <c r="AR12" s="38">
        <f t="shared" si="18"/>
        <v>5720.8496811722207</v>
      </c>
      <c r="AS12" s="24">
        <f t="shared" si="14"/>
        <v>350</v>
      </c>
      <c r="AT12" s="24">
        <f t="shared" si="15"/>
        <v>0</v>
      </c>
      <c r="AU12" s="24">
        <f t="shared" si="16"/>
        <v>0</v>
      </c>
      <c r="AV12" s="24">
        <f t="shared" si="17"/>
        <v>0</v>
      </c>
    </row>
    <row r="13" spans="1:48" x14ac:dyDescent="0.25">
      <c r="A13" s="20">
        <v>43220</v>
      </c>
      <c r="B13" s="77">
        <v>43363</v>
      </c>
      <c r="C13" s="16" t="s">
        <v>1733</v>
      </c>
      <c r="D13" s="34" t="s">
        <v>126</v>
      </c>
      <c r="E13" s="34" t="s">
        <v>71</v>
      </c>
      <c r="F13" s="36">
        <v>314.90081232499915</v>
      </c>
      <c r="G13" s="36"/>
      <c r="H13" s="36"/>
      <c r="I13" s="36">
        <v>314.90081232499915</v>
      </c>
      <c r="J13" s="36"/>
      <c r="K13" s="36"/>
      <c r="L13" s="36"/>
      <c r="M13" s="36"/>
      <c r="N13" s="36"/>
      <c r="O13" s="36">
        <v>300</v>
      </c>
      <c r="P13" s="36"/>
      <c r="Q13" s="36"/>
      <c r="R13" s="36">
        <v>300</v>
      </c>
      <c r="S13" s="36"/>
      <c r="T13" s="36"/>
      <c r="U13" s="36"/>
      <c r="V13" s="36"/>
      <c r="W13" s="36"/>
      <c r="X13" s="36">
        <v>31</v>
      </c>
      <c r="Y13" s="12"/>
      <c r="AB13" s="15">
        <f t="shared" si="1"/>
        <v>3.3306006906954455E-2</v>
      </c>
      <c r="AC13" s="15">
        <f t="shared" si="2"/>
        <v>0</v>
      </c>
      <c r="AD13" s="15">
        <f t="shared" si="3"/>
        <v>0</v>
      </c>
      <c r="AE13" s="15">
        <f t="shared" si="4"/>
        <v>6.3315814226967415E-3</v>
      </c>
      <c r="AF13" s="15">
        <f t="shared" si="5"/>
        <v>0</v>
      </c>
      <c r="AG13" s="15">
        <f t="shared" si="6"/>
        <v>0</v>
      </c>
      <c r="AK13" s="11">
        <f t="shared" si="11"/>
        <v>43220</v>
      </c>
      <c r="AL13" s="11">
        <f t="shared" si="12"/>
        <v>43363</v>
      </c>
      <c r="AM13" s="24" t="str">
        <f t="shared" si="13"/>
        <v>NL2024bs22-REV1.8</v>
      </c>
      <c r="AN13" s="17" t="str">
        <f t="shared" si="7"/>
        <v>45876</v>
      </c>
      <c r="AO13" s="24" t="str">
        <f t="shared" si="8"/>
        <v>7600</v>
      </c>
      <c r="AP13" s="14">
        <f t="shared" si="9"/>
        <v>314.90081232499915</v>
      </c>
      <c r="AQ13" s="39">
        <f t="shared" si="10"/>
        <v>0.63838116561477409</v>
      </c>
      <c r="AR13" s="38">
        <f t="shared" si="18"/>
        <v>6035.7504934972203</v>
      </c>
      <c r="AS13" s="24">
        <f t="shared" si="14"/>
        <v>300</v>
      </c>
      <c r="AT13" s="24">
        <f t="shared" si="15"/>
        <v>0</v>
      </c>
      <c r="AU13" s="24">
        <f t="shared" si="16"/>
        <v>0</v>
      </c>
      <c r="AV13" s="24">
        <f t="shared" si="17"/>
        <v>300</v>
      </c>
    </row>
    <row r="14" spans="1:48" x14ac:dyDescent="0.25">
      <c r="A14" s="20">
        <v>43220</v>
      </c>
      <c r="B14" s="77">
        <v>43334</v>
      </c>
      <c r="C14" s="16" t="s">
        <v>1733</v>
      </c>
      <c r="D14" s="34" t="s">
        <v>113</v>
      </c>
      <c r="E14" s="34" t="s">
        <v>71</v>
      </c>
      <c r="F14" s="36">
        <v>314.90081232499915</v>
      </c>
      <c r="G14" s="36"/>
      <c r="H14" s="36"/>
      <c r="I14" s="36"/>
      <c r="J14" s="36"/>
      <c r="K14" s="36"/>
      <c r="L14" s="36"/>
      <c r="M14" s="36"/>
      <c r="N14" s="36"/>
      <c r="O14" s="36">
        <v>300</v>
      </c>
      <c r="P14" s="36"/>
      <c r="Q14" s="36"/>
      <c r="R14" s="36"/>
      <c r="S14" s="36"/>
      <c r="T14" s="36"/>
      <c r="U14" s="36"/>
      <c r="V14" s="36"/>
      <c r="W14" s="36"/>
      <c r="X14" s="36">
        <v>17</v>
      </c>
      <c r="Y14" s="12"/>
      <c r="AB14" s="15">
        <f t="shared" si="1"/>
        <v>3.3306006906954455E-2</v>
      </c>
      <c r="AC14" s="15">
        <f t="shared" si="2"/>
        <v>0</v>
      </c>
      <c r="AD14" s="15">
        <f t="shared" si="3"/>
        <v>0</v>
      </c>
      <c r="AE14" s="15">
        <f t="shared" si="4"/>
        <v>0</v>
      </c>
      <c r="AF14" s="15">
        <f t="shared" si="5"/>
        <v>0</v>
      </c>
      <c r="AG14" s="15">
        <f t="shared" si="6"/>
        <v>0</v>
      </c>
      <c r="AK14" s="11">
        <f t="shared" si="11"/>
        <v>43220</v>
      </c>
      <c r="AL14" s="11">
        <f t="shared" si="12"/>
        <v>43334</v>
      </c>
      <c r="AM14" s="24" t="str">
        <f t="shared" si="13"/>
        <v>NL2024bs22-REV1.8</v>
      </c>
      <c r="AN14" s="17" t="str">
        <f t="shared" si="7"/>
        <v>45875</v>
      </c>
      <c r="AO14" s="24" t="str">
        <f t="shared" si="8"/>
        <v>7600</v>
      </c>
      <c r="AP14" s="14">
        <f t="shared" si="9"/>
        <v>314.90081232499915</v>
      </c>
      <c r="AQ14" s="39">
        <f t="shared" si="10"/>
        <v>0.6716871725217286</v>
      </c>
      <c r="AR14" s="38">
        <f t="shared" si="18"/>
        <v>6350.651305822219</v>
      </c>
      <c r="AS14" s="24">
        <f t="shared" si="14"/>
        <v>300</v>
      </c>
      <c r="AT14" s="24">
        <f t="shared" si="15"/>
        <v>0</v>
      </c>
      <c r="AU14" s="24">
        <f t="shared" si="16"/>
        <v>0</v>
      </c>
      <c r="AV14" s="24">
        <f t="shared" si="17"/>
        <v>0</v>
      </c>
    </row>
    <row r="15" spans="1:48" x14ac:dyDescent="0.25">
      <c r="A15" s="20">
        <v>42991</v>
      </c>
      <c r="B15" s="77">
        <v>43579</v>
      </c>
      <c r="C15" s="16" t="s">
        <v>1740</v>
      </c>
      <c r="D15" s="34" t="s">
        <v>188</v>
      </c>
      <c r="E15" s="34" t="s">
        <v>23</v>
      </c>
      <c r="F15" s="36">
        <v>308.61790054418509</v>
      </c>
      <c r="G15" s="36"/>
      <c r="H15" s="36">
        <v>308.61790054418509</v>
      </c>
      <c r="I15" s="36">
        <v>308.61790054418509</v>
      </c>
      <c r="J15" s="36"/>
      <c r="K15" s="36">
        <v>308.61790054418509</v>
      </c>
      <c r="L15" s="36">
        <v>308.61790054418509</v>
      </c>
      <c r="M15" s="36"/>
      <c r="N15" s="36"/>
      <c r="O15" s="36">
        <v>250</v>
      </c>
      <c r="P15" s="36"/>
      <c r="Q15" s="36">
        <v>250</v>
      </c>
      <c r="R15" s="36">
        <v>250</v>
      </c>
      <c r="S15" s="36"/>
      <c r="T15" s="36">
        <v>250</v>
      </c>
      <c r="U15" s="36">
        <v>250</v>
      </c>
      <c r="V15" s="36"/>
      <c r="W15" s="36"/>
      <c r="X15" s="36">
        <v>7</v>
      </c>
      <c r="Y15" s="12"/>
      <c r="AB15" s="15">
        <f t="shared" si="1"/>
        <v>3.2641484317690352E-2</v>
      </c>
      <c r="AC15" s="15">
        <f t="shared" si="2"/>
        <v>0</v>
      </c>
      <c r="AD15" s="15">
        <f t="shared" si="3"/>
        <v>6.2777439702071886E-3</v>
      </c>
      <c r="AE15" s="15">
        <f t="shared" si="4"/>
        <v>6.2052534935366594E-3</v>
      </c>
      <c r="AF15" s="15">
        <f t="shared" si="5"/>
        <v>0</v>
      </c>
      <c r="AG15" s="15">
        <f t="shared" si="6"/>
        <v>6.2726082019495836E-3</v>
      </c>
      <c r="AK15" s="11">
        <f t="shared" si="11"/>
        <v>42991</v>
      </c>
      <c r="AL15" s="11">
        <f t="shared" si="12"/>
        <v>43579</v>
      </c>
      <c r="AM15" s="24" t="str">
        <f t="shared" si="13"/>
        <v>NL2044ad22-REV1.3</v>
      </c>
      <c r="AN15" s="17" t="str">
        <f t="shared" si="7"/>
        <v>43709</v>
      </c>
      <c r="AO15" s="24" t="str">
        <f t="shared" si="8"/>
        <v>2116</v>
      </c>
      <c r="AP15" s="14">
        <f t="shared" si="9"/>
        <v>308.61790054418509</v>
      </c>
      <c r="AQ15" s="39">
        <f t="shared" si="10"/>
        <v>0.70432865683941892</v>
      </c>
      <c r="AR15" s="38">
        <f t="shared" si="18"/>
        <v>6659.2692063664044</v>
      </c>
      <c r="AS15" s="24">
        <f t="shared" si="14"/>
        <v>250</v>
      </c>
      <c r="AT15" s="24">
        <f t="shared" si="15"/>
        <v>0</v>
      </c>
      <c r="AU15" s="24">
        <f t="shared" si="16"/>
        <v>250</v>
      </c>
      <c r="AV15" s="24">
        <f t="shared" si="17"/>
        <v>250</v>
      </c>
    </row>
    <row r="16" spans="1:48" x14ac:dyDescent="0.25">
      <c r="A16" s="20">
        <v>43206</v>
      </c>
      <c r="B16" s="77">
        <v>43434</v>
      </c>
      <c r="C16" s="16" t="s">
        <v>1760</v>
      </c>
      <c r="D16" s="34" t="s">
        <v>163</v>
      </c>
      <c r="E16" s="34" t="s">
        <v>101</v>
      </c>
      <c r="F16" s="36">
        <v>238.79614304950525</v>
      </c>
      <c r="G16" s="36"/>
      <c r="H16" s="36"/>
      <c r="I16" s="36"/>
      <c r="J16" s="36">
        <v>122.05136200308047</v>
      </c>
      <c r="K16" s="36"/>
      <c r="L16" s="36"/>
      <c r="M16" s="36"/>
      <c r="N16" s="36"/>
      <c r="O16" s="36">
        <v>270</v>
      </c>
      <c r="P16" s="36"/>
      <c r="Q16" s="36"/>
      <c r="R16" s="36"/>
      <c r="S16" s="36">
        <v>138</v>
      </c>
      <c r="T16" s="36"/>
      <c r="U16" s="36"/>
      <c r="V16" s="36"/>
      <c r="W16" s="36"/>
      <c r="X16" s="36">
        <v>17</v>
      </c>
      <c r="Y16" s="12"/>
      <c r="AB16" s="15">
        <f t="shared" si="1"/>
        <v>2.5256670286237654E-2</v>
      </c>
      <c r="AC16" s="15">
        <f t="shared" si="2"/>
        <v>0</v>
      </c>
      <c r="AD16" s="15">
        <f t="shared" si="3"/>
        <v>0</v>
      </c>
      <c r="AE16" s="15">
        <f t="shared" si="4"/>
        <v>0</v>
      </c>
      <c r="AF16" s="15">
        <f t="shared" si="5"/>
        <v>2.4655885126940629E-3</v>
      </c>
      <c r="AG16" s="15">
        <f t="shared" si="6"/>
        <v>0</v>
      </c>
      <c r="AK16" s="11">
        <f t="shared" si="11"/>
        <v>43206</v>
      </c>
      <c r="AL16" s="11">
        <f t="shared" si="12"/>
        <v>43434</v>
      </c>
      <c r="AM16" s="24" t="str">
        <f t="shared" si="13"/>
        <v>RH2024bf34-REV2.0</v>
      </c>
      <c r="AN16" s="17" t="str">
        <f t="shared" si="7"/>
        <v>45745</v>
      </c>
      <c r="AO16" s="24" t="str">
        <f t="shared" si="8"/>
        <v>4059</v>
      </c>
      <c r="AP16" s="14">
        <f t="shared" si="9"/>
        <v>238.79614304950525</v>
      </c>
      <c r="AQ16" s="39">
        <f t="shared" si="10"/>
        <v>0.7295853271256566</v>
      </c>
      <c r="AR16" s="38">
        <f t="shared" si="18"/>
        <v>6898.0653494159096</v>
      </c>
      <c r="AS16" s="24">
        <f t="shared" si="14"/>
        <v>270</v>
      </c>
      <c r="AT16" s="24">
        <f t="shared" si="15"/>
        <v>0</v>
      </c>
      <c r="AU16" s="24">
        <f t="shared" si="16"/>
        <v>0</v>
      </c>
      <c r="AV16" s="24">
        <f t="shared" si="17"/>
        <v>0</v>
      </c>
    </row>
    <row r="17" spans="1:48" x14ac:dyDescent="0.25">
      <c r="A17" s="20">
        <v>43235</v>
      </c>
      <c r="B17" s="77">
        <v>43430</v>
      </c>
      <c r="C17" s="16" t="s">
        <v>1712</v>
      </c>
      <c r="D17" s="34" t="s">
        <v>158</v>
      </c>
      <c r="E17" s="34" t="s">
        <v>30</v>
      </c>
      <c r="F17" s="36">
        <v>185.20258709151156</v>
      </c>
      <c r="G17" s="36"/>
      <c r="H17" s="36"/>
      <c r="I17" s="36">
        <v>185.20258709151156</v>
      </c>
      <c r="J17" s="36"/>
      <c r="K17" s="36"/>
      <c r="L17" s="36">
        <v>185.20258709151156</v>
      </c>
      <c r="M17" s="36"/>
      <c r="N17" s="36"/>
      <c r="O17" s="36">
        <v>200</v>
      </c>
      <c r="P17" s="36"/>
      <c r="Q17" s="36"/>
      <c r="R17" s="36">
        <v>200</v>
      </c>
      <c r="S17" s="36"/>
      <c r="T17" s="36"/>
      <c r="U17" s="36">
        <v>200</v>
      </c>
      <c r="V17" s="36"/>
      <c r="W17" s="36"/>
      <c r="X17" s="36">
        <v>11</v>
      </c>
      <c r="Y17" s="12"/>
      <c r="AB17" s="15">
        <f t="shared" si="1"/>
        <v>1.9588258916555447E-2</v>
      </c>
      <c r="AC17" s="15">
        <f t="shared" si="2"/>
        <v>0</v>
      </c>
      <c r="AD17" s="15">
        <f t="shared" si="3"/>
        <v>0</v>
      </c>
      <c r="AE17" s="15">
        <f t="shared" si="4"/>
        <v>3.7237924259584331E-3</v>
      </c>
      <c r="AF17" s="15">
        <f t="shared" si="5"/>
        <v>0</v>
      </c>
      <c r="AG17" s="15">
        <f t="shared" si="6"/>
        <v>0</v>
      </c>
      <c r="AK17" s="11">
        <f t="shared" si="11"/>
        <v>43235</v>
      </c>
      <c r="AL17" s="11">
        <f t="shared" si="12"/>
        <v>43430</v>
      </c>
      <c r="AM17" s="24" t="str">
        <f t="shared" si="13"/>
        <v>Ni2040as29 REV2.4</v>
      </c>
      <c r="AN17" s="17" t="str">
        <f t="shared" si="7"/>
        <v>46037</v>
      </c>
      <c r="AO17" s="24" t="str">
        <f t="shared" si="8"/>
        <v>3028</v>
      </c>
      <c r="AP17" s="14">
        <f t="shared" si="9"/>
        <v>185.20258709151156</v>
      </c>
      <c r="AQ17" s="39">
        <f t="shared" si="10"/>
        <v>0.74917358604221196</v>
      </c>
      <c r="AR17" s="38">
        <f t="shared" si="18"/>
        <v>7083.2679365074209</v>
      </c>
      <c r="AS17" s="24">
        <f t="shared" si="14"/>
        <v>200</v>
      </c>
      <c r="AT17" s="24">
        <f t="shared" si="15"/>
        <v>0</v>
      </c>
      <c r="AU17" s="24">
        <f t="shared" si="16"/>
        <v>0</v>
      </c>
      <c r="AV17" s="24">
        <f t="shared" si="17"/>
        <v>200</v>
      </c>
    </row>
    <row r="18" spans="1:48" x14ac:dyDescent="0.25">
      <c r="A18" s="20">
        <v>43262</v>
      </c>
      <c r="B18" s="77">
        <v>43362</v>
      </c>
      <c r="C18" s="16" t="s">
        <v>1652</v>
      </c>
      <c r="D18" s="34" t="s">
        <v>278</v>
      </c>
      <c r="E18" s="34" t="s">
        <v>35</v>
      </c>
      <c r="F18" s="36">
        <v>177.56846256710466</v>
      </c>
      <c r="G18" s="36">
        <v>177.56846256710466</v>
      </c>
      <c r="H18" s="36"/>
      <c r="I18" s="36"/>
      <c r="J18" s="36"/>
      <c r="K18" s="36"/>
      <c r="L18" s="36"/>
      <c r="M18" s="36"/>
      <c r="N18" s="36"/>
      <c r="O18" s="36">
        <v>250</v>
      </c>
      <c r="P18" s="36">
        <v>250</v>
      </c>
      <c r="Q18" s="36"/>
      <c r="R18" s="36"/>
      <c r="S18" s="36"/>
      <c r="T18" s="36"/>
      <c r="U18" s="36"/>
      <c r="V18" s="36"/>
      <c r="W18" s="36"/>
      <c r="X18" s="36">
        <v>8</v>
      </c>
      <c r="Y18" s="12"/>
      <c r="AB18" s="15">
        <f t="shared" si="1"/>
        <v>1.878082306949885E-2</v>
      </c>
      <c r="AC18" s="15">
        <f t="shared" si="2"/>
        <v>3.6787024088131147E-3</v>
      </c>
      <c r="AD18" s="15">
        <f t="shared" si="3"/>
        <v>0</v>
      </c>
      <c r="AE18" s="15">
        <f t="shared" si="4"/>
        <v>0</v>
      </c>
      <c r="AF18" s="15">
        <f t="shared" si="5"/>
        <v>0</v>
      </c>
      <c r="AG18" s="15">
        <f t="shared" si="6"/>
        <v>0</v>
      </c>
      <c r="AK18" s="11">
        <f t="shared" si="11"/>
        <v>43262</v>
      </c>
      <c r="AL18" s="11">
        <f t="shared" si="12"/>
        <v>43362</v>
      </c>
      <c r="AM18" s="24" t="str">
        <f t="shared" si="13"/>
        <v>NF2040ci24 REV1.3</v>
      </c>
      <c r="AN18" s="17" t="str">
        <f t="shared" si="7"/>
        <v>46234</v>
      </c>
      <c r="AO18" s="24" t="str">
        <f t="shared" si="8"/>
        <v>4839</v>
      </c>
      <c r="AP18" s="14">
        <f t="shared" si="9"/>
        <v>177.56846256710466</v>
      </c>
      <c r="AQ18" s="39">
        <f t="shared" si="10"/>
        <v>0.76795440911171087</v>
      </c>
      <c r="AR18" s="38">
        <f t="shared" si="18"/>
        <v>7260.8363990745256</v>
      </c>
      <c r="AS18" s="24">
        <f t="shared" si="14"/>
        <v>250</v>
      </c>
      <c r="AT18" s="24">
        <f t="shared" si="15"/>
        <v>250</v>
      </c>
      <c r="AU18" s="24">
        <f t="shared" si="16"/>
        <v>0</v>
      </c>
      <c r="AV18" s="24">
        <f t="shared" si="17"/>
        <v>0</v>
      </c>
    </row>
    <row r="19" spans="1:48" x14ac:dyDescent="0.25">
      <c r="A19" s="20">
        <v>43090</v>
      </c>
      <c r="B19" s="77">
        <v>43433</v>
      </c>
      <c r="C19" s="16" t="s">
        <v>1704</v>
      </c>
      <c r="D19" s="34" t="s">
        <v>160</v>
      </c>
      <c r="E19" s="34" t="s">
        <v>161</v>
      </c>
      <c r="F19" s="36">
        <v>166.87704860264921</v>
      </c>
      <c r="G19" s="36"/>
      <c r="H19" s="36">
        <v>333.75409720529842</v>
      </c>
      <c r="I19" s="36"/>
      <c r="J19" s="36"/>
      <c r="K19" s="36"/>
      <c r="L19" s="36"/>
      <c r="M19" s="36"/>
      <c r="N19" s="36"/>
      <c r="O19" s="36">
        <v>200</v>
      </c>
      <c r="P19" s="36"/>
      <c r="Q19" s="36">
        <v>400</v>
      </c>
      <c r="R19" s="36"/>
      <c r="S19" s="36"/>
      <c r="T19" s="36"/>
      <c r="U19" s="36"/>
      <c r="V19" s="36"/>
      <c r="W19" s="36"/>
      <c r="X19" s="36">
        <v>25</v>
      </c>
      <c r="Y19" s="12"/>
      <c r="AB19" s="15">
        <f t="shared" si="1"/>
        <v>1.7650027932083468E-2</v>
      </c>
      <c r="AC19" s="15">
        <f t="shared" si="2"/>
        <v>0</v>
      </c>
      <c r="AD19" s="15">
        <f t="shared" si="3"/>
        <v>6.7890513400810691E-3</v>
      </c>
      <c r="AE19" s="15">
        <f t="shared" si="4"/>
        <v>0</v>
      </c>
      <c r="AF19" s="15">
        <f t="shared" si="5"/>
        <v>0</v>
      </c>
      <c r="AG19" s="15">
        <f t="shared" si="6"/>
        <v>0</v>
      </c>
      <c r="AK19" s="11">
        <f t="shared" si="11"/>
        <v>43090</v>
      </c>
      <c r="AL19" s="11">
        <f t="shared" si="12"/>
        <v>43433</v>
      </c>
      <c r="AM19" s="24" t="str">
        <f t="shared" si="13"/>
        <v>Ni2020bk24-REV1.5</v>
      </c>
      <c r="AN19" s="17" t="str">
        <f t="shared" si="7"/>
        <v>44667</v>
      </c>
      <c r="AO19" s="24" t="str">
        <f t="shared" si="8"/>
        <v>4730</v>
      </c>
      <c r="AP19" s="14">
        <f t="shared" si="9"/>
        <v>166.87704860264921</v>
      </c>
      <c r="AQ19" s="39">
        <f t="shared" si="10"/>
        <v>0.78560443704379435</v>
      </c>
      <c r="AR19" s="38">
        <f t="shared" si="18"/>
        <v>7427.7134476771753</v>
      </c>
      <c r="AS19" s="24">
        <f t="shared" si="14"/>
        <v>200</v>
      </c>
      <c r="AT19" s="24">
        <f t="shared" si="15"/>
        <v>0</v>
      </c>
      <c r="AU19" s="24">
        <f t="shared" si="16"/>
        <v>400</v>
      </c>
      <c r="AV19" s="24">
        <f t="shared" si="17"/>
        <v>0</v>
      </c>
    </row>
    <row r="20" spans="1:48" x14ac:dyDescent="0.25">
      <c r="A20" s="20">
        <v>43252</v>
      </c>
      <c r="B20" s="77">
        <v>43339</v>
      </c>
      <c r="C20" s="16" t="s">
        <v>1751</v>
      </c>
      <c r="D20" s="34" t="s">
        <v>271</v>
      </c>
      <c r="E20" s="34" t="s">
        <v>78</v>
      </c>
      <c r="F20" s="36">
        <v>163.83795731402952</v>
      </c>
      <c r="G20" s="36"/>
      <c r="H20" s="36"/>
      <c r="I20" s="36"/>
      <c r="J20" s="36"/>
      <c r="K20" s="36"/>
      <c r="L20" s="36"/>
      <c r="M20" s="36"/>
      <c r="N20" s="36"/>
      <c r="O20" s="36">
        <v>150</v>
      </c>
      <c r="P20" s="36"/>
      <c r="Q20" s="36"/>
      <c r="R20" s="36"/>
      <c r="S20" s="36"/>
      <c r="T20" s="36"/>
      <c r="U20" s="36"/>
      <c r="V20" s="36"/>
      <c r="W20" s="36"/>
      <c r="X20" s="36">
        <v>24</v>
      </c>
      <c r="Y20" s="12"/>
      <c r="AB20" s="15">
        <f t="shared" si="1"/>
        <v>1.7328593399405394E-2</v>
      </c>
      <c r="AC20" s="15">
        <f t="shared" si="2"/>
        <v>0</v>
      </c>
      <c r="AD20" s="15">
        <f t="shared" si="3"/>
        <v>0</v>
      </c>
      <c r="AE20" s="15">
        <f t="shared" si="4"/>
        <v>0</v>
      </c>
      <c r="AF20" s="15">
        <f t="shared" si="5"/>
        <v>0</v>
      </c>
      <c r="AG20" s="15">
        <f t="shared" si="6"/>
        <v>0</v>
      </c>
      <c r="AK20" s="11">
        <f t="shared" si="11"/>
        <v>43252</v>
      </c>
      <c r="AL20" s="11">
        <f t="shared" si="12"/>
        <v>43339</v>
      </c>
      <c r="AM20" s="24" t="str">
        <f t="shared" si="13"/>
        <v>PH2054bf34 Rev 1.4</v>
      </c>
      <c r="AN20" s="17" t="str">
        <f t="shared" si="7"/>
        <v>46165</v>
      </c>
      <c r="AO20" s="24" t="str">
        <f t="shared" si="8"/>
        <v>7951</v>
      </c>
      <c r="AP20" s="14">
        <f t="shared" si="9"/>
        <v>163.83795731402952</v>
      </c>
      <c r="AQ20" s="39">
        <f t="shared" si="10"/>
        <v>0.80293303044319975</v>
      </c>
      <c r="AR20" s="38">
        <f t="shared" si="18"/>
        <v>7591.5514049912044</v>
      </c>
      <c r="AS20" s="24">
        <f t="shared" si="14"/>
        <v>150</v>
      </c>
      <c r="AT20" s="24">
        <f t="shared" si="15"/>
        <v>0</v>
      </c>
      <c r="AU20" s="24">
        <f t="shared" si="16"/>
        <v>0</v>
      </c>
      <c r="AV20" s="24">
        <f t="shared" si="17"/>
        <v>0</v>
      </c>
    </row>
    <row r="21" spans="1:48" x14ac:dyDescent="0.25">
      <c r="A21" s="20">
        <v>43199</v>
      </c>
      <c r="B21" s="77">
        <v>43343</v>
      </c>
      <c r="C21" s="16" t="s">
        <v>1638</v>
      </c>
      <c r="D21" s="34" t="s">
        <v>117</v>
      </c>
      <c r="E21" s="34" t="s">
        <v>70</v>
      </c>
      <c r="F21" s="36">
        <v>134.28051976327461</v>
      </c>
      <c r="G21" s="36"/>
      <c r="H21" s="36"/>
      <c r="I21" s="36"/>
      <c r="J21" s="36"/>
      <c r="K21" s="36"/>
      <c r="L21" s="36"/>
      <c r="M21" s="36"/>
      <c r="N21" s="36"/>
      <c r="O21" s="36">
        <v>240</v>
      </c>
      <c r="P21" s="36"/>
      <c r="Q21" s="36"/>
      <c r="R21" s="36"/>
      <c r="S21" s="36"/>
      <c r="T21" s="36"/>
      <c r="U21" s="36"/>
      <c r="V21" s="36"/>
      <c r="W21" s="36"/>
      <c r="X21" s="36">
        <v>14</v>
      </c>
      <c r="Y21" s="12"/>
      <c r="AB21" s="15">
        <f t="shared" si="1"/>
        <v>1.4202401974401039E-2</v>
      </c>
      <c r="AC21" s="15">
        <f t="shared" si="2"/>
        <v>0</v>
      </c>
      <c r="AD21" s="15">
        <f t="shared" si="3"/>
        <v>0</v>
      </c>
      <c r="AE21" s="15">
        <f t="shared" si="4"/>
        <v>0</v>
      </c>
      <c r="AF21" s="15">
        <f t="shared" si="5"/>
        <v>0</v>
      </c>
      <c r="AG21" s="15">
        <f t="shared" si="6"/>
        <v>0</v>
      </c>
      <c r="AK21" s="11">
        <f t="shared" si="11"/>
        <v>43199</v>
      </c>
      <c r="AL21" s="11">
        <f t="shared" si="12"/>
        <v>43343</v>
      </c>
      <c r="AM21" s="24" t="str">
        <f t="shared" si="13"/>
        <v>ND2057bz24-Rev 1.2</v>
      </c>
      <c r="AN21" s="17" t="str">
        <f t="shared" si="7"/>
        <v>45668</v>
      </c>
      <c r="AO21" s="24" t="str">
        <f t="shared" si="8"/>
        <v>5404</v>
      </c>
      <c r="AP21" s="14">
        <f t="shared" si="9"/>
        <v>134.28051976327461</v>
      </c>
      <c r="AQ21" s="39">
        <f t="shared" si="10"/>
        <v>0.81713543241760078</v>
      </c>
      <c r="AR21" s="38">
        <f t="shared" si="18"/>
        <v>7725.8319247544787</v>
      </c>
      <c r="AS21" s="24">
        <f t="shared" si="14"/>
        <v>240</v>
      </c>
      <c r="AT21" s="24">
        <f t="shared" si="15"/>
        <v>0</v>
      </c>
      <c r="AU21" s="24">
        <f t="shared" si="16"/>
        <v>0</v>
      </c>
      <c r="AV21" s="24">
        <f t="shared" si="17"/>
        <v>0</v>
      </c>
    </row>
    <row r="22" spans="1:48" x14ac:dyDescent="0.25">
      <c r="A22" s="20">
        <v>43200</v>
      </c>
      <c r="B22" s="77">
        <v>43495</v>
      </c>
      <c r="C22" s="16" t="s">
        <v>1604</v>
      </c>
      <c r="D22" s="34" t="s">
        <v>177</v>
      </c>
      <c r="E22" s="34" t="s">
        <v>28</v>
      </c>
      <c r="F22" s="36">
        <v>114.66655215324893</v>
      </c>
      <c r="G22" s="36">
        <v>114.66655215324893</v>
      </c>
      <c r="H22" s="36"/>
      <c r="I22" s="36"/>
      <c r="J22" s="36"/>
      <c r="K22" s="36">
        <v>114.66655215324893</v>
      </c>
      <c r="L22" s="36"/>
      <c r="M22" s="36"/>
      <c r="N22" s="36"/>
      <c r="O22" s="36">
        <v>200</v>
      </c>
      <c r="P22" s="36">
        <v>200</v>
      </c>
      <c r="Q22" s="36"/>
      <c r="R22" s="36"/>
      <c r="S22" s="36"/>
      <c r="T22" s="36">
        <v>200</v>
      </c>
      <c r="U22" s="36"/>
      <c r="V22" s="36"/>
      <c r="W22" s="36"/>
      <c r="X22" s="36">
        <v>35</v>
      </c>
      <c r="Y22" s="12"/>
      <c r="AB22" s="15">
        <f t="shared" si="1"/>
        <v>1.2127898146134998E-2</v>
      </c>
      <c r="AC22" s="15">
        <f t="shared" si="2"/>
        <v>2.3755576610741927E-3</v>
      </c>
      <c r="AD22" s="15">
        <f t="shared" si="3"/>
        <v>0</v>
      </c>
      <c r="AE22" s="15">
        <f t="shared" si="4"/>
        <v>0</v>
      </c>
      <c r="AF22" s="15">
        <f t="shared" si="5"/>
        <v>0</v>
      </c>
      <c r="AG22" s="15">
        <f t="shared" si="6"/>
        <v>2.330578862267816E-3</v>
      </c>
      <c r="AK22" s="11">
        <f t="shared" si="11"/>
        <v>43200</v>
      </c>
      <c r="AL22" s="11">
        <f t="shared" si="12"/>
        <v>43495</v>
      </c>
      <c r="AM22" s="24" t="str">
        <f t="shared" si="13"/>
        <v>ND2017ai29-REV1.2</v>
      </c>
      <c r="AN22" s="17" t="str">
        <f t="shared" si="7"/>
        <v>45696</v>
      </c>
      <c r="AO22" s="24" t="str">
        <f t="shared" si="8"/>
        <v>4350</v>
      </c>
      <c r="AP22" s="14">
        <f t="shared" si="9"/>
        <v>114.66655215324893</v>
      </c>
      <c r="AQ22" s="39">
        <f t="shared" si="10"/>
        <v>0.82926333056373569</v>
      </c>
      <c r="AR22" s="38">
        <f t="shared" si="18"/>
        <v>7840.4984769077273</v>
      </c>
      <c r="AS22" s="24">
        <f t="shared" si="14"/>
        <v>200</v>
      </c>
      <c r="AT22" s="24">
        <f t="shared" si="15"/>
        <v>200</v>
      </c>
      <c r="AU22" s="24">
        <f t="shared" si="16"/>
        <v>0</v>
      </c>
      <c r="AV22" s="24">
        <f t="shared" si="17"/>
        <v>0</v>
      </c>
    </row>
    <row r="23" spans="1:48" x14ac:dyDescent="0.25">
      <c r="A23" s="20">
        <v>43231</v>
      </c>
      <c r="B23" s="77">
        <v>43349</v>
      </c>
      <c r="C23" s="16" t="s">
        <v>1737</v>
      </c>
      <c r="D23" s="34" t="s">
        <v>141</v>
      </c>
      <c r="E23" s="34" t="s">
        <v>61</v>
      </c>
      <c r="F23" s="36">
        <v>108.25015693170421</v>
      </c>
      <c r="G23" s="36"/>
      <c r="H23" s="36"/>
      <c r="I23" s="36"/>
      <c r="J23" s="36"/>
      <c r="K23" s="36"/>
      <c r="L23" s="36"/>
      <c r="M23" s="36"/>
      <c r="N23" s="36"/>
      <c r="O23" s="36">
        <v>99</v>
      </c>
      <c r="P23" s="36"/>
      <c r="Q23" s="36"/>
      <c r="R23" s="36"/>
      <c r="S23" s="36"/>
      <c r="T23" s="36"/>
      <c r="U23" s="36"/>
      <c r="V23" s="36"/>
      <c r="W23" s="36"/>
      <c r="X23" s="36">
        <v>17</v>
      </c>
      <c r="Y23" s="12"/>
      <c r="AB23" s="15">
        <f t="shared" si="1"/>
        <v>1.1449257459282911E-2</v>
      </c>
      <c r="AC23" s="15">
        <f t="shared" si="2"/>
        <v>0</v>
      </c>
      <c r="AD23" s="15">
        <f t="shared" si="3"/>
        <v>0</v>
      </c>
      <c r="AE23" s="15">
        <f t="shared" si="4"/>
        <v>0</v>
      </c>
      <c r="AF23" s="15">
        <f t="shared" si="5"/>
        <v>0</v>
      </c>
      <c r="AG23" s="15">
        <f t="shared" si="6"/>
        <v>0</v>
      </c>
      <c r="AK23" s="11"/>
      <c r="AL23" s="11"/>
      <c r="AM23" s="24"/>
      <c r="AN23" s="17"/>
      <c r="AO23" s="24"/>
      <c r="AP23" s="14"/>
      <c r="AQ23" s="39"/>
      <c r="AR23" s="38"/>
      <c r="AS23" s="24"/>
      <c r="AT23" s="24"/>
      <c r="AU23" s="24"/>
      <c r="AV23" s="24"/>
    </row>
    <row r="24" spans="1:48" x14ac:dyDescent="0.25">
      <c r="A24" s="20">
        <v>43097</v>
      </c>
      <c r="B24" s="77">
        <v>43334</v>
      </c>
      <c r="C24" s="16" t="s">
        <v>1672</v>
      </c>
      <c r="D24" s="34" t="s">
        <v>114</v>
      </c>
      <c r="E24" s="34" t="s">
        <v>115</v>
      </c>
      <c r="F24" s="36">
        <v>101.98244060733327</v>
      </c>
      <c r="G24" s="36"/>
      <c r="H24" s="36"/>
      <c r="I24" s="36"/>
      <c r="J24" s="36"/>
      <c r="K24" s="36"/>
      <c r="L24" s="36"/>
      <c r="M24" s="36"/>
      <c r="N24" s="36"/>
      <c r="O24" s="36">
        <v>100</v>
      </c>
      <c r="P24" s="36"/>
      <c r="Q24" s="36"/>
      <c r="R24" s="36"/>
      <c r="S24" s="36"/>
      <c r="T24" s="36"/>
      <c r="U24" s="36"/>
      <c r="V24" s="36"/>
      <c r="W24" s="36"/>
      <c r="X24" s="36">
        <v>25</v>
      </c>
      <c r="Y24" s="12"/>
      <c r="AB24" s="15">
        <f t="shared" si="1"/>
        <v>1.0786342042682197E-2</v>
      </c>
      <c r="AC24" s="15">
        <f t="shared" si="2"/>
        <v>0</v>
      </c>
      <c r="AD24" s="15">
        <f t="shared" si="3"/>
        <v>0</v>
      </c>
      <c r="AE24" s="15">
        <f t="shared" si="4"/>
        <v>0</v>
      </c>
      <c r="AF24" s="15">
        <f t="shared" si="5"/>
        <v>0</v>
      </c>
      <c r="AG24" s="15">
        <f t="shared" si="6"/>
        <v>0</v>
      </c>
      <c r="AK24" s="11"/>
      <c r="AL24" s="11"/>
      <c r="AM24" s="24"/>
      <c r="AN24" s="17"/>
      <c r="AO24" s="24"/>
      <c r="AP24" s="14"/>
      <c r="AQ24" s="39"/>
      <c r="AR24" s="38"/>
      <c r="AS24" s="24"/>
      <c r="AT24" s="24"/>
      <c r="AU24" s="24"/>
      <c r="AV24" s="24"/>
    </row>
    <row r="25" spans="1:48" x14ac:dyDescent="0.25">
      <c r="A25" s="20">
        <v>43252</v>
      </c>
      <c r="B25" s="77">
        <v>43340</v>
      </c>
      <c r="C25" s="16" t="s">
        <v>1696</v>
      </c>
      <c r="D25" s="34" t="s">
        <v>272</v>
      </c>
      <c r="E25" s="34" t="s">
        <v>90</v>
      </c>
      <c r="F25" s="36">
        <v>100.07764009727447</v>
      </c>
      <c r="G25" s="36"/>
      <c r="H25" s="36"/>
      <c r="I25" s="36"/>
      <c r="J25" s="36"/>
      <c r="K25" s="36"/>
      <c r="L25" s="36"/>
      <c r="M25" s="36"/>
      <c r="N25" s="36"/>
      <c r="O25" s="36">
        <v>123</v>
      </c>
      <c r="P25" s="36"/>
      <c r="Q25" s="36"/>
      <c r="R25" s="36"/>
      <c r="S25" s="36"/>
      <c r="T25" s="36"/>
      <c r="U25" s="36"/>
      <c r="V25" s="36"/>
      <c r="W25" s="36"/>
      <c r="X25" s="36">
        <v>24</v>
      </c>
      <c r="Y25" s="12"/>
      <c r="AB25" s="15">
        <f t="shared" si="1"/>
        <v>1.0584877656242593E-2</v>
      </c>
      <c r="AC25" s="15">
        <f t="shared" si="2"/>
        <v>0</v>
      </c>
      <c r="AD25" s="15">
        <f t="shared" si="3"/>
        <v>0</v>
      </c>
      <c r="AE25" s="15">
        <f t="shared" si="4"/>
        <v>0</v>
      </c>
      <c r="AF25" s="15">
        <f t="shared" si="5"/>
        <v>0</v>
      </c>
      <c r="AG25" s="15">
        <f t="shared" si="6"/>
        <v>0</v>
      </c>
      <c r="AK25" s="11" t="str">
        <f>AO25</f>
        <v>57 others</v>
      </c>
      <c r="AL25" s="24" t="s">
        <v>521</v>
      </c>
      <c r="AM25" s="24" t="s">
        <v>521</v>
      </c>
      <c r="AN25" t="str">
        <f>COUNTA(F23:F599)&amp;" others"</f>
        <v>57 others</v>
      </c>
      <c r="AO25" s="24" t="str">
        <f>AN25</f>
        <v>57 others</v>
      </c>
      <c r="AP25" s="14">
        <f>F600-SUM(AP5:AP22)</f>
        <v>1614.2768494988231</v>
      </c>
      <c r="AQ25" s="39">
        <f t="shared" si="10"/>
        <v>1</v>
      </c>
      <c r="AR25" s="38">
        <f>AR22+AP25</f>
        <v>9454.7753264065504</v>
      </c>
      <c r="AS25" s="40">
        <f>O600-SUM(AS5:AS22)</f>
        <v>2135</v>
      </c>
      <c r="AT25" s="40">
        <f>P600-SUM(AT5:AT22)</f>
        <v>46054</v>
      </c>
      <c r="AU25" s="40">
        <f>Q600-SUM(AU5:AU22)</f>
        <v>46233</v>
      </c>
      <c r="AV25" s="40">
        <f>R600-SUM(AV5:AV22)</f>
        <v>47561</v>
      </c>
    </row>
    <row r="26" spans="1:48" x14ac:dyDescent="0.25">
      <c r="A26" s="20">
        <v>43245</v>
      </c>
      <c r="B26" s="77">
        <v>43342</v>
      </c>
      <c r="C26" s="16" t="s">
        <v>1665</v>
      </c>
      <c r="D26" s="34" t="s">
        <v>257</v>
      </c>
      <c r="E26" s="34" t="s">
        <v>60</v>
      </c>
      <c r="F26" s="36">
        <v>99.371005877291822</v>
      </c>
      <c r="G26" s="36"/>
      <c r="H26" s="36"/>
      <c r="I26" s="36"/>
      <c r="J26" s="36"/>
      <c r="K26" s="36"/>
      <c r="L26" s="36"/>
      <c r="M26" s="36"/>
      <c r="N26" s="36"/>
      <c r="O26" s="36">
        <v>100</v>
      </c>
      <c r="P26" s="36"/>
      <c r="Q26" s="36"/>
      <c r="R26" s="36"/>
      <c r="S26" s="36"/>
      <c r="T26" s="36"/>
      <c r="U26" s="36"/>
      <c r="V26" s="36"/>
      <c r="W26" s="36"/>
      <c r="X26" s="36">
        <v>10</v>
      </c>
      <c r="Y26" s="12"/>
      <c r="AB26" s="15">
        <f t="shared" si="1"/>
        <v>1.051013931550074E-2</v>
      </c>
      <c r="AC26" s="15">
        <f t="shared" si="2"/>
        <v>0</v>
      </c>
      <c r="AD26" s="15">
        <f t="shared" si="3"/>
        <v>0</v>
      </c>
      <c r="AE26" s="15">
        <f t="shared" si="4"/>
        <v>0</v>
      </c>
      <c r="AF26" s="15">
        <f t="shared" si="5"/>
        <v>0</v>
      </c>
      <c r="AG26" s="15">
        <f t="shared" si="6"/>
        <v>0</v>
      </c>
    </row>
    <row r="27" spans="1:48" x14ac:dyDescent="0.25">
      <c r="A27" s="20">
        <v>43216</v>
      </c>
      <c r="B27" s="77">
        <v>43360</v>
      </c>
      <c r="C27" s="16" t="s">
        <v>1589</v>
      </c>
      <c r="D27" s="34" t="s">
        <v>122</v>
      </c>
      <c r="E27" s="34" t="s">
        <v>30</v>
      </c>
      <c r="F27" s="36">
        <v>92.851518127902622</v>
      </c>
      <c r="G27" s="36"/>
      <c r="H27" s="36"/>
      <c r="I27" s="36"/>
      <c r="J27" s="36"/>
      <c r="K27" s="36"/>
      <c r="L27" s="36"/>
      <c r="M27" s="36"/>
      <c r="N27" s="36"/>
      <c r="O27" s="36">
        <v>150</v>
      </c>
      <c r="P27" s="36"/>
      <c r="Q27" s="36"/>
      <c r="R27" s="36"/>
      <c r="S27" s="36"/>
      <c r="T27" s="36"/>
      <c r="U27" s="36"/>
      <c r="V27" s="36"/>
      <c r="W27" s="36"/>
      <c r="X27" s="36">
        <v>11</v>
      </c>
      <c r="Y27" s="12"/>
      <c r="AB27" s="15">
        <f t="shared" si="1"/>
        <v>9.8205948763874472E-3</v>
      </c>
      <c r="AC27" s="15">
        <f t="shared" si="2"/>
        <v>0</v>
      </c>
      <c r="AD27" s="15">
        <f t="shared" si="3"/>
        <v>0</v>
      </c>
      <c r="AE27" s="15">
        <f t="shared" si="4"/>
        <v>0</v>
      </c>
      <c r="AF27" s="15">
        <f t="shared" si="5"/>
        <v>0</v>
      </c>
      <c r="AG27" s="15">
        <f t="shared" si="6"/>
        <v>0</v>
      </c>
    </row>
    <row r="28" spans="1:48" x14ac:dyDescent="0.25">
      <c r="A28" s="20">
        <v>43137</v>
      </c>
      <c r="B28" s="77">
        <v>43516</v>
      </c>
      <c r="C28" s="16" t="s">
        <v>1681</v>
      </c>
      <c r="D28" s="34" t="s">
        <v>180</v>
      </c>
      <c r="E28" s="34" t="s">
        <v>181</v>
      </c>
      <c r="F28" s="36">
        <v>83.848892616045418</v>
      </c>
      <c r="G28" s="36"/>
      <c r="H28" s="36"/>
      <c r="I28" s="36">
        <v>67.079114092836335</v>
      </c>
      <c r="J28" s="36"/>
      <c r="K28" s="36"/>
      <c r="L28" s="36"/>
      <c r="M28" s="36">
        <v>301.85601341776351</v>
      </c>
      <c r="N28" s="36">
        <v>175.15102013129487</v>
      </c>
      <c r="O28" s="36">
        <v>90</v>
      </c>
      <c r="P28" s="36"/>
      <c r="Q28" s="36"/>
      <c r="R28" s="36">
        <v>72</v>
      </c>
      <c r="S28" s="36"/>
      <c r="T28" s="36"/>
      <c r="U28" s="36"/>
      <c r="V28" s="36">
        <v>324</v>
      </c>
      <c r="W28" s="36">
        <v>188</v>
      </c>
      <c r="X28" s="36">
        <v>25</v>
      </c>
      <c r="Y28" s="12"/>
      <c r="AB28" s="15">
        <f t="shared" si="1"/>
        <v>8.8684172517416796E-3</v>
      </c>
      <c r="AC28" s="15">
        <f t="shared" si="2"/>
        <v>0</v>
      </c>
      <c r="AD28" s="15">
        <f t="shared" si="3"/>
        <v>0</v>
      </c>
      <c r="AE28" s="15">
        <f t="shared" si="4"/>
        <v>1.3487322230303453E-3</v>
      </c>
      <c r="AF28" s="15">
        <f t="shared" si="5"/>
        <v>0</v>
      </c>
      <c r="AG28" s="15">
        <f t="shared" si="6"/>
        <v>0</v>
      </c>
    </row>
    <row r="29" spans="1:48" x14ac:dyDescent="0.25">
      <c r="A29" s="20">
        <v>43250</v>
      </c>
      <c r="B29" s="77">
        <v>43342</v>
      </c>
      <c r="C29" s="16" t="s">
        <v>1607</v>
      </c>
      <c r="D29" s="34" t="s">
        <v>258</v>
      </c>
      <c r="E29" s="34" t="s">
        <v>243</v>
      </c>
      <c r="F29" s="36">
        <v>72.545110856008804</v>
      </c>
      <c r="G29" s="36"/>
      <c r="H29" s="36"/>
      <c r="I29" s="36"/>
      <c r="J29" s="36"/>
      <c r="K29" s="36"/>
      <c r="L29" s="36"/>
      <c r="M29" s="36"/>
      <c r="N29" s="36"/>
      <c r="O29" s="36">
        <v>120</v>
      </c>
      <c r="P29" s="36"/>
      <c r="Q29" s="36"/>
      <c r="R29" s="36"/>
      <c r="S29" s="36"/>
      <c r="T29" s="36"/>
      <c r="U29" s="36"/>
      <c r="V29" s="36"/>
      <c r="W29" s="36"/>
      <c r="X29" s="36">
        <v>23</v>
      </c>
      <c r="Y29" s="12"/>
      <c r="AB29" s="15">
        <f t="shared" si="1"/>
        <v>7.6728540183705054E-3</v>
      </c>
      <c r="AC29" s="15">
        <f t="shared" si="2"/>
        <v>0</v>
      </c>
      <c r="AD29" s="15">
        <f t="shared" si="3"/>
        <v>0</v>
      </c>
      <c r="AE29" s="15">
        <f t="shared" si="4"/>
        <v>0</v>
      </c>
      <c r="AF29" s="15">
        <f t="shared" si="5"/>
        <v>0</v>
      </c>
      <c r="AG29" s="15">
        <f t="shared" si="6"/>
        <v>0</v>
      </c>
    </row>
    <row r="30" spans="1:48" x14ac:dyDescent="0.25">
      <c r="A30" s="20">
        <v>43229</v>
      </c>
      <c r="B30" s="77">
        <v>43368</v>
      </c>
      <c r="C30" s="16" t="s">
        <v>1654</v>
      </c>
      <c r="D30" s="34" t="s">
        <v>129</v>
      </c>
      <c r="E30" s="34" t="s">
        <v>41</v>
      </c>
      <c r="F30" s="36">
        <v>70.342770570088135</v>
      </c>
      <c r="G30" s="36"/>
      <c r="H30" s="36">
        <v>73.401151899222398</v>
      </c>
      <c r="I30" s="36"/>
      <c r="J30" s="36"/>
      <c r="K30" s="36"/>
      <c r="L30" s="36"/>
      <c r="M30" s="36"/>
      <c r="N30" s="36"/>
      <c r="O30" s="36">
        <v>92</v>
      </c>
      <c r="P30" s="36"/>
      <c r="Q30" s="36">
        <v>96</v>
      </c>
      <c r="R30" s="36"/>
      <c r="S30" s="36"/>
      <c r="T30" s="36"/>
      <c r="U30" s="36"/>
      <c r="V30" s="36"/>
      <c r="W30" s="36"/>
      <c r="X30" s="36">
        <v>24</v>
      </c>
      <c r="Y30" s="12"/>
      <c r="AB30" s="15">
        <f t="shared" si="1"/>
        <v>7.4399198438513409E-3</v>
      </c>
      <c r="AC30" s="15">
        <f t="shared" si="2"/>
        <v>0</v>
      </c>
      <c r="AD30" s="15">
        <f t="shared" si="3"/>
        <v>1.4930878537151901E-3</v>
      </c>
      <c r="AE30" s="15">
        <f t="shared" si="4"/>
        <v>0</v>
      </c>
      <c r="AF30" s="15">
        <f t="shared" si="5"/>
        <v>0</v>
      </c>
      <c r="AG30" s="15">
        <f t="shared" si="6"/>
        <v>0</v>
      </c>
    </row>
    <row r="31" spans="1:48" x14ac:dyDescent="0.25">
      <c r="A31" s="20">
        <v>43152</v>
      </c>
      <c r="B31" s="77">
        <v>43539</v>
      </c>
      <c r="C31" s="16" t="s">
        <v>1747</v>
      </c>
      <c r="D31" s="34" t="s">
        <v>182</v>
      </c>
      <c r="E31" s="34" t="s">
        <v>183</v>
      </c>
      <c r="F31" s="36">
        <v>63.758861364640765</v>
      </c>
      <c r="G31" s="36"/>
      <c r="H31" s="36"/>
      <c r="I31" s="36"/>
      <c r="J31" s="36">
        <v>63.758861364640765</v>
      </c>
      <c r="K31" s="36"/>
      <c r="L31" s="36"/>
      <c r="M31" s="36"/>
      <c r="N31" s="36">
        <v>63.758861364640765</v>
      </c>
      <c r="O31" s="36">
        <v>46</v>
      </c>
      <c r="P31" s="36"/>
      <c r="Q31" s="36"/>
      <c r="R31" s="36"/>
      <c r="S31" s="36">
        <v>46</v>
      </c>
      <c r="T31" s="36"/>
      <c r="U31" s="36"/>
      <c r="V31" s="36"/>
      <c r="W31" s="36">
        <v>46</v>
      </c>
      <c r="X31" s="36">
        <v>12</v>
      </c>
      <c r="Y31" s="12"/>
      <c r="AB31" s="15">
        <f t="shared" si="1"/>
        <v>6.7435617625483451E-3</v>
      </c>
      <c r="AC31" s="15">
        <f t="shared" si="2"/>
        <v>0</v>
      </c>
      <c r="AD31" s="15">
        <f t="shared" si="3"/>
        <v>0</v>
      </c>
      <c r="AE31" s="15">
        <f t="shared" si="4"/>
        <v>0</v>
      </c>
      <c r="AF31" s="15">
        <f t="shared" si="5"/>
        <v>1.2880078811340417E-3</v>
      </c>
      <c r="AG31" s="15">
        <f t="shared" si="6"/>
        <v>0</v>
      </c>
    </row>
    <row r="32" spans="1:48" x14ac:dyDescent="0.25">
      <c r="A32" s="20">
        <v>43255</v>
      </c>
      <c r="B32" s="77">
        <v>43388</v>
      </c>
      <c r="C32" s="16" t="s">
        <v>1707</v>
      </c>
      <c r="D32" s="34" t="s">
        <v>275</v>
      </c>
      <c r="E32" s="34" t="s">
        <v>32</v>
      </c>
      <c r="F32" s="36">
        <v>63.284435556890365</v>
      </c>
      <c r="G32" s="36"/>
      <c r="H32" s="36"/>
      <c r="I32" s="36"/>
      <c r="J32" s="36"/>
      <c r="K32" s="36">
        <v>67.007049413178038</v>
      </c>
      <c r="L32" s="36"/>
      <c r="M32" s="36"/>
      <c r="N32" s="36"/>
      <c r="O32" s="36">
        <v>68</v>
      </c>
      <c r="P32" s="36"/>
      <c r="Q32" s="36"/>
      <c r="R32" s="36"/>
      <c r="S32" s="36"/>
      <c r="T32" s="36">
        <v>72</v>
      </c>
      <c r="U32" s="36"/>
      <c r="V32" s="36"/>
      <c r="W32" s="36"/>
      <c r="X32" s="36">
        <v>24</v>
      </c>
      <c r="Y32" s="12"/>
      <c r="AB32" s="15">
        <f t="shared" si="1"/>
        <v>6.6933833298123118E-3</v>
      </c>
      <c r="AC32" s="15">
        <f t="shared" si="2"/>
        <v>0</v>
      </c>
      <c r="AD32" s="15">
        <f t="shared" si="3"/>
        <v>0</v>
      </c>
      <c r="AE32" s="15">
        <f t="shared" si="4"/>
        <v>0</v>
      </c>
      <c r="AF32" s="15">
        <f t="shared" si="5"/>
        <v>0</v>
      </c>
      <c r="AG32" s="15">
        <f t="shared" si="6"/>
        <v>1.3619072872844121E-3</v>
      </c>
    </row>
    <row r="33" spans="1:33" x14ac:dyDescent="0.25">
      <c r="A33" s="20">
        <v>43264</v>
      </c>
      <c r="B33" s="77">
        <v>43439</v>
      </c>
      <c r="C33" s="16" t="s">
        <v>1606</v>
      </c>
      <c r="D33" s="34" t="s">
        <v>297</v>
      </c>
      <c r="E33" s="34" t="s">
        <v>36</v>
      </c>
      <c r="F33" s="36">
        <v>61.429861944775212</v>
      </c>
      <c r="G33" s="36"/>
      <c r="H33" s="36"/>
      <c r="I33" s="36"/>
      <c r="J33" s="36">
        <v>26.327083690617947</v>
      </c>
      <c r="K33" s="36"/>
      <c r="L33" s="36"/>
      <c r="M33" s="36"/>
      <c r="N33" s="36">
        <v>22.566071734815385</v>
      </c>
      <c r="O33" s="36">
        <v>98</v>
      </c>
      <c r="P33" s="36"/>
      <c r="Q33" s="36"/>
      <c r="R33" s="36"/>
      <c r="S33" s="36">
        <v>42</v>
      </c>
      <c r="T33" s="36"/>
      <c r="U33" s="36"/>
      <c r="V33" s="36"/>
      <c r="W33" s="36">
        <v>36</v>
      </c>
      <c r="X33" s="36">
        <v>38</v>
      </c>
      <c r="Y33" s="12"/>
      <c r="AB33" s="15">
        <f t="shared" si="1"/>
        <v>6.4972312745714585E-3</v>
      </c>
      <c r="AC33" s="15">
        <f t="shared" si="2"/>
        <v>0</v>
      </c>
      <c r="AD33" s="15">
        <f t="shared" si="3"/>
        <v>0</v>
      </c>
      <c r="AE33" s="15">
        <f t="shared" si="4"/>
        <v>0</v>
      </c>
      <c r="AF33" s="15">
        <f t="shared" si="5"/>
        <v>5.3183966204887177E-4</v>
      </c>
      <c r="AG33" s="15">
        <f t="shared" si="6"/>
        <v>0</v>
      </c>
    </row>
    <row r="34" spans="1:33" x14ac:dyDescent="0.25">
      <c r="A34" s="20">
        <v>43263</v>
      </c>
      <c r="B34" s="77">
        <v>43371</v>
      </c>
      <c r="C34" s="16" t="s">
        <v>1723</v>
      </c>
      <c r="D34" s="34" t="s">
        <v>281</v>
      </c>
      <c r="E34" s="34" t="s">
        <v>56</v>
      </c>
      <c r="F34" s="36">
        <v>52.96208010341222</v>
      </c>
      <c r="G34" s="36"/>
      <c r="H34" s="36"/>
      <c r="I34" s="36"/>
      <c r="J34" s="36"/>
      <c r="K34" s="36"/>
      <c r="L34" s="36"/>
      <c r="M34" s="36"/>
      <c r="N34" s="36"/>
      <c r="O34" s="36">
        <v>60</v>
      </c>
      <c r="P34" s="36"/>
      <c r="Q34" s="36"/>
      <c r="R34" s="36"/>
      <c r="S34" s="36"/>
      <c r="T34" s="36"/>
      <c r="U34" s="36"/>
      <c r="V34" s="36"/>
      <c r="W34" s="36"/>
      <c r="X34" s="36">
        <v>23</v>
      </c>
      <c r="Y34" s="12"/>
      <c r="AB34" s="15">
        <f t="shared" si="1"/>
        <v>5.6016222781616713E-3</v>
      </c>
      <c r="AC34" s="15">
        <f t="shared" si="2"/>
        <v>0</v>
      </c>
      <c r="AD34" s="15">
        <f t="shared" si="3"/>
        <v>0</v>
      </c>
      <c r="AE34" s="15">
        <f t="shared" si="4"/>
        <v>0</v>
      </c>
      <c r="AF34" s="15">
        <f t="shared" si="5"/>
        <v>0</v>
      </c>
      <c r="AG34" s="15">
        <f t="shared" si="6"/>
        <v>0</v>
      </c>
    </row>
    <row r="35" spans="1:33" x14ac:dyDescent="0.25">
      <c r="A35" s="20">
        <v>43271</v>
      </c>
      <c r="B35" s="77">
        <v>43340</v>
      </c>
      <c r="C35" s="16" t="s">
        <v>1618</v>
      </c>
      <c r="D35" s="34" t="s">
        <v>320</v>
      </c>
      <c r="E35" s="34" t="s">
        <v>37</v>
      </c>
      <c r="F35" s="36">
        <v>50.805599159092267</v>
      </c>
      <c r="G35" s="36"/>
      <c r="H35" s="36"/>
      <c r="I35" s="36"/>
      <c r="J35" s="36"/>
      <c r="K35" s="36"/>
      <c r="L35" s="36"/>
      <c r="M35" s="36"/>
      <c r="N35" s="36"/>
      <c r="O35" s="36">
        <v>72</v>
      </c>
      <c r="P35" s="36"/>
      <c r="Q35" s="36"/>
      <c r="R35" s="36"/>
      <c r="S35" s="36"/>
      <c r="T35" s="36"/>
      <c r="U35" s="36"/>
      <c r="V35" s="36"/>
      <c r="W35" s="36"/>
      <c r="X35" s="36">
        <v>18</v>
      </c>
      <c r="Y35" s="12"/>
      <c r="AB35" s="15">
        <f t="shared" si="1"/>
        <v>5.3735384929978879E-3</v>
      </c>
      <c r="AC35" s="15">
        <f t="shared" si="2"/>
        <v>0</v>
      </c>
      <c r="AD35" s="15">
        <f t="shared" si="3"/>
        <v>0</v>
      </c>
      <c r="AE35" s="15">
        <f t="shared" si="4"/>
        <v>0</v>
      </c>
      <c r="AF35" s="15">
        <f t="shared" si="5"/>
        <v>0</v>
      </c>
      <c r="AG35" s="15">
        <f t="shared" si="6"/>
        <v>0</v>
      </c>
    </row>
    <row r="36" spans="1:33" x14ac:dyDescent="0.25">
      <c r="A36" s="20">
        <v>43178</v>
      </c>
      <c r="B36" s="77">
        <v>43452</v>
      </c>
      <c r="C36" s="16" t="s">
        <v>1626</v>
      </c>
      <c r="D36" s="34" t="s">
        <v>170</v>
      </c>
      <c r="E36" s="34" t="s">
        <v>171</v>
      </c>
      <c r="F36" s="36">
        <v>47.024933199746528</v>
      </c>
      <c r="G36" s="36"/>
      <c r="H36" s="36"/>
      <c r="I36" s="36"/>
      <c r="J36" s="36">
        <v>47.024933199746528</v>
      </c>
      <c r="K36" s="36"/>
      <c r="L36" s="36"/>
      <c r="M36" s="36"/>
      <c r="N36" s="36"/>
      <c r="O36" s="36">
        <v>70</v>
      </c>
      <c r="P36" s="36"/>
      <c r="Q36" s="36"/>
      <c r="R36" s="36"/>
      <c r="S36" s="36">
        <v>70</v>
      </c>
      <c r="T36" s="36"/>
      <c r="U36" s="36"/>
      <c r="V36" s="36"/>
      <c r="W36" s="36"/>
      <c r="X36" s="36">
        <v>10</v>
      </c>
      <c r="Y36" s="12"/>
      <c r="AB36" s="15">
        <f t="shared" si="1"/>
        <v>4.9736700848310011E-3</v>
      </c>
      <c r="AC36" s="15">
        <f t="shared" si="2"/>
        <v>0</v>
      </c>
      <c r="AD36" s="15">
        <f t="shared" si="3"/>
        <v>0</v>
      </c>
      <c r="AE36" s="15">
        <f t="shared" si="4"/>
        <v>0</v>
      </c>
      <c r="AF36" s="15">
        <f t="shared" si="5"/>
        <v>9.4996182922214639E-4</v>
      </c>
      <c r="AG36" s="15">
        <f t="shared" si="6"/>
        <v>0</v>
      </c>
    </row>
    <row r="37" spans="1:33" x14ac:dyDescent="0.25">
      <c r="A37" s="20">
        <v>43222</v>
      </c>
      <c r="B37" s="77">
        <v>43403</v>
      </c>
      <c r="C37" s="16" t="s">
        <v>1645</v>
      </c>
      <c r="D37" s="34" t="s">
        <v>150</v>
      </c>
      <c r="E37" s="34" t="s">
        <v>143</v>
      </c>
      <c r="F37" s="36">
        <v>44.691020278995197</v>
      </c>
      <c r="G37" s="36"/>
      <c r="H37" s="36"/>
      <c r="I37" s="36"/>
      <c r="J37" s="36"/>
      <c r="K37" s="36"/>
      <c r="L37" s="36"/>
      <c r="M37" s="36"/>
      <c r="N37" s="36">
        <v>44.691020278995197</v>
      </c>
      <c r="O37" s="36">
        <v>60</v>
      </c>
      <c r="P37" s="36"/>
      <c r="Q37" s="36"/>
      <c r="R37" s="36"/>
      <c r="S37" s="36"/>
      <c r="T37" s="36"/>
      <c r="U37" s="36"/>
      <c r="V37" s="36"/>
      <c r="W37" s="36">
        <v>60</v>
      </c>
      <c r="X37" s="36">
        <v>24</v>
      </c>
      <c r="Y37" s="12"/>
      <c r="AB37" s="15">
        <f t="shared" si="1"/>
        <v>4.7268199122803252E-3</v>
      </c>
      <c r="AC37" s="15">
        <f t="shared" si="2"/>
        <v>0</v>
      </c>
      <c r="AD37" s="15">
        <f t="shared" si="3"/>
        <v>0</v>
      </c>
      <c r="AE37" s="15">
        <f t="shared" si="4"/>
        <v>0</v>
      </c>
      <c r="AF37" s="15">
        <f t="shared" si="5"/>
        <v>0</v>
      </c>
      <c r="AG37" s="15">
        <f t="shared" si="6"/>
        <v>0</v>
      </c>
    </row>
    <row r="38" spans="1:33" x14ac:dyDescent="0.25">
      <c r="A38" s="20">
        <v>43280</v>
      </c>
      <c r="B38" s="77">
        <v>43556</v>
      </c>
      <c r="C38" s="16" t="s">
        <v>1605</v>
      </c>
      <c r="D38" s="34" t="s">
        <v>372</v>
      </c>
      <c r="E38" s="34" t="s">
        <v>31</v>
      </c>
      <c r="F38" s="36">
        <v>44.112319063557436</v>
      </c>
      <c r="G38" s="36"/>
      <c r="H38" s="36"/>
      <c r="I38" s="36"/>
      <c r="J38" s="36">
        <v>29.408212709038288</v>
      </c>
      <c r="K38" s="36"/>
      <c r="L38" s="36"/>
      <c r="M38" s="36"/>
      <c r="N38" s="36">
        <v>29.408212709038288</v>
      </c>
      <c r="O38" s="36">
        <v>75</v>
      </c>
      <c r="P38" s="36"/>
      <c r="Q38" s="36"/>
      <c r="R38" s="36"/>
      <c r="S38" s="36">
        <v>50</v>
      </c>
      <c r="T38" s="36"/>
      <c r="U38" s="36"/>
      <c r="V38" s="36"/>
      <c r="W38" s="36">
        <v>50</v>
      </c>
      <c r="X38" s="36">
        <v>25</v>
      </c>
      <c r="Y38" s="12"/>
      <c r="AB38" s="15">
        <f t="shared" si="1"/>
        <v>4.6656126180338415E-3</v>
      </c>
      <c r="AC38" s="15">
        <f t="shared" si="2"/>
        <v>0</v>
      </c>
      <c r="AD38" s="15">
        <f t="shared" si="3"/>
        <v>0</v>
      </c>
      <c r="AE38" s="15">
        <f t="shared" si="4"/>
        <v>0</v>
      </c>
      <c r="AF38" s="15">
        <f t="shared" si="5"/>
        <v>5.9408228015053451E-4</v>
      </c>
      <c r="AG38" s="15">
        <f t="shared" si="6"/>
        <v>0</v>
      </c>
    </row>
    <row r="39" spans="1:33" x14ac:dyDescent="0.25">
      <c r="A39" s="20">
        <v>43255</v>
      </c>
      <c r="B39" s="77">
        <v>43335</v>
      </c>
      <c r="C39" s="16" t="s">
        <v>1594</v>
      </c>
      <c r="D39" s="34" t="s">
        <v>269</v>
      </c>
      <c r="E39" s="34" t="s">
        <v>26</v>
      </c>
      <c r="F39" s="36">
        <v>43.470834225690112</v>
      </c>
      <c r="G39" s="36"/>
      <c r="H39" s="36"/>
      <c r="I39" s="36"/>
      <c r="J39" s="36"/>
      <c r="K39" s="36"/>
      <c r="L39" s="36"/>
      <c r="M39" s="36"/>
      <c r="N39" s="36"/>
      <c r="O39" s="36">
        <v>75</v>
      </c>
      <c r="P39" s="36"/>
      <c r="Q39" s="36"/>
      <c r="R39" s="36"/>
      <c r="S39" s="36"/>
      <c r="T39" s="36"/>
      <c r="U39" s="36"/>
      <c r="V39" s="36"/>
      <c r="W39" s="36"/>
      <c r="X39" s="36">
        <v>24</v>
      </c>
      <c r="Y39" s="12"/>
      <c r="AB39" s="15">
        <f t="shared" si="1"/>
        <v>4.5977649097889194E-3</v>
      </c>
      <c r="AC39" s="15">
        <f t="shared" si="2"/>
        <v>0</v>
      </c>
      <c r="AD39" s="15">
        <f t="shared" si="3"/>
        <v>0</v>
      </c>
      <c r="AE39" s="15">
        <f t="shared" si="4"/>
        <v>0</v>
      </c>
      <c r="AF39" s="15">
        <f t="shared" si="5"/>
        <v>0</v>
      </c>
      <c r="AG39" s="15">
        <f t="shared" si="6"/>
        <v>0</v>
      </c>
    </row>
    <row r="40" spans="1:33" x14ac:dyDescent="0.25">
      <c r="A40" s="20">
        <v>43256</v>
      </c>
      <c r="B40" s="77">
        <v>43328</v>
      </c>
      <c r="C40" s="16" t="s">
        <v>1725</v>
      </c>
      <c r="D40" s="34" t="s">
        <v>270</v>
      </c>
      <c r="E40" s="34" t="s">
        <v>32</v>
      </c>
      <c r="F40" s="36">
        <v>42.588041899876096</v>
      </c>
      <c r="G40" s="36"/>
      <c r="H40" s="36"/>
      <c r="I40" s="36"/>
      <c r="J40" s="36"/>
      <c r="K40" s="36"/>
      <c r="L40" s="36"/>
      <c r="M40" s="36"/>
      <c r="N40" s="36"/>
      <c r="O40" s="36">
        <v>48</v>
      </c>
      <c r="P40" s="36"/>
      <c r="Q40" s="36"/>
      <c r="R40" s="36"/>
      <c r="S40" s="36"/>
      <c r="T40" s="36"/>
      <c r="U40" s="36"/>
      <c r="V40" s="36"/>
      <c r="W40" s="36"/>
      <c r="X40" s="36">
        <v>36</v>
      </c>
      <c r="Y40" s="12"/>
      <c r="AB40" s="15">
        <f t="shared" si="1"/>
        <v>4.5043949146978211E-3</v>
      </c>
      <c r="AC40" s="15">
        <f t="shared" si="2"/>
        <v>0</v>
      </c>
      <c r="AD40" s="15">
        <f t="shared" si="3"/>
        <v>0</v>
      </c>
      <c r="AE40" s="15">
        <f t="shared" si="4"/>
        <v>0</v>
      </c>
      <c r="AF40" s="15">
        <f t="shared" si="5"/>
        <v>0</v>
      </c>
      <c r="AG40" s="15">
        <f t="shared" si="6"/>
        <v>0</v>
      </c>
    </row>
    <row r="41" spans="1:33" x14ac:dyDescent="0.25">
      <c r="A41" s="20">
        <v>42942</v>
      </c>
      <c r="B41" s="77">
        <v>43363</v>
      </c>
      <c r="C41" s="16" t="s">
        <v>1752</v>
      </c>
      <c r="D41" s="34" t="s">
        <v>125</v>
      </c>
      <c r="E41" s="34" t="s">
        <v>51</v>
      </c>
      <c r="F41" s="36">
        <v>31.419108441927357</v>
      </c>
      <c r="G41" s="36"/>
      <c r="H41" s="36"/>
      <c r="I41" s="36"/>
      <c r="J41" s="36"/>
      <c r="K41" s="36"/>
      <c r="L41" s="36"/>
      <c r="M41" s="36"/>
      <c r="N41" s="36"/>
      <c r="O41" s="36">
        <v>30</v>
      </c>
      <c r="P41" s="36"/>
      <c r="Q41" s="36"/>
      <c r="R41" s="36"/>
      <c r="S41" s="36"/>
      <c r="T41" s="36"/>
      <c r="U41" s="36"/>
      <c r="V41" s="36"/>
      <c r="W41" s="36"/>
      <c r="X41" s="36">
        <v>8</v>
      </c>
      <c r="Y41" s="12"/>
      <c r="AB41" s="15">
        <f t="shared" si="1"/>
        <v>3.3230941357406877E-3</v>
      </c>
      <c r="AC41" s="15">
        <f t="shared" si="2"/>
        <v>0</v>
      </c>
      <c r="AD41" s="15">
        <f t="shared" si="3"/>
        <v>0</v>
      </c>
      <c r="AE41" s="15">
        <f t="shared" si="4"/>
        <v>0</v>
      </c>
      <c r="AF41" s="15">
        <f t="shared" si="5"/>
        <v>0</v>
      </c>
      <c r="AG41" s="15">
        <f t="shared" si="6"/>
        <v>0</v>
      </c>
    </row>
    <row r="42" spans="1:33" x14ac:dyDescent="0.25">
      <c r="A42" s="20">
        <v>43284</v>
      </c>
      <c r="B42" s="77">
        <v>43385</v>
      </c>
      <c r="C42" s="16" t="s">
        <v>1663</v>
      </c>
      <c r="D42" s="34" t="s">
        <v>382</v>
      </c>
      <c r="E42" s="34" t="s">
        <v>383</v>
      </c>
      <c r="F42" s="36">
        <v>29.910936642260562</v>
      </c>
      <c r="G42" s="36"/>
      <c r="H42" s="36"/>
      <c r="I42" s="36"/>
      <c r="J42" s="36"/>
      <c r="K42" s="36"/>
      <c r="L42" s="36"/>
      <c r="M42" s="36"/>
      <c r="N42" s="36"/>
      <c r="O42" s="36">
        <v>27</v>
      </c>
      <c r="P42" s="36"/>
      <c r="Q42" s="36"/>
      <c r="R42" s="36"/>
      <c r="S42" s="36"/>
      <c r="T42" s="36"/>
      <c r="U42" s="36"/>
      <c r="V42" s="36"/>
      <c r="W42" s="36"/>
      <c r="X42" s="36">
        <v>9</v>
      </c>
      <c r="Y42" s="12"/>
      <c r="AB42" s="15">
        <f t="shared" si="1"/>
        <v>3.1635798429520932E-3</v>
      </c>
      <c r="AC42" s="15">
        <f t="shared" si="2"/>
        <v>0</v>
      </c>
      <c r="AD42" s="15">
        <f t="shared" si="3"/>
        <v>0</v>
      </c>
      <c r="AE42" s="15">
        <f t="shared" si="4"/>
        <v>0</v>
      </c>
      <c r="AF42" s="15">
        <f t="shared" si="5"/>
        <v>0</v>
      </c>
      <c r="AG42" s="15">
        <f t="shared" si="6"/>
        <v>0</v>
      </c>
    </row>
    <row r="43" spans="1:33" x14ac:dyDescent="0.25">
      <c r="A43" s="20">
        <v>43258</v>
      </c>
      <c r="B43" s="77">
        <v>43350</v>
      </c>
      <c r="C43" s="16" t="s">
        <v>1675</v>
      </c>
      <c r="D43" s="34" t="s">
        <v>277</v>
      </c>
      <c r="E43" s="34" t="s">
        <v>39</v>
      </c>
      <c r="F43" s="36">
        <v>28.300400240806418</v>
      </c>
      <c r="G43" s="36"/>
      <c r="H43" s="36"/>
      <c r="I43" s="36"/>
      <c r="J43" s="36"/>
      <c r="K43" s="36"/>
      <c r="L43" s="36"/>
      <c r="M43" s="36"/>
      <c r="N43" s="36"/>
      <c r="O43" s="36">
        <v>25</v>
      </c>
      <c r="P43" s="36"/>
      <c r="Q43" s="36"/>
      <c r="R43" s="36"/>
      <c r="S43" s="36"/>
      <c r="T43" s="36"/>
      <c r="U43" s="36"/>
      <c r="V43" s="36"/>
      <c r="W43" s="36"/>
      <c r="X43" s="36">
        <v>10</v>
      </c>
      <c r="Y43" s="12"/>
      <c r="AB43" s="15">
        <f t="shared" si="1"/>
        <v>2.9932387882095207E-3</v>
      </c>
      <c r="AC43" s="15">
        <f t="shared" si="2"/>
        <v>0</v>
      </c>
      <c r="AD43" s="15">
        <f t="shared" si="3"/>
        <v>0</v>
      </c>
      <c r="AE43" s="15">
        <f t="shared" si="4"/>
        <v>0</v>
      </c>
      <c r="AF43" s="15">
        <f t="shared" si="5"/>
        <v>0</v>
      </c>
      <c r="AG43" s="15">
        <f t="shared" si="6"/>
        <v>0</v>
      </c>
    </row>
    <row r="44" spans="1:33" x14ac:dyDescent="0.25">
      <c r="A44" s="20">
        <v>43228</v>
      </c>
      <c r="B44" s="77">
        <v>43237</v>
      </c>
      <c r="C44" s="16" t="s">
        <v>1606</v>
      </c>
      <c r="D44" s="34" t="s">
        <v>53</v>
      </c>
      <c r="E44" s="34" t="s">
        <v>36</v>
      </c>
      <c r="F44" s="36">
        <v>23.819742386749574</v>
      </c>
      <c r="G44" s="36"/>
      <c r="H44" s="36"/>
      <c r="I44" s="36"/>
      <c r="J44" s="36"/>
      <c r="K44" s="36"/>
      <c r="L44" s="36"/>
      <c r="M44" s="36"/>
      <c r="N44" s="36"/>
      <c r="O44" s="36">
        <v>38</v>
      </c>
      <c r="P44" s="36"/>
      <c r="Q44" s="36"/>
      <c r="R44" s="36"/>
      <c r="S44" s="36"/>
      <c r="T44" s="36"/>
      <c r="U44" s="36"/>
      <c r="V44" s="36"/>
      <c r="W44" s="36"/>
      <c r="X44" s="36">
        <v>43</v>
      </c>
      <c r="Y44" s="12"/>
      <c r="AB44" s="15">
        <f t="shared" si="1"/>
        <v>2.5193345758542395E-3</v>
      </c>
      <c r="AC44" s="15">
        <f t="shared" si="2"/>
        <v>0</v>
      </c>
      <c r="AD44" s="15">
        <f t="shared" si="3"/>
        <v>0</v>
      </c>
      <c r="AE44" s="15">
        <f t="shared" si="4"/>
        <v>0</v>
      </c>
      <c r="AF44" s="15">
        <f t="shared" si="5"/>
        <v>0</v>
      </c>
      <c r="AG44" s="15">
        <f t="shared" si="6"/>
        <v>0</v>
      </c>
    </row>
    <row r="45" spans="1:33" x14ac:dyDescent="0.25">
      <c r="A45" s="20">
        <v>43054</v>
      </c>
      <c r="B45" s="77">
        <v>43357</v>
      </c>
      <c r="C45" s="16" t="s">
        <v>1702</v>
      </c>
      <c r="D45" s="34" t="s">
        <v>120</v>
      </c>
      <c r="E45" s="34" t="s">
        <v>51</v>
      </c>
      <c r="F45" s="36">
        <v>23.010470592708156</v>
      </c>
      <c r="G45" s="36"/>
      <c r="H45" s="36">
        <v>28.763088240885196</v>
      </c>
      <c r="I45" s="36"/>
      <c r="J45" s="36"/>
      <c r="K45" s="36"/>
      <c r="L45" s="36">
        <v>28.763088240885196</v>
      </c>
      <c r="M45" s="36"/>
      <c r="N45" s="36"/>
      <c r="O45" s="36">
        <v>24</v>
      </c>
      <c r="P45" s="36"/>
      <c r="Q45" s="36">
        <v>30</v>
      </c>
      <c r="R45" s="36"/>
      <c r="S45" s="36"/>
      <c r="T45" s="36"/>
      <c r="U45" s="36">
        <v>30</v>
      </c>
      <c r="V45" s="36"/>
      <c r="W45" s="36"/>
      <c r="X45" s="36">
        <v>9</v>
      </c>
      <c r="Y45" s="12"/>
      <c r="AB45" s="15">
        <f t="shared" si="1"/>
        <v>2.4337406017931979E-3</v>
      </c>
      <c r="AC45" s="15">
        <f t="shared" si="2"/>
        <v>0</v>
      </c>
      <c r="AD45" s="15">
        <f t="shared" si="3"/>
        <v>5.8508370204826254E-4</v>
      </c>
      <c r="AE45" s="15">
        <f t="shared" si="4"/>
        <v>0</v>
      </c>
      <c r="AF45" s="15">
        <f t="shared" si="5"/>
        <v>0</v>
      </c>
      <c r="AG45" s="15">
        <f t="shared" si="6"/>
        <v>0</v>
      </c>
    </row>
    <row r="46" spans="1:33" x14ac:dyDescent="0.25">
      <c r="A46" s="20">
        <v>43186</v>
      </c>
      <c r="B46" s="77">
        <v>43368</v>
      </c>
      <c r="C46" s="16" t="s">
        <v>1594</v>
      </c>
      <c r="D46" s="34" t="s">
        <v>128</v>
      </c>
      <c r="E46" s="34" t="s">
        <v>83</v>
      </c>
      <c r="F46" s="36">
        <v>21.371909038053573</v>
      </c>
      <c r="G46" s="36"/>
      <c r="H46" s="36">
        <v>21.371909038053573</v>
      </c>
      <c r="I46" s="36"/>
      <c r="J46" s="36"/>
      <c r="K46" s="36"/>
      <c r="L46" s="36"/>
      <c r="M46" s="36"/>
      <c r="N46" s="36"/>
      <c r="O46" s="36">
        <v>40</v>
      </c>
      <c r="P46" s="36"/>
      <c r="Q46" s="36">
        <v>40</v>
      </c>
      <c r="R46" s="36"/>
      <c r="S46" s="36"/>
      <c r="T46" s="36"/>
      <c r="U46" s="36"/>
      <c r="V46" s="36"/>
      <c r="W46" s="36"/>
      <c r="X46" s="36">
        <v>24</v>
      </c>
      <c r="Y46" s="12"/>
      <c r="AB46" s="15">
        <f t="shared" si="1"/>
        <v>2.2604354202223368E-3</v>
      </c>
      <c r="AC46" s="15">
        <f t="shared" si="2"/>
        <v>0</v>
      </c>
      <c r="AD46" s="15">
        <f t="shared" si="3"/>
        <v>4.3473619922525675E-4</v>
      </c>
      <c r="AE46" s="15">
        <f t="shared" si="4"/>
        <v>0</v>
      </c>
      <c r="AF46" s="15">
        <f t="shared" si="5"/>
        <v>0</v>
      </c>
      <c r="AG46" s="15">
        <f t="shared" si="6"/>
        <v>0</v>
      </c>
    </row>
    <row r="47" spans="1:33" x14ac:dyDescent="0.25">
      <c r="A47" s="20">
        <v>43300</v>
      </c>
      <c r="B47" s="77">
        <v>43356</v>
      </c>
      <c r="C47" s="16" t="s">
        <v>1731</v>
      </c>
      <c r="D47" s="34" t="s">
        <v>450</v>
      </c>
      <c r="E47" s="34" t="s">
        <v>451</v>
      </c>
      <c r="F47" s="36">
        <v>17.734917484238689</v>
      </c>
      <c r="G47" s="36"/>
      <c r="H47" s="36"/>
      <c r="I47" s="36"/>
      <c r="J47" s="36"/>
      <c r="K47" s="36"/>
      <c r="L47" s="36"/>
      <c r="M47" s="36"/>
      <c r="N47" s="36"/>
      <c r="O47" s="36">
        <v>11</v>
      </c>
      <c r="P47" s="36"/>
      <c r="Q47" s="36"/>
      <c r="R47" s="36"/>
      <c r="S47" s="36"/>
      <c r="T47" s="36"/>
      <c r="U47" s="36"/>
      <c r="V47" s="36"/>
      <c r="W47" s="36"/>
      <c r="X47" s="36">
        <v>7</v>
      </c>
      <c r="Y47" s="12"/>
      <c r="AB47" s="15">
        <f t="shared" si="1"/>
        <v>1.8757629739446331E-3</v>
      </c>
      <c r="AC47" s="15">
        <f t="shared" si="2"/>
        <v>0</v>
      </c>
      <c r="AD47" s="15">
        <f t="shared" si="3"/>
        <v>0</v>
      </c>
      <c r="AE47" s="15">
        <f t="shared" si="4"/>
        <v>0</v>
      </c>
      <c r="AF47" s="15">
        <f t="shared" si="5"/>
        <v>0</v>
      </c>
      <c r="AG47" s="15">
        <f t="shared" si="6"/>
        <v>0</v>
      </c>
    </row>
    <row r="48" spans="1:33" x14ac:dyDescent="0.25">
      <c r="A48" s="20">
        <v>43200</v>
      </c>
      <c r="B48" s="77">
        <v>43410</v>
      </c>
      <c r="C48" s="16" t="s">
        <v>1614</v>
      </c>
      <c r="D48" s="34" t="s">
        <v>153</v>
      </c>
      <c r="E48" s="34" t="s">
        <v>45</v>
      </c>
      <c r="F48" s="36">
        <v>17.54984228420718</v>
      </c>
      <c r="G48" s="36"/>
      <c r="H48" s="36"/>
      <c r="I48" s="36"/>
      <c r="J48" s="36"/>
      <c r="K48" s="36"/>
      <c r="L48" s="36"/>
      <c r="M48" s="36"/>
      <c r="N48" s="36">
        <v>17.54984228420718</v>
      </c>
      <c r="O48" s="36">
        <v>25</v>
      </c>
      <c r="P48" s="36"/>
      <c r="Q48" s="36"/>
      <c r="R48" s="36"/>
      <c r="S48" s="36"/>
      <c r="T48" s="36"/>
      <c r="U48" s="36"/>
      <c r="V48" s="36"/>
      <c r="W48" s="36">
        <v>25</v>
      </c>
      <c r="X48" s="36">
        <v>18</v>
      </c>
      <c r="Y48" s="12"/>
      <c r="AB48" s="15">
        <f t="shared" si="1"/>
        <v>1.8561881883318427E-3</v>
      </c>
      <c r="AC48" s="15">
        <f t="shared" si="2"/>
        <v>0</v>
      </c>
      <c r="AD48" s="15">
        <f t="shared" si="3"/>
        <v>0</v>
      </c>
      <c r="AE48" s="15">
        <f t="shared" si="4"/>
        <v>0</v>
      </c>
      <c r="AF48" s="15">
        <f t="shared" si="5"/>
        <v>0</v>
      </c>
      <c r="AG48" s="15">
        <f t="shared" si="6"/>
        <v>0</v>
      </c>
    </row>
    <row r="49" spans="1:33" x14ac:dyDescent="0.25">
      <c r="A49" s="20">
        <v>43287</v>
      </c>
      <c r="B49" s="77">
        <v>43336</v>
      </c>
      <c r="C49" s="16" t="s">
        <v>1728</v>
      </c>
      <c r="D49" s="34" t="s">
        <v>391</v>
      </c>
      <c r="E49" s="34" t="s">
        <v>249</v>
      </c>
      <c r="F49" s="36">
        <v>16.865318818210596</v>
      </c>
      <c r="G49" s="36"/>
      <c r="H49" s="36"/>
      <c r="I49" s="36"/>
      <c r="J49" s="36"/>
      <c r="K49" s="36"/>
      <c r="L49" s="36"/>
      <c r="M49" s="36"/>
      <c r="N49" s="36"/>
      <c r="O49" s="36">
        <v>12</v>
      </c>
      <c r="P49" s="36"/>
      <c r="Q49" s="36"/>
      <c r="R49" s="36"/>
      <c r="S49" s="36"/>
      <c r="T49" s="36"/>
      <c r="U49" s="36"/>
      <c r="V49" s="36"/>
      <c r="W49" s="36"/>
      <c r="X49" s="36">
        <v>21</v>
      </c>
      <c r="Y49" s="12"/>
      <c r="AB49" s="15">
        <f t="shared" si="1"/>
        <v>1.7837884281720474E-3</v>
      </c>
      <c r="AC49" s="15">
        <f t="shared" si="2"/>
        <v>0</v>
      </c>
      <c r="AD49" s="15">
        <f t="shared" si="3"/>
        <v>0</v>
      </c>
      <c r="AE49" s="15">
        <f t="shared" si="4"/>
        <v>0</v>
      </c>
      <c r="AF49" s="15">
        <f t="shared" si="5"/>
        <v>0</v>
      </c>
      <c r="AG49" s="15">
        <f t="shared" si="6"/>
        <v>0</v>
      </c>
    </row>
    <row r="50" spans="1:33" x14ac:dyDescent="0.25">
      <c r="A50" s="20">
        <v>43243</v>
      </c>
      <c r="B50" s="77">
        <v>43327</v>
      </c>
      <c r="C50" s="16" t="s">
        <v>1607</v>
      </c>
      <c r="D50" s="34" t="s">
        <v>255</v>
      </c>
      <c r="E50" s="34" t="s">
        <v>256</v>
      </c>
      <c r="F50" s="36">
        <v>16.858767483696209</v>
      </c>
      <c r="G50" s="36"/>
      <c r="H50" s="36"/>
      <c r="I50" s="36"/>
      <c r="J50" s="36"/>
      <c r="K50" s="36"/>
      <c r="L50" s="36"/>
      <c r="M50" s="36"/>
      <c r="N50" s="36"/>
      <c r="O50" s="36">
        <v>24</v>
      </c>
      <c r="P50" s="36"/>
      <c r="Q50" s="36"/>
      <c r="R50" s="36"/>
      <c r="S50" s="36"/>
      <c r="T50" s="36"/>
      <c r="U50" s="36"/>
      <c r="V50" s="36"/>
      <c r="W50" s="36"/>
      <c r="X50" s="36">
        <v>32</v>
      </c>
      <c r="Y50" s="12"/>
      <c r="AB50" s="15">
        <f t="shared" si="1"/>
        <v>1.7830955154069931E-3</v>
      </c>
      <c r="AC50" s="15">
        <f t="shared" si="2"/>
        <v>0</v>
      </c>
      <c r="AD50" s="15">
        <f t="shared" si="3"/>
        <v>0</v>
      </c>
      <c r="AE50" s="15">
        <f t="shared" si="4"/>
        <v>0</v>
      </c>
      <c r="AF50" s="15">
        <f t="shared" si="5"/>
        <v>0</v>
      </c>
      <c r="AG50" s="15">
        <f t="shared" si="6"/>
        <v>0</v>
      </c>
    </row>
    <row r="51" spans="1:33" x14ac:dyDescent="0.25">
      <c r="A51" s="20">
        <v>43220</v>
      </c>
      <c r="B51" s="77">
        <v>43354</v>
      </c>
      <c r="C51" s="16" t="s">
        <v>1623</v>
      </c>
      <c r="D51" s="34" t="s">
        <v>118</v>
      </c>
      <c r="E51" s="34" t="s">
        <v>119</v>
      </c>
      <c r="F51" s="36">
        <v>15.453870193388193</v>
      </c>
      <c r="G51" s="36"/>
      <c r="H51" s="36"/>
      <c r="I51" s="36"/>
      <c r="J51" s="36"/>
      <c r="K51" s="36"/>
      <c r="L51" s="36"/>
      <c r="M51" s="36"/>
      <c r="N51" s="36"/>
      <c r="O51" s="36">
        <v>22</v>
      </c>
      <c r="P51" s="36"/>
      <c r="Q51" s="36"/>
      <c r="R51" s="36"/>
      <c r="S51" s="36"/>
      <c r="T51" s="36"/>
      <c r="U51" s="36"/>
      <c r="V51" s="36"/>
      <c r="W51" s="36"/>
      <c r="X51" s="36">
        <v>35</v>
      </c>
      <c r="Y51" s="12"/>
      <c r="AB51" s="15">
        <f t="shared" si="1"/>
        <v>1.6345042224564104E-3</v>
      </c>
      <c r="AC51" s="15">
        <f t="shared" si="2"/>
        <v>0</v>
      </c>
      <c r="AD51" s="15">
        <f t="shared" si="3"/>
        <v>0</v>
      </c>
      <c r="AE51" s="15">
        <f t="shared" si="4"/>
        <v>0</v>
      </c>
      <c r="AF51" s="15">
        <f t="shared" si="5"/>
        <v>0</v>
      </c>
      <c r="AG51" s="15">
        <f t="shared" si="6"/>
        <v>0</v>
      </c>
    </row>
    <row r="52" spans="1:33" x14ac:dyDescent="0.25">
      <c r="A52" s="20">
        <v>43271</v>
      </c>
      <c r="B52" s="77">
        <v>43350</v>
      </c>
      <c r="C52" s="16" t="s">
        <v>1583</v>
      </c>
      <c r="D52" s="34" t="s">
        <v>322</v>
      </c>
      <c r="E52" s="34" t="s">
        <v>65</v>
      </c>
      <c r="F52" s="36">
        <v>14.246786809111885</v>
      </c>
      <c r="G52" s="36"/>
      <c r="H52" s="36"/>
      <c r="I52" s="36"/>
      <c r="J52" s="36"/>
      <c r="K52" s="36"/>
      <c r="L52" s="36"/>
      <c r="M52" s="36"/>
      <c r="N52" s="36"/>
      <c r="O52" s="36">
        <v>22</v>
      </c>
      <c r="P52" s="36"/>
      <c r="Q52" s="36"/>
      <c r="R52" s="36"/>
      <c r="S52" s="36"/>
      <c r="T52" s="36"/>
      <c r="U52" s="36"/>
      <c r="V52" s="36"/>
      <c r="W52" s="36"/>
      <c r="X52" s="36">
        <v>9</v>
      </c>
      <c r="Y52" s="12"/>
      <c r="AB52" s="15">
        <f t="shared" si="1"/>
        <v>1.5068350454951129E-3</v>
      </c>
      <c r="AC52" s="15">
        <f t="shared" si="2"/>
        <v>0</v>
      </c>
      <c r="AD52" s="15">
        <f t="shared" si="3"/>
        <v>0</v>
      </c>
      <c r="AE52" s="15">
        <f t="shared" si="4"/>
        <v>0</v>
      </c>
      <c r="AF52" s="15">
        <f t="shared" si="5"/>
        <v>0</v>
      </c>
      <c r="AG52" s="15">
        <f t="shared" si="6"/>
        <v>0</v>
      </c>
    </row>
    <row r="53" spans="1:33" x14ac:dyDescent="0.25">
      <c r="A53" s="20">
        <v>43304</v>
      </c>
      <c r="B53" s="77">
        <v>43427</v>
      </c>
      <c r="C53" s="16" t="s">
        <v>1609</v>
      </c>
      <c r="D53" s="34" t="s">
        <v>463</v>
      </c>
      <c r="E53" s="34" t="s">
        <v>45</v>
      </c>
      <c r="F53" s="36">
        <v>13.515767066214565</v>
      </c>
      <c r="G53" s="36"/>
      <c r="H53" s="36"/>
      <c r="I53" s="36">
        <v>13.515767066214565</v>
      </c>
      <c r="J53" s="36"/>
      <c r="K53" s="36"/>
      <c r="L53" s="36">
        <v>27.03153413242913</v>
      </c>
      <c r="M53" s="36"/>
      <c r="N53" s="36"/>
      <c r="O53" s="36">
        <v>20</v>
      </c>
      <c r="P53" s="36"/>
      <c r="Q53" s="36"/>
      <c r="R53" s="36">
        <v>20</v>
      </c>
      <c r="S53" s="36"/>
      <c r="T53" s="36"/>
      <c r="U53" s="36">
        <v>40</v>
      </c>
      <c r="V53" s="36"/>
      <c r="W53" s="36"/>
      <c r="X53" s="36">
        <v>17</v>
      </c>
      <c r="Y53" s="12"/>
      <c r="AB53" s="15">
        <f t="shared" si="1"/>
        <v>1.4295175294611114E-3</v>
      </c>
      <c r="AC53" s="15">
        <f t="shared" si="2"/>
        <v>0</v>
      </c>
      <c r="AD53" s="15">
        <f t="shared" si="3"/>
        <v>0</v>
      </c>
      <c r="AE53" s="15">
        <f t="shared" si="4"/>
        <v>2.717559825841926E-4</v>
      </c>
      <c r="AF53" s="15">
        <f t="shared" si="5"/>
        <v>0</v>
      </c>
      <c r="AG53" s="15">
        <f t="shared" si="6"/>
        <v>0</v>
      </c>
    </row>
    <row r="54" spans="1:33" x14ac:dyDescent="0.25">
      <c r="A54" s="20">
        <v>43220</v>
      </c>
      <c r="B54" s="77">
        <v>43612</v>
      </c>
      <c r="C54" s="16" t="s">
        <v>1746</v>
      </c>
      <c r="D54" s="34" t="s">
        <v>191</v>
      </c>
      <c r="E54" s="34" t="s">
        <v>192</v>
      </c>
      <c r="F54" s="36">
        <v>13.288290173353811</v>
      </c>
      <c r="G54" s="36"/>
      <c r="H54" s="36"/>
      <c r="I54" s="36"/>
      <c r="J54" s="36"/>
      <c r="K54" s="36"/>
      <c r="L54" s="36"/>
      <c r="M54" s="36"/>
      <c r="N54" s="36">
        <v>13.288290173353811</v>
      </c>
      <c r="O54" s="36">
        <v>12</v>
      </c>
      <c r="P54" s="36"/>
      <c r="Q54" s="36"/>
      <c r="R54" s="36"/>
      <c r="S54" s="36"/>
      <c r="T54" s="36"/>
      <c r="U54" s="36"/>
      <c r="V54" s="36"/>
      <c r="W54" s="36">
        <v>12</v>
      </c>
      <c r="X54" s="36">
        <v>11</v>
      </c>
      <c r="Y54" s="12"/>
      <c r="AB54" s="15">
        <f t="shared" si="1"/>
        <v>1.4054580584522735E-3</v>
      </c>
      <c r="AC54" s="15">
        <f t="shared" si="2"/>
        <v>0</v>
      </c>
      <c r="AD54" s="15">
        <f t="shared" si="3"/>
        <v>0</v>
      </c>
      <c r="AE54" s="15">
        <f t="shared" si="4"/>
        <v>0</v>
      </c>
      <c r="AF54" s="15">
        <f t="shared" si="5"/>
        <v>0</v>
      </c>
      <c r="AG54" s="15">
        <f t="shared" si="6"/>
        <v>0</v>
      </c>
    </row>
    <row r="55" spans="1:33" x14ac:dyDescent="0.25">
      <c r="A55" s="20">
        <v>43286</v>
      </c>
      <c r="B55" s="77">
        <v>43336</v>
      </c>
      <c r="C55" s="16" t="s">
        <v>1601</v>
      </c>
      <c r="D55" s="34" t="s">
        <v>389</v>
      </c>
      <c r="E55" s="34" t="s">
        <v>304</v>
      </c>
      <c r="F55" s="36">
        <v>11.919971167417804</v>
      </c>
      <c r="G55" s="36"/>
      <c r="H55" s="36"/>
      <c r="I55" s="36"/>
      <c r="J55" s="36"/>
      <c r="K55" s="36"/>
      <c r="L55" s="36"/>
      <c r="M55" s="36"/>
      <c r="N55" s="36"/>
      <c r="O55" s="36">
        <v>17</v>
      </c>
      <c r="P55" s="36"/>
      <c r="Q55" s="36"/>
      <c r="R55" s="36"/>
      <c r="S55" s="36"/>
      <c r="T55" s="36"/>
      <c r="U55" s="36"/>
      <c r="V55" s="36"/>
      <c r="W55" s="36"/>
      <c r="X55" s="36">
        <v>21</v>
      </c>
      <c r="Y55" s="12"/>
      <c r="AB55" s="15">
        <f t="shared" si="1"/>
        <v>1.2607355284399121E-3</v>
      </c>
      <c r="AC55" s="15">
        <f t="shared" si="2"/>
        <v>0</v>
      </c>
      <c r="AD55" s="15">
        <f t="shared" si="3"/>
        <v>0</v>
      </c>
      <c r="AE55" s="15">
        <f t="shared" si="4"/>
        <v>0</v>
      </c>
      <c r="AF55" s="15">
        <f t="shared" si="5"/>
        <v>0</v>
      </c>
      <c r="AG55" s="15">
        <f t="shared" si="6"/>
        <v>0</v>
      </c>
    </row>
    <row r="56" spans="1:33" x14ac:dyDescent="0.25">
      <c r="A56" s="20">
        <v>43181</v>
      </c>
      <c r="B56" s="77">
        <v>43420</v>
      </c>
      <c r="C56" s="16" t="s">
        <v>1696</v>
      </c>
      <c r="D56" s="34" t="s">
        <v>156</v>
      </c>
      <c r="E56" s="34" t="s">
        <v>51</v>
      </c>
      <c r="F56" s="36">
        <v>10.79878305788572</v>
      </c>
      <c r="G56" s="36"/>
      <c r="H56" s="36"/>
      <c r="I56" s="36"/>
      <c r="J56" s="36">
        <v>10.79878305788572</v>
      </c>
      <c r="K56" s="36"/>
      <c r="L56" s="36"/>
      <c r="M56" s="36"/>
      <c r="N56" s="36">
        <v>10.79878305788572</v>
      </c>
      <c r="O56" s="36">
        <v>12</v>
      </c>
      <c r="P56" s="36"/>
      <c r="Q56" s="36"/>
      <c r="R56" s="36"/>
      <c r="S56" s="36">
        <v>12</v>
      </c>
      <c r="T56" s="36"/>
      <c r="U56" s="36"/>
      <c r="V56" s="36"/>
      <c r="W56" s="36">
        <v>12</v>
      </c>
      <c r="X56" s="36">
        <v>8</v>
      </c>
      <c r="Y56" s="12"/>
      <c r="AB56" s="15">
        <f t="shared" si="1"/>
        <v>1.1421512077315519E-3</v>
      </c>
      <c r="AC56" s="15">
        <f t="shared" si="2"/>
        <v>0</v>
      </c>
      <c r="AD56" s="15">
        <f t="shared" si="3"/>
        <v>0</v>
      </c>
      <c r="AE56" s="15">
        <f t="shared" si="4"/>
        <v>0</v>
      </c>
      <c r="AF56" s="15">
        <f t="shared" si="5"/>
        <v>2.1814877787210843E-4</v>
      </c>
      <c r="AG56" s="15">
        <f t="shared" si="6"/>
        <v>0</v>
      </c>
    </row>
    <row r="57" spans="1:33" x14ac:dyDescent="0.25">
      <c r="A57" s="20">
        <v>43301</v>
      </c>
      <c r="B57" s="77">
        <v>43340</v>
      </c>
      <c r="C57" s="16" t="s">
        <v>1619</v>
      </c>
      <c r="D57" s="34" t="s">
        <v>445</v>
      </c>
      <c r="E57" s="34" t="s">
        <v>446</v>
      </c>
      <c r="F57" s="36">
        <v>10.10434159936041</v>
      </c>
      <c r="G57" s="36"/>
      <c r="H57" s="36"/>
      <c r="I57" s="36"/>
      <c r="J57" s="36"/>
      <c r="K57" s="36"/>
      <c r="L57" s="36"/>
      <c r="M57" s="36"/>
      <c r="N57" s="36"/>
      <c r="O57" s="36">
        <v>12</v>
      </c>
      <c r="P57" s="36"/>
      <c r="Q57" s="36"/>
      <c r="R57" s="36"/>
      <c r="S57" s="36"/>
      <c r="T57" s="36"/>
      <c r="U57" s="36"/>
      <c r="V57" s="36"/>
      <c r="W57" s="36"/>
      <c r="X57" s="36">
        <v>17</v>
      </c>
      <c r="Y57" s="12"/>
      <c r="AB57" s="15">
        <f t="shared" si="1"/>
        <v>1.0687024546357717E-3</v>
      </c>
      <c r="AC57" s="15">
        <f t="shared" si="2"/>
        <v>0</v>
      </c>
      <c r="AD57" s="15">
        <f t="shared" si="3"/>
        <v>0</v>
      </c>
      <c r="AE57" s="15">
        <f t="shared" si="4"/>
        <v>0</v>
      </c>
      <c r="AF57" s="15">
        <f t="shared" si="5"/>
        <v>0</v>
      </c>
      <c r="AG57" s="15">
        <f t="shared" si="6"/>
        <v>0</v>
      </c>
    </row>
    <row r="58" spans="1:33" x14ac:dyDescent="0.25">
      <c r="A58" s="20">
        <v>43221</v>
      </c>
      <c r="B58" s="77">
        <v>43404</v>
      </c>
      <c r="C58" s="16" t="s">
        <v>1763</v>
      </c>
      <c r="D58" s="34" t="s">
        <v>151</v>
      </c>
      <c r="E58" s="34" t="s">
        <v>18</v>
      </c>
      <c r="F58" s="36">
        <v>9.7505695355833648</v>
      </c>
      <c r="G58" s="36"/>
      <c r="H58" s="36"/>
      <c r="I58" s="36"/>
      <c r="J58" s="36"/>
      <c r="K58" s="36"/>
      <c r="L58" s="36"/>
      <c r="M58" s="36"/>
      <c r="N58" s="36"/>
      <c r="O58" s="36">
        <v>10</v>
      </c>
      <c r="P58" s="36"/>
      <c r="Q58" s="36"/>
      <c r="R58" s="36"/>
      <c r="S58" s="36"/>
      <c r="T58" s="36"/>
      <c r="U58" s="36"/>
      <c r="V58" s="36"/>
      <c r="W58" s="36"/>
      <c r="X58" s="36">
        <v>39</v>
      </c>
      <c r="Y58" s="12"/>
      <c r="AB58" s="15">
        <f t="shared" si="1"/>
        <v>1.0312851653228269E-3</v>
      </c>
      <c r="AC58" s="15">
        <f t="shared" si="2"/>
        <v>0</v>
      </c>
      <c r="AD58" s="15">
        <f t="shared" si="3"/>
        <v>0</v>
      </c>
      <c r="AE58" s="15">
        <f t="shared" si="4"/>
        <v>0</v>
      </c>
      <c r="AF58" s="15">
        <f t="shared" si="5"/>
        <v>0</v>
      </c>
      <c r="AG58" s="15">
        <f t="shared" si="6"/>
        <v>0</v>
      </c>
    </row>
    <row r="59" spans="1:33" x14ac:dyDescent="0.25">
      <c r="A59" s="20">
        <v>43278</v>
      </c>
      <c r="B59" s="77">
        <v>43342</v>
      </c>
      <c r="C59" s="16" t="s">
        <v>1621</v>
      </c>
      <c r="D59" s="34" t="s">
        <v>336</v>
      </c>
      <c r="E59" s="34" t="s">
        <v>337</v>
      </c>
      <c r="F59" s="36">
        <v>9.1587656511168269</v>
      </c>
      <c r="G59" s="36"/>
      <c r="H59" s="36"/>
      <c r="I59" s="36"/>
      <c r="J59" s="36"/>
      <c r="K59" s="36"/>
      <c r="L59" s="36"/>
      <c r="M59" s="36"/>
      <c r="N59" s="36"/>
      <c r="O59" s="36">
        <v>12</v>
      </c>
      <c r="P59" s="36"/>
      <c r="Q59" s="36"/>
      <c r="R59" s="36"/>
      <c r="S59" s="36"/>
      <c r="T59" s="36"/>
      <c r="U59" s="36"/>
      <c r="V59" s="36"/>
      <c r="W59" s="36"/>
      <c r="X59" s="36">
        <v>15</v>
      </c>
      <c r="Y59" s="12"/>
      <c r="AB59" s="15">
        <f t="shared" si="1"/>
        <v>9.6869204554623437E-4</v>
      </c>
      <c r="AC59" s="15">
        <f t="shared" si="2"/>
        <v>0</v>
      </c>
      <c r="AD59" s="15">
        <f t="shared" si="3"/>
        <v>0</v>
      </c>
      <c r="AE59" s="15">
        <f t="shared" si="4"/>
        <v>0</v>
      </c>
      <c r="AF59" s="15">
        <f t="shared" si="5"/>
        <v>0</v>
      </c>
      <c r="AG59" s="15">
        <f t="shared" si="6"/>
        <v>0</v>
      </c>
    </row>
    <row r="60" spans="1:33" x14ac:dyDescent="0.25">
      <c r="A60" s="20">
        <v>43292</v>
      </c>
      <c r="B60" s="77">
        <v>43333</v>
      </c>
      <c r="C60" s="16" t="s">
        <v>1728</v>
      </c>
      <c r="D60" s="34" t="s">
        <v>416</v>
      </c>
      <c r="E60" s="34" t="s">
        <v>417</v>
      </c>
      <c r="F60" s="36">
        <v>6.7136620251351529</v>
      </c>
      <c r="G60" s="36"/>
      <c r="H60" s="36"/>
      <c r="I60" s="36"/>
      <c r="J60" s="36"/>
      <c r="K60" s="36"/>
      <c r="L60" s="36"/>
      <c r="M60" s="36"/>
      <c r="N60" s="36"/>
      <c r="O60" s="36">
        <v>4</v>
      </c>
      <c r="P60" s="36"/>
      <c r="Q60" s="36"/>
      <c r="R60" s="36"/>
      <c r="S60" s="36"/>
      <c r="T60" s="36"/>
      <c r="U60" s="36"/>
      <c r="V60" s="36"/>
      <c r="W60" s="36"/>
      <c r="X60" s="36">
        <v>24</v>
      </c>
      <c r="Y60" s="12"/>
      <c r="AB60" s="15">
        <f t="shared" si="1"/>
        <v>7.1008160356643771E-4</v>
      </c>
      <c r="AC60" s="15">
        <f t="shared" si="2"/>
        <v>0</v>
      </c>
      <c r="AD60" s="15">
        <f t="shared" si="3"/>
        <v>0</v>
      </c>
      <c r="AE60" s="15">
        <f t="shared" si="4"/>
        <v>0</v>
      </c>
      <c r="AF60" s="15">
        <f t="shared" si="5"/>
        <v>0</v>
      </c>
      <c r="AG60" s="15">
        <f t="shared" si="6"/>
        <v>0</v>
      </c>
    </row>
    <row r="61" spans="1:33" x14ac:dyDescent="0.25">
      <c r="A61" s="20">
        <v>43054</v>
      </c>
      <c r="B61" s="77">
        <v>43357</v>
      </c>
      <c r="C61" s="16" t="s">
        <v>1700</v>
      </c>
      <c r="D61" s="34" t="s">
        <v>120</v>
      </c>
      <c r="E61" s="34" t="s">
        <v>51</v>
      </c>
      <c r="F61" s="36">
        <v>5.752617648177039</v>
      </c>
      <c r="G61" s="36"/>
      <c r="H61" s="36"/>
      <c r="I61" s="36"/>
      <c r="J61" s="36"/>
      <c r="K61" s="36"/>
      <c r="L61" s="36"/>
      <c r="M61" s="36"/>
      <c r="N61" s="36"/>
      <c r="O61" s="36">
        <v>6</v>
      </c>
      <c r="P61" s="36"/>
      <c r="Q61" s="36"/>
      <c r="R61" s="36"/>
      <c r="S61" s="36"/>
      <c r="T61" s="36"/>
      <c r="U61" s="36"/>
      <c r="V61" s="36"/>
      <c r="W61" s="36"/>
      <c r="X61" s="36">
        <v>9</v>
      </c>
      <c r="Y61" s="12"/>
      <c r="AB61" s="15">
        <f t="shared" si="1"/>
        <v>6.0843515044829949E-4</v>
      </c>
      <c r="AC61" s="15">
        <f t="shared" si="2"/>
        <v>0</v>
      </c>
      <c r="AD61" s="15">
        <f t="shared" si="3"/>
        <v>0</v>
      </c>
      <c r="AE61" s="15">
        <f t="shared" si="4"/>
        <v>0</v>
      </c>
      <c r="AF61" s="15">
        <f t="shared" si="5"/>
        <v>0</v>
      </c>
      <c r="AG61" s="15">
        <f t="shared" si="6"/>
        <v>0</v>
      </c>
    </row>
    <row r="62" spans="1:33" x14ac:dyDescent="0.25">
      <c r="A62" s="20">
        <v>43313</v>
      </c>
      <c r="B62" s="77">
        <v>43339</v>
      </c>
      <c r="C62" s="16" t="s">
        <v>1692</v>
      </c>
      <c r="D62" s="34" t="s">
        <v>530</v>
      </c>
      <c r="E62" s="34" t="s">
        <v>531</v>
      </c>
      <c r="F62" s="36">
        <v>3.8762062543472502</v>
      </c>
      <c r="G62" s="36"/>
      <c r="H62" s="36"/>
      <c r="I62" s="36"/>
      <c r="J62" s="36"/>
      <c r="K62" s="36"/>
      <c r="L62" s="36"/>
      <c r="M62" s="36"/>
      <c r="N62" s="36"/>
      <c r="O62" s="36">
        <v>3</v>
      </c>
      <c r="P62" s="36"/>
      <c r="Q62" s="36"/>
      <c r="R62" s="36"/>
      <c r="S62" s="36"/>
      <c r="T62" s="36"/>
      <c r="U62" s="36"/>
      <c r="V62" s="36"/>
      <c r="W62" s="36"/>
      <c r="X62" s="36">
        <v>18</v>
      </c>
      <c r="Y62" s="12"/>
      <c r="AB62" s="15">
        <f t="shared" si="1"/>
        <v>4.099733859905975E-4</v>
      </c>
      <c r="AC62" s="15">
        <f t="shared" si="2"/>
        <v>0</v>
      </c>
      <c r="AD62" s="15">
        <f t="shared" si="3"/>
        <v>0</v>
      </c>
      <c r="AE62" s="15">
        <f t="shared" si="4"/>
        <v>0</v>
      </c>
      <c r="AF62" s="15">
        <f t="shared" si="5"/>
        <v>0</v>
      </c>
      <c r="AG62" s="15">
        <f t="shared" si="6"/>
        <v>0</v>
      </c>
    </row>
    <row r="63" spans="1:33" x14ac:dyDescent="0.25">
      <c r="A63" s="20">
        <v>43255</v>
      </c>
      <c r="B63" s="77">
        <v>43388</v>
      </c>
      <c r="C63" s="16" t="s">
        <v>1706</v>
      </c>
      <c r="D63" s="34" t="s">
        <v>275</v>
      </c>
      <c r="E63" s="34" t="s">
        <v>32</v>
      </c>
      <c r="F63" s="36">
        <v>3.7226138562876687</v>
      </c>
      <c r="G63" s="36"/>
      <c r="H63" s="36"/>
      <c r="I63" s="36"/>
      <c r="J63" s="36"/>
      <c r="K63" s="36"/>
      <c r="L63" s="36"/>
      <c r="M63" s="36"/>
      <c r="N63" s="36"/>
      <c r="O63" s="36">
        <v>4</v>
      </c>
      <c r="P63" s="36"/>
      <c r="Q63" s="36"/>
      <c r="R63" s="36"/>
      <c r="S63" s="36"/>
      <c r="T63" s="36"/>
      <c r="U63" s="36"/>
      <c r="V63" s="36"/>
      <c r="W63" s="36"/>
      <c r="X63" s="36">
        <v>24</v>
      </c>
      <c r="Y63" s="12"/>
      <c r="AB63" s="15">
        <f t="shared" si="1"/>
        <v>3.9372843116543011E-4</v>
      </c>
      <c r="AC63" s="15">
        <f t="shared" si="2"/>
        <v>0</v>
      </c>
      <c r="AD63" s="15">
        <f t="shared" si="3"/>
        <v>0</v>
      </c>
      <c r="AE63" s="15">
        <f t="shared" si="4"/>
        <v>0</v>
      </c>
      <c r="AF63" s="15">
        <f t="shared" si="5"/>
        <v>0</v>
      </c>
      <c r="AG63" s="15">
        <f t="shared" si="6"/>
        <v>0</v>
      </c>
    </row>
    <row r="64" spans="1:33" x14ac:dyDescent="0.25">
      <c r="A64" s="20">
        <v>43301</v>
      </c>
      <c r="B64" s="77">
        <v>43340</v>
      </c>
      <c r="C64" s="16" t="s">
        <v>1730</v>
      </c>
      <c r="D64" s="34" t="s">
        <v>447</v>
      </c>
      <c r="E64" s="34" t="s">
        <v>448</v>
      </c>
      <c r="F64" s="36">
        <v>3.2245304516797617</v>
      </c>
      <c r="G64" s="36"/>
      <c r="H64" s="36"/>
      <c r="I64" s="36"/>
      <c r="J64" s="36"/>
      <c r="K64" s="36"/>
      <c r="L64" s="36"/>
      <c r="M64" s="36"/>
      <c r="N64" s="36"/>
      <c r="O64" s="36">
        <v>2</v>
      </c>
      <c r="P64" s="36"/>
      <c r="Q64" s="36"/>
      <c r="R64" s="36"/>
      <c r="S64" s="36"/>
      <c r="T64" s="36"/>
      <c r="U64" s="36"/>
      <c r="V64" s="36"/>
      <c r="W64" s="36"/>
      <c r="X64" s="36">
        <v>17</v>
      </c>
      <c r="Y64" s="12"/>
      <c r="AB64" s="15">
        <f t="shared" si="1"/>
        <v>3.4104781344447874E-4</v>
      </c>
      <c r="AC64" s="15">
        <f t="shared" si="2"/>
        <v>0</v>
      </c>
      <c r="AD64" s="15">
        <f t="shared" si="3"/>
        <v>0</v>
      </c>
      <c r="AE64" s="15">
        <f t="shared" si="4"/>
        <v>0</v>
      </c>
      <c r="AF64" s="15">
        <f t="shared" si="5"/>
        <v>0</v>
      </c>
      <c r="AG64" s="15">
        <f t="shared" si="6"/>
        <v>0</v>
      </c>
    </row>
    <row r="65" spans="1:33" x14ac:dyDescent="0.25">
      <c r="A65" s="20">
        <v>43229</v>
      </c>
      <c r="B65" s="77">
        <v>43368</v>
      </c>
      <c r="C65" s="16" t="s">
        <v>1653</v>
      </c>
      <c r="D65" s="34" t="s">
        <v>129</v>
      </c>
      <c r="E65" s="34" t="s">
        <v>41</v>
      </c>
      <c r="F65" s="36">
        <v>3.0583813291342667</v>
      </c>
      <c r="G65" s="36"/>
      <c r="H65" s="36"/>
      <c r="I65" s="36"/>
      <c r="J65" s="36"/>
      <c r="K65" s="36"/>
      <c r="L65" s="36"/>
      <c r="M65" s="36"/>
      <c r="N65" s="36"/>
      <c r="O65" s="36">
        <v>4</v>
      </c>
      <c r="P65" s="36"/>
      <c r="Q65" s="36"/>
      <c r="R65" s="36"/>
      <c r="S65" s="36"/>
      <c r="T65" s="36"/>
      <c r="U65" s="36"/>
      <c r="V65" s="36"/>
      <c r="W65" s="36"/>
      <c r="X65" s="36">
        <v>24</v>
      </c>
      <c r="Y65" s="12"/>
      <c r="AB65" s="15">
        <f t="shared" si="1"/>
        <v>3.2347477581962352E-4</v>
      </c>
      <c r="AC65" s="15">
        <f t="shared" si="2"/>
        <v>0</v>
      </c>
      <c r="AD65" s="15">
        <f t="shared" si="3"/>
        <v>0</v>
      </c>
      <c r="AE65" s="15">
        <f t="shared" si="4"/>
        <v>0</v>
      </c>
      <c r="AF65" s="15">
        <f t="shared" si="5"/>
        <v>0</v>
      </c>
      <c r="AG65" s="15">
        <f t="shared" si="6"/>
        <v>0</v>
      </c>
    </row>
    <row r="66" spans="1:33" x14ac:dyDescent="0.25">
      <c r="A66" s="20">
        <v>43308</v>
      </c>
      <c r="B66" s="77">
        <v>43340</v>
      </c>
      <c r="C66" s="16" t="s">
        <v>1692</v>
      </c>
      <c r="D66" s="34" t="s">
        <v>483</v>
      </c>
      <c r="E66" s="34" t="s">
        <v>484</v>
      </c>
      <c r="F66" s="36">
        <v>2.5841375028981668</v>
      </c>
      <c r="G66" s="36"/>
      <c r="H66" s="36"/>
      <c r="I66" s="36"/>
      <c r="J66" s="36"/>
      <c r="K66" s="36"/>
      <c r="L66" s="36"/>
      <c r="M66" s="36"/>
      <c r="N66" s="36"/>
      <c r="O66" s="36">
        <v>2</v>
      </c>
      <c r="P66" s="36"/>
      <c r="Q66" s="36"/>
      <c r="R66" s="36"/>
      <c r="S66" s="36"/>
      <c r="T66" s="36"/>
      <c r="U66" s="36"/>
      <c r="V66" s="36"/>
      <c r="W66" s="36"/>
      <c r="X66" s="36">
        <v>17</v>
      </c>
      <c r="Y66" s="12"/>
      <c r="AB66" s="15">
        <f t="shared" si="1"/>
        <v>2.7331559066039835E-4</v>
      </c>
      <c r="AC66" s="15">
        <f t="shared" si="2"/>
        <v>0</v>
      </c>
      <c r="AD66" s="15">
        <f t="shared" si="3"/>
        <v>0</v>
      </c>
      <c r="AE66" s="15">
        <f t="shared" si="4"/>
        <v>0</v>
      </c>
      <c r="AF66" s="15">
        <f t="shared" si="5"/>
        <v>0</v>
      </c>
      <c r="AG66" s="15">
        <f t="shared" si="6"/>
        <v>0</v>
      </c>
    </row>
    <row r="67" spans="1:33" x14ac:dyDescent="0.25">
      <c r="A67" s="20">
        <v>43286</v>
      </c>
      <c r="B67" s="77">
        <v>43336</v>
      </c>
      <c r="C67" s="16" t="s">
        <v>1600</v>
      </c>
      <c r="D67" s="34" t="s">
        <v>389</v>
      </c>
      <c r="E67" s="34" t="s">
        <v>304</v>
      </c>
      <c r="F67" s="36">
        <v>2.1035243236619654</v>
      </c>
      <c r="G67" s="36"/>
      <c r="H67" s="36"/>
      <c r="I67" s="36"/>
      <c r="J67" s="36"/>
      <c r="K67" s="36"/>
      <c r="L67" s="36"/>
      <c r="M67" s="36"/>
      <c r="N67" s="36"/>
      <c r="O67" s="36">
        <v>3</v>
      </c>
      <c r="P67" s="36"/>
      <c r="Q67" s="36"/>
      <c r="R67" s="36"/>
      <c r="S67" s="36"/>
      <c r="T67" s="36"/>
      <c r="U67" s="36"/>
      <c r="V67" s="36"/>
      <c r="W67" s="36"/>
      <c r="X67" s="36">
        <v>21</v>
      </c>
      <c r="Y67" s="12"/>
      <c r="AB67" s="15">
        <f t="shared" si="1"/>
        <v>2.2248274031292566E-4</v>
      </c>
      <c r="AC67" s="15">
        <f t="shared" si="2"/>
        <v>0</v>
      </c>
      <c r="AD67" s="15">
        <f t="shared" si="3"/>
        <v>0</v>
      </c>
      <c r="AE67" s="15">
        <f t="shared" si="4"/>
        <v>0</v>
      </c>
      <c r="AF67" s="15">
        <f t="shared" si="5"/>
        <v>0</v>
      </c>
      <c r="AG67" s="15">
        <f t="shared" si="6"/>
        <v>0</v>
      </c>
    </row>
    <row r="68" spans="1:33" x14ac:dyDescent="0.25">
      <c r="A68" s="20">
        <v>43329</v>
      </c>
      <c r="B68" s="77">
        <v>43350</v>
      </c>
      <c r="C68" s="16" t="s">
        <v>1603</v>
      </c>
      <c r="D68" s="34" t="s">
        <v>801</v>
      </c>
      <c r="E68" s="34" t="s">
        <v>802</v>
      </c>
      <c r="F68" s="36">
        <v>1.8358295161434299</v>
      </c>
      <c r="G68" s="36"/>
      <c r="H68" s="36"/>
      <c r="I68" s="36"/>
      <c r="J68" s="36"/>
      <c r="K68" s="36"/>
      <c r="L68" s="36"/>
      <c r="M68" s="36"/>
      <c r="N68" s="36"/>
      <c r="O68" s="36">
        <v>2</v>
      </c>
      <c r="P68" s="36"/>
      <c r="Q68" s="36"/>
      <c r="R68" s="36"/>
      <c r="S68" s="36"/>
      <c r="T68" s="36"/>
      <c r="U68" s="36"/>
      <c r="V68" s="36"/>
      <c r="W68" s="36"/>
      <c r="X68" s="36">
        <v>7</v>
      </c>
      <c r="Y68" s="12"/>
      <c r="AB68" s="15">
        <f t="shared" si="1"/>
        <v>1.9416955482972522E-4</v>
      </c>
      <c r="AC68" s="15">
        <f t="shared" si="2"/>
        <v>0</v>
      </c>
      <c r="AD68" s="15">
        <f t="shared" si="3"/>
        <v>0</v>
      </c>
      <c r="AE68" s="15">
        <f t="shared" si="4"/>
        <v>0</v>
      </c>
      <c r="AF68" s="15">
        <f t="shared" si="5"/>
        <v>0</v>
      </c>
      <c r="AG68" s="15">
        <f t="shared" si="6"/>
        <v>0</v>
      </c>
    </row>
    <row r="69" spans="1:33" x14ac:dyDescent="0.25">
      <c r="A69" s="20">
        <v>43231</v>
      </c>
      <c r="B69" s="77">
        <v>43349</v>
      </c>
      <c r="C69" s="16" t="s">
        <v>1736</v>
      </c>
      <c r="D69" s="34" t="s">
        <v>141</v>
      </c>
      <c r="E69" s="34" t="s">
        <v>61</v>
      </c>
      <c r="F69" s="36">
        <v>1.0934359286030728</v>
      </c>
      <c r="G69" s="36"/>
      <c r="H69" s="36"/>
      <c r="I69" s="36"/>
      <c r="J69" s="36"/>
      <c r="K69" s="36"/>
      <c r="L69" s="36"/>
      <c r="M69" s="36"/>
      <c r="N69" s="36"/>
      <c r="O69" s="36">
        <v>1</v>
      </c>
      <c r="P69" s="36"/>
      <c r="Q69" s="36"/>
      <c r="R69" s="36"/>
      <c r="S69" s="36"/>
      <c r="T69" s="36"/>
      <c r="U69" s="36"/>
      <c r="V69" s="36"/>
      <c r="W69" s="36"/>
      <c r="X69" s="36">
        <v>17</v>
      </c>
      <c r="Y69" s="12"/>
      <c r="AB69" s="15">
        <f t="shared" ref="AB69:AB132" si="19">F69/F$600</f>
        <v>1.1564906524528192E-4</v>
      </c>
      <c r="AC69" s="15">
        <f t="shared" ref="AC69:AC132" si="20">G69/G$600</f>
        <v>0</v>
      </c>
      <c r="AD69" s="15">
        <f t="shared" ref="AD69:AD132" si="21">H69/H$600</f>
        <v>0</v>
      </c>
      <c r="AE69" s="15">
        <f t="shared" ref="AE69:AE132" si="22">I69/I$600</f>
        <v>0</v>
      </c>
      <c r="AF69" s="15">
        <f t="shared" ref="AF69:AF132" si="23">J69/J$600</f>
        <v>0</v>
      </c>
      <c r="AG69" s="15">
        <f t="shared" ref="AG69:AG132" si="24">K69/K$600</f>
        <v>0</v>
      </c>
    </row>
    <row r="70" spans="1:33" x14ac:dyDescent="0.25">
      <c r="A70" s="20">
        <v>43308</v>
      </c>
      <c r="B70" s="77">
        <v>43340</v>
      </c>
      <c r="C70" s="16" t="s">
        <v>1602</v>
      </c>
      <c r="D70" s="34" t="s">
        <v>485</v>
      </c>
      <c r="E70" s="34" t="s">
        <v>486</v>
      </c>
      <c r="F70" s="36">
        <v>0.91791475807171496</v>
      </c>
      <c r="G70" s="36"/>
      <c r="H70" s="36"/>
      <c r="I70" s="36"/>
      <c r="J70" s="36"/>
      <c r="K70" s="36"/>
      <c r="L70" s="36"/>
      <c r="M70" s="36"/>
      <c r="N70" s="36"/>
      <c r="O70" s="36">
        <v>1</v>
      </c>
      <c r="P70" s="36"/>
      <c r="Q70" s="36"/>
      <c r="R70" s="36"/>
      <c r="S70" s="36"/>
      <c r="T70" s="36"/>
      <c r="U70" s="36"/>
      <c r="V70" s="36"/>
      <c r="W70" s="36"/>
      <c r="X70" s="36">
        <v>17</v>
      </c>
      <c r="Y70" s="12"/>
      <c r="AB70" s="15">
        <f t="shared" si="19"/>
        <v>9.7084777414862609E-5</v>
      </c>
      <c r="AC70" s="15">
        <f t="shared" si="20"/>
        <v>0</v>
      </c>
      <c r="AD70" s="15">
        <f t="shared" si="21"/>
        <v>0</v>
      </c>
      <c r="AE70" s="15">
        <f t="shared" si="22"/>
        <v>0</v>
      </c>
      <c r="AF70" s="15">
        <f t="shared" si="23"/>
        <v>0</v>
      </c>
      <c r="AG70" s="15">
        <f t="shared" si="24"/>
        <v>0</v>
      </c>
    </row>
    <row r="71" spans="1:33" x14ac:dyDescent="0.25">
      <c r="A71" s="20">
        <v>43329</v>
      </c>
      <c r="B71" s="77">
        <v>43350</v>
      </c>
      <c r="C71" s="16" t="s">
        <v>1603</v>
      </c>
      <c r="D71" s="34" t="s">
        <v>806</v>
      </c>
      <c r="E71" s="34" t="s">
        <v>807</v>
      </c>
      <c r="F71" s="36">
        <v>0.91791475807171496</v>
      </c>
      <c r="G71" s="36"/>
      <c r="H71" s="36"/>
      <c r="I71" s="36"/>
      <c r="J71" s="36"/>
      <c r="K71" s="36"/>
      <c r="L71" s="36"/>
      <c r="M71" s="36"/>
      <c r="N71" s="36"/>
      <c r="O71" s="36">
        <v>1</v>
      </c>
      <c r="P71" s="36"/>
      <c r="Q71" s="36"/>
      <c r="R71" s="36"/>
      <c r="S71" s="36"/>
      <c r="T71" s="36"/>
      <c r="U71" s="36"/>
      <c r="V71" s="36"/>
      <c r="W71" s="36"/>
      <c r="X71" s="36">
        <v>7</v>
      </c>
      <c r="Y71" s="12"/>
      <c r="AB71" s="15">
        <f t="shared" si="19"/>
        <v>9.7084777414862609E-5</v>
      </c>
      <c r="AC71" s="15">
        <f t="shared" si="20"/>
        <v>0</v>
      </c>
      <c r="AD71" s="15">
        <f t="shared" si="21"/>
        <v>0</v>
      </c>
      <c r="AE71" s="15">
        <f t="shared" si="22"/>
        <v>0</v>
      </c>
      <c r="AF71" s="15">
        <f t="shared" si="23"/>
        <v>0</v>
      </c>
      <c r="AG71" s="15">
        <f t="shared" si="24"/>
        <v>0</v>
      </c>
    </row>
    <row r="72" spans="1:33" x14ac:dyDescent="0.25">
      <c r="A72" s="20">
        <v>43102</v>
      </c>
      <c r="B72" s="77">
        <v>43280</v>
      </c>
      <c r="C72" s="16" t="s">
        <v>1682</v>
      </c>
      <c r="D72" s="34" t="s">
        <v>92</v>
      </c>
      <c r="E72" s="34" t="s">
        <v>93</v>
      </c>
      <c r="F72" s="36">
        <v>0</v>
      </c>
      <c r="G72" s="36"/>
      <c r="H72" s="36"/>
      <c r="I72" s="36"/>
      <c r="J72" s="36"/>
      <c r="K72" s="36"/>
      <c r="L72" s="36"/>
      <c r="M72" s="36"/>
      <c r="N72" s="36"/>
      <c r="O72" s="36">
        <v>43</v>
      </c>
      <c r="P72" s="36"/>
      <c r="Q72" s="36"/>
      <c r="R72" s="36"/>
      <c r="S72" s="36"/>
      <c r="T72" s="36"/>
      <c r="U72" s="36"/>
      <c r="V72" s="36"/>
      <c r="W72" s="36"/>
      <c r="X72" s="36">
        <v>31</v>
      </c>
      <c r="Y72" s="12"/>
      <c r="AB72" s="15">
        <f t="shared" si="19"/>
        <v>0</v>
      </c>
      <c r="AC72" s="15">
        <f t="shared" si="20"/>
        <v>0</v>
      </c>
      <c r="AD72" s="15">
        <f t="shared" si="21"/>
        <v>0</v>
      </c>
      <c r="AE72" s="15">
        <f t="shared" si="22"/>
        <v>0</v>
      </c>
      <c r="AF72" s="15">
        <f t="shared" si="23"/>
        <v>0</v>
      </c>
      <c r="AG72" s="15">
        <f t="shared" si="24"/>
        <v>0</v>
      </c>
    </row>
    <row r="73" spans="1:33" x14ac:dyDescent="0.25">
      <c r="A73" s="20">
        <v>43124</v>
      </c>
      <c r="B73" s="77">
        <v>43496</v>
      </c>
      <c r="C73" s="16" t="s">
        <v>1658</v>
      </c>
      <c r="D73" s="34" t="s">
        <v>44</v>
      </c>
      <c r="E73" s="34" t="s">
        <v>42</v>
      </c>
      <c r="F73" s="36">
        <v>0</v>
      </c>
      <c r="G73" s="36"/>
      <c r="H73" s="36"/>
      <c r="I73" s="36"/>
      <c r="J73" s="36"/>
      <c r="K73" s="36"/>
      <c r="L73" s="36"/>
      <c r="M73" s="36"/>
      <c r="N73" s="36"/>
      <c r="O73" s="36">
        <v>18</v>
      </c>
      <c r="P73" s="36"/>
      <c r="Q73" s="36"/>
      <c r="R73" s="36"/>
      <c r="S73" s="36"/>
      <c r="T73" s="36"/>
      <c r="U73" s="36"/>
      <c r="V73" s="36"/>
      <c r="W73" s="36"/>
      <c r="X73" s="36">
        <v>28</v>
      </c>
      <c r="Y73" s="12"/>
      <c r="AB73" s="15">
        <f t="shared" si="19"/>
        <v>0</v>
      </c>
      <c r="AC73" s="15">
        <f t="shared" si="20"/>
        <v>0</v>
      </c>
      <c r="AD73" s="15">
        <f t="shared" si="21"/>
        <v>0</v>
      </c>
      <c r="AE73" s="15">
        <f t="shared" si="22"/>
        <v>0</v>
      </c>
      <c r="AF73" s="15">
        <f t="shared" si="23"/>
        <v>0</v>
      </c>
      <c r="AG73" s="15">
        <f t="shared" si="24"/>
        <v>0</v>
      </c>
    </row>
    <row r="74" spans="1:33" x14ac:dyDescent="0.25">
      <c r="A74" s="20">
        <v>43124</v>
      </c>
      <c r="B74" s="77">
        <v>43496</v>
      </c>
      <c r="C74" s="16" t="s">
        <v>1659</v>
      </c>
      <c r="D74" s="34" t="s">
        <v>44</v>
      </c>
      <c r="E74" s="34" t="s">
        <v>42</v>
      </c>
      <c r="F74" s="36">
        <v>0</v>
      </c>
      <c r="G74" s="36"/>
      <c r="H74" s="36"/>
      <c r="I74" s="36"/>
      <c r="J74" s="36"/>
      <c r="K74" s="36"/>
      <c r="L74" s="36"/>
      <c r="M74" s="36"/>
      <c r="N74" s="36"/>
      <c r="O74" s="36">
        <v>15</v>
      </c>
      <c r="P74" s="36"/>
      <c r="Q74" s="36"/>
      <c r="R74" s="36"/>
      <c r="S74" s="36"/>
      <c r="T74" s="36"/>
      <c r="U74" s="36"/>
      <c r="V74" s="36"/>
      <c r="W74" s="36"/>
      <c r="X74" s="36">
        <v>28</v>
      </c>
      <c r="Y74" s="12"/>
      <c r="AB74" s="15">
        <f t="shared" si="19"/>
        <v>0</v>
      </c>
      <c r="AC74" s="15">
        <f t="shared" si="20"/>
        <v>0</v>
      </c>
      <c r="AD74" s="15">
        <f t="shared" si="21"/>
        <v>0</v>
      </c>
      <c r="AE74" s="15">
        <f t="shared" si="22"/>
        <v>0</v>
      </c>
      <c r="AF74" s="15">
        <f t="shared" si="23"/>
        <v>0</v>
      </c>
      <c r="AG74" s="15">
        <f t="shared" si="24"/>
        <v>0</v>
      </c>
    </row>
    <row r="75" spans="1:33" x14ac:dyDescent="0.25">
      <c r="A75" s="20">
        <v>43298</v>
      </c>
      <c r="B75" s="77">
        <v>43312</v>
      </c>
      <c r="C75" s="16" t="s">
        <v>1585</v>
      </c>
      <c r="D75" s="34" t="s">
        <v>431</v>
      </c>
      <c r="E75" s="34" t="s">
        <v>42</v>
      </c>
      <c r="F75" s="36">
        <v>0</v>
      </c>
      <c r="G75" s="36"/>
      <c r="H75" s="36"/>
      <c r="I75" s="36"/>
      <c r="J75" s="36"/>
      <c r="K75" s="36"/>
      <c r="L75" s="36"/>
      <c r="M75" s="36"/>
      <c r="N75" s="36"/>
      <c r="O75" s="36">
        <v>8</v>
      </c>
      <c r="P75" s="36"/>
      <c r="Q75" s="36"/>
      <c r="R75" s="36"/>
      <c r="S75" s="36"/>
      <c r="T75" s="36"/>
      <c r="U75" s="36"/>
      <c r="V75" s="36"/>
      <c r="W75" s="36"/>
      <c r="X75" s="36">
        <v>45</v>
      </c>
      <c r="Y75" s="12"/>
      <c r="AB75" s="15">
        <f t="shared" si="19"/>
        <v>0</v>
      </c>
      <c r="AC75" s="15">
        <f t="shared" si="20"/>
        <v>0</v>
      </c>
      <c r="AD75" s="15">
        <f t="shared" si="21"/>
        <v>0</v>
      </c>
      <c r="AE75" s="15">
        <f t="shared" si="22"/>
        <v>0</v>
      </c>
      <c r="AF75" s="15">
        <f t="shared" si="23"/>
        <v>0</v>
      </c>
      <c r="AG75" s="15">
        <f t="shared" si="24"/>
        <v>0</v>
      </c>
    </row>
    <row r="76" spans="1:33" x14ac:dyDescent="0.25">
      <c r="A76" s="20">
        <v>43298</v>
      </c>
      <c r="B76" s="77">
        <v>43312</v>
      </c>
      <c r="C76" s="16" t="s">
        <v>1637</v>
      </c>
      <c r="D76" s="34" t="s">
        <v>431</v>
      </c>
      <c r="E76" s="34" t="s">
        <v>42</v>
      </c>
      <c r="F76" s="36">
        <v>0</v>
      </c>
      <c r="G76" s="36"/>
      <c r="H76" s="36"/>
      <c r="I76" s="36"/>
      <c r="J76" s="36"/>
      <c r="K76" s="36"/>
      <c r="L76" s="36"/>
      <c r="M76" s="36"/>
      <c r="N76" s="36"/>
      <c r="O76" s="36">
        <v>8</v>
      </c>
      <c r="P76" s="36"/>
      <c r="Q76" s="36"/>
      <c r="R76" s="36"/>
      <c r="S76" s="36"/>
      <c r="T76" s="36"/>
      <c r="U76" s="36"/>
      <c r="V76" s="36"/>
      <c r="W76" s="36"/>
      <c r="X76" s="36">
        <v>45</v>
      </c>
      <c r="Y76" s="12"/>
      <c r="AB76" s="15">
        <f t="shared" si="19"/>
        <v>0</v>
      </c>
      <c r="AC76" s="15">
        <f t="shared" si="20"/>
        <v>0</v>
      </c>
      <c r="AD76" s="15">
        <f t="shared" si="21"/>
        <v>0</v>
      </c>
      <c r="AE76" s="15">
        <f t="shared" si="22"/>
        <v>0</v>
      </c>
      <c r="AF76" s="15">
        <f t="shared" si="23"/>
        <v>0</v>
      </c>
      <c r="AG76" s="15">
        <f t="shared" si="24"/>
        <v>0</v>
      </c>
    </row>
    <row r="77" spans="1:33" x14ac:dyDescent="0.25">
      <c r="A77" s="20">
        <v>43298</v>
      </c>
      <c r="B77" s="77">
        <v>43312</v>
      </c>
      <c r="C77" s="16" t="s">
        <v>1650</v>
      </c>
      <c r="D77" s="34" t="s">
        <v>431</v>
      </c>
      <c r="E77" s="34" t="s">
        <v>42</v>
      </c>
      <c r="F77" s="36">
        <v>0</v>
      </c>
      <c r="G77" s="36"/>
      <c r="H77" s="36"/>
      <c r="I77" s="36"/>
      <c r="J77" s="36"/>
      <c r="K77" s="36"/>
      <c r="L77" s="36"/>
      <c r="M77" s="36"/>
      <c r="N77" s="36"/>
      <c r="O77" s="36">
        <v>8</v>
      </c>
      <c r="P77" s="36"/>
      <c r="Q77" s="36"/>
      <c r="R77" s="36"/>
      <c r="S77" s="36"/>
      <c r="T77" s="36"/>
      <c r="U77" s="36"/>
      <c r="V77" s="36"/>
      <c r="W77" s="36"/>
      <c r="X77" s="36">
        <v>45</v>
      </c>
      <c r="Y77" s="12"/>
      <c r="AB77" s="15">
        <f t="shared" si="19"/>
        <v>0</v>
      </c>
      <c r="AC77" s="15">
        <f t="shared" si="20"/>
        <v>0</v>
      </c>
      <c r="AD77" s="15">
        <f t="shared" si="21"/>
        <v>0</v>
      </c>
      <c r="AE77" s="15">
        <f t="shared" si="22"/>
        <v>0</v>
      </c>
      <c r="AF77" s="15">
        <f t="shared" si="23"/>
        <v>0</v>
      </c>
      <c r="AG77" s="15">
        <f t="shared" si="24"/>
        <v>0</v>
      </c>
    </row>
    <row r="78" spans="1:33" x14ac:dyDescent="0.25">
      <c r="A78" s="20">
        <v>43298</v>
      </c>
      <c r="B78" s="77">
        <v>43312</v>
      </c>
      <c r="C78" s="16" t="s">
        <v>1659</v>
      </c>
      <c r="D78" s="34" t="s">
        <v>431</v>
      </c>
      <c r="E78" s="34" t="s">
        <v>42</v>
      </c>
      <c r="F78" s="36">
        <v>0</v>
      </c>
      <c r="G78" s="36"/>
      <c r="H78" s="36"/>
      <c r="I78" s="36"/>
      <c r="J78" s="36"/>
      <c r="K78" s="36"/>
      <c r="L78" s="36"/>
      <c r="M78" s="36"/>
      <c r="N78" s="36"/>
      <c r="O78" s="36">
        <v>8</v>
      </c>
      <c r="P78" s="36"/>
      <c r="Q78" s="36"/>
      <c r="R78" s="36"/>
      <c r="S78" s="36"/>
      <c r="T78" s="36"/>
      <c r="U78" s="36"/>
      <c r="V78" s="36"/>
      <c r="W78" s="36"/>
      <c r="X78" s="36">
        <v>45</v>
      </c>
      <c r="Y78" s="12"/>
      <c r="AB78" s="15">
        <f t="shared" si="19"/>
        <v>0</v>
      </c>
      <c r="AC78" s="15">
        <f t="shared" si="20"/>
        <v>0</v>
      </c>
      <c r="AD78" s="15">
        <f t="shared" si="21"/>
        <v>0</v>
      </c>
      <c r="AE78" s="15">
        <f t="shared" si="22"/>
        <v>0</v>
      </c>
      <c r="AF78" s="15">
        <f t="shared" si="23"/>
        <v>0</v>
      </c>
      <c r="AG78" s="15">
        <f t="shared" si="24"/>
        <v>0</v>
      </c>
    </row>
    <row r="79" spans="1:33" x14ac:dyDescent="0.25">
      <c r="A79" s="20">
        <v>43312</v>
      </c>
      <c r="B79" s="77">
        <v>43332</v>
      </c>
      <c r="C79" s="16" t="s">
        <v>1573</v>
      </c>
      <c r="D79" s="34" t="s">
        <v>528</v>
      </c>
      <c r="E79" s="34" t="s">
        <v>42</v>
      </c>
      <c r="F79" s="36">
        <v>0</v>
      </c>
      <c r="G79" s="36"/>
      <c r="H79" s="36"/>
      <c r="I79" s="36"/>
      <c r="J79" s="36"/>
      <c r="K79" s="36"/>
      <c r="L79" s="36"/>
      <c r="M79" s="36"/>
      <c r="N79" s="36"/>
      <c r="O79" s="36">
        <v>53</v>
      </c>
      <c r="P79" s="36"/>
      <c r="Q79" s="36"/>
      <c r="R79" s="36"/>
      <c r="S79" s="36"/>
      <c r="T79" s="36"/>
      <c r="U79" s="36"/>
      <c r="V79" s="36"/>
      <c r="W79" s="36"/>
      <c r="X79" s="36">
        <v>25</v>
      </c>
      <c r="Y79" s="12"/>
      <c r="AB79" s="15">
        <f t="shared" si="19"/>
        <v>0</v>
      </c>
      <c r="AC79" s="15">
        <f t="shared" si="20"/>
        <v>0</v>
      </c>
      <c r="AD79" s="15">
        <f t="shared" si="21"/>
        <v>0</v>
      </c>
      <c r="AE79" s="15">
        <f t="shared" si="22"/>
        <v>0</v>
      </c>
      <c r="AF79" s="15">
        <f t="shared" si="23"/>
        <v>0</v>
      </c>
      <c r="AG79" s="15">
        <f t="shared" si="24"/>
        <v>0</v>
      </c>
    </row>
    <row r="80" spans="1:33" x14ac:dyDescent="0.25">
      <c r="A80" s="20">
        <v>43223</v>
      </c>
      <c r="B80" s="77">
        <v>43419</v>
      </c>
      <c r="C80" s="16" t="s">
        <v>1578</v>
      </c>
      <c r="D80" s="34" t="s">
        <v>147</v>
      </c>
      <c r="E80" s="34" t="s">
        <v>14</v>
      </c>
      <c r="F80" s="36"/>
      <c r="G80" s="36">
        <v>680.28511652879979</v>
      </c>
      <c r="H80" s="36">
        <v>809.86323396285684</v>
      </c>
      <c r="I80" s="36">
        <v>809.86323396285684</v>
      </c>
      <c r="J80" s="36">
        <v>809.86323396285684</v>
      </c>
      <c r="K80" s="36">
        <v>453.52341101919978</v>
      </c>
      <c r="L80" s="36"/>
      <c r="M80" s="36"/>
      <c r="N80" s="36"/>
      <c r="O80" s="36"/>
      <c r="P80" s="36">
        <v>420</v>
      </c>
      <c r="Q80" s="36">
        <v>500</v>
      </c>
      <c r="R80" s="36">
        <v>500</v>
      </c>
      <c r="S80" s="36">
        <v>500</v>
      </c>
      <c r="T80" s="36">
        <v>280</v>
      </c>
      <c r="U80" s="36"/>
      <c r="V80" s="36"/>
      <c r="W80" s="36"/>
      <c r="X80" s="36"/>
      <c r="Y80" s="12"/>
      <c r="AB80" s="15">
        <f t="shared" si="19"/>
        <v>0</v>
      </c>
      <c r="AC80" s="15">
        <f t="shared" si="20"/>
        <v>1.4093530239968512E-2</v>
      </c>
      <c r="AD80" s="15">
        <f t="shared" si="21"/>
        <v>1.6473814463574581E-2</v>
      </c>
      <c r="AE80" s="15">
        <f t="shared" si="22"/>
        <v>1.6283587740612674E-2</v>
      </c>
      <c r="AF80" s="15">
        <f t="shared" si="23"/>
        <v>1.6360239277474733E-2</v>
      </c>
      <c r="AG80" s="15">
        <f t="shared" si="24"/>
        <v>9.2177889316173867E-3</v>
      </c>
    </row>
    <row r="81" spans="1:33" x14ac:dyDescent="0.25">
      <c r="A81" s="20">
        <v>43328</v>
      </c>
      <c r="B81" s="77">
        <v>43553</v>
      </c>
      <c r="C81" s="16" t="s">
        <v>1575</v>
      </c>
      <c r="D81" s="34" t="s">
        <v>795</v>
      </c>
      <c r="E81" s="34" t="s">
        <v>1223</v>
      </c>
      <c r="F81" s="36"/>
      <c r="G81" s="36">
        <v>246.6304472396296</v>
      </c>
      <c r="H81" s="36">
        <v>246.6304472396296</v>
      </c>
      <c r="I81" s="36">
        <v>246.6304472396296</v>
      </c>
      <c r="J81" s="36">
        <v>246.6304472396296</v>
      </c>
      <c r="K81" s="36">
        <v>246.6304472396296</v>
      </c>
      <c r="L81" s="36">
        <v>246.6304472396296</v>
      </c>
      <c r="M81" s="36">
        <v>246.6304472396296</v>
      </c>
      <c r="N81" s="36">
        <v>246.6304472396296</v>
      </c>
      <c r="O81" s="36"/>
      <c r="P81" s="36">
        <v>260</v>
      </c>
      <c r="Q81" s="36">
        <v>260</v>
      </c>
      <c r="R81" s="36">
        <v>260</v>
      </c>
      <c r="S81" s="36">
        <v>260</v>
      </c>
      <c r="T81" s="36">
        <v>260</v>
      </c>
      <c r="U81" s="36">
        <v>260</v>
      </c>
      <c r="V81" s="36">
        <v>260</v>
      </c>
      <c r="W81" s="36">
        <v>260</v>
      </c>
      <c r="X81" s="36"/>
      <c r="Y81" s="12"/>
      <c r="AB81" s="15">
        <f t="shared" si="19"/>
        <v>0</v>
      </c>
      <c r="AC81" s="15">
        <f t="shared" si="20"/>
        <v>5.1094659897965395E-3</v>
      </c>
      <c r="AD81" s="15">
        <f t="shared" si="21"/>
        <v>5.0168276055860793E-3</v>
      </c>
      <c r="AE81" s="15">
        <f t="shared" si="22"/>
        <v>4.9588972047559859E-3</v>
      </c>
      <c r="AF81" s="15">
        <f t="shared" si="23"/>
        <v>4.9822401619678955E-3</v>
      </c>
      <c r="AG81" s="15">
        <f t="shared" si="24"/>
        <v>5.0127233821432434E-3</v>
      </c>
    </row>
    <row r="82" spans="1:33" x14ac:dyDescent="0.25">
      <c r="A82" s="20">
        <v>43237</v>
      </c>
      <c r="B82" s="77">
        <v>43357</v>
      </c>
      <c r="C82" s="16" t="s">
        <v>1694</v>
      </c>
      <c r="D82" s="34" t="s">
        <v>244</v>
      </c>
      <c r="E82" s="34" t="s">
        <v>25</v>
      </c>
      <c r="F82" s="36"/>
      <c r="G82" s="36">
        <v>246.26466439590951</v>
      </c>
      <c r="H82" s="36"/>
      <c r="I82" s="36"/>
      <c r="J82" s="36"/>
      <c r="K82" s="36"/>
      <c r="L82" s="36"/>
      <c r="M82" s="36"/>
      <c r="N82" s="36"/>
      <c r="O82" s="36"/>
      <c r="P82" s="36">
        <v>210</v>
      </c>
      <c r="Q82" s="36"/>
      <c r="R82" s="36"/>
      <c r="S82" s="36"/>
      <c r="T82" s="36"/>
      <c r="U82" s="36"/>
      <c r="V82" s="36"/>
      <c r="W82" s="36"/>
      <c r="X82" s="36"/>
      <c r="Y82" s="12"/>
      <c r="AB82" s="15">
        <f t="shared" si="19"/>
        <v>0</v>
      </c>
      <c r="AC82" s="15">
        <f t="shared" si="20"/>
        <v>5.1018880324901457E-3</v>
      </c>
      <c r="AD82" s="15">
        <f t="shared" si="21"/>
        <v>0</v>
      </c>
      <c r="AE82" s="15">
        <f t="shared" si="22"/>
        <v>0</v>
      </c>
      <c r="AF82" s="15">
        <f t="shared" si="23"/>
        <v>0</v>
      </c>
      <c r="AG82" s="15">
        <f t="shared" si="24"/>
        <v>0</v>
      </c>
    </row>
    <row r="83" spans="1:33" x14ac:dyDescent="0.25">
      <c r="A83" s="20">
        <v>43262</v>
      </c>
      <c r="B83" s="77">
        <v>43369</v>
      </c>
      <c r="C83" s="16" t="s">
        <v>1597</v>
      </c>
      <c r="D83" s="34" t="s">
        <v>280</v>
      </c>
      <c r="E83" s="34" t="s">
        <v>35</v>
      </c>
      <c r="F83" s="36"/>
      <c r="G83" s="36">
        <v>245.3256397821803</v>
      </c>
      <c r="H83" s="36"/>
      <c r="I83" s="36">
        <v>122.66281989109015</v>
      </c>
      <c r="J83" s="36"/>
      <c r="K83" s="36"/>
      <c r="L83" s="36"/>
      <c r="M83" s="36"/>
      <c r="N83" s="36"/>
      <c r="O83" s="36"/>
      <c r="P83" s="36">
        <v>480</v>
      </c>
      <c r="Q83" s="36"/>
      <c r="R83" s="36">
        <v>240</v>
      </c>
      <c r="S83" s="36"/>
      <c r="T83" s="36"/>
      <c r="U83" s="36"/>
      <c r="V83" s="36"/>
      <c r="W83" s="36"/>
      <c r="X83" s="36"/>
      <c r="Y83" s="12"/>
      <c r="AB83" s="15">
        <f t="shared" si="19"/>
        <v>0</v>
      </c>
      <c r="AC83" s="15">
        <f t="shared" si="20"/>
        <v>5.0824341719423859E-3</v>
      </c>
      <c r="AD83" s="15">
        <f t="shared" si="21"/>
        <v>0</v>
      </c>
      <c r="AE83" s="15">
        <f t="shared" si="22"/>
        <v>2.4663309883001102E-3</v>
      </c>
      <c r="AF83" s="15">
        <f t="shared" si="23"/>
        <v>0</v>
      </c>
      <c r="AG83" s="15">
        <f t="shared" si="24"/>
        <v>0</v>
      </c>
    </row>
    <row r="84" spans="1:33" x14ac:dyDescent="0.25">
      <c r="A84" s="20">
        <v>43256</v>
      </c>
      <c r="B84" s="77">
        <v>43343</v>
      </c>
      <c r="C84" s="16" t="s">
        <v>1613</v>
      </c>
      <c r="D84" s="34" t="s">
        <v>273</v>
      </c>
      <c r="E84" s="34" t="s">
        <v>274</v>
      </c>
      <c r="F84" s="36"/>
      <c r="G84" s="36">
        <v>239.97101570575245</v>
      </c>
      <c r="H84" s="36"/>
      <c r="I84" s="36"/>
      <c r="J84" s="36"/>
      <c r="K84" s="36"/>
      <c r="L84" s="36"/>
      <c r="M84" s="36"/>
      <c r="N84" s="36"/>
      <c r="O84" s="36"/>
      <c r="P84" s="36">
        <v>408</v>
      </c>
      <c r="Q84" s="36"/>
      <c r="R84" s="36"/>
      <c r="S84" s="36"/>
      <c r="T84" s="36"/>
      <c r="U84" s="36"/>
      <c r="V84" s="36"/>
      <c r="W84" s="36"/>
      <c r="X84" s="36"/>
      <c r="Y84" s="12"/>
      <c r="AB84" s="15">
        <f t="shared" si="19"/>
        <v>0</v>
      </c>
      <c r="AC84" s="15">
        <f t="shared" si="20"/>
        <v>4.9715019252840036E-3</v>
      </c>
      <c r="AD84" s="15">
        <f t="shared" si="21"/>
        <v>0</v>
      </c>
      <c r="AE84" s="15">
        <f t="shared" si="22"/>
        <v>0</v>
      </c>
      <c r="AF84" s="15">
        <f t="shared" si="23"/>
        <v>0</v>
      </c>
      <c r="AG84" s="15">
        <f t="shared" si="24"/>
        <v>0</v>
      </c>
    </row>
    <row r="85" spans="1:33" x14ac:dyDescent="0.25">
      <c r="A85" s="20">
        <v>43227</v>
      </c>
      <c r="B85" s="77">
        <v>43369</v>
      </c>
      <c r="C85" s="16" t="s">
        <v>1636</v>
      </c>
      <c r="D85" s="34" t="s">
        <v>131</v>
      </c>
      <c r="E85" s="34" t="s">
        <v>132</v>
      </c>
      <c r="F85" s="36"/>
      <c r="G85" s="36">
        <v>185.29357784865584</v>
      </c>
      <c r="H85" s="36"/>
      <c r="I85" s="36"/>
      <c r="J85" s="36">
        <v>185.29357784865584</v>
      </c>
      <c r="K85" s="36"/>
      <c r="L85" s="36"/>
      <c r="M85" s="36"/>
      <c r="N85" s="36"/>
      <c r="O85" s="36"/>
      <c r="P85" s="36">
        <v>300</v>
      </c>
      <c r="Q85" s="36"/>
      <c r="R85" s="36"/>
      <c r="S85" s="36">
        <v>300</v>
      </c>
      <c r="T85" s="36"/>
      <c r="U85" s="36"/>
      <c r="V85" s="36"/>
      <c r="W85" s="36"/>
      <c r="X85" s="36"/>
      <c r="Y85" s="12"/>
      <c r="AB85" s="15">
        <f t="shared" si="19"/>
        <v>0</v>
      </c>
      <c r="AC85" s="15">
        <f t="shared" si="20"/>
        <v>3.8387443429705489E-3</v>
      </c>
      <c r="AD85" s="15">
        <f t="shared" si="21"/>
        <v>0</v>
      </c>
      <c r="AE85" s="15">
        <f t="shared" si="22"/>
        <v>0</v>
      </c>
      <c r="AF85" s="15">
        <f t="shared" si="23"/>
        <v>3.7431595151563996E-3</v>
      </c>
      <c r="AG85" s="15">
        <f t="shared" si="24"/>
        <v>0</v>
      </c>
    </row>
    <row r="86" spans="1:33" x14ac:dyDescent="0.25">
      <c r="A86" s="20">
        <v>43284</v>
      </c>
      <c r="B86" s="77">
        <v>43404</v>
      </c>
      <c r="C86" s="16" t="s">
        <v>1611</v>
      </c>
      <c r="D86" s="34" t="s">
        <v>384</v>
      </c>
      <c r="E86" s="34" t="s">
        <v>385</v>
      </c>
      <c r="F86" s="36"/>
      <c r="G86" s="36">
        <v>154.41131487387989</v>
      </c>
      <c r="H86" s="36"/>
      <c r="I86" s="36"/>
      <c r="J86" s="36">
        <v>154.41131487387989</v>
      </c>
      <c r="K86" s="36"/>
      <c r="L86" s="36"/>
      <c r="M86" s="36"/>
      <c r="N86" s="36">
        <v>308.82262974775978</v>
      </c>
      <c r="O86" s="36"/>
      <c r="P86" s="36">
        <v>250</v>
      </c>
      <c r="Q86" s="36"/>
      <c r="R86" s="36"/>
      <c r="S86" s="36">
        <v>250</v>
      </c>
      <c r="T86" s="36"/>
      <c r="U86" s="36"/>
      <c r="V86" s="36"/>
      <c r="W86" s="36">
        <v>500</v>
      </c>
      <c r="X86" s="36"/>
      <c r="Y86" s="12"/>
      <c r="AB86" s="15">
        <f t="shared" si="19"/>
        <v>0</v>
      </c>
      <c r="AC86" s="15">
        <f t="shared" si="20"/>
        <v>3.1989536191421243E-3</v>
      </c>
      <c r="AD86" s="15">
        <f t="shared" si="21"/>
        <v>0</v>
      </c>
      <c r="AE86" s="15">
        <f t="shared" si="22"/>
        <v>0</v>
      </c>
      <c r="AF86" s="15">
        <f t="shared" si="23"/>
        <v>3.1192995959636667E-3</v>
      </c>
      <c r="AG86" s="15">
        <f t="shared" si="24"/>
        <v>0</v>
      </c>
    </row>
    <row r="87" spans="1:33" x14ac:dyDescent="0.25">
      <c r="A87" s="20">
        <v>43234</v>
      </c>
      <c r="B87" s="77">
        <v>43440</v>
      </c>
      <c r="C87" s="16" t="s">
        <v>1693</v>
      </c>
      <c r="D87" s="34" t="s">
        <v>165</v>
      </c>
      <c r="E87" s="34" t="s">
        <v>47</v>
      </c>
      <c r="F87" s="36"/>
      <c r="G87" s="36">
        <v>117.26888780757596</v>
      </c>
      <c r="H87" s="36"/>
      <c r="I87" s="36"/>
      <c r="J87" s="36"/>
      <c r="K87" s="36"/>
      <c r="L87" s="36"/>
      <c r="M87" s="36"/>
      <c r="N87" s="36"/>
      <c r="O87" s="36"/>
      <c r="P87" s="36">
        <v>100</v>
      </c>
      <c r="Q87" s="36"/>
      <c r="R87" s="36"/>
      <c r="S87" s="36"/>
      <c r="T87" s="36"/>
      <c r="U87" s="36"/>
      <c r="V87" s="36"/>
      <c r="W87" s="36"/>
      <c r="X87" s="36"/>
      <c r="Y87" s="12"/>
      <c r="AB87" s="15">
        <f t="shared" si="19"/>
        <v>0</v>
      </c>
      <c r="AC87" s="15">
        <f t="shared" si="20"/>
        <v>2.4294704916619741E-3</v>
      </c>
      <c r="AD87" s="15">
        <f t="shared" si="21"/>
        <v>0</v>
      </c>
      <c r="AE87" s="15">
        <f t="shared" si="22"/>
        <v>0</v>
      </c>
      <c r="AF87" s="15">
        <f t="shared" si="23"/>
        <v>0</v>
      </c>
      <c r="AG87" s="15">
        <f t="shared" si="24"/>
        <v>0</v>
      </c>
    </row>
    <row r="88" spans="1:33" x14ac:dyDescent="0.25">
      <c r="A88" s="20">
        <v>43251</v>
      </c>
      <c r="B88" s="77">
        <v>43363</v>
      </c>
      <c r="C88" s="16" t="s">
        <v>1664</v>
      </c>
      <c r="D88" s="34" t="s">
        <v>259</v>
      </c>
      <c r="E88" s="34" t="s">
        <v>37</v>
      </c>
      <c r="F88" s="36"/>
      <c r="G88" s="36">
        <v>78.255690774385187</v>
      </c>
      <c r="H88" s="36"/>
      <c r="I88" s="36"/>
      <c r="J88" s="36"/>
      <c r="K88" s="36"/>
      <c r="L88" s="36"/>
      <c r="M88" s="36"/>
      <c r="N88" s="36"/>
      <c r="O88" s="36"/>
      <c r="P88" s="36">
        <v>72</v>
      </c>
      <c r="Q88" s="36"/>
      <c r="R88" s="36"/>
      <c r="S88" s="36"/>
      <c r="T88" s="36"/>
      <c r="U88" s="36"/>
      <c r="V88" s="36"/>
      <c r="W88" s="36"/>
      <c r="X88" s="36"/>
      <c r="Y88" s="12"/>
      <c r="AB88" s="15">
        <f t="shared" si="19"/>
        <v>0</v>
      </c>
      <c r="AC88" s="15">
        <f t="shared" si="20"/>
        <v>1.6212304482068312E-3</v>
      </c>
      <c r="AD88" s="15">
        <f t="shared" si="21"/>
        <v>0</v>
      </c>
      <c r="AE88" s="15">
        <f t="shared" si="22"/>
        <v>0</v>
      </c>
      <c r="AF88" s="15">
        <f t="shared" si="23"/>
        <v>0</v>
      </c>
      <c r="AG88" s="15">
        <f t="shared" si="24"/>
        <v>0</v>
      </c>
    </row>
    <row r="89" spans="1:33" x14ac:dyDescent="0.25">
      <c r="A89" s="20">
        <v>43328</v>
      </c>
      <c r="B89" s="77">
        <v>43553</v>
      </c>
      <c r="C89" s="16" t="s">
        <v>1577</v>
      </c>
      <c r="D89" s="34" t="s">
        <v>796</v>
      </c>
      <c r="E89" s="34" t="s">
        <v>1223</v>
      </c>
      <c r="F89" s="36"/>
      <c r="G89" s="36">
        <v>64.789058717028539</v>
      </c>
      <c r="H89" s="36">
        <v>64.789058717028539</v>
      </c>
      <c r="I89" s="36">
        <v>64.789058717028539</v>
      </c>
      <c r="J89" s="36">
        <v>64.789058717028539</v>
      </c>
      <c r="K89" s="36">
        <v>64.789058717028539</v>
      </c>
      <c r="L89" s="36">
        <v>64.789058717028539</v>
      </c>
      <c r="M89" s="36">
        <v>64.789058717028539</v>
      </c>
      <c r="N89" s="36">
        <v>64.789058717028539</v>
      </c>
      <c r="O89" s="36"/>
      <c r="P89" s="36">
        <v>40</v>
      </c>
      <c r="Q89" s="36">
        <v>40</v>
      </c>
      <c r="R89" s="36">
        <v>40</v>
      </c>
      <c r="S89" s="36">
        <v>40</v>
      </c>
      <c r="T89" s="36">
        <v>40</v>
      </c>
      <c r="U89" s="36">
        <v>40</v>
      </c>
      <c r="V89" s="36">
        <v>40</v>
      </c>
      <c r="W89" s="36">
        <v>40</v>
      </c>
      <c r="X89" s="36"/>
      <c r="Y89" s="12"/>
      <c r="AB89" s="15">
        <f t="shared" si="19"/>
        <v>0</v>
      </c>
      <c r="AC89" s="15">
        <f t="shared" si="20"/>
        <v>1.3422409752350962E-3</v>
      </c>
      <c r="AD89" s="15">
        <f t="shared" si="21"/>
        <v>1.3179051570859663E-3</v>
      </c>
      <c r="AE89" s="15">
        <f t="shared" si="22"/>
        <v>1.3026870192490139E-3</v>
      </c>
      <c r="AF89" s="15">
        <f t="shared" si="23"/>
        <v>1.3088191421979783E-3</v>
      </c>
      <c r="AG89" s="15">
        <f t="shared" si="24"/>
        <v>1.3168269902310552E-3</v>
      </c>
    </row>
    <row r="90" spans="1:33" x14ac:dyDescent="0.25">
      <c r="A90" s="20">
        <v>43266</v>
      </c>
      <c r="B90" s="77">
        <v>43350</v>
      </c>
      <c r="C90" s="16" t="s">
        <v>1683</v>
      </c>
      <c r="D90" s="34" t="s">
        <v>302</v>
      </c>
      <c r="E90" s="34" t="s">
        <v>55</v>
      </c>
      <c r="F90" s="36"/>
      <c r="G90" s="36">
        <v>60.281376608099833</v>
      </c>
      <c r="H90" s="36"/>
      <c r="I90" s="36"/>
      <c r="J90" s="36"/>
      <c r="K90" s="36"/>
      <c r="L90" s="36"/>
      <c r="M90" s="36"/>
      <c r="N90" s="36"/>
      <c r="O90" s="36"/>
      <c r="P90" s="36">
        <v>50</v>
      </c>
      <c r="Q90" s="36"/>
      <c r="R90" s="36"/>
      <c r="S90" s="36"/>
      <c r="T90" s="36"/>
      <c r="U90" s="36"/>
      <c r="V90" s="36"/>
      <c r="W90" s="36"/>
      <c r="X90" s="36"/>
      <c r="Y90" s="12"/>
      <c r="AB90" s="15">
        <f t="shared" si="19"/>
        <v>0</v>
      </c>
      <c r="AC90" s="15">
        <f t="shared" si="20"/>
        <v>1.2488549043498274E-3</v>
      </c>
      <c r="AD90" s="15">
        <f t="shared" si="21"/>
        <v>0</v>
      </c>
      <c r="AE90" s="15">
        <f t="shared" si="22"/>
        <v>0</v>
      </c>
      <c r="AF90" s="15">
        <f t="shared" si="23"/>
        <v>0</v>
      </c>
      <c r="AG90" s="15">
        <f t="shared" si="24"/>
        <v>0</v>
      </c>
    </row>
    <row r="91" spans="1:33" x14ac:dyDescent="0.25">
      <c r="A91" s="20">
        <v>43348</v>
      </c>
      <c r="B91" s="77">
        <v>43355</v>
      </c>
      <c r="C91" s="16" t="s">
        <v>1578</v>
      </c>
      <c r="D91" s="34" t="s">
        <v>1225</v>
      </c>
      <c r="E91" s="34" t="s">
        <v>14</v>
      </c>
      <c r="F91" s="36"/>
      <c r="G91" s="36">
        <v>33.534643545532369</v>
      </c>
      <c r="H91" s="36"/>
      <c r="I91" s="36"/>
      <c r="J91" s="36"/>
      <c r="K91" s="36"/>
      <c r="L91" s="36"/>
      <c r="M91" s="36"/>
      <c r="N91" s="36"/>
      <c r="O91" s="36"/>
      <c r="P91" s="36">
        <v>18</v>
      </c>
      <c r="Q91" s="36"/>
      <c r="R91" s="36"/>
      <c r="S91" s="36"/>
      <c r="T91" s="36"/>
      <c r="U91" s="36"/>
      <c r="V91" s="36"/>
      <c r="W91" s="36"/>
      <c r="X91" s="36"/>
      <c r="Y91" s="12"/>
      <c r="AB91" s="15">
        <f t="shared" si="19"/>
        <v>0</v>
      </c>
      <c r="AC91" s="15">
        <f t="shared" si="20"/>
        <v>6.947403396198173E-4</v>
      </c>
      <c r="AD91" s="15">
        <f t="shared" si="21"/>
        <v>0</v>
      </c>
      <c r="AE91" s="15">
        <f t="shared" si="22"/>
        <v>0</v>
      </c>
      <c r="AF91" s="15">
        <f t="shared" si="23"/>
        <v>0</v>
      </c>
      <c r="AG91" s="15">
        <f t="shared" si="24"/>
        <v>0</v>
      </c>
    </row>
    <row r="92" spans="1:33" x14ac:dyDescent="0.25">
      <c r="A92" s="20">
        <v>43278</v>
      </c>
      <c r="B92" s="77">
        <v>43371</v>
      </c>
      <c r="C92" s="16" t="s">
        <v>1584</v>
      </c>
      <c r="D92" s="34" t="s">
        <v>362</v>
      </c>
      <c r="E92" s="34" t="s">
        <v>254</v>
      </c>
      <c r="F92" s="36"/>
      <c r="G92" s="36">
        <v>27.897766140442886</v>
      </c>
      <c r="H92" s="36"/>
      <c r="I92" s="36">
        <v>32.361408722913751</v>
      </c>
      <c r="J92" s="36"/>
      <c r="K92" s="36"/>
      <c r="L92" s="36"/>
      <c r="M92" s="36"/>
      <c r="N92" s="36"/>
      <c r="O92" s="36"/>
      <c r="P92" s="36">
        <v>50</v>
      </c>
      <c r="Q92" s="36"/>
      <c r="R92" s="36">
        <v>58</v>
      </c>
      <c r="S92" s="36"/>
      <c r="T92" s="36"/>
      <c r="U92" s="36"/>
      <c r="V92" s="36"/>
      <c r="W92" s="36"/>
      <c r="X92" s="36"/>
      <c r="Y92" s="12"/>
      <c r="AB92" s="15">
        <f t="shared" si="19"/>
        <v>0</v>
      </c>
      <c r="AC92" s="15">
        <f t="shared" si="20"/>
        <v>5.7796062441306745E-4</v>
      </c>
      <c r="AD92" s="15">
        <f t="shared" si="21"/>
        <v>0</v>
      </c>
      <c r="AE92" s="15">
        <f t="shared" si="22"/>
        <v>6.5067756659461173E-4</v>
      </c>
      <c r="AF92" s="15">
        <f t="shared" si="23"/>
        <v>0</v>
      </c>
      <c r="AG92" s="15">
        <f t="shared" si="24"/>
        <v>0</v>
      </c>
    </row>
    <row r="93" spans="1:33" x14ac:dyDescent="0.25">
      <c r="A93" s="20">
        <v>43348</v>
      </c>
      <c r="B93" s="77">
        <v>43355</v>
      </c>
      <c r="C93" s="16" t="s">
        <v>1576</v>
      </c>
      <c r="D93" s="34" t="s">
        <v>1225</v>
      </c>
      <c r="E93" s="34" t="s">
        <v>14</v>
      </c>
      <c r="F93" s="36"/>
      <c r="G93" s="36">
        <v>21.580095890399733</v>
      </c>
      <c r="H93" s="36"/>
      <c r="I93" s="36"/>
      <c r="J93" s="36"/>
      <c r="K93" s="36"/>
      <c r="L93" s="36"/>
      <c r="M93" s="36"/>
      <c r="N93" s="36"/>
      <c r="O93" s="36"/>
      <c r="P93" s="36">
        <v>18</v>
      </c>
      <c r="Q93" s="36"/>
      <c r="R93" s="36"/>
      <c r="S93" s="36"/>
      <c r="T93" s="36"/>
      <c r="U93" s="36"/>
      <c r="V93" s="36"/>
      <c r="W93" s="36"/>
      <c r="X93" s="36"/>
      <c r="Y93" s="12"/>
      <c r="AB93" s="15">
        <f t="shared" si="19"/>
        <v>0</v>
      </c>
      <c r="AC93" s="15">
        <f t="shared" si="20"/>
        <v>4.4707686030919235E-4</v>
      </c>
      <c r="AD93" s="15">
        <f t="shared" si="21"/>
        <v>0</v>
      </c>
      <c r="AE93" s="15">
        <f t="shared" si="22"/>
        <v>0</v>
      </c>
      <c r="AF93" s="15">
        <f t="shared" si="23"/>
        <v>0</v>
      </c>
      <c r="AG93" s="15">
        <f t="shared" si="24"/>
        <v>0</v>
      </c>
    </row>
    <row r="94" spans="1:33" x14ac:dyDescent="0.25">
      <c r="A94" s="20">
        <v>43325</v>
      </c>
      <c r="B94" s="77">
        <v>43353</v>
      </c>
      <c r="C94" s="16" t="s">
        <v>1682</v>
      </c>
      <c r="D94" s="34" t="s">
        <v>760</v>
      </c>
      <c r="E94" s="34" t="s">
        <v>93</v>
      </c>
      <c r="F94" s="36"/>
      <c r="G94" s="36">
        <v>12.746713186830927</v>
      </c>
      <c r="H94" s="36"/>
      <c r="I94" s="36"/>
      <c r="J94" s="36"/>
      <c r="K94" s="36"/>
      <c r="L94" s="36"/>
      <c r="M94" s="36"/>
      <c r="N94" s="36"/>
      <c r="O94" s="36"/>
      <c r="P94" s="36">
        <v>12</v>
      </c>
      <c r="Q94" s="36"/>
      <c r="R94" s="36"/>
      <c r="S94" s="36"/>
      <c r="T94" s="36"/>
      <c r="U94" s="36"/>
      <c r="V94" s="36"/>
      <c r="W94" s="36"/>
      <c r="X94" s="36"/>
      <c r="Y94" s="12"/>
      <c r="AB94" s="15">
        <f t="shared" si="19"/>
        <v>0</v>
      </c>
      <c r="AC94" s="15">
        <f t="shared" si="20"/>
        <v>2.6407484655178662E-4</v>
      </c>
      <c r="AD94" s="15">
        <f t="shared" si="21"/>
        <v>0</v>
      </c>
      <c r="AE94" s="15">
        <f t="shared" si="22"/>
        <v>0</v>
      </c>
      <c r="AF94" s="15">
        <f t="shared" si="23"/>
        <v>0</v>
      </c>
      <c r="AG94" s="15">
        <f t="shared" si="24"/>
        <v>0</v>
      </c>
    </row>
    <row r="95" spans="1:33" x14ac:dyDescent="0.25">
      <c r="A95" s="20">
        <v>43308</v>
      </c>
      <c r="B95" s="77">
        <v>43355</v>
      </c>
      <c r="C95" s="16" t="s">
        <v>1730</v>
      </c>
      <c r="D95" s="34" t="s">
        <v>487</v>
      </c>
      <c r="E95" s="34" t="s">
        <v>488</v>
      </c>
      <c r="F95" s="36"/>
      <c r="G95" s="36">
        <v>3.2245304516797617</v>
      </c>
      <c r="H95" s="36"/>
      <c r="I95" s="36"/>
      <c r="J95" s="36"/>
      <c r="K95" s="36"/>
      <c r="L95" s="36"/>
      <c r="M95" s="36"/>
      <c r="N95" s="36"/>
      <c r="O95" s="36"/>
      <c r="P95" s="36">
        <v>2</v>
      </c>
      <c r="Q95" s="36"/>
      <c r="R95" s="36"/>
      <c r="S95" s="36"/>
      <c r="T95" s="36"/>
      <c r="U95" s="36"/>
      <c r="V95" s="36"/>
      <c r="W95" s="36"/>
      <c r="X95" s="36"/>
      <c r="Y95" s="12"/>
      <c r="AB95" s="15">
        <f t="shared" si="19"/>
        <v>0</v>
      </c>
      <c r="AC95" s="15">
        <f t="shared" si="20"/>
        <v>6.6802898264678028E-5</v>
      </c>
      <c r="AD95" s="15">
        <f t="shared" si="21"/>
        <v>0</v>
      </c>
      <c r="AE95" s="15">
        <f t="shared" si="22"/>
        <v>0</v>
      </c>
      <c r="AF95" s="15">
        <f t="shared" si="23"/>
        <v>0</v>
      </c>
      <c r="AG95" s="15">
        <f t="shared" si="24"/>
        <v>0</v>
      </c>
    </row>
    <row r="96" spans="1:33" x14ac:dyDescent="0.25">
      <c r="A96" s="20">
        <v>43336</v>
      </c>
      <c r="B96" s="77">
        <v>43357</v>
      </c>
      <c r="C96" s="16" t="s">
        <v>1633</v>
      </c>
      <c r="D96" s="34" t="s">
        <v>1116</v>
      </c>
      <c r="E96" s="34" t="s">
        <v>1103</v>
      </c>
      <c r="F96" s="36"/>
      <c r="G96" s="36">
        <v>2.882587186331476</v>
      </c>
      <c r="H96" s="36"/>
      <c r="I96" s="36"/>
      <c r="J96" s="36"/>
      <c r="K96" s="36"/>
      <c r="L96" s="36"/>
      <c r="M96" s="36"/>
      <c r="N96" s="36"/>
      <c r="O96" s="36"/>
      <c r="P96" s="36">
        <v>3</v>
      </c>
      <c r="Q96" s="36"/>
      <c r="R96" s="36"/>
      <c r="S96" s="36"/>
      <c r="T96" s="36"/>
      <c r="U96" s="36"/>
      <c r="V96" s="36"/>
      <c r="W96" s="36"/>
      <c r="X96" s="36"/>
      <c r="Y96" s="12"/>
      <c r="AB96" s="15">
        <f t="shared" si="19"/>
        <v>0</v>
      </c>
      <c r="AC96" s="15">
        <f t="shared" si="20"/>
        <v>5.9718827728003827E-5</v>
      </c>
      <c r="AD96" s="15">
        <f t="shared" si="21"/>
        <v>0</v>
      </c>
      <c r="AE96" s="15">
        <f t="shared" si="22"/>
        <v>0</v>
      </c>
      <c r="AF96" s="15">
        <f t="shared" si="23"/>
        <v>0</v>
      </c>
      <c r="AG96" s="15">
        <f t="shared" si="24"/>
        <v>0</v>
      </c>
    </row>
    <row r="97" spans="1:33" x14ac:dyDescent="0.25">
      <c r="A97" s="20">
        <v>43297</v>
      </c>
      <c r="B97" s="77">
        <v>43364</v>
      </c>
      <c r="C97" s="16" t="s">
        <v>1761</v>
      </c>
      <c r="D97" s="34" t="s">
        <v>434</v>
      </c>
      <c r="E97" s="34" t="s">
        <v>51</v>
      </c>
      <c r="F97" s="36"/>
      <c r="G97" s="36">
        <v>2.0396488121466656</v>
      </c>
      <c r="H97" s="36"/>
      <c r="I97" s="36"/>
      <c r="J97" s="36"/>
      <c r="K97" s="36"/>
      <c r="L97" s="36"/>
      <c r="M97" s="36"/>
      <c r="N97" s="36"/>
      <c r="O97" s="36"/>
      <c r="P97" s="36">
        <v>2</v>
      </c>
      <c r="Q97" s="36"/>
      <c r="R97" s="36"/>
      <c r="S97" s="36"/>
      <c r="T97" s="36"/>
      <c r="U97" s="36"/>
      <c r="V97" s="36"/>
      <c r="W97" s="36"/>
      <c r="X97" s="36"/>
      <c r="Y97" s="12"/>
      <c r="AB97" s="15">
        <f t="shared" si="19"/>
        <v>0</v>
      </c>
      <c r="AC97" s="15">
        <f t="shared" si="20"/>
        <v>4.225559477117847E-5</v>
      </c>
      <c r="AD97" s="15">
        <f t="shared" si="21"/>
        <v>0</v>
      </c>
      <c r="AE97" s="15">
        <f t="shared" si="22"/>
        <v>0</v>
      </c>
      <c r="AF97" s="15">
        <f t="shared" si="23"/>
        <v>0</v>
      </c>
      <c r="AG97" s="15">
        <f t="shared" si="24"/>
        <v>0</v>
      </c>
    </row>
    <row r="98" spans="1:33" x14ac:dyDescent="0.25">
      <c r="A98" s="20">
        <v>43333</v>
      </c>
      <c r="B98" s="77">
        <v>43354</v>
      </c>
      <c r="C98" s="16" t="s">
        <v>1694</v>
      </c>
      <c r="D98" s="34" t="s">
        <v>817</v>
      </c>
      <c r="E98" s="34" t="s">
        <v>499</v>
      </c>
      <c r="F98" s="36"/>
      <c r="G98" s="36">
        <v>1.6146309855256327</v>
      </c>
      <c r="H98" s="36"/>
      <c r="I98" s="36"/>
      <c r="J98" s="36"/>
      <c r="K98" s="36"/>
      <c r="L98" s="36"/>
      <c r="M98" s="36"/>
      <c r="N98" s="36"/>
      <c r="O98" s="36"/>
      <c r="P98" s="36">
        <v>1</v>
      </c>
      <c r="Q98" s="36"/>
      <c r="R98" s="36"/>
      <c r="S98" s="36"/>
      <c r="T98" s="36"/>
      <c r="U98" s="36"/>
      <c r="V98" s="36"/>
      <c r="W98" s="36"/>
      <c r="X98" s="36"/>
      <c r="Y98" s="12"/>
      <c r="AB98" s="15">
        <f t="shared" si="19"/>
        <v>0</v>
      </c>
      <c r="AC98" s="15">
        <f t="shared" si="20"/>
        <v>3.3450460796509721E-5</v>
      </c>
      <c r="AD98" s="15">
        <f t="shared" si="21"/>
        <v>0</v>
      </c>
      <c r="AE98" s="15">
        <f t="shared" si="22"/>
        <v>0</v>
      </c>
      <c r="AF98" s="15">
        <f t="shared" si="23"/>
        <v>0</v>
      </c>
      <c r="AG98" s="15">
        <f t="shared" si="24"/>
        <v>0</v>
      </c>
    </row>
    <row r="99" spans="1:33" x14ac:dyDescent="0.25">
      <c r="A99" s="20">
        <v>43332</v>
      </c>
      <c r="B99" s="77">
        <v>43374</v>
      </c>
      <c r="C99" s="16" t="s">
        <v>1702</v>
      </c>
      <c r="D99" s="34" t="s">
        <v>808</v>
      </c>
      <c r="E99" s="34" t="s">
        <v>809</v>
      </c>
      <c r="F99" s="36"/>
      <c r="G99" s="36">
        <v>1.2757814059202535</v>
      </c>
      <c r="H99" s="36"/>
      <c r="I99" s="36"/>
      <c r="J99" s="36">
        <v>12.757814059202534</v>
      </c>
      <c r="K99" s="36"/>
      <c r="L99" s="36"/>
      <c r="M99" s="36"/>
      <c r="N99" s="36"/>
      <c r="O99" s="36"/>
      <c r="P99" s="36">
        <v>1</v>
      </c>
      <c r="Q99" s="36"/>
      <c r="R99" s="36"/>
      <c r="S99" s="36">
        <v>10</v>
      </c>
      <c r="T99" s="36"/>
      <c r="U99" s="36"/>
      <c r="V99" s="36"/>
      <c r="W99" s="36"/>
      <c r="X99" s="36"/>
      <c r="Y99" s="12"/>
      <c r="AB99" s="15">
        <f t="shared" si="19"/>
        <v>0</v>
      </c>
      <c r="AC99" s="15">
        <f t="shared" si="20"/>
        <v>2.643048243605877E-5</v>
      </c>
      <c r="AD99" s="15">
        <f t="shared" si="21"/>
        <v>0</v>
      </c>
      <c r="AE99" s="15">
        <f t="shared" si="22"/>
        <v>0</v>
      </c>
      <c r="AF99" s="15">
        <f t="shared" si="23"/>
        <v>2.57723627784364E-4</v>
      </c>
      <c r="AG99" s="15">
        <f t="shared" si="24"/>
        <v>0</v>
      </c>
    </row>
    <row r="100" spans="1:33" x14ac:dyDescent="0.25">
      <c r="A100" s="20">
        <v>43332</v>
      </c>
      <c r="B100" s="77">
        <v>43374</v>
      </c>
      <c r="C100" s="16" t="s">
        <v>1697</v>
      </c>
      <c r="D100" s="34" t="s">
        <v>808</v>
      </c>
      <c r="E100" s="34" t="s">
        <v>809</v>
      </c>
      <c r="F100" s="36"/>
      <c r="G100" s="36">
        <v>1.2757814059202535</v>
      </c>
      <c r="H100" s="36"/>
      <c r="I100" s="36"/>
      <c r="J100" s="36"/>
      <c r="K100" s="36"/>
      <c r="L100" s="36"/>
      <c r="M100" s="36"/>
      <c r="N100" s="36"/>
      <c r="O100" s="36"/>
      <c r="P100" s="36">
        <v>1</v>
      </c>
      <c r="Q100" s="36"/>
      <c r="R100" s="36"/>
      <c r="S100" s="36"/>
      <c r="T100" s="36"/>
      <c r="U100" s="36"/>
      <c r="V100" s="36"/>
      <c r="W100" s="36"/>
      <c r="X100" s="36"/>
      <c r="Y100" s="12"/>
      <c r="AB100" s="15">
        <f t="shared" si="19"/>
        <v>0</v>
      </c>
      <c r="AC100" s="15">
        <f t="shared" si="20"/>
        <v>2.643048243605877E-5</v>
      </c>
      <c r="AD100" s="15">
        <f t="shared" si="21"/>
        <v>0</v>
      </c>
      <c r="AE100" s="15">
        <f t="shared" si="22"/>
        <v>0</v>
      </c>
      <c r="AF100" s="15">
        <f t="shared" si="23"/>
        <v>0</v>
      </c>
      <c r="AG100" s="15">
        <f t="shared" si="24"/>
        <v>0</v>
      </c>
    </row>
    <row r="101" spans="1:33" x14ac:dyDescent="0.25">
      <c r="A101" s="20">
        <v>43335</v>
      </c>
      <c r="B101" s="77">
        <v>43448</v>
      </c>
      <c r="C101" s="16" t="s">
        <v>1641</v>
      </c>
      <c r="D101" s="34" t="s">
        <v>1111</v>
      </c>
      <c r="E101" s="34" t="s">
        <v>1112</v>
      </c>
      <c r="F101" s="36"/>
      <c r="G101" s="36">
        <v>1.1668654696185243</v>
      </c>
      <c r="H101" s="36"/>
      <c r="I101" s="36"/>
      <c r="J101" s="36"/>
      <c r="K101" s="36"/>
      <c r="L101" s="36"/>
      <c r="M101" s="36"/>
      <c r="N101" s="36"/>
      <c r="O101" s="36"/>
      <c r="P101" s="36">
        <v>2</v>
      </c>
      <c r="Q101" s="36"/>
      <c r="R101" s="36"/>
      <c r="S101" s="36"/>
      <c r="T101" s="36"/>
      <c r="U101" s="36"/>
      <c r="V101" s="36"/>
      <c r="W101" s="36"/>
      <c r="X101" s="36"/>
      <c r="Y101" s="12"/>
      <c r="AB101" s="15">
        <f t="shared" si="19"/>
        <v>0</v>
      </c>
      <c r="AC101" s="15">
        <f t="shared" si="20"/>
        <v>2.4174060820199533E-5</v>
      </c>
      <c r="AD101" s="15">
        <f t="shared" si="21"/>
        <v>0</v>
      </c>
      <c r="AE101" s="15">
        <f t="shared" si="22"/>
        <v>0</v>
      </c>
      <c r="AF101" s="15">
        <f t="shared" si="23"/>
        <v>0</v>
      </c>
      <c r="AG101" s="15">
        <f t="shared" si="24"/>
        <v>0</v>
      </c>
    </row>
    <row r="102" spans="1:33" x14ac:dyDescent="0.25">
      <c r="A102" s="20">
        <v>43332</v>
      </c>
      <c r="B102" s="77">
        <v>43357</v>
      </c>
      <c r="C102" s="16" t="s">
        <v>1641</v>
      </c>
      <c r="D102" s="34" t="s">
        <v>818</v>
      </c>
      <c r="E102" s="34" t="s">
        <v>819</v>
      </c>
      <c r="F102" s="36"/>
      <c r="G102" s="36">
        <v>0.95613087607232161</v>
      </c>
      <c r="H102" s="36"/>
      <c r="I102" s="36"/>
      <c r="J102" s="36"/>
      <c r="K102" s="36"/>
      <c r="L102" s="36"/>
      <c r="M102" s="36"/>
      <c r="N102" s="36"/>
      <c r="O102" s="36"/>
      <c r="P102" s="36">
        <v>1</v>
      </c>
      <c r="Q102" s="36"/>
      <c r="R102" s="36"/>
      <c r="S102" s="36"/>
      <c r="T102" s="36"/>
      <c r="U102" s="36"/>
      <c r="V102" s="36"/>
      <c r="W102" s="36"/>
      <c r="X102" s="36"/>
      <c r="Y102" s="12"/>
      <c r="AB102" s="15">
        <f t="shared" si="19"/>
        <v>0</v>
      </c>
      <c r="AC102" s="15">
        <f t="shared" si="20"/>
        <v>1.980825258099319E-5</v>
      </c>
      <c r="AD102" s="15">
        <f t="shared" si="21"/>
        <v>0</v>
      </c>
      <c r="AE102" s="15">
        <f t="shared" si="22"/>
        <v>0</v>
      </c>
      <c r="AF102" s="15">
        <f t="shared" si="23"/>
        <v>0</v>
      </c>
      <c r="AG102" s="15">
        <f t="shared" si="24"/>
        <v>0</v>
      </c>
    </row>
    <row r="103" spans="1:33" x14ac:dyDescent="0.25">
      <c r="A103" s="20">
        <v>43332</v>
      </c>
      <c r="B103" s="77">
        <v>43357</v>
      </c>
      <c r="C103" s="16" t="s">
        <v>1621</v>
      </c>
      <c r="D103" s="34" t="s">
        <v>818</v>
      </c>
      <c r="E103" s="34" t="s">
        <v>819</v>
      </c>
      <c r="F103" s="36"/>
      <c r="G103" s="36">
        <v>0.95431106092943563</v>
      </c>
      <c r="H103" s="36"/>
      <c r="I103" s="36"/>
      <c r="J103" s="36"/>
      <c r="K103" s="36"/>
      <c r="L103" s="36"/>
      <c r="M103" s="36"/>
      <c r="N103" s="36"/>
      <c r="O103" s="36"/>
      <c r="P103" s="36">
        <v>1</v>
      </c>
      <c r="Q103" s="36"/>
      <c r="R103" s="36"/>
      <c r="S103" s="36"/>
      <c r="T103" s="36"/>
      <c r="U103" s="36"/>
      <c r="V103" s="36"/>
      <c r="W103" s="36"/>
      <c r="X103" s="36"/>
      <c r="Y103" s="12"/>
      <c r="AB103" s="15">
        <f t="shared" si="19"/>
        <v>0</v>
      </c>
      <c r="AC103" s="15">
        <f t="shared" si="20"/>
        <v>1.9770551300861874E-5</v>
      </c>
      <c r="AD103" s="15">
        <f t="shared" si="21"/>
        <v>0</v>
      </c>
      <c r="AE103" s="15">
        <f t="shared" si="22"/>
        <v>0</v>
      </c>
      <c r="AF103" s="15">
        <f t="shared" si="23"/>
        <v>0</v>
      </c>
      <c r="AG103" s="15">
        <f t="shared" si="24"/>
        <v>0</v>
      </c>
    </row>
    <row r="104" spans="1:33" x14ac:dyDescent="0.25">
      <c r="A104" s="20">
        <v>43203</v>
      </c>
      <c r="B104" s="77">
        <v>43368</v>
      </c>
      <c r="C104" s="16" t="s">
        <v>1592</v>
      </c>
      <c r="D104" s="34" t="s">
        <v>123</v>
      </c>
      <c r="E104" s="34" t="s">
        <v>124</v>
      </c>
      <c r="F104" s="36"/>
      <c r="G104" s="36"/>
      <c r="H104" s="36">
        <v>238.16830682520956</v>
      </c>
      <c r="I104" s="36"/>
      <c r="J104" s="36"/>
      <c r="K104" s="36"/>
      <c r="L104" s="36"/>
      <c r="M104" s="36"/>
      <c r="N104" s="36"/>
      <c r="O104" s="36"/>
      <c r="P104" s="36"/>
      <c r="Q104" s="36">
        <v>500</v>
      </c>
      <c r="R104" s="36"/>
      <c r="S104" s="36"/>
      <c r="T104" s="36"/>
      <c r="U104" s="36"/>
      <c r="V104" s="36"/>
      <c r="W104" s="36"/>
      <c r="X104" s="36"/>
      <c r="Y104" s="12"/>
      <c r="AB104" s="15">
        <f t="shared" si="19"/>
        <v>0</v>
      </c>
      <c r="AC104" s="15">
        <f t="shared" si="20"/>
        <v>0</v>
      </c>
      <c r="AD104" s="15">
        <f t="shared" si="21"/>
        <v>4.8446951697552346E-3</v>
      </c>
      <c r="AE104" s="15">
        <f t="shared" si="22"/>
        <v>0</v>
      </c>
      <c r="AF104" s="15">
        <f t="shared" si="23"/>
        <v>0</v>
      </c>
      <c r="AG104" s="15">
        <f t="shared" si="24"/>
        <v>0</v>
      </c>
    </row>
    <row r="105" spans="1:33" x14ac:dyDescent="0.25">
      <c r="A105" s="20">
        <v>43139</v>
      </c>
      <c r="B105" s="77">
        <v>43329</v>
      </c>
      <c r="C105" s="16" t="s">
        <v>1678</v>
      </c>
      <c r="D105" s="34" t="s">
        <v>112</v>
      </c>
      <c r="E105" s="34" t="s">
        <v>54</v>
      </c>
      <c r="F105" s="36"/>
      <c r="G105" s="36"/>
      <c r="H105" s="36">
        <v>189.71572864586892</v>
      </c>
      <c r="I105" s="36"/>
      <c r="J105" s="36"/>
      <c r="K105" s="36"/>
      <c r="L105" s="36"/>
      <c r="M105" s="36"/>
      <c r="N105" s="36"/>
      <c r="O105" s="36"/>
      <c r="P105" s="36"/>
      <c r="Q105" s="36">
        <v>200</v>
      </c>
      <c r="R105" s="36"/>
      <c r="S105" s="36"/>
      <c r="T105" s="36"/>
      <c r="U105" s="36"/>
      <c r="V105" s="36"/>
      <c r="W105" s="36"/>
      <c r="X105" s="36"/>
      <c r="Y105" s="12"/>
      <c r="AB105" s="15">
        <f t="shared" si="19"/>
        <v>0</v>
      </c>
      <c r="AC105" s="15">
        <f t="shared" si="20"/>
        <v>0</v>
      </c>
      <c r="AD105" s="15">
        <f t="shared" si="21"/>
        <v>3.859098158143138E-3</v>
      </c>
      <c r="AE105" s="15">
        <f t="shared" si="22"/>
        <v>0</v>
      </c>
      <c r="AF105" s="15">
        <f t="shared" si="23"/>
        <v>0</v>
      </c>
      <c r="AG105" s="15">
        <f t="shared" si="24"/>
        <v>0</v>
      </c>
    </row>
    <row r="106" spans="1:33" x14ac:dyDescent="0.25">
      <c r="A106" s="20">
        <v>43235</v>
      </c>
      <c r="B106" s="77">
        <v>43357</v>
      </c>
      <c r="C106" s="16" t="s">
        <v>1672</v>
      </c>
      <c r="D106" s="34" t="s">
        <v>121</v>
      </c>
      <c r="E106" s="34" t="s">
        <v>95</v>
      </c>
      <c r="F106" s="36"/>
      <c r="G106" s="36"/>
      <c r="H106" s="36">
        <v>188.53284880299299</v>
      </c>
      <c r="I106" s="36">
        <v>188.53284880299299</v>
      </c>
      <c r="J106" s="36"/>
      <c r="K106" s="36"/>
      <c r="L106" s="36"/>
      <c r="M106" s="36"/>
      <c r="N106" s="36"/>
      <c r="O106" s="36"/>
      <c r="P106" s="36"/>
      <c r="Q106" s="36">
        <v>200</v>
      </c>
      <c r="R106" s="36">
        <v>200</v>
      </c>
      <c r="S106" s="36"/>
      <c r="T106" s="36"/>
      <c r="U106" s="36"/>
      <c r="V106" s="36"/>
      <c r="W106" s="36"/>
      <c r="X106" s="36"/>
      <c r="Y106" s="12"/>
      <c r="AB106" s="15">
        <f t="shared" si="19"/>
        <v>0</v>
      </c>
      <c r="AC106" s="15">
        <f t="shared" si="20"/>
        <v>0</v>
      </c>
      <c r="AD106" s="15">
        <f t="shared" si="21"/>
        <v>3.8350366348549551E-3</v>
      </c>
      <c r="AE106" s="15">
        <f t="shared" si="22"/>
        <v>3.7907526317116406E-3</v>
      </c>
      <c r="AF106" s="15">
        <f t="shared" si="23"/>
        <v>0</v>
      </c>
      <c r="AG106" s="15">
        <f t="shared" si="24"/>
        <v>0</v>
      </c>
    </row>
    <row r="107" spans="1:33" x14ac:dyDescent="0.25">
      <c r="A107" s="20">
        <v>43181</v>
      </c>
      <c r="B107" s="77">
        <v>43398</v>
      </c>
      <c r="C107" s="16" t="s">
        <v>1679</v>
      </c>
      <c r="D107" s="34" t="s">
        <v>148</v>
      </c>
      <c r="E107" s="34" t="s">
        <v>51</v>
      </c>
      <c r="F107" s="36"/>
      <c r="G107" s="36"/>
      <c r="H107" s="36">
        <v>142.04112144011208</v>
      </c>
      <c r="I107" s="36"/>
      <c r="J107" s="36"/>
      <c r="K107" s="36"/>
      <c r="L107" s="36"/>
      <c r="M107" s="36">
        <v>142.04112144011208</v>
      </c>
      <c r="N107" s="36"/>
      <c r="O107" s="36"/>
      <c r="P107" s="36"/>
      <c r="Q107" s="36">
        <v>150</v>
      </c>
      <c r="R107" s="36"/>
      <c r="S107" s="36"/>
      <c r="T107" s="36"/>
      <c r="U107" s="36"/>
      <c r="V107" s="36">
        <v>150</v>
      </c>
      <c r="W107" s="36"/>
      <c r="X107" s="36"/>
      <c r="Y107" s="12"/>
      <c r="AB107" s="15">
        <f t="shared" si="19"/>
        <v>0</v>
      </c>
      <c r="AC107" s="15">
        <f t="shared" si="20"/>
        <v>0</v>
      </c>
      <c r="AD107" s="15">
        <f t="shared" si="21"/>
        <v>2.8893262253090386E-3</v>
      </c>
      <c r="AE107" s="15">
        <f t="shared" si="22"/>
        <v>0</v>
      </c>
      <c r="AF107" s="15">
        <f t="shared" si="23"/>
        <v>0</v>
      </c>
      <c r="AG107" s="15">
        <f t="shared" si="24"/>
        <v>0</v>
      </c>
    </row>
    <row r="108" spans="1:33" x14ac:dyDescent="0.25">
      <c r="A108" s="20">
        <v>43091</v>
      </c>
      <c r="B108" s="77">
        <v>43371</v>
      </c>
      <c r="C108" s="16" t="s">
        <v>1694</v>
      </c>
      <c r="D108" s="34" t="s">
        <v>135</v>
      </c>
      <c r="E108" s="34" t="s">
        <v>22</v>
      </c>
      <c r="F108" s="36"/>
      <c r="G108" s="36"/>
      <c r="H108" s="36">
        <v>98.606683517279691</v>
      </c>
      <c r="I108" s="36"/>
      <c r="J108" s="36"/>
      <c r="K108" s="36"/>
      <c r="L108" s="36"/>
      <c r="M108" s="36"/>
      <c r="N108" s="36"/>
      <c r="O108" s="36"/>
      <c r="P108" s="36"/>
      <c r="Q108" s="36">
        <v>100</v>
      </c>
      <c r="R108" s="36"/>
      <c r="S108" s="36"/>
      <c r="T108" s="36"/>
      <c r="U108" s="36"/>
      <c r="V108" s="36"/>
      <c r="W108" s="36"/>
      <c r="X108" s="36"/>
      <c r="Y108" s="12"/>
      <c r="AB108" s="15">
        <f t="shared" si="19"/>
        <v>0</v>
      </c>
      <c r="AC108" s="15">
        <f t="shared" si="20"/>
        <v>0</v>
      </c>
      <c r="AD108" s="15">
        <f t="shared" si="21"/>
        <v>2.0058055990310403E-3</v>
      </c>
      <c r="AE108" s="15">
        <f t="shared" si="22"/>
        <v>0</v>
      </c>
      <c r="AF108" s="15">
        <f t="shared" si="23"/>
        <v>0</v>
      </c>
      <c r="AG108" s="15">
        <f t="shared" si="24"/>
        <v>0</v>
      </c>
    </row>
    <row r="109" spans="1:33" x14ac:dyDescent="0.25">
      <c r="A109" s="20">
        <v>43221</v>
      </c>
      <c r="B109" s="77">
        <v>43542</v>
      </c>
      <c r="C109" s="16" t="s">
        <v>1757</v>
      </c>
      <c r="D109" s="34" t="s">
        <v>184</v>
      </c>
      <c r="E109" s="34" t="s">
        <v>144</v>
      </c>
      <c r="F109" s="36"/>
      <c r="G109" s="36"/>
      <c r="H109" s="36">
        <v>92.264627744321871</v>
      </c>
      <c r="I109" s="36"/>
      <c r="J109" s="36"/>
      <c r="K109" s="36">
        <v>92.264627744321871</v>
      </c>
      <c r="L109" s="36"/>
      <c r="M109" s="36"/>
      <c r="N109" s="36">
        <v>92.264627744321871</v>
      </c>
      <c r="O109" s="36"/>
      <c r="P109" s="36"/>
      <c r="Q109" s="36">
        <v>100</v>
      </c>
      <c r="R109" s="36"/>
      <c r="S109" s="36"/>
      <c r="T109" s="36">
        <v>100</v>
      </c>
      <c r="U109" s="36"/>
      <c r="V109" s="36"/>
      <c r="W109" s="36">
        <v>100</v>
      </c>
      <c r="X109" s="36"/>
      <c r="Y109" s="12"/>
      <c r="AB109" s="15">
        <f t="shared" si="19"/>
        <v>0</v>
      </c>
      <c r="AC109" s="15">
        <f t="shared" si="20"/>
        <v>0</v>
      </c>
      <c r="AD109" s="15">
        <f t="shared" si="21"/>
        <v>1.8767988164782455E-3</v>
      </c>
      <c r="AE109" s="15">
        <f t="shared" si="22"/>
        <v>0</v>
      </c>
      <c r="AF109" s="15">
        <f t="shared" si="23"/>
        <v>0</v>
      </c>
      <c r="AG109" s="15">
        <f t="shared" si="24"/>
        <v>1.875263423535602E-3</v>
      </c>
    </row>
    <row r="110" spans="1:33" x14ac:dyDescent="0.25">
      <c r="A110" s="20">
        <v>43138</v>
      </c>
      <c r="B110" s="77">
        <v>43578</v>
      </c>
      <c r="C110" s="16" t="s">
        <v>1672</v>
      </c>
      <c r="D110" s="34" t="s">
        <v>187</v>
      </c>
      <c r="E110" s="34" t="s">
        <v>33</v>
      </c>
      <c r="F110" s="36"/>
      <c r="G110" s="36"/>
      <c r="H110" s="36">
        <v>88.443015944261205</v>
      </c>
      <c r="I110" s="36"/>
      <c r="J110" s="36"/>
      <c r="K110" s="36"/>
      <c r="L110" s="36"/>
      <c r="M110" s="36">
        <v>97.287317538687319</v>
      </c>
      <c r="N110" s="36"/>
      <c r="O110" s="36"/>
      <c r="P110" s="36"/>
      <c r="Q110" s="36">
        <v>100</v>
      </c>
      <c r="R110" s="36"/>
      <c r="S110" s="36"/>
      <c r="T110" s="36"/>
      <c r="U110" s="36"/>
      <c r="V110" s="36">
        <v>110</v>
      </c>
      <c r="W110" s="36"/>
      <c r="X110" s="36"/>
      <c r="Y110" s="12"/>
      <c r="AB110" s="15">
        <f t="shared" si="19"/>
        <v>0</v>
      </c>
      <c r="AC110" s="15">
        <f t="shared" si="20"/>
        <v>0</v>
      </c>
      <c r="AD110" s="15">
        <f t="shared" si="21"/>
        <v>1.799061587393348E-3</v>
      </c>
      <c r="AE110" s="15">
        <f t="shared" si="22"/>
        <v>0</v>
      </c>
      <c r="AF110" s="15">
        <f t="shared" si="23"/>
        <v>0</v>
      </c>
      <c r="AG110" s="15">
        <f t="shared" si="24"/>
        <v>0</v>
      </c>
    </row>
    <row r="111" spans="1:33" x14ac:dyDescent="0.25">
      <c r="A111" s="20">
        <v>43262</v>
      </c>
      <c r="B111" s="77">
        <v>43430</v>
      </c>
      <c r="C111" s="16" t="s">
        <v>1624</v>
      </c>
      <c r="D111" s="34" t="s">
        <v>292</v>
      </c>
      <c r="E111" s="34" t="s">
        <v>62</v>
      </c>
      <c r="F111" s="36"/>
      <c r="G111" s="36"/>
      <c r="H111" s="36">
        <v>72.545110856008804</v>
      </c>
      <c r="I111" s="36"/>
      <c r="J111" s="36">
        <v>72.545110856008804</v>
      </c>
      <c r="K111" s="36"/>
      <c r="L111" s="36"/>
      <c r="M111" s="36"/>
      <c r="N111" s="36">
        <v>72.545110856008804</v>
      </c>
      <c r="O111" s="36"/>
      <c r="P111" s="36"/>
      <c r="Q111" s="36">
        <v>120</v>
      </c>
      <c r="R111" s="36"/>
      <c r="S111" s="36">
        <v>120</v>
      </c>
      <c r="T111" s="36"/>
      <c r="U111" s="36"/>
      <c r="V111" s="36"/>
      <c r="W111" s="36">
        <v>120</v>
      </c>
      <c r="X111" s="36"/>
      <c r="Y111" s="12"/>
      <c r="AB111" s="15">
        <f t="shared" si="19"/>
        <v>0</v>
      </c>
      <c r="AC111" s="15">
        <f t="shared" si="20"/>
        <v>0</v>
      </c>
      <c r="AD111" s="15">
        <f t="shared" si="21"/>
        <v>1.4756747144001729E-3</v>
      </c>
      <c r="AE111" s="15">
        <f t="shared" si="22"/>
        <v>0</v>
      </c>
      <c r="AF111" s="15">
        <f t="shared" si="23"/>
        <v>1.4655009910842145E-3</v>
      </c>
      <c r="AG111" s="15">
        <f t="shared" si="24"/>
        <v>0</v>
      </c>
    </row>
    <row r="112" spans="1:33" x14ac:dyDescent="0.25">
      <c r="A112" s="20">
        <v>43340</v>
      </c>
      <c r="B112" s="77">
        <v>43360</v>
      </c>
      <c r="C112" s="16" t="s">
        <v>1762</v>
      </c>
      <c r="D112" s="34" t="s">
        <v>1209</v>
      </c>
      <c r="E112" s="34" t="s">
        <v>32</v>
      </c>
      <c r="F112" s="36"/>
      <c r="G112" s="36"/>
      <c r="H112" s="36">
        <v>56.048850548775505</v>
      </c>
      <c r="I112" s="36"/>
      <c r="J112" s="36"/>
      <c r="K112" s="36"/>
      <c r="L112" s="36"/>
      <c r="M112" s="36"/>
      <c r="N112" s="36"/>
      <c r="O112" s="36"/>
      <c r="P112" s="36"/>
      <c r="Q112" s="36">
        <v>48</v>
      </c>
      <c r="R112" s="36"/>
      <c r="S112" s="36"/>
      <c r="T112" s="36"/>
      <c r="U112" s="36"/>
      <c r="V112" s="36"/>
      <c r="W112" s="36"/>
      <c r="X112" s="36"/>
      <c r="Y112" s="12"/>
      <c r="AB112" s="15">
        <f t="shared" si="19"/>
        <v>0</v>
      </c>
      <c r="AC112" s="15">
        <f t="shared" si="20"/>
        <v>0</v>
      </c>
      <c r="AD112" s="15">
        <f t="shared" si="21"/>
        <v>1.1401164123959918E-3</v>
      </c>
      <c r="AE112" s="15">
        <f t="shared" si="22"/>
        <v>0</v>
      </c>
      <c r="AF112" s="15">
        <f t="shared" si="23"/>
        <v>0</v>
      </c>
      <c r="AG112" s="15">
        <f t="shared" si="24"/>
        <v>0</v>
      </c>
    </row>
    <row r="113" spans="1:33" x14ac:dyDescent="0.25">
      <c r="A113" s="20">
        <v>43262</v>
      </c>
      <c r="B113" s="77">
        <v>43430</v>
      </c>
      <c r="C113" s="16" t="s">
        <v>1624</v>
      </c>
      <c r="D113" s="34" t="s">
        <v>291</v>
      </c>
      <c r="E113" s="34" t="s">
        <v>62</v>
      </c>
      <c r="F113" s="36"/>
      <c r="G113" s="36"/>
      <c r="H113" s="36">
        <v>48.363407237339203</v>
      </c>
      <c r="I113" s="36"/>
      <c r="J113" s="36">
        <v>48.363407237339203</v>
      </c>
      <c r="K113" s="36"/>
      <c r="L113" s="36"/>
      <c r="M113" s="36"/>
      <c r="N113" s="36">
        <v>48.363407237339203</v>
      </c>
      <c r="O113" s="36"/>
      <c r="P113" s="36"/>
      <c r="Q113" s="36">
        <v>80</v>
      </c>
      <c r="R113" s="36"/>
      <c r="S113" s="36">
        <v>80</v>
      </c>
      <c r="T113" s="36"/>
      <c r="U113" s="36"/>
      <c r="V113" s="36"/>
      <c r="W113" s="36">
        <v>80</v>
      </c>
      <c r="X113" s="36"/>
      <c r="Y113" s="12"/>
      <c r="AB113" s="15">
        <f t="shared" si="19"/>
        <v>0</v>
      </c>
      <c r="AC113" s="15">
        <f t="shared" si="20"/>
        <v>0</v>
      </c>
      <c r="AD113" s="15">
        <f t="shared" si="21"/>
        <v>9.8378314293344872E-4</v>
      </c>
      <c r="AE113" s="15">
        <f t="shared" si="22"/>
        <v>0</v>
      </c>
      <c r="AF113" s="15">
        <f t="shared" si="23"/>
        <v>9.7700066072280958E-4</v>
      </c>
      <c r="AG113" s="15">
        <f t="shared" si="24"/>
        <v>0</v>
      </c>
    </row>
    <row r="114" spans="1:33" x14ac:dyDescent="0.25">
      <c r="A114" s="20">
        <v>43287</v>
      </c>
      <c r="B114" s="77">
        <v>43490</v>
      </c>
      <c r="C114" s="16" t="s">
        <v>1760</v>
      </c>
      <c r="D114" s="34" t="s">
        <v>397</v>
      </c>
      <c r="E114" s="34" t="s">
        <v>16</v>
      </c>
      <c r="F114" s="36"/>
      <c r="G114" s="36"/>
      <c r="H114" s="36">
        <v>36.713678618639982</v>
      </c>
      <c r="I114" s="36"/>
      <c r="J114" s="36"/>
      <c r="K114" s="36"/>
      <c r="L114" s="36"/>
      <c r="M114" s="36"/>
      <c r="N114" s="36"/>
      <c r="O114" s="36"/>
      <c r="P114" s="36"/>
      <c r="Q114" s="36">
        <v>36</v>
      </c>
      <c r="R114" s="36"/>
      <c r="S114" s="36"/>
      <c r="T114" s="36"/>
      <c r="U114" s="36"/>
      <c r="V114" s="36"/>
      <c r="W114" s="36"/>
      <c r="X114" s="36"/>
      <c r="Y114" s="12"/>
      <c r="AB114" s="15">
        <f t="shared" si="19"/>
        <v>0</v>
      </c>
      <c r="AC114" s="15">
        <f t="shared" si="20"/>
        <v>0</v>
      </c>
      <c r="AD114" s="15">
        <f t="shared" si="21"/>
        <v>7.4681045450017197E-4</v>
      </c>
      <c r="AE114" s="15">
        <f t="shared" si="22"/>
        <v>0</v>
      </c>
      <c r="AF114" s="15">
        <f t="shared" si="23"/>
        <v>0</v>
      </c>
      <c r="AG114" s="15">
        <f t="shared" si="24"/>
        <v>0</v>
      </c>
    </row>
    <row r="115" spans="1:33" x14ac:dyDescent="0.25">
      <c r="A115" s="20">
        <v>43278</v>
      </c>
      <c r="B115" s="77">
        <v>43437</v>
      </c>
      <c r="C115" s="16" t="s">
        <v>1666</v>
      </c>
      <c r="D115" s="34" t="s">
        <v>368</v>
      </c>
      <c r="E115" s="34" t="s">
        <v>87</v>
      </c>
      <c r="F115" s="36"/>
      <c r="G115" s="36"/>
      <c r="H115" s="36">
        <v>27.226709306503661</v>
      </c>
      <c r="I115" s="36"/>
      <c r="J115" s="36">
        <v>27.226709306503661</v>
      </c>
      <c r="K115" s="36"/>
      <c r="L115" s="36"/>
      <c r="M115" s="36"/>
      <c r="N115" s="36">
        <v>54.453418613007322</v>
      </c>
      <c r="O115" s="36"/>
      <c r="P115" s="36"/>
      <c r="Q115" s="36">
        <v>25</v>
      </c>
      <c r="R115" s="36"/>
      <c r="S115" s="36">
        <v>25</v>
      </c>
      <c r="T115" s="36"/>
      <c r="U115" s="36"/>
      <c r="V115" s="36"/>
      <c r="W115" s="36">
        <v>50</v>
      </c>
      <c r="X115" s="36"/>
      <c r="Y115" s="12"/>
      <c r="AB115" s="15">
        <f t="shared" si="19"/>
        <v>0</v>
      </c>
      <c r="AC115" s="15">
        <f t="shared" si="20"/>
        <v>0</v>
      </c>
      <c r="AD115" s="15">
        <f t="shared" si="21"/>
        <v>5.5383148506972686E-4</v>
      </c>
      <c r="AE115" s="15">
        <f t="shared" si="22"/>
        <v>0</v>
      </c>
      <c r="AF115" s="15">
        <f t="shared" si="23"/>
        <v>5.5001321249394716E-4</v>
      </c>
      <c r="AG115" s="15">
        <f t="shared" si="24"/>
        <v>0</v>
      </c>
    </row>
    <row r="116" spans="1:33" x14ac:dyDescent="0.25">
      <c r="A116" s="20">
        <v>43291</v>
      </c>
      <c r="B116" s="77">
        <v>43416</v>
      </c>
      <c r="C116" s="16" t="s">
        <v>1584</v>
      </c>
      <c r="D116" s="34" t="s">
        <v>410</v>
      </c>
      <c r="E116" s="34" t="s">
        <v>411</v>
      </c>
      <c r="F116" s="36"/>
      <c r="G116" s="36"/>
      <c r="H116" s="36">
        <v>25.591150446834838</v>
      </c>
      <c r="I116" s="36"/>
      <c r="J116" s="36">
        <v>25.591150446834838</v>
      </c>
      <c r="K116" s="36"/>
      <c r="L116" s="36">
        <v>25.591150446834838</v>
      </c>
      <c r="M116" s="36"/>
      <c r="N116" s="36">
        <v>25.591150446834838</v>
      </c>
      <c r="O116" s="36"/>
      <c r="P116" s="36"/>
      <c r="Q116" s="36">
        <v>50</v>
      </c>
      <c r="R116" s="36"/>
      <c r="S116" s="36">
        <v>50</v>
      </c>
      <c r="T116" s="36"/>
      <c r="U116" s="36">
        <v>50</v>
      </c>
      <c r="V116" s="36"/>
      <c r="W116" s="36">
        <v>50</v>
      </c>
      <c r="X116" s="36"/>
      <c r="Y116" s="12"/>
      <c r="AB116" s="15">
        <f t="shared" si="19"/>
        <v>0</v>
      </c>
      <c r="AC116" s="15">
        <f t="shared" si="20"/>
        <v>0</v>
      </c>
      <c r="AD116" s="15">
        <f t="shared" si="21"/>
        <v>5.2056180190779744E-4</v>
      </c>
      <c r="AE116" s="15">
        <f t="shared" si="22"/>
        <v>0</v>
      </c>
      <c r="AF116" s="15">
        <f t="shared" si="23"/>
        <v>5.1697290003817407E-4</v>
      </c>
      <c r="AG116" s="15">
        <f t="shared" si="24"/>
        <v>0</v>
      </c>
    </row>
    <row r="117" spans="1:33" x14ac:dyDescent="0.25">
      <c r="A117" s="20">
        <v>43297</v>
      </c>
      <c r="B117" s="77">
        <v>43364</v>
      </c>
      <c r="C117" s="16" t="s">
        <v>1645</v>
      </c>
      <c r="D117" s="34" t="s">
        <v>434</v>
      </c>
      <c r="E117" s="34" t="s">
        <v>51</v>
      </c>
      <c r="F117" s="36"/>
      <c r="G117" s="36"/>
      <c r="H117" s="36">
        <v>21.103031350692159</v>
      </c>
      <c r="I117" s="36"/>
      <c r="J117" s="36"/>
      <c r="K117" s="36"/>
      <c r="L117" s="36"/>
      <c r="M117" s="36"/>
      <c r="N117" s="36"/>
      <c r="O117" s="36"/>
      <c r="P117" s="36"/>
      <c r="Q117" s="36">
        <v>25</v>
      </c>
      <c r="R117" s="36"/>
      <c r="S117" s="36"/>
      <c r="T117" s="36"/>
      <c r="U117" s="36"/>
      <c r="V117" s="36"/>
      <c r="W117" s="36"/>
      <c r="X117" s="36"/>
      <c r="Y117" s="12"/>
      <c r="AB117" s="15">
        <f t="shared" si="19"/>
        <v>0</v>
      </c>
      <c r="AC117" s="15">
        <f t="shared" si="20"/>
        <v>0</v>
      </c>
      <c r="AD117" s="15">
        <f t="shared" si="21"/>
        <v>4.2926682989321213E-4</v>
      </c>
      <c r="AE117" s="15">
        <f t="shared" si="22"/>
        <v>0</v>
      </c>
      <c r="AF117" s="15">
        <f t="shared" si="23"/>
        <v>0</v>
      </c>
      <c r="AG117" s="15">
        <f t="shared" si="24"/>
        <v>0</v>
      </c>
    </row>
    <row r="118" spans="1:33" x14ac:dyDescent="0.25">
      <c r="A118" s="20">
        <v>43070</v>
      </c>
      <c r="B118" s="77">
        <v>43364</v>
      </c>
      <c r="C118" s="16" t="s">
        <v>1730</v>
      </c>
      <c r="D118" s="34" t="s">
        <v>127</v>
      </c>
      <c r="E118" s="34" t="s">
        <v>57</v>
      </c>
      <c r="F118" s="36"/>
      <c r="G118" s="36"/>
      <c r="H118" s="36">
        <v>19.581210937453712</v>
      </c>
      <c r="I118" s="36"/>
      <c r="J118" s="36"/>
      <c r="K118" s="36"/>
      <c r="L118" s="36"/>
      <c r="M118" s="36"/>
      <c r="N118" s="36"/>
      <c r="O118" s="36"/>
      <c r="P118" s="36"/>
      <c r="Q118" s="36">
        <v>20</v>
      </c>
      <c r="R118" s="36"/>
      <c r="S118" s="36"/>
      <c r="T118" s="36"/>
      <c r="U118" s="36"/>
      <c r="V118" s="36"/>
      <c r="W118" s="36"/>
      <c r="X118" s="36"/>
      <c r="Y118" s="12"/>
      <c r="AB118" s="15">
        <f t="shared" si="19"/>
        <v>0</v>
      </c>
      <c r="AC118" s="15">
        <f t="shared" si="20"/>
        <v>0</v>
      </c>
      <c r="AD118" s="15">
        <f t="shared" si="21"/>
        <v>3.9831075473976171E-4</v>
      </c>
      <c r="AE118" s="15">
        <f t="shared" si="22"/>
        <v>0</v>
      </c>
      <c r="AF118" s="15">
        <f t="shared" si="23"/>
        <v>0</v>
      </c>
      <c r="AG118" s="15">
        <f t="shared" si="24"/>
        <v>0</v>
      </c>
    </row>
    <row r="119" spans="1:33" x14ac:dyDescent="0.25">
      <c r="A119" s="20">
        <v>43091</v>
      </c>
      <c r="B119" s="77">
        <v>43371</v>
      </c>
      <c r="C119" s="16" t="s">
        <v>1601</v>
      </c>
      <c r="D119" s="34" t="s">
        <v>135</v>
      </c>
      <c r="E119" s="34" t="s">
        <v>22</v>
      </c>
      <c r="F119" s="36"/>
      <c r="G119" s="36"/>
      <c r="H119" s="36">
        <v>16.913361937982792</v>
      </c>
      <c r="I119" s="36"/>
      <c r="J119" s="36"/>
      <c r="K119" s="36"/>
      <c r="L119" s="36"/>
      <c r="M119" s="36"/>
      <c r="N119" s="36"/>
      <c r="O119" s="36"/>
      <c r="P119" s="36"/>
      <c r="Q119" s="36">
        <v>30</v>
      </c>
      <c r="R119" s="36"/>
      <c r="S119" s="36"/>
      <c r="T119" s="36"/>
      <c r="U119" s="36"/>
      <c r="V119" s="36"/>
      <c r="W119" s="36"/>
      <c r="X119" s="36"/>
      <c r="Y119" s="12"/>
      <c r="AB119" s="15">
        <f t="shared" si="19"/>
        <v>0</v>
      </c>
      <c r="AC119" s="15">
        <f t="shared" si="20"/>
        <v>0</v>
      </c>
      <c r="AD119" s="15">
        <f t="shared" si="21"/>
        <v>3.4404276529287608E-4</v>
      </c>
      <c r="AE119" s="15">
        <f t="shared" si="22"/>
        <v>0</v>
      </c>
      <c r="AF119" s="15">
        <f t="shared" si="23"/>
        <v>0</v>
      </c>
      <c r="AG119" s="15">
        <f t="shared" si="24"/>
        <v>0</v>
      </c>
    </row>
    <row r="120" spans="1:33" x14ac:dyDescent="0.25">
      <c r="A120" s="20">
        <v>43292</v>
      </c>
      <c r="B120" s="77">
        <v>43361</v>
      </c>
      <c r="C120" s="16" t="s">
        <v>1729</v>
      </c>
      <c r="D120" s="34" t="s">
        <v>418</v>
      </c>
      <c r="E120" s="34" t="s">
        <v>419</v>
      </c>
      <c r="F120" s="36"/>
      <c r="G120" s="36"/>
      <c r="H120" s="36">
        <v>16.784155062837883</v>
      </c>
      <c r="I120" s="36"/>
      <c r="J120" s="36"/>
      <c r="K120" s="36"/>
      <c r="L120" s="36"/>
      <c r="M120" s="36"/>
      <c r="N120" s="36"/>
      <c r="O120" s="36"/>
      <c r="P120" s="36"/>
      <c r="Q120" s="36">
        <v>10</v>
      </c>
      <c r="R120" s="36"/>
      <c r="S120" s="36"/>
      <c r="T120" s="36"/>
      <c r="U120" s="36"/>
      <c r="V120" s="36"/>
      <c r="W120" s="36"/>
      <c r="X120" s="36"/>
      <c r="Y120" s="12"/>
      <c r="AB120" s="15">
        <f t="shared" si="19"/>
        <v>0</v>
      </c>
      <c r="AC120" s="15">
        <f t="shared" si="20"/>
        <v>0</v>
      </c>
      <c r="AD120" s="15">
        <f t="shared" si="21"/>
        <v>3.4141450659524379E-4</v>
      </c>
      <c r="AE120" s="15">
        <f t="shared" si="22"/>
        <v>0</v>
      </c>
      <c r="AF120" s="15">
        <f t="shared" si="23"/>
        <v>0</v>
      </c>
      <c r="AG120" s="15">
        <f t="shared" si="24"/>
        <v>0</v>
      </c>
    </row>
    <row r="121" spans="1:33" x14ac:dyDescent="0.25">
      <c r="A121" s="20">
        <v>43145</v>
      </c>
      <c r="B121" s="77">
        <v>43370</v>
      </c>
      <c r="C121" s="16" t="s">
        <v>1615</v>
      </c>
      <c r="D121" s="34" t="s">
        <v>133</v>
      </c>
      <c r="E121" s="34" t="s">
        <v>134</v>
      </c>
      <c r="F121" s="36"/>
      <c r="G121" s="36"/>
      <c r="H121" s="36">
        <v>14.287368686798246</v>
      </c>
      <c r="I121" s="36"/>
      <c r="J121" s="36"/>
      <c r="K121" s="36"/>
      <c r="L121" s="36"/>
      <c r="M121" s="36"/>
      <c r="N121" s="36"/>
      <c r="O121" s="36"/>
      <c r="P121" s="36"/>
      <c r="Q121" s="36">
        <v>20</v>
      </c>
      <c r="R121" s="36"/>
      <c r="S121" s="36"/>
      <c r="T121" s="36"/>
      <c r="U121" s="36"/>
      <c r="V121" s="36"/>
      <c r="W121" s="36"/>
      <c r="X121" s="36"/>
      <c r="Y121" s="12"/>
      <c r="AB121" s="15">
        <f t="shared" si="19"/>
        <v>0</v>
      </c>
      <c r="AC121" s="15">
        <f t="shared" si="20"/>
        <v>0</v>
      </c>
      <c r="AD121" s="15">
        <f t="shared" si="21"/>
        <v>2.906261835931106E-4</v>
      </c>
      <c r="AE121" s="15">
        <f t="shared" si="22"/>
        <v>0</v>
      </c>
      <c r="AF121" s="15">
        <f t="shared" si="23"/>
        <v>0</v>
      </c>
      <c r="AG121" s="15">
        <f t="shared" si="24"/>
        <v>0</v>
      </c>
    </row>
    <row r="122" spans="1:33" x14ac:dyDescent="0.25">
      <c r="A122" s="20">
        <v>43297</v>
      </c>
      <c r="B122" s="77">
        <v>43364</v>
      </c>
      <c r="C122" s="16" t="s">
        <v>1730</v>
      </c>
      <c r="D122" s="34" t="s">
        <v>434</v>
      </c>
      <c r="E122" s="34" t="s">
        <v>51</v>
      </c>
      <c r="F122" s="36"/>
      <c r="G122" s="36"/>
      <c r="H122" s="36">
        <v>12.837339980946654</v>
      </c>
      <c r="I122" s="36"/>
      <c r="J122" s="36"/>
      <c r="K122" s="36"/>
      <c r="L122" s="36"/>
      <c r="M122" s="36"/>
      <c r="N122" s="36"/>
      <c r="O122" s="36"/>
      <c r="P122" s="36"/>
      <c r="Q122" s="36">
        <v>12</v>
      </c>
      <c r="R122" s="36"/>
      <c r="S122" s="36"/>
      <c r="T122" s="36"/>
      <c r="U122" s="36"/>
      <c r="V122" s="36"/>
      <c r="W122" s="36"/>
      <c r="X122" s="36"/>
      <c r="Y122" s="12"/>
      <c r="AB122" s="15">
        <f t="shared" si="19"/>
        <v>0</v>
      </c>
      <c r="AC122" s="15">
        <f t="shared" si="20"/>
        <v>0</v>
      </c>
      <c r="AD122" s="15">
        <f t="shared" si="21"/>
        <v>2.6113045781461222E-4</v>
      </c>
      <c r="AE122" s="15">
        <f t="shared" si="22"/>
        <v>0</v>
      </c>
      <c r="AF122" s="15">
        <f t="shared" si="23"/>
        <v>0</v>
      </c>
      <c r="AG122" s="15">
        <f t="shared" si="24"/>
        <v>0</v>
      </c>
    </row>
    <row r="123" spans="1:33" x14ac:dyDescent="0.25">
      <c r="A123" s="20">
        <v>43313</v>
      </c>
      <c r="B123" s="77">
        <v>43360</v>
      </c>
      <c r="C123" s="16" t="s">
        <v>1648</v>
      </c>
      <c r="D123" s="34" t="s">
        <v>532</v>
      </c>
      <c r="E123" s="34" t="s">
        <v>533</v>
      </c>
      <c r="F123" s="36"/>
      <c r="G123" s="36"/>
      <c r="H123" s="36">
        <v>10.427540768736968</v>
      </c>
      <c r="I123" s="36"/>
      <c r="J123" s="36"/>
      <c r="K123" s="36"/>
      <c r="L123" s="36"/>
      <c r="M123" s="36"/>
      <c r="N123" s="36"/>
      <c r="O123" s="36"/>
      <c r="P123" s="36"/>
      <c r="Q123" s="36">
        <v>10</v>
      </c>
      <c r="R123" s="36"/>
      <c r="S123" s="36"/>
      <c r="T123" s="36"/>
      <c r="U123" s="36"/>
      <c r="V123" s="36"/>
      <c r="W123" s="36"/>
      <c r="X123" s="36"/>
      <c r="Y123" s="12"/>
      <c r="AB123" s="15">
        <f t="shared" si="19"/>
        <v>0</v>
      </c>
      <c r="AC123" s="15">
        <f t="shared" si="20"/>
        <v>0</v>
      </c>
      <c r="AD123" s="15">
        <f t="shared" si="21"/>
        <v>2.1211158221736383E-4</v>
      </c>
      <c r="AE123" s="15">
        <f t="shared" si="22"/>
        <v>0</v>
      </c>
      <c r="AF123" s="15">
        <f t="shared" si="23"/>
        <v>0</v>
      </c>
      <c r="AG123" s="15">
        <f t="shared" si="24"/>
        <v>0</v>
      </c>
    </row>
    <row r="124" spans="1:33" x14ac:dyDescent="0.25">
      <c r="A124" s="20">
        <v>43297</v>
      </c>
      <c r="B124" s="77">
        <v>43364</v>
      </c>
      <c r="C124" s="16" t="s">
        <v>1642</v>
      </c>
      <c r="D124" s="34" t="s">
        <v>434</v>
      </c>
      <c r="E124" s="34" t="s">
        <v>51</v>
      </c>
      <c r="F124" s="36"/>
      <c r="G124" s="36"/>
      <c r="H124" s="36">
        <v>10.294330300277711</v>
      </c>
      <c r="I124" s="36"/>
      <c r="J124" s="36"/>
      <c r="K124" s="36"/>
      <c r="L124" s="36"/>
      <c r="M124" s="36"/>
      <c r="N124" s="36"/>
      <c r="O124" s="36"/>
      <c r="P124" s="36"/>
      <c r="Q124" s="36">
        <v>12</v>
      </c>
      <c r="R124" s="36"/>
      <c r="S124" s="36"/>
      <c r="T124" s="36"/>
      <c r="U124" s="36"/>
      <c r="V124" s="36"/>
      <c r="W124" s="36"/>
      <c r="X124" s="36"/>
      <c r="Y124" s="12"/>
      <c r="AB124" s="15">
        <f t="shared" si="19"/>
        <v>0</v>
      </c>
      <c r="AC124" s="15">
        <f t="shared" si="20"/>
        <v>0</v>
      </c>
      <c r="AD124" s="15">
        <f t="shared" si="21"/>
        <v>2.0940188451783312E-4</v>
      </c>
      <c r="AE124" s="15">
        <f t="shared" si="22"/>
        <v>0</v>
      </c>
      <c r="AF124" s="15">
        <f t="shared" si="23"/>
        <v>0</v>
      </c>
      <c r="AG124" s="15">
        <f t="shared" si="24"/>
        <v>0</v>
      </c>
    </row>
    <row r="125" spans="1:33" x14ac:dyDescent="0.25">
      <c r="A125" s="20">
        <v>43336</v>
      </c>
      <c r="B125" s="77">
        <v>43364</v>
      </c>
      <c r="C125" s="16" t="s">
        <v>1731</v>
      </c>
      <c r="D125" s="34" t="s">
        <v>1125</v>
      </c>
      <c r="E125" s="34" t="s">
        <v>1126</v>
      </c>
      <c r="F125" s="36"/>
      <c r="G125" s="36"/>
      <c r="H125" s="36">
        <v>9.6735913550392851</v>
      </c>
      <c r="I125" s="36"/>
      <c r="J125" s="36"/>
      <c r="K125" s="36"/>
      <c r="L125" s="36"/>
      <c r="M125" s="36"/>
      <c r="N125" s="36"/>
      <c r="O125" s="36"/>
      <c r="P125" s="36"/>
      <c r="Q125" s="36">
        <v>6</v>
      </c>
      <c r="R125" s="36"/>
      <c r="S125" s="36"/>
      <c r="T125" s="36"/>
      <c r="U125" s="36"/>
      <c r="V125" s="36"/>
      <c r="W125" s="36"/>
      <c r="X125" s="36"/>
      <c r="Y125" s="12"/>
      <c r="AB125" s="15">
        <f t="shared" si="19"/>
        <v>0</v>
      </c>
      <c r="AC125" s="15">
        <f t="shared" si="20"/>
        <v>0</v>
      </c>
      <c r="AD125" s="15">
        <f t="shared" si="21"/>
        <v>1.9677513745075759E-4</v>
      </c>
      <c r="AE125" s="15">
        <f t="shared" si="22"/>
        <v>0</v>
      </c>
      <c r="AF125" s="15">
        <f t="shared" si="23"/>
        <v>0</v>
      </c>
      <c r="AG125" s="15">
        <f t="shared" si="24"/>
        <v>0</v>
      </c>
    </row>
    <row r="126" spans="1:33" x14ac:dyDescent="0.25">
      <c r="A126" s="20">
        <v>43292</v>
      </c>
      <c r="B126" s="77">
        <v>43361</v>
      </c>
      <c r="C126" s="16" t="s">
        <v>1624</v>
      </c>
      <c r="D126" s="34" t="s">
        <v>420</v>
      </c>
      <c r="E126" s="34" t="s">
        <v>421</v>
      </c>
      <c r="F126" s="36"/>
      <c r="G126" s="36"/>
      <c r="H126" s="36">
        <v>9.4339217007211964</v>
      </c>
      <c r="I126" s="36"/>
      <c r="J126" s="36"/>
      <c r="K126" s="36"/>
      <c r="L126" s="36"/>
      <c r="M126" s="36"/>
      <c r="N126" s="36"/>
      <c r="O126" s="36"/>
      <c r="P126" s="36"/>
      <c r="Q126" s="36">
        <v>12</v>
      </c>
      <c r="R126" s="36"/>
      <c r="S126" s="36"/>
      <c r="T126" s="36"/>
      <c r="U126" s="36"/>
      <c r="V126" s="36"/>
      <c r="W126" s="36"/>
      <c r="X126" s="36"/>
      <c r="Y126" s="12"/>
      <c r="AB126" s="15">
        <f t="shared" si="19"/>
        <v>0</v>
      </c>
      <c r="AC126" s="15">
        <f t="shared" si="20"/>
        <v>0</v>
      </c>
      <c r="AD126" s="15">
        <f t="shared" si="21"/>
        <v>1.9189990265529048E-4</v>
      </c>
      <c r="AE126" s="15">
        <f t="shared" si="22"/>
        <v>0</v>
      </c>
      <c r="AF126" s="15">
        <f t="shared" si="23"/>
        <v>0</v>
      </c>
      <c r="AG126" s="15">
        <f t="shared" si="24"/>
        <v>0</v>
      </c>
    </row>
    <row r="127" spans="1:33" x14ac:dyDescent="0.25">
      <c r="A127" s="20">
        <v>43313</v>
      </c>
      <c r="B127" s="77">
        <v>43360</v>
      </c>
      <c r="C127" s="16" t="s">
        <v>1655</v>
      </c>
      <c r="D127" s="34" t="s">
        <v>532</v>
      </c>
      <c r="E127" s="34" t="s">
        <v>533</v>
      </c>
      <c r="F127" s="36"/>
      <c r="G127" s="36"/>
      <c r="H127" s="36">
        <v>9.3847866918632707</v>
      </c>
      <c r="I127" s="36"/>
      <c r="J127" s="36"/>
      <c r="K127" s="36"/>
      <c r="L127" s="36"/>
      <c r="M127" s="36"/>
      <c r="N127" s="36"/>
      <c r="O127" s="36"/>
      <c r="P127" s="36"/>
      <c r="Q127" s="36">
        <v>9</v>
      </c>
      <c r="R127" s="36"/>
      <c r="S127" s="36"/>
      <c r="T127" s="36"/>
      <c r="U127" s="36"/>
      <c r="V127" s="36"/>
      <c r="W127" s="36"/>
      <c r="X127" s="36"/>
      <c r="Y127" s="12"/>
      <c r="AB127" s="15">
        <f t="shared" si="19"/>
        <v>0</v>
      </c>
      <c r="AC127" s="15">
        <f t="shared" si="20"/>
        <v>0</v>
      </c>
      <c r="AD127" s="15">
        <f t="shared" si="21"/>
        <v>1.9090042399562743E-4</v>
      </c>
      <c r="AE127" s="15">
        <f t="shared" si="22"/>
        <v>0</v>
      </c>
      <c r="AF127" s="15">
        <f t="shared" si="23"/>
        <v>0</v>
      </c>
      <c r="AG127" s="15">
        <f t="shared" si="24"/>
        <v>0</v>
      </c>
    </row>
    <row r="128" spans="1:33" x14ac:dyDescent="0.25">
      <c r="A128" s="20">
        <v>43297</v>
      </c>
      <c r="B128" s="77">
        <v>43364</v>
      </c>
      <c r="C128" s="16" t="s">
        <v>1692</v>
      </c>
      <c r="D128" s="34" t="s">
        <v>434</v>
      </c>
      <c r="E128" s="34" t="s">
        <v>51</v>
      </c>
      <c r="F128" s="36"/>
      <c r="G128" s="36"/>
      <c r="H128" s="36">
        <v>7.7524125086945004</v>
      </c>
      <c r="I128" s="36"/>
      <c r="J128" s="36"/>
      <c r="K128" s="36"/>
      <c r="L128" s="36"/>
      <c r="M128" s="36"/>
      <c r="N128" s="36"/>
      <c r="O128" s="36"/>
      <c r="P128" s="36"/>
      <c r="Q128" s="36">
        <v>6</v>
      </c>
      <c r="R128" s="36"/>
      <c r="S128" s="36"/>
      <c r="T128" s="36"/>
      <c r="U128" s="36"/>
      <c r="V128" s="36"/>
      <c r="W128" s="36"/>
      <c r="X128" s="36"/>
      <c r="Y128" s="12"/>
      <c r="AB128" s="15">
        <f t="shared" si="19"/>
        <v>0</v>
      </c>
      <c r="AC128" s="15">
        <f t="shared" si="20"/>
        <v>0</v>
      </c>
      <c r="AD128" s="15">
        <f t="shared" si="21"/>
        <v>1.5769552185793543E-4</v>
      </c>
      <c r="AE128" s="15">
        <f t="shared" si="22"/>
        <v>0</v>
      </c>
      <c r="AF128" s="15">
        <f t="shared" si="23"/>
        <v>0</v>
      </c>
      <c r="AG128" s="15">
        <f t="shared" si="24"/>
        <v>0</v>
      </c>
    </row>
    <row r="129" spans="1:33" x14ac:dyDescent="0.25">
      <c r="A129" s="20">
        <v>43350</v>
      </c>
      <c r="B129" s="77">
        <v>43361</v>
      </c>
      <c r="C129" s="16" t="s">
        <v>1672</v>
      </c>
      <c r="D129" s="34" t="s">
        <v>1296</v>
      </c>
      <c r="E129" s="34" t="s">
        <v>1297</v>
      </c>
      <c r="F129" s="36"/>
      <c r="G129" s="36"/>
      <c r="H129" s="36">
        <v>5.949703628151596</v>
      </c>
      <c r="I129" s="36"/>
      <c r="J129" s="36"/>
      <c r="K129" s="36"/>
      <c r="L129" s="36"/>
      <c r="M129" s="36"/>
      <c r="N129" s="36"/>
      <c r="O129" s="36"/>
      <c r="P129" s="36"/>
      <c r="Q129" s="36">
        <v>4</v>
      </c>
      <c r="R129" s="36"/>
      <c r="S129" s="36"/>
      <c r="T129" s="36"/>
      <c r="U129" s="36"/>
      <c r="V129" s="36"/>
      <c r="W129" s="36"/>
      <c r="X129" s="36"/>
      <c r="Y129" s="12"/>
      <c r="AB129" s="15">
        <f t="shared" si="19"/>
        <v>0</v>
      </c>
      <c r="AC129" s="15">
        <f t="shared" si="20"/>
        <v>0</v>
      </c>
      <c r="AD129" s="15">
        <f t="shared" si="21"/>
        <v>1.2102576036674509E-4</v>
      </c>
      <c r="AE129" s="15">
        <f t="shared" si="22"/>
        <v>0</v>
      </c>
      <c r="AF129" s="15">
        <f t="shared" si="23"/>
        <v>0</v>
      </c>
      <c r="AG129" s="15">
        <f t="shared" si="24"/>
        <v>0</v>
      </c>
    </row>
    <row r="130" spans="1:33" x14ac:dyDescent="0.25">
      <c r="A130" s="20">
        <v>43336</v>
      </c>
      <c r="B130" s="77">
        <v>43364</v>
      </c>
      <c r="C130" s="16" t="s">
        <v>1730</v>
      </c>
      <c r="D130" s="34" t="s">
        <v>1117</v>
      </c>
      <c r="E130" s="34" t="s">
        <v>84</v>
      </c>
      <c r="F130" s="36"/>
      <c r="G130" s="36"/>
      <c r="H130" s="36">
        <v>4.8367956775196426</v>
      </c>
      <c r="I130" s="36"/>
      <c r="J130" s="36"/>
      <c r="K130" s="36"/>
      <c r="L130" s="36"/>
      <c r="M130" s="36"/>
      <c r="N130" s="36"/>
      <c r="O130" s="36"/>
      <c r="P130" s="36"/>
      <c r="Q130" s="36">
        <v>3</v>
      </c>
      <c r="R130" s="36"/>
      <c r="S130" s="36"/>
      <c r="T130" s="36"/>
      <c r="U130" s="36"/>
      <c r="V130" s="36"/>
      <c r="W130" s="36"/>
      <c r="X130" s="36"/>
      <c r="Y130" s="12"/>
      <c r="AB130" s="15">
        <f t="shared" si="19"/>
        <v>0</v>
      </c>
      <c r="AC130" s="15">
        <f t="shared" si="20"/>
        <v>0</v>
      </c>
      <c r="AD130" s="15">
        <f t="shared" si="21"/>
        <v>9.8387568725378794E-5</v>
      </c>
      <c r="AE130" s="15">
        <f t="shared" si="22"/>
        <v>0</v>
      </c>
      <c r="AF130" s="15">
        <f t="shared" si="23"/>
        <v>0</v>
      </c>
      <c r="AG130" s="15">
        <f t="shared" si="24"/>
        <v>0</v>
      </c>
    </row>
    <row r="131" spans="1:33" x14ac:dyDescent="0.25">
      <c r="A131" s="20">
        <v>43297</v>
      </c>
      <c r="B131" s="77">
        <v>43364</v>
      </c>
      <c r="C131" s="16" t="s">
        <v>1646</v>
      </c>
      <c r="D131" s="34" t="s">
        <v>434</v>
      </c>
      <c r="E131" s="34" t="s">
        <v>51</v>
      </c>
      <c r="F131" s="36"/>
      <c r="G131" s="36"/>
      <c r="H131" s="36">
        <v>3.6332609327719645</v>
      </c>
      <c r="I131" s="36"/>
      <c r="J131" s="36"/>
      <c r="K131" s="36"/>
      <c r="L131" s="36"/>
      <c r="M131" s="36"/>
      <c r="N131" s="36"/>
      <c r="O131" s="36"/>
      <c r="P131" s="36"/>
      <c r="Q131" s="36">
        <v>5</v>
      </c>
      <c r="R131" s="36"/>
      <c r="S131" s="36"/>
      <c r="T131" s="36"/>
      <c r="U131" s="36"/>
      <c r="V131" s="36"/>
      <c r="W131" s="36"/>
      <c r="X131" s="36"/>
      <c r="Y131" s="12"/>
      <c r="AB131" s="15">
        <f t="shared" si="19"/>
        <v>0</v>
      </c>
      <c r="AC131" s="15">
        <f t="shared" si="20"/>
        <v>0</v>
      </c>
      <c r="AD131" s="15">
        <f t="shared" si="21"/>
        <v>7.3905894222856357E-5</v>
      </c>
      <c r="AE131" s="15">
        <f t="shared" si="22"/>
        <v>0</v>
      </c>
      <c r="AF131" s="15">
        <f t="shared" si="23"/>
        <v>0</v>
      </c>
      <c r="AG131" s="15">
        <f t="shared" si="24"/>
        <v>0</v>
      </c>
    </row>
    <row r="132" spans="1:33" x14ac:dyDescent="0.25">
      <c r="A132" s="20">
        <v>43343</v>
      </c>
      <c r="B132" s="77">
        <v>43364</v>
      </c>
      <c r="C132" s="16" t="s">
        <v>1694</v>
      </c>
      <c r="D132" s="34" t="s">
        <v>1221</v>
      </c>
      <c r="E132" s="34" t="s">
        <v>499</v>
      </c>
      <c r="F132" s="36"/>
      <c r="G132" s="36"/>
      <c r="H132" s="36">
        <v>3.2292619710512653</v>
      </c>
      <c r="I132" s="36"/>
      <c r="J132" s="36"/>
      <c r="K132" s="36"/>
      <c r="L132" s="36"/>
      <c r="M132" s="36"/>
      <c r="N132" s="36"/>
      <c r="O132" s="36"/>
      <c r="P132" s="36"/>
      <c r="Q132" s="36">
        <v>2</v>
      </c>
      <c r="R132" s="36"/>
      <c r="S132" s="36"/>
      <c r="T132" s="36"/>
      <c r="U132" s="36"/>
      <c r="V132" s="36"/>
      <c r="W132" s="36"/>
      <c r="X132" s="36"/>
      <c r="Y132" s="12"/>
      <c r="AB132" s="15">
        <f t="shared" si="19"/>
        <v>0</v>
      </c>
      <c r="AC132" s="15">
        <f t="shared" si="20"/>
        <v>0</v>
      </c>
      <c r="AD132" s="15">
        <f t="shared" si="21"/>
        <v>6.5687958576738598E-5</v>
      </c>
      <c r="AE132" s="15">
        <f t="shared" si="22"/>
        <v>0</v>
      </c>
      <c r="AF132" s="15">
        <f t="shared" si="23"/>
        <v>0</v>
      </c>
      <c r="AG132" s="15">
        <f t="shared" si="24"/>
        <v>0</v>
      </c>
    </row>
    <row r="133" spans="1:33" x14ac:dyDescent="0.25">
      <c r="A133" s="20">
        <v>43334</v>
      </c>
      <c r="B133" s="77">
        <v>43364</v>
      </c>
      <c r="C133" s="16" t="s">
        <v>1741</v>
      </c>
      <c r="D133" s="34" t="s">
        <v>1096</v>
      </c>
      <c r="E133" s="34" t="s">
        <v>1097</v>
      </c>
      <c r="F133" s="36"/>
      <c r="G133" s="36"/>
      <c r="H133" s="36">
        <v>3.2245304516797617</v>
      </c>
      <c r="I133" s="36"/>
      <c r="J133" s="36"/>
      <c r="K133" s="36"/>
      <c r="L133" s="36"/>
      <c r="M133" s="36"/>
      <c r="N133" s="36"/>
      <c r="O133" s="36"/>
      <c r="P133" s="36"/>
      <c r="Q133" s="36">
        <v>2</v>
      </c>
      <c r="R133" s="36"/>
      <c r="S133" s="36"/>
      <c r="T133" s="36"/>
      <c r="U133" s="36"/>
      <c r="V133" s="36"/>
      <c r="W133" s="36"/>
      <c r="X133" s="36"/>
      <c r="Y133" s="12"/>
      <c r="AB133" s="15">
        <f t="shared" ref="AB133:AB196" si="25">F133/F$600</f>
        <v>0</v>
      </c>
      <c r="AC133" s="15">
        <f t="shared" ref="AC133:AC196" si="26">G133/G$600</f>
        <v>0</v>
      </c>
      <c r="AD133" s="15">
        <f t="shared" ref="AD133:AD196" si="27">H133/H$600</f>
        <v>6.5591712483585858E-5</v>
      </c>
      <c r="AE133" s="15">
        <f t="shared" ref="AE133:AE196" si="28">I133/I$600</f>
        <v>0</v>
      </c>
      <c r="AF133" s="15">
        <f t="shared" ref="AF133:AF196" si="29">J133/J$600</f>
        <v>0</v>
      </c>
      <c r="AG133" s="15">
        <f t="shared" ref="AG133:AG196" si="30">K133/K$600</f>
        <v>0</v>
      </c>
    </row>
    <row r="134" spans="1:33" x14ac:dyDescent="0.25">
      <c r="A134" s="20">
        <v>43343</v>
      </c>
      <c r="B134" s="77">
        <v>43364</v>
      </c>
      <c r="C134" s="16" t="s">
        <v>1741</v>
      </c>
      <c r="D134" s="34" t="s">
        <v>1219</v>
      </c>
      <c r="E134" s="34" t="s">
        <v>1220</v>
      </c>
      <c r="F134" s="36"/>
      <c r="G134" s="36"/>
      <c r="H134" s="36">
        <v>3.2245304516797617</v>
      </c>
      <c r="I134" s="36"/>
      <c r="J134" s="36"/>
      <c r="K134" s="36"/>
      <c r="L134" s="36"/>
      <c r="M134" s="36"/>
      <c r="N134" s="36"/>
      <c r="O134" s="36"/>
      <c r="P134" s="36"/>
      <c r="Q134" s="36">
        <v>2</v>
      </c>
      <c r="R134" s="36"/>
      <c r="S134" s="36"/>
      <c r="T134" s="36"/>
      <c r="U134" s="36"/>
      <c r="V134" s="36"/>
      <c r="W134" s="36"/>
      <c r="X134" s="36"/>
      <c r="Y134" s="12"/>
      <c r="AB134" s="15">
        <f t="shared" si="25"/>
        <v>0</v>
      </c>
      <c r="AC134" s="15">
        <f t="shared" si="26"/>
        <v>0</v>
      </c>
      <c r="AD134" s="15">
        <f t="shared" si="27"/>
        <v>6.5591712483585858E-5</v>
      </c>
      <c r="AE134" s="15">
        <f t="shared" si="28"/>
        <v>0</v>
      </c>
      <c r="AF134" s="15">
        <f t="shared" si="29"/>
        <v>0</v>
      </c>
      <c r="AG134" s="15">
        <f t="shared" si="30"/>
        <v>0</v>
      </c>
    </row>
    <row r="135" spans="1:33" x14ac:dyDescent="0.25">
      <c r="A135" s="20">
        <v>43343</v>
      </c>
      <c r="B135" s="77">
        <v>43360</v>
      </c>
      <c r="C135" s="16" t="s">
        <v>1702</v>
      </c>
      <c r="D135" s="34" t="s">
        <v>1218</v>
      </c>
      <c r="E135" s="34" t="s">
        <v>340</v>
      </c>
      <c r="F135" s="36"/>
      <c r="G135" s="36"/>
      <c r="H135" s="36">
        <v>3.0969614101634511</v>
      </c>
      <c r="I135" s="36"/>
      <c r="J135" s="36"/>
      <c r="K135" s="36"/>
      <c r="L135" s="36"/>
      <c r="M135" s="36"/>
      <c r="N135" s="36"/>
      <c r="O135" s="36"/>
      <c r="P135" s="36"/>
      <c r="Q135" s="36">
        <v>2</v>
      </c>
      <c r="R135" s="36"/>
      <c r="S135" s="36"/>
      <c r="T135" s="36"/>
      <c r="U135" s="36"/>
      <c r="V135" s="36"/>
      <c r="W135" s="36"/>
      <c r="X135" s="36"/>
      <c r="Y135" s="12"/>
      <c r="AB135" s="15">
        <f t="shared" si="25"/>
        <v>0</v>
      </c>
      <c r="AC135" s="15">
        <f t="shared" si="26"/>
        <v>0</v>
      </c>
      <c r="AD135" s="15">
        <f t="shared" si="27"/>
        <v>6.2996769741275715E-5</v>
      </c>
      <c r="AE135" s="15">
        <f t="shared" si="28"/>
        <v>0</v>
      </c>
      <c r="AF135" s="15">
        <f t="shared" si="29"/>
        <v>0</v>
      </c>
      <c r="AG135" s="15">
        <f t="shared" si="30"/>
        <v>0</v>
      </c>
    </row>
    <row r="136" spans="1:33" x14ac:dyDescent="0.25">
      <c r="A136" s="20">
        <v>43336</v>
      </c>
      <c r="B136" s="77">
        <v>43364</v>
      </c>
      <c r="C136" s="16" t="s">
        <v>1755</v>
      </c>
      <c r="D136" s="34" t="s">
        <v>1124</v>
      </c>
      <c r="E136" s="34" t="s">
        <v>93</v>
      </c>
      <c r="F136" s="36"/>
      <c r="G136" s="36"/>
      <c r="H136" s="36">
        <v>2.9735779434757776</v>
      </c>
      <c r="I136" s="36"/>
      <c r="J136" s="36"/>
      <c r="K136" s="36"/>
      <c r="L136" s="36"/>
      <c r="M136" s="36"/>
      <c r="N136" s="36"/>
      <c r="O136" s="36"/>
      <c r="P136" s="36"/>
      <c r="Q136" s="36">
        <v>2</v>
      </c>
      <c r="R136" s="36"/>
      <c r="S136" s="36"/>
      <c r="T136" s="36"/>
      <c r="U136" s="36"/>
      <c r="V136" s="36"/>
      <c r="W136" s="36"/>
      <c r="X136" s="36"/>
      <c r="Y136" s="12"/>
      <c r="AB136" s="15">
        <f t="shared" si="25"/>
        <v>0</v>
      </c>
      <c r="AC136" s="15">
        <f t="shared" si="26"/>
        <v>0</v>
      </c>
      <c r="AD136" s="15">
        <f t="shared" si="27"/>
        <v>6.0486967773677578E-5</v>
      </c>
      <c r="AE136" s="15">
        <f t="shared" si="28"/>
        <v>0</v>
      </c>
      <c r="AF136" s="15">
        <f t="shared" si="29"/>
        <v>0</v>
      </c>
      <c r="AG136" s="15">
        <f t="shared" si="30"/>
        <v>0</v>
      </c>
    </row>
    <row r="137" spans="1:33" x14ac:dyDescent="0.25">
      <c r="A137" s="20">
        <v>43335</v>
      </c>
      <c r="B137" s="77">
        <v>43364</v>
      </c>
      <c r="C137" s="16" t="s">
        <v>1702</v>
      </c>
      <c r="D137" s="34" t="s">
        <v>1098</v>
      </c>
      <c r="E137" s="34" t="s">
        <v>1099</v>
      </c>
      <c r="F137" s="36"/>
      <c r="G137" s="36"/>
      <c r="H137" s="36">
        <v>1.5484807050817255</v>
      </c>
      <c r="I137" s="36"/>
      <c r="J137" s="36"/>
      <c r="K137" s="36"/>
      <c r="L137" s="36"/>
      <c r="M137" s="36"/>
      <c r="N137" s="36"/>
      <c r="O137" s="36"/>
      <c r="P137" s="36"/>
      <c r="Q137" s="36">
        <v>1</v>
      </c>
      <c r="R137" s="36"/>
      <c r="S137" s="36"/>
      <c r="T137" s="36"/>
      <c r="U137" s="36"/>
      <c r="V137" s="36"/>
      <c r="W137" s="36"/>
      <c r="X137" s="36"/>
      <c r="Y137" s="12"/>
      <c r="AB137" s="15">
        <f t="shared" si="25"/>
        <v>0</v>
      </c>
      <c r="AC137" s="15">
        <f t="shared" si="26"/>
        <v>0</v>
      </c>
      <c r="AD137" s="15">
        <f t="shared" si="27"/>
        <v>3.1498384870637858E-5</v>
      </c>
      <c r="AE137" s="15">
        <f t="shared" si="28"/>
        <v>0</v>
      </c>
      <c r="AF137" s="15">
        <f t="shared" si="29"/>
        <v>0</v>
      </c>
      <c r="AG137" s="15">
        <f t="shared" si="30"/>
        <v>0</v>
      </c>
    </row>
    <row r="138" spans="1:33" x14ac:dyDescent="0.25">
      <c r="A138" s="20">
        <v>43325</v>
      </c>
      <c r="B138" s="77">
        <v>43360</v>
      </c>
      <c r="C138" s="16" t="s">
        <v>1757</v>
      </c>
      <c r="D138" s="34" t="s">
        <v>761</v>
      </c>
      <c r="E138" s="34" t="s">
        <v>762</v>
      </c>
      <c r="F138" s="36"/>
      <c r="G138" s="36"/>
      <c r="H138" s="36">
        <v>1.4867889717378888</v>
      </c>
      <c r="I138" s="36"/>
      <c r="J138" s="36"/>
      <c r="K138" s="36"/>
      <c r="L138" s="36"/>
      <c r="M138" s="36"/>
      <c r="N138" s="36"/>
      <c r="O138" s="36"/>
      <c r="P138" s="36"/>
      <c r="Q138" s="36">
        <v>1</v>
      </c>
      <c r="R138" s="36"/>
      <c r="S138" s="36"/>
      <c r="T138" s="36"/>
      <c r="U138" s="36"/>
      <c r="V138" s="36"/>
      <c r="W138" s="36"/>
      <c r="X138" s="36"/>
      <c r="Y138" s="12"/>
      <c r="AB138" s="15">
        <f t="shared" si="25"/>
        <v>0</v>
      </c>
      <c r="AC138" s="15">
        <f t="shared" si="26"/>
        <v>0</v>
      </c>
      <c r="AD138" s="15">
        <f t="shared" si="27"/>
        <v>3.0243483886838789E-5</v>
      </c>
      <c r="AE138" s="15">
        <f t="shared" si="28"/>
        <v>0</v>
      </c>
      <c r="AF138" s="15">
        <f t="shared" si="29"/>
        <v>0</v>
      </c>
      <c r="AG138" s="15">
        <f t="shared" si="30"/>
        <v>0</v>
      </c>
    </row>
    <row r="139" spans="1:33" x14ac:dyDescent="0.25">
      <c r="A139" s="20">
        <v>43350</v>
      </c>
      <c r="B139" s="77">
        <v>43364</v>
      </c>
      <c r="C139" s="16" t="s">
        <v>1757</v>
      </c>
      <c r="D139" s="34" t="s">
        <v>1298</v>
      </c>
      <c r="E139" s="34" t="s">
        <v>1299</v>
      </c>
      <c r="F139" s="36"/>
      <c r="G139" s="36"/>
      <c r="H139" s="36">
        <v>1.4867889717378888</v>
      </c>
      <c r="I139" s="36"/>
      <c r="J139" s="36"/>
      <c r="K139" s="36"/>
      <c r="L139" s="36"/>
      <c r="M139" s="36"/>
      <c r="N139" s="36"/>
      <c r="O139" s="36"/>
      <c r="P139" s="36"/>
      <c r="Q139" s="36">
        <v>1</v>
      </c>
      <c r="R139" s="36"/>
      <c r="S139" s="36"/>
      <c r="T139" s="36"/>
      <c r="U139" s="36"/>
      <c r="V139" s="36"/>
      <c r="W139" s="36"/>
      <c r="X139" s="36"/>
      <c r="Y139" s="12"/>
      <c r="AB139" s="15">
        <f t="shared" si="25"/>
        <v>0</v>
      </c>
      <c r="AC139" s="15">
        <f t="shared" si="26"/>
        <v>0</v>
      </c>
      <c r="AD139" s="15">
        <f t="shared" si="27"/>
        <v>3.0243483886838789E-5</v>
      </c>
      <c r="AE139" s="15">
        <f t="shared" si="28"/>
        <v>0</v>
      </c>
      <c r="AF139" s="15">
        <f t="shared" si="29"/>
        <v>0</v>
      </c>
      <c r="AG139" s="15">
        <f t="shared" si="30"/>
        <v>0</v>
      </c>
    </row>
    <row r="140" spans="1:33" x14ac:dyDescent="0.25">
      <c r="A140" s="20">
        <v>43349</v>
      </c>
      <c r="B140" s="77">
        <v>43364</v>
      </c>
      <c r="C140" s="16" t="s">
        <v>1631</v>
      </c>
      <c r="D140" s="34" t="s">
        <v>1253</v>
      </c>
      <c r="E140" s="34" t="s">
        <v>1254</v>
      </c>
      <c r="F140" s="36"/>
      <c r="G140" s="36"/>
      <c r="H140" s="36">
        <v>1.0396603911307907</v>
      </c>
      <c r="I140" s="36"/>
      <c r="J140" s="36"/>
      <c r="K140" s="36"/>
      <c r="L140" s="36"/>
      <c r="M140" s="36"/>
      <c r="N140" s="36"/>
      <c r="O140" s="36"/>
      <c r="P140" s="36"/>
      <c r="Q140" s="36">
        <v>1</v>
      </c>
      <c r="R140" s="36"/>
      <c r="S140" s="36"/>
      <c r="T140" s="36"/>
      <c r="U140" s="36"/>
      <c r="V140" s="36"/>
      <c r="W140" s="36"/>
      <c r="X140" s="36"/>
      <c r="Y140" s="12"/>
      <c r="AB140" s="15">
        <f t="shared" si="25"/>
        <v>0</v>
      </c>
      <c r="AC140" s="15">
        <f t="shared" si="26"/>
        <v>0</v>
      </c>
      <c r="AD140" s="15">
        <f t="shared" si="27"/>
        <v>2.1148228083905754E-5</v>
      </c>
      <c r="AE140" s="15">
        <f t="shared" si="28"/>
        <v>0</v>
      </c>
      <c r="AF140" s="15">
        <f t="shared" si="29"/>
        <v>0</v>
      </c>
      <c r="AG140" s="15">
        <f t="shared" si="30"/>
        <v>0</v>
      </c>
    </row>
    <row r="141" spans="1:33" x14ac:dyDescent="0.25">
      <c r="A141" s="20">
        <v>43325</v>
      </c>
      <c r="B141" s="77">
        <v>43360</v>
      </c>
      <c r="C141" s="16" t="s">
        <v>1603</v>
      </c>
      <c r="D141" s="34" t="s">
        <v>763</v>
      </c>
      <c r="E141" s="34" t="s">
        <v>764</v>
      </c>
      <c r="F141" s="36"/>
      <c r="G141" s="36"/>
      <c r="H141" s="36">
        <v>0.91791475807171496</v>
      </c>
      <c r="I141" s="36"/>
      <c r="J141" s="36"/>
      <c r="K141" s="36"/>
      <c r="L141" s="36"/>
      <c r="M141" s="36"/>
      <c r="N141" s="36"/>
      <c r="O141" s="36"/>
      <c r="P141" s="36"/>
      <c r="Q141" s="36">
        <v>1</v>
      </c>
      <c r="R141" s="36"/>
      <c r="S141" s="36"/>
      <c r="T141" s="36"/>
      <c r="U141" s="36"/>
      <c r="V141" s="36"/>
      <c r="W141" s="36"/>
      <c r="X141" s="36"/>
      <c r="Y141" s="12"/>
      <c r="AB141" s="15">
        <f t="shared" si="25"/>
        <v>0</v>
      </c>
      <c r="AC141" s="15">
        <f t="shared" si="26"/>
        <v>0</v>
      </c>
      <c r="AD141" s="15">
        <f t="shared" si="27"/>
        <v>1.8671742071629725E-5</v>
      </c>
      <c r="AE141" s="15">
        <f t="shared" si="28"/>
        <v>0</v>
      </c>
      <c r="AF141" s="15">
        <f t="shared" si="29"/>
        <v>0</v>
      </c>
      <c r="AG141" s="15">
        <f t="shared" si="30"/>
        <v>0</v>
      </c>
    </row>
    <row r="142" spans="1:33" x14ac:dyDescent="0.25">
      <c r="A142" s="20">
        <v>43235</v>
      </c>
      <c r="B142" s="77">
        <v>43455</v>
      </c>
      <c r="C142" s="16" t="s">
        <v>1674</v>
      </c>
      <c r="D142" s="34" t="s">
        <v>173</v>
      </c>
      <c r="E142" s="34" t="s">
        <v>71</v>
      </c>
      <c r="F142" s="36"/>
      <c r="G142" s="36"/>
      <c r="H142" s="36"/>
      <c r="I142" s="36">
        <v>690.14214525024192</v>
      </c>
      <c r="J142" s="36"/>
      <c r="K142" s="36">
        <v>690.14214525024192</v>
      </c>
      <c r="L142" s="36"/>
      <c r="M142" s="36">
        <v>690.14214525024192</v>
      </c>
      <c r="N142" s="36">
        <v>690.14214525024192</v>
      </c>
      <c r="O142" s="36"/>
      <c r="P142" s="36"/>
      <c r="Q142" s="36"/>
      <c r="R142" s="36">
        <v>750</v>
      </c>
      <c r="S142" s="36"/>
      <c r="T142" s="36">
        <v>750</v>
      </c>
      <c r="U142" s="36"/>
      <c r="V142" s="36">
        <v>750</v>
      </c>
      <c r="W142" s="36">
        <v>750</v>
      </c>
      <c r="X142" s="36"/>
      <c r="Y142" s="12"/>
      <c r="AB142" s="15">
        <f t="shared" si="25"/>
        <v>0</v>
      </c>
      <c r="AC142" s="15">
        <f t="shared" si="26"/>
        <v>0</v>
      </c>
      <c r="AD142" s="15">
        <f t="shared" si="27"/>
        <v>0</v>
      </c>
      <c r="AE142" s="15">
        <f t="shared" si="28"/>
        <v>1.3876404934061231E-2</v>
      </c>
      <c r="AF142" s="15">
        <f t="shared" si="29"/>
        <v>0</v>
      </c>
      <c r="AG142" s="15">
        <f t="shared" si="30"/>
        <v>1.4027025889212681E-2</v>
      </c>
    </row>
    <row r="143" spans="1:33" x14ac:dyDescent="0.25">
      <c r="A143" s="20">
        <v>43264</v>
      </c>
      <c r="B143" s="77">
        <v>43375</v>
      </c>
      <c r="C143" s="16" t="s">
        <v>1672</v>
      </c>
      <c r="D143" s="34" t="s">
        <v>283</v>
      </c>
      <c r="E143" s="34" t="s">
        <v>284</v>
      </c>
      <c r="F143" s="36"/>
      <c r="G143" s="36"/>
      <c r="H143" s="36"/>
      <c r="I143" s="36">
        <v>282.79927320448951</v>
      </c>
      <c r="J143" s="36"/>
      <c r="K143" s="36"/>
      <c r="L143" s="36"/>
      <c r="M143" s="36"/>
      <c r="N143" s="36"/>
      <c r="O143" s="36"/>
      <c r="P143" s="36"/>
      <c r="Q143" s="36"/>
      <c r="R143" s="36">
        <v>300</v>
      </c>
      <c r="S143" s="36"/>
      <c r="T143" s="36"/>
      <c r="U143" s="36"/>
      <c r="V143" s="36"/>
      <c r="W143" s="36"/>
      <c r="X143" s="36"/>
      <c r="Y143" s="12"/>
      <c r="AB143" s="15">
        <f t="shared" si="25"/>
        <v>0</v>
      </c>
      <c r="AC143" s="15">
        <f t="shared" si="26"/>
        <v>0</v>
      </c>
      <c r="AD143" s="15">
        <f t="shared" si="27"/>
        <v>0</v>
      </c>
      <c r="AE143" s="15">
        <f t="shared" si="28"/>
        <v>5.6861289475674615E-3</v>
      </c>
      <c r="AF143" s="15">
        <f t="shared" si="29"/>
        <v>0</v>
      </c>
      <c r="AG143" s="15">
        <f t="shared" si="30"/>
        <v>0</v>
      </c>
    </row>
    <row r="144" spans="1:33" x14ac:dyDescent="0.25">
      <c r="A144" s="20">
        <v>43262</v>
      </c>
      <c r="B144" s="77">
        <v>43376</v>
      </c>
      <c r="C144" s="16" t="s">
        <v>1672</v>
      </c>
      <c r="D144" s="34" t="s">
        <v>285</v>
      </c>
      <c r="E144" s="34" t="s">
        <v>100</v>
      </c>
      <c r="F144" s="36"/>
      <c r="G144" s="36"/>
      <c r="H144" s="36"/>
      <c r="I144" s="36">
        <v>226.23941856359158</v>
      </c>
      <c r="J144" s="36"/>
      <c r="K144" s="36"/>
      <c r="L144" s="36"/>
      <c r="M144" s="36"/>
      <c r="N144" s="36"/>
      <c r="O144" s="36"/>
      <c r="P144" s="36"/>
      <c r="Q144" s="36"/>
      <c r="R144" s="36">
        <v>240</v>
      </c>
      <c r="S144" s="36"/>
      <c r="T144" s="36"/>
      <c r="U144" s="36"/>
      <c r="V144" s="36"/>
      <c r="W144" s="36"/>
      <c r="X144" s="36"/>
      <c r="Y144" s="12"/>
      <c r="AB144" s="15">
        <f t="shared" si="25"/>
        <v>0</v>
      </c>
      <c r="AC144" s="15">
        <f t="shared" si="26"/>
        <v>0</v>
      </c>
      <c r="AD144" s="15">
        <f t="shared" si="27"/>
        <v>0</v>
      </c>
      <c r="AE144" s="15">
        <f t="shared" si="28"/>
        <v>4.5489031580539683E-3</v>
      </c>
      <c r="AF144" s="15">
        <f t="shared" si="29"/>
        <v>0</v>
      </c>
      <c r="AG144" s="15">
        <f t="shared" si="30"/>
        <v>0</v>
      </c>
    </row>
    <row r="145" spans="1:33" x14ac:dyDescent="0.25">
      <c r="A145" s="20">
        <v>43203</v>
      </c>
      <c r="B145" s="77">
        <v>43300</v>
      </c>
      <c r="C145" s="16" t="s">
        <v>1719</v>
      </c>
      <c r="D145" s="34" t="s">
        <v>102</v>
      </c>
      <c r="E145" s="34" t="s">
        <v>72</v>
      </c>
      <c r="F145" s="36"/>
      <c r="G145" s="36"/>
      <c r="H145" s="36"/>
      <c r="I145" s="36">
        <v>183.48104196634139</v>
      </c>
      <c r="J145" s="36"/>
      <c r="K145" s="36"/>
      <c r="L145" s="36"/>
      <c r="M145" s="36"/>
      <c r="N145" s="36"/>
      <c r="O145" s="36"/>
      <c r="P145" s="36"/>
      <c r="Q145" s="36"/>
      <c r="R145" s="36">
        <v>160</v>
      </c>
      <c r="S145" s="36"/>
      <c r="T145" s="36"/>
      <c r="U145" s="36"/>
      <c r="V145" s="36"/>
      <c r="W145" s="36"/>
      <c r="X145" s="36"/>
      <c r="Y145" s="12"/>
      <c r="AB145" s="15">
        <f t="shared" si="25"/>
        <v>0</v>
      </c>
      <c r="AC145" s="15">
        <f t="shared" si="26"/>
        <v>0</v>
      </c>
      <c r="AD145" s="15">
        <f t="shared" si="27"/>
        <v>0</v>
      </c>
      <c r="AE145" s="15">
        <f t="shared" si="28"/>
        <v>3.6891780245144256E-3</v>
      </c>
      <c r="AF145" s="15">
        <f t="shared" si="29"/>
        <v>0</v>
      </c>
      <c r="AG145" s="15">
        <f t="shared" si="30"/>
        <v>0</v>
      </c>
    </row>
    <row r="146" spans="1:33" x14ac:dyDescent="0.25">
      <c r="A146" s="20">
        <v>43264</v>
      </c>
      <c r="B146" s="77">
        <v>43453</v>
      </c>
      <c r="C146" s="16" t="s">
        <v>1665</v>
      </c>
      <c r="D146" s="34" t="s">
        <v>299</v>
      </c>
      <c r="E146" s="34" t="s">
        <v>60</v>
      </c>
      <c r="F146" s="36"/>
      <c r="G146" s="36"/>
      <c r="H146" s="36"/>
      <c r="I146" s="36">
        <v>124.21375734661477</v>
      </c>
      <c r="J146" s="36"/>
      <c r="K146" s="36"/>
      <c r="L146" s="36"/>
      <c r="M146" s="36">
        <v>99.371005877291822</v>
      </c>
      <c r="N146" s="36">
        <v>99.371005877291822</v>
      </c>
      <c r="O146" s="36"/>
      <c r="P146" s="36"/>
      <c r="Q146" s="36"/>
      <c r="R146" s="36">
        <v>125</v>
      </c>
      <c r="S146" s="36"/>
      <c r="T146" s="36"/>
      <c r="U146" s="36"/>
      <c r="V146" s="36">
        <v>100</v>
      </c>
      <c r="W146" s="36">
        <v>100</v>
      </c>
      <c r="X146" s="36"/>
      <c r="Y146" s="12"/>
      <c r="AB146" s="15">
        <f t="shared" si="25"/>
        <v>0</v>
      </c>
      <c r="AC146" s="15">
        <f t="shared" si="26"/>
        <v>0</v>
      </c>
      <c r="AD146" s="15">
        <f t="shared" si="27"/>
        <v>0</v>
      </c>
      <c r="AE146" s="15">
        <f t="shared" si="28"/>
        <v>2.4975150513346298E-3</v>
      </c>
      <c r="AF146" s="15">
        <f t="shared" si="29"/>
        <v>0</v>
      </c>
      <c r="AG146" s="15">
        <f t="shared" si="30"/>
        <v>0</v>
      </c>
    </row>
    <row r="147" spans="1:33" x14ac:dyDescent="0.25">
      <c r="A147" s="20">
        <v>43263</v>
      </c>
      <c r="B147" s="77">
        <v>43371</v>
      </c>
      <c r="C147" s="16" t="s">
        <v>1694</v>
      </c>
      <c r="D147" s="34" t="s">
        <v>281</v>
      </c>
      <c r="E147" s="34" t="s">
        <v>56</v>
      </c>
      <c r="F147" s="36"/>
      <c r="G147" s="36"/>
      <c r="H147" s="36"/>
      <c r="I147" s="36">
        <v>117.26888780757596</v>
      </c>
      <c r="J147" s="36"/>
      <c r="K147" s="36"/>
      <c r="L147" s="36"/>
      <c r="M147" s="36"/>
      <c r="N147" s="36"/>
      <c r="O147" s="36"/>
      <c r="P147" s="36"/>
      <c r="Q147" s="36"/>
      <c r="R147" s="36">
        <v>100</v>
      </c>
      <c r="S147" s="36"/>
      <c r="T147" s="36"/>
      <c r="U147" s="36"/>
      <c r="V147" s="36"/>
      <c r="W147" s="36"/>
      <c r="X147" s="36"/>
      <c r="Y147" s="12"/>
      <c r="AB147" s="15">
        <f t="shared" si="25"/>
        <v>0</v>
      </c>
      <c r="AC147" s="15">
        <f t="shared" si="26"/>
        <v>0</v>
      </c>
      <c r="AD147" s="15">
        <f t="shared" si="27"/>
        <v>0</v>
      </c>
      <c r="AE147" s="15">
        <f t="shared" si="28"/>
        <v>2.3578774091457351E-3</v>
      </c>
      <c r="AF147" s="15">
        <f t="shared" si="29"/>
        <v>0</v>
      </c>
      <c r="AG147" s="15">
        <f t="shared" si="30"/>
        <v>0</v>
      </c>
    </row>
    <row r="148" spans="1:33" x14ac:dyDescent="0.25">
      <c r="A148" s="20">
        <v>43265</v>
      </c>
      <c r="B148" s="77">
        <v>43377</v>
      </c>
      <c r="C148" s="16" t="s">
        <v>1687</v>
      </c>
      <c r="D148" s="34" t="s">
        <v>307</v>
      </c>
      <c r="E148" s="34" t="s">
        <v>55</v>
      </c>
      <c r="F148" s="36"/>
      <c r="G148" s="36"/>
      <c r="H148" s="36"/>
      <c r="I148" s="36">
        <v>101.98244060733327</v>
      </c>
      <c r="J148" s="36"/>
      <c r="K148" s="36"/>
      <c r="L148" s="36"/>
      <c r="M148" s="36"/>
      <c r="N148" s="36"/>
      <c r="O148" s="36"/>
      <c r="P148" s="36"/>
      <c r="Q148" s="36"/>
      <c r="R148" s="36">
        <v>100</v>
      </c>
      <c r="S148" s="36"/>
      <c r="T148" s="36"/>
      <c r="U148" s="36"/>
      <c r="V148" s="36"/>
      <c r="W148" s="36"/>
      <c r="X148" s="36"/>
      <c r="Y148" s="12"/>
      <c r="AB148" s="15">
        <f t="shared" si="25"/>
        <v>0</v>
      </c>
      <c r="AC148" s="15">
        <f t="shared" si="26"/>
        <v>0</v>
      </c>
      <c r="AD148" s="15">
        <f t="shared" si="27"/>
        <v>0</v>
      </c>
      <c r="AE148" s="15">
        <f t="shared" si="28"/>
        <v>2.0505190876556017E-3</v>
      </c>
      <c r="AF148" s="15">
        <f t="shared" si="29"/>
        <v>0</v>
      </c>
      <c r="AG148" s="15">
        <f t="shared" si="30"/>
        <v>0</v>
      </c>
    </row>
    <row r="149" spans="1:33" x14ac:dyDescent="0.25">
      <c r="A149" s="20">
        <v>43144</v>
      </c>
      <c r="B149" s="77">
        <v>43377</v>
      </c>
      <c r="C149" s="16" t="s">
        <v>1715</v>
      </c>
      <c r="D149" s="34" t="s">
        <v>138</v>
      </c>
      <c r="E149" s="34" t="s">
        <v>139</v>
      </c>
      <c r="F149" s="36"/>
      <c r="G149" s="36"/>
      <c r="H149" s="36"/>
      <c r="I149" s="36">
        <v>95.876960802950649</v>
      </c>
      <c r="J149" s="36"/>
      <c r="K149" s="36"/>
      <c r="L149" s="36"/>
      <c r="M149" s="36"/>
      <c r="N149" s="36"/>
      <c r="O149" s="36"/>
      <c r="P149" s="36"/>
      <c r="Q149" s="36"/>
      <c r="R149" s="36">
        <v>100</v>
      </c>
      <c r="S149" s="36"/>
      <c r="T149" s="36"/>
      <c r="U149" s="36"/>
      <c r="V149" s="36"/>
      <c r="W149" s="36"/>
      <c r="X149" s="36"/>
      <c r="Y149" s="12"/>
      <c r="AB149" s="15">
        <f t="shared" si="25"/>
        <v>0</v>
      </c>
      <c r="AC149" s="15">
        <f t="shared" si="26"/>
        <v>0</v>
      </c>
      <c r="AD149" s="15">
        <f t="shared" si="27"/>
        <v>0</v>
      </c>
      <c r="AE149" s="15">
        <f t="shared" si="28"/>
        <v>1.9277587104413881E-3</v>
      </c>
      <c r="AF149" s="15">
        <f t="shared" si="29"/>
        <v>0</v>
      </c>
      <c r="AG149" s="15">
        <f t="shared" si="30"/>
        <v>0</v>
      </c>
    </row>
    <row r="150" spans="1:33" x14ac:dyDescent="0.25">
      <c r="A150" s="20">
        <v>43270</v>
      </c>
      <c r="B150" s="77">
        <v>43392</v>
      </c>
      <c r="C150" s="16" t="s">
        <v>1672</v>
      </c>
      <c r="D150" s="34" t="s">
        <v>316</v>
      </c>
      <c r="E150" s="34" t="s">
        <v>162</v>
      </c>
      <c r="F150" s="36"/>
      <c r="G150" s="36"/>
      <c r="H150" s="36"/>
      <c r="I150" s="36">
        <v>94.266424401496494</v>
      </c>
      <c r="J150" s="36">
        <v>141.39963660224475</v>
      </c>
      <c r="K150" s="36"/>
      <c r="L150" s="36"/>
      <c r="M150" s="36">
        <v>141.39963660224475</v>
      </c>
      <c r="N150" s="36"/>
      <c r="O150" s="36"/>
      <c r="P150" s="36"/>
      <c r="Q150" s="36"/>
      <c r="R150" s="36">
        <v>100</v>
      </c>
      <c r="S150" s="36">
        <v>150</v>
      </c>
      <c r="T150" s="36"/>
      <c r="U150" s="36"/>
      <c r="V150" s="36">
        <v>150</v>
      </c>
      <c r="W150" s="36"/>
      <c r="X150" s="36"/>
      <c r="Y150" s="12"/>
      <c r="AB150" s="15">
        <f t="shared" si="25"/>
        <v>0</v>
      </c>
      <c r="AC150" s="15">
        <f t="shared" si="26"/>
        <v>0</v>
      </c>
      <c r="AD150" s="15">
        <f t="shared" si="27"/>
        <v>0</v>
      </c>
      <c r="AE150" s="15">
        <f t="shared" si="28"/>
        <v>1.8953763158558203E-3</v>
      </c>
      <c r="AF150" s="15">
        <f t="shared" si="29"/>
        <v>2.856447597010924E-3</v>
      </c>
      <c r="AG150" s="15">
        <f t="shared" si="30"/>
        <v>0</v>
      </c>
    </row>
    <row r="151" spans="1:33" x14ac:dyDescent="0.25">
      <c r="A151" s="20">
        <v>43271</v>
      </c>
      <c r="B151" s="77">
        <v>43635</v>
      </c>
      <c r="C151" s="16" t="s">
        <v>1676</v>
      </c>
      <c r="D151" s="34" t="s">
        <v>332</v>
      </c>
      <c r="E151" s="34" t="s">
        <v>24</v>
      </c>
      <c r="F151" s="36"/>
      <c r="G151" s="36"/>
      <c r="H151" s="36"/>
      <c r="I151" s="36">
        <v>79.680606031264944</v>
      </c>
      <c r="J151" s="36">
        <v>159.36121206252989</v>
      </c>
      <c r="K151" s="36"/>
      <c r="L151" s="36"/>
      <c r="M151" s="36"/>
      <c r="N151" s="36"/>
      <c r="O151" s="36"/>
      <c r="P151" s="36"/>
      <c r="Q151" s="36"/>
      <c r="R151" s="36">
        <v>84</v>
      </c>
      <c r="S151" s="36">
        <v>168</v>
      </c>
      <c r="T151" s="36"/>
      <c r="U151" s="36"/>
      <c r="V151" s="36"/>
      <c r="W151" s="36"/>
      <c r="X151" s="36"/>
      <c r="Y151" s="12"/>
      <c r="AB151" s="15">
        <f t="shared" si="25"/>
        <v>0</v>
      </c>
      <c r="AC151" s="15">
        <f t="shared" si="26"/>
        <v>0</v>
      </c>
      <c r="AD151" s="15">
        <f t="shared" si="27"/>
        <v>0</v>
      </c>
      <c r="AE151" s="15">
        <f t="shared" si="28"/>
        <v>1.6021052507673183E-3</v>
      </c>
      <c r="AF151" s="15">
        <f t="shared" si="29"/>
        <v>3.2192936431177169E-3</v>
      </c>
      <c r="AG151" s="15">
        <f t="shared" si="30"/>
        <v>0</v>
      </c>
    </row>
    <row r="152" spans="1:33" x14ac:dyDescent="0.25">
      <c r="A152" s="20">
        <v>43262</v>
      </c>
      <c r="B152" s="77">
        <v>43367</v>
      </c>
      <c r="C152" s="16" t="s">
        <v>1696</v>
      </c>
      <c r="D152" s="34" t="s">
        <v>279</v>
      </c>
      <c r="E152" s="34" t="s">
        <v>34</v>
      </c>
      <c r="F152" s="36"/>
      <c r="G152" s="36"/>
      <c r="H152" s="36"/>
      <c r="I152" s="36">
        <v>71.036120139527725</v>
      </c>
      <c r="J152" s="36"/>
      <c r="K152" s="36"/>
      <c r="L152" s="36"/>
      <c r="M152" s="36"/>
      <c r="N152" s="36"/>
      <c r="O152" s="36"/>
      <c r="P152" s="36"/>
      <c r="Q152" s="36"/>
      <c r="R152" s="36">
        <v>72</v>
      </c>
      <c r="S152" s="36"/>
      <c r="T152" s="36"/>
      <c r="U152" s="36"/>
      <c r="V152" s="36"/>
      <c r="W152" s="36"/>
      <c r="X152" s="36"/>
      <c r="Y152" s="12"/>
      <c r="AB152" s="15">
        <f t="shared" si="25"/>
        <v>0</v>
      </c>
      <c r="AC152" s="15">
        <f t="shared" si="26"/>
        <v>0</v>
      </c>
      <c r="AD152" s="15">
        <f t="shared" si="27"/>
        <v>0</v>
      </c>
      <c r="AE152" s="15">
        <f t="shared" si="28"/>
        <v>1.4282941199646483E-3</v>
      </c>
      <c r="AF152" s="15">
        <f t="shared" si="29"/>
        <v>0</v>
      </c>
      <c r="AG152" s="15">
        <f t="shared" si="30"/>
        <v>0</v>
      </c>
    </row>
    <row r="153" spans="1:33" x14ac:dyDescent="0.25">
      <c r="A153" s="20">
        <v>43264</v>
      </c>
      <c r="B153" s="77">
        <v>43377</v>
      </c>
      <c r="C153" s="16" t="s">
        <v>1692</v>
      </c>
      <c r="D153" s="34" t="s">
        <v>286</v>
      </c>
      <c r="E153" s="34" t="s">
        <v>287</v>
      </c>
      <c r="F153" s="36"/>
      <c r="G153" s="36"/>
      <c r="H153" s="36"/>
      <c r="I153" s="36">
        <v>65.571579228469531</v>
      </c>
      <c r="J153" s="36"/>
      <c r="K153" s="36"/>
      <c r="L153" s="36"/>
      <c r="M153" s="36"/>
      <c r="N153" s="36"/>
      <c r="O153" s="36"/>
      <c r="P153" s="36"/>
      <c r="Q153" s="36"/>
      <c r="R153" s="36">
        <v>80</v>
      </c>
      <c r="S153" s="36"/>
      <c r="T153" s="36"/>
      <c r="U153" s="36"/>
      <c r="V153" s="36"/>
      <c r="W153" s="36"/>
      <c r="X153" s="36"/>
      <c r="Y153" s="12"/>
      <c r="AB153" s="15">
        <f t="shared" si="25"/>
        <v>0</v>
      </c>
      <c r="AC153" s="15">
        <f t="shared" si="26"/>
        <v>0</v>
      </c>
      <c r="AD153" s="15">
        <f t="shared" si="27"/>
        <v>0</v>
      </c>
      <c r="AE153" s="15">
        <f t="shared" si="28"/>
        <v>1.3184208380871991E-3</v>
      </c>
      <c r="AF153" s="15">
        <f t="shared" si="29"/>
        <v>0</v>
      </c>
      <c r="AG153" s="15">
        <f t="shared" si="30"/>
        <v>0</v>
      </c>
    </row>
    <row r="154" spans="1:33" x14ac:dyDescent="0.25">
      <c r="A154" s="20">
        <v>43271</v>
      </c>
      <c r="B154" s="77">
        <v>43368</v>
      </c>
      <c r="C154" s="16" t="s">
        <v>1631</v>
      </c>
      <c r="D154" s="34" t="s">
        <v>323</v>
      </c>
      <c r="E154" s="34" t="s">
        <v>50</v>
      </c>
      <c r="F154" s="36"/>
      <c r="G154" s="36"/>
      <c r="H154" s="36"/>
      <c r="I154" s="36">
        <v>54.008018856785959</v>
      </c>
      <c r="J154" s="36"/>
      <c r="K154" s="36"/>
      <c r="L154" s="36"/>
      <c r="M154" s="36"/>
      <c r="N154" s="36"/>
      <c r="O154" s="36"/>
      <c r="P154" s="36"/>
      <c r="Q154" s="36"/>
      <c r="R154" s="36">
        <v>85</v>
      </c>
      <c r="S154" s="36"/>
      <c r="T154" s="36"/>
      <c r="U154" s="36"/>
      <c r="V154" s="36"/>
      <c r="W154" s="36"/>
      <c r="X154" s="36"/>
      <c r="Y154" s="12"/>
      <c r="AB154" s="15">
        <f t="shared" si="25"/>
        <v>0</v>
      </c>
      <c r="AC154" s="15">
        <f t="shared" si="26"/>
        <v>0</v>
      </c>
      <c r="AD154" s="15">
        <f t="shared" si="27"/>
        <v>0</v>
      </c>
      <c r="AE154" s="15">
        <f t="shared" si="28"/>
        <v>1.0859170744766423E-3</v>
      </c>
      <c r="AF154" s="15">
        <f t="shared" si="29"/>
        <v>0</v>
      </c>
      <c r="AG154" s="15">
        <f t="shared" si="30"/>
        <v>0</v>
      </c>
    </row>
    <row r="155" spans="1:33" x14ac:dyDescent="0.25">
      <c r="A155" s="20">
        <v>43159</v>
      </c>
      <c r="B155" s="77">
        <v>43431</v>
      </c>
      <c r="C155" s="16" t="s">
        <v>1730</v>
      </c>
      <c r="D155" s="34" t="s">
        <v>159</v>
      </c>
      <c r="E155" s="34" t="s">
        <v>85</v>
      </c>
      <c r="F155" s="36"/>
      <c r="G155" s="36"/>
      <c r="H155" s="36"/>
      <c r="I155" s="36">
        <v>46.994906249888913</v>
      </c>
      <c r="J155" s="36"/>
      <c r="K155" s="36"/>
      <c r="L155" s="36"/>
      <c r="M155" s="36"/>
      <c r="N155" s="36">
        <v>46.994906249888913</v>
      </c>
      <c r="O155" s="36"/>
      <c r="P155" s="36"/>
      <c r="Q155" s="36"/>
      <c r="R155" s="36">
        <v>48</v>
      </c>
      <c r="S155" s="36"/>
      <c r="T155" s="36"/>
      <c r="U155" s="36"/>
      <c r="V155" s="36"/>
      <c r="W155" s="36">
        <v>48</v>
      </c>
      <c r="X155" s="36"/>
      <c r="Y155" s="12"/>
      <c r="AB155" s="15">
        <f t="shared" si="25"/>
        <v>0</v>
      </c>
      <c r="AC155" s="15">
        <f t="shared" si="26"/>
        <v>0</v>
      </c>
      <c r="AD155" s="15">
        <f t="shared" si="27"/>
        <v>0</v>
      </c>
      <c r="AE155" s="15">
        <f t="shared" si="28"/>
        <v>9.4490729692395194E-4</v>
      </c>
      <c r="AF155" s="15">
        <f t="shared" si="29"/>
        <v>0</v>
      </c>
      <c r="AG155" s="15">
        <f t="shared" si="30"/>
        <v>0</v>
      </c>
    </row>
    <row r="156" spans="1:33" x14ac:dyDescent="0.25">
      <c r="A156" s="20">
        <v>43264</v>
      </c>
      <c r="B156" s="77">
        <v>43431</v>
      </c>
      <c r="C156" s="16" t="s">
        <v>1613</v>
      </c>
      <c r="D156" s="34" t="s">
        <v>293</v>
      </c>
      <c r="E156" s="34" t="s">
        <v>69</v>
      </c>
      <c r="F156" s="36"/>
      <c r="G156" s="36"/>
      <c r="H156" s="36"/>
      <c r="I156" s="36">
        <v>38.964425987361423</v>
      </c>
      <c r="J156" s="36"/>
      <c r="K156" s="36"/>
      <c r="L156" s="36">
        <v>38.964425987361423</v>
      </c>
      <c r="M156" s="36"/>
      <c r="N156" s="36"/>
      <c r="O156" s="36"/>
      <c r="P156" s="36"/>
      <c r="Q156" s="36"/>
      <c r="R156" s="36">
        <v>64</v>
      </c>
      <c r="S156" s="36"/>
      <c r="T156" s="36"/>
      <c r="U156" s="36">
        <v>64</v>
      </c>
      <c r="V156" s="36"/>
      <c r="W156" s="36"/>
      <c r="X156" s="36"/>
      <c r="Y156" s="12"/>
      <c r="AB156" s="15">
        <f t="shared" si="25"/>
        <v>0</v>
      </c>
      <c r="AC156" s="15">
        <f t="shared" si="26"/>
        <v>0</v>
      </c>
      <c r="AD156" s="15">
        <f t="shared" si="27"/>
        <v>0</v>
      </c>
      <c r="AE156" s="15">
        <f t="shared" si="28"/>
        <v>7.8344172536780191E-4</v>
      </c>
      <c r="AF156" s="15">
        <f t="shared" si="29"/>
        <v>0</v>
      </c>
      <c r="AG156" s="15">
        <f t="shared" si="30"/>
        <v>0</v>
      </c>
    </row>
    <row r="157" spans="1:33" x14ac:dyDescent="0.25">
      <c r="A157" s="20">
        <v>43244</v>
      </c>
      <c r="B157" s="77">
        <v>43389</v>
      </c>
      <c r="C157" s="16" t="s">
        <v>1721</v>
      </c>
      <c r="D157" s="34" t="s">
        <v>261</v>
      </c>
      <c r="E157" s="34" t="s">
        <v>51</v>
      </c>
      <c r="F157" s="36"/>
      <c r="G157" s="36"/>
      <c r="H157" s="36"/>
      <c r="I157" s="36">
        <v>37.768443475456728</v>
      </c>
      <c r="J157" s="36"/>
      <c r="K157" s="36">
        <v>20.982468597475957</v>
      </c>
      <c r="L157" s="36"/>
      <c r="M157" s="36"/>
      <c r="N157" s="36"/>
      <c r="O157" s="36"/>
      <c r="P157" s="36"/>
      <c r="Q157" s="36"/>
      <c r="R157" s="36">
        <v>36</v>
      </c>
      <c r="S157" s="36"/>
      <c r="T157" s="36">
        <v>20</v>
      </c>
      <c r="U157" s="36"/>
      <c r="V157" s="36"/>
      <c r="W157" s="36"/>
      <c r="X157" s="36"/>
      <c r="Y157" s="12"/>
      <c r="AB157" s="15">
        <f t="shared" si="25"/>
        <v>0</v>
      </c>
      <c r="AC157" s="15">
        <f t="shared" si="26"/>
        <v>0</v>
      </c>
      <c r="AD157" s="15">
        <f t="shared" si="27"/>
        <v>0</v>
      </c>
      <c r="AE157" s="15">
        <f t="shared" si="28"/>
        <v>7.5939459573883591E-4</v>
      </c>
      <c r="AF157" s="15">
        <f t="shared" si="29"/>
        <v>0</v>
      </c>
      <c r="AG157" s="15">
        <f t="shared" si="30"/>
        <v>4.2646523221628185E-4</v>
      </c>
    </row>
    <row r="158" spans="1:33" x14ac:dyDescent="0.25">
      <c r="A158" s="20">
        <v>43329</v>
      </c>
      <c r="B158" s="77">
        <v>43367</v>
      </c>
      <c r="C158" s="16" t="s">
        <v>1573</v>
      </c>
      <c r="D158" s="34" t="s">
        <v>803</v>
      </c>
      <c r="E158" s="34" t="s">
        <v>110</v>
      </c>
      <c r="F158" s="36"/>
      <c r="G158" s="36"/>
      <c r="H158" s="36"/>
      <c r="I158" s="36">
        <v>30.93685742906256</v>
      </c>
      <c r="J158" s="36"/>
      <c r="K158" s="36"/>
      <c r="L158" s="36"/>
      <c r="M158" s="36"/>
      <c r="N158" s="36"/>
      <c r="O158" s="36"/>
      <c r="P158" s="36"/>
      <c r="Q158" s="36"/>
      <c r="R158" s="36">
        <v>20</v>
      </c>
      <c r="S158" s="36"/>
      <c r="T158" s="36"/>
      <c r="U158" s="36"/>
      <c r="V158" s="36"/>
      <c r="W158" s="36"/>
      <c r="X158" s="36"/>
      <c r="Y158" s="12"/>
      <c r="AB158" s="15">
        <f t="shared" si="25"/>
        <v>0</v>
      </c>
      <c r="AC158" s="15">
        <f t="shared" si="26"/>
        <v>0</v>
      </c>
      <c r="AD158" s="15">
        <f t="shared" si="27"/>
        <v>0</v>
      </c>
      <c r="AE158" s="15">
        <f t="shared" si="28"/>
        <v>6.2203469825384075E-4</v>
      </c>
      <c r="AF158" s="15">
        <f t="shared" si="29"/>
        <v>0</v>
      </c>
      <c r="AG158" s="15">
        <f t="shared" si="30"/>
        <v>0</v>
      </c>
    </row>
    <row r="159" spans="1:33" x14ac:dyDescent="0.25">
      <c r="A159" s="20">
        <v>43348</v>
      </c>
      <c r="B159" s="77">
        <v>43371</v>
      </c>
      <c r="C159" s="16" t="s">
        <v>1699</v>
      </c>
      <c r="D159" s="34" t="s">
        <v>1230</v>
      </c>
      <c r="E159" s="34" t="s">
        <v>1231</v>
      </c>
      <c r="F159" s="36"/>
      <c r="G159" s="36"/>
      <c r="H159" s="36"/>
      <c r="I159" s="36">
        <v>28.293575934020591</v>
      </c>
      <c r="J159" s="36"/>
      <c r="K159" s="36"/>
      <c r="L159" s="36"/>
      <c r="M159" s="36"/>
      <c r="N159" s="36"/>
      <c r="O159" s="36"/>
      <c r="P159" s="36"/>
      <c r="Q159" s="36"/>
      <c r="R159" s="36">
        <v>25</v>
      </c>
      <c r="S159" s="36"/>
      <c r="T159" s="36"/>
      <c r="U159" s="36"/>
      <c r="V159" s="36"/>
      <c r="W159" s="36"/>
      <c r="X159" s="36"/>
      <c r="Y159" s="12"/>
      <c r="AB159" s="15">
        <f t="shared" si="25"/>
        <v>0</v>
      </c>
      <c r="AC159" s="15">
        <f t="shared" si="26"/>
        <v>0</v>
      </c>
      <c r="AD159" s="15">
        <f t="shared" si="27"/>
        <v>0</v>
      </c>
      <c r="AE159" s="15">
        <f t="shared" si="28"/>
        <v>5.6888732182950512E-4</v>
      </c>
      <c r="AF159" s="15">
        <f t="shared" si="29"/>
        <v>0</v>
      </c>
      <c r="AG159" s="15">
        <f t="shared" si="30"/>
        <v>0</v>
      </c>
    </row>
    <row r="160" spans="1:33" x14ac:dyDescent="0.25">
      <c r="A160" s="20">
        <v>43298</v>
      </c>
      <c r="B160" s="77">
        <v>43370</v>
      </c>
      <c r="C160" s="16" t="s">
        <v>1685</v>
      </c>
      <c r="D160" s="34" t="s">
        <v>441</v>
      </c>
      <c r="E160" s="34" t="s">
        <v>27</v>
      </c>
      <c r="F160" s="36"/>
      <c r="G160" s="36"/>
      <c r="H160" s="36"/>
      <c r="I160" s="36">
        <v>28.207862640790658</v>
      </c>
      <c r="J160" s="36"/>
      <c r="K160" s="36"/>
      <c r="L160" s="36"/>
      <c r="M160" s="36"/>
      <c r="N160" s="36"/>
      <c r="O160" s="36"/>
      <c r="P160" s="36"/>
      <c r="Q160" s="36"/>
      <c r="R160" s="36">
        <v>24</v>
      </c>
      <c r="S160" s="36"/>
      <c r="T160" s="36"/>
      <c r="U160" s="36"/>
      <c r="V160" s="36"/>
      <c r="W160" s="36"/>
      <c r="X160" s="36"/>
      <c r="Y160" s="12"/>
      <c r="AB160" s="15">
        <f t="shared" si="25"/>
        <v>0</v>
      </c>
      <c r="AC160" s="15">
        <f t="shared" si="26"/>
        <v>0</v>
      </c>
      <c r="AD160" s="15">
        <f t="shared" si="27"/>
        <v>0</v>
      </c>
      <c r="AE160" s="15">
        <f t="shared" si="28"/>
        <v>5.6716391981257829E-4</v>
      </c>
      <c r="AF160" s="15">
        <f t="shared" si="29"/>
        <v>0</v>
      </c>
      <c r="AG160" s="15">
        <f t="shared" si="30"/>
        <v>0</v>
      </c>
    </row>
    <row r="161" spans="1:33" x14ac:dyDescent="0.25">
      <c r="A161" s="20">
        <v>43280</v>
      </c>
      <c r="B161" s="77">
        <v>43378</v>
      </c>
      <c r="C161" s="16" t="s">
        <v>1672</v>
      </c>
      <c r="D161" s="34" t="s">
        <v>338</v>
      </c>
      <c r="E161" s="34" t="s">
        <v>39</v>
      </c>
      <c r="F161" s="36"/>
      <c r="G161" s="36"/>
      <c r="H161" s="36"/>
      <c r="I161" s="36">
        <v>26.587499237564941</v>
      </c>
      <c r="J161" s="36"/>
      <c r="K161" s="36"/>
      <c r="L161" s="36"/>
      <c r="M161" s="36"/>
      <c r="N161" s="36"/>
      <c r="O161" s="36"/>
      <c r="P161" s="36"/>
      <c r="Q161" s="36"/>
      <c r="R161" s="36">
        <v>24</v>
      </c>
      <c r="S161" s="36"/>
      <c r="T161" s="36"/>
      <c r="U161" s="36"/>
      <c r="V161" s="36"/>
      <c r="W161" s="36"/>
      <c r="X161" s="36"/>
      <c r="Y161" s="12"/>
      <c r="AB161" s="15">
        <f t="shared" si="25"/>
        <v>0</v>
      </c>
      <c r="AC161" s="15">
        <f t="shared" si="26"/>
        <v>0</v>
      </c>
      <c r="AD161" s="15">
        <f t="shared" si="27"/>
        <v>0</v>
      </c>
      <c r="AE161" s="15">
        <f t="shared" si="28"/>
        <v>5.3458393773462426E-4</v>
      </c>
      <c r="AF161" s="15">
        <f t="shared" si="29"/>
        <v>0</v>
      </c>
      <c r="AG161" s="15">
        <f t="shared" si="30"/>
        <v>0</v>
      </c>
    </row>
    <row r="162" spans="1:33" x14ac:dyDescent="0.25">
      <c r="A162" s="20">
        <v>43298</v>
      </c>
      <c r="B162" s="77">
        <v>43368</v>
      </c>
      <c r="C162" s="16" t="s">
        <v>1662</v>
      </c>
      <c r="D162" s="34" t="s">
        <v>440</v>
      </c>
      <c r="E162" s="34" t="s">
        <v>250</v>
      </c>
      <c r="F162" s="36"/>
      <c r="G162" s="36"/>
      <c r="H162" s="36"/>
      <c r="I162" s="36">
        <v>25.801339095838177</v>
      </c>
      <c r="J162" s="36"/>
      <c r="K162" s="36"/>
      <c r="L162" s="36"/>
      <c r="M162" s="36"/>
      <c r="N162" s="36"/>
      <c r="O162" s="36"/>
      <c r="P162" s="36"/>
      <c r="Q162" s="36"/>
      <c r="R162" s="36">
        <v>24</v>
      </c>
      <c r="S162" s="36"/>
      <c r="T162" s="36"/>
      <c r="U162" s="36"/>
      <c r="V162" s="36"/>
      <c r="W162" s="36"/>
      <c r="X162" s="36"/>
      <c r="Y162" s="12"/>
      <c r="AB162" s="15">
        <f t="shared" si="25"/>
        <v>0</v>
      </c>
      <c r="AC162" s="15">
        <f t="shared" si="26"/>
        <v>0</v>
      </c>
      <c r="AD162" s="15">
        <f t="shared" si="27"/>
        <v>0</v>
      </c>
      <c r="AE162" s="15">
        <f t="shared" si="28"/>
        <v>5.1877693834370318E-4</v>
      </c>
      <c r="AF162" s="15">
        <f t="shared" si="29"/>
        <v>0</v>
      </c>
      <c r="AG162" s="15">
        <f t="shared" si="30"/>
        <v>0</v>
      </c>
    </row>
    <row r="163" spans="1:33" x14ac:dyDescent="0.25">
      <c r="A163" s="20">
        <v>43335</v>
      </c>
      <c r="B163" s="77">
        <v>43367</v>
      </c>
      <c r="C163" s="16" t="s">
        <v>1671</v>
      </c>
      <c r="D163" s="34" t="s">
        <v>1101</v>
      </c>
      <c r="E163" s="34" t="s">
        <v>256</v>
      </c>
      <c r="F163" s="36"/>
      <c r="G163" s="36"/>
      <c r="H163" s="36"/>
      <c r="I163" s="36">
        <v>25.801339095838177</v>
      </c>
      <c r="J163" s="36"/>
      <c r="K163" s="36"/>
      <c r="L163" s="36"/>
      <c r="M163" s="36"/>
      <c r="N163" s="36"/>
      <c r="O163" s="36"/>
      <c r="P163" s="36"/>
      <c r="Q163" s="36"/>
      <c r="R163" s="36">
        <v>24</v>
      </c>
      <c r="S163" s="36"/>
      <c r="T163" s="36"/>
      <c r="U163" s="36"/>
      <c r="V163" s="36"/>
      <c r="W163" s="36"/>
      <c r="X163" s="36"/>
      <c r="Y163" s="12"/>
      <c r="AB163" s="15">
        <f t="shared" si="25"/>
        <v>0</v>
      </c>
      <c r="AC163" s="15">
        <f t="shared" si="26"/>
        <v>0</v>
      </c>
      <c r="AD163" s="15">
        <f t="shared" si="27"/>
        <v>0</v>
      </c>
      <c r="AE163" s="15">
        <f t="shared" si="28"/>
        <v>5.1877693834370318E-4</v>
      </c>
      <c r="AF163" s="15">
        <f t="shared" si="29"/>
        <v>0</v>
      </c>
      <c r="AG163" s="15">
        <f t="shared" si="30"/>
        <v>0</v>
      </c>
    </row>
    <row r="164" spans="1:33" x14ac:dyDescent="0.25">
      <c r="A164" s="20">
        <v>43299</v>
      </c>
      <c r="B164" s="77">
        <v>43369</v>
      </c>
      <c r="C164" s="16" t="s">
        <v>1744</v>
      </c>
      <c r="D164" s="34" t="s">
        <v>443</v>
      </c>
      <c r="E164" s="34" t="s">
        <v>68</v>
      </c>
      <c r="F164" s="36"/>
      <c r="G164" s="36"/>
      <c r="H164" s="36"/>
      <c r="I164" s="36">
        <v>24.60735838059065</v>
      </c>
      <c r="J164" s="36"/>
      <c r="K164" s="36"/>
      <c r="L164" s="36"/>
      <c r="M164" s="36"/>
      <c r="N164" s="36"/>
      <c r="O164" s="36"/>
      <c r="P164" s="36"/>
      <c r="Q164" s="36"/>
      <c r="R164" s="36">
        <v>21</v>
      </c>
      <c r="S164" s="36"/>
      <c r="T164" s="36"/>
      <c r="U164" s="36"/>
      <c r="V164" s="36"/>
      <c r="W164" s="36"/>
      <c r="X164" s="36"/>
      <c r="Y164" s="12"/>
      <c r="AB164" s="15">
        <f t="shared" si="25"/>
        <v>0</v>
      </c>
      <c r="AC164" s="15">
        <f t="shared" si="26"/>
        <v>0</v>
      </c>
      <c r="AD164" s="15">
        <f t="shared" si="27"/>
        <v>0</v>
      </c>
      <c r="AE164" s="15">
        <f t="shared" si="28"/>
        <v>4.9477005801874167E-4</v>
      </c>
      <c r="AF164" s="15">
        <f t="shared" si="29"/>
        <v>0</v>
      </c>
      <c r="AG164" s="15">
        <f t="shared" si="30"/>
        <v>0</v>
      </c>
    </row>
    <row r="165" spans="1:33" x14ac:dyDescent="0.25">
      <c r="A165" s="20">
        <v>43264</v>
      </c>
      <c r="B165" s="77">
        <v>43371</v>
      </c>
      <c r="C165" s="16" t="s">
        <v>1671</v>
      </c>
      <c r="D165" s="34" t="s">
        <v>282</v>
      </c>
      <c r="E165" s="34" t="s">
        <v>276</v>
      </c>
      <c r="F165" s="36"/>
      <c r="G165" s="36"/>
      <c r="H165" s="36"/>
      <c r="I165" s="36">
        <v>24.057956188953355</v>
      </c>
      <c r="J165" s="36"/>
      <c r="K165" s="36"/>
      <c r="L165" s="36"/>
      <c r="M165" s="36"/>
      <c r="N165" s="36"/>
      <c r="O165" s="36"/>
      <c r="P165" s="36"/>
      <c r="Q165" s="36"/>
      <c r="R165" s="36">
        <v>20</v>
      </c>
      <c r="S165" s="36"/>
      <c r="T165" s="36"/>
      <c r="U165" s="36"/>
      <c r="V165" s="36"/>
      <c r="W165" s="36"/>
      <c r="X165" s="36"/>
      <c r="Y165" s="12"/>
      <c r="AB165" s="15">
        <f t="shared" si="25"/>
        <v>0</v>
      </c>
      <c r="AC165" s="15">
        <f t="shared" si="26"/>
        <v>0</v>
      </c>
      <c r="AD165" s="15">
        <f t="shared" si="27"/>
        <v>0</v>
      </c>
      <c r="AE165" s="15">
        <f t="shared" si="28"/>
        <v>4.8372345358328083E-4</v>
      </c>
      <c r="AF165" s="15">
        <f t="shared" si="29"/>
        <v>0</v>
      </c>
      <c r="AG165" s="15">
        <f t="shared" si="30"/>
        <v>0</v>
      </c>
    </row>
    <row r="166" spans="1:33" x14ac:dyDescent="0.25">
      <c r="A166" s="20">
        <v>43264</v>
      </c>
      <c r="B166" s="77">
        <v>43378</v>
      </c>
      <c r="C166" s="16" t="s">
        <v>1671</v>
      </c>
      <c r="D166" s="34" t="s">
        <v>296</v>
      </c>
      <c r="E166" s="34" t="s">
        <v>59</v>
      </c>
      <c r="F166" s="36"/>
      <c r="G166" s="36"/>
      <c r="H166" s="36"/>
      <c r="I166" s="36">
        <v>20.72842240352907</v>
      </c>
      <c r="J166" s="36">
        <v>74.030080012603833</v>
      </c>
      <c r="K166" s="36"/>
      <c r="L166" s="36"/>
      <c r="M166" s="36"/>
      <c r="N166" s="36"/>
      <c r="O166" s="36"/>
      <c r="P166" s="36"/>
      <c r="Q166" s="36"/>
      <c r="R166" s="36">
        <v>21</v>
      </c>
      <c r="S166" s="36">
        <v>75</v>
      </c>
      <c r="T166" s="36"/>
      <c r="U166" s="36"/>
      <c r="V166" s="36"/>
      <c r="W166" s="36"/>
      <c r="X166" s="36"/>
      <c r="Y166" s="12"/>
      <c r="AB166" s="15">
        <f t="shared" si="25"/>
        <v>0</v>
      </c>
      <c r="AC166" s="15">
        <f t="shared" si="26"/>
        <v>0</v>
      </c>
      <c r="AD166" s="15">
        <f t="shared" si="27"/>
        <v>0</v>
      </c>
      <c r="AE166" s="15">
        <f t="shared" si="28"/>
        <v>4.1677788394062042E-4</v>
      </c>
      <c r="AF166" s="15">
        <f t="shared" si="29"/>
        <v>1.49549920523043E-3</v>
      </c>
      <c r="AG166" s="15">
        <f t="shared" si="30"/>
        <v>0</v>
      </c>
    </row>
    <row r="167" spans="1:33" x14ac:dyDescent="0.25">
      <c r="A167" s="20">
        <v>43271</v>
      </c>
      <c r="B167" s="77">
        <v>43368</v>
      </c>
      <c r="C167" s="16" t="s">
        <v>1624</v>
      </c>
      <c r="D167" s="34" t="s">
        <v>324</v>
      </c>
      <c r="E167" s="34" t="s">
        <v>100</v>
      </c>
      <c r="F167" s="36"/>
      <c r="G167" s="36"/>
      <c r="H167" s="36"/>
      <c r="I167" s="36">
        <v>17.561216128850219</v>
      </c>
      <c r="J167" s="36"/>
      <c r="K167" s="36"/>
      <c r="L167" s="36"/>
      <c r="M167" s="36"/>
      <c r="N167" s="36"/>
      <c r="O167" s="36"/>
      <c r="P167" s="36"/>
      <c r="Q167" s="36"/>
      <c r="R167" s="36">
        <v>25</v>
      </c>
      <c r="S167" s="36"/>
      <c r="T167" s="36"/>
      <c r="U167" s="36"/>
      <c r="V167" s="36"/>
      <c r="W167" s="36"/>
      <c r="X167" s="36"/>
      <c r="Y167" s="12"/>
      <c r="AB167" s="15">
        <f t="shared" si="25"/>
        <v>0</v>
      </c>
      <c r="AC167" s="15">
        <f t="shared" si="26"/>
        <v>0</v>
      </c>
      <c r="AD167" s="15">
        <f t="shared" si="27"/>
        <v>0</v>
      </c>
      <c r="AE167" s="15">
        <f t="shared" si="28"/>
        <v>3.5309616694997431E-4</v>
      </c>
      <c r="AF167" s="15">
        <f t="shared" si="29"/>
        <v>0</v>
      </c>
      <c r="AG167" s="15">
        <f t="shared" si="30"/>
        <v>0</v>
      </c>
    </row>
    <row r="168" spans="1:33" x14ac:dyDescent="0.25">
      <c r="A168" s="20">
        <v>43343</v>
      </c>
      <c r="B168" s="77">
        <v>43409</v>
      </c>
      <c r="C168" s="16" t="s">
        <v>1581</v>
      </c>
      <c r="D168" s="34" t="s">
        <v>1222</v>
      </c>
      <c r="E168" s="34" t="s">
        <v>436</v>
      </c>
      <c r="F168" s="36"/>
      <c r="G168" s="36"/>
      <c r="H168" s="36"/>
      <c r="I168" s="36">
        <v>16.331930999830703</v>
      </c>
      <c r="J168" s="36"/>
      <c r="K168" s="36"/>
      <c r="L168" s="36"/>
      <c r="M168" s="36">
        <v>24.497896499746052</v>
      </c>
      <c r="N168" s="36"/>
      <c r="O168" s="36"/>
      <c r="P168" s="36"/>
      <c r="Q168" s="36"/>
      <c r="R168" s="36">
        <v>30</v>
      </c>
      <c r="S168" s="36"/>
      <c r="T168" s="36"/>
      <c r="U168" s="36"/>
      <c r="V168" s="36">
        <v>45</v>
      </c>
      <c r="W168" s="36"/>
      <c r="X168" s="36"/>
      <c r="Y168" s="12"/>
      <c r="AB168" s="15">
        <f t="shared" si="25"/>
        <v>0</v>
      </c>
      <c r="AC168" s="15">
        <f t="shared" si="26"/>
        <v>0</v>
      </c>
      <c r="AD168" s="15">
        <f t="shared" si="27"/>
        <v>0</v>
      </c>
      <c r="AE168" s="15">
        <f t="shared" si="28"/>
        <v>3.2837943526347609E-4</v>
      </c>
      <c r="AF168" s="15">
        <f t="shared" si="29"/>
        <v>0</v>
      </c>
      <c r="AG168" s="15">
        <f t="shared" si="30"/>
        <v>0</v>
      </c>
    </row>
    <row r="169" spans="1:33" x14ac:dyDescent="0.25">
      <c r="A169" s="20">
        <v>43348</v>
      </c>
      <c r="B169" s="77">
        <v>43371</v>
      </c>
      <c r="C169" s="16" t="s">
        <v>1728</v>
      </c>
      <c r="D169" s="34" t="s">
        <v>1228</v>
      </c>
      <c r="E169" s="34" t="s">
        <v>1229</v>
      </c>
      <c r="F169" s="36"/>
      <c r="G169" s="36"/>
      <c r="H169" s="36"/>
      <c r="I169" s="36">
        <v>13.427324050270306</v>
      </c>
      <c r="J169" s="36"/>
      <c r="K169" s="36"/>
      <c r="L169" s="36"/>
      <c r="M169" s="36"/>
      <c r="N169" s="36"/>
      <c r="O169" s="36"/>
      <c r="P169" s="36"/>
      <c r="Q169" s="36"/>
      <c r="R169" s="36">
        <v>8</v>
      </c>
      <c r="S169" s="36"/>
      <c r="T169" s="36"/>
      <c r="U169" s="36"/>
      <c r="V169" s="36"/>
      <c r="W169" s="36"/>
      <c r="X169" s="36"/>
      <c r="Y169" s="12"/>
      <c r="AB169" s="15">
        <f t="shared" si="25"/>
        <v>0</v>
      </c>
      <c r="AC169" s="15">
        <f t="shared" si="26"/>
        <v>0</v>
      </c>
      <c r="AD169" s="15">
        <f t="shared" si="27"/>
        <v>0</v>
      </c>
      <c r="AE169" s="15">
        <f t="shared" si="28"/>
        <v>2.69977695152714E-4</v>
      </c>
      <c r="AF169" s="15">
        <f t="shared" si="29"/>
        <v>0</v>
      </c>
      <c r="AG169" s="15">
        <f t="shared" si="30"/>
        <v>0</v>
      </c>
    </row>
    <row r="170" spans="1:33" x14ac:dyDescent="0.25">
      <c r="A170" s="20">
        <v>43339</v>
      </c>
      <c r="B170" s="77">
        <v>43367</v>
      </c>
      <c r="C170" s="16" t="s">
        <v>1669</v>
      </c>
      <c r="D170" s="34" t="s">
        <v>1130</v>
      </c>
      <c r="E170" s="34" t="s">
        <v>751</v>
      </c>
      <c r="F170" s="36"/>
      <c r="G170" s="36"/>
      <c r="H170" s="36"/>
      <c r="I170" s="36">
        <v>13.125416718065512</v>
      </c>
      <c r="J170" s="36"/>
      <c r="K170" s="36"/>
      <c r="L170" s="36"/>
      <c r="M170" s="36"/>
      <c r="N170" s="36"/>
      <c r="O170" s="36"/>
      <c r="P170" s="36"/>
      <c r="Q170" s="36"/>
      <c r="R170" s="36">
        <v>10</v>
      </c>
      <c r="S170" s="36"/>
      <c r="T170" s="36"/>
      <c r="U170" s="36"/>
      <c r="V170" s="36"/>
      <c r="W170" s="36"/>
      <c r="X170" s="36"/>
      <c r="Y170" s="12"/>
      <c r="AB170" s="15">
        <f t="shared" si="25"/>
        <v>0</v>
      </c>
      <c r="AC170" s="15">
        <f t="shared" si="26"/>
        <v>0</v>
      </c>
      <c r="AD170" s="15">
        <f t="shared" si="27"/>
        <v>0</v>
      </c>
      <c r="AE170" s="15">
        <f t="shared" si="28"/>
        <v>2.6390736830328389E-4</v>
      </c>
      <c r="AF170" s="15">
        <f t="shared" si="29"/>
        <v>0</v>
      </c>
      <c r="AG170" s="15">
        <f t="shared" si="30"/>
        <v>0</v>
      </c>
    </row>
    <row r="171" spans="1:33" x14ac:dyDescent="0.25">
      <c r="A171" s="20">
        <v>43073</v>
      </c>
      <c r="B171" s="77">
        <v>43496</v>
      </c>
      <c r="C171" s="16" t="s">
        <v>1623</v>
      </c>
      <c r="D171" s="34" t="s">
        <v>178</v>
      </c>
      <c r="E171" s="34" t="s">
        <v>179</v>
      </c>
      <c r="F171" s="36"/>
      <c r="G171" s="36"/>
      <c r="H171" s="36"/>
      <c r="I171" s="36">
        <v>12.995299935349161</v>
      </c>
      <c r="J171" s="36"/>
      <c r="K171" s="36"/>
      <c r="L171" s="36"/>
      <c r="M171" s="36"/>
      <c r="N171" s="36"/>
      <c r="O171" s="36"/>
      <c r="P171" s="36"/>
      <c r="Q171" s="36"/>
      <c r="R171" s="36">
        <v>20</v>
      </c>
      <c r="S171" s="36"/>
      <c r="T171" s="36"/>
      <c r="U171" s="36"/>
      <c r="V171" s="36"/>
      <c r="W171" s="36"/>
      <c r="X171" s="36"/>
      <c r="Y171" s="12"/>
      <c r="AB171" s="15">
        <f t="shared" si="25"/>
        <v>0</v>
      </c>
      <c r="AC171" s="15">
        <f t="shared" si="26"/>
        <v>0</v>
      </c>
      <c r="AD171" s="15">
        <f t="shared" si="27"/>
        <v>0</v>
      </c>
      <c r="AE171" s="15">
        <f t="shared" si="28"/>
        <v>2.6129116354298095E-4</v>
      </c>
      <c r="AF171" s="15">
        <f t="shared" si="29"/>
        <v>0</v>
      </c>
      <c r="AG171" s="15">
        <f t="shared" si="30"/>
        <v>0</v>
      </c>
    </row>
    <row r="172" spans="1:33" x14ac:dyDescent="0.25">
      <c r="A172" s="20">
        <v>43265</v>
      </c>
      <c r="B172" s="77">
        <v>43313</v>
      </c>
      <c r="C172" s="16" t="s">
        <v>1713</v>
      </c>
      <c r="D172" s="34" t="s">
        <v>300</v>
      </c>
      <c r="E172" s="34" t="s">
        <v>51</v>
      </c>
      <c r="F172" s="36"/>
      <c r="G172" s="36"/>
      <c r="H172" s="36"/>
      <c r="I172" s="36">
        <v>9.8661277971566275</v>
      </c>
      <c r="J172" s="36"/>
      <c r="K172" s="36"/>
      <c r="L172" s="36"/>
      <c r="M172" s="36"/>
      <c r="N172" s="36"/>
      <c r="O172" s="36"/>
      <c r="P172" s="36"/>
      <c r="Q172" s="36"/>
      <c r="R172" s="36">
        <v>10</v>
      </c>
      <c r="S172" s="36"/>
      <c r="T172" s="36"/>
      <c r="U172" s="36"/>
      <c r="V172" s="36"/>
      <c r="W172" s="36"/>
      <c r="X172" s="36"/>
      <c r="Y172" s="12"/>
      <c r="AB172" s="15">
        <f t="shared" si="25"/>
        <v>0</v>
      </c>
      <c r="AC172" s="15">
        <f t="shared" si="26"/>
        <v>0</v>
      </c>
      <c r="AD172" s="15">
        <f t="shared" si="27"/>
        <v>0</v>
      </c>
      <c r="AE172" s="15">
        <f t="shared" si="28"/>
        <v>1.9837418332842337E-4</v>
      </c>
      <c r="AF172" s="15">
        <f t="shared" si="29"/>
        <v>0</v>
      </c>
      <c r="AG172" s="15">
        <f t="shared" si="30"/>
        <v>0</v>
      </c>
    </row>
    <row r="173" spans="1:33" x14ac:dyDescent="0.25">
      <c r="A173" s="20">
        <v>43308</v>
      </c>
      <c r="B173" s="77">
        <v>43371</v>
      </c>
      <c r="C173" s="16" t="s">
        <v>1730</v>
      </c>
      <c r="D173" s="34" t="s">
        <v>496</v>
      </c>
      <c r="E173" s="34" t="s">
        <v>497</v>
      </c>
      <c r="F173" s="36"/>
      <c r="G173" s="36"/>
      <c r="H173" s="36"/>
      <c r="I173" s="36">
        <v>8.0613261291994043</v>
      </c>
      <c r="J173" s="36"/>
      <c r="K173" s="36"/>
      <c r="L173" s="36"/>
      <c r="M173" s="36"/>
      <c r="N173" s="36"/>
      <c r="O173" s="36"/>
      <c r="P173" s="36"/>
      <c r="Q173" s="36"/>
      <c r="R173" s="36">
        <v>5</v>
      </c>
      <c r="S173" s="36"/>
      <c r="T173" s="36"/>
      <c r="U173" s="36"/>
      <c r="V173" s="36"/>
      <c r="W173" s="36"/>
      <c r="X173" s="36"/>
      <c r="Y173" s="12"/>
      <c r="AB173" s="15">
        <f t="shared" si="25"/>
        <v>0</v>
      </c>
      <c r="AC173" s="15">
        <f t="shared" si="26"/>
        <v>0</v>
      </c>
      <c r="AD173" s="15">
        <f t="shared" si="27"/>
        <v>0</v>
      </c>
      <c r="AE173" s="15">
        <f t="shared" si="28"/>
        <v>1.6208577674058533E-4</v>
      </c>
      <c r="AF173" s="15">
        <f t="shared" si="29"/>
        <v>0</v>
      </c>
      <c r="AG173" s="15">
        <f t="shared" si="30"/>
        <v>0</v>
      </c>
    </row>
    <row r="174" spans="1:33" x14ac:dyDescent="0.25">
      <c r="A174" s="20">
        <v>43341</v>
      </c>
      <c r="B174" s="77">
        <v>43371</v>
      </c>
      <c r="C174" s="16" t="s">
        <v>1711</v>
      </c>
      <c r="D174" s="34" t="s">
        <v>1215</v>
      </c>
      <c r="E174" s="34" t="s">
        <v>20</v>
      </c>
      <c r="F174" s="36"/>
      <c r="G174" s="36"/>
      <c r="H174" s="36"/>
      <c r="I174" s="36">
        <v>6.5910064845046339</v>
      </c>
      <c r="J174" s="36"/>
      <c r="K174" s="36"/>
      <c r="L174" s="36"/>
      <c r="M174" s="36"/>
      <c r="N174" s="36"/>
      <c r="O174" s="36"/>
      <c r="P174" s="36"/>
      <c r="Q174" s="36"/>
      <c r="R174" s="36">
        <v>4</v>
      </c>
      <c r="S174" s="36"/>
      <c r="T174" s="36"/>
      <c r="U174" s="36"/>
      <c r="V174" s="36"/>
      <c r="W174" s="36"/>
      <c r="X174" s="36"/>
      <c r="Y174" s="12"/>
      <c r="AB174" s="15">
        <f t="shared" si="25"/>
        <v>0</v>
      </c>
      <c r="AC174" s="15">
        <f t="shared" si="26"/>
        <v>0</v>
      </c>
      <c r="AD174" s="15">
        <f t="shared" si="27"/>
        <v>0</v>
      </c>
      <c r="AE174" s="15">
        <f t="shared" si="28"/>
        <v>1.3252266294916235E-4</v>
      </c>
      <c r="AF174" s="15">
        <f t="shared" si="29"/>
        <v>0</v>
      </c>
      <c r="AG174" s="15">
        <f t="shared" si="30"/>
        <v>0</v>
      </c>
    </row>
    <row r="175" spans="1:33" x14ac:dyDescent="0.25">
      <c r="A175" s="20">
        <v>43308</v>
      </c>
      <c r="B175" s="77">
        <v>43369</v>
      </c>
      <c r="C175" s="16" t="s">
        <v>1731</v>
      </c>
      <c r="D175" s="34" t="s">
        <v>489</v>
      </c>
      <c r="E175" s="34" t="s">
        <v>490</v>
      </c>
      <c r="F175" s="36"/>
      <c r="G175" s="36"/>
      <c r="H175" s="36"/>
      <c r="I175" s="36">
        <v>6.4490609033595234</v>
      </c>
      <c r="J175" s="36"/>
      <c r="K175" s="36"/>
      <c r="L175" s="36"/>
      <c r="M175" s="36"/>
      <c r="N175" s="36"/>
      <c r="O175" s="36"/>
      <c r="P175" s="36"/>
      <c r="Q175" s="36"/>
      <c r="R175" s="36">
        <v>4</v>
      </c>
      <c r="S175" s="36"/>
      <c r="T175" s="36"/>
      <c r="U175" s="36"/>
      <c r="V175" s="36"/>
      <c r="W175" s="36"/>
      <c r="X175" s="36"/>
      <c r="Y175" s="12"/>
      <c r="AB175" s="15">
        <f t="shared" si="25"/>
        <v>0</v>
      </c>
      <c r="AC175" s="15">
        <f t="shared" si="26"/>
        <v>0</v>
      </c>
      <c r="AD175" s="15">
        <f t="shared" si="27"/>
        <v>0</v>
      </c>
      <c r="AE175" s="15">
        <f t="shared" si="28"/>
        <v>1.2966862139246826E-4</v>
      </c>
      <c r="AF175" s="15">
        <f t="shared" si="29"/>
        <v>0</v>
      </c>
      <c r="AG175" s="15">
        <f t="shared" si="30"/>
        <v>0</v>
      </c>
    </row>
    <row r="176" spans="1:33" x14ac:dyDescent="0.25">
      <c r="A176" s="20">
        <v>43348</v>
      </c>
      <c r="B176" s="77">
        <v>43371</v>
      </c>
      <c r="C176" s="16" t="s">
        <v>1744</v>
      </c>
      <c r="D176" s="34" t="s">
        <v>1239</v>
      </c>
      <c r="E176" s="34" t="s">
        <v>1240</v>
      </c>
      <c r="F176" s="36"/>
      <c r="G176" s="36"/>
      <c r="H176" s="36"/>
      <c r="I176" s="36">
        <v>6.4490609033595234</v>
      </c>
      <c r="J176" s="36"/>
      <c r="K176" s="36"/>
      <c r="L176" s="36"/>
      <c r="M176" s="36"/>
      <c r="N176" s="36"/>
      <c r="O176" s="36"/>
      <c r="P176" s="36"/>
      <c r="Q176" s="36"/>
      <c r="R176" s="36">
        <v>4</v>
      </c>
      <c r="S176" s="36"/>
      <c r="T176" s="36"/>
      <c r="U176" s="36"/>
      <c r="V176" s="36"/>
      <c r="W176" s="36"/>
      <c r="X176" s="36"/>
      <c r="Y176" s="12"/>
      <c r="AB176" s="15">
        <f t="shared" si="25"/>
        <v>0</v>
      </c>
      <c r="AC176" s="15">
        <f t="shared" si="26"/>
        <v>0</v>
      </c>
      <c r="AD176" s="15">
        <f t="shared" si="27"/>
        <v>0</v>
      </c>
      <c r="AE176" s="15">
        <f t="shared" si="28"/>
        <v>1.2966862139246826E-4</v>
      </c>
      <c r="AF176" s="15">
        <f t="shared" si="29"/>
        <v>0</v>
      </c>
      <c r="AG176" s="15">
        <f t="shared" si="30"/>
        <v>0</v>
      </c>
    </row>
    <row r="177" spans="1:33" x14ac:dyDescent="0.25">
      <c r="A177" s="20">
        <v>43348</v>
      </c>
      <c r="B177" s="77">
        <v>43371</v>
      </c>
      <c r="C177" s="16" t="s">
        <v>1746</v>
      </c>
      <c r="D177" s="34" t="s">
        <v>1238</v>
      </c>
      <c r="E177" s="34" t="s">
        <v>412</v>
      </c>
      <c r="F177" s="36"/>
      <c r="G177" s="36"/>
      <c r="H177" s="36"/>
      <c r="I177" s="36">
        <v>6.4490609033595234</v>
      </c>
      <c r="J177" s="36"/>
      <c r="K177" s="36"/>
      <c r="L177" s="36"/>
      <c r="M177" s="36"/>
      <c r="N177" s="36"/>
      <c r="O177" s="36"/>
      <c r="P177" s="36"/>
      <c r="Q177" s="36"/>
      <c r="R177" s="36">
        <v>4</v>
      </c>
      <c r="S177" s="36"/>
      <c r="T177" s="36"/>
      <c r="U177" s="36"/>
      <c r="V177" s="36"/>
      <c r="W177" s="36"/>
      <c r="X177" s="36"/>
      <c r="Y177" s="12"/>
      <c r="AB177" s="15">
        <f t="shared" si="25"/>
        <v>0</v>
      </c>
      <c r="AC177" s="15">
        <f t="shared" si="26"/>
        <v>0</v>
      </c>
      <c r="AD177" s="15">
        <f t="shared" si="27"/>
        <v>0</v>
      </c>
      <c r="AE177" s="15">
        <f t="shared" si="28"/>
        <v>1.2966862139246826E-4</v>
      </c>
      <c r="AF177" s="15">
        <f t="shared" si="29"/>
        <v>0</v>
      </c>
      <c r="AG177" s="15">
        <f t="shared" si="30"/>
        <v>0</v>
      </c>
    </row>
    <row r="178" spans="1:33" x14ac:dyDescent="0.25">
      <c r="A178" s="20">
        <v>43299</v>
      </c>
      <c r="B178" s="77">
        <v>43369</v>
      </c>
      <c r="C178" s="16" t="s">
        <v>1742</v>
      </c>
      <c r="D178" s="34" t="s">
        <v>443</v>
      </c>
      <c r="E178" s="34" t="s">
        <v>68</v>
      </c>
      <c r="F178" s="36"/>
      <c r="G178" s="36"/>
      <c r="H178" s="36"/>
      <c r="I178" s="36">
        <v>3.51533691151295</v>
      </c>
      <c r="J178" s="36"/>
      <c r="K178" s="36"/>
      <c r="L178" s="36"/>
      <c r="M178" s="36"/>
      <c r="N178" s="36"/>
      <c r="O178" s="36"/>
      <c r="P178" s="36"/>
      <c r="Q178" s="36"/>
      <c r="R178" s="36">
        <v>3</v>
      </c>
      <c r="S178" s="36"/>
      <c r="T178" s="36"/>
      <c r="U178" s="36"/>
      <c r="V178" s="36"/>
      <c r="W178" s="36"/>
      <c r="X178" s="36"/>
      <c r="Y178" s="12"/>
      <c r="AB178" s="15">
        <f t="shared" si="25"/>
        <v>0</v>
      </c>
      <c r="AC178" s="15">
        <f t="shared" si="26"/>
        <v>0</v>
      </c>
      <c r="AD178" s="15">
        <f t="shared" si="27"/>
        <v>0</v>
      </c>
      <c r="AE178" s="15">
        <f t="shared" si="28"/>
        <v>7.0681436859820247E-5</v>
      </c>
      <c r="AF178" s="15">
        <f t="shared" si="29"/>
        <v>0</v>
      </c>
      <c r="AG178" s="15">
        <f t="shared" si="30"/>
        <v>0</v>
      </c>
    </row>
    <row r="179" spans="1:33" x14ac:dyDescent="0.25">
      <c r="A179" s="20">
        <v>43308</v>
      </c>
      <c r="B179" s="77">
        <v>43367</v>
      </c>
      <c r="C179" s="16" t="s">
        <v>1728</v>
      </c>
      <c r="D179" s="34" t="s">
        <v>474</v>
      </c>
      <c r="E179" s="34" t="s">
        <v>432</v>
      </c>
      <c r="F179" s="36"/>
      <c r="G179" s="36"/>
      <c r="H179" s="36"/>
      <c r="I179" s="36">
        <v>3.3568310125675764</v>
      </c>
      <c r="J179" s="36"/>
      <c r="K179" s="36"/>
      <c r="L179" s="36"/>
      <c r="M179" s="36"/>
      <c r="N179" s="36"/>
      <c r="O179" s="36"/>
      <c r="P179" s="36"/>
      <c r="Q179" s="36"/>
      <c r="R179" s="36">
        <v>2</v>
      </c>
      <c r="S179" s="36"/>
      <c r="T179" s="36"/>
      <c r="U179" s="36"/>
      <c r="V179" s="36"/>
      <c r="W179" s="36"/>
      <c r="X179" s="36"/>
      <c r="Y179" s="12"/>
      <c r="AB179" s="15">
        <f t="shared" si="25"/>
        <v>0</v>
      </c>
      <c r="AC179" s="15">
        <f t="shared" si="26"/>
        <v>0</v>
      </c>
      <c r="AD179" s="15">
        <f t="shared" si="27"/>
        <v>0</v>
      </c>
      <c r="AE179" s="15">
        <f t="shared" si="28"/>
        <v>6.7494423788178501E-5</v>
      </c>
      <c r="AF179" s="15">
        <f t="shared" si="29"/>
        <v>0</v>
      </c>
      <c r="AG179" s="15">
        <f t="shared" si="30"/>
        <v>0</v>
      </c>
    </row>
    <row r="180" spans="1:33" x14ac:dyDescent="0.25">
      <c r="A180" s="20">
        <v>43341</v>
      </c>
      <c r="B180" s="77">
        <v>43370</v>
      </c>
      <c r="C180" s="16" t="s">
        <v>1741</v>
      </c>
      <c r="D180" s="34" t="s">
        <v>1213</v>
      </c>
      <c r="E180" s="34" t="s">
        <v>1214</v>
      </c>
      <c r="F180" s="36"/>
      <c r="G180" s="36"/>
      <c r="H180" s="36"/>
      <c r="I180" s="36">
        <v>3.2245304516797617</v>
      </c>
      <c r="J180" s="36"/>
      <c r="K180" s="36"/>
      <c r="L180" s="36"/>
      <c r="M180" s="36"/>
      <c r="N180" s="36"/>
      <c r="O180" s="36"/>
      <c r="P180" s="36"/>
      <c r="Q180" s="36"/>
      <c r="R180" s="36">
        <v>2</v>
      </c>
      <c r="S180" s="36"/>
      <c r="T180" s="36"/>
      <c r="U180" s="36"/>
      <c r="V180" s="36"/>
      <c r="W180" s="36"/>
      <c r="X180" s="36"/>
      <c r="Y180" s="12"/>
      <c r="AB180" s="15">
        <f t="shared" si="25"/>
        <v>0</v>
      </c>
      <c r="AC180" s="15">
        <f t="shared" si="26"/>
        <v>0</v>
      </c>
      <c r="AD180" s="15">
        <f t="shared" si="27"/>
        <v>0</v>
      </c>
      <c r="AE180" s="15">
        <f t="shared" si="28"/>
        <v>6.4834310696234131E-5</v>
      </c>
      <c r="AF180" s="15">
        <f t="shared" si="29"/>
        <v>0</v>
      </c>
      <c r="AG180" s="15">
        <f t="shared" si="30"/>
        <v>0</v>
      </c>
    </row>
    <row r="181" spans="1:33" x14ac:dyDescent="0.25">
      <c r="A181" s="20">
        <v>43348</v>
      </c>
      <c r="B181" s="77">
        <v>43371</v>
      </c>
      <c r="C181" s="16" t="s">
        <v>1730</v>
      </c>
      <c r="D181" s="34" t="s">
        <v>1241</v>
      </c>
      <c r="E181" s="34" t="s">
        <v>1242</v>
      </c>
      <c r="F181" s="36"/>
      <c r="G181" s="36"/>
      <c r="H181" s="36"/>
      <c r="I181" s="36">
        <v>3.2245304516797617</v>
      </c>
      <c r="J181" s="36"/>
      <c r="K181" s="36"/>
      <c r="L181" s="36"/>
      <c r="M181" s="36"/>
      <c r="N181" s="36"/>
      <c r="O181" s="36"/>
      <c r="P181" s="36"/>
      <c r="Q181" s="36"/>
      <c r="R181" s="36">
        <v>2</v>
      </c>
      <c r="S181" s="36"/>
      <c r="T181" s="36"/>
      <c r="U181" s="36"/>
      <c r="V181" s="36"/>
      <c r="W181" s="36"/>
      <c r="X181" s="36"/>
      <c r="Y181" s="12"/>
      <c r="AB181" s="15">
        <f t="shared" si="25"/>
        <v>0</v>
      </c>
      <c r="AC181" s="15">
        <f t="shared" si="26"/>
        <v>0</v>
      </c>
      <c r="AD181" s="15">
        <f t="shared" si="27"/>
        <v>0</v>
      </c>
      <c r="AE181" s="15">
        <f t="shared" si="28"/>
        <v>6.4834310696234131E-5</v>
      </c>
      <c r="AF181" s="15">
        <f t="shared" si="29"/>
        <v>0</v>
      </c>
      <c r="AG181" s="15">
        <f t="shared" si="30"/>
        <v>0</v>
      </c>
    </row>
    <row r="182" spans="1:33" x14ac:dyDescent="0.25">
      <c r="A182" s="20">
        <v>43350</v>
      </c>
      <c r="B182" s="77">
        <v>43371</v>
      </c>
      <c r="C182" s="16" t="s">
        <v>1730</v>
      </c>
      <c r="D182" s="34" t="s">
        <v>1302</v>
      </c>
      <c r="E182" s="34" t="s">
        <v>1303</v>
      </c>
      <c r="F182" s="36"/>
      <c r="G182" s="36"/>
      <c r="H182" s="36"/>
      <c r="I182" s="36">
        <v>3.2245304516797617</v>
      </c>
      <c r="J182" s="36"/>
      <c r="K182" s="36"/>
      <c r="L182" s="36"/>
      <c r="M182" s="36"/>
      <c r="N182" s="36"/>
      <c r="O182" s="36"/>
      <c r="P182" s="36"/>
      <c r="Q182" s="36"/>
      <c r="R182" s="36">
        <v>2</v>
      </c>
      <c r="S182" s="36"/>
      <c r="T182" s="36"/>
      <c r="U182" s="36"/>
      <c r="V182" s="36"/>
      <c r="W182" s="36"/>
      <c r="X182" s="36"/>
      <c r="Y182" s="12"/>
      <c r="AB182" s="15">
        <f t="shared" si="25"/>
        <v>0</v>
      </c>
      <c r="AC182" s="15">
        <f t="shared" si="26"/>
        <v>0</v>
      </c>
      <c r="AD182" s="15">
        <f t="shared" si="27"/>
        <v>0</v>
      </c>
      <c r="AE182" s="15">
        <f t="shared" si="28"/>
        <v>6.4834310696234131E-5</v>
      </c>
      <c r="AF182" s="15">
        <f t="shared" si="29"/>
        <v>0</v>
      </c>
      <c r="AG182" s="15">
        <f t="shared" si="30"/>
        <v>0</v>
      </c>
    </row>
    <row r="183" spans="1:33" x14ac:dyDescent="0.25">
      <c r="A183" s="20">
        <v>43350</v>
      </c>
      <c r="B183" s="77">
        <v>43371</v>
      </c>
      <c r="C183" s="16" t="s">
        <v>1741</v>
      </c>
      <c r="D183" s="34" t="s">
        <v>1300</v>
      </c>
      <c r="E183" s="34" t="s">
        <v>1301</v>
      </c>
      <c r="F183" s="36"/>
      <c r="G183" s="36"/>
      <c r="H183" s="36"/>
      <c r="I183" s="36">
        <v>3.2245304516797617</v>
      </c>
      <c r="J183" s="36"/>
      <c r="K183" s="36"/>
      <c r="L183" s="36"/>
      <c r="M183" s="36"/>
      <c r="N183" s="36"/>
      <c r="O183" s="36"/>
      <c r="P183" s="36"/>
      <c r="Q183" s="36"/>
      <c r="R183" s="36">
        <v>2</v>
      </c>
      <c r="S183" s="36"/>
      <c r="T183" s="36"/>
      <c r="U183" s="36"/>
      <c r="V183" s="36"/>
      <c r="W183" s="36"/>
      <c r="X183" s="36"/>
      <c r="Y183" s="12"/>
      <c r="AB183" s="15">
        <f t="shared" si="25"/>
        <v>0</v>
      </c>
      <c r="AC183" s="15">
        <f t="shared" si="26"/>
        <v>0</v>
      </c>
      <c r="AD183" s="15">
        <f t="shared" si="27"/>
        <v>0</v>
      </c>
      <c r="AE183" s="15">
        <f t="shared" si="28"/>
        <v>6.4834310696234131E-5</v>
      </c>
      <c r="AF183" s="15">
        <f t="shared" si="29"/>
        <v>0</v>
      </c>
      <c r="AG183" s="15">
        <f t="shared" si="30"/>
        <v>0</v>
      </c>
    </row>
    <row r="184" spans="1:33" x14ac:dyDescent="0.25">
      <c r="A184" s="20">
        <v>43271</v>
      </c>
      <c r="B184" s="77">
        <v>43376</v>
      </c>
      <c r="C184" s="16" t="s">
        <v>1616</v>
      </c>
      <c r="D184" s="34" t="s">
        <v>325</v>
      </c>
      <c r="E184" s="34" t="s">
        <v>81</v>
      </c>
      <c r="F184" s="36"/>
      <c r="G184" s="36"/>
      <c r="H184" s="36"/>
      <c r="I184" s="36">
        <v>3.1795810176504768</v>
      </c>
      <c r="J184" s="36">
        <v>19.07748610590286</v>
      </c>
      <c r="K184" s="36"/>
      <c r="L184" s="36"/>
      <c r="M184" s="36"/>
      <c r="N184" s="36"/>
      <c r="O184" s="36"/>
      <c r="P184" s="36"/>
      <c r="Q184" s="36"/>
      <c r="R184" s="36">
        <v>4</v>
      </c>
      <c r="S184" s="36">
        <v>24</v>
      </c>
      <c r="T184" s="36"/>
      <c r="U184" s="36"/>
      <c r="V184" s="36"/>
      <c r="W184" s="36"/>
      <c r="X184" s="36"/>
      <c r="Y184" s="12"/>
      <c r="AB184" s="15">
        <f t="shared" si="25"/>
        <v>0</v>
      </c>
      <c r="AC184" s="15">
        <f t="shared" si="26"/>
        <v>0</v>
      </c>
      <c r="AD184" s="15">
        <f t="shared" si="27"/>
        <v>0</v>
      </c>
      <c r="AE184" s="15">
        <f t="shared" si="28"/>
        <v>6.3930530869947671E-5</v>
      </c>
      <c r="AF184" s="15">
        <f t="shared" si="29"/>
        <v>3.8538882173725768E-4</v>
      </c>
      <c r="AG184" s="15">
        <f t="shared" si="30"/>
        <v>0</v>
      </c>
    </row>
    <row r="185" spans="1:33" x14ac:dyDescent="0.25">
      <c r="A185" s="20">
        <v>43348</v>
      </c>
      <c r="B185" s="77">
        <v>43371</v>
      </c>
      <c r="C185" s="16" t="s">
        <v>1660</v>
      </c>
      <c r="D185" s="34" t="s">
        <v>1226</v>
      </c>
      <c r="E185" s="34" t="s">
        <v>1227</v>
      </c>
      <c r="F185" s="36"/>
      <c r="G185" s="36"/>
      <c r="H185" s="36"/>
      <c r="I185" s="36">
        <v>2.4407360696387475</v>
      </c>
      <c r="J185" s="36"/>
      <c r="K185" s="36"/>
      <c r="L185" s="36"/>
      <c r="M185" s="36"/>
      <c r="N185" s="36"/>
      <c r="O185" s="36"/>
      <c r="P185" s="36"/>
      <c r="Q185" s="36"/>
      <c r="R185" s="36">
        <v>2</v>
      </c>
      <c r="S185" s="36"/>
      <c r="T185" s="36"/>
      <c r="U185" s="36"/>
      <c r="V185" s="36"/>
      <c r="W185" s="36"/>
      <c r="X185" s="36"/>
      <c r="Y185" s="12"/>
      <c r="AB185" s="15">
        <f t="shared" si="25"/>
        <v>0</v>
      </c>
      <c r="AC185" s="15">
        <f t="shared" si="26"/>
        <v>0</v>
      </c>
      <c r="AD185" s="15">
        <f t="shared" si="27"/>
        <v>0</v>
      </c>
      <c r="AE185" s="15">
        <f t="shared" si="28"/>
        <v>4.9074878664591246E-5</v>
      </c>
      <c r="AF185" s="15">
        <f t="shared" si="29"/>
        <v>0</v>
      </c>
      <c r="AG185" s="15">
        <f t="shared" si="30"/>
        <v>0</v>
      </c>
    </row>
    <row r="186" spans="1:33" x14ac:dyDescent="0.25">
      <c r="A186" s="20">
        <v>43308</v>
      </c>
      <c r="B186" s="77">
        <v>43367</v>
      </c>
      <c r="C186" s="16" t="s">
        <v>1603</v>
      </c>
      <c r="D186" s="34" t="s">
        <v>493</v>
      </c>
      <c r="E186" s="34" t="s">
        <v>25</v>
      </c>
      <c r="F186" s="36"/>
      <c r="G186" s="36"/>
      <c r="H186" s="36"/>
      <c r="I186" s="36">
        <v>1.8358295161434299</v>
      </c>
      <c r="J186" s="36"/>
      <c r="K186" s="36"/>
      <c r="L186" s="36"/>
      <c r="M186" s="36"/>
      <c r="N186" s="36"/>
      <c r="O186" s="36"/>
      <c r="P186" s="36"/>
      <c r="Q186" s="36"/>
      <c r="R186" s="36">
        <v>2</v>
      </c>
      <c r="S186" s="36"/>
      <c r="T186" s="36"/>
      <c r="U186" s="36"/>
      <c r="V186" s="36"/>
      <c r="W186" s="36"/>
      <c r="X186" s="36"/>
      <c r="Y186" s="12"/>
      <c r="AB186" s="15">
        <f t="shared" si="25"/>
        <v>0</v>
      </c>
      <c r="AC186" s="15">
        <f t="shared" si="26"/>
        <v>0</v>
      </c>
      <c r="AD186" s="15">
        <f t="shared" si="27"/>
        <v>0</v>
      </c>
      <c r="AE186" s="15">
        <f t="shared" si="28"/>
        <v>3.6912270799910262E-5</v>
      </c>
      <c r="AF186" s="15">
        <f t="shared" si="29"/>
        <v>0</v>
      </c>
      <c r="AG186" s="15">
        <f t="shared" si="30"/>
        <v>0</v>
      </c>
    </row>
    <row r="187" spans="1:33" x14ac:dyDescent="0.25">
      <c r="A187" s="20">
        <v>43349</v>
      </c>
      <c r="B187" s="77">
        <v>43367</v>
      </c>
      <c r="C187" s="16" t="s">
        <v>1603</v>
      </c>
      <c r="D187" s="34" t="s">
        <v>1255</v>
      </c>
      <c r="E187" s="34" t="s">
        <v>1256</v>
      </c>
      <c r="F187" s="36"/>
      <c r="G187" s="36"/>
      <c r="H187" s="36"/>
      <c r="I187" s="36">
        <v>1.8358295161434299</v>
      </c>
      <c r="J187" s="36"/>
      <c r="K187" s="36"/>
      <c r="L187" s="36"/>
      <c r="M187" s="36"/>
      <c r="N187" s="36"/>
      <c r="O187" s="36"/>
      <c r="P187" s="36"/>
      <c r="Q187" s="36"/>
      <c r="R187" s="36">
        <v>2</v>
      </c>
      <c r="S187" s="36"/>
      <c r="T187" s="36"/>
      <c r="U187" s="36"/>
      <c r="V187" s="36"/>
      <c r="W187" s="36"/>
      <c r="X187" s="36"/>
      <c r="Y187" s="12"/>
      <c r="AB187" s="15">
        <f t="shared" si="25"/>
        <v>0</v>
      </c>
      <c r="AC187" s="15">
        <f t="shared" si="26"/>
        <v>0</v>
      </c>
      <c r="AD187" s="15">
        <f t="shared" si="27"/>
        <v>0</v>
      </c>
      <c r="AE187" s="15">
        <f t="shared" si="28"/>
        <v>3.6912270799910262E-5</v>
      </c>
      <c r="AF187" s="15">
        <f t="shared" si="29"/>
        <v>0</v>
      </c>
      <c r="AG187" s="15">
        <f t="shared" si="30"/>
        <v>0</v>
      </c>
    </row>
    <row r="188" spans="1:33" x14ac:dyDescent="0.25">
      <c r="A188" s="20">
        <v>43348</v>
      </c>
      <c r="B188" s="77">
        <v>43371</v>
      </c>
      <c r="C188" s="16" t="s">
        <v>1594</v>
      </c>
      <c r="D188" s="34" t="s">
        <v>1232</v>
      </c>
      <c r="E188" s="34" t="s">
        <v>1233</v>
      </c>
      <c r="F188" s="36"/>
      <c r="G188" s="36"/>
      <c r="H188" s="36"/>
      <c r="I188" s="36">
        <v>1.8161755126002608</v>
      </c>
      <c r="J188" s="36"/>
      <c r="K188" s="36"/>
      <c r="L188" s="36"/>
      <c r="M188" s="36"/>
      <c r="N188" s="36"/>
      <c r="O188" s="36"/>
      <c r="P188" s="36"/>
      <c r="Q188" s="36"/>
      <c r="R188" s="36">
        <v>2</v>
      </c>
      <c r="S188" s="36"/>
      <c r="T188" s="36"/>
      <c r="U188" s="36"/>
      <c r="V188" s="36"/>
      <c r="W188" s="36"/>
      <c r="X188" s="36"/>
      <c r="Y188" s="12"/>
      <c r="AB188" s="15">
        <f t="shared" si="25"/>
        <v>0</v>
      </c>
      <c r="AC188" s="15">
        <f t="shared" si="26"/>
        <v>0</v>
      </c>
      <c r="AD188" s="15">
        <f t="shared" si="27"/>
        <v>0</v>
      </c>
      <c r="AE188" s="15">
        <f t="shared" si="28"/>
        <v>3.6517095815137233E-5</v>
      </c>
      <c r="AF188" s="15">
        <f t="shared" si="29"/>
        <v>0</v>
      </c>
      <c r="AG188" s="15">
        <f t="shared" si="30"/>
        <v>0</v>
      </c>
    </row>
    <row r="189" spans="1:33" x14ac:dyDescent="0.25">
      <c r="A189" s="20">
        <v>43348</v>
      </c>
      <c r="B189" s="77">
        <v>43371</v>
      </c>
      <c r="C189" s="16" t="s">
        <v>1728</v>
      </c>
      <c r="D189" s="34" t="s">
        <v>1234</v>
      </c>
      <c r="E189" s="34" t="s">
        <v>1235</v>
      </c>
      <c r="F189" s="36"/>
      <c r="G189" s="36"/>
      <c r="H189" s="36"/>
      <c r="I189" s="36">
        <v>1.6784155062837882</v>
      </c>
      <c r="J189" s="36"/>
      <c r="K189" s="36"/>
      <c r="L189" s="36"/>
      <c r="M189" s="36"/>
      <c r="N189" s="36"/>
      <c r="O189" s="36"/>
      <c r="P189" s="36"/>
      <c r="Q189" s="36"/>
      <c r="R189" s="36">
        <v>1</v>
      </c>
      <c r="S189" s="36"/>
      <c r="T189" s="36"/>
      <c r="U189" s="36"/>
      <c r="V189" s="36"/>
      <c r="W189" s="36"/>
      <c r="X189" s="36"/>
      <c r="Y189" s="12"/>
      <c r="AB189" s="15">
        <f t="shared" si="25"/>
        <v>0</v>
      </c>
      <c r="AC189" s="15">
        <f t="shared" si="26"/>
        <v>0</v>
      </c>
      <c r="AD189" s="15">
        <f t="shared" si="27"/>
        <v>0</v>
      </c>
      <c r="AE189" s="15">
        <f t="shared" si="28"/>
        <v>3.3747211894089251E-5</v>
      </c>
      <c r="AF189" s="15">
        <f t="shared" si="29"/>
        <v>0</v>
      </c>
      <c r="AG189" s="15">
        <f t="shared" si="30"/>
        <v>0</v>
      </c>
    </row>
    <row r="190" spans="1:33" x14ac:dyDescent="0.25">
      <c r="A190" s="20">
        <v>43335</v>
      </c>
      <c r="B190" s="77">
        <v>43368</v>
      </c>
      <c r="C190" s="16" t="s">
        <v>1583</v>
      </c>
      <c r="D190" s="34" t="s">
        <v>1102</v>
      </c>
      <c r="E190" s="34" t="s">
        <v>1118</v>
      </c>
      <c r="F190" s="36"/>
      <c r="G190" s="36"/>
      <c r="H190" s="36"/>
      <c r="I190" s="36">
        <v>1.6773236171980566</v>
      </c>
      <c r="J190" s="36"/>
      <c r="K190" s="36"/>
      <c r="L190" s="36"/>
      <c r="M190" s="36"/>
      <c r="N190" s="36"/>
      <c r="O190" s="36"/>
      <c r="P190" s="36"/>
      <c r="Q190" s="36"/>
      <c r="R190" s="36">
        <v>2</v>
      </c>
      <c r="S190" s="36"/>
      <c r="T190" s="36"/>
      <c r="U190" s="36"/>
      <c r="V190" s="36"/>
      <c r="W190" s="36"/>
      <c r="X190" s="36"/>
      <c r="Y190" s="12"/>
      <c r="AB190" s="15">
        <f t="shared" si="25"/>
        <v>0</v>
      </c>
      <c r="AC190" s="15">
        <f t="shared" si="26"/>
        <v>0</v>
      </c>
      <c r="AD190" s="15">
        <f t="shared" si="27"/>
        <v>0</v>
      </c>
      <c r="AE190" s="15">
        <f t="shared" si="28"/>
        <v>3.3725257728268529E-5</v>
      </c>
      <c r="AF190" s="15">
        <f t="shared" si="29"/>
        <v>0</v>
      </c>
      <c r="AG190" s="15">
        <f t="shared" si="30"/>
        <v>0</v>
      </c>
    </row>
    <row r="191" spans="1:33" x14ac:dyDescent="0.25">
      <c r="A191" s="20">
        <v>43350</v>
      </c>
      <c r="B191" s="77">
        <v>43371</v>
      </c>
      <c r="C191" s="16" t="s">
        <v>1731</v>
      </c>
      <c r="D191" s="34" t="s">
        <v>1304</v>
      </c>
      <c r="E191" s="34" t="s">
        <v>1305</v>
      </c>
      <c r="F191" s="36"/>
      <c r="G191" s="36"/>
      <c r="H191" s="36"/>
      <c r="I191" s="36">
        <v>1.6122652258398809</v>
      </c>
      <c r="J191" s="36"/>
      <c r="K191" s="36"/>
      <c r="L191" s="36"/>
      <c r="M191" s="36"/>
      <c r="N191" s="36"/>
      <c r="O191" s="36"/>
      <c r="P191" s="36"/>
      <c r="Q191" s="36"/>
      <c r="R191" s="36">
        <v>1</v>
      </c>
      <c r="S191" s="36"/>
      <c r="T191" s="36"/>
      <c r="U191" s="36"/>
      <c r="V191" s="36"/>
      <c r="W191" s="36"/>
      <c r="X191" s="36"/>
      <c r="Y191" s="12"/>
      <c r="AB191" s="15">
        <f t="shared" si="25"/>
        <v>0</v>
      </c>
      <c r="AC191" s="15">
        <f t="shared" si="26"/>
        <v>0</v>
      </c>
      <c r="AD191" s="15">
        <f t="shared" si="27"/>
        <v>0</v>
      </c>
      <c r="AE191" s="15">
        <f t="shared" si="28"/>
        <v>3.2417155348117066E-5</v>
      </c>
      <c r="AF191" s="15">
        <f t="shared" si="29"/>
        <v>0</v>
      </c>
      <c r="AG191" s="15">
        <f t="shared" si="30"/>
        <v>0</v>
      </c>
    </row>
    <row r="192" spans="1:33" x14ac:dyDescent="0.25">
      <c r="A192" s="20">
        <v>43308</v>
      </c>
      <c r="B192" s="77">
        <v>43367</v>
      </c>
      <c r="C192" s="16" t="s">
        <v>1689</v>
      </c>
      <c r="D192" s="34" t="s">
        <v>491</v>
      </c>
      <c r="E192" s="34" t="s">
        <v>119</v>
      </c>
      <c r="F192" s="36"/>
      <c r="G192" s="36"/>
      <c r="H192" s="36"/>
      <c r="I192" s="36">
        <v>1.5077168458810781</v>
      </c>
      <c r="J192" s="36"/>
      <c r="K192" s="36"/>
      <c r="L192" s="36"/>
      <c r="M192" s="36"/>
      <c r="N192" s="36"/>
      <c r="O192" s="36"/>
      <c r="P192" s="36"/>
      <c r="Q192" s="36"/>
      <c r="R192" s="36">
        <v>1</v>
      </c>
      <c r="S192" s="36"/>
      <c r="T192" s="36"/>
      <c r="U192" s="36"/>
      <c r="V192" s="36"/>
      <c r="W192" s="36"/>
      <c r="X192" s="36"/>
      <c r="Y192" s="12"/>
      <c r="AB192" s="15">
        <f t="shared" si="25"/>
        <v>0</v>
      </c>
      <c r="AC192" s="15">
        <f t="shared" si="26"/>
        <v>0</v>
      </c>
      <c r="AD192" s="15">
        <f t="shared" si="27"/>
        <v>0</v>
      </c>
      <c r="AE192" s="15">
        <f t="shared" si="28"/>
        <v>3.0315043970782765E-5</v>
      </c>
      <c r="AF192" s="15">
        <f t="shared" si="29"/>
        <v>0</v>
      </c>
      <c r="AG192" s="15">
        <f t="shared" si="30"/>
        <v>0</v>
      </c>
    </row>
    <row r="193" spans="1:33" x14ac:dyDescent="0.25">
      <c r="A193" s="20">
        <v>43308</v>
      </c>
      <c r="B193" s="77">
        <v>43367</v>
      </c>
      <c r="C193" s="16" t="s">
        <v>1690</v>
      </c>
      <c r="D193" s="34" t="s">
        <v>491</v>
      </c>
      <c r="E193" s="34" t="s">
        <v>119</v>
      </c>
      <c r="F193" s="36"/>
      <c r="G193" s="36"/>
      <c r="H193" s="36"/>
      <c r="I193" s="36">
        <v>1.5077168458810781</v>
      </c>
      <c r="J193" s="36"/>
      <c r="K193" s="36"/>
      <c r="L193" s="36"/>
      <c r="M193" s="36"/>
      <c r="N193" s="36"/>
      <c r="O193" s="36"/>
      <c r="P193" s="36"/>
      <c r="Q193" s="36"/>
      <c r="R193" s="36">
        <v>1</v>
      </c>
      <c r="S193" s="36"/>
      <c r="T193" s="36"/>
      <c r="U193" s="36"/>
      <c r="V193" s="36"/>
      <c r="W193" s="36"/>
      <c r="X193" s="36"/>
      <c r="Y193" s="12"/>
      <c r="AB193" s="15">
        <f t="shared" si="25"/>
        <v>0</v>
      </c>
      <c r="AC193" s="15">
        <f t="shared" si="26"/>
        <v>0</v>
      </c>
      <c r="AD193" s="15">
        <f t="shared" si="27"/>
        <v>0</v>
      </c>
      <c r="AE193" s="15">
        <f t="shared" si="28"/>
        <v>3.0315043970782765E-5</v>
      </c>
      <c r="AF193" s="15">
        <f t="shared" si="29"/>
        <v>0</v>
      </c>
      <c r="AG193" s="15">
        <f t="shared" si="30"/>
        <v>0</v>
      </c>
    </row>
    <row r="194" spans="1:33" x14ac:dyDescent="0.25">
      <c r="A194" s="20">
        <v>43350</v>
      </c>
      <c r="B194" s="77">
        <v>43368</v>
      </c>
      <c r="C194" s="16" t="s">
        <v>1718</v>
      </c>
      <c r="D194" s="34" t="s">
        <v>1558</v>
      </c>
      <c r="E194" s="34" t="s">
        <v>1559</v>
      </c>
      <c r="F194" s="36"/>
      <c r="G194" s="36"/>
      <c r="H194" s="36"/>
      <c r="I194" s="36">
        <v>1.4662250606232765</v>
      </c>
      <c r="J194" s="36"/>
      <c r="K194" s="36"/>
      <c r="L194" s="36"/>
      <c r="M194" s="36"/>
      <c r="N194" s="36"/>
      <c r="O194" s="36"/>
      <c r="P194" s="36"/>
      <c r="Q194" s="36"/>
      <c r="R194" s="36">
        <v>1</v>
      </c>
      <c r="S194" s="36"/>
      <c r="T194" s="36"/>
      <c r="U194" s="36"/>
      <c r="V194" s="36"/>
      <c r="W194" s="36"/>
      <c r="X194" s="36"/>
      <c r="Y194" s="12"/>
      <c r="AB194" s="15">
        <f t="shared" si="25"/>
        <v>0</v>
      </c>
      <c r="AC194" s="15">
        <f t="shared" si="26"/>
        <v>0</v>
      </c>
      <c r="AD194" s="15">
        <f t="shared" si="27"/>
        <v>0</v>
      </c>
      <c r="AE194" s="15">
        <f t="shared" si="28"/>
        <v>2.9480785669595259E-5</v>
      </c>
      <c r="AF194" s="15">
        <f t="shared" si="29"/>
        <v>0</v>
      </c>
      <c r="AG194" s="15">
        <f t="shared" si="30"/>
        <v>0</v>
      </c>
    </row>
    <row r="195" spans="1:33" x14ac:dyDescent="0.25">
      <c r="A195" s="20">
        <v>43348</v>
      </c>
      <c r="B195" s="77">
        <v>43371</v>
      </c>
      <c r="C195" s="16" t="s">
        <v>1603</v>
      </c>
      <c r="D195" s="34" t="s">
        <v>1236</v>
      </c>
      <c r="E195" s="34" t="s">
        <v>1237</v>
      </c>
      <c r="F195" s="36"/>
      <c r="G195" s="36"/>
      <c r="H195" s="36"/>
      <c r="I195" s="36">
        <v>0.91791475807171496</v>
      </c>
      <c r="J195" s="36"/>
      <c r="K195" s="36"/>
      <c r="L195" s="36"/>
      <c r="M195" s="36"/>
      <c r="N195" s="36"/>
      <c r="O195" s="36"/>
      <c r="P195" s="36"/>
      <c r="Q195" s="36"/>
      <c r="R195" s="36">
        <v>1</v>
      </c>
      <c r="S195" s="36"/>
      <c r="T195" s="36"/>
      <c r="U195" s="36"/>
      <c r="V195" s="36"/>
      <c r="W195" s="36"/>
      <c r="X195" s="36"/>
      <c r="Y195" s="12"/>
      <c r="AB195" s="15">
        <f t="shared" si="25"/>
        <v>0</v>
      </c>
      <c r="AC195" s="15">
        <f t="shared" si="26"/>
        <v>0</v>
      </c>
      <c r="AD195" s="15">
        <f t="shared" si="27"/>
        <v>0</v>
      </c>
      <c r="AE195" s="15">
        <f t="shared" si="28"/>
        <v>1.8456135399955131E-5</v>
      </c>
      <c r="AF195" s="15">
        <f t="shared" si="29"/>
        <v>0</v>
      </c>
      <c r="AG195" s="15">
        <f t="shared" si="30"/>
        <v>0</v>
      </c>
    </row>
    <row r="196" spans="1:33" x14ac:dyDescent="0.25">
      <c r="A196" s="20">
        <v>43308</v>
      </c>
      <c r="B196" s="77">
        <v>43368</v>
      </c>
      <c r="C196" s="16" t="s">
        <v>1594</v>
      </c>
      <c r="D196" s="34" t="s">
        <v>494</v>
      </c>
      <c r="E196" s="34" t="s">
        <v>495</v>
      </c>
      <c r="F196" s="36"/>
      <c r="G196" s="36"/>
      <c r="H196" s="36"/>
      <c r="I196" s="36">
        <v>0.90808775630013039</v>
      </c>
      <c r="J196" s="36"/>
      <c r="K196" s="36"/>
      <c r="L196" s="36"/>
      <c r="M196" s="36"/>
      <c r="N196" s="36"/>
      <c r="O196" s="36"/>
      <c r="P196" s="36"/>
      <c r="Q196" s="36"/>
      <c r="R196" s="36">
        <v>1</v>
      </c>
      <c r="S196" s="36"/>
      <c r="T196" s="36"/>
      <c r="U196" s="36"/>
      <c r="V196" s="36"/>
      <c r="W196" s="36"/>
      <c r="X196" s="36"/>
      <c r="Y196" s="12"/>
      <c r="AB196" s="15">
        <f t="shared" si="25"/>
        <v>0</v>
      </c>
      <c r="AC196" s="15">
        <f t="shared" si="26"/>
        <v>0</v>
      </c>
      <c r="AD196" s="15">
        <f t="shared" si="27"/>
        <v>0</v>
      </c>
      <c r="AE196" s="15">
        <f t="shared" si="28"/>
        <v>1.8258547907568617E-5</v>
      </c>
      <c r="AF196" s="15">
        <f t="shared" si="29"/>
        <v>0</v>
      </c>
      <c r="AG196" s="15">
        <f t="shared" si="30"/>
        <v>0</v>
      </c>
    </row>
    <row r="197" spans="1:33" x14ac:dyDescent="0.25">
      <c r="A197" s="20">
        <v>43271</v>
      </c>
      <c r="B197" s="77">
        <v>43396</v>
      </c>
      <c r="C197" s="16" t="s">
        <v>1735</v>
      </c>
      <c r="D197" s="34" t="s">
        <v>330</v>
      </c>
      <c r="E197" s="34" t="s">
        <v>19</v>
      </c>
      <c r="F197" s="36"/>
      <c r="G197" s="36"/>
      <c r="H197" s="36"/>
      <c r="I197" s="36"/>
      <c r="J197" s="36">
        <v>668.09963433203484</v>
      </c>
      <c r="K197" s="36"/>
      <c r="L197" s="36"/>
      <c r="M197" s="36"/>
      <c r="N197" s="36"/>
      <c r="O197" s="36"/>
      <c r="P197" s="36"/>
      <c r="Q197" s="36"/>
      <c r="R197" s="36"/>
      <c r="S197" s="36">
        <v>500</v>
      </c>
      <c r="T197" s="36"/>
      <c r="U197" s="36"/>
      <c r="V197" s="36"/>
      <c r="W197" s="36"/>
      <c r="X197" s="36"/>
      <c r="Y197" s="12"/>
      <c r="AB197" s="15">
        <f t="shared" ref="AB197:AB260" si="31">F197/F$600</f>
        <v>0</v>
      </c>
      <c r="AC197" s="15">
        <f t="shared" ref="AC197:AC260" si="32">G197/G$600</f>
        <v>0</v>
      </c>
      <c r="AD197" s="15">
        <f t="shared" ref="AD197:AD260" si="33">H197/H$600</f>
        <v>0</v>
      </c>
      <c r="AE197" s="15">
        <f t="shared" ref="AE197:AE260" si="34">I197/I$600</f>
        <v>0</v>
      </c>
      <c r="AF197" s="15">
        <f t="shared" ref="AF197:AF260" si="35">J197/J$600</f>
        <v>1.3496439176996597E-2</v>
      </c>
      <c r="AG197" s="15">
        <f t="shared" ref="AG197:AG260" si="36">K197/K$600</f>
        <v>0</v>
      </c>
    </row>
    <row r="198" spans="1:33" x14ac:dyDescent="0.25">
      <c r="A198" s="20">
        <v>43088</v>
      </c>
      <c r="B198" s="77">
        <v>43406</v>
      </c>
      <c r="C198" s="16" t="s">
        <v>1741</v>
      </c>
      <c r="D198" s="34" t="s">
        <v>152</v>
      </c>
      <c r="E198" s="34" t="s">
        <v>88</v>
      </c>
      <c r="F198" s="36"/>
      <c r="G198" s="36"/>
      <c r="H198" s="36"/>
      <c r="I198" s="36"/>
      <c r="J198" s="36">
        <v>231.54872924296163</v>
      </c>
      <c r="K198" s="36"/>
      <c r="L198" s="36"/>
      <c r="M198" s="36"/>
      <c r="N198" s="36"/>
      <c r="O198" s="36"/>
      <c r="P198" s="36"/>
      <c r="Q198" s="36"/>
      <c r="R198" s="36"/>
      <c r="S198" s="36">
        <v>250</v>
      </c>
      <c r="T198" s="36"/>
      <c r="U198" s="36"/>
      <c r="V198" s="36"/>
      <c r="W198" s="36"/>
      <c r="X198" s="36"/>
      <c r="Y198" s="12"/>
      <c r="AB198" s="15">
        <f t="shared" si="31"/>
        <v>0</v>
      </c>
      <c r="AC198" s="15">
        <f t="shared" si="32"/>
        <v>0</v>
      </c>
      <c r="AD198" s="15">
        <f t="shared" si="33"/>
        <v>0</v>
      </c>
      <c r="AE198" s="15">
        <f t="shared" si="34"/>
        <v>0</v>
      </c>
      <c r="AF198" s="15">
        <f t="shared" si="35"/>
        <v>4.6775707995453985E-3</v>
      </c>
      <c r="AG198" s="15">
        <f t="shared" si="36"/>
        <v>0</v>
      </c>
    </row>
    <row r="199" spans="1:33" x14ac:dyDescent="0.25">
      <c r="A199" s="20">
        <v>43171</v>
      </c>
      <c r="B199" s="77">
        <v>43290</v>
      </c>
      <c r="C199" s="16" t="s">
        <v>1720</v>
      </c>
      <c r="D199" s="34" t="s">
        <v>97</v>
      </c>
      <c r="E199" s="34" t="s">
        <v>20</v>
      </c>
      <c r="F199" s="36"/>
      <c r="G199" s="36"/>
      <c r="H199" s="36"/>
      <c r="I199" s="36"/>
      <c r="J199" s="36">
        <v>213.6586725177919</v>
      </c>
      <c r="K199" s="36"/>
      <c r="L199" s="36"/>
      <c r="M199" s="36">
        <v>213.6586725177919</v>
      </c>
      <c r="N199" s="36"/>
      <c r="O199" s="36"/>
      <c r="P199" s="36"/>
      <c r="Q199" s="36"/>
      <c r="R199" s="36"/>
      <c r="S199" s="36">
        <v>252</v>
      </c>
      <c r="T199" s="36"/>
      <c r="U199" s="36"/>
      <c r="V199" s="36">
        <v>252</v>
      </c>
      <c r="W199" s="36"/>
      <c r="X199" s="36"/>
      <c r="Y199" s="12"/>
      <c r="AB199" s="15">
        <f t="shared" si="31"/>
        <v>0</v>
      </c>
      <c r="AC199" s="15">
        <f t="shared" si="32"/>
        <v>0</v>
      </c>
      <c r="AD199" s="15">
        <f t="shared" si="33"/>
        <v>0</v>
      </c>
      <c r="AE199" s="15">
        <f t="shared" si="34"/>
        <v>0</v>
      </c>
      <c r="AF199" s="15">
        <f t="shared" si="35"/>
        <v>4.316169520369912E-3</v>
      </c>
      <c r="AG199" s="15">
        <f t="shared" si="36"/>
        <v>0</v>
      </c>
    </row>
    <row r="200" spans="1:33" x14ac:dyDescent="0.25">
      <c r="A200" s="20">
        <v>43298</v>
      </c>
      <c r="B200" s="77">
        <v>43427</v>
      </c>
      <c r="C200" s="16" t="s">
        <v>1754</v>
      </c>
      <c r="D200" s="34" t="s">
        <v>442</v>
      </c>
      <c r="E200" s="34" t="s">
        <v>29</v>
      </c>
      <c r="F200" s="36"/>
      <c r="G200" s="36"/>
      <c r="H200" s="36"/>
      <c r="I200" s="36"/>
      <c r="J200" s="36">
        <v>211.73549187478991</v>
      </c>
      <c r="K200" s="36"/>
      <c r="L200" s="36"/>
      <c r="M200" s="36"/>
      <c r="N200" s="36">
        <v>211.73549187478991</v>
      </c>
      <c r="O200" s="36"/>
      <c r="P200" s="36"/>
      <c r="Q200" s="36"/>
      <c r="R200" s="36"/>
      <c r="S200" s="36">
        <v>200</v>
      </c>
      <c r="T200" s="36"/>
      <c r="U200" s="36"/>
      <c r="V200" s="36"/>
      <c r="W200" s="36">
        <v>200</v>
      </c>
      <c r="X200" s="36"/>
      <c r="Y200" s="12"/>
      <c r="AB200" s="15">
        <f t="shared" si="31"/>
        <v>0</v>
      </c>
      <c r="AC200" s="15">
        <f t="shared" si="32"/>
        <v>0</v>
      </c>
      <c r="AD200" s="15">
        <f t="shared" si="33"/>
        <v>0</v>
      </c>
      <c r="AE200" s="15">
        <f t="shared" si="34"/>
        <v>0</v>
      </c>
      <c r="AF200" s="15">
        <f t="shared" si="35"/>
        <v>4.2773188920491763E-3</v>
      </c>
      <c r="AG200" s="15">
        <f t="shared" si="36"/>
        <v>0</v>
      </c>
    </row>
    <row r="201" spans="1:33" x14ac:dyDescent="0.25">
      <c r="A201" s="20">
        <v>43192</v>
      </c>
      <c r="B201" s="77">
        <v>43403</v>
      </c>
      <c r="C201" s="16" t="s">
        <v>1571</v>
      </c>
      <c r="D201" s="34" t="s">
        <v>149</v>
      </c>
      <c r="E201" s="34" t="s">
        <v>76</v>
      </c>
      <c r="F201" s="36"/>
      <c r="G201" s="36"/>
      <c r="H201" s="36"/>
      <c r="I201" s="36"/>
      <c r="J201" s="36">
        <v>181.2535882314489</v>
      </c>
      <c r="K201" s="36"/>
      <c r="L201" s="36">
        <v>422.92503920671408</v>
      </c>
      <c r="M201" s="36"/>
      <c r="N201" s="36"/>
      <c r="O201" s="36"/>
      <c r="P201" s="36"/>
      <c r="Q201" s="36"/>
      <c r="R201" s="36"/>
      <c r="S201" s="36">
        <v>300</v>
      </c>
      <c r="T201" s="36"/>
      <c r="U201" s="36">
        <v>700</v>
      </c>
      <c r="V201" s="36"/>
      <c r="W201" s="36"/>
      <c r="X201" s="36"/>
      <c r="Y201" s="12"/>
      <c r="AB201" s="15">
        <f t="shared" si="31"/>
        <v>0</v>
      </c>
      <c r="AC201" s="15">
        <f t="shared" si="32"/>
        <v>0</v>
      </c>
      <c r="AD201" s="15">
        <f t="shared" si="33"/>
        <v>0</v>
      </c>
      <c r="AE201" s="15">
        <f t="shared" si="34"/>
        <v>0</v>
      </c>
      <c r="AF201" s="15">
        <f t="shared" si="35"/>
        <v>3.6615467266703744E-3</v>
      </c>
      <c r="AG201" s="15">
        <f t="shared" si="36"/>
        <v>0</v>
      </c>
    </row>
    <row r="202" spans="1:33" x14ac:dyDescent="0.25">
      <c r="A202" s="20">
        <v>43262</v>
      </c>
      <c r="B202" s="77">
        <v>43369</v>
      </c>
      <c r="C202" s="16" t="s">
        <v>1652</v>
      </c>
      <c r="D202" s="34" t="s">
        <v>280</v>
      </c>
      <c r="E202" s="34" t="s">
        <v>35</v>
      </c>
      <c r="F202" s="36"/>
      <c r="G202" s="36"/>
      <c r="H202" s="36"/>
      <c r="I202" s="36"/>
      <c r="J202" s="36">
        <v>177.56846256710466</v>
      </c>
      <c r="K202" s="36">
        <v>177.56846256710466</v>
      </c>
      <c r="L202" s="36"/>
      <c r="M202" s="36"/>
      <c r="N202" s="36"/>
      <c r="O202" s="36"/>
      <c r="P202" s="36"/>
      <c r="Q202" s="36"/>
      <c r="R202" s="36"/>
      <c r="S202" s="36">
        <v>250</v>
      </c>
      <c r="T202" s="36">
        <v>250</v>
      </c>
      <c r="U202" s="36"/>
      <c r="V202" s="36"/>
      <c r="W202" s="36"/>
      <c r="X202" s="36"/>
      <c r="Y202" s="12"/>
      <c r="AB202" s="15">
        <f t="shared" si="31"/>
        <v>0</v>
      </c>
      <c r="AC202" s="15">
        <f t="shared" si="32"/>
        <v>0</v>
      </c>
      <c r="AD202" s="15">
        <f t="shared" si="33"/>
        <v>0</v>
      </c>
      <c r="AE202" s="15">
        <f t="shared" si="34"/>
        <v>0</v>
      </c>
      <c r="AF202" s="15">
        <f t="shared" si="35"/>
        <v>3.587102629064877E-3</v>
      </c>
      <c r="AG202" s="15">
        <f t="shared" si="36"/>
        <v>3.6090498728103822E-3</v>
      </c>
    </row>
    <row r="203" spans="1:33" x14ac:dyDescent="0.25">
      <c r="A203" s="20">
        <v>43280</v>
      </c>
      <c r="B203" s="77">
        <v>43404</v>
      </c>
      <c r="C203" s="16" t="s">
        <v>1694</v>
      </c>
      <c r="D203" s="34" t="s">
        <v>358</v>
      </c>
      <c r="E203" s="34" t="s">
        <v>25</v>
      </c>
      <c r="F203" s="36"/>
      <c r="G203" s="36"/>
      <c r="H203" s="36"/>
      <c r="I203" s="36"/>
      <c r="J203" s="36">
        <v>117.26888780757596</v>
      </c>
      <c r="K203" s="36"/>
      <c r="L203" s="36"/>
      <c r="M203" s="36"/>
      <c r="N203" s="36"/>
      <c r="O203" s="36"/>
      <c r="P203" s="36"/>
      <c r="Q203" s="36"/>
      <c r="R203" s="36"/>
      <c r="S203" s="36">
        <v>100</v>
      </c>
      <c r="T203" s="36"/>
      <c r="U203" s="36"/>
      <c r="V203" s="36"/>
      <c r="W203" s="36"/>
      <c r="X203" s="36"/>
      <c r="Y203" s="12"/>
      <c r="AB203" s="15">
        <f t="shared" si="31"/>
        <v>0</v>
      </c>
      <c r="AC203" s="15">
        <f t="shared" si="32"/>
        <v>0</v>
      </c>
      <c r="AD203" s="15">
        <f t="shared" si="33"/>
        <v>0</v>
      </c>
      <c r="AE203" s="15">
        <f t="shared" si="34"/>
        <v>0</v>
      </c>
      <c r="AF203" s="15">
        <f t="shared" si="35"/>
        <v>2.3689766171349287E-3</v>
      </c>
      <c r="AG203" s="15">
        <f t="shared" si="36"/>
        <v>0</v>
      </c>
    </row>
    <row r="204" spans="1:33" x14ac:dyDescent="0.25">
      <c r="A204" s="20">
        <v>43231</v>
      </c>
      <c r="B204" s="77">
        <v>43382</v>
      </c>
      <c r="C204" s="16" t="s">
        <v>1663</v>
      </c>
      <c r="D204" s="34" t="s">
        <v>140</v>
      </c>
      <c r="E204" s="34" t="s">
        <v>101</v>
      </c>
      <c r="F204" s="36"/>
      <c r="G204" s="36"/>
      <c r="H204" s="36"/>
      <c r="I204" s="36"/>
      <c r="J204" s="36">
        <v>101.98244060733327</v>
      </c>
      <c r="K204" s="36"/>
      <c r="L204" s="36"/>
      <c r="M204" s="36"/>
      <c r="N204" s="36"/>
      <c r="O204" s="36"/>
      <c r="P204" s="36"/>
      <c r="Q204" s="36"/>
      <c r="R204" s="36"/>
      <c r="S204" s="36">
        <v>100</v>
      </c>
      <c r="T204" s="36"/>
      <c r="U204" s="36"/>
      <c r="V204" s="36"/>
      <c r="W204" s="36"/>
      <c r="X204" s="36"/>
      <c r="Y204" s="12"/>
      <c r="AB204" s="15">
        <f t="shared" si="31"/>
        <v>0</v>
      </c>
      <c r="AC204" s="15">
        <f t="shared" si="32"/>
        <v>0</v>
      </c>
      <c r="AD204" s="15">
        <f t="shared" si="33"/>
        <v>0</v>
      </c>
      <c r="AE204" s="15">
        <f t="shared" si="34"/>
        <v>0</v>
      </c>
      <c r="AF204" s="15">
        <f t="shared" si="35"/>
        <v>2.0601714715121257E-3</v>
      </c>
      <c r="AG204" s="15">
        <f t="shared" si="36"/>
        <v>0</v>
      </c>
    </row>
    <row r="205" spans="1:33" x14ac:dyDescent="0.25">
      <c r="A205" s="20">
        <v>43206</v>
      </c>
      <c r="B205" s="77">
        <v>43434</v>
      </c>
      <c r="C205" s="16" t="s">
        <v>1761</v>
      </c>
      <c r="D205" s="34" t="s">
        <v>163</v>
      </c>
      <c r="E205" s="34" t="s">
        <v>101</v>
      </c>
      <c r="F205" s="36"/>
      <c r="G205" s="36"/>
      <c r="H205" s="36"/>
      <c r="I205" s="36"/>
      <c r="J205" s="36">
        <v>90.211876263146422</v>
      </c>
      <c r="K205" s="36"/>
      <c r="L205" s="36">
        <v>256.4847462383575</v>
      </c>
      <c r="M205" s="36"/>
      <c r="N205" s="36"/>
      <c r="O205" s="36"/>
      <c r="P205" s="36"/>
      <c r="Q205" s="36"/>
      <c r="R205" s="36"/>
      <c r="S205" s="36">
        <v>102</v>
      </c>
      <c r="T205" s="36"/>
      <c r="U205" s="36">
        <v>290</v>
      </c>
      <c r="V205" s="36"/>
      <c r="W205" s="36"/>
      <c r="X205" s="36"/>
      <c r="Y205" s="12"/>
      <c r="AB205" s="15">
        <f t="shared" si="31"/>
        <v>0</v>
      </c>
      <c r="AC205" s="15">
        <f t="shared" si="32"/>
        <v>0</v>
      </c>
      <c r="AD205" s="15">
        <f t="shared" si="33"/>
        <v>0</v>
      </c>
      <c r="AE205" s="15">
        <f t="shared" si="34"/>
        <v>0</v>
      </c>
      <c r="AF205" s="15">
        <f t="shared" si="35"/>
        <v>1.8223915093825681E-3</v>
      </c>
      <c r="AG205" s="15">
        <f t="shared" si="36"/>
        <v>0</v>
      </c>
    </row>
    <row r="206" spans="1:33" x14ac:dyDescent="0.25">
      <c r="A206" s="20">
        <v>43280</v>
      </c>
      <c r="B206" s="77">
        <v>43392</v>
      </c>
      <c r="C206" s="16" t="s">
        <v>1702</v>
      </c>
      <c r="D206" s="34" t="s">
        <v>348</v>
      </c>
      <c r="E206" s="34" t="s">
        <v>105</v>
      </c>
      <c r="F206" s="36"/>
      <c r="G206" s="36"/>
      <c r="H206" s="36"/>
      <c r="I206" s="36"/>
      <c r="J206" s="36">
        <v>51.206413444312908</v>
      </c>
      <c r="K206" s="36"/>
      <c r="L206" s="36">
        <v>104.50288458023043</v>
      </c>
      <c r="M206" s="36"/>
      <c r="N206" s="36"/>
      <c r="O206" s="36"/>
      <c r="P206" s="36"/>
      <c r="Q206" s="36"/>
      <c r="R206" s="36"/>
      <c r="S206" s="36">
        <v>49</v>
      </c>
      <c r="T206" s="36"/>
      <c r="U206" s="36">
        <v>100</v>
      </c>
      <c r="V206" s="36"/>
      <c r="W206" s="36"/>
      <c r="X206" s="36"/>
      <c r="Y206" s="12"/>
      <c r="AB206" s="15">
        <f t="shared" si="31"/>
        <v>0</v>
      </c>
      <c r="AC206" s="15">
        <f t="shared" si="32"/>
        <v>0</v>
      </c>
      <c r="AD206" s="15">
        <f t="shared" si="33"/>
        <v>0</v>
      </c>
      <c r="AE206" s="15">
        <f t="shared" si="34"/>
        <v>0</v>
      </c>
      <c r="AF206" s="15">
        <f t="shared" si="35"/>
        <v>1.0344329034310505E-3</v>
      </c>
      <c r="AG206" s="15">
        <f t="shared" si="36"/>
        <v>0</v>
      </c>
    </row>
    <row r="207" spans="1:33" x14ac:dyDescent="0.25">
      <c r="A207" s="20">
        <v>43342</v>
      </c>
      <c r="B207" s="77">
        <v>43378</v>
      </c>
      <c r="C207" s="16" t="s">
        <v>1751</v>
      </c>
      <c r="D207" s="34" t="s">
        <v>1216</v>
      </c>
      <c r="E207" s="34" t="s">
        <v>1217</v>
      </c>
      <c r="F207" s="36"/>
      <c r="G207" s="36"/>
      <c r="H207" s="36"/>
      <c r="I207" s="36"/>
      <c r="J207" s="36">
        <v>47.329752236179942</v>
      </c>
      <c r="K207" s="36"/>
      <c r="L207" s="36"/>
      <c r="M207" s="36"/>
      <c r="N207" s="36"/>
      <c r="O207" s="36"/>
      <c r="P207" s="36"/>
      <c r="Q207" s="36"/>
      <c r="R207" s="36"/>
      <c r="S207" s="36">
        <v>40</v>
      </c>
      <c r="T207" s="36"/>
      <c r="U207" s="36"/>
      <c r="V207" s="36"/>
      <c r="W207" s="36"/>
      <c r="X207" s="36"/>
      <c r="Y207" s="12"/>
      <c r="AB207" s="15">
        <f t="shared" si="31"/>
        <v>0</v>
      </c>
      <c r="AC207" s="15">
        <f t="shared" si="32"/>
        <v>0</v>
      </c>
      <c r="AD207" s="15">
        <f t="shared" si="33"/>
        <v>0</v>
      </c>
      <c r="AE207" s="15">
        <f t="shared" si="34"/>
        <v>0</v>
      </c>
      <c r="AF207" s="15">
        <f t="shared" si="35"/>
        <v>9.5611955087593456E-4</v>
      </c>
      <c r="AG207" s="15">
        <f t="shared" si="36"/>
        <v>0</v>
      </c>
    </row>
    <row r="208" spans="1:33" x14ac:dyDescent="0.25">
      <c r="A208" s="20">
        <v>43265</v>
      </c>
      <c r="B208" s="77">
        <v>43378</v>
      </c>
      <c r="C208" s="16" t="s">
        <v>1746</v>
      </c>
      <c r="D208" s="34" t="s">
        <v>305</v>
      </c>
      <c r="E208" s="34" t="s">
        <v>306</v>
      </c>
      <c r="F208" s="36"/>
      <c r="G208" s="36"/>
      <c r="H208" s="36"/>
      <c r="I208" s="36"/>
      <c r="J208" s="36">
        <v>46.871158820172667</v>
      </c>
      <c r="K208" s="36"/>
      <c r="L208" s="36"/>
      <c r="M208" s="36"/>
      <c r="N208" s="36"/>
      <c r="O208" s="36"/>
      <c r="P208" s="36"/>
      <c r="Q208" s="36"/>
      <c r="R208" s="36"/>
      <c r="S208" s="36">
        <v>40</v>
      </c>
      <c r="T208" s="36"/>
      <c r="U208" s="36"/>
      <c r="V208" s="36"/>
      <c r="W208" s="36"/>
      <c r="X208" s="36"/>
      <c r="Y208" s="12"/>
      <c r="AB208" s="15">
        <f t="shared" si="31"/>
        <v>0</v>
      </c>
      <c r="AC208" s="15">
        <f t="shared" si="32"/>
        <v>0</v>
      </c>
      <c r="AD208" s="15">
        <f t="shared" si="33"/>
        <v>0</v>
      </c>
      <c r="AE208" s="15">
        <f t="shared" si="34"/>
        <v>0</v>
      </c>
      <c r="AF208" s="15">
        <f t="shared" si="35"/>
        <v>9.4685539650725056E-4</v>
      </c>
      <c r="AG208" s="15">
        <f t="shared" si="36"/>
        <v>0</v>
      </c>
    </row>
    <row r="209" spans="1:33" x14ac:dyDescent="0.25">
      <c r="A209" s="20">
        <v>43271</v>
      </c>
      <c r="B209" s="77">
        <v>43378</v>
      </c>
      <c r="C209" s="16" t="s">
        <v>1731</v>
      </c>
      <c r="D209" s="34" t="s">
        <v>326</v>
      </c>
      <c r="E209" s="34" t="s">
        <v>58</v>
      </c>
      <c r="F209" s="36"/>
      <c r="G209" s="36"/>
      <c r="H209" s="36"/>
      <c r="I209" s="36"/>
      <c r="J209" s="36">
        <v>42.1840429381554</v>
      </c>
      <c r="K209" s="36"/>
      <c r="L209" s="36"/>
      <c r="M209" s="36"/>
      <c r="N209" s="36"/>
      <c r="O209" s="36"/>
      <c r="P209" s="36"/>
      <c r="Q209" s="36"/>
      <c r="R209" s="36"/>
      <c r="S209" s="36">
        <v>36</v>
      </c>
      <c r="T209" s="36"/>
      <c r="U209" s="36"/>
      <c r="V209" s="36"/>
      <c r="W209" s="36"/>
      <c r="X209" s="36"/>
      <c r="Y209" s="12"/>
      <c r="AB209" s="15">
        <f t="shared" si="31"/>
        <v>0</v>
      </c>
      <c r="AC209" s="15">
        <f t="shared" si="32"/>
        <v>0</v>
      </c>
      <c r="AD209" s="15">
        <f t="shared" si="33"/>
        <v>0</v>
      </c>
      <c r="AE209" s="15">
        <f t="shared" si="34"/>
        <v>0</v>
      </c>
      <c r="AF209" s="15">
        <f t="shared" si="35"/>
        <v>8.5216985685652546E-4</v>
      </c>
      <c r="AG209" s="15">
        <f t="shared" si="36"/>
        <v>0</v>
      </c>
    </row>
    <row r="210" spans="1:33" x14ac:dyDescent="0.25">
      <c r="A210" s="20">
        <v>43280</v>
      </c>
      <c r="B210" s="77">
        <v>43425</v>
      </c>
      <c r="C210" s="16" t="s">
        <v>1671</v>
      </c>
      <c r="D210" s="34" t="s">
        <v>367</v>
      </c>
      <c r="E210" s="34" t="s">
        <v>16</v>
      </c>
      <c r="F210" s="36"/>
      <c r="G210" s="36"/>
      <c r="H210" s="36"/>
      <c r="I210" s="36"/>
      <c r="J210" s="36">
        <v>35.534438406049837</v>
      </c>
      <c r="K210" s="36"/>
      <c r="L210" s="36"/>
      <c r="M210" s="36"/>
      <c r="N210" s="36"/>
      <c r="O210" s="36"/>
      <c r="P210" s="36"/>
      <c r="Q210" s="36"/>
      <c r="R210" s="36"/>
      <c r="S210" s="36">
        <v>36</v>
      </c>
      <c r="T210" s="36"/>
      <c r="U210" s="36"/>
      <c r="V210" s="36"/>
      <c r="W210" s="36"/>
      <c r="X210" s="36"/>
      <c r="Y210" s="12"/>
      <c r="AB210" s="15">
        <f t="shared" si="31"/>
        <v>0</v>
      </c>
      <c r="AC210" s="15">
        <f t="shared" si="32"/>
        <v>0</v>
      </c>
      <c r="AD210" s="15">
        <f t="shared" si="33"/>
        <v>0</v>
      </c>
      <c r="AE210" s="15">
        <f t="shared" si="34"/>
        <v>0</v>
      </c>
      <c r="AF210" s="15">
        <f t="shared" si="35"/>
        <v>7.178396185106064E-4</v>
      </c>
      <c r="AG210" s="15">
        <f t="shared" si="36"/>
        <v>0</v>
      </c>
    </row>
    <row r="211" spans="1:33" x14ac:dyDescent="0.25">
      <c r="A211" s="20">
        <v>43271</v>
      </c>
      <c r="B211" s="77">
        <v>43378</v>
      </c>
      <c r="C211" s="16" t="s">
        <v>1694</v>
      </c>
      <c r="D211" s="34" t="s">
        <v>328</v>
      </c>
      <c r="E211" s="34" t="s">
        <v>329</v>
      </c>
      <c r="F211" s="36"/>
      <c r="G211" s="36"/>
      <c r="H211" s="36"/>
      <c r="I211" s="36"/>
      <c r="J211" s="36">
        <v>25.845014659267438</v>
      </c>
      <c r="K211" s="36"/>
      <c r="L211" s="36"/>
      <c r="M211" s="36"/>
      <c r="N211" s="36"/>
      <c r="O211" s="36"/>
      <c r="P211" s="36"/>
      <c r="Q211" s="36"/>
      <c r="R211" s="36"/>
      <c r="S211" s="36">
        <v>24</v>
      </c>
      <c r="T211" s="36"/>
      <c r="U211" s="36"/>
      <c r="V211" s="36"/>
      <c r="W211" s="36"/>
      <c r="X211" s="36"/>
      <c r="Y211" s="12"/>
      <c r="AB211" s="15">
        <f t="shared" si="31"/>
        <v>0</v>
      </c>
      <c r="AC211" s="15">
        <f t="shared" si="32"/>
        <v>0</v>
      </c>
      <c r="AD211" s="15">
        <f t="shared" si="33"/>
        <v>0</v>
      </c>
      <c r="AE211" s="15">
        <f t="shared" si="34"/>
        <v>0</v>
      </c>
      <c r="AF211" s="15">
        <f t="shared" si="35"/>
        <v>5.2210127120655273E-4</v>
      </c>
      <c r="AG211" s="15">
        <f t="shared" si="36"/>
        <v>0</v>
      </c>
    </row>
    <row r="212" spans="1:33" x14ac:dyDescent="0.25">
      <c r="A212" s="20">
        <v>43026</v>
      </c>
      <c r="B212" s="77">
        <v>43396</v>
      </c>
      <c r="C212" s="16" t="s">
        <v>1644</v>
      </c>
      <c r="D212" s="34" t="s">
        <v>146</v>
      </c>
      <c r="E212" s="34" t="s">
        <v>51</v>
      </c>
      <c r="F212" s="36"/>
      <c r="G212" s="36"/>
      <c r="H212" s="36"/>
      <c r="I212" s="36"/>
      <c r="J212" s="36">
        <v>20.695665730957117</v>
      </c>
      <c r="K212" s="36"/>
      <c r="L212" s="36"/>
      <c r="M212" s="36"/>
      <c r="N212" s="36">
        <v>20.695665730957117</v>
      </c>
      <c r="O212" s="36"/>
      <c r="P212" s="36"/>
      <c r="Q212" s="36"/>
      <c r="R212" s="36"/>
      <c r="S212" s="36">
        <v>24</v>
      </c>
      <c r="T212" s="36"/>
      <c r="U212" s="36"/>
      <c r="V212" s="36"/>
      <c r="W212" s="36">
        <v>24</v>
      </c>
      <c r="X212" s="36"/>
      <c r="Y212" s="12"/>
      <c r="AB212" s="15">
        <f t="shared" si="31"/>
        <v>0</v>
      </c>
      <c r="AC212" s="15">
        <f t="shared" si="32"/>
        <v>0</v>
      </c>
      <c r="AD212" s="15">
        <f t="shared" si="33"/>
        <v>0</v>
      </c>
      <c r="AE212" s="15">
        <f t="shared" si="34"/>
        <v>0</v>
      </c>
      <c r="AF212" s="15">
        <f t="shared" si="35"/>
        <v>4.1807805215247142E-4</v>
      </c>
      <c r="AG212" s="15">
        <f t="shared" si="36"/>
        <v>0</v>
      </c>
    </row>
    <row r="213" spans="1:33" x14ac:dyDescent="0.25">
      <c r="A213" s="20">
        <v>43277</v>
      </c>
      <c r="B213" s="77">
        <v>43378</v>
      </c>
      <c r="C213" s="16" t="s">
        <v>1718</v>
      </c>
      <c r="D213" s="34" t="s">
        <v>344</v>
      </c>
      <c r="E213" s="34" t="s">
        <v>345</v>
      </c>
      <c r="F213" s="36"/>
      <c r="G213" s="36"/>
      <c r="H213" s="36"/>
      <c r="I213" s="36"/>
      <c r="J213" s="36">
        <v>18.005251023714408</v>
      </c>
      <c r="K213" s="36"/>
      <c r="L213" s="36"/>
      <c r="M213" s="36"/>
      <c r="N213" s="36"/>
      <c r="O213" s="36"/>
      <c r="P213" s="36"/>
      <c r="Q213" s="36"/>
      <c r="R213" s="36"/>
      <c r="S213" s="36">
        <v>15</v>
      </c>
      <c r="T213" s="36"/>
      <c r="U213" s="36"/>
      <c r="V213" s="36"/>
      <c r="W213" s="36"/>
      <c r="X213" s="36"/>
      <c r="Y213" s="12"/>
      <c r="AB213" s="15">
        <f t="shared" si="31"/>
        <v>0</v>
      </c>
      <c r="AC213" s="15">
        <f t="shared" si="32"/>
        <v>0</v>
      </c>
      <c r="AD213" s="15">
        <f t="shared" si="33"/>
        <v>0</v>
      </c>
      <c r="AE213" s="15">
        <f t="shared" si="34"/>
        <v>0</v>
      </c>
      <c r="AF213" s="15">
        <f t="shared" si="35"/>
        <v>3.6372834652285816E-4</v>
      </c>
      <c r="AG213" s="15">
        <f t="shared" si="36"/>
        <v>0</v>
      </c>
    </row>
    <row r="214" spans="1:33" x14ac:dyDescent="0.25">
      <c r="A214" s="20">
        <v>43332</v>
      </c>
      <c r="B214" s="77">
        <v>43430</v>
      </c>
      <c r="C214" s="16" t="s">
        <v>1643</v>
      </c>
      <c r="D214" s="34" t="s">
        <v>814</v>
      </c>
      <c r="E214" s="34" t="s">
        <v>38</v>
      </c>
      <c r="F214" s="36"/>
      <c r="G214" s="36"/>
      <c r="H214" s="36"/>
      <c r="I214" s="36"/>
      <c r="J214" s="36">
        <v>16.427835257860796</v>
      </c>
      <c r="K214" s="36"/>
      <c r="L214" s="36"/>
      <c r="M214" s="36"/>
      <c r="N214" s="36"/>
      <c r="O214" s="36"/>
      <c r="P214" s="36"/>
      <c r="Q214" s="36"/>
      <c r="R214" s="36"/>
      <c r="S214" s="36">
        <v>16</v>
      </c>
      <c r="T214" s="36"/>
      <c r="U214" s="36"/>
      <c r="V214" s="36"/>
      <c r="W214" s="36"/>
      <c r="X214" s="36"/>
      <c r="Y214" s="12"/>
      <c r="AB214" s="15">
        <f t="shared" si="31"/>
        <v>0</v>
      </c>
      <c r="AC214" s="15">
        <f t="shared" si="32"/>
        <v>0</v>
      </c>
      <c r="AD214" s="15">
        <f t="shared" si="33"/>
        <v>0</v>
      </c>
      <c r="AE214" s="15">
        <f t="shared" si="34"/>
        <v>0</v>
      </c>
      <c r="AF214" s="15">
        <f t="shared" si="35"/>
        <v>3.3186259649597185E-4</v>
      </c>
      <c r="AG214" s="15">
        <f t="shared" si="36"/>
        <v>0</v>
      </c>
    </row>
    <row r="215" spans="1:33" x14ac:dyDescent="0.25">
      <c r="A215" s="20">
        <v>43277</v>
      </c>
      <c r="B215" s="77">
        <v>43378</v>
      </c>
      <c r="C215" s="16" t="s">
        <v>1730</v>
      </c>
      <c r="D215" s="34" t="s">
        <v>339</v>
      </c>
      <c r="E215" s="34" t="s">
        <v>340</v>
      </c>
      <c r="F215" s="36"/>
      <c r="G215" s="36"/>
      <c r="H215" s="36"/>
      <c r="I215" s="36"/>
      <c r="J215" s="36">
        <v>16.071515452883709</v>
      </c>
      <c r="K215" s="36"/>
      <c r="L215" s="36"/>
      <c r="M215" s="36"/>
      <c r="N215" s="36"/>
      <c r="O215" s="36"/>
      <c r="P215" s="36"/>
      <c r="Q215" s="36"/>
      <c r="R215" s="36"/>
      <c r="S215" s="36">
        <v>12</v>
      </c>
      <c r="T215" s="36"/>
      <c r="U215" s="36"/>
      <c r="V215" s="36"/>
      <c r="W215" s="36"/>
      <c r="X215" s="36"/>
      <c r="Y215" s="12"/>
      <c r="AB215" s="15">
        <f t="shared" si="31"/>
        <v>0</v>
      </c>
      <c r="AC215" s="15">
        <f t="shared" si="32"/>
        <v>0</v>
      </c>
      <c r="AD215" s="15">
        <f t="shared" si="33"/>
        <v>0</v>
      </c>
      <c r="AE215" s="15">
        <f t="shared" si="34"/>
        <v>0</v>
      </c>
      <c r="AF215" s="15">
        <f t="shared" si="35"/>
        <v>3.2466449560157368E-4</v>
      </c>
      <c r="AG215" s="15">
        <f t="shared" si="36"/>
        <v>0</v>
      </c>
    </row>
    <row r="216" spans="1:33" x14ac:dyDescent="0.25">
      <c r="A216" s="20">
        <v>43265</v>
      </c>
      <c r="B216" s="77">
        <v>43378</v>
      </c>
      <c r="C216" s="16" t="s">
        <v>1601</v>
      </c>
      <c r="D216" s="34" t="s">
        <v>303</v>
      </c>
      <c r="E216" s="34" t="s">
        <v>304</v>
      </c>
      <c r="F216" s="36"/>
      <c r="G216" s="36"/>
      <c r="H216" s="36"/>
      <c r="I216" s="36"/>
      <c r="J216" s="36">
        <v>16.037484909711743</v>
      </c>
      <c r="K216" s="36"/>
      <c r="L216" s="36"/>
      <c r="M216" s="36"/>
      <c r="N216" s="36"/>
      <c r="O216" s="36"/>
      <c r="P216" s="36"/>
      <c r="Q216" s="36"/>
      <c r="R216" s="36"/>
      <c r="S216" s="36">
        <v>26</v>
      </c>
      <c r="T216" s="36"/>
      <c r="U216" s="36"/>
      <c r="V216" s="36"/>
      <c r="W216" s="36"/>
      <c r="X216" s="36"/>
      <c r="Y216" s="12"/>
      <c r="AB216" s="15">
        <f t="shared" si="31"/>
        <v>0</v>
      </c>
      <c r="AC216" s="15">
        <f t="shared" si="32"/>
        <v>0</v>
      </c>
      <c r="AD216" s="15">
        <f t="shared" si="33"/>
        <v>0</v>
      </c>
      <c r="AE216" s="15">
        <f t="shared" si="34"/>
        <v>0</v>
      </c>
      <c r="AF216" s="15">
        <f t="shared" si="35"/>
        <v>3.239770365273896E-4</v>
      </c>
      <c r="AG216" s="15">
        <f t="shared" si="36"/>
        <v>0</v>
      </c>
    </row>
    <row r="217" spans="1:33" x14ac:dyDescent="0.25">
      <c r="A217" s="20">
        <v>43277</v>
      </c>
      <c r="B217" s="77">
        <v>43378</v>
      </c>
      <c r="C217" s="16" t="s">
        <v>1672</v>
      </c>
      <c r="D217" s="34" t="s">
        <v>341</v>
      </c>
      <c r="E217" s="34" t="s">
        <v>101</v>
      </c>
      <c r="F217" s="36"/>
      <c r="G217" s="36"/>
      <c r="H217" s="36"/>
      <c r="I217" s="36"/>
      <c r="J217" s="36">
        <v>14.827853784235398</v>
      </c>
      <c r="K217" s="36"/>
      <c r="L217" s="36"/>
      <c r="M217" s="36"/>
      <c r="N217" s="36"/>
      <c r="O217" s="36"/>
      <c r="P217" s="36"/>
      <c r="Q217" s="36"/>
      <c r="R217" s="36"/>
      <c r="S217" s="36">
        <v>12</v>
      </c>
      <c r="T217" s="36"/>
      <c r="U217" s="36"/>
      <c r="V217" s="36"/>
      <c r="W217" s="36"/>
      <c r="X217" s="36"/>
      <c r="Y217" s="12"/>
      <c r="AB217" s="15">
        <f t="shared" si="31"/>
        <v>0</v>
      </c>
      <c r="AC217" s="15">
        <f t="shared" si="32"/>
        <v>0</v>
      </c>
      <c r="AD217" s="15">
        <f t="shared" si="33"/>
        <v>0</v>
      </c>
      <c r="AE217" s="15">
        <f t="shared" si="34"/>
        <v>0</v>
      </c>
      <c r="AF217" s="15">
        <f t="shared" si="35"/>
        <v>2.9954099125411855E-4</v>
      </c>
      <c r="AG217" s="15">
        <f t="shared" si="36"/>
        <v>0</v>
      </c>
    </row>
    <row r="218" spans="1:33" x14ac:dyDescent="0.25">
      <c r="A218" s="20">
        <v>43305</v>
      </c>
      <c r="B218" s="77">
        <v>43381</v>
      </c>
      <c r="C218" s="16" t="s">
        <v>1757</v>
      </c>
      <c r="D218" s="34" t="s">
        <v>464</v>
      </c>
      <c r="E218" s="34" t="s">
        <v>95</v>
      </c>
      <c r="F218" s="36"/>
      <c r="G218" s="36"/>
      <c r="H218" s="36"/>
      <c r="I218" s="36"/>
      <c r="J218" s="36">
        <v>14.784178220806131</v>
      </c>
      <c r="K218" s="36"/>
      <c r="L218" s="36"/>
      <c r="M218" s="36"/>
      <c r="N218" s="36"/>
      <c r="O218" s="36"/>
      <c r="P218" s="36"/>
      <c r="Q218" s="36"/>
      <c r="R218" s="36"/>
      <c r="S218" s="36">
        <v>12</v>
      </c>
      <c r="T218" s="36"/>
      <c r="U218" s="36"/>
      <c r="V218" s="36"/>
      <c r="W218" s="36"/>
      <c r="X218" s="36"/>
      <c r="Y218" s="12"/>
      <c r="AB218" s="15">
        <f t="shared" si="31"/>
        <v>0</v>
      </c>
      <c r="AC218" s="15">
        <f t="shared" si="32"/>
        <v>0</v>
      </c>
      <c r="AD218" s="15">
        <f t="shared" si="33"/>
        <v>0</v>
      </c>
      <c r="AE218" s="15">
        <f t="shared" si="34"/>
        <v>0</v>
      </c>
      <c r="AF218" s="15">
        <f t="shared" si="35"/>
        <v>2.9865869083805342E-4</v>
      </c>
      <c r="AG218" s="15">
        <f t="shared" si="36"/>
        <v>0</v>
      </c>
    </row>
    <row r="219" spans="1:33" x14ac:dyDescent="0.25">
      <c r="A219" s="20">
        <v>43277</v>
      </c>
      <c r="B219" s="77">
        <v>43378</v>
      </c>
      <c r="C219" s="16" t="s">
        <v>1672</v>
      </c>
      <c r="D219" s="34" t="s">
        <v>342</v>
      </c>
      <c r="E219" s="34" t="s">
        <v>343</v>
      </c>
      <c r="F219" s="36"/>
      <c r="G219" s="36"/>
      <c r="H219" s="36"/>
      <c r="I219" s="36"/>
      <c r="J219" s="36">
        <v>13.293749618782471</v>
      </c>
      <c r="K219" s="36"/>
      <c r="L219" s="36"/>
      <c r="M219" s="36"/>
      <c r="N219" s="36"/>
      <c r="O219" s="36"/>
      <c r="P219" s="36"/>
      <c r="Q219" s="36"/>
      <c r="R219" s="36"/>
      <c r="S219" s="36">
        <v>12</v>
      </c>
      <c r="T219" s="36"/>
      <c r="U219" s="36"/>
      <c r="V219" s="36"/>
      <c r="W219" s="36"/>
      <c r="X219" s="36"/>
      <c r="Y219" s="12"/>
      <c r="AB219" s="15">
        <f t="shared" si="31"/>
        <v>0</v>
      </c>
      <c r="AC219" s="15">
        <f t="shared" si="32"/>
        <v>0</v>
      </c>
      <c r="AD219" s="15">
        <f t="shared" si="33"/>
        <v>0</v>
      </c>
      <c r="AE219" s="15">
        <f t="shared" si="34"/>
        <v>0</v>
      </c>
      <c r="AF219" s="15">
        <f t="shared" si="35"/>
        <v>2.6855018913983015E-4</v>
      </c>
      <c r="AG219" s="15">
        <f t="shared" si="36"/>
        <v>0</v>
      </c>
    </row>
    <row r="220" spans="1:33" x14ac:dyDescent="0.25">
      <c r="A220" s="20">
        <v>43332</v>
      </c>
      <c r="B220" s="77">
        <v>43378</v>
      </c>
      <c r="C220" s="16" t="s">
        <v>1760</v>
      </c>
      <c r="D220" s="34" t="s">
        <v>810</v>
      </c>
      <c r="E220" s="34" t="s">
        <v>811</v>
      </c>
      <c r="F220" s="36"/>
      <c r="G220" s="36"/>
      <c r="H220" s="36"/>
      <c r="I220" s="36"/>
      <c r="J220" s="36">
        <v>12.356544820196165</v>
      </c>
      <c r="K220" s="36"/>
      <c r="L220" s="36"/>
      <c r="M220" s="36"/>
      <c r="N220" s="36"/>
      <c r="O220" s="36"/>
      <c r="P220" s="36"/>
      <c r="Q220" s="36"/>
      <c r="R220" s="36"/>
      <c r="S220" s="36">
        <v>10</v>
      </c>
      <c r="T220" s="36"/>
      <c r="U220" s="36"/>
      <c r="V220" s="36"/>
      <c r="W220" s="36"/>
      <c r="X220" s="36"/>
      <c r="Y220" s="12"/>
      <c r="AB220" s="15">
        <f t="shared" si="31"/>
        <v>0</v>
      </c>
      <c r="AC220" s="15">
        <f t="shared" si="32"/>
        <v>0</v>
      </c>
      <c r="AD220" s="15">
        <f t="shared" si="33"/>
        <v>0</v>
      </c>
      <c r="AE220" s="15">
        <f t="shared" si="34"/>
        <v>0</v>
      </c>
      <c r="AF220" s="15">
        <f t="shared" si="35"/>
        <v>2.4961749271176548E-4</v>
      </c>
      <c r="AG220" s="15">
        <f t="shared" si="36"/>
        <v>0</v>
      </c>
    </row>
    <row r="221" spans="1:33" x14ac:dyDescent="0.25">
      <c r="A221" s="20">
        <v>43342</v>
      </c>
      <c r="B221" s="77">
        <v>43378</v>
      </c>
      <c r="C221" s="16" t="s">
        <v>1750</v>
      </c>
      <c r="D221" s="34" t="s">
        <v>1216</v>
      </c>
      <c r="E221" s="34" t="s">
        <v>1217</v>
      </c>
      <c r="F221" s="36"/>
      <c r="G221" s="36"/>
      <c r="H221" s="36"/>
      <c r="I221" s="36"/>
      <c r="J221" s="36">
        <v>11.832438059044986</v>
      </c>
      <c r="K221" s="36"/>
      <c r="L221" s="36"/>
      <c r="M221" s="36"/>
      <c r="N221" s="36"/>
      <c r="O221" s="36"/>
      <c r="P221" s="36"/>
      <c r="Q221" s="36"/>
      <c r="R221" s="36"/>
      <c r="S221" s="36">
        <v>10</v>
      </c>
      <c r="T221" s="36"/>
      <c r="U221" s="36"/>
      <c r="V221" s="36"/>
      <c r="W221" s="36"/>
      <c r="X221" s="36"/>
      <c r="Y221" s="12"/>
      <c r="AB221" s="15">
        <f t="shared" si="31"/>
        <v>0</v>
      </c>
      <c r="AC221" s="15">
        <f t="shared" si="32"/>
        <v>0</v>
      </c>
      <c r="AD221" s="15">
        <f t="shared" si="33"/>
        <v>0</v>
      </c>
      <c r="AE221" s="15">
        <f t="shared" si="34"/>
        <v>0</v>
      </c>
      <c r="AF221" s="15">
        <f t="shared" si="35"/>
        <v>2.3902988771898364E-4</v>
      </c>
      <c r="AG221" s="15">
        <f t="shared" si="36"/>
        <v>0</v>
      </c>
    </row>
    <row r="222" spans="1:33" x14ac:dyDescent="0.25">
      <c r="A222" s="20">
        <v>43348</v>
      </c>
      <c r="B222" s="77">
        <v>43378</v>
      </c>
      <c r="C222" s="16" t="s">
        <v>1607</v>
      </c>
      <c r="D222" s="34" t="s">
        <v>1243</v>
      </c>
      <c r="E222" s="34" t="s">
        <v>51</v>
      </c>
      <c r="F222" s="36"/>
      <c r="G222" s="36"/>
      <c r="H222" s="36"/>
      <c r="I222" s="36"/>
      <c r="J222" s="36">
        <v>10.536729677310131</v>
      </c>
      <c r="K222" s="36"/>
      <c r="L222" s="36"/>
      <c r="M222" s="36"/>
      <c r="N222" s="36"/>
      <c r="O222" s="36"/>
      <c r="P222" s="36"/>
      <c r="Q222" s="36"/>
      <c r="R222" s="36"/>
      <c r="S222" s="36">
        <v>15</v>
      </c>
      <c r="T222" s="36"/>
      <c r="U222" s="36"/>
      <c r="V222" s="36"/>
      <c r="W222" s="36"/>
      <c r="X222" s="36"/>
      <c r="Y222" s="12"/>
      <c r="AB222" s="15">
        <f t="shared" si="31"/>
        <v>0</v>
      </c>
      <c r="AC222" s="15">
        <f t="shared" si="32"/>
        <v>0</v>
      </c>
      <c r="AD222" s="15">
        <f t="shared" si="33"/>
        <v>0</v>
      </c>
      <c r="AE222" s="15">
        <f t="shared" si="34"/>
        <v>0</v>
      </c>
      <c r="AF222" s="15">
        <f t="shared" si="35"/>
        <v>2.1285497537571754E-4</v>
      </c>
      <c r="AG222" s="15">
        <f t="shared" si="36"/>
        <v>0</v>
      </c>
    </row>
    <row r="223" spans="1:33" x14ac:dyDescent="0.25">
      <c r="A223" s="20">
        <v>43325</v>
      </c>
      <c r="B223" s="77">
        <v>43378</v>
      </c>
      <c r="C223" s="16" t="s">
        <v>1694</v>
      </c>
      <c r="D223" s="34" t="s">
        <v>768</v>
      </c>
      <c r="E223" s="34" t="s">
        <v>335</v>
      </c>
      <c r="F223" s="36"/>
      <c r="G223" s="36"/>
      <c r="H223" s="36"/>
      <c r="I223" s="36"/>
      <c r="J223" s="36">
        <v>9.687785913153796</v>
      </c>
      <c r="K223" s="36"/>
      <c r="L223" s="36"/>
      <c r="M223" s="36"/>
      <c r="N223" s="36"/>
      <c r="O223" s="36"/>
      <c r="P223" s="36"/>
      <c r="Q223" s="36"/>
      <c r="R223" s="36"/>
      <c r="S223" s="36">
        <v>6</v>
      </c>
      <c r="T223" s="36"/>
      <c r="U223" s="36"/>
      <c r="V223" s="36"/>
      <c r="W223" s="36"/>
      <c r="X223" s="36"/>
      <c r="Y223" s="12"/>
      <c r="AB223" s="15">
        <f t="shared" si="31"/>
        <v>0</v>
      </c>
      <c r="AC223" s="15">
        <f t="shared" si="32"/>
        <v>0</v>
      </c>
      <c r="AD223" s="15">
        <f t="shared" si="33"/>
        <v>0</v>
      </c>
      <c r="AE223" s="15">
        <f t="shared" si="34"/>
        <v>0</v>
      </c>
      <c r="AF223" s="15">
        <f t="shared" si="35"/>
        <v>1.9570526103845115E-4</v>
      </c>
      <c r="AG223" s="15">
        <f t="shared" si="36"/>
        <v>0</v>
      </c>
    </row>
    <row r="224" spans="1:33" x14ac:dyDescent="0.25">
      <c r="A224" s="20">
        <v>43348</v>
      </c>
      <c r="B224" s="77">
        <v>43378</v>
      </c>
      <c r="C224" s="16" t="s">
        <v>1723</v>
      </c>
      <c r="D224" s="34" t="s">
        <v>1243</v>
      </c>
      <c r="E224" s="34" t="s">
        <v>51</v>
      </c>
      <c r="F224" s="36"/>
      <c r="G224" s="36"/>
      <c r="H224" s="36"/>
      <c r="I224" s="36"/>
      <c r="J224" s="36">
        <v>9.6777769298679228</v>
      </c>
      <c r="K224" s="36"/>
      <c r="L224" s="36"/>
      <c r="M224" s="36"/>
      <c r="N224" s="36"/>
      <c r="O224" s="36"/>
      <c r="P224" s="36"/>
      <c r="Q224" s="36"/>
      <c r="R224" s="36"/>
      <c r="S224" s="36">
        <v>8</v>
      </c>
      <c r="T224" s="36"/>
      <c r="U224" s="36"/>
      <c r="V224" s="36"/>
      <c r="W224" s="36"/>
      <c r="X224" s="36"/>
      <c r="Y224" s="12"/>
      <c r="AB224" s="15">
        <f t="shared" si="31"/>
        <v>0</v>
      </c>
      <c r="AC224" s="15">
        <f t="shared" si="32"/>
        <v>0</v>
      </c>
      <c r="AD224" s="15">
        <f t="shared" si="33"/>
        <v>0</v>
      </c>
      <c r="AE224" s="15">
        <f t="shared" si="34"/>
        <v>0</v>
      </c>
      <c r="AF224" s="15">
        <f t="shared" si="35"/>
        <v>1.9550306719310289E-4</v>
      </c>
      <c r="AG224" s="15">
        <f t="shared" si="36"/>
        <v>0</v>
      </c>
    </row>
    <row r="225" spans="1:33" x14ac:dyDescent="0.25">
      <c r="A225" s="20">
        <v>43325</v>
      </c>
      <c r="B225" s="77">
        <v>43378</v>
      </c>
      <c r="C225" s="16" t="s">
        <v>1593</v>
      </c>
      <c r="D225" s="34" t="s">
        <v>765</v>
      </c>
      <c r="E225" s="34" t="s">
        <v>766</v>
      </c>
      <c r="F225" s="36"/>
      <c r="G225" s="36"/>
      <c r="H225" s="36"/>
      <c r="I225" s="36"/>
      <c r="J225" s="36">
        <v>8.6040859955651641</v>
      </c>
      <c r="K225" s="36"/>
      <c r="L225" s="36"/>
      <c r="M225" s="36"/>
      <c r="N225" s="36"/>
      <c r="O225" s="36"/>
      <c r="P225" s="36"/>
      <c r="Q225" s="36"/>
      <c r="R225" s="36"/>
      <c r="S225" s="36">
        <v>12</v>
      </c>
      <c r="T225" s="36"/>
      <c r="U225" s="36"/>
      <c r="V225" s="36"/>
      <c r="W225" s="36"/>
      <c r="X225" s="36"/>
      <c r="Y225" s="12"/>
      <c r="AB225" s="15">
        <f t="shared" si="31"/>
        <v>0</v>
      </c>
      <c r="AC225" s="15">
        <f t="shared" si="32"/>
        <v>0</v>
      </c>
      <c r="AD225" s="15">
        <f t="shared" si="33"/>
        <v>0</v>
      </c>
      <c r="AE225" s="15">
        <f t="shared" si="34"/>
        <v>0</v>
      </c>
      <c r="AF225" s="15">
        <f t="shared" si="35"/>
        <v>1.7381318196483462E-4</v>
      </c>
      <c r="AG225" s="15">
        <f t="shared" si="36"/>
        <v>0</v>
      </c>
    </row>
    <row r="226" spans="1:33" x14ac:dyDescent="0.25">
      <c r="A226" s="20">
        <v>43277</v>
      </c>
      <c r="B226" s="77">
        <v>43378</v>
      </c>
      <c r="C226" s="16" t="s">
        <v>1623</v>
      </c>
      <c r="D226" s="34" t="s">
        <v>342</v>
      </c>
      <c r="E226" s="34" t="s">
        <v>343</v>
      </c>
      <c r="F226" s="36"/>
      <c r="G226" s="36"/>
      <c r="H226" s="36"/>
      <c r="I226" s="36"/>
      <c r="J226" s="36">
        <v>8.4293837418481043</v>
      </c>
      <c r="K226" s="36"/>
      <c r="L226" s="36"/>
      <c r="M226" s="36"/>
      <c r="N226" s="36"/>
      <c r="O226" s="36"/>
      <c r="P226" s="36"/>
      <c r="Q226" s="36"/>
      <c r="R226" s="36"/>
      <c r="S226" s="36">
        <v>12</v>
      </c>
      <c r="T226" s="36"/>
      <c r="U226" s="36"/>
      <c r="V226" s="36"/>
      <c r="W226" s="36"/>
      <c r="X226" s="36"/>
      <c r="Y226" s="12"/>
      <c r="AB226" s="15">
        <f t="shared" si="31"/>
        <v>0</v>
      </c>
      <c r="AC226" s="15">
        <f t="shared" si="32"/>
        <v>0</v>
      </c>
      <c r="AD226" s="15">
        <f t="shared" si="33"/>
        <v>0</v>
      </c>
      <c r="AE226" s="15">
        <f t="shared" si="34"/>
        <v>0</v>
      </c>
      <c r="AF226" s="15">
        <f t="shared" si="35"/>
        <v>1.70283980300574E-4</v>
      </c>
      <c r="AG226" s="15">
        <f t="shared" si="36"/>
        <v>0</v>
      </c>
    </row>
    <row r="227" spans="1:33" x14ac:dyDescent="0.25">
      <c r="A227" s="20">
        <v>43348</v>
      </c>
      <c r="B227" s="77">
        <v>43378</v>
      </c>
      <c r="C227" s="16" t="s">
        <v>1741</v>
      </c>
      <c r="D227" s="34" t="s">
        <v>1243</v>
      </c>
      <c r="E227" s="34" t="s">
        <v>51</v>
      </c>
      <c r="F227" s="36"/>
      <c r="G227" s="36"/>
      <c r="H227" s="36"/>
      <c r="I227" s="36"/>
      <c r="J227" s="36">
        <v>7.0306738230259</v>
      </c>
      <c r="K227" s="36"/>
      <c r="L227" s="36"/>
      <c r="M227" s="36"/>
      <c r="N227" s="36"/>
      <c r="O227" s="36"/>
      <c r="P227" s="36"/>
      <c r="Q227" s="36"/>
      <c r="R227" s="36"/>
      <c r="S227" s="36">
        <v>6</v>
      </c>
      <c r="T227" s="36"/>
      <c r="U227" s="36"/>
      <c r="V227" s="36"/>
      <c r="W227" s="36"/>
      <c r="X227" s="36"/>
      <c r="Y227" s="12"/>
      <c r="AB227" s="15">
        <f t="shared" si="31"/>
        <v>0</v>
      </c>
      <c r="AC227" s="15">
        <f t="shared" si="32"/>
        <v>0</v>
      </c>
      <c r="AD227" s="15">
        <f t="shared" si="33"/>
        <v>0</v>
      </c>
      <c r="AE227" s="15">
        <f t="shared" si="34"/>
        <v>0</v>
      </c>
      <c r="AF227" s="15">
        <f t="shared" si="35"/>
        <v>1.420283094760876E-4</v>
      </c>
      <c r="AG227" s="15">
        <f t="shared" si="36"/>
        <v>0</v>
      </c>
    </row>
    <row r="228" spans="1:33" x14ac:dyDescent="0.25">
      <c r="A228" s="20">
        <v>43340</v>
      </c>
      <c r="B228" s="77">
        <v>43375</v>
      </c>
      <c r="C228" s="16" t="s">
        <v>1672</v>
      </c>
      <c r="D228" s="34" t="s">
        <v>1135</v>
      </c>
      <c r="E228" s="34" t="s">
        <v>119</v>
      </c>
      <c r="F228" s="36"/>
      <c r="G228" s="36"/>
      <c r="H228" s="36"/>
      <c r="I228" s="36"/>
      <c r="J228" s="36">
        <v>5.949703628151596</v>
      </c>
      <c r="K228" s="36"/>
      <c r="L228" s="36"/>
      <c r="M228" s="36"/>
      <c r="N228" s="36"/>
      <c r="O228" s="36"/>
      <c r="P228" s="36"/>
      <c r="Q228" s="36"/>
      <c r="R228" s="36"/>
      <c r="S228" s="36">
        <v>4</v>
      </c>
      <c r="T228" s="36"/>
      <c r="U228" s="36"/>
      <c r="V228" s="36"/>
      <c r="W228" s="36"/>
      <c r="X228" s="36"/>
      <c r="Y228" s="12"/>
      <c r="AB228" s="15">
        <f t="shared" si="31"/>
        <v>0</v>
      </c>
      <c r="AC228" s="15">
        <f t="shared" si="32"/>
        <v>0</v>
      </c>
      <c r="AD228" s="15">
        <f t="shared" si="33"/>
        <v>0</v>
      </c>
      <c r="AE228" s="15">
        <f t="shared" si="34"/>
        <v>0</v>
      </c>
      <c r="AF228" s="15">
        <f t="shared" si="35"/>
        <v>1.2019137417847511E-4</v>
      </c>
      <c r="AG228" s="15">
        <f t="shared" si="36"/>
        <v>0</v>
      </c>
    </row>
    <row r="229" spans="1:33" x14ac:dyDescent="0.25">
      <c r="A229" s="20">
        <v>43353</v>
      </c>
      <c r="B229" s="77">
        <v>43374</v>
      </c>
      <c r="C229" s="16" t="s">
        <v>1607</v>
      </c>
      <c r="D229" s="34" t="s">
        <v>1325</v>
      </c>
      <c r="E229" s="34" t="s">
        <v>1326</v>
      </c>
      <c r="F229" s="36"/>
      <c r="G229" s="36"/>
      <c r="H229" s="36"/>
      <c r="I229" s="36"/>
      <c r="J229" s="36">
        <v>3.908962926919199</v>
      </c>
      <c r="K229" s="36"/>
      <c r="L229" s="36"/>
      <c r="M229" s="36"/>
      <c r="N229" s="36"/>
      <c r="O229" s="36"/>
      <c r="P229" s="36"/>
      <c r="Q229" s="36"/>
      <c r="R229" s="36"/>
      <c r="S229" s="36">
        <v>4</v>
      </c>
      <c r="T229" s="36"/>
      <c r="U229" s="36"/>
      <c r="V229" s="36"/>
      <c r="W229" s="36"/>
      <c r="X229" s="36"/>
      <c r="Y229" s="12"/>
      <c r="AB229" s="15">
        <f t="shared" si="31"/>
        <v>0</v>
      </c>
      <c r="AC229" s="15">
        <f t="shared" si="32"/>
        <v>0</v>
      </c>
      <c r="AD229" s="15">
        <f t="shared" si="33"/>
        <v>0</v>
      </c>
      <c r="AE229" s="15">
        <f t="shared" si="34"/>
        <v>0</v>
      </c>
      <c r="AF229" s="15">
        <f t="shared" si="35"/>
        <v>7.8965887237830961E-5</v>
      </c>
      <c r="AG229" s="15">
        <f t="shared" si="36"/>
        <v>0</v>
      </c>
    </row>
    <row r="230" spans="1:33" x14ac:dyDescent="0.25">
      <c r="A230" s="20">
        <v>43353</v>
      </c>
      <c r="B230" s="77">
        <v>43374</v>
      </c>
      <c r="C230" s="16" t="s">
        <v>1624</v>
      </c>
      <c r="D230" s="34" t="s">
        <v>1325</v>
      </c>
      <c r="E230" s="34" t="s">
        <v>1326</v>
      </c>
      <c r="F230" s="36"/>
      <c r="G230" s="36"/>
      <c r="H230" s="36"/>
      <c r="I230" s="36"/>
      <c r="J230" s="36">
        <v>3.908962926919199</v>
      </c>
      <c r="K230" s="36"/>
      <c r="L230" s="36"/>
      <c r="M230" s="36"/>
      <c r="N230" s="36"/>
      <c r="O230" s="36"/>
      <c r="P230" s="36"/>
      <c r="Q230" s="36"/>
      <c r="R230" s="36"/>
      <c r="S230" s="36">
        <v>4</v>
      </c>
      <c r="T230" s="36"/>
      <c r="U230" s="36"/>
      <c r="V230" s="36"/>
      <c r="W230" s="36"/>
      <c r="X230" s="36"/>
      <c r="Y230" s="12"/>
      <c r="AB230" s="15">
        <f t="shared" si="31"/>
        <v>0</v>
      </c>
      <c r="AC230" s="15">
        <f t="shared" si="32"/>
        <v>0</v>
      </c>
      <c r="AD230" s="15">
        <f t="shared" si="33"/>
        <v>0</v>
      </c>
      <c r="AE230" s="15">
        <f t="shared" si="34"/>
        <v>0</v>
      </c>
      <c r="AF230" s="15">
        <f t="shared" si="35"/>
        <v>7.8965887237830961E-5</v>
      </c>
      <c r="AG230" s="15">
        <f t="shared" si="36"/>
        <v>0</v>
      </c>
    </row>
    <row r="231" spans="1:33" x14ac:dyDescent="0.25">
      <c r="A231" s="20">
        <v>43348</v>
      </c>
      <c r="B231" s="77">
        <v>43378</v>
      </c>
      <c r="C231" s="16" t="s">
        <v>1757</v>
      </c>
      <c r="D231" s="34" t="s">
        <v>1243</v>
      </c>
      <c r="E231" s="34" t="s">
        <v>51</v>
      </c>
      <c r="F231" s="36"/>
      <c r="G231" s="36"/>
      <c r="H231" s="36"/>
      <c r="I231" s="36"/>
      <c r="J231" s="36">
        <v>3.423072283768628</v>
      </c>
      <c r="K231" s="36"/>
      <c r="L231" s="36"/>
      <c r="M231" s="36"/>
      <c r="N231" s="36"/>
      <c r="O231" s="36"/>
      <c r="P231" s="36"/>
      <c r="Q231" s="36"/>
      <c r="R231" s="36"/>
      <c r="S231" s="36">
        <v>3</v>
      </c>
      <c r="T231" s="36"/>
      <c r="U231" s="36"/>
      <c r="V231" s="36"/>
      <c r="W231" s="36"/>
      <c r="X231" s="36"/>
      <c r="Y231" s="12"/>
      <c r="AB231" s="15">
        <f t="shared" si="31"/>
        <v>0</v>
      </c>
      <c r="AC231" s="15">
        <f t="shared" si="32"/>
        <v>0</v>
      </c>
      <c r="AD231" s="15">
        <f t="shared" si="33"/>
        <v>0</v>
      </c>
      <c r="AE231" s="15">
        <f t="shared" si="34"/>
        <v>0</v>
      </c>
      <c r="AF231" s="15">
        <f t="shared" si="35"/>
        <v>6.9150295109106165E-5</v>
      </c>
      <c r="AG231" s="15">
        <f t="shared" si="36"/>
        <v>0</v>
      </c>
    </row>
    <row r="232" spans="1:33" x14ac:dyDescent="0.25">
      <c r="A232" s="20">
        <v>43325</v>
      </c>
      <c r="B232" s="77">
        <v>43378</v>
      </c>
      <c r="C232" s="16" t="s">
        <v>1741</v>
      </c>
      <c r="D232" s="34" t="s">
        <v>767</v>
      </c>
      <c r="E232" s="34" t="s">
        <v>492</v>
      </c>
      <c r="F232" s="36"/>
      <c r="G232" s="36"/>
      <c r="H232" s="36"/>
      <c r="I232" s="36"/>
      <c r="J232" s="36">
        <v>2.132641365948142</v>
      </c>
      <c r="K232" s="36"/>
      <c r="L232" s="36"/>
      <c r="M232" s="36"/>
      <c r="N232" s="36"/>
      <c r="O232" s="36"/>
      <c r="P232" s="36"/>
      <c r="Q232" s="36"/>
      <c r="R232" s="36"/>
      <c r="S232" s="36">
        <v>2</v>
      </c>
      <c r="T232" s="36"/>
      <c r="U232" s="36"/>
      <c r="V232" s="36"/>
      <c r="W232" s="36"/>
      <c r="X232" s="36"/>
      <c r="Y232" s="12"/>
      <c r="AB232" s="15">
        <f t="shared" si="31"/>
        <v>0</v>
      </c>
      <c r="AC232" s="15">
        <f t="shared" si="32"/>
        <v>0</v>
      </c>
      <c r="AD232" s="15">
        <f t="shared" si="33"/>
        <v>0</v>
      </c>
      <c r="AE232" s="15">
        <f t="shared" si="34"/>
        <v>0</v>
      </c>
      <c r="AF232" s="15">
        <f t="shared" si="35"/>
        <v>4.3081994066114569E-5</v>
      </c>
      <c r="AG232" s="15">
        <f t="shared" si="36"/>
        <v>0</v>
      </c>
    </row>
    <row r="233" spans="1:33" x14ac:dyDescent="0.25">
      <c r="A233" s="20">
        <v>43327</v>
      </c>
      <c r="B233" s="77">
        <v>43374</v>
      </c>
      <c r="C233" s="16" t="s">
        <v>1634</v>
      </c>
      <c r="D233" s="34" t="s">
        <v>782</v>
      </c>
      <c r="E233" s="34" t="s">
        <v>783</v>
      </c>
      <c r="F233" s="36"/>
      <c r="G233" s="36"/>
      <c r="H233" s="36"/>
      <c r="I233" s="36"/>
      <c r="J233" s="36">
        <v>1.9544814634595995</v>
      </c>
      <c r="K233" s="36"/>
      <c r="L233" s="36"/>
      <c r="M233" s="36"/>
      <c r="N233" s="36"/>
      <c r="O233" s="36"/>
      <c r="P233" s="36"/>
      <c r="Q233" s="36"/>
      <c r="R233" s="36"/>
      <c r="S233" s="36">
        <v>2</v>
      </c>
      <c r="T233" s="36"/>
      <c r="U233" s="36"/>
      <c r="V233" s="36"/>
      <c r="W233" s="36"/>
      <c r="X233" s="36"/>
      <c r="Y233" s="12"/>
      <c r="AB233" s="15">
        <f t="shared" si="31"/>
        <v>0</v>
      </c>
      <c r="AC233" s="15">
        <f t="shared" si="32"/>
        <v>0</v>
      </c>
      <c r="AD233" s="15">
        <f t="shared" si="33"/>
        <v>0</v>
      </c>
      <c r="AE233" s="15">
        <f t="shared" si="34"/>
        <v>0</v>
      </c>
      <c r="AF233" s="15">
        <f t="shared" si="35"/>
        <v>3.9482943618915481E-5</v>
      </c>
      <c r="AG233" s="15">
        <f t="shared" si="36"/>
        <v>0</v>
      </c>
    </row>
    <row r="234" spans="1:33" x14ac:dyDescent="0.25">
      <c r="A234" s="20">
        <v>43353</v>
      </c>
      <c r="B234" s="77">
        <v>43374</v>
      </c>
      <c r="C234" s="16" t="s">
        <v>1603</v>
      </c>
      <c r="D234" s="34" t="s">
        <v>1321</v>
      </c>
      <c r="E234" s="34" t="s">
        <v>1322</v>
      </c>
      <c r="F234" s="36"/>
      <c r="G234" s="36"/>
      <c r="H234" s="36"/>
      <c r="I234" s="36"/>
      <c r="J234" s="36">
        <v>1.8358295161434299</v>
      </c>
      <c r="K234" s="36"/>
      <c r="L234" s="36"/>
      <c r="M234" s="36"/>
      <c r="N234" s="36"/>
      <c r="O234" s="36"/>
      <c r="P234" s="36"/>
      <c r="Q234" s="36"/>
      <c r="R234" s="36"/>
      <c r="S234" s="36">
        <v>2</v>
      </c>
      <c r="T234" s="36"/>
      <c r="U234" s="36"/>
      <c r="V234" s="36"/>
      <c r="W234" s="36"/>
      <c r="X234" s="36"/>
      <c r="Y234" s="12"/>
      <c r="AB234" s="15">
        <f t="shared" si="31"/>
        <v>0</v>
      </c>
      <c r="AC234" s="15">
        <f t="shared" si="32"/>
        <v>0</v>
      </c>
      <c r="AD234" s="15">
        <f t="shared" si="33"/>
        <v>0</v>
      </c>
      <c r="AE234" s="15">
        <f t="shared" si="34"/>
        <v>0</v>
      </c>
      <c r="AF234" s="15">
        <f t="shared" si="35"/>
        <v>3.7086027488605153E-5</v>
      </c>
      <c r="AG234" s="15">
        <f t="shared" si="36"/>
        <v>0</v>
      </c>
    </row>
    <row r="235" spans="1:33" x14ac:dyDescent="0.25">
      <c r="A235" s="20">
        <v>43353</v>
      </c>
      <c r="B235" s="77">
        <v>43374</v>
      </c>
      <c r="C235" s="16" t="s">
        <v>1603</v>
      </c>
      <c r="D235" s="34" t="s">
        <v>1323</v>
      </c>
      <c r="E235" s="34" t="s">
        <v>1324</v>
      </c>
      <c r="F235" s="36"/>
      <c r="G235" s="36"/>
      <c r="H235" s="36"/>
      <c r="I235" s="36"/>
      <c r="J235" s="36">
        <v>1.8358295161434299</v>
      </c>
      <c r="K235" s="36"/>
      <c r="L235" s="36"/>
      <c r="M235" s="36"/>
      <c r="N235" s="36"/>
      <c r="O235" s="36"/>
      <c r="P235" s="36"/>
      <c r="Q235" s="36"/>
      <c r="R235" s="36"/>
      <c r="S235" s="36">
        <v>2</v>
      </c>
      <c r="T235" s="36"/>
      <c r="U235" s="36"/>
      <c r="V235" s="36"/>
      <c r="W235" s="36"/>
      <c r="X235" s="36"/>
      <c r="Y235" s="12"/>
      <c r="AB235" s="15">
        <f t="shared" si="31"/>
        <v>0</v>
      </c>
      <c r="AC235" s="15">
        <f t="shared" si="32"/>
        <v>0</v>
      </c>
      <c r="AD235" s="15">
        <f t="shared" si="33"/>
        <v>0</v>
      </c>
      <c r="AE235" s="15">
        <f t="shared" si="34"/>
        <v>0</v>
      </c>
      <c r="AF235" s="15">
        <f t="shared" si="35"/>
        <v>3.7086027488605153E-5</v>
      </c>
      <c r="AG235" s="15">
        <f t="shared" si="36"/>
        <v>0</v>
      </c>
    </row>
    <row r="236" spans="1:33" x14ac:dyDescent="0.25">
      <c r="A236" s="20">
        <v>43327</v>
      </c>
      <c r="B236" s="77">
        <v>43374</v>
      </c>
      <c r="C236" s="16" t="s">
        <v>1741</v>
      </c>
      <c r="D236" s="34" t="s">
        <v>780</v>
      </c>
      <c r="E236" s="34" t="s">
        <v>781</v>
      </c>
      <c r="F236" s="36"/>
      <c r="G236" s="36"/>
      <c r="H236" s="36"/>
      <c r="I236" s="36"/>
      <c r="J236" s="36">
        <v>1.6122652258398809</v>
      </c>
      <c r="K236" s="36"/>
      <c r="L236" s="36"/>
      <c r="M236" s="36"/>
      <c r="N236" s="36"/>
      <c r="O236" s="36"/>
      <c r="P236" s="36"/>
      <c r="Q236" s="36"/>
      <c r="R236" s="36"/>
      <c r="S236" s="36">
        <v>1</v>
      </c>
      <c r="T236" s="36"/>
      <c r="U236" s="36"/>
      <c r="V236" s="36"/>
      <c r="W236" s="36"/>
      <c r="X236" s="36"/>
      <c r="Y236" s="12"/>
      <c r="AB236" s="15">
        <f t="shared" si="31"/>
        <v>0</v>
      </c>
      <c r="AC236" s="15">
        <f t="shared" si="32"/>
        <v>0</v>
      </c>
      <c r="AD236" s="15">
        <f t="shared" si="33"/>
        <v>0</v>
      </c>
      <c r="AE236" s="15">
        <f t="shared" si="34"/>
        <v>0</v>
      </c>
      <c r="AF236" s="15">
        <f t="shared" si="35"/>
        <v>3.2569752233871661E-5</v>
      </c>
      <c r="AG236" s="15">
        <f t="shared" si="36"/>
        <v>0</v>
      </c>
    </row>
    <row r="237" spans="1:33" x14ac:dyDescent="0.25">
      <c r="A237" s="20">
        <v>43280</v>
      </c>
      <c r="B237" s="77">
        <v>43392</v>
      </c>
      <c r="C237" s="16" t="s">
        <v>1701</v>
      </c>
      <c r="D237" s="34" t="s">
        <v>348</v>
      </c>
      <c r="E237" s="34" t="s">
        <v>105</v>
      </c>
      <c r="F237" s="36"/>
      <c r="G237" s="36"/>
      <c r="H237" s="36"/>
      <c r="I237" s="36"/>
      <c r="J237" s="36">
        <v>1.0450288458023043</v>
      </c>
      <c r="K237" s="36"/>
      <c r="L237" s="36"/>
      <c r="M237" s="36"/>
      <c r="N237" s="36"/>
      <c r="O237" s="36"/>
      <c r="P237" s="36"/>
      <c r="Q237" s="36"/>
      <c r="R237" s="36"/>
      <c r="S237" s="36">
        <v>1</v>
      </c>
      <c r="T237" s="36"/>
      <c r="U237" s="36"/>
      <c r="V237" s="36"/>
      <c r="W237" s="36"/>
      <c r="X237" s="36"/>
      <c r="Y237" s="12"/>
      <c r="AB237" s="15">
        <f t="shared" si="31"/>
        <v>0</v>
      </c>
      <c r="AC237" s="15">
        <f t="shared" si="32"/>
        <v>0</v>
      </c>
      <c r="AD237" s="15">
        <f t="shared" si="33"/>
        <v>0</v>
      </c>
      <c r="AE237" s="15">
        <f t="shared" si="34"/>
        <v>0</v>
      </c>
      <c r="AF237" s="15">
        <f t="shared" si="35"/>
        <v>2.1110875580225521E-5</v>
      </c>
      <c r="AG237" s="15">
        <f t="shared" si="36"/>
        <v>0</v>
      </c>
    </row>
    <row r="238" spans="1:33" x14ac:dyDescent="0.25">
      <c r="A238" s="20">
        <v>43235</v>
      </c>
      <c r="B238" s="77">
        <v>43417</v>
      </c>
      <c r="C238" s="16" t="s">
        <v>1674</v>
      </c>
      <c r="D238" s="34" t="s">
        <v>155</v>
      </c>
      <c r="E238" s="34" t="s">
        <v>71</v>
      </c>
      <c r="F238" s="36"/>
      <c r="G238" s="36"/>
      <c r="H238" s="36"/>
      <c r="I238" s="36"/>
      <c r="J238" s="36"/>
      <c r="K238" s="36">
        <v>322.06633445011289</v>
      </c>
      <c r="L238" s="36"/>
      <c r="M238" s="36"/>
      <c r="N238" s="36"/>
      <c r="O238" s="36"/>
      <c r="P238" s="36"/>
      <c r="Q238" s="36"/>
      <c r="R238" s="36"/>
      <c r="S238" s="36"/>
      <c r="T238" s="36">
        <v>350</v>
      </c>
      <c r="U238" s="36"/>
      <c r="V238" s="36"/>
      <c r="W238" s="36"/>
      <c r="X238" s="36"/>
      <c r="Y238" s="12"/>
      <c r="AB238" s="15">
        <f t="shared" si="31"/>
        <v>0</v>
      </c>
      <c r="AC238" s="15">
        <f t="shared" si="32"/>
        <v>0</v>
      </c>
      <c r="AD238" s="15">
        <f t="shared" si="33"/>
        <v>0</v>
      </c>
      <c r="AE238" s="15">
        <f t="shared" si="34"/>
        <v>0</v>
      </c>
      <c r="AF238" s="15">
        <f t="shared" si="35"/>
        <v>0</v>
      </c>
      <c r="AG238" s="15">
        <f t="shared" si="36"/>
        <v>6.5459454149659176E-3</v>
      </c>
    </row>
    <row r="239" spans="1:33" x14ac:dyDescent="0.25">
      <c r="A239" s="20">
        <v>43157</v>
      </c>
      <c r="B239" s="77">
        <v>43461</v>
      </c>
      <c r="C239" s="16" t="s">
        <v>1625</v>
      </c>
      <c r="D239" s="34" t="s">
        <v>174</v>
      </c>
      <c r="E239" s="34" t="s">
        <v>21</v>
      </c>
      <c r="F239" s="36"/>
      <c r="G239" s="36"/>
      <c r="H239" s="36"/>
      <c r="I239" s="36"/>
      <c r="J239" s="36"/>
      <c r="K239" s="36">
        <v>252.5903418325814</v>
      </c>
      <c r="L239" s="36"/>
      <c r="M239" s="36"/>
      <c r="N239" s="36">
        <v>252.5903418325814</v>
      </c>
      <c r="O239" s="36"/>
      <c r="P239" s="36"/>
      <c r="Q239" s="36"/>
      <c r="R239" s="36"/>
      <c r="S239" s="36"/>
      <c r="T239" s="36">
        <v>400</v>
      </c>
      <c r="U239" s="36"/>
      <c r="V239" s="36"/>
      <c r="W239" s="36">
        <v>400</v>
      </c>
      <c r="X239" s="36"/>
      <c r="Y239" s="12"/>
      <c r="AB239" s="15">
        <f t="shared" si="31"/>
        <v>0</v>
      </c>
      <c r="AC239" s="15">
        <f t="shared" si="32"/>
        <v>0</v>
      </c>
      <c r="AD239" s="15">
        <f t="shared" si="33"/>
        <v>0</v>
      </c>
      <c r="AE239" s="15">
        <f t="shared" si="34"/>
        <v>0</v>
      </c>
      <c r="AF239" s="15">
        <f t="shared" si="35"/>
        <v>0</v>
      </c>
      <c r="AG239" s="15">
        <f t="shared" si="36"/>
        <v>5.1338572620659093E-3</v>
      </c>
    </row>
    <row r="240" spans="1:33" x14ac:dyDescent="0.25">
      <c r="A240" s="20">
        <v>43298</v>
      </c>
      <c r="B240" s="77">
        <v>43382</v>
      </c>
      <c r="C240" s="16" t="s">
        <v>1680</v>
      </c>
      <c r="D240" s="34" t="s">
        <v>433</v>
      </c>
      <c r="E240" s="34" t="s">
        <v>20</v>
      </c>
      <c r="F240" s="36"/>
      <c r="G240" s="36"/>
      <c r="H240" s="36"/>
      <c r="I240" s="36"/>
      <c r="J240" s="36"/>
      <c r="K240" s="36">
        <v>249.60584499824824</v>
      </c>
      <c r="L240" s="36"/>
      <c r="M240" s="36"/>
      <c r="N240" s="36"/>
      <c r="O240" s="36"/>
      <c r="P240" s="36"/>
      <c r="Q240" s="36"/>
      <c r="R240" s="36"/>
      <c r="S240" s="36"/>
      <c r="T240" s="36">
        <v>240</v>
      </c>
      <c r="U240" s="36"/>
      <c r="V240" s="36"/>
      <c r="W240" s="36"/>
      <c r="X240" s="36"/>
      <c r="Y240" s="12"/>
      <c r="AB240" s="15">
        <f t="shared" si="31"/>
        <v>0</v>
      </c>
      <c r="AC240" s="15">
        <f t="shared" si="32"/>
        <v>0</v>
      </c>
      <c r="AD240" s="15">
        <f t="shared" si="33"/>
        <v>0</v>
      </c>
      <c r="AE240" s="15">
        <f t="shared" si="34"/>
        <v>0</v>
      </c>
      <c r="AF240" s="15">
        <f t="shared" si="35"/>
        <v>0</v>
      </c>
      <c r="AG240" s="15">
        <f t="shared" si="36"/>
        <v>5.073197853493948E-3</v>
      </c>
    </row>
    <row r="241" spans="1:33" x14ac:dyDescent="0.25">
      <c r="A241" s="20">
        <v>43223</v>
      </c>
      <c r="B241" s="77">
        <v>43482</v>
      </c>
      <c r="C241" s="16" t="s">
        <v>1577</v>
      </c>
      <c r="D241" s="34" t="s">
        <v>167</v>
      </c>
      <c r="E241" s="34" t="s">
        <v>14</v>
      </c>
      <c r="F241" s="36"/>
      <c r="G241" s="36"/>
      <c r="H241" s="36"/>
      <c r="I241" s="36"/>
      <c r="J241" s="36"/>
      <c r="K241" s="36">
        <v>178.1699114718285</v>
      </c>
      <c r="L241" s="36">
        <v>809.86323396285684</v>
      </c>
      <c r="M241" s="36">
        <v>809.86323396285684</v>
      </c>
      <c r="N241" s="36">
        <v>809.86323396285684</v>
      </c>
      <c r="O241" s="36"/>
      <c r="P241" s="36"/>
      <c r="Q241" s="36"/>
      <c r="R241" s="36"/>
      <c r="S241" s="36"/>
      <c r="T241" s="36">
        <v>110</v>
      </c>
      <c r="U241" s="36">
        <v>500</v>
      </c>
      <c r="V241" s="36">
        <v>500</v>
      </c>
      <c r="W241" s="36">
        <v>500</v>
      </c>
      <c r="X241" s="36"/>
      <c r="Y241" s="12"/>
      <c r="AB241" s="15">
        <f t="shared" si="31"/>
        <v>0</v>
      </c>
      <c r="AC241" s="15">
        <f t="shared" si="32"/>
        <v>0</v>
      </c>
      <c r="AD241" s="15">
        <f t="shared" si="33"/>
        <v>0</v>
      </c>
      <c r="AE241" s="15">
        <f t="shared" si="34"/>
        <v>0</v>
      </c>
      <c r="AF241" s="15">
        <f t="shared" si="35"/>
        <v>0</v>
      </c>
      <c r="AG241" s="15">
        <f t="shared" si="36"/>
        <v>3.6212742231354024E-3</v>
      </c>
    </row>
    <row r="242" spans="1:33" x14ac:dyDescent="0.25">
      <c r="A242" s="20">
        <v>43299</v>
      </c>
      <c r="B242" s="77">
        <v>43418</v>
      </c>
      <c r="C242" s="16" t="s">
        <v>1580</v>
      </c>
      <c r="D242" s="34" t="s">
        <v>444</v>
      </c>
      <c r="E242" s="34" t="s">
        <v>106</v>
      </c>
      <c r="F242" s="36"/>
      <c r="G242" s="36"/>
      <c r="H242" s="36"/>
      <c r="I242" s="36"/>
      <c r="J242" s="36"/>
      <c r="K242" s="36">
        <v>172.85696116217272</v>
      </c>
      <c r="L242" s="36"/>
      <c r="M242" s="36"/>
      <c r="N242" s="36"/>
      <c r="O242" s="36"/>
      <c r="P242" s="36"/>
      <c r="Q242" s="36"/>
      <c r="R242" s="36"/>
      <c r="S242" s="36"/>
      <c r="T242" s="36">
        <v>360</v>
      </c>
      <c r="U242" s="36"/>
      <c r="V242" s="36"/>
      <c r="W242" s="36"/>
      <c r="X242" s="36"/>
      <c r="Y242" s="12"/>
      <c r="AB242" s="15">
        <f t="shared" si="31"/>
        <v>0</v>
      </c>
      <c r="AC242" s="15">
        <f t="shared" si="32"/>
        <v>0</v>
      </c>
      <c r="AD242" s="15">
        <f t="shared" si="33"/>
        <v>0</v>
      </c>
      <c r="AE242" s="15">
        <f t="shared" si="34"/>
        <v>0</v>
      </c>
      <c r="AF242" s="15">
        <f t="shared" si="35"/>
        <v>0</v>
      </c>
      <c r="AG242" s="15">
        <f t="shared" si="36"/>
        <v>3.5132893796440373E-3</v>
      </c>
    </row>
    <row r="243" spans="1:33" x14ac:dyDescent="0.25">
      <c r="A243" s="20">
        <v>43185</v>
      </c>
      <c r="B243" s="77">
        <v>43447</v>
      </c>
      <c r="C243" s="16" t="s">
        <v>1595</v>
      </c>
      <c r="D243" s="34" t="s">
        <v>168</v>
      </c>
      <c r="E243" s="34" t="s">
        <v>169</v>
      </c>
      <c r="F243" s="36"/>
      <c r="G243" s="36"/>
      <c r="H243" s="36"/>
      <c r="I243" s="36"/>
      <c r="J243" s="36"/>
      <c r="K243" s="36">
        <v>155.51412285046882</v>
      </c>
      <c r="L243" s="36"/>
      <c r="M243" s="36"/>
      <c r="N243" s="36"/>
      <c r="O243" s="36"/>
      <c r="P243" s="36"/>
      <c r="Q243" s="36"/>
      <c r="R243" s="36"/>
      <c r="S243" s="36"/>
      <c r="T243" s="36">
        <v>280</v>
      </c>
      <c r="U243" s="36"/>
      <c r="V243" s="36"/>
      <c r="W243" s="36"/>
      <c r="X243" s="36"/>
      <c r="Y243" s="12"/>
      <c r="AB243" s="15">
        <f t="shared" si="31"/>
        <v>0</v>
      </c>
      <c r="AC243" s="15">
        <f t="shared" si="32"/>
        <v>0</v>
      </c>
      <c r="AD243" s="15">
        <f t="shared" si="33"/>
        <v>0</v>
      </c>
      <c r="AE243" s="15">
        <f t="shared" si="34"/>
        <v>0</v>
      </c>
      <c r="AF243" s="15">
        <f t="shared" si="35"/>
        <v>0</v>
      </c>
      <c r="AG243" s="15">
        <f t="shared" si="36"/>
        <v>3.1607990359301462E-3</v>
      </c>
    </row>
    <row r="244" spans="1:33" x14ac:dyDescent="0.25">
      <c r="A244" s="20">
        <v>43234</v>
      </c>
      <c r="B244" s="77">
        <v>43440</v>
      </c>
      <c r="C244" s="16" t="s">
        <v>1694</v>
      </c>
      <c r="D244" s="34" t="s">
        <v>165</v>
      </c>
      <c r="E244" s="34" t="s">
        <v>47</v>
      </c>
      <c r="F244" s="36"/>
      <c r="G244" s="36"/>
      <c r="H244" s="36"/>
      <c r="I244" s="36"/>
      <c r="J244" s="36"/>
      <c r="K244" s="36">
        <v>117.26888780757596</v>
      </c>
      <c r="L244" s="36"/>
      <c r="M244" s="36"/>
      <c r="N244" s="36"/>
      <c r="O244" s="36"/>
      <c r="P244" s="36"/>
      <c r="Q244" s="36"/>
      <c r="R244" s="36"/>
      <c r="S244" s="36"/>
      <c r="T244" s="36">
        <v>100</v>
      </c>
      <c r="U244" s="36"/>
      <c r="V244" s="36"/>
      <c r="W244" s="36"/>
      <c r="X244" s="36"/>
      <c r="Y244" s="12"/>
      <c r="AB244" s="15">
        <f t="shared" si="31"/>
        <v>0</v>
      </c>
      <c r="AC244" s="15">
        <f t="shared" si="32"/>
        <v>0</v>
      </c>
      <c r="AD244" s="15">
        <f t="shared" si="33"/>
        <v>0</v>
      </c>
      <c r="AE244" s="15">
        <f t="shared" si="34"/>
        <v>0</v>
      </c>
      <c r="AF244" s="15">
        <f t="shared" si="35"/>
        <v>0</v>
      </c>
      <c r="AG244" s="15">
        <f t="shared" si="36"/>
        <v>2.3834709075470258E-3</v>
      </c>
    </row>
    <row r="245" spans="1:33" x14ac:dyDescent="0.25">
      <c r="A245" s="20">
        <v>43287</v>
      </c>
      <c r="B245" s="77">
        <v>43413</v>
      </c>
      <c r="C245" s="16" t="s">
        <v>1754</v>
      </c>
      <c r="D245" s="34" t="s">
        <v>395</v>
      </c>
      <c r="E245" s="34" t="s">
        <v>29</v>
      </c>
      <c r="F245" s="36"/>
      <c r="G245" s="36"/>
      <c r="H245" s="36"/>
      <c r="I245" s="36"/>
      <c r="J245" s="36"/>
      <c r="K245" s="36">
        <v>105.86774593739496</v>
      </c>
      <c r="L245" s="36"/>
      <c r="M245" s="36">
        <v>105.86774593739496</v>
      </c>
      <c r="N245" s="36"/>
      <c r="O245" s="36"/>
      <c r="P245" s="36"/>
      <c r="Q245" s="36"/>
      <c r="R245" s="36"/>
      <c r="S245" s="36"/>
      <c r="T245" s="36">
        <v>100</v>
      </c>
      <c r="U245" s="36"/>
      <c r="V245" s="36">
        <v>100</v>
      </c>
      <c r="W245" s="36"/>
      <c r="X245" s="36"/>
      <c r="Y245" s="12"/>
      <c r="AB245" s="15">
        <f t="shared" si="31"/>
        <v>0</v>
      </c>
      <c r="AC245" s="15">
        <f t="shared" si="32"/>
        <v>0</v>
      </c>
      <c r="AD245" s="15">
        <f t="shared" si="33"/>
        <v>0</v>
      </c>
      <c r="AE245" s="15">
        <f t="shared" si="34"/>
        <v>0</v>
      </c>
      <c r="AF245" s="15">
        <f t="shared" si="35"/>
        <v>0</v>
      </c>
      <c r="AG245" s="15">
        <f t="shared" si="36"/>
        <v>2.1517445693132868E-3</v>
      </c>
    </row>
    <row r="246" spans="1:33" x14ac:dyDescent="0.25">
      <c r="A246" s="20">
        <v>43250</v>
      </c>
      <c r="B246" s="77">
        <v>43439</v>
      </c>
      <c r="C246" s="16" t="s">
        <v>1712</v>
      </c>
      <c r="D246" s="34" t="s">
        <v>262</v>
      </c>
      <c r="E246" s="34" t="s">
        <v>111</v>
      </c>
      <c r="F246" s="36"/>
      <c r="G246" s="36"/>
      <c r="H246" s="36"/>
      <c r="I246" s="36"/>
      <c r="J246" s="36"/>
      <c r="K246" s="36">
        <v>69.024678462095778</v>
      </c>
      <c r="L246" s="36"/>
      <c r="M246" s="36"/>
      <c r="N246" s="36"/>
      <c r="O246" s="36"/>
      <c r="P246" s="36"/>
      <c r="Q246" s="36"/>
      <c r="R246" s="36"/>
      <c r="S246" s="36"/>
      <c r="T246" s="36">
        <v>70</v>
      </c>
      <c r="U246" s="36"/>
      <c r="V246" s="36"/>
      <c r="W246" s="36"/>
      <c r="X246" s="36"/>
      <c r="Y246" s="12"/>
      <c r="AB246" s="15">
        <f t="shared" si="31"/>
        <v>0</v>
      </c>
      <c r="AC246" s="15">
        <f t="shared" si="32"/>
        <v>0</v>
      </c>
      <c r="AD246" s="15">
        <f t="shared" si="33"/>
        <v>0</v>
      </c>
      <c r="AE246" s="15">
        <f t="shared" si="34"/>
        <v>0</v>
      </c>
      <c r="AF246" s="15">
        <f t="shared" si="35"/>
        <v>0</v>
      </c>
      <c r="AG246" s="15">
        <f t="shared" si="36"/>
        <v>1.4029152667257123E-3</v>
      </c>
    </row>
    <row r="247" spans="1:33" x14ac:dyDescent="0.25">
      <c r="A247" s="20">
        <v>43271</v>
      </c>
      <c r="B247" s="77">
        <v>43382</v>
      </c>
      <c r="C247" s="16" t="s">
        <v>1631</v>
      </c>
      <c r="D247" s="34" t="s">
        <v>327</v>
      </c>
      <c r="E247" s="34" t="s">
        <v>50</v>
      </c>
      <c r="F247" s="36"/>
      <c r="G247" s="36"/>
      <c r="H247" s="36"/>
      <c r="I247" s="36"/>
      <c r="J247" s="36"/>
      <c r="K247" s="36">
        <v>54.008018856785959</v>
      </c>
      <c r="L247" s="36"/>
      <c r="M247" s="36"/>
      <c r="N247" s="36"/>
      <c r="O247" s="36"/>
      <c r="P247" s="36"/>
      <c r="Q247" s="36"/>
      <c r="R247" s="36"/>
      <c r="S247" s="36"/>
      <c r="T247" s="36">
        <v>85</v>
      </c>
      <c r="U247" s="36"/>
      <c r="V247" s="36"/>
      <c r="W247" s="36"/>
      <c r="X247" s="36"/>
      <c r="Y247" s="12"/>
      <c r="AB247" s="15">
        <f t="shared" si="31"/>
        <v>0</v>
      </c>
      <c r="AC247" s="15">
        <f t="shared" si="32"/>
        <v>0</v>
      </c>
      <c r="AD247" s="15">
        <f t="shared" si="33"/>
        <v>0</v>
      </c>
      <c r="AE247" s="15">
        <f t="shared" si="34"/>
        <v>0</v>
      </c>
      <c r="AF247" s="15">
        <f t="shared" si="35"/>
        <v>0</v>
      </c>
      <c r="AG247" s="15">
        <f t="shared" si="36"/>
        <v>1.0977041236259115E-3</v>
      </c>
    </row>
    <row r="248" spans="1:33" x14ac:dyDescent="0.25">
      <c r="A248" s="20">
        <v>43292</v>
      </c>
      <c r="B248" s="77">
        <v>43388</v>
      </c>
      <c r="C248" s="16" t="s">
        <v>1672</v>
      </c>
      <c r="D248" s="34" t="s">
        <v>405</v>
      </c>
      <c r="E248" s="34" t="s">
        <v>103</v>
      </c>
      <c r="F248" s="36"/>
      <c r="G248" s="36"/>
      <c r="H248" s="36"/>
      <c r="I248" s="36"/>
      <c r="J248" s="36"/>
      <c r="K248" s="36">
        <v>53.174998475129883</v>
      </c>
      <c r="L248" s="36"/>
      <c r="M248" s="36"/>
      <c r="N248" s="36"/>
      <c r="O248" s="36"/>
      <c r="P248" s="36"/>
      <c r="Q248" s="36"/>
      <c r="R248" s="36"/>
      <c r="S248" s="36"/>
      <c r="T248" s="36">
        <v>48</v>
      </c>
      <c r="U248" s="36"/>
      <c r="V248" s="36"/>
      <c r="W248" s="36"/>
      <c r="X248" s="36"/>
      <c r="Y248" s="12"/>
      <c r="AB248" s="15">
        <f t="shared" si="31"/>
        <v>0</v>
      </c>
      <c r="AC248" s="15">
        <f t="shared" si="32"/>
        <v>0</v>
      </c>
      <c r="AD248" s="15">
        <f t="shared" si="33"/>
        <v>0</v>
      </c>
      <c r="AE248" s="15">
        <f t="shared" si="34"/>
        <v>0</v>
      </c>
      <c r="AF248" s="15">
        <f t="shared" si="35"/>
        <v>0</v>
      </c>
      <c r="AG248" s="15">
        <f t="shared" si="36"/>
        <v>1.0807731210199269E-3</v>
      </c>
    </row>
    <row r="249" spans="1:33" x14ac:dyDescent="0.25">
      <c r="A249" s="20">
        <v>43287</v>
      </c>
      <c r="B249" s="77">
        <v>43385</v>
      </c>
      <c r="C249" s="16" t="s">
        <v>1672</v>
      </c>
      <c r="D249" s="34" t="s">
        <v>392</v>
      </c>
      <c r="E249" s="34" t="s">
        <v>388</v>
      </c>
      <c r="F249" s="36"/>
      <c r="G249" s="36"/>
      <c r="H249" s="36"/>
      <c r="I249" s="36"/>
      <c r="J249" s="36"/>
      <c r="K249" s="36">
        <v>44.312498729274907</v>
      </c>
      <c r="L249" s="36"/>
      <c r="M249" s="36"/>
      <c r="N249" s="36"/>
      <c r="O249" s="36"/>
      <c r="P249" s="36"/>
      <c r="Q249" s="36"/>
      <c r="R249" s="36"/>
      <c r="S249" s="36"/>
      <c r="T249" s="36">
        <v>40</v>
      </c>
      <c r="U249" s="36"/>
      <c r="V249" s="36"/>
      <c r="W249" s="36"/>
      <c r="X249" s="36"/>
      <c r="Y249" s="12"/>
      <c r="AB249" s="15">
        <f t="shared" si="31"/>
        <v>0</v>
      </c>
      <c r="AC249" s="15">
        <f t="shared" si="32"/>
        <v>0</v>
      </c>
      <c r="AD249" s="15">
        <f t="shared" si="33"/>
        <v>0</v>
      </c>
      <c r="AE249" s="15">
        <f t="shared" si="34"/>
        <v>0</v>
      </c>
      <c r="AF249" s="15">
        <f t="shared" si="35"/>
        <v>0</v>
      </c>
      <c r="AG249" s="15">
        <f t="shared" si="36"/>
        <v>9.006442675166058E-4</v>
      </c>
    </row>
    <row r="250" spans="1:33" x14ac:dyDescent="0.25">
      <c r="A250" s="20">
        <v>43300</v>
      </c>
      <c r="B250" s="77">
        <v>43385</v>
      </c>
      <c r="C250" s="16" t="s">
        <v>1617</v>
      </c>
      <c r="D250" s="34" t="s">
        <v>449</v>
      </c>
      <c r="E250" s="34" t="s">
        <v>321</v>
      </c>
      <c r="F250" s="36"/>
      <c r="G250" s="36"/>
      <c r="H250" s="36"/>
      <c r="I250" s="36"/>
      <c r="J250" s="36"/>
      <c r="K250" s="36">
        <v>38.275261992750487</v>
      </c>
      <c r="L250" s="36"/>
      <c r="M250" s="36"/>
      <c r="N250" s="36"/>
      <c r="O250" s="36"/>
      <c r="P250" s="36"/>
      <c r="Q250" s="36"/>
      <c r="R250" s="36"/>
      <c r="S250" s="36"/>
      <c r="T250" s="36">
        <v>50</v>
      </c>
      <c r="U250" s="36"/>
      <c r="V250" s="36"/>
      <c r="W250" s="36"/>
      <c r="X250" s="36"/>
      <c r="Y250" s="12"/>
      <c r="AB250" s="15">
        <f t="shared" si="31"/>
        <v>0</v>
      </c>
      <c r="AC250" s="15">
        <f t="shared" si="32"/>
        <v>0</v>
      </c>
      <c r="AD250" s="15">
        <f t="shared" si="33"/>
        <v>0</v>
      </c>
      <c r="AE250" s="15">
        <f t="shared" si="34"/>
        <v>0</v>
      </c>
      <c r="AF250" s="15">
        <f t="shared" si="35"/>
        <v>0</v>
      </c>
      <c r="AG250" s="15">
        <f t="shared" si="36"/>
        <v>7.7793842121326527E-4</v>
      </c>
    </row>
    <row r="251" spans="1:33" x14ac:dyDescent="0.25">
      <c r="A251" s="20">
        <v>43292</v>
      </c>
      <c r="B251" s="77">
        <v>43385</v>
      </c>
      <c r="C251" s="16" t="s">
        <v>1739</v>
      </c>
      <c r="D251" s="34" t="s">
        <v>422</v>
      </c>
      <c r="E251" s="34" t="s">
        <v>38</v>
      </c>
      <c r="F251" s="36"/>
      <c r="G251" s="36"/>
      <c r="H251" s="36"/>
      <c r="I251" s="36"/>
      <c r="J251" s="36"/>
      <c r="K251" s="36">
        <v>35.907864473370047</v>
      </c>
      <c r="L251" s="36"/>
      <c r="M251" s="36"/>
      <c r="N251" s="36"/>
      <c r="O251" s="36"/>
      <c r="P251" s="36"/>
      <c r="Q251" s="36"/>
      <c r="R251" s="36"/>
      <c r="S251" s="36"/>
      <c r="T251" s="36">
        <v>28</v>
      </c>
      <c r="U251" s="36"/>
      <c r="V251" s="36"/>
      <c r="W251" s="36"/>
      <c r="X251" s="36"/>
      <c r="Y251" s="12"/>
      <c r="AB251" s="15">
        <f t="shared" si="31"/>
        <v>0</v>
      </c>
      <c r="AC251" s="15">
        <f t="shared" si="32"/>
        <v>0</v>
      </c>
      <c r="AD251" s="15">
        <f t="shared" si="33"/>
        <v>0</v>
      </c>
      <c r="AE251" s="15">
        <f t="shared" si="34"/>
        <v>0</v>
      </c>
      <c r="AF251" s="15">
        <f t="shared" si="35"/>
        <v>0</v>
      </c>
      <c r="AG251" s="15">
        <f t="shared" si="36"/>
        <v>7.2982145498688526E-4</v>
      </c>
    </row>
    <row r="252" spans="1:33" x14ac:dyDescent="0.25">
      <c r="A252" s="20">
        <v>43325</v>
      </c>
      <c r="B252" s="77">
        <v>43404</v>
      </c>
      <c r="C252" s="16" t="s">
        <v>1584</v>
      </c>
      <c r="D252" s="34" t="s">
        <v>772</v>
      </c>
      <c r="E252" s="34" t="s">
        <v>254</v>
      </c>
      <c r="F252" s="36"/>
      <c r="G252" s="36"/>
      <c r="H252" s="36"/>
      <c r="I252" s="36"/>
      <c r="J252" s="36"/>
      <c r="K252" s="36">
        <v>32.361408722913751</v>
      </c>
      <c r="L252" s="36"/>
      <c r="M252" s="36"/>
      <c r="N252" s="36">
        <v>27.897766140442886</v>
      </c>
      <c r="O252" s="36"/>
      <c r="P252" s="36"/>
      <c r="Q252" s="36"/>
      <c r="R252" s="36"/>
      <c r="S252" s="36"/>
      <c r="T252" s="36">
        <v>58</v>
      </c>
      <c r="U252" s="36"/>
      <c r="V252" s="36"/>
      <c r="W252" s="36">
        <v>50</v>
      </c>
      <c r="X252" s="36"/>
      <c r="Y252" s="12"/>
      <c r="AB252" s="15">
        <f t="shared" si="31"/>
        <v>0</v>
      </c>
      <c r="AC252" s="15">
        <f t="shared" si="32"/>
        <v>0</v>
      </c>
      <c r="AD252" s="15">
        <f t="shared" si="33"/>
        <v>0</v>
      </c>
      <c r="AE252" s="15">
        <f t="shared" si="34"/>
        <v>0</v>
      </c>
      <c r="AF252" s="15">
        <f t="shared" si="35"/>
        <v>0</v>
      </c>
      <c r="AG252" s="15">
        <f t="shared" si="36"/>
        <v>6.5774032363015596E-4</v>
      </c>
    </row>
    <row r="253" spans="1:33" x14ac:dyDescent="0.25">
      <c r="A253" s="20">
        <v>43297</v>
      </c>
      <c r="B253" s="77">
        <v>43381</v>
      </c>
      <c r="C253" s="16" t="s">
        <v>1671</v>
      </c>
      <c r="D253" s="34" t="s">
        <v>435</v>
      </c>
      <c r="E253" s="34" t="s">
        <v>436</v>
      </c>
      <c r="F253" s="36"/>
      <c r="G253" s="36"/>
      <c r="H253" s="36"/>
      <c r="I253" s="36"/>
      <c r="J253" s="36"/>
      <c r="K253" s="36">
        <v>32.25167386979772</v>
      </c>
      <c r="L253" s="36"/>
      <c r="M253" s="36"/>
      <c r="N253" s="36"/>
      <c r="O253" s="36"/>
      <c r="P253" s="36"/>
      <c r="Q253" s="36"/>
      <c r="R253" s="36"/>
      <c r="S253" s="36"/>
      <c r="T253" s="36">
        <v>30</v>
      </c>
      <c r="U253" s="36"/>
      <c r="V253" s="36"/>
      <c r="W253" s="36"/>
      <c r="X253" s="36"/>
      <c r="Y253" s="12"/>
      <c r="AB253" s="15">
        <f t="shared" si="31"/>
        <v>0</v>
      </c>
      <c r="AC253" s="15">
        <f t="shared" si="32"/>
        <v>0</v>
      </c>
      <c r="AD253" s="15">
        <f t="shared" si="33"/>
        <v>0</v>
      </c>
      <c r="AE253" s="15">
        <f t="shared" si="34"/>
        <v>0</v>
      </c>
      <c r="AF253" s="15">
        <f t="shared" si="35"/>
        <v>0</v>
      </c>
      <c r="AG253" s="15">
        <f t="shared" si="36"/>
        <v>6.5550998074180881E-4</v>
      </c>
    </row>
    <row r="254" spans="1:33" x14ac:dyDescent="0.25">
      <c r="A254" s="20">
        <v>43283</v>
      </c>
      <c r="B254" s="77">
        <v>43381</v>
      </c>
      <c r="C254" s="16" t="s">
        <v>1730</v>
      </c>
      <c r="D254" s="34" t="s">
        <v>377</v>
      </c>
      <c r="E254" s="34" t="s">
        <v>378</v>
      </c>
      <c r="F254" s="36"/>
      <c r="G254" s="36"/>
      <c r="H254" s="36"/>
      <c r="I254" s="36"/>
      <c r="J254" s="36"/>
      <c r="K254" s="36">
        <v>28.1226952921036</v>
      </c>
      <c r="L254" s="36"/>
      <c r="M254" s="36"/>
      <c r="N254" s="36"/>
      <c r="O254" s="36"/>
      <c r="P254" s="36"/>
      <c r="Q254" s="36"/>
      <c r="R254" s="36"/>
      <c r="S254" s="36"/>
      <c r="T254" s="36">
        <v>24</v>
      </c>
      <c r="U254" s="36"/>
      <c r="V254" s="36"/>
      <c r="W254" s="36"/>
      <c r="X254" s="36"/>
      <c r="Y254" s="12"/>
      <c r="AB254" s="15">
        <f t="shared" si="31"/>
        <v>0</v>
      </c>
      <c r="AC254" s="15">
        <f t="shared" si="32"/>
        <v>0</v>
      </c>
      <c r="AD254" s="15">
        <f t="shared" si="33"/>
        <v>0</v>
      </c>
      <c r="AE254" s="15">
        <f t="shared" si="34"/>
        <v>0</v>
      </c>
      <c r="AF254" s="15">
        <f t="shared" si="35"/>
        <v>0</v>
      </c>
      <c r="AG254" s="15">
        <f t="shared" si="36"/>
        <v>5.7158916848027179E-4</v>
      </c>
    </row>
    <row r="255" spans="1:33" x14ac:dyDescent="0.25">
      <c r="A255" s="20">
        <v>43306</v>
      </c>
      <c r="B255" s="77">
        <v>43384</v>
      </c>
      <c r="C255" s="16" t="s">
        <v>1743</v>
      </c>
      <c r="D255" s="34" t="s">
        <v>471</v>
      </c>
      <c r="E255" s="34" t="s">
        <v>49</v>
      </c>
      <c r="F255" s="36"/>
      <c r="G255" s="36"/>
      <c r="H255" s="36"/>
      <c r="I255" s="36"/>
      <c r="J255" s="36"/>
      <c r="K255" s="36">
        <v>28.1226952921036</v>
      </c>
      <c r="L255" s="36"/>
      <c r="M255" s="36"/>
      <c r="N255" s="36"/>
      <c r="O255" s="36"/>
      <c r="P255" s="36"/>
      <c r="Q255" s="36"/>
      <c r="R255" s="36"/>
      <c r="S255" s="36"/>
      <c r="T255" s="36">
        <v>24</v>
      </c>
      <c r="U255" s="36"/>
      <c r="V255" s="36"/>
      <c r="W255" s="36"/>
      <c r="X255" s="36"/>
      <c r="Y255" s="12"/>
      <c r="AB255" s="15">
        <f t="shared" si="31"/>
        <v>0</v>
      </c>
      <c r="AC255" s="15">
        <f t="shared" si="32"/>
        <v>0</v>
      </c>
      <c r="AD255" s="15">
        <f t="shared" si="33"/>
        <v>0</v>
      </c>
      <c r="AE255" s="15">
        <f t="shared" si="34"/>
        <v>0</v>
      </c>
      <c r="AF255" s="15">
        <f t="shared" si="35"/>
        <v>0</v>
      </c>
      <c r="AG255" s="15">
        <f t="shared" si="36"/>
        <v>5.7158916848027179E-4</v>
      </c>
    </row>
    <row r="256" spans="1:33" x14ac:dyDescent="0.25">
      <c r="A256" s="20">
        <v>43200</v>
      </c>
      <c r="B256" s="77">
        <v>43389</v>
      </c>
      <c r="C256" s="16" t="s">
        <v>1726</v>
      </c>
      <c r="D256" s="34" t="s">
        <v>142</v>
      </c>
      <c r="E256" s="34" t="s">
        <v>143</v>
      </c>
      <c r="F256" s="36"/>
      <c r="G256" s="36"/>
      <c r="H256" s="36"/>
      <c r="I256" s="36"/>
      <c r="J256" s="36"/>
      <c r="K256" s="36">
        <v>26.744458293638861</v>
      </c>
      <c r="L256" s="36"/>
      <c r="M256" s="36"/>
      <c r="N256" s="36"/>
      <c r="O256" s="36"/>
      <c r="P256" s="36"/>
      <c r="Q256" s="36"/>
      <c r="R256" s="36"/>
      <c r="S256" s="36"/>
      <c r="T256" s="36">
        <v>25</v>
      </c>
      <c r="U256" s="36"/>
      <c r="V256" s="36"/>
      <c r="W256" s="36"/>
      <c r="X256" s="36"/>
      <c r="Y256" s="12"/>
      <c r="AB256" s="15">
        <f t="shared" si="31"/>
        <v>0</v>
      </c>
      <c r="AC256" s="15">
        <f t="shared" si="32"/>
        <v>0</v>
      </c>
      <c r="AD256" s="15">
        <f t="shared" si="33"/>
        <v>0</v>
      </c>
      <c r="AE256" s="15">
        <f t="shared" si="34"/>
        <v>0</v>
      </c>
      <c r="AF256" s="15">
        <f t="shared" si="35"/>
        <v>0</v>
      </c>
      <c r="AG256" s="15">
        <f t="shared" si="36"/>
        <v>5.4357672757662898E-4</v>
      </c>
    </row>
    <row r="257" spans="1:33" x14ac:dyDescent="0.25">
      <c r="A257" s="20">
        <v>43293</v>
      </c>
      <c r="B257" s="77">
        <v>43423</v>
      </c>
      <c r="C257" s="16" t="s">
        <v>1672</v>
      </c>
      <c r="D257" s="34" t="s">
        <v>429</v>
      </c>
      <c r="E257" s="34" t="s">
        <v>414</v>
      </c>
      <c r="F257" s="36"/>
      <c r="G257" s="36"/>
      <c r="H257" s="36"/>
      <c r="I257" s="36"/>
      <c r="J257" s="36"/>
      <c r="K257" s="36">
        <v>25.495610151833318</v>
      </c>
      <c r="L257" s="36"/>
      <c r="M257" s="36"/>
      <c r="N257" s="36"/>
      <c r="O257" s="36"/>
      <c r="P257" s="36"/>
      <c r="Q257" s="36"/>
      <c r="R257" s="36"/>
      <c r="S257" s="36"/>
      <c r="T257" s="36">
        <v>25</v>
      </c>
      <c r="U257" s="36"/>
      <c r="V257" s="36"/>
      <c r="W257" s="36"/>
      <c r="X257" s="36"/>
      <c r="Y257" s="12"/>
      <c r="AB257" s="15">
        <f t="shared" si="31"/>
        <v>0</v>
      </c>
      <c r="AC257" s="15">
        <f t="shared" si="32"/>
        <v>0</v>
      </c>
      <c r="AD257" s="15">
        <f t="shared" si="33"/>
        <v>0</v>
      </c>
      <c r="AE257" s="15">
        <f t="shared" si="34"/>
        <v>0</v>
      </c>
      <c r="AF257" s="15">
        <f t="shared" si="35"/>
        <v>0</v>
      </c>
      <c r="AG257" s="15">
        <f t="shared" si="36"/>
        <v>5.1819409395924623E-4</v>
      </c>
    </row>
    <row r="258" spans="1:33" x14ac:dyDescent="0.25">
      <c r="A258" s="20">
        <v>43297</v>
      </c>
      <c r="B258" s="77">
        <v>43383</v>
      </c>
      <c r="C258" s="16" t="s">
        <v>1639</v>
      </c>
      <c r="D258" s="34" t="s">
        <v>437</v>
      </c>
      <c r="E258" s="34" t="s">
        <v>438</v>
      </c>
      <c r="F258" s="36"/>
      <c r="G258" s="36"/>
      <c r="H258" s="36"/>
      <c r="I258" s="36"/>
      <c r="J258" s="36"/>
      <c r="K258" s="36">
        <v>20.440163684895921</v>
      </c>
      <c r="L258" s="36"/>
      <c r="M258" s="36"/>
      <c r="N258" s="36"/>
      <c r="O258" s="36"/>
      <c r="P258" s="36"/>
      <c r="Q258" s="36"/>
      <c r="R258" s="36"/>
      <c r="S258" s="36"/>
      <c r="T258" s="36">
        <v>30</v>
      </c>
      <c r="U258" s="36"/>
      <c r="V258" s="36"/>
      <c r="W258" s="36"/>
      <c r="X258" s="36"/>
      <c r="Y258" s="12"/>
      <c r="AB258" s="15">
        <f t="shared" si="31"/>
        <v>0</v>
      </c>
      <c r="AC258" s="15">
        <f t="shared" si="32"/>
        <v>0</v>
      </c>
      <c r="AD258" s="15">
        <f t="shared" si="33"/>
        <v>0</v>
      </c>
      <c r="AE258" s="15">
        <f t="shared" si="34"/>
        <v>0</v>
      </c>
      <c r="AF258" s="15">
        <f t="shared" si="35"/>
        <v>0</v>
      </c>
      <c r="AG258" s="15">
        <f t="shared" si="36"/>
        <v>4.1544297382942565E-4</v>
      </c>
    </row>
    <row r="259" spans="1:33" x14ac:dyDescent="0.25">
      <c r="A259" s="20">
        <v>43278</v>
      </c>
      <c r="B259" s="77">
        <v>43381</v>
      </c>
      <c r="C259" s="16" t="s">
        <v>1648</v>
      </c>
      <c r="D259" s="34" t="s">
        <v>346</v>
      </c>
      <c r="E259" s="34" t="s">
        <v>347</v>
      </c>
      <c r="F259" s="36"/>
      <c r="G259" s="36"/>
      <c r="H259" s="36"/>
      <c r="I259" s="36"/>
      <c r="J259" s="36"/>
      <c r="K259" s="36">
        <v>18.958834158586694</v>
      </c>
      <c r="L259" s="36"/>
      <c r="M259" s="36"/>
      <c r="N259" s="36"/>
      <c r="O259" s="36"/>
      <c r="P259" s="36"/>
      <c r="Q259" s="36"/>
      <c r="R259" s="36"/>
      <c r="S259" s="36"/>
      <c r="T259" s="36">
        <v>20</v>
      </c>
      <c r="U259" s="36"/>
      <c r="V259" s="36"/>
      <c r="W259" s="36"/>
      <c r="X259" s="36"/>
      <c r="Y259" s="12"/>
      <c r="AB259" s="15">
        <f t="shared" si="31"/>
        <v>0</v>
      </c>
      <c r="AC259" s="15">
        <f t="shared" si="32"/>
        <v>0</v>
      </c>
      <c r="AD259" s="15">
        <f t="shared" si="33"/>
        <v>0</v>
      </c>
      <c r="AE259" s="15">
        <f t="shared" si="34"/>
        <v>0</v>
      </c>
      <c r="AF259" s="15">
        <f t="shared" si="35"/>
        <v>0</v>
      </c>
      <c r="AG259" s="15">
        <f t="shared" si="36"/>
        <v>3.8533519420895274E-4</v>
      </c>
    </row>
    <row r="260" spans="1:33" x14ac:dyDescent="0.25">
      <c r="A260" s="20">
        <v>43278</v>
      </c>
      <c r="B260" s="77">
        <v>43381</v>
      </c>
      <c r="C260" s="16" t="s">
        <v>1702</v>
      </c>
      <c r="D260" s="34" t="s">
        <v>346</v>
      </c>
      <c r="E260" s="34" t="s">
        <v>347</v>
      </c>
      <c r="F260" s="36"/>
      <c r="G260" s="36"/>
      <c r="H260" s="36"/>
      <c r="I260" s="36"/>
      <c r="J260" s="36"/>
      <c r="K260" s="36">
        <v>16.976145560412355</v>
      </c>
      <c r="L260" s="36"/>
      <c r="M260" s="36"/>
      <c r="N260" s="36"/>
      <c r="O260" s="36"/>
      <c r="P260" s="36"/>
      <c r="Q260" s="36"/>
      <c r="R260" s="36"/>
      <c r="S260" s="36"/>
      <c r="T260" s="36">
        <v>15</v>
      </c>
      <c r="U260" s="36"/>
      <c r="V260" s="36"/>
      <c r="W260" s="36"/>
      <c r="X260" s="36"/>
      <c r="Y260" s="12"/>
      <c r="AB260" s="15">
        <f t="shared" si="31"/>
        <v>0</v>
      </c>
      <c r="AC260" s="15">
        <f t="shared" si="32"/>
        <v>0</v>
      </c>
      <c r="AD260" s="15">
        <f t="shared" si="33"/>
        <v>0</v>
      </c>
      <c r="AE260" s="15">
        <f t="shared" si="34"/>
        <v>0</v>
      </c>
      <c r="AF260" s="15">
        <f t="shared" si="35"/>
        <v>0</v>
      </c>
      <c r="AG260" s="15">
        <f t="shared" si="36"/>
        <v>3.4503737369727535E-4</v>
      </c>
    </row>
    <row r="261" spans="1:33" x14ac:dyDescent="0.25">
      <c r="A261" s="20">
        <v>43265</v>
      </c>
      <c r="B261" s="77">
        <v>43388</v>
      </c>
      <c r="C261" s="16" t="s">
        <v>1624</v>
      </c>
      <c r="D261" s="34" t="s">
        <v>308</v>
      </c>
      <c r="E261" s="34" t="s">
        <v>253</v>
      </c>
      <c r="F261" s="36"/>
      <c r="G261" s="36"/>
      <c r="H261" s="36"/>
      <c r="I261" s="36"/>
      <c r="J261" s="36"/>
      <c r="K261" s="36">
        <v>16.244124919186451</v>
      </c>
      <c r="L261" s="36"/>
      <c r="M261" s="36"/>
      <c r="N261" s="36"/>
      <c r="O261" s="36"/>
      <c r="P261" s="36"/>
      <c r="Q261" s="36"/>
      <c r="R261" s="36"/>
      <c r="S261" s="36"/>
      <c r="T261" s="36">
        <v>25</v>
      </c>
      <c r="U261" s="36"/>
      <c r="V261" s="36"/>
      <c r="W261" s="36"/>
      <c r="X261" s="36"/>
      <c r="Y261" s="12"/>
      <c r="AB261" s="15">
        <f t="shared" ref="AB261:AB324" si="37">F261/F$600</f>
        <v>0</v>
      </c>
      <c r="AC261" s="15">
        <f t="shared" ref="AC261:AC324" si="38">G261/G$600</f>
        <v>0</v>
      </c>
      <c r="AD261" s="15">
        <f t="shared" ref="AD261:AD324" si="39">H261/H$600</f>
        <v>0</v>
      </c>
      <c r="AE261" s="15">
        <f t="shared" ref="AE261:AE324" si="40">I261/I$600</f>
        <v>0</v>
      </c>
      <c r="AF261" s="15">
        <f t="shared" ref="AF261:AF324" si="41">J261/J$600</f>
        <v>0</v>
      </c>
      <c r="AG261" s="15">
        <f t="shared" ref="AG261:AG324" si="42">K261/K$600</f>
        <v>3.301591742472321E-4</v>
      </c>
    </row>
    <row r="262" spans="1:33" x14ac:dyDescent="0.25">
      <c r="A262" s="20">
        <v>43308</v>
      </c>
      <c r="B262" s="77">
        <v>43382</v>
      </c>
      <c r="C262" s="16" t="s">
        <v>1695</v>
      </c>
      <c r="D262" s="34" t="s">
        <v>500</v>
      </c>
      <c r="E262" s="34" t="s">
        <v>413</v>
      </c>
      <c r="F262" s="36"/>
      <c r="G262" s="36"/>
      <c r="H262" s="36"/>
      <c r="I262" s="36"/>
      <c r="J262" s="36"/>
      <c r="K262" s="36">
        <v>12.917047884205061</v>
      </c>
      <c r="L262" s="36"/>
      <c r="M262" s="36"/>
      <c r="N262" s="36"/>
      <c r="O262" s="36"/>
      <c r="P262" s="36"/>
      <c r="Q262" s="36"/>
      <c r="R262" s="36"/>
      <c r="S262" s="36"/>
      <c r="T262" s="36">
        <v>8</v>
      </c>
      <c r="U262" s="36"/>
      <c r="V262" s="36"/>
      <c r="W262" s="36"/>
      <c r="X262" s="36"/>
      <c r="Y262" s="12"/>
      <c r="AB262" s="15">
        <f t="shared" si="37"/>
        <v>0</v>
      </c>
      <c r="AC262" s="15">
        <f t="shared" si="38"/>
        <v>0</v>
      </c>
      <c r="AD262" s="15">
        <f t="shared" si="39"/>
        <v>0</v>
      </c>
      <c r="AE262" s="15">
        <f t="shared" si="40"/>
        <v>0</v>
      </c>
      <c r="AF262" s="15">
        <f t="shared" si="41"/>
        <v>0</v>
      </c>
      <c r="AG262" s="15">
        <f t="shared" si="42"/>
        <v>2.6253687929498427E-4</v>
      </c>
    </row>
    <row r="263" spans="1:33" x14ac:dyDescent="0.25">
      <c r="A263" s="20">
        <v>43350</v>
      </c>
      <c r="B263" s="77">
        <v>43381</v>
      </c>
      <c r="C263" s="16" t="s">
        <v>1728</v>
      </c>
      <c r="D263" s="34" t="s">
        <v>1306</v>
      </c>
      <c r="E263" s="34" t="s">
        <v>417</v>
      </c>
      <c r="F263" s="36"/>
      <c r="G263" s="36"/>
      <c r="H263" s="36"/>
      <c r="I263" s="36"/>
      <c r="J263" s="36"/>
      <c r="K263" s="36">
        <v>11.748908543986518</v>
      </c>
      <c r="L263" s="36"/>
      <c r="M263" s="36"/>
      <c r="N263" s="36"/>
      <c r="O263" s="36"/>
      <c r="P263" s="36"/>
      <c r="Q263" s="36"/>
      <c r="R263" s="36"/>
      <c r="S263" s="36"/>
      <c r="T263" s="36">
        <v>7</v>
      </c>
      <c r="U263" s="36"/>
      <c r="V263" s="36"/>
      <c r="W263" s="36"/>
      <c r="X263" s="36"/>
      <c r="Y263" s="12"/>
      <c r="AB263" s="15">
        <f t="shared" si="37"/>
        <v>0</v>
      </c>
      <c r="AC263" s="15">
        <f t="shared" si="38"/>
        <v>0</v>
      </c>
      <c r="AD263" s="15">
        <f t="shared" si="39"/>
        <v>0</v>
      </c>
      <c r="AE263" s="15">
        <f t="shared" si="40"/>
        <v>0</v>
      </c>
      <c r="AF263" s="15">
        <f t="shared" si="41"/>
        <v>0</v>
      </c>
      <c r="AG263" s="15">
        <f t="shared" si="42"/>
        <v>2.3879463883014204E-4</v>
      </c>
    </row>
    <row r="264" spans="1:33" x14ac:dyDescent="0.25">
      <c r="A264" s="20">
        <v>43311</v>
      </c>
      <c r="B264" s="77">
        <v>43382</v>
      </c>
      <c r="C264" s="16" t="s">
        <v>1607</v>
      </c>
      <c r="D264" s="34" t="s">
        <v>526</v>
      </c>
      <c r="E264" s="34" t="s">
        <v>375</v>
      </c>
      <c r="F264" s="36"/>
      <c r="G264" s="36"/>
      <c r="H264" s="36"/>
      <c r="I264" s="36"/>
      <c r="J264" s="36"/>
      <c r="K264" s="36">
        <v>6.8406851221085985</v>
      </c>
      <c r="L264" s="36"/>
      <c r="M264" s="36"/>
      <c r="N264" s="36"/>
      <c r="O264" s="36"/>
      <c r="P264" s="36"/>
      <c r="Q264" s="36"/>
      <c r="R264" s="36"/>
      <c r="S264" s="36"/>
      <c r="T264" s="36">
        <v>7</v>
      </c>
      <c r="U264" s="36"/>
      <c r="V264" s="36"/>
      <c r="W264" s="36"/>
      <c r="X264" s="36"/>
      <c r="Y264" s="12"/>
      <c r="AB264" s="15">
        <f t="shared" si="37"/>
        <v>0</v>
      </c>
      <c r="AC264" s="15">
        <f t="shared" si="38"/>
        <v>0</v>
      </c>
      <c r="AD264" s="15">
        <f t="shared" si="39"/>
        <v>0</v>
      </c>
      <c r="AE264" s="15">
        <f t="shared" si="40"/>
        <v>0</v>
      </c>
      <c r="AF264" s="15">
        <f t="shared" si="41"/>
        <v>0</v>
      </c>
      <c r="AG264" s="15">
        <f t="shared" si="42"/>
        <v>1.3903580294024318E-4</v>
      </c>
    </row>
    <row r="265" spans="1:33" x14ac:dyDescent="0.25">
      <c r="A265" s="20">
        <v>43308</v>
      </c>
      <c r="B265" s="77">
        <v>43384</v>
      </c>
      <c r="C265" s="16" t="s">
        <v>1627</v>
      </c>
      <c r="D265" s="34" t="s">
        <v>501</v>
      </c>
      <c r="E265" s="34" t="s">
        <v>502</v>
      </c>
      <c r="F265" s="36"/>
      <c r="G265" s="36"/>
      <c r="H265" s="36"/>
      <c r="I265" s="36"/>
      <c r="J265" s="36"/>
      <c r="K265" s="36">
        <v>5.3825582388711632</v>
      </c>
      <c r="L265" s="36"/>
      <c r="M265" s="36"/>
      <c r="N265" s="36"/>
      <c r="O265" s="36"/>
      <c r="P265" s="36"/>
      <c r="Q265" s="36"/>
      <c r="R265" s="36"/>
      <c r="S265" s="36"/>
      <c r="T265" s="36">
        <v>5</v>
      </c>
      <c r="U265" s="36"/>
      <c r="V265" s="36"/>
      <c r="W265" s="36"/>
      <c r="X265" s="36"/>
      <c r="Y265" s="12"/>
      <c r="AB265" s="15">
        <f t="shared" si="37"/>
        <v>0</v>
      </c>
      <c r="AC265" s="15">
        <f t="shared" si="38"/>
        <v>0</v>
      </c>
      <c r="AD265" s="15">
        <f t="shared" si="39"/>
        <v>0</v>
      </c>
      <c r="AE265" s="15">
        <f t="shared" si="40"/>
        <v>0</v>
      </c>
      <c r="AF265" s="15">
        <f t="shared" si="41"/>
        <v>0</v>
      </c>
      <c r="AG265" s="15">
        <f t="shared" si="42"/>
        <v>1.0939961323397291E-4</v>
      </c>
    </row>
    <row r="266" spans="1:33" x14ac:dyDescent="0.25">
      <c r="A266" s="20">
        <v>43350</v>
      </c>
      <c r="B266" s="77">
        <v>43381</v>
      </c>
      <c r="C266" s="16" t="s">
        <v>1651</v>
      </c>
      <c r="D266" s="34" t="s">
        <v>1307</v>
      </c>
      <c r="E266" s="34" t="s">
        <v>47</v>
      </c>
      <c r="F266" s="36"/>
      <c r="G266" s="36"/>
      <c r="H266" s="36"/>
      <c r="I266" s="36"/>
      <c r="J266" s="36"/>
      <c r="K266" s="36">
        <v>4.7988525317904687</v>
      </c>
      <c r="L266" s="36"/>
      <c r="M266" s="36"/>
      <c r="N266" s="36"/>
      <c r="O266" s="36"/>
      <c r="P266" s="36"/>
      <c r="Q266" s="36"/>
      <c r="R266" s="36"/>
      <c r="S266" s="36"/>
      <c r="T266" s="36">
        <v>4</v>
      </c>
      <c r="U266" s="36"/>
      <c r="V266" s="36"/>
      <c r="W266" s="36"/>
      <c r="X266" s="36"/>
      <c r="Y266" s="12"/>
      <c r="AB266" s="15">
        <f t="shared" si="37"/>
        <v>0</v>
      </c>
      <c r="AC266" s="15">
        <f t="shared" si="38"/>
        <v>0</v>
      </c>
      <c r="AD266" s="15">
        <f t="shared" si="39"/>
        <v>0</v>
      </c>
      <c r="AE266" s="15">
        <f t="shared" si="40"/>
        <v>0</v>
      </c>
      <c r="AF266" s="15">
        <f t="shared" si="41"/>
        <v>0</v>
      </c>
      <c r="AG266" s="15">
        <f t="shared" si="42"/>
        <v>9.7535890490402019E-5</v>
      </c>
    </row>
    <row r="267" spans="1:33" x14ac:dyDescent="0.25">
      <c r="A267" s="20">
        <v>43353</v>
      </c>
      <c r="B267" s="77">
        <v>43381</v>
      </c>
      <c r="C267" s="16" t="s">
        <v>1672</v>
      </c>
      <c r="D267" s="34" t="s">
        <v>1327</v>
      </c>
      <c r="E267" s="34" t="s">
        <v>1328</v>
      </c>
      <c r="F267" s="36"/>
      <c r="G267" s="36"/>
      <c r="H267" s="36"/>
      <c r="I267" s="36"/>
      <c r="J267" s="36"/>
      <c r="K267" s="36">
        <v>4.462277721113697</v>
      </c>
      <c r="L267" s="36"/>
      <c r="M267" s="36"/>
      <c r="N267" s="36"/>
      <c r="O267" s="36"/>
      <c r="P267" s="36"/>
      <c r="Q267" s="36"/>
      <c r="R267" s="36"/>
      <c r="S267" s="36"/>
      <c r="T267" s="36">
        <v>3</v>
      </c>
      <c r="U267" s="36"/>
      <c r="V267" s="36"/>
      <c r="W267" s="36"/>
      <c r="X267" s="36"/>
      <c r="Y267" s="12"/>
      <c r="AB267" s="15">
        <f t="shared" si="37"/>
        <v>0</v>
      </c>
      <c r="AC267" s="15">
        <f t="shared" si="38"/>
        <v>0</v>
      </c>
      <c r="AD267" s="15">
        <f t="shared" si="39"/>
        <v>0</v>
      </c>
      <c r="AE267" s="15">
        <f t="shared" si="40"/>
        <v>0</v>
      </c>
      <c r="AF267" s="15">
        <f t="shared" si="41"/>
        <v>0</v>
      </c>
      <c r="AG267" s="15">
        <f t="shared" si="42"/>
        <v>9.0695062676143448E-5</v>
      </c>
    </row>
    <row r="268" spans="1:33" x14ac:dyDescent="0.25">
      <c r="A268" s="20">
        <v>43292</v>
      </c>
      <c r="B268" s="77">
        <v>43385</v>
      </c>
      <c r="C268" s="16" t="s">
        <v>1643</v>
      </c>
      <c r="D268" s="34" t="s">
        <v>422</v>
      </c>
      <c r="E268" s="34" t="s">
        <v>38</v>
      </c>
      <c r="F268" s="36"/>
      <c r="G268" s="36"/>
      <c r="H268" s="36"/>
      <c r="I268" s="36"/>
      <c r="J268" s="36"/>
      <c r="K268" s="36">
        <v>4.1069588144651989</v>
      </c>
      <c r="L268" s="36"/>
      <c r="M268" s="36"/>
      <c r="N268" s="36"/>
      <c r="O268" s="36"/>
      <c r="P268" s="36"/>
      <c r="Q268" s="36"/>
      <c r="R268" s="36"/>
      <c r="S268" s="36"/>
      <c r="T268" s="36">
        <v>4</v>
      </c>
      <c r="U268" s="36"/>
      <c r="V268" s="36"/>
      <c r="W268" s="36"/>
      <c r="X268" s="36"/>
      <c r="Y268" s="12"/>
      <c r="AB268" s="15">
        <f t="shared" si="37"/>
        <v>0</v>
      </c>
      <c r="AC268" s="15">
        <f t="shared" si="38"/>
        <v>0</v>
      </c>
      <c r="AD268" s="15">
        <f t="shared" si="39"/>
        <v>0</v>
      </c>
      <c r="AE268" s="15">
        <f t="shared" si="40"/>
        <v>0</v>
      </c>
      <c r="AF268" s="15">
        <f t="shared" si="41"/>
        <v>0</v>
      </c>
      <c r="AG268" s="15">
        <f t="shared" si="42"/>
        <v>8.3473264186097564E-5</v>
      </c>
    </row>
    <row r="269" spans="1:33" x14ac:dyDescent="0.25">
      <c r="A269" s="20">
        <v>43306</v>
      </c>
      <c r="B269" s="77">
        <v>43383</v>
      </c>
      <c r="C269" s="16" t="s">
        <v>1648</v>
      </c>
      <c r="D269" s="34" t="s">
        <v>470</v>
      </c>
      <c r="E269" s="34" t="s">
        <v>25</v>
      </c>
      <c r="F269" s="36"/>
      <c r="G269" s="36"/>
      <c r="H269" s="36"/>
      <c r="I269" s="36"/>
      <c r="J269" s="36"/>
      <c r="K269" s="36">
        <v>3.756098454916772</v>
      </c>
      <c r="L269" s="36"/>
      <c r="M269" s="36"/>
      <c r="N269" s="36"/>
      <c r="O269" s="36"/>
      <c r="P269" s="36"/>
      <c r="Q269" s="36"/>
      <c r="R269" s="36"/>
      <c r="S269" s="36"/>
      <c r="T269" s="36">
        <v>3</v>
      </c>
      <c r="U269" s="36"/>
      <c r="V269" s="36"/>
      <c r="W269" s="36"/>
      <c r="X269" s="36"/>
      <c r="Y269" s="12"/>
      <c r="AB269" s="15">
        <f t="shared" si="37"/>
        <v>0</v>
      </c>
      <c r="AC269" s="15">
        <f t="shared" si="38"/>
        <v>0</v>
      </c>
      <c r="AD269" s="15">
        <f t="shared" si="39"/>
        <v>0</v>
      </c>
      <c r="AE269" s="15">
        <f t="shared" si="40"/>
        <v>0</v>
      </c>
      <c r="AF269" s="15">
        <f t="shared" si="41"/>
        <v>0</v>
      </c>
      <c r="AG269" s="15">
        <f t="shared" si="42"/>
        <v>7.6342084934467115E-5</v>
      </c>
    </row>
    <row r="270" spans="1:33" x14ac:dyDescent="0.25">
      <c r="A270" s="20">
        <v>43353</v>
      </c>
      <c r="B270" s="77">
        <v>43381</v>
      </c>
      <c r="C270" s="16" t="s">
        <v>1603</v>
      </c>
      <c r="D270" s="34" t="s">
        <v>1329</v>
      </c>
      <c r="E270" s="34" t="s">
        <v>1330</v>
      </c>
      <c r="F270" s="36"/>
      <c r="G270" s="36"/>
      <c r="H270" s="36"/>
      <c r="I270" s="36"/>
      <c r="J270" s="36"/>
      <c r="K270" s="36">
        <v>3.6716590322868599</v>
      </c>
      <c r="L270" s="36"/>
      <c r="M270" s="36"/>
      <c r="N270" s="36"/>
      <c r="O270" s="36"/>
      <c r="P270" s="36"/>
      <c r="Q270" s="36"/>
      <c r="R270" s="36"/>
      <c r="S270" s="36"/>
      <c r="T270" s="36">
        <v>4</v>
      </c>
      <c r="U270" s="36"/>
      <c r="V270" s="36"/>
      <c r="W270" s="36"/>
      <c r="X270" s="36"/>
      <c r="Y270" s="12"/>
      <c r="AB270" s="15">
        <f t="shared" si="37"/>
        <v>0</v>
      </c>
      <c r="AC270" s="15">
        <f t="shared" si="38"/>
        <v>0</v>
      </c>
      <c r="AD270" s="15">
        <f t="shared" si="39"/>
        <v>0</v>
      </c>
      <c r="AE270" s="15">
        <f t="shared" si="40"/>
        <v>0</v>
      </c>
      <c r="AF270" s="15">
        <f t="shared" si="41"/>
        <v>0</v>
      </c>
      <c r="AG270" s="15">
        <f t="shared" si="42"/>
        <v>7.4625867521211644E-5</v>
      </c>
    </row>
    <row r="271" spans="1:33" x14ac:dyDescent="0.25">
      <c r="A271" s="20">
        <v>43308</v>
      </c>
      <c r="B271" s="77">
        <v>43382</v>
      </c>
      <c r="C271" s="16" t="s">
        <v>1695</v>
      </c>
      <c r="D271" s="34" t="s">
        <v>498</v>
      </c>
      <c r="E271" s="34" t="s">
        <v>499</v>
      </c>
      <c r="F271" s="36"/>
      <c r="G271" s="36"/>
      <c r="H271" s="36"/>
      <c r="I271" s="36"/>
      <c r="J271" s="36"/>
      <c r="K271" s="36">
        <v>3.2292619710512653</v>
      </c>
      <c r="L271" s="36"/>
      <c r="M271" s="36"/>
      <c r="N271" s="36"/>
      <c r="O271" s="36"/>
      <c r="P271" s="36"/>
      <c r="Q271" s="36"/>
      <c r="R271" s="36"/>
      <c r="S271" s="36"/>
      <c r="T271" s="36">
        <v>2</v>
      </c>
      <c r="U271" s="36"/>
      <c r="V271" s="36"/>
      <c r="W271" s="36"/>
      <c r="X271" s="36"/>
      <c r="Y271" s="12"/>
      <c r="AB271" s="15">
        <f t="shared" si="37"/>
        <v>0</v>
      </c>
      <c r="AC271" s="15">
        <f t="shared" si="38"/>
        <v>0</v>
      </c>
      <c r="AD271" s="15">
        <f t="shared" si="39"/>
        <v>0</v>
      </c>
      <c r="AE271" s="15">
        <f t="shared" si="40"/>
        <v>0</v>
      </c>
      <c r="AF271" s="15">
        <f t="shared" si="41"/>
        <v>0</v>
      </c>
      <c r="AG271" s="15">
        <f t="shared" si="42"/>
        <v>6.5634219823746068E-5</v>
      </c>
    </row>
    <row r="272" spans="1:33" x14ac:dyDescent="0.25">
      <c r="A272" s="20">
        <v>43354</v>
      </c>
      <c r="B272" s="77">
        <v>43381</v>
      </c>
      <c r="C272" s="16" t="s">
        <v>1712</v>
      </c>
      <c r="D272" s="34" t="s">
        <v>1562</v>
      </c>
      <c r="E272" s="34" t="s">
        <v>1563</v>
      </c>
      <c r="F272" s="36"/>
      <c r="G272" s="36"/>
      <c r="H272" s="36"/>
      <c r="I272" s="36"/>
      <c r="J272" s="36"/>
      <c r="K272" s="36">
        <v>3.2292619710512653</v>
      </c>
      <c r="L272" s="36"/>
      <c r="M272" s="36"/>
      <c r="N272" s="36"/>
      <c r="O272" s="36"/>
      <c r="P272" s="36"/>
      <c r="Q272" s="36"/>
      <c r="R272" s="36"/>
      <c r="S272" s="36"/>
      <c r="T272" s="36">
        <v>2</v>
      </c>
      <c r="U272" s="36"/>
      <c r="V272" s="36"/>
      <c r="W272" s="36"/>
      <c r="X272" s="36"/>
      <c r="Y272" s="12"/>
      <c r="AB272" s="15">
        <f t="shared" si="37"/>
        <v>0</v>
      </c>
      <c r="AC272" s="15">
        <f t="shared" si="38"/>
        <v>0</v>
      </c>
      <c r="AD272" s="15">
        <f t="shared" si="39"/>
        <v>0</v>
      </c>
      <c r="AE272" s="15">
        <f t="shared" si="40"/>
        <v>0</v>
      </c>
      <c r="AF272" s="15">
        <f t="shared" si="41"/>
        <v>0</v>
      </c>
      <c r="AG272" s="15">
        <f t="shared" si="42"/>
        <v>6.5634219823746068E-5</v>
      </c>
    </row>
    <row r="273" spans="1:33" x14ac:dyDescent="0.25">
      <c r="A273" s="20">
        <v>43353</v>
      </c>
      <c r="B273" s="77">
        <v>43381</v>
      </c>
      <c r="C273" s="16" t="s">
        <v>1746</v>
      </c>
      <c r="D273" s="34" t="s">
        <v>1333</v>
      </c>
      <c r="E273" s="34" t="s">
        <v>412</v>
      </c>
      <c r="F273" s="36"/>
      <c r="G273" s="36"/>
      <c r="H273" s="36"/>
      <c r="I273" s="36"/>
      <c r="J273" s="36"/>
      <c r="K273" s="36">
        <v>3.2245304516797617</v>
      </c>
      <c r="L273" s="36"/>
      <c r="M273" s="36"/>
      <c r="N273" s="36"/>
      <c r="O273" s="36"/>
      <c r="P273" s="36"/>
      <c r="Q273" s="36"/>
      <c r="R273" s="36"/>
      <c r="S273" s="36"/>
      <c r="T273" s="36">
        <v>2</v>
      </c>
      <c r="U273" s="36"/>
      <c r="V273" s="36"/>
      <c r="W273" s="36"/>
      <c r="X273" s="36"/>
      <c r="Y273" s="12"/>
      <c r="AB273" s="15">
        <f t="shared" si="37"/>
        <v>0</v>
      </c>
      <c r="AC273" s="15">
        <f t="shared" si="38"/>
        <v>0</v>
      </c>
      <c r="AD273" s="15">
        <f t="shared" si="39"/>
        <v>0</v>
      </c>
      <c r="AE273" s="15">
        <f t="shared" si="40"/>
        <v>0</v>
      </c>
      <c r="AF273" s="15">
        <f t="shared" si="41"/>
        <v>0</v>
      </c>
      <c r="AG273" s="15">
        <f t="shared" si="42"/>
        <v>6.553805246869296E-5</v>
      </c>
    </row>
    <row r="274" spans="1:33" x14ac:dyDescent="0.25">
      <c r="A274" s="20">
        <v>43301</v>
      </c>
      <c r="B274" s="77">
        <v>43381</v>
      </c>
      <c r="C274" s="16" t="s">
        <v>1708</v>
      </c>
      <c r="D274" s="34" t="s">
        <v>458</v>
      </c>
      <c r="E274" s="34" t="s">
        <v>459</v>
      </c>
      <c r="F274" s="36"/>
      <c r="G274" s="36"/>
      <c r="H274" s="36"/>
      <c r="I274" s="36"/>
      <c r="J274" s="36"/>
      <c r="K274" s="36">
        <v>3.1664783486216974</v>
      </c>
      <c r="L274" s="36"/>
      <c r="M274" s="36"/>
      <c r="N274" s="36"/>
      <c r="O274" s="36"/>
      <c r="P274" s="36"/>
      <c r="Q274" s="36"/>
      <c r="R274" s="36"/>
      <c r="S274" s="36"/>
      <c r="T274" s="36">
        <v>2</v>
      </c>
      <c r="U274" s="36"/>
      <c r="V274" s="36"/>
      <c r="W274" s="36"/>
      <c r="X274" s="36"/>
      <c r="Y274" s="12"/>
      <c r="AB274" s="15">
        <f t="shared" si="37"/>
        <v>0</v>
      </c>
      <c r="AC274" s="15">
        <f t="shared" si="38"/>
        <v>0</v>
      </c>
      <c r="AD274" s="15">
        <f t="shared" si="39"/>
        <v>0</v>
      </c>
      <c r="AE274" s="15">
        <f t="shared" si="40"/>
        <v>0</v>
      </c>
      <c r="AF274" s="15">
        <f t="shared" si="41"/>
        <v>0</v>
      </c>
      <c r="AG274" s="15">
        <f t="shared" si="42"/>
        <v>6.4358152997079832E-5</v>
      </c>
    </row>
    <row r="275" spans="1:33" x14ac:dyDescent="0.25">
      <c r="A275" s="20">
        <v>43313</v>
      </c>
      <c r="B275" s="77">
        <v>43383</v>
      </c>
      <c r="C275" s="16" t="s">
        <v>1702</v>
      </c>
      <c r="D275" s="34" t="s">
        <v>536</v>
      </c>
      <c r="E275" s="34" t="s">
        <v>537</v>
      </c>
      <c r="F275" s="36"/>
      <c r="G275" s="36"/>
      <c r="H275" s="36"/>
      <c r="I275" s="36"/>
      <c r="J275" s="36"/>
      <c r="K275" s="36">
        <v>3.0969614101634511</v>
      </c>
      <c r="L275" s="36"/>
      <c r="M275" s="36"/>
      <c r="N275" s="36"/>
      <c r="O275" s="36"/>
      <c r="P275" s="36"/>
      <c r="Q275" s="36"/>
      <c r="R275" s="36"/>
      <c r="S275" s="36"/>
      <c r="T275" s="36">
        <v>2</v>
      </c>
      <c r="U275" s="36"/>
      <c r="V275" s="36"/>
      <c r="W275" s="36"/>
      <c r="X275" s="36"/>
      <c r="Y275" s="12"/>
      <c r="AB275" s="15">
        <f t="shared" si="37"/>
        <v>0</v>
      </c>
      <c r="AC275" s="15">
        <f t="shared" si="38"/>
        <v>0</v>
      </c>
      <c r="AD275" s="15">
        <f t="shared" si="39"/>
        <v>0</v>
      </c>
      <c r="AE275" s="15">
        <f t="shared" si="40"/>
        <v>0</v>
      </c>
      <c r="AF275" s="15">
        <f t="shared" si="41"/>
        <v>0</v>
      </c>
      <c r="AG275" s="15">
        <f t="shared" si="42"/>
        <v>6.2945232626684179E-5</v>
      </c>
    </row>
    <row r="276" spans="1:33" x14ac:dyDescent="0.25">
      <c r="A276" s="20">
        <v>43353</v>
      </c>
      <c r="B276" s="77">
        <v>43381</v>
      </c>
      <c r="C276" s="16" t="s">
        <v>1648</v>
      </c>
      <c r="D276" s="34" t="s">
        <v>1331</v>
      </c>
      <c r="E276" s="34" t="s">
        <v>1332</v>
      </c>
      <c r="F276" s="36"/>
      <c r="G276" s="36"/>
      <c r="H276" s="36"/>
      <c r="I276" s="36"/>
      <c r="J276" s="36"/>
      <c r="K276" s="36">
        <v>2.5040656366111813</v>
      </c>
      <c r="L276" s="36"/>
      <c r="M276" s="36"/>
      <c r="N276" s="36"/>
      <c r="O276" s="36"/>
      <c r="P276" s="36"/>
      <c r="Q276" s="36"/>
      <c r="R276" s="36"/>
      <c r="S276" s="36"/>
      <c r="T276" s="36">
        <v>2</v>
      </c>
      <c r="U276" s="36"/>
      <c r="V276" s="36"/>
      <c r="W276" s="36"/>
      <c r="X276" s="36"/>
      <c r="Y276" s="12"/>
      <c r="AB276" s="15">
        <f t="shared" si="37"/>
        <v>0</v>
      </c>
      <c r="AC276" s="15">
        <f t="shared" si="38"/>
        <v>0</v>
      </c>
      <c r="AD276" s="15">
        <f t="shared" si="39"/>
        <v>0</v>
      </c>
      <c r="AE276" s="15">
        <f t="shared" si="40"/>
        <v>0</v>
      </c>
      <c r="AF276" s="15">
        <f t="shared" si="41"/>
        <v>0</v>
      </c>
      <c r="AG276" s="15">
        <f t="shared" si="42"/>
        <v>5.0894723289644741E-5</v>
      </c>
    </row>
    <row r="277" spans="1:33" x14ac:dyDescent="0.25">
      <c r="A277" s="20">
        <v>43353</v>
      </c>
      <c r="B277" s="77">
        <v>43385</v>
      </c>
      <c r="C277" s="16" t="s">
        <v>1645</v>
      </c>
      <c r="D277" s="34" t="s">
        <v>1334</v>
      </c>
      <c r="E277" s="34" t="s">
        <v>492</v>
      </c>
      <c r="F277" s="36"/>
      <c r="G277" s="36"/>
      <c r="H277" s="36"/>
      <c r="I277" s="36"/>
      <c r="J277" s="36"/>
      <c r="K277" s="36">
        <v>2.3510191830944658</v>
      </c>
      <c r="L277" s="36"/>
      <c r="M277" s="36"/>
      <c r="N277" s="36"/>
      <c r="O277" s="36"/>
      <c r="P277" s="36"/>
      <c r="Q277" s="36"/>
      <c r="R277" s="36"/>
      <c r="S277" s="36"/>
      <c r="T277" s="36">
        <v>2</v>
      </c>
      <c r="U277" s="36"/>
      <c r="V277" s="36"/>
      <c r="W277" s="36"/>
      <c r="X277" s="36"/>
      <c r="Y277" s="12"/>
      <c r="AB277" s="15">
        <f t="shared" si="37"/>
        <v>0</v>
      </c>
      <c r="AC277" s="15">
        <f t="shared" si="38"/>
        <v>0</v>
      </c>
      <c r="AD277" s="15">
        <f t="shared" si="39"/>
        <v>0</v>
      </c>
      <c r="AE277" s="15">
        <f t="shared" si="40"/>
        <v>0</v>
      </c>
      <c r="AF277" s="15">
        <f t="shared" si="41"/>
        <v>0</v>
      </c>
      <c r="AG277" s="15">
        <f t="shared" si="42"/>
        <v>4.7784079228119211E-5</v>
      </c>
    </row>
    <row r="278" spans="1:33" x14ac:dyDescent="0.25">
      <c r="A278" s="20">
        <v>43354</v>
      </c>
      <c r="B278" s="77">
        <v>43381</v>
      </c>
      <c r="C278" s="16" t="s">
        <v>1624</v>
      </c>
      <c r="D278" s="34" t="s">
        <v>1560</v>
      </c>
      <c r="E278" s="34" t="s">
        <v>1561</v>
      </c>
      <c r="F278" s="36"/>
      <c r="G278" s="36"/>
      <c r="H278" s="36"/>
      <c r="I278" s="36"/>
      <c r="J278" s="36"/>
      <c r="K278" s="36">
        <v>1.9544814634595995</v>
      </c>
      <c r="L278" s="36"/>
      <c r="M278" s="36"/>
      <c r="N278" s="36"/>
      <c r="O278" s="36"/>
      <c r="P278" s="36"/>
      <c r="Q278" s="36"/>
      <c r="R278" s="36"/>
      <c r="S278" s="36"/>
      <c r="T278" s="36">
        <v>2</v>
      </c>
      <c r="U278" s="36"/>
      <c r="V278" s="36"/>
      <c r="W278" s="36"/>
      <c r="X278" s="36"/>
      <c r="Y278" s="12"/>
      <c r="AB278" s="15">
        <f t="shared" si="37"/>
        <v>0</v>
      </c>
      <c r="AC278" s="15">
        <f t="shared" si="38"/>
        <v>0</v>
      </c>
      <c r="AD278" s="15">
        <f t="shared" si="39"/>
        <v>0</v>
      </c>
      <c r="AE278" s="15">
        <f t="shared" si="40"/>
        <v>0</v>
      </c>
      <c r="AF278" s="15">
        <f t="shared" si="41"/>
        <v>0</v>
      </c>
      <c r="AG278" s="15">
        <f t="shared" si="42"/>
        <v>3.9724515125783766E-5</v>
      </c>
    </row>
    <row r="279" spans="1:33" x14ac:dyDescent="0.25">
      <c r="A279" s="20">
        <v>43354</v>
      </c>
      <c r="B279" s="77">
        <v>43381</v>
      </c>
      <c r="C279" s="16" t="s">
        <v>1574</v>
      </c>
      <c r="D279" s="34" t="s">
        <v>1562</v>
      </c>
      <c r="E279" s="34" t="s">
        <v>1563</v>
      </c>
      <c r="F279" s="36"/>
      <c r="G279" s="36"/>
      <c r="H279" s="36"/>
      <c r="I279" s="36"/>
      <c r="J279" s="36"/>
      <c r="K279" s="36">
        <v>1.3443884368070569</v>
      </c>
      <c r="L279" s="36"/>
      <c r="M279" s="36"/>
      <c r="N279" s="36"/>
      <c r="O279" s="36"/>
      <c r="P279" s="36"/>
      <c r="Q279" s="36"/>
      <c r="R279" s="36"/>
      <c r="S279" s="36"/>
      <c r="T279" s="36">
        <v>1</v>
      </c>
      <c r="U279" s="36"/>
      <c r="V279" s="36"/>
      <c r="W279" s="36"/>
      <c r="X279" s="36"/>
      <c r="Y279" s="12"/>
      <c r="AB279" s="15">
        <f t="shared" si="37"/>
        <v>0</v>
      </c>
      <c r="AC279" s="15">
        <f t="shared" si="38"/>
        <v>0</v>
      </c>
      <c r="AD279" s="15">
        <f t="shared" si="39"/>
        <v>0</v>
      </c>
      <c r="AE279" s="15">
        <f t="shared" si="40"/>
        <v>0</v>
      </c>
      <c r="AF279" s="15">
        <f t="shared" si="41"/>
        <v>0</v>
      </c>
      <c r="AG279" s="15">
        <f t="shared" si="42"/>
        <v>2.7324474440570535E-5</v>
      </c>
    </row>
    <row r="280" spans="1:33" x14ac:dyDescent="0.25">
      <c r="A280" s="20">
        <v>43313</v>
      </c>
      <c r="B280" s="77">
        <v>43381</v>
      </c>
      <c r="C280" s="16" t="s">
        <v>1632</v>
      </c>
      <c r="D280" s="34" t="s">
        <v>534</v>
      </c>
      <c r="E280" s="34" t="s">
        <v>535</v>
      </c>
      <c r="F280" s="36"/>
      <c r="G280" s="36"/>
      <c r="H280" s="36"/>
      <c r="I280" s="36"/>
      <c r="J280" s="36"/>
      <c r="K280" s="36">
        <v>1.0396603911307907</v>
      </c>
      <c r="L280" s="36"/>
      <c r="M280" s="36"/>
      <c r="N280" s="36"/>
      <c r="O280" s="36"/>
      <c r="P280" s="36"/>
      <c r="Q280" s="36"/>
      <c r="R280" s="36"/>
      <c r="S280" s="36"/>
      <c r="T280" s="36">
        <v>1</v>
      </c>
      <c r="U280" s="36"/>
      <c r="V280" s="36"/>
      <c r="W280" s="36"/>
      <c r="X280" s="36"/>
      <c r="Y280" s="12"/>
      <c r="AB280" s="15">
        <f t="shared" si="37"/>
        <v>0</v>
      </c>
      <c r="AC280" s="15">
        <f t="shared" si="38"/>
        <v>0</v>
      </c>
      <c r="AD280" s="15">
        <f t="shared" si="39"/>
        <v>0</v>
      </c>
      <c r="AE280" s="15">
        <f t="shared" si="40"/>
        <v>0</v>
      </c>
      <c r="AF280" s="15">
        <f t="shared" si="41"/>
        <v>0</v>
      </c>
      <c r="AG280" s="15">
        <f t="shared" si="42"/>
        <v>2.1130926900707879E-5</v>
      </c>
    </row>
    <row r="281" spans="1:33" x14ac:dyDescent="0.25">
      <c r="A281" s="20">
        <v>42736</v>
      </c>
      <c r="B281" s="77">
        <v>43313</v>
      </c>
      <c r="C281" s="16" t="s">
        <v>1572</v>
      </c>
      <c r="D281" s="34" t="s">
        <v>108</v>
      </c>
      <c r="E281" s="34" t="s">
        <v>109</v>
      </c>
      <c r="F281" s="36"/>
      <c r="G281" s="36"/>
      <c r="H281" s="36"/>
      <c r="I281" s="36"/>
      <c r="J281" s="36"/>
      <c r="K281" s="36"/>
      <c r="L281" s="36">
        <v>905.17141154289845</v>
      </c>
      <c r="M281" s="36"/>
      <c r="N281" s="36"/>
      <c r="O281" s="36"/>
      <c r="P281" s="36"/>
      <c r="Q281" s="36"/>
      <c r="R281" s="36"/>
      <c r="S281" s="36"/>
      <c r="T281" s="36"/>
      <c r="U281" s="36">
        <v>1461</v>
      </c>
      <c r="V281" s="36"/>
      <c r="W281" s="36"/>
      <c r="X281" s="36"/>
      <c r="Y281" s="12"/>
      <c r="AB281" s="15">
        <f t="shared" si="37"/>
        <v>0</v>
      </c>
      <c r="AC281" s="15">
        <f t="shared" si="38"/>
        <v>0</v>
      </c>
      <c r="AD281" s="15">
        <f t="shared" si="39"/>
        <v>0</v>
      </c>
      <c r="AE281" s="15">
        <f t="shared" si="40"/>
        <v>0</v>
      </c>
      <c r="AF281" s="15">
        <f t="shared" si="41"/>
        <v>0</v>
      </c>
      <c r="AG281" s="15">
        <f t="shared" si="42"/>
        <v>0</v>
      </c>
    </row>
    <row r="282" spans="1:33" x14ac:dyDescent="0.25">
      <c r="A282" s="20">
        <v>43021</v>
      </c>
      <c r="B282" s="77">
        <v>43560</v>
      </c>
      <c r="C282" s="16" t="s">
        <v>1569</v>
      </c>
      <c r="D282" s="34" t="s">
        <v>186</v>
      </c>
      <c r="E282" s="34" t="s">
        <v>76</v>
      </c>
      <c r="F282" s="36"/>
      <c r="G282" s="36"/>
      <c r="H282" s="36"/>
      <c r="I282" s="36"/>
      <c r="J282" s="36"/>
      <c r="K282" s="36"/>
      <c r="L282" s="36"/>
      <c r="M282" s="36">
        <v>42.856646614966074</v>
      </c>
      <c r="N282" s="36"/>
      <c r="O282" s="36"/>
      <c r="P282" s="36"/>
      <c r="Q282" s="36"/>
      <c r="R282" s="36"/>
      <c r="S282" s="36"/>
      <c r="T282" s="36"/>
      <c r="U282" s="36"/>
      <c r="V282" s="36">
        <v>60</v>
      </c>
      <c r="W282" s="36"/>
      <c r="X282" s="36"/>
      <c r="Y282" s="12"/>
      <c r="AB282" s="15">
        <f t="shared" ref="AB282:AB294" si="43">F282/F$600</f>
        <v>0</v>
      </c>
      <c r="AC282" s="15">
        <f t="shared" ref="AC282:AC294" si="44">G282/G$600</f>
        <v>0</v>
      </c>
      <c r="AD282" s="15">
        <f t="shared" ref="AD282:AD294" si="45">H282/H$600</f>
        <v>0</v>
      </c>
      <c r="AE282" s="15">
        <f t="shared" ref="AE282:AE294" si="46">I282/I$600</f>
        <v>0</v>
      </c>
      <c r="AF282" s="15">
        <f t="shared" ref="AF282:AF294" si="47">J282/J$600</f>
        <v>0</v>
      </c>
      <c r="AG282" s="15">
        <f t="shared" ref="AG282:AG294" si="48">K282/K$600</f>
        <v>0</v>
      </c>
    </row>
    <row r="283" spans="1:33" x14ac:dyDescent="0.25">
      <c r="A283" s="20">
        <v>43069</v>
      </c>
      <c r="B283" s="77">
        <v>43413</v>
      </c>
      <c r="C283" s="16" t="s">
        <v>1672</v>
      </c>
      <c r="D283" s="34" t="s">
        <v>154</v>
      </c>
      <c r="E283" s="34" t="s">
        <v>100</v>
      </c>
      <c r="F283" s="36"/>
      <c r="G283" s="36"/>
      <c r="H283" s="36"/>
      <c r="I283" s="36"/>
      <c r="J283" s="36"/>
      <c r="K283" s="36"/>
      <c r="L283" s="36"/>
      <c r="M283" s="36">
        <v>20.396488121466657</v>
      </c>
      <c r="N283" s="36"/>
      <c r="O283" s="36"/>
      <c r="P283" s="36"/>
      <c r="Q283" s="36"/>
      <c r="R283" s="36"/>
      <c r="S283" s="36"/>
      <c r="T283" s="36"/>
      <c r="U283" s="36"/>
      <c r="V283" s="36">
        <v>20</v>
      </c>
      <c r="W283" s="36"/>
      <c r="X283" s="36"/>
      <c r="Y283" s="12"/>
      <c r="AB283" s="15">
        <f t="shared" si="43"/>
        <v>0</v>
      </c>
      <c r="AC283" s="15">
        <f t="shared" si="44"/>
        <v>0</v>
      </c>
      <c r="AD283" s="15">
        <f t="shared" si="45"/>
        <v>0</v>
      </c>
      <c r="AE283" s="15">
        <f t="shared" si="46"/>
        <v>0</v>
      </c>
      <c r="AF283" s="15">
        <f t="shared" si="47"/>
        <v>0</v>
      </c>
      <c r="AG283" s="15">
        <f t="shared" si="48"/>
        <v>0</v>
      </c>
    </row>
    <row r="284" spans="1:33" x14ac:dyDescent="0.25">
      <c r="A284" s="20">
        <v>43070</v>
      </c>
      <c r="B284" s="77">
        <v>43395</v>
      </c>
      <c r="C284" s="16" t="s">
        <v>1730</v>
      </c>
      <c r="D284" s="34" t="s">
        <v>145</v>
      </c>
      <c r="E284" s="34" t="s">
        <v>57</v>
      </c>
      <c r="F284" s="36"/>
      <c r="G284" s="36"/>
      <c r="H284" s="36"/>
      <c r="I284" s="36"/>
      <c r="J284" s="36"/>
      <c r="K284" s="36"/>
      <c r="L284" s="36"/>
      <c r="M284" s="36">
        <v>19.581210937453712</v>
      </c>
      <c r="N284" s="36"/>
      <c r="O284" s="36"/>
      <c r="P284" s="36"/>
      <c r="Q284" s="36"/>
      <c r="R284" s="36"/>
      <c r="S284" s="36"/>
      <c r="T284" s="36"/>
      <c r="U284" s="36"/>
      <c r="V284" s="36">
        <v>20</v>
      </c>
      <c r="W284" s="36"/>
      <c r="X284" s="36"/>
      <c r="Y284" s="12"/>
      <c r="AB284" s="15">
        <f t="shared" si="43"/>
        <v>0</v>
      </c>
      <c r="AC284" s="15">
        <f t="shared" si="44"/>
        <v>0</v>
      </c>
      <c r="AD284" s="15">
        <f t="shared" si="45"/>
        <v>0</v>
      </c>
      <c r="AE284" s="15">
        <f t="shared" si="46"/>
        <v>0</v>
      </c>
      <c r="AF284" s="15">
        <f t="shared" si="47"/>
        <v>0</v>
      </c>
      <c r="AG284" s="15">
        <f t="shared" si="48"/>
        <v>0</v>
      </c>
    </row>
    <row r="285" spans="1:33" x14ac:dyDescent="0.25">
      <c r="A285" s="20">
        <v>43217</v>
      </c>
      <c r="B285" s="77">
        <v>43308</v>
      </c>
      <c r="C285" s="16" t="s">
        <v>1719</v>
      </c>
      <c r="D285" s="34" t="s">
        <v>107</v>
      </c>
      <c r="E285" s="34" t="s">
        <v>72</v>
      </c>
      <c r="F285" s="36"/>
      <c r="G285" s="36"/>
      <c r="H285" s="36"/>
      <c r="I285" s="36"/>
      <c r="J285" s="36"/>
      <c r="K285" s="36"/>
      <c r="L285" s="36">
        <v>183.48104196634139</v>
      </c>
      <c r="M285" s="36"/>
      <c r="N285" s="36"/>
      <c r="O285" s="36"/>
      <c r="P285" s="36"/>
      <c r="Q285" s="36"/>
      <c r="R285" s="36"/>
      <c r="S285" s="36"/>
      <c r="T285" s="36"/>
      <c r="U285" s="36">
        <v>160</v>
      </c>
      <c r="V285" s="36"/>
      <c r="W285" s="36"/>
      <c r="X285" s="36"/>
      <c r="Y285" s="12"/>
      <c r="AB285" s="15">
        <f t="shared" si="43"/>
        <v>0</v>
      </c>
      <c r="AC285" s="15">
        <f t="shared" si="44"/>
        <v>0</v>
      </c>
      <c r="AD285" s="15">
        <f t="shared" si="45"/>
        <v>0</v>
      </c>
      <c r="AE285" s="15">
        <f t="shared" si="46"/>
        <v>0</v>
      </c>
      <c r="AF285" s="15">
        <f t="shared" si="47"/>
        <v>0</v>
      </c>
      <c r="AG285" s="15">
        <f t="shared" si="48"/>
        <v>0</v>
      </c>
    </row>
    <row r="286" spans="1:33" x14ac:dyDescent="0.25">
      <c r="A286" s="20">
        <v>43228</v>
      </c>
      <c r="B286" s="77">
        <v>43608</v>
      </c>
      <c r="C286" s="16" t="s">
        <v>1628</v>
      </c>
      <c r="D286" s="34" t="s">
        <v>190</v>
      </c>
      <c r="E286" s="34" t="s">
        <v>24</v>
      </c>
      <c r="F286" s="36"/>
      <c r="G286" s="36"/>
      <c r="H286" s="36"/>
      <c r="I286" s="36"/>
      <c r="J286" s="36"/>
      <c r="K286" s="36"/>
      <c r="L286" s="36"/>
      <c r="M286" s="36">
        <v>13.051714204778628</v>
      </c>
      <c r="N286" s="36"/>
      <c r="O286" s="36"/>
      <c r="P286" s="36"/>
      <c r="Q286" s="36"/>
      <c r="R286" s="36"/>
      <c r="S286" s="36"/>
      <c r="T286" s="36"/>
      <c r="U286" s="36"/>
      <c r="V286" s="36">
        <v>20</v>
      </c>
      <c r="W286" s="36"/>
      <c r="X286" s="36"/>
      <c r="Y286" s="12"/>
      <c r="AB286" s="15">
        <f t="shared" si="43"/>
        <v>0</v>
      </c>
      <c r="AC286" s="15">
        <f t="shared" si="44"/>
        <v>0</v>
      </c>
      <c r="AD286" s="15">
        <f t="shared" si="45"/>
        <v>0</v>
      </c>
      <c r="AE286" s="15">
        <f t="shared" si="46"/>
        <v>0</v>
      </c>
      <c r="AF286" s="15">
        <f t="shared" si="47"/>
        <v>0</v>
      </c>
      <c r="AG286" s="15">
        <f t="shared" si="48"/>
        <v>0</v>
      </c>
    </row>
    <row r="287" spans="1:33" x14ac:dyDescent="0.25">
      <c r="A287" s="20">
        <v>43263</v>
      </c>
      <c r="B287" s="77">
        <v>43406</v>
      </c>
      <c r="C287" s="16" t="s">
        <v>1622</v>
      </c>
      <c r="D287" s="34" t="s">
        <v>288</v>
      </c>
      <c r="E287" s="34" t="s">
        <v>289</v>
      </c>
      <c r="F287" s="36"/>
      <c r="G287" s="36"/>
      <c r="H287" s="36"/>
      <c r="I287" s="36"/>
      <c r="J287" s="36"/>
      <c r="K287" s="36"/>
      <c r="L287" s="36"/>
      <c r="M287" s="36"/>
      <c r="N287" s="36">
        <v>34.202879666000122</v>
      </c>
      <c r="O287" s="36"/>
      <c r="P287" s="36"/>
      <c r="Q287" s="36"/>
      <c r="R287" s="36"/>
      <c r="S287" s="36"/>
      <c r="T287" s="36"/>
      <c r="U287" s="36"/>
      <c r="V287" s="36"/>
      <c r="W287" s="36">
        <v>54</v>
      </c>
      <c r="X287" s="36"/>
      <c r="Y287" s="12"/>
      <c r="AB287" s="15">
        <f t="shared" si="43"/>
        <v>0</v>
      </c>
      <c r="AC287" s="15">
        <f t="shared" si="44"/>
        <v>0</v>
      </c>
      <c r="AD287" s="15">
        <f t="shared" si="45"/>
        <v>0</v>
      </c>
      <c r="AE287" s="15">
        <f t="shared" si="46"/>
        <v>0</v>
      </c>
      <c r="AF287" s="15">
        <f t="shared" si="47"/>
        <v>0</v>
      </c>
      <c r="AG287" s="15">
        <f t="shared" si="48"/>
        <v>0</v>
      </c>
    </row>
    <row r="288" spans="1:33" x14ac:dyDescent="0.25">
      <c r="A288" s="20">
        <v>43266</v>
      </c>
      <c r="B288" s="77">
        <v>43579</v>
      </c>
      <c r="C288" s="16" t="s">
        <v>1599</v>
      </c>
      <c r="D288" s="34" t="s">
        <v>309</v>
      </c>
      <c r="E288" s="34" t="s">
        <v>74</v>
      </c>
      <c r="F288" s="36"/>
      <c r="G288" s="36"/>
      <c r="H288" s="36"/>
      <c r="I288" s="36"/>
      <c r="J288" s="36"/>
      <c r="K288" s="36"/>
      <c r="L288" s="36"/>
      <c r="M288" s="36">
        <v>28.052450427588195</v>
      </c>
      <c r="N288" s="36"/>
      <c r="O288" s="36"/>
      <c r="P288" s="36"/>
      <c r="Q288" s="36"/>
      <c r="R288" s="36"/>
      <c r="S288" s="36"/>
      <c r="T288" s="36"/>
      <c r="U288" s="36"/>
      <c r="V288" s="36">
        <v>50</v>
      </c>
      <c r="W288" s="36"/>
      <c r="X288" s="36"/>
      <c r="Y288" s="12"/>
      <c r="AB288" s="15">
        <f t="shared" si="43"/>
        <v>0</v>
      </c>
      <c r="AC288" s="15">
        <f t="shared" si="44"/>
        <v>0</v>
      </c>
      <c r="AD288" s="15">
        <f t="shared" si="45"/>
        <v>0</v>
      </c>
      <c r="AE288" s="15">
        <f t="shared" si="46"/>
        <v>0</v>
      </c>
      <c r="AF288" s="15">
        <f t="shared" si="47"/>
        <v>0</v>
      </c>
      <c r="AG288" s="15">
        <f t="shared" si="48"/>
        <v>0</v>
      </c>
    </row>
    <row r="289" spans="1:33" x14ac:dyDescent="0.25">
      <c r="A289" s="20">
        <v>43271</v>
      </c>
      <c r="B289" s="77">
        <v>43398</v>
      </c>
      <c r="C289" s="16" t="s">
        <v>1631</v>
      </c>
      <c r="D289" s="34" t="s">
        <v>331</v>
      </c>
      <c r="E289" s="34" t="s">
        <v>50</v>
      </c>
      <c r="F289" s="36"/>
      <c r="G289" s="36"/>
      <c r="H289" s="36"/>
      <c r="I289" s="36"/>
      <c r="J289" s="36"/>
      <c r="K289" s="36"/>
      <c r="L289" s="36"/>
      <c r="M289" s="36">
        <v>57.184961142479253</v>
      </c>
      <c r="N289" s="36"/>
      <c r="O289" s="36"/>
      <c r="P289" s="36"/>
      <c r="Q289" s="36"/>
      <c r="R289" s="36"/>
      <c r="S289" s="36"/>
      <c r="T289" s="36"/>
      <c r="U289" s="36"/>
      <c r="V289" s="36">
        <v>90</v>
      </c>
      <c r="W289" s="36"/>
      <c r="X289" s="36"/>
      <c r="Y289" s="12"/>
      <c r="AB289" s="15">
        <f t="shared" si="43"/>
        <v>0</v>
      </c>
      <c r="AC289" s="15">
        <f t="shared" si="44"/>
        <v>0</v>
      </c>
      <c r="AD289" s="15">
        <f t="shared" si="45"/>
        <v>0</v>
      </c>
      <c r="AE289" s="15">
        <f t="shared" si="46"/>
        <v>0</v>
      </c>
      <c r="AF289" s="15">
        <f t="shared" si="47"/>
        <v>0</v>
      </c>
      <c r="AG289" s="15">
        <f t="shared" si="48"/>
        <v>0</v>
      </c>
    </row>
    <row r="290" spans="1:33" x14ac:dyDescent="0.25">
      <c r="A290" s="20">
        <v>43272</v>
      </c>
      <c r="B290" s="77">
        <v>43494</v>
      </c>
      <c r="C290" s="16" t="s">
        <v>1612</v>
      </c>
      <c r="D290" s="34" t="s">
        <v>333</v>
      </c>
      <c r="E290" s="34" t="s">
        <v>96</v>
      </c>
      <c r="F290" s="36"/>
      <c r="G290" s="36"/>
      <c r="H290" s="36"/>
      <c r="I290" s="36"/>
      <c r="J290" s="36"/>
      <c r="K290" s="36"/>
      <c r="L290" s="36"/>
      <c r="M290" s="36">
        <v>18.805059779012822</v>
      </c>
      <c r="N290" s="36"/>
      <c r="O290" s="36"/>
      <c r="P290" s="36"/>
      <c r="Q290" s="36"/>
      <c r="R290" s="36"/>
      <c r="S290" s="36"/>
      <c r="T290" s="36"/>
      <c r="U290" s="36"/>
      <c r="V290" s="36">
        <v>30</v>
      </c>
      <c r="W290" s="36"/>
      <c r="X290" s="36"/>
      <c r="Y290" s="12"/>
      <c r="AB290" s="15">
        <f t="shared" si="43"/>
        <v>0</v>
      </c>
      <c r="AC290" s="15">
        <f t="shared" si="44"/>
        <v>0</v>
      </c>
      <c r="AD290" s="15">
        <f t="shared" si="45"/>
        <v>0</v>
      </c>
      <c r="AE290" s="15">
        <f t="shared" si="46"/>
        <v>0</v>
      </c>
      <c r="AF290" s="15">
        <f t="shared" si="47"/>
        <v>0</v>
      </c>
      <c r="AG290" s="15">
        <f t="shared" si="48"/>
        <v>0</v>
      </c>
    </row>
    <row r="291" spans="1:33" x14ac:dyDescent="0.25">
      <c r="A291" s="20">
        <v>43276</v>
      </c>
      <c r="B291" s="77">
        <v>43396</v>
      </c>
      <c r="C291" s="16" t="s">
        <v>1668</v>
      </c>
      <c r="D291" s="34" t="s">
        <v>351</v>
      </c>
      <c r="E291" s="34" t="s">
        <v>352</v>
      </c>
      <c r="F291" s="36"/>
      <c r="G291" s="36"/>
      <c r="H291" s="36"/>
      <c r="I291" s="36"/>
      <c r="J291" s="36"/>
      <c r="K291" s="36"/>
      <c r="L291" s="36"/>
      <c r="M291" s="36">
        <v>57.847373854489767</v>
      </c>
      <c r="N291" s="36"/>
      <c r="O291" s="36"/>
      <c r="P291" s="36"/>
      <c r="Q291" s="36"/>
      <c r="R291" s="36"/>
      <c r="S291" s="36"/>
      <c r="T291" s="36"/>
      <c r="U291" s="36"/>
      <c r="V291" s="36">
        <v>50</v>
      </c>
      <c r="W291" s="36"/>
      <c r="X291" s="36"/>
      <c r="Y291" s="12"/>
      <c r="AB291" s="15">
        <f t="shared" si="43"/>
        <v>0</v>
      </c>
      <c r="AC291" s="15">
        <f t="shared" si="44"/>
        <v>0</v>
      </c>
      <c r="AD291" s="15">
        <f t="shared" si="45"/>
        <v>0</v>
      </c>
      <c r="AE291" s="15">
        <f t="shared" si="46"/>
        <v>0</v>
      </c>
      <c r="AF291" s="15">
        <f t="shared" si="47"/>
        <v>0</v>
      </c>
      <c r="AG291" s="15">
        <f t="shared" si="48"/>
        <v>0</v>
      </c>
    </row>
    <row r="292" spans="1:33" x14ac:dyDescent="0.25">
      <c r="A292" s="20">
        <v>43276</v>
      </c>
      <c r="B292" s="77">
        <v>43396</v>
      </c>
      <c r="C292" s="16" t="s">
        <v>1694</v>
      </c>
      <c r="D292" s="34" t="s">
        <v>353</v>
      </c>
      <c r="E292" s="34" t="s">
        <v>84</v>
      </c>
      <c r="F292" s="36"/>
      <c r="G292" s="36"/>
      <c r="H292" s="36"/>
      <c r="I292" s="36"/>
      <c r="J292" s="36"/>
      <c r="K292" s="36"/>
      <c r="L292" s="36">
        <v>28.144533073818231</v>
      </c>
      <c r="M292" s="36"/>
      <c r="N292" s="36"/>
      <c r="O292" s="36"/>
      <c r="P292" s="36"/>
      <c r="Q292" s="36"/>
      <c r="R292" s="36"/>
      <c r="S292" s="36"/>
      <c r="T292" s="36"/>
      <c r="U292" s="36">
        <v>24</v>
      </c>
      <c r="V292" s="36"/>
      <c r="W292" s="36"/>
      <c r="X292" s="36"/>
      <c r="Y292" s="12"/>
      <c r="AB292" s="15">
        <f t="shared" si="43"/>
        <v>0</v>
      </c>
      <c r="AC292" s="15">
        <f t="shared" si="44"/>
        <v>0</v>
      </c>
      <c r="AD292" s="15">
        <f t="shared" si="45"/>
        <v>0</v>
      </c>
      <c r="AE292" s="15">
        <f t="shared" si="46"/>
        <v>0</v>
      </c>
      <c r="AF292" s="15">
        <f t="shared" si="47"/>
        <v>0</v>
      </c>
      <c r="AG292" s="15">
        <f t="shared" si="48"/>
        <v>0</v>
      </c>
    </row>
    <row r="293" spans="1:33" x14ac:dyDescent="0.25">
      <c r="A293" s="20">
        <v>43276</v>
      </c>
      <c r="B293" s="77">
        <v>43396</v>
      </c>
      <c r="C293" s="16" t="s">
        <v>1694</v>
      </c>
      <c r="D293" s="34" t="s">
        <v>354</v>
      </c>
      <c r="E293" s="34" t="s">
        <v>40</v>
      </c>
      <c r="F293" s="36"/>
      <c r="G293" s="36"/>
      <c r="H293" s="36"/>
      <c r="I293" s="36"/>
      <c r="J293" s="36"/>
      <c r="K293" s="36"/>
      <c r="L293" s="36"/>
      <c r="M293" s="36">
        <v>84.433599221454699</v>
      </c>
      <c r="N293" s="36"/>
      <c r="O293" s="36"/>
      <c r="P293" s="36"/>
      <c r="Q293" s="36"/>
      <c r="R293" s="36"/>
      <c r="S293" s="36"/>
      <c r="T293" s="36"/>
      <c r="U293" s="36"/>
      <c r="V293" s="36">
        <v>72</v>
      </c>
      <c r="W293" s="36"/>
      <c r="X293" s="36"/>
      <c r="Y293" s="12"/>
      <c r="AB293" s="15">
        <f t="shared" si="43"/>
        <v>0</v>
      </c>
      <c r="AC293" s="15">
        <f t="shared" si="44"/>
        <v>0</v>
      </c>
      <c r="AD293" s="15">
        <f t="shared" si="45"/>
        <v>0</v>
      </c>
      <c r="AE293" s="15">
        <f t="shared" si="46"/>
        <v>0</v>
      </c>
      <c r="AF293" s="15">
        <f t="shared" si="47"/>
        <v>0</v>
      </c>
      <c r="AG293" s="15">
        <f t="shared" si="48"/>
        <v>0</v>
      </c>
    </row>
    <row r="294" spans="1:33" x14ac:dyDescent="0.25">
      <c r="A294" s="20">
        <v>43276</v>
      </c>
      <c r="B294" s="77">
        <v>43398</v>
      </c>
      <c r="C294" s="16" t="s">
        <v>1591</v>
      </c>
      <c r="D294" s="34" t="s">
        <v>349</v>
      </c>
      <c r="E294" s="34" t="s">
        <v>350</v>
      </c>
      <c r="F294" s="36"/>
      <c r="G294" s="36"/>
      <c r="H294" s="36"/>
      <c r="I294" s="36"/>
      <c r="J294" s="36"/>
      <c r="K294" s="36"/>
      <c r="L294" s="36"/>
      <c r="M294" s="36">
        <v>14.771075551777351</v>
      </c>
      <c r="N294" s="36"/>
      <c r="O294" s="36"/>
      <c r="P294" s="36"/>
      <c r="Q294" s="36"/>
      <c r="R294" s="36"/>
      <c r="S294" s="36"/>
      <c r="T294" s="36"/>
      <c r="U294" s="36"/>
      <c r="V294" s="36">
        <v>24</v>
      </c>
      <c r="W294" s="36"/>
      <c r="X294" s="36"/>
      <c r="Y294" s="12"/>
      <c r="AB294" s="15">
        <f t="shared" si="43"/>
        <v>0</v>
      </c>
      <c r="AC294" s="15">
        <f t="shared" si="44"/>
        <v>0</v>
      </c>
      <c r="AD294" s="15">
        <f t="shared" si="45"/>
        <v>0</v>
      </c>
      <c r="AE294" s="15">
        <f t="shared" si="46"/>
        <v>0</v>
      </c>
      <c r="AF294" s="15">
        <f t="shared" si="47"/>
        <v>0</v>
      </c>
      <c r="AG294" s="15">
        <f t="shared" si="48"/>
        <v>0</v>
      </c>
    </row>
    <row r="295" spans="1:33" x14ac:dyDescent="0.25">
      <c r="A295" s="20">
        <v>43276</v>
      </c>
      <c r="B295" s="77">
        <v>43403</v>
      </c>
      <c r="C295" s="16" t="s">
        <v>1694</v>
      </c>
      <c r="D295" s="34" t="s">
        <v>359</v>
      </c>
      <c r="E295" s="34" t="s">
        <v>25</v>
      </c>
      <c r="F295" s="36"/>
      <c r="G295" s="36"/>
      <c r="H295" s="36"/>
      <c r="I295" s="36"/>
      <c r="J295" s="36"/>
      <c r="K295" s="36"/>
      <c r="L295" s="36"/>
      <c r="M295" s="36"/>
      <c r="N295" s="36">
        <v>234.53777561515193</v>
      </c>
      <c r="O295" s="36"/>
      <c r="P295" s="36"/>
      <c r="Q295" s="36"/>
      <c r="R295" s="36"/>
      <c r="S295" s="36"/>
      <c r="T295" s="36"/>
      <c r="U295" s="36"/>
      <c r="V295" s="36"/>
      <c r="W295" s="36">
        <v>200</v>
      </c>
      <c r="X295" s="36"/>
      <c r="Y295" s="12"/>
      <c r="AB295" s="15">
        <f t="shared" si="37"/>
        <v>0</v>
      </c>
      <c r="AC295" s="15">
        <f t="shared" si="38"/>
        <v>0</v>
      </c>
      <c r="AD295" s="15">
        <f t="shared" si="39"/>
        <v>0</v>
      </c>
      <c r="AE295" s="15">
        <f t="shared" si="40"/>
        <v>0</v>
      </c>
      <c r="AF295" s="15">
        <f t="shared" si="41"/>
        <v>0</v>
      </c>
      <c r="AG295" s="15">
        <f t="shared" si="42"/>
        <v>0</v>
      </c>
    </row>
    <row r="296" spans="1:33" x14ac:dyDescent="0.25">
      <c r="A296" s="20">
        <v>43276</v>
      </c>
      <c r="B296" s="77">
        <v>43413</v>
      </c>
      <c r="C296" s="16" t="s">
        <v>1672</v>
      </c>
      <c r="D296" s="34" t="s">
        <v>363</v>
      </c>
      <c r="E296" s="34" t="s">
        <v>95</v>
      </c>
      <c r="F296" s="36"/>
      <c r="G296" s="36"/>
      <c r="H296" s="36"/>
      <c r="I296" s="36"/>
      <c r="J296" s="36"/>
      <c r="K296" s="36"/>
      <c r="L296" s="36"/>
      <c r="M296" s="36">
        <v>355.38441999364181</v>
      </c>
      <c r="N296" s="36"/>
      <c r="O296" s="36"/>
      <c r="P296" s="36"/>
      <c r="Q296" s="36"/>
      <c r="R296" s="36"/>
      <c r="S296" s="36"/>
      <c r="T296" s="36"/>
      <c r="U296" s="36"/>
      <c r="V296" s="36">
        <v>377</v>
      </c>
      <c r="W296" s="36"/>
      <c r="X296" s="36"/>
      <c r="Y296" s="12"/>
      <c r="AB296" s="15">
        <f t="shared" si="37"/>
        <v>0</v>
      </c>
      <c r="AC296" s="15">
        <f t="shared" si="38"/>
        <v>0</v>
      </c>
      <c r="AD296" s="15">
        <f t="shared" si="39"/>
        <v>0</v>
      </c>
      <c r="AE296" s="15">
        <f t="shared" si="40"/>
        <v>0</v>
      </c>
      <c r="AF296" s="15">
        <f t="shared" si="41"/>
        <v>0</v>
      </c>
      <c r="AG296" s="15">
        <f t="shared" si="42"/>
        <v>0</v>
      </c>
    </row>
    <row r="297" spans="1:33" x14ac:dyDescent="0.25">
      <c r="A297" s="20">
        <v>43277</v>
      </c>
      <c r="B297" s="77">
        <v>43403</v>
      </c>
      <c r="C297" s="16" t="s">
        <v>1709</v>
      </c>
      <c r="D297" s="34" t="s">
        <v>360</v>
      </c>
      <c r="E297" s="34" t="s">
        <v>79</v>
      </c>
      <c r="F297" s="36"/>
      <c r="G297" s="36"/>
      <c r="H297" s="36"/>
      <c r="I297" s="36"/>
      <c r="J297" s="36"/>
      <c r="K297" s="36"/>
      <c r="L297" s="36"/>
      <c r="M297" s="36"/>
      <c r="N297" s="36">
        <v>116.23159317613091</v>
      </c>
      <c r="O297" s="36"/>
      <c r="P297" s="36"/>
      <c r="Q297" s="36"/>
      <c r="R297" s="36"/>
      <c r="S297" s="36"/>
      <c r="T297" s="36"/>
      <c r="U297" s="36"/>
      <c r="V297" s="36"/>
      <c r="W297" s="36">
        <v>100</v>
      </c>
      <c r="X297" s="36"/>
      <c r="Y297" s="12"/>
      <c r="AB297" s="15">
        <f t="shared" si="37"/>
        <v>0</v>
      </c>
      <c r="AC297" s="15">
        <f t="shared" si="38"/>
        <v>0</v>
      </c>
      <c r="AD297" s="15">
        <f t="shared" si="39"/>
        <v>0</v>
      </c>
      <c r="AE297" s="15">
        <f t="shared" si="40"/>
        <v>0</v>
      </c>
      <c r="AF297" s="15">
        <f t="shared" si="41"/>
        <v>0</v>
      </c>
      <c r="AG297" s="15">
        <f t="shared" si="42"/>
        <v>0</v>
      </c>
    </row>
    <row r="298" spans="1:33" x14ac:dyDescent="0.25">
      <c r="A298" s="20">
        <v>43278</v>
      </c>
      <c r="B298" s="77">
        <v>43392</v>
      </c>
      <c r="C298" s="16" t="s">
        <v>1582</v>
      </c>
      <c r="D298" s="34" t="s">
        <v>355</v>
      </c>
      <c r="E298" s="34" t="s">
        <v>94</v>
      </c>
      <c r="F298" s="36"/>
      <c r="G298" s="36"/>
      <c r="H298" s="36"/>
      <c r="I298" s="36"/>
      <c r="J298" s="36"/>
      <c r="K298" s="36"/>
      <c r="L298" s="36">
        <v>49.872033990791728</v>
      </c>
      <c r="M298" s="36"/>
      <c r="N298" s="36"/>
      <c r="O298" s="36"/>
      <c r="P298" s="36"/>
      <c r="Q298" s="36"/>
      <c r="R298" s="36"/>
      <c r="S298" s="36"/>
      <c r="T298" s="36"/>
      <c r="U298" s="36">
        <v>100</v>
      </c>
      <c r="V298" s="36"/>
      <c r="W298" s="36"/>
      <c r="X298" s="36"/>
      <c r="Y298" s="12"/>
      <c r="AB298" s="15">
        <f t="shared" si="37"/>
        <v>0</v>
      </c>
      <c r="AC298" s="15">
        <f t="shared" si="38"/>
        <v>0</v>
      </c>
      <c r="AD298" s="15">
        <f t="shared" si="39"/>
        <v>0</v>
      </c>
      <c r="AE298" s="15">
        <f t="shared" si="40"/>
        <v>0</v>
      </c>
      <c r="AF298" s="15">
        <f t="shared" si="41"/>
        <v>0</v>
      </c>
      <c r="AG298" s="15">
        <f t="shared" si="42"/>
        <v>0</v>
      </c>
    </row>
    <row r="299" spans="1:33" x14ac:dyDescent="0.25">
      <c r="A299" s="20">
        <v>43278</v>
      </c>
      <c r="B299" s="77">
        <v>43406</v>
      </c>
      <c r="C299" s="16" t="s">
        <v>1656</v>
      </c>
      <c r="D299" s="34" t="s">
        <v>364</v>
      </c>
      <c r="E299" s="34" t="s">
        <v>365</v>
      </c>
      <c r="F299" s="36"/>
      <c r="G299" s="36"/>
      <c r="H299" s="36"/>
      <c r="I299" s="36"/>
      <c r="J299" s="36"/>
      <c r="K299" s="36"/>
      <c r="L299" s="36"/>
      <c r="M299" s="36">
        <v>2.8951439108173895</v>
      </c>
      <c r="N299" s="36"/>
      <c r="O299" s="36"/>
      <c r="P299" s="36"/>
      <c r="Q299" s="36"/>
      <c r="R299" s="36"/>
      <c r="S299" s="36"/>
      <c r="T299" s="36"/>
      <c r="U299" s="36"/>
      <c r="V299" s="36">
        <v>3</v>
      </c>
      <c r="W299" s="36"/>
      <c r="X299" s="36"/>
      <c r="Y299" s="12"/>
      <c r="AB299" s="15">
        <f t="shared" si="37"/>
        <v>0</v>
      </c>
      <c r="AC299" s="15">
        <f t="shared" si="38"/>
        <v>0</v>
      </c>
      <c r="AD299" s="15">
        <f t="shared" si="39"/>
        <v>0</v>
      </c>
      <c r="AE299" s="15">
        <f t="shared" si="40"/>
        <v>0</v>
      </c>
      <c r="AF299" s="15">
        <f t="shared" si="41"/>
        <v>0</v>
      </c>
      <c r="AG299" s="15">
        <f t="shared" si="42"/>
        <v>0</v>
      </c>
    </row>
    <row r="300" spans="1:33" x14ac:dyDescent="0.25">
      <c r="A300" s="20">
        <v>43278</v>
      </c>
      <c r="B300" s="77">
        <v>43406</v>
      </c>
      <c r="C300" s="16" t="s">
        <v>1657</v>
      </c>
      <c r="D300" s="34" t="s">
        <v>364</v>
      </c>
      <c r="E300" s="34" t="s">
        <v>365</v>
      </c>
      <c r="F300" s="36"/>
      <c r="G300" s="36"/>
      <c r="H300" s="36"/>
      <c r="I300" s="36"/>
      <c r="J300" s="36"/>
      <c r="K300" s="36"/>
      <c r="L300" s="36"/>
      <c r="M300" s="36">
        <v>21.231055345994193</v>
      </c>
      <c r="N300" s="36">
        <v>24.126199256811582</v>
      </c>
      <c r="O300" s="36"/>
      <c r="P300" s="36"/>
      <c r="Q300" s="36"/>
      <c r="R300" s="36"/>
      <c r="S300" s="36"/>
      <c r="T300" s="36"/>
      <c r="U300" s="36"/>
      <c r="V300" s="36">
        <v>22</v>
      </c>
      <c r="W300" s="36">
        <v>25</v>
      </c>
      <c r="X300" s="36"/>
      <c r="Y300" s="12"/>
      <c r="AB300" s="15">
        <f t="shared" si="37"/>
        <v>0</v>
      </c>
      <c r="AC300" s="15">
        <f t="shared" si="38"/>
        <v>0</v>
      </c>
      <c r="AD300" s="15">
        <f t="shared" si="39"/>
        <v>0</v>
      </c>
      <c r="AE300" s="15">
        <f t="shared" si="40"/>
        <v>0</v>
      </c>
      <c r="AF300" s="15">
        <f t="shared" si="41"/>
        <v>0</v>
      </c>
      <c r="AG300" s="15">
        <f t="shared" si="42"/>
        <v>0</v>
      </c>
    </row>
    <row r="301" spans="1:33" x14ac:dyDescent="0.25">
      <c r="A301" s="20">
        <v>43278</v>
      </c>
      <c r="B301" s="77">
        <v>43448</v>
      </c>
      <c r="C301" s="16" t="s">
        <v>1672</v>
      </c>
      <c r="D301" s="34" t="s">
        <v>369</v>
      </c>
      <c r="E301" s="34" t="s">
        <v>370</v>
      </c>
      <c r="F301" s="36"/>
      <c r="G301" s="36"/>
      <c r="H301" s="36"/>
      <c r="I301" s="36"/>
      <c r="J301" s="36"/>
      <c r="K301" s="36"/>
      <c r="L301" s="36">
        <v>56.559854640897896</v>
      </c>
      <c r="M301" s="36"/>
      <c r="N301" s="36"/>
      <c r="O301" s="36"/>
      <c r="P301" s="36"/>
      <c r="Q301" s="36"/>
      <c r="R301" s="36"/>
      <c r="S301" s="36"/>
      <c r="T301" s="36"/>
      <c r="U301" s="36">
        <v>60</v>
      </c>
      <c r="V301" s="36"/>
      <c r="W301" s="36"/>
      <c r="X301" s="36"/>
      <c r="Y301" s="12"/>
      <c r="AB301" s="15">
        <f t="shared" si="37"/>
        <v>0</v>
      </c>
      <c r="AC301" s="15">
        <f t="shared" si="38"/>
        <v>0</v>
      </c>
      <c r="AD301" s="15">
        <f t="shared" si="39"/>
        <v>0</v>
      </c>
      <c r="AE301" s="15">
        <f t="shared" si="40"/>
        <v>0</v>
      </c>
      <c r="AF301" s="15">
        <f t="shared" si="41"/>
        <v>0</v>
      </c>
      <c r="AG301" s="15">
        <f t="shared" si="42"/>
        <v>0</v>
      </c>
    </row>
    <row r="302" spans="1:33" x14ac:dyDescent="0.25">
      <c r="A302" s="20">
        <v>43279</v>
      </c>
      <c r="B302" s="77">
        <v>43397</v>
      </c>
      <c r="C302" s="16" t="s">
        <v>1717</v>
      </c>
      <c r="D302" s="34" t="s">
        <v>356</v>
      </c>
      <c r="E302" s="34" t="s">
        <v>48</v>
      </c>
      <c r="F302" s="36"/>
      <c r="G302" s="36"/>
      <c r="H302" s="36"/>
      <c r="I302" s="36"/>
      <c r="J302" s="36"/>
      <c r="K302" s="36"/>
      <c r="L302" s="36"/>
      <c r="M302" s="36">
        <v>246.85428450220459</v>
      </c>
      <c r="N302" s="36"/>
      <c r="O302" s="36"/>
      <c r="P302" s="36"/>
      <c r="Q302" s="36"/>
      <c r="R302" s="36"/>
      <c r="S302" s="36"/>
      <c r="T302" s="36"/>
      <c r="U302" s="36"/>
      <c r="V302" s="36">
        <v>240</v>
      </c>
      <c r="W302" s="36"/>
      <c r="X302" s="36"/>
      <c r="Y302" s="12"/>
      <c r="AB302" s="15">
        <f t="shared" si="37"/>
        <v>0</v>
      </c>
      <c r="AC302" s="15">
        <f t="shared" si="38"/>
        <v>0</v>
      </c>
      <c r="AD302" s="15">
        <f t="shared" si="39"/>
        <v>0</v>
      </c>
      <c r="AE302" s="15">
        <f t="shared" si="40"/>
        <v>0</v>
      </c>
      <c r="AF302" s="15">
        <f t="shared" si="41"/>
        <v>0</v>
      </c>
      <c r="AG302" s="15">
        <f t="shared" si="42"/>
        <v>0</v>
      </c>
    </row>
    <row r="303" spans="1:33" x14ac:dyDescent="0.25">
      <c r="A303" s="20">
        <v>43279</v>
      </c>
      <c r="B303" s="77">
        <v>43399</v>
      </c>
      <c r="C303" s="16" t="s">
        <v>1648</v>
      </c>
      <c r="D303" s="34" t="s">
        <v>357</v>
      </c>
      <c r="E303" s="34" t="s">
        <v>347</v>
      </c>
      <c r="F303" s="36"/>
      <c r="G303" s="36"/>
      <c r="H303" s="36"/>
      <c r="I303" s="36"/>
      <c r="J303" s="36"/>
      <c r="K303" s="36"/>
      <c r="L303" s="36"/>
      <c r="M303" s="36">
        <v>18.958834158586694</v>
      </c>
      <c r="N303" s="36"/>
      <c r="O303" s="36"/>
      <c r="P303" s="36"/>
      <c r="Q303" s="36"/>
      <c r="R303" s="36"/>
      <c r="S303" s="36"/>
      <c r="T303" s="36"/>
      <c r="U303" s="36"/>
      <c r="V303" s="36">
        <v>20</v>
      </c>
      <c r="W303" s="36"/>
      <c r="X303" s="36"/>
      <c r="Y303" s="12"/>
      <c r="AB303" s="15">
        <f t="shared" si="37"/>
        <v>0</v>
      </c>
      <c r="AC303" s="15">
        <f t="shared" si="38"/>
        <v>0</v>
      </c>
      <c r="AD303" s="15">
        <f t="shared" si="39"/>
        <v>0</v>
      </c>
      <c r="AE303" s="15">
        <f t="shared" si="40"/>
        <v>0</v>
      </c>
      <c r="AF303" s="15">
        <f t="shared" si="41"/>
        <v>0</v>
      </c>
      <c r="AG303" s="15">
        <f t="shared" si="42"/>
        <v>0</v>
      </c>
    </row>
    <row r="304" spans="1:33" x14ac:dyDescent="0.25">
      <c r="A304" s="20">
        <v>43279</v>
      </c>
      <c r="B304" s="77">
        <v>43399</v>
      </c>
      <c r="C304" s="16" t="s">
        <v>1715</v>
      </c>
      <c r="D304" s="34" t="s">
        <v>357</v>
      </c>
      <c r="E304" s="34" t="s">
        <v>347</v>
      </c>
      <c r="F304" s="36"/>
      <c r="G304" s="36"/>
      <c r="H304" s="36"/>
      <c r="I304" s="36"/>
      <c r="J304" s="36"/>
      <c r="K304" s="36"/>
      <c r="L304" s="36"/>
      <c r="M304" s="36">
        <v>16.976145560412355</v>
      </c>
      <c r="N304" s="36"/>
      <c r="O304" s="36"/>
      <c r="P304" s="36"/>
      <c r="Q304" s="36"/>
      <c r="R304" s="36"/>
      <c r="S304" s="36"/>
      <c r="T304" s="36"/>
      <c r="U304" s="36"/>
      <c r="V304" s="36">
        <v>15</v>
      </c>
      <c r="W304" s="36"/>
      <c r="X304" s="36"/>
      <c r="AB304" s="15">
        <f t="shared" si="37"/>
        <v>0</v>
      </c>
      <c r="AC304" s="15">
        <f t="shared" si="38"/>
        <v>0</v>
      </c>
      <c r="AD304" s="15">
        <f t="shared" si="39"/>
        <v>0</v>
      </c>
      <c r="AE304" s="15">
        <f t="shared" si="40"/>
        <v>0</v>
      </c>
      <c r="AF304" s="15">
        <f t="shared" si="41"/>
        <v>0</v>
      </c>
      <c r="AG304" s="15">
        <f t="shared" si="42"/>
        <v>0</v>
      </c>
    </row>
    <row r="305" spans="1:33" x14ac:dyDescent="0.25">
      <c r="A305" s="20">
        <v>43280</v>
      </c>
      <c r="B305" s="77">
        <v>43404</v>
      </c>
      <c r="C305" s="16" t="s">
        <v>1731</v>
      </c>
      <c r="D305" s="34" t="s">
        <v>361</v>
      </c>
      <c r="E305" s="34" t="s">
        <v>46</v>
      </c>
      <c r="F305" s="36"/>
      <c r="G305" s="36"/>
      <c r="H305" s="36"/>
      <c r="I305" s="36"/>
      <c r="J305" s="36"/>
      <c r="K305" s="36"/>
      <c r="L305" s="36"/>
      <c r="M305" s="36"/>
      <c r="N305" s="36">
        <v>46.871158820172667</v>
      </c>
      <c r="O305" s="36"/>
      <c r="P305" s="36"/>
      <c r="Q305" s="36"/>
      <c r="R305" s="36"/>
      <c r="S305" s="36"/>
      <c r="T305" s="36"/>
      <c r="U305" s="36"/>
      <c r="V305" s="36"/>
      <c r="W305" s="36">
        <v>40</v>
      </c>
      <c r="X305" s="36"/>
      <c r="AB305" s="15">
        <f t="shared" si="37"/>
        <v>0</v>
      </c>
      <c r="AC305" s="15">
        <f t="shared" si="38"/>
        <v>0</v>
      </c>
      <c r="AD305" s="15">
        <f t="shared" si="39"/>
        <v>0</v>
      </c>
      <c r="AE305" s="15">
        <f t="shared" si="40"/>
        <v>0</v>
      </c>
      <c r="AF305" s="15">
        <f t="shared" si="41"/>
        <v>0</v>
      </c>
      <c r="AG305" s="15">
        <f t="shared" si="42"/>
        <v>0</v>
      </c>
    </row>
    <row r="306" spans="1:33" x14ac:dyDescent="0.25">
      <c r="A306" s="20">
        <v>43280</v>
      </c>
      <c r="B306" s="77">
        <v>43406</v>
      </c>
      <c r="C306" s="16" t="s">
        <v>1616</v>
      </c>
      <c r="D306" s="34" t="s">
        <v>366</v>
      </c>
      <c r="E306" s="34" t="s">
        <v>81</v>
      </c>
      <c r="F306" s="36"/>
      <c r="G306" s="36"/>
      <c r="H306" s="36"/>
      <c r="I306" s="36"/>
      <c r="J306" s="36"/>
      <c r="K306" s="36"/>
      <c r="L306" s="36"/>
      <c r="M306" s="36"/>
      <c r="N306" s="36">
        <v>19.07748610590286</v>
      </c>
      <c r="O306" s="36"/>
      <c r="P306" s="36"/>
      <c r="Q306" s="36"/>
      <c r="R306" s="36"/>
      <c r="S306" s="36"/>
      <c r="T306" s="36"/>
      <c r="U306" s="36"/>
      <c r="V306" s="36"/>
      <c r="W306" s="36">
        <v>24</v>
      </c>
      <c r="X306" s="36"/>
      <c r="AB306" s="15">
        <f t="shared" si="37"/>
        <v>0</v>
      </c>
      <c r="AC306" s="15">
        <f t="shared" si="38"/>
        <v>0</v>
      </c>
      <c r="AD306" s="15">
        <f t="shared" si="39"/>
        <v>0</v>
      </c>
      <c r="AE306" s="15">
        <f t="shared" si="40"/>
        <v>0</v>
      </c>
      <c r="AF306" s="15">
        <f t="shared" si="41"/>
        <v>0</v>
      </c>
      <c r="AG306" s="15">
        <f t="shared" si="42"/>
        <v>0</v>
      </c>
    </row>
    <row r="307" spans="1:33" x14ac:dyDescent="0.25">
      <c r="A307" s="20">
        <v>43283</v>
      </c>
      <c r="B307" s="77">
        <v>43403</v>
      </c>
      <c r="C307" s="16" t="s">
        <v>1694</v>
      </c>
      <c r="D307" s="34" t="s">
        <v>379</v>
      </c>
      <c r="E307" s="34" t="s">
        <v>89</v>
      </c>
      <c r="F307" s="36"/>
      <c r="G307" s="36"/>
      <c r="H307" s="36"/>
      <c r="I307" s="36"/>
      <c r="J307" s="36"/>
      <c r="K307" s="36"/>
      <c r="L307" s="36"/>
      <c r="M307" s="36"/>
      <c r="N307" s="36">
        <v>193.83760994450577</v>
      </c>
      <c r="O307" s="36"/>
      <c r="P307" s="36"/>
      <c r="Q307" s="36"/>
      <c r="R307" s="36"/>
      <c r="S307" s="36"/>
      <c r="T307" s="36"/>
      <c r="U307" s="36"/>
      <c r="V307" s="36"/>
      <c r="W307" s="36">
        <v>180</v>
      </c>
      <c r="X307" s="36"/>
      <c r="AB307" s="15">
        <f t="shared" si="37"/>
        <v>0</v>
      </c>
      <c r="AC307" s="15">
        <f t="shared" si="38"/>
        <v>0</v>
      </c>
      <c r="AD307" s="15">
        <f t="shared" si="39"/>
        <v>0</v>
      </c>
      <c r="AE307" s="15">
        <f t="shared" si="40"/>
        <v>0</v>
      </c>
      <c r="AF307" s="15">
        <f t="shared" si="41"/>
        <v>0</v>
      </c>
      <c r="AG307" s="15">
        <f t="shared" si="42"/>
        <v>0</v>
      </c>
    </row>
    <row r="308" spans="1:33" x14ac:dyDescent="0.25">
      <c r="A308" s="20">
        <v>43284</v>
      </c>
      <c r="B308" s="77">
        <v>43385</v>
      </c>
      <c r="C308" s="16" t="s">
        <v>1699</v>
      </c>
      <c r="D308" s="34" t="s">
        <v>381</v>
      </c>
      <c r="E308" s="34" t="s">
        <v>77</v>
      </c>
      <c r="F308" s="36"/>
      <c r="G308" s="36"/>
      <c r="H308" s="36"/>
      <c r="I308" s="36"/>
      <c r="J308" s="36"/>
      <c r="K308" s="36"/>
      <c r="L308" s="36">
        <v>1.5484807050817255</v>
      </c>
      <c r="M308" s="36"/>
      <c r="N308" s="36"/>
      <c r="O308" s="36"/>
      <c r="P308" s="36"/>
      <c r="Q308" s="36"/>
      <c r="R308" s="36"/>
      <c r="S308" s="36"/>
      <c r="T308" s="36"/>
      <c r="U308" s="36">
        <v>1</v>
      </c>
      <c r="V308" s="36"/>
      <c r="W308" s="36"/>
      <c r="X308" s="36"/>
      <c r="AB308" s="15">
        <f t="shared" si="37"/>
        <v>0</v>
      </c>
      <c r="AC308" s="15">
        <f t="shared" si="38"/>
        <v>0</v>
      </c>
      <c r="AD308" s="15">
        <f t="shared" si="39"/>
        <v>0</v>
      </c>
      <c r="AE308" s="15">
        <f t="shared" si="40"/>
        <v>0</v>
      </c>
      <c r="AF308" s="15">
        <f t="shared" si="41"/>
        <v>0</v>
      </c>
      <c r="AG308" s="15">
        <f t="shared" si="42"/>
        <v>0</v>
      </c>
    </row>
    <row r="309" spans="1:33" x14ac:dyDescent="0.25">
      <c r="A309" s="20">
        <v>43284</v>
      </c>
      <c r="B309" s="77">
        <v>43385</v>
      </c>
      <c r="C309" s="16" t="s">
        <v>1702</v>
      </c>
      <c r="D309" s="34" t="s">
        <v>381</v>
      </c>
      <c r="E309" s="34" t="s">
        <v>77</v>
      </c>
      <c r="F309" s="36"/>
      <c r="G309" s="36"/>
      <c r="H309" s="36"/>
      <c r="I309" s="36"/>
      <c r="J309" s="36"/>
      <c r="K309" s="36"/>
      <c r="L309" s="36">
        <v>6.1939228203269021</v>
      </c>
      <c r="M309" s="36"/>
      <c r="N309" s="36"/>
      <c r="O309" s="36"/>
      <c r="P309" s="36"/>
      <c r="Q309" s="36"/>
      <c r="R309" s="36"/>
      <c r="S309" s="36"/>
      <c r="T309" s="36"/>
      <c r="U309" s="36">
        <v>4</v>
      </c>
      <c r="V309" s="36"/>
      <c r="W309" s="36"/>
      <c r="X309" s="36"/>
      <c r="AB309" s="15">
        <f t="shared" si="37"/>
        <v>0</v>
      </c>
      <c r="AC309" s="15">
        <f t="shared" si="38"/>
        <v>0</v>
      </c>
      <c r="AD309" s="15">
        <f t="shared" si="39"/>
        <v>0</v>
      </c>
      <c r="AE309" s="15">
        <f t="shared" si="40"/>
        <v>0</v>
      </c>
      <c r="AF309" s="15">
        <f t="shared" si="41"/>
        <v>0</v>
      </c>
      <c r="AG309" s="15">
        <f t="shared" si="42"/>
        <v>0</v>
      </c>
    </row>
    <row r="310" spans="1:33" x14ac:dyDescent="0.25">
      <c r="A310" s="20">
        <v>43284</v>
      </c>
      <c r="B310" s="77">
        <v>43480</v>
      </c>
      <c r="C310" s="16" t="s">
        <v>1596</v>
      </c>
      <c r="D310" s="34" t="s">
        <v>387</v>
      </c>
      <c r="E310" s="34" t="s">
        <v>80</v>
      </c>
      <c r="F310" s="36"/>
      <c r="G310" s="36"/>
      <c r="H310" s="36"/>
      <c r="I310" s="36"/>
      <c r="J310" s="36"/>
      <c r="K310" s="36"/>
      <c r="L310" s="36">
        <v>134.78278874271112</v>
      </c>
      <c r="M310" s="36"/>
      <c r="N310" s="36"/>
      <c r="O310" s="36"/>
      <c r="P310" s="36"/>
      <c r="Q310" s="36"/>
      <c r="R310" s="36"/>
      <c r="S310" s="36"/>
      <c r="T310" s="36"/>
      <c r="U310" s="36">
        <v>240</v>
      </c>
      <c r="V310" s="36"/>
      <c r="W310" s="36"/>
      <c r="X310" s="36"/>
      <c r="AB310" s="15">
        <f t="shared" si="37"/>
        <v>0</v>
      </c>
      <c r="AC310" s="15">
        <f t="shared" si="38"/>
        <v>0</v>
      </c>
      <c r="AD310" s="15">
        <f t="shared" si="39"/>
        <v>0</v>
      </c>
      <c r="AE310" s="15">
        <f t="shared" si="40"/>
        <v>0</v>
      </c>
      <c r="AF310" s="15">
        <f t="shared" si="41"/>
        <v>0</v>
      </c>
      <c r="AG310" s="15">
        <f t="shared" si="42"/>
        <v>0</v>
      </c>
    </row>
    <row r="311" spans="1:33" x14ac:dyDescent="0.25">
      <c r="A311" s="20">
        <v>43286</v>
      </c>
      <c r="B311" s="77">
        <v>43655</v>
      </c>
      <c r="C311" s="16" t="s">
        <v>1657</v>
      </c>
      <c r="D311" s="34" t="s">
        <v>390</v>
      </c>
      <c r="E311" s="34" t="s">
        <v>365</v>
      </c>
      <c r="F311" s="36"/>
      <c r="G311" s="36"/>
      <c r="H311" s="36"/>
      <c r="I311" s="36"/>
      <c r="J311" s="36"/>
      <c r="K311" s="36"/>
      <c r="L311" s="36">
        <v>20.177200396748891</v>
      </c>
      <c r="M311" s="36"/>
      <c r="N311" s="36"/>
      <c r="O311" s="36"/>
      <c r="P311" s="36"/>
      <c r="Q311" s="36"/>
      <c r="R311" s="36"/>
      <c r="S311" s="36"/>
      <c r="T311" s="36"/>
      <c r="U311" s="36">
        <v>25</v>
      </c>
      <c r="V311" s="36"/>
      <c r="W311" s="36"/>
      <c r="X311" s="36"/>
      <c r="AB311" s="15">
        <f t="shared" si="37"/>
        <v>0</v>
      </c>
      <c r="AC311" s="15">
        <f t="shared" si="38"/>
        <v>0</v>
      </c>
      <c r="AD311" s="15">
        <f t="shared" si="39"/>
        <v>0</v>
      </c>
      <c r="AE311" s="15">
        <f t="shared" si="40"/>
        <v>0</v>
      </c>
      <c r="AF311" s="15">
        <f t="shared" si="41"/>
        <v>0</v>
      </c>
      <c r="AG311" s="15">
        <f t="shared" si="42"/>
        <v>0</v>
      </c>
    </row>
    <row r="312" spans="1:33" x14ac:dyDescent="0.25">
      <c r="A312" s="20">
        <v>43287</v>
      </c>
      <c r="B312" s="77">
        <v>43403</v>
      </c>
      <c r="C312" s="16" t="s">
        <v>1684</v>
      </c>
      <c r="D312" s="34" t="s">
        <v>393</v>
      </c>
      <c r="E312" s="34" t="s">
        <v>394</v>
      </c>
      <c r="F312" s="36"/>
      <c r="G312" s="36"/>
      <c r="H312" s="36"/>
      <c r="I312" s="36"/>
      <c r="J312" s="36"/>
      <c r="K312" s="36"/>
      <c r="L312" s="36"/>
      <c r="M312" s="36"/>
      <c r="N312" s="36">
        <v>103.00153708734948</v>
      </c>
      <c r="O312" s="36"/>
      <c r="P312" s="36"/>
      <c r="Q312" s="36"/>
      <c r="R312" s="36"/>
      <c r="S312" s="36"/>
      <c r="T312" s="36"/>
      <c r="U312" s="36"/>
      <c r="V312" s="36"/>
      <c r="W312" s="36">
        <v>100</v>
      </c>
      <c r="X312" s="36"/>
      <c r="AB312" s="15">
        <f t="shared" si="37"/>
        <v>0</v>
      </c>
      <c r="AC312" s="15">
        <f t="shared" si="38"/>
        <v>0</v>
      </c>
      <c r="AD312" s="15">
        <f t="shared" si="39"/>
        <v>0</v>
      </c>
      <c r="AE312" s="15">
        <f t="shared" si="40"/>
        <v>0</v>
      </c>
      <c r="AF312" s="15">
        <f t="shared" si="41"/>
        <v>0</v>
      </c>
      <c r="AG312" s="15">
        <f t="shared" si="42"/>
        <v>0</v>
      </c>
    </row>
    <row r="313" spans="1:33" x14ac:dyDescent="0.25">
      <c r="A313" s="20">
        <v>43291</v>
      </c>
      <c r="B313" s="77">
        <v>43413</v>
      </c>
      <c r="C313" s="16" t="s">
        <v>1607</v>
      </c>
      <c r="D313" s="34" t="s">
        <v>406</v>
      </c>
      <c r="E313" s="34" t="s">
        <v>407</v>
      </c>
      <c r="F313" s="36"/>
      <c r="G313" s="36"/>
      <c r="H313" s="36"/>
      <c r="I313" s="36"/>
      <c r="J313" s="36"/>
      <c r="K313" s="36"/>
      <c r="L313" s="36">
        <v>60.454259046674011</v>
      </c>
      <c r="M313" s="36"/>
      <c r="N313" s="36"/>
      <c r="O313" s="36"/>
      <c r="P313" s="36"/>
      <c r="Q313" s="36"/>
      <c r="R313" s="36"/>
      <c r="S313" s="36"/>
      <c r="T313" s="36"/>
      <c r="U313" s="36">
        <v>100</v>
      </c>
      <c r="V313" s="36"/>
      <c r="W313" s="36"/>
      <c r="X313" s="36"/>
      <c r="AB313" s="15">
        <f t="shared" si="37"/>
        <v>0</v>
      </c>
      <c r="AC313" s="15">
        <f t="shared" si="38"/>
        <v>0</v>
      </c>
      <c r="AD313" s="15">
        <f t="shared" si="39"/>
        <v>0</v>
      </c>
      <c r="AE313" s="15">
        <f t="shared" si="40"/>
        <v>0</v>
      </c>
      <c r="AF313" s="15">
        <f t="shared" si="41"/>
        <v>0</v>
      </c>
      <c r="AG313" s="15">
        <f t="shared" si="42"/>
        <v>0</v>
      </c>
    </row>
    <row r="314" spans="1:33" x14ac:dyDescent="0.25">
      <c r="A314" s="20">
        <v>43292</v>
      </c>
      <c r="B314" s="77">
        <v>43389</v>
      </c>
      <c r="C314" s="16" t="s">
        <v>1598</v>
      </c>
      <c r="D314" s="34" t="s">
        <v>423</v>
      </c>
      <c r="E314" s="34" t="s">
        <v>268</v>
      </c>
      <c r="F314" s="36"/>
      <c r="G314" s="36"/>
      <c r="H314" s="36"/>
      <c r="I314" s="36"/>
      <c r="J314" s="36"/>
      <c r="K314" s="36"/>
      <c r="L314" s="36">
        <v>40.312545045211401</v>
      </c>
      <c r="M314" s="36"/>
      <c r="N314" s="36"/>
      <c r="O314" s="36"/>
      <c r="P314" s="36"/>
      <c r="Q314" s="36"/>
      <c r="R314" s="36"/>
      <c r="S314" s="36"/>
      <c r="T314" s="36"/>
      <c r="U314" s="36">
        <v>60</v>
      </c>
      <c r="V314" s="36"/>
      <c r="W314" s="36"/>
      <c r="X314" s="36"/>
      <c r="AB314" s="15">
        <f t="shared" si="37"/>
        <v>0</v>
      </c>
      <c r="AC314" s="15">
        <f t="shared" si="38"/>
        <v>0</v>
      </c>
      <c r="AD314" s="15">
        <f t="shared" si="39"/>
        <v>0</v>
      </c>
      <c r="AE314" s="15">
        <f t="shared" si="40"/>
        <v>0</v>
      </c>
      <c r="AF314" s="15">
        <f t="shared" si="41"/>
        <v>0</v>
      </c>
      <c r="AG314" s="15">
        <f t="shared" si="42"/>
        <v>0</v>
      </c>
    </row>
    <row r="315" spans="1:33" x14ac:dyDescent="0.25">
      <c r="A315" s="20">
        <v>43292</v>
      </c>
      <c r="B315" s="77">
        <v>43390</v>
      </c>
      <c r="C315" s="16" t="s">
        <v>1630</v>
      </c>
      <c r="D315" s="34" t="s">
        <v>426</v>
      </c>
      <c r="E315" s="34" t="s">
        <v>371</v>
      </c>
      <c r="F315" s="36"/>
      <c r="G315" s="36"/>
      <c r="H315" s="36"/>
      <c r="I315" s="36"/>
      <c r="J315" s="36"/>
      <c r="K315" s="36"/>
      <c r="L315" s="36">
        <v>18.61234135538119</v>
      </c>
      <c r="M315" s="36"/>
      <c r="N315" s="36"/>
      <c r="O315" s="36"/>
      <c r="P315" s="36"/>
      <c r="Q315" s="36"/>
      <c r="R315" s="36"/>
      <c r="S315" s="36"/>
      <c r="T315" s="36"/>
      <c r="U315" s="36">
        <v>24</v>
      </c>
      <c r="V315" s="36"/>
      <c r="W315" s="36"/>
      <c r="X315" s="36"/>
      <c r="AB315" s="15">
        <f t="shared" si="37"/>
        <v>0</v>
      </c>
      <c r="AC315" s="15">
        <f t="shared" si="38"/>
        <v>0</v>
      </c>
      <c r="AD315" s="15">
        <f t="shared" si="39"/>
        <v>0</v>
      </c>
      <c r="AE315" s="15">
        <f t="shared" si="40"/>
        <v>0</v>
      </c>
      <c r="AF315" s="15">
        <f t="shared" si="41"/>
        <v>0</v>
      </c>
      <c r="AG315" s="15">
        <f t="shared" si="42"/>
        <v>0</v>
      </c>
    </row>
    <row r="316" spans="1:33" x14ac:dyDescent="0.25">
      <c r="A316" s="20">
        <v>43292</v>
      </c>
      <c r="B316" s="77">
        <v>43390</v>
      </c>
      <c r="C316" s="16" t="s">
        <v>1730</v>
      </c>
      <c r="D316" s="34" t="s">
        <v>427</v>
      </c>
      <c r="E316" s="34" t="s">
        <v>46</v>
      </c>
      <c r="F316" s="36"/>
      <c r="G316" s="36"/>
      <c r="H316" s="36"/>
      <c r="I316" s="36"/>
      <c r="J316" s="36"/>
      <c r="K316" s="36"/>
      <c r="L316" s="36">
        <v>46.871158820172667</v>
      </c>
      <c r="M316" s="36"/>
      <c r="N316" s="36"/>
      <c r="O316" s="36"/>
      <c r="P316" s="36"/>
      <c r="Q316" s="36"/>
      <c r="R316" s="36"/>
      <c r="S316" s="36"/>
      <c r="T316" s="36"/>
      <c r="U316" s="36">
        <v>40</v>
      </c>
      <c r="V316" s="36"/>
      <c r="W316" s="36"/>
      <c r="X316" s="36"/>
      <c r="AB316" s="15">
        <f t="shared" si="37"/>
        <v>0</v>
      </c>
      <c r="AC316" s="15">
        <f t="shared" si="38"/>
        <v>0</v>
      </c>
      <c r="AD316" s="15">
        <f t="shared" si="39"/>
        <v>0</v>
      </c>
      <c r="AE316" s="15">
        <f t="shared" si="40"/>
        <v>0</v>
      </c>
      <c r="AF316" s="15">
        <f t="shared" si="41"/>
        <v>0</v>
      </c>
      <c r="AG316" s="15">
        <f t="shared" si="42"/>
        <v>0</v>
      </c>
    </row>
    <row r="317" spans="1:33" x14ac:dyDescent="0.25">
      <c r="A317" s="20">
        <v>43292</v>
      </c>
      <c r="B317" s="77">
        <v>43390</v>
      </c>
      <c r="C317" s="16" t="s">
        <v>1741</v>
      </c>
      <c r="D317" s="34" t="s">
        <v>427</v>
      </c>
      <c r="E317" s="34" t="s">
        <v>46</v>
      </c>
      <c r="F317" s="36"/>
      <c r="G317" s="36"/>
      <c r="H317" s="36"/>
      <c r="I317" s="36"/>
      <c r="J317" s="36"/>
      <c r="K317" s="36"/>
      <c r="L317" s="36">
        <v>23.435579410086333</v>
      </c>
      <c r="M317" s="36"/>
      <c r="N317" s="36"/>
      <c r="O317" s="36"/>
      <c r="P317" s="36"/>
      <c r="Q317" s="36"/>
      <c r="R317" s="36"/>
      <c r="S317" s="36"/>
      <c r="T317" s="36"/>
      <c r="U317" s="36">
        <v>20</v>
      </c>
      <c r="V317" s="36"/>
      <c r="W317" s="36"/>
      <c r="X317" s="36"/>
      <c r="AB317" s="15">
        <f t="shared" si="37"/>
        <v>0</v>
      </c>
      <c r="AC317" s="15">
        <f t="shared" si="38"/>
        <v>0</v>
      </c>
      <c r="AD317" s="15">
        <f t="shared" si="39"/>
        <v>0</v>
      </c>
      <c r="AE317" s="15">
        <f t="shared" si="40"/>
        <v>0</v>
      </c>
      <c r="AF317" s="15">
        <f t="shared" si="41"/>
        <v>0</v>
      </c>
      <c r="AG317" s="15">
        <f t="shared" si="42"/>
        <v>0</v>
      </c>
    </row>
    <row r="318" spans="1:33" x14ac:dyDescent="0.25">
      <c r="A318" s="20">
        <v>43292</v>
      </c>
      <c r="B318" s="77">
        <v>43395</v>
      </c>
      <c r="C318" s="16" t="s">
        <v>1635</v>
      </c>
      <c r="D318" s="34" t="s">
        <v>428</v>
      </c>
      <c r="E318" s="34" t="s">
        <v>319</v>
      </c>
      <c r="F318" s="36"/>
      <c r="G318" s="36"/>
      <c r="H318" s="36"/>
      <c r="I318" s="36"/>
      <c r="J318" s="36"/>
      <c r="K318" s="36"/>
      <c r="L318" s="36"/>
      <c r="M318" s="36">
        <v>9.7724073172979971</v>
      </c>
      <c r="N318" s="36"/>
      <c r="O318" s="36"/>
      <c r="P318" s="36"/>
      <c r="Q318" s="36"/>
      <c r="R318" s="36"/>
      <c r="S318" s="36"/>
      <c r="T318" s="36"/>
      <c r="U318" s="36"/>
      <c r="V318" s="36">
        <v>10</v>
      </c>
      <c r="W318" s="36"/>
      <c r="X318" s="36"/>
      <c r="AB318" s="15">
        <f t="shared" si="37"/>
        <v>0</v>
      </c>
      <c r="AC318" s="15">
        <f t="shared" si="38"/>
        <v>0</v>
      </c>
      <c r="AD318" s="15">
        <f t="shared" si="39"/>
        <v>0</v>
      </c>
      <c r="AE318" s="15">
        <f t="shared" si="40"/>
        <v>0</v>
      </c>
      <c r="AF318" s="15">
        <f t="shared" si="41"/>
        <v>0</v>
      </c>
      <c r="AG318" s="15">
        <f t="shared" si="42"/>
        <v>0</v>
      </c>
    </row>
    <row r="319" spans="1:33" x14ac:dyDescent="0.25">
      <c r="A319" s="20">
        <v>43292</v>
      </c>
      <c r="B319" s="77">
        <v>43395</v>
      </c>
      <c r="C319" s="16" t="s">
        <v>1646</v>
      </c>
      <c r="D319" s="34" t="s">
        <v>424</v>
      </c>
      <c r="E319" s="34" t="s">
        <v>425</v>
      </c>
      <c r="F319" s="36"/>
      <c r="G319" s="36"/>
      <c r="H319" s="36"/>
      <c r="I319" s="36"/>
      <c r="J319" s="36"/>
      <c r="K319" s="36"/>
      <c r="L319" s="36"/>
      <c r="M319" s="36">
        <v>24.504720806531875</v>
      </c>
      <c r="N319" s="36"/>
      <c r="O319" s="36"/>
      <c r="P319" s="36"/>
      <c r="Q319" s="36"/>
      <c r="R319" s="36"/>
      <c r="S319" s="36"/>
      <c r="T319" s="36"/>
      <c r="U319" s="36"/>
      <c r="V319" s="36">
        <v>30</v>
      </c>
      <c r="W319" s="36"/>
      <c r="X319" s="36"/>
      <c r="AB319" s="15">
        <f t="shared" si="37"/>
        <v>0</v>
      </c>
      <c r="AC319" s="15">
        <f t="shared" si="38"/>
        <v>0</v>
      </c>
      <c r="AD319" s="15">
        <f t="shared" si="39"/>
        <v>0</v>
      </c>
      <c r="AE319" s="15">
        <f t="shared" si="40"/>
        <v>0</v>
      </c>
      <c r="AF319" s="15">
        <f t="shared" si="41"/>
        <v>0</v>
      </c>
      <c r="AG319" s="15">
        <f t="shared" si="42"/>
        <v>0</v>
      </c>
    </row>
    <row r="320" spans="1:33" x14ac:dyDescent="0.25">
      <c r="A320" s="20">
        <v>43292</v>
      </c>
      <c r="B320" s="77">
        <v>43449</v>
      </c>
      <c r="C320" s="16" t="s">
        <v>1610</v>
      </c>
      <c r="D320" s="34" t="s">
        <v>430</v>
      </c>
      <c r="E320" s="34" t="s">
        <v>86</v>
      </c>
      <c r="F320" s="36"/>
      <c r="G320" s="36"/>
      <c r="H320" s="36"/>
      <c r="I320" s="36"/>
      <c r="J320" s="36"/>
      <c r="K320" s="36"/>
      <c r="L320" s="36"/>
      <c r="M320" s="36">
        <v>247.05810379820781</v>
      </c>
      <c r="N320" s="36"/>
      <c r="O320" s="36"/>
      <c r="P320" s="36"/>
      <c r="Q320" s="36"/>
      <c r="R320" s="36"/>
      <c r="S320" s="36"/>
      <c r="T320" s="36"/>
      <c r="U320" s="36"/>
      <c r="V320" s="36">
        <v>400</v>
      </c>
      <c r="W320" s="36"/>
      <c r="X320" s="36"/>
      <c r="AB320" s="15">
        <f t="shared" si="37"/>
        <v>0</v>
      </c>
      <c r="AC320" s="15">
        <f t="shared" si="38"/>
        <v>0</v>
      </c>
      <c r="AD320" s="15">
        <f t="shared" si="39"/>
        <v>0</v>
      </c>
      <c r="AE320" s="15">
        <f t="shared" si="40"/>
        <v>0</v>
      </c>
      <c r="AF320" s="15">
        <f t="shared" si="41"/>
        <v>0</v>
      </c>
      <c r="AG320" s="15">
        <f t="shared" si="42"/>
        <v>0</v>
      </c>
    </row>
    <row r="321" spans="1:33" x14ac:dyDescent="0.25">
      <c r="A321" s="20">
        <v>43298</v>
      </c>
      <c r="B321" s="77">
        <v>43388</v>
      </c>
      <c r="C321" s="16" t="s">
        <v>1685</v>
      </c>
      <c r="D321" s="34" t="s">
        <v>439</v>
      </c>
      <c r="E321" s="34" t="s">
        <v>27</v>
      </c>
      <c r="F321" s="36"/>
      <c r="G321" s="36"/>
      <c r="H321" s="36"/>
      <c r="I321" s="36"/>
      <c r="J321" s="36"/>
      <c r="K321" s="36"/>
      <c r="L321" s="36">
        <v>56.415725281581317</v>
      </c>
      <c r="M321" s="36"/>
      <c r="N321" s="36"/>
      <c r="O321" s="36"/>
      <c r="P321" s="36"/>
      <c r="Q321" s="36"/>
      <c r="R321" s="36"/>
      <c r="S321" s="36"/>
      <c r="T321" s="36"/>
      <c r="U321" s="36">
        <v>48</v>
      </c>
      <c r="V321" s="36"/>
      <c r="W321" s="36"/>
      <c r="X321" s="36"/>
      <c r="AB321" s="15">
        <f t="shared" si="37"/>
        <v>0</v>
      </c>
      <c r="AC321" s="15">
        <f t="shared" si="38"/>
        <v>0</v>
      </c>
      <c r="AD321" s="15">
        <f t="shared" si="39"/>
        <v>0</v>
      </c>
      <c r="AE321" s="15">
        <f t="shared" si="40"/>
        <v>0</v>
      </c>
      <c r="AF321" s="15">
        <f t="shared" si="41"/>
        <v>0</v>
      </c>
      <c r="AG321" s="15">
        <f t="shared" si="42"/>
        <v>0</v>
      </c>
    </row>
    <row r="322" spans="1:33" x14ac:dyDescent="0.25">
      <c r="A322" s="20">
        <v>43300</v>
      </c>
      <c r="B322" s="77">
        <v>43406</v>
      </c>
      <c r="C322" s="16" t="s">
        <v>1648</v>
      </c>
      <c r="D322" s="34" t="s">
        <v>462</v>
      </c>
      <c r="E322" s="34" t="s">
        <v>51</v>
      </c>
      <c r="F322" s="36"/>
      <c r="G322" s="36"/>
      <c r="H322" s="36"/>
      <c r="I322" s="36"/>
      <c r="J322" s="36"/>
      <c r="K322" s="36"/>
      <c r="L322" s="36"/>
      <c r="M322" s="36"/>
      <c r="N322" s="36">
        <v>14.38181709271403</v>
      </c>
      <c r="O322" s="36"/>
      <c r="P322" s="36"/>
      <c r="Q322" s="36"/>
      <c r="R322" s="36"/>
      <c r="S322" s="36"/>
      <c r="T322" s="36"/>
      <c r="U322" s="36"/>
      <c r="V322" s="36"/>
      <c r="W322" s="36">
        <v>18</v>
      </c>
      <c r="X322" s="36"/>
      <c r="AB322" s="15">
        <f t="shared" si="37"/>
        <v>0</v>
      </c>
      <c r="AC322" s="15">
        <f t="shared" si="38"/>
        <v>0</v>
      </c>
      <c r="AD322" s="15">
        <f t="shared" si="39"/>
        <v>0</v>
      </c>
      <c r="AE322" s="15">
        <f t="shared" si="40"/>
        <v>0</v>
      </c>
      <c r="AF322" s="15">
        <f t="shared" si="41"/>
        <v>0</v>
      </c>
      <c r="AG322" s="15">
        <f t="shared" si="42"/>
        <v>0</v>
      </c>
    </row>
    <row r="323" spans="1:33" x14ac:dyDescent="0.25">
      <c r="A323" s="20">
        <v>43300</v>
      </c>
      <c r="B323" s="77">
        <v>43406</v>
      </c>
      <c r="C323" s="16" t="s">
        <v>1663</v>
      </c>
      <c r="D323" s="34" t="s">
        <v>462</v>
      </c>
      <c r="E323" s="34" t="s">
        <v>51</v>
      </c>
      <c r="F323" s="36"/>
      <c r="G323" s="36"/>
      <c r="H323" s="36"/>
      <c r="I323" s="36"/>
      <c r="J323" s="36"/>
      <c r="K323" s="36"/>
      <c r="L323" s="36"/>
      <c r="M323" s="36"/>
      <c r="N323" s="36">
        <v>18.853284880299299</v>
      </c>
      <c r="O323" s="36"/>
      <c r="P323" s="36"/>
      <c r="Q323" s="36"/>
      <c r="R323" s="36"/>
      <c r="S323" s="36"/>
      <c r="T323" s="36"/>
      <c r="U323" s="36"/>
      <c r="V323" s="36"/>
      <c r="W323" s="36">
        <v>20</v>
      </c>
      <c r="X323" s="36"/>
      <c r="AB323" s="15">
        <f t="shared" si="37"/>
        <v>0</v>
      </c>
      <c r="AC323" s="15">
        <f t="shared" si="38"/>
        <v>0</v>
      </c>
      <c r="AD323" s="15">
        <f t="shared" si="39"/>
        <v>0</v>
      </c>
      <c r="AE323" s="15">
        <f t="shared" si="40"/>
        <v>0</v>
      </c>
      <c r="AF323" s="15">
        <f t="shared" si="41"/>
        <v>0</v>
      </c>
      <c r="AG323" s="15">
        <f t="shared" si="42"/>
        <v>0</v>
      </c>
    </row>
    <row r="324" spans="1:33" x14ac:dyDescent="0.25">
      <c r="A324" s="20">
        <v>43300</v>
      </c>
      <c r="B324" s="77">
        <v>43406</v>
      </c>
      <c r="C324" s="16" t="s">
        <v>1702</v>
      </c>
      <c r="D324" s="34" t="s">
        <v>462</v>
      </c>
      <c r="E324" s="34" t="s">
        <v>51</v>
      </c>
      <c r="F324" s="36"/>
      <c r="G324" s="36"/>
      <c r="H324" s="36"/>
      <c r="I324" s="36"/>
      <c r="J324" s="36"/>
      <c r="K324" s="36"/>
      <c r="L324" s="36"/>
      <c r="M324" s="36"/>
      <c r="N324" s="36">
        <v>21.092931376649144</v>
      </c>
      <c r="O324" s="36"/>
      <c r="P324" s="36"/>
      <c r="Q324" s="36"/>
      <c r="R324" s="36"/>
      <c r="S324" s="36"/>
      <c r="T324" s="36"/>
      <c r="U324" s="36"/>
      <c r="V324" s="36"/>
      <c r="W324" s="36">
        <v>22</v>
      </c>
      <c r="X324" s="36"/>
      <c r="AB324" s="15">
        <f t="shared" si="37"/>
        <v>0</v>
      </c>
      <c r="AC324" s="15">
        <f t="shared" si="38"/>
        <v>0</v>
      </c>
      <c r="AD324" s="15">
        <f t="shared" si="39"/>
        <v>0</v>
      </c>
      <c r="AE324" s="15">
        <f t="shared" si="40"/>
        <v>0</v>
      </c>
      <c r="AF324" s="15">
        <f t="shared" si="41"/>
        <v>0</v>
      </c>
      <c r="AG324" s="15">
        <f t="shared" si="42"/>
        <v>0</v>
      </c>
    </row>
    <row r="325" spans="1:33" x14ac:dyDescent="0.25">
      <c r="A325" s="20">
        <v>43300</v>
      </c>
      <c r="B325" s="77">
        <v>43406</v>
      </c>
      <c r="C325" s="16" t="s">
        <v>1715</v>
      </c>
      <c r="D325" s="34" t="s">
        <v>462</v>
      </c>
      <c r="E325" s="34" t="s">
        <v>51</v>
      </c>
      <c r="F325" s="36"/>
      <c r="G325" s="36"/>
      <c r="H325" s="36"/>
      <c r="I325" s="36"/>
      <c r="J325" s="36"/>
      <c r="K325" s="36"/>
      <c r="L325" s="36"/>
      <c r="M325" s="36"/>
      <c r="N325" s="36">
        <v>172.57852944531118</v>
      </c>
      <c r="O325" s="36"/>
      <c r="P325" s="36"/>
      <c r="Q325" s="36"/>
      <c r="R325" s="36"/>
      <c r="S325" s="36"/>
      <c r="T325" s="36"/>
      <c r="U325" s="36"/>
      <c r="V325" s="36"/>
      <c r="W325" s="36">
        <v>180</v>
      </c>
      <c r="X325" s="36"/>
      <c r="AB325" s="15">
        <f t="shared" ref="AB325:AB352" si="49">F325/F$600</f>
        <v>0</v>
      </c>
      <c r="AC325" s="15">
        <f t="shared" ref="AC325:AC352" si="50">G325/G$600</f>
        <v>0</v>
      </c>
      <c r="AD325" s="15">
        <f t="shared" ref="AD325:AD352" si="51">H325/H$600</f>
        <v>0</v>
      </c>
      <c r="AE325" s="15">
        <f t="shared" ref="AE325:AE352" si="52">I325/I$600</f>
        <v>0</v>
      </c>
      <c r="AF325" s="15">
        <f t="shared" ref="AF325:AF352" si="53">J325/J$600</f>
        <v>0</v>
      </c>
      <c r="AG325" s="15">
        <f t="shared" ref="AG325:AG352" si="54">K325/K$600</f>
        <v>0</v>
      </c>
    </row>
    <row r="326" spans="1:33" x14ac:dyDescent="0.25">
      <c r="A326" s="20">
        <v>43301</v>
      </c>
      <c r="B326" s="77">
        <v>43388</v>
      </c>
      <c r="C326" s="16" t="s">
        <v>1686</v>
      </c>
      <c r="D326" s="34" t="s">
        <v>452</v>
      </c>
      <c r="E326" s="34" t="s">
        <v>453</v>
      </c>
      <c r="F326" s="36"/>
      <c r="G326" s="36"/>
      <c r="H326" s="36"/>
      <c r="I326" s="36"/>
      <c r="J326" s="36"/>
      <c r="K326" s="36"/>
      <c r="L326" s="36">
        <v>21.416312527539986</v>
      </c>
      <c r="M326" s="36"/>
      <c r="N326" s="36"/>
      <c r="O326" s="36"/>
      <c r="P326" s="36"/>
      <c r="Q326" s="36"/>
      <c r="R326" s="36"/>
      <c r="S326" s="36"/>
      <c r="T326" s="36"/>
      <c r="U326" s="36">
        <v>18</v>
      </c>
      <c r="V326" s="36"/>
      <c r="W326" s="36"/>
      <c r="X326" s="36"/>
      <c r="AB326" s="15">
        <f t="shared" si="49"/>
        <v>0</v>
      </c>
      <c r="AC326" s="15">
        <f t="shared" si="50"/>
        <v>0</v>
      </c>
      <c r="AD326" s="15">
        <f t="shared" si="51"/>
        <v>0</v>
      </c>
      <c r="AE326" s="15">
        <f t="shared" si="52"/>
        <v>0</v>
      </c>
      <c r="AF326" s="15">
        <f t="shared" si="53"/>
        <v>0</v>
      </c>
      <c r="AG326" s="15">
        <f t="shared" si="54"/>
        <v>0</v>
      </c>
    </row>
    <row r="327" spans="1:33" x14ac:dyDescent="0.25">
      <c r="A327" s="20">
        <v>43305</v>
      </c>
      <c r="B327" s="77">
        <v>43389</v>
      </c>
      <c r="C327" s="16" t="s">
        <v>1723</v>
      </c>
      <c r="D327" s="34" t="s">
        <v>465</v>
      </c>
      <c r="E327" s="34" t="s">
        <v>334</v>
      </c>
      <c r="F327" s="36"/>
      <c r="G327" s="36"/>
      <c r="H327" s="36"/>
      <c r="I327" s="36"/>
      <c r="J327" s="36"/>
      <c r="K327" s="36"/>
      <c r="L327" s="36">
        <v>22.067533376421757</v>
      </c>
      <c r="M327" s="36"/>
      <c r="N327" s="36"/>
      <c r="O327" s="36"/>
      <c r="P327" s="36"/>
      <c r="Q327" s="36"/>
      <c r="R327" s="36"/>
      <c r="S327" s="36"/>
      <c r="T327" s="36"/>
      <c r="U327" s="36">
        <v>25</v>
      </c>
      <c r="V327" s="36"/>
      <c r="W327" s="36"/>
      <c r="X327" s="36"/>
      <c r="AB327" s="15">
        <f t="shared" si="49"/>
        <v>0</v>
      </c>
      <c r="AC327" s="15">
        <f t="shared" si="50"/>
        <v>0</v>
      </c>
      <c r="AD327" s="15">
        <f t="shared" si="51"/>
        <v>0</v>
      </c>
      <c r="AE327" s="15">
        <f t="shared" si="52"/>
        <v>0</v>
      </c>
      <c r="AF327" s="15">
        <f t="shared" si="53"/>
        <v>0</v>
      </c>
      <c r="AG327" s="15">
        <f t="shared" si="54"/>
        <v>0</v>
      </c>
    </row>
    <row r="328" spans="1:33" x14ac:dyDescent="0.25">
      <c r="A328" s="20">
        <v>43314</v>
      </c>
      <c r="B328" s="77">
        <v>43396</v>
      </c>
      <c r="C328" s="16" t="s">
        <v>1753</v>
      </c>
      <c r="D328" s="34" t="s">
        <v>558</v>
      </c>
      <c r="E328" s="34" t="s">
        <v>559</v>
      </c>
      <c r="F328" s="36"/>
      <c r="G328" s="36"/>
      <c r="H328" s="36"/>
      <c r="I328" s="36"/>
      <c r="J328" s="36"/>
      <c r="K328" s="36"/>
      <c r="L328" s="36"/>
      <c r="M328" s="36">
        <v>26.696688146138101</v>
      </c>
      <c r="N328" s="36"/>
      <c r="O328" s="36"/>
      <c r="P328" s="36"/>
      <c r="Q328" s="36"/>
      <c r="R328" s="36"/>
      <c r="S328" s="36"/>
      <c r="T328" s="36"/>
      <c r="U328" s="36"/>
      <c r="V328" s="36">
        <v>20</v>
      </c>
      <c r="W328" s="36"/>
      <c r="X328" s="36"/>
      <c r="AB328" s="15">
        <f t="shared" si="49"/>
        <v>0</v>
      </c>
      <c r="AC328" s="15">
        <f t="shared" si="50"/>
        <v>0</v>
      </c>
      <c r="AD328" s="15">
        <f t="shared" si="51"/>
        <v>0</v>
      </c>
      <c r="AE328" s="15">
        <f t="shared" si="52"/>
        <v>0</v>
      </c>
      <c r="AF328" s="15">
        <f t="shared" si="53"/>
        <v>0</v>
      </c>
      <c r="AG328" s="15">
        <f t="shared" si="54"/>
        <v>0</v>
      </c>
    </row>
    <row r="329" spans="1:33" x14ac:dyDescent="0.25">
      <c r="A329" s="20">
        <v>43314</v>
      </c>
      <c r="B329" s="77">
        <v>43398</v>
      </c>
      <c r="C329" s="16" t="s">
        <v>1672</v>
      </c>
      <c r="D329" s="34" t="s">
        <v>562</v>
      </c>
      <c r="E329" s="34" t="s">
        <v>563</v>
      </c>
      <c r="F329" s="36"/>
      <c r="G329" s="36"/>
      <c r="H329" s="36"/>
      <c r="I329" s="36"/>
      <c r="J329" s="36"/>
      <c r="K329" s="36"/>
      <c r="L329" s="36"/>
      <c r="M329" s="36">
        <v>2.974851814075798</v>
      </c>
      <c r="N329" s="36"/>
      <c r="O329" s="36"/>
      <c r="P329" s="36"/>
      <c r="Q329" s="36"/>
      <c r="R329" s="36"/>
      <c r="S329" s="36"/>
      <c r="T329" s="36"/>
      <c r="U329" s="36"/>
      <c r="V329" s="36">
        <v>2</v>
      </c>
      <c r="W329" s="36"/>
      <c r="X329" s="36"/>
      <c r="AB329" s="15">
        <f t="shared" si="49"/>
        <v>0</v>
      </c>
      <c r="AC329" s="15">
        <f t="shared" si="50"/>
        <v>0</v>
      </c>
      <c r="AD329" s="15">
        <f t="shared" si="51"/>
        <v>0</v>
      </c>
      <c r="AE329" s="15">
        <f t="shared" si="52"/>
        <v>0</v>
      </c>
      <c r="AF329" s="15">
        <f t="shared" si="53"/>
        <v>0</v>
      </c>
      <c r="AG329" s="15">
        <f t="shared" si="54"/>
        <v>0</v>
      </c>
    </row>
    <row r="330" spans="1:33" x14ac:dyDescent="0.25">
      <c r="A330" s="20">
        <v>43314</v>
      </c>
      <c r="B330" s="77">
        <v>43398</v>
      </c>
      <c r="C330" s="16" t="s">
        <v>1732</v>
      </c>
      <c r="D330" s="34" t="s">
        <v>564</v>
      </c>
      <c r="E330" s="34" t="s">
        <v>565</v>
      </c>
      <c r="F330" s="36"/>
      <c r="G330" s="36"/>
      <c r="H330" s="36"/>
      <c r="I330" s="36"/>
      <c r="J330" s="36"/>
      <c r="K330" s="36"/>
      <c r="L330" s="36"/>
      <c r="M330" s="36">
        <v>3.3457301401959714</v>
      </c>
      <c r="N330" s="36"/>
      <c r="O330" s="36"/>
      <c r="P330" s="36"/>
      <c r="Q330" s="36"/>
      <c r="R330" s="36"/>
      <c r="S330" s="36"/>
      <c r="T330" s="36"/>
      <c r="U330" s="36"/>
      <c r="V330" s="36">
        <v>2</v>
      </c>
      <c r="W330" s="36"/>
      <c r="X330" s="36"/>
      <c r="AB330" s="15">
        <f t="shared" si="49"/>
        <v>0</v>
      </c>
      <c r="AC330" s="15">
        <f t="shared" si="50"/>
        <v>0</v>
      </c>
      <c r="AD330" s="15">
        <f t="shared" si="51"/>
        <v>0</v>
      </c>
      <c r="AE330" s="15">
        <f t="shared" si="52"/>
        <v>0</v>
      </c>
      <c r="AF330" s="15">
        <f t="shared" si="53"/>
        <v>0</v>
      </c>
      <c r="AG330" s="15">
        <f t="shared" si="54"/>
        <v>0</v>
      </c>
    </row>
    <row r="331" spans="1:33" x14ac:dyDescent="0.25">
      <c r="A331" s="20">
        <v>43315</v>
      </c>
      <c r="B331" s="77">
        <v>43397</v>
      </c>
      <c r="C331" s="16" t="s">
        <v>1698</v>
      </c>
      <c r="D331" s="34" t="s">
        <v>560</v>
      </c>
      <c r="E331" s="34" t="s">
        <v>561</v>
      </c>
      <c r="F331" s="36"/>
      <c r="G331" s="36"/>
      <c r="H331" s="36"/>
      <c r="I331" s="36"/>
      <c r="J331" s="36"/>
      <c r="K331" s="36"/>
      <c r="L331" s="36"/>
      <c r="M331" s="36">
        <v>3.0969614101634511</v>
      </c>
      <c r="N331" s="36"/>
      <c r="O331" s="36"/>
      <c r="P331" s="36"/>
      <c r="Q331" s="36"/>
      <c r="R331" s="36"/>
      <c r="S331" s="36"/>
      <c r="T331" s="36"/>
      <c r="U331" s="36"/>
      <c r="V331" s="36">
        <v>2</v>
      </c>
      <c r="W331" s="36"/>
      <c r="X331" s="36"/>
      <c r="AB331" s="15">
        <f t="shared" si="49"/>
        <v>0</v>
      </c>
      <c r="AC331" s="15">
        <f t="shared" si="50"/>
        <v>0</v>
      </c>
      <c r="AD331" s="15">
        <f t="shared" si="51"/>
        <v>0</v>
      </c>
      <c r="AE331" s="15">
        <f t="shared" si="52"/>
        <v>0</v>
      </c>
      <c r="AF331" s="15">
        <f t="shared" si="53"/>
        <v>0</v>
      </c>
      <c r="AG331" s="15">
        <f t="shared" si="54"/>
        <v>0</v>
      </c>
    </row>
    <row r="332" spans="1:33" x14ac:dyDescent="0.25">
      <c r="A332" s="20">
        <v>43315</v>
      </c>
      <c r="B332" s="77">
        <v>43398</v>
      </c>
      <c r="C332" s="16" t="s">
        <v>1672</v>
      </c>
      <c r="D332" s="34" t="s">
        <v>568</v>
      </c>
      <c r="E332" s="34" t="s">
        <v>569</v>
      </c>
      <c r="F332" s="36"/>
      <c r="G332" s="36"/>
      <c r="H332" s="36"/>
      <c r="I332" s="36"/>
      <c r="J332" s="36"/>
      <c r="K332" s="36"/>
      <c r="L332" s="36"/>
      <c r="M332" s="36">
        <v>5.949703628151596</v>
      </c>
      <c r="N332" s="36"/>
      <c r="O332" s="36"/>
      <c r="P332" s="36"/>
      <c r="Q332" s="36"/>
      <c r="R332" s="36"/>
      <c r="S332" s="36"/>
      <c r="T332" s="36"/>
      <c r="U332" s="36"/>
      <c r="V332" s="36">
        <v>4</v>
      </c>
      <c r="W332" s="36"/>
      <c r="X332" s="36"/>
      <c r="AB332" s="15">
        <f t="shared" si="49"/>
        <v>0</v>
      </c>
      <c r="AC332" s="15">
        <f t="shared" si="50"/>
        <v>0</v>
      </c>
      <c r="AD332" s="15">
        <f t="shared" si="51"/>
        <v>0</v>
      </c>
      <c r="AE332" s="15">
        <f t="shared" si="52"/>
        <v>0</v>
      </c>
      <c r="AF332" s="15">
        <f t="shared" si="53"/>
        <v>0</v>
      </c>
      <c r="AG332" s="15">
        <f t="shared" si="54"/>
        <v>0</v>
      </c>
    </row>
    <row r="333" spans="1:33" x14ac:dyDescent="0.25">
      <c r="A333" s="20">
        <v>43315</v>
      </c>
      <c r="B333" s="77">
        <v>43398</v>
      </c>
      <c r="C333" s="16" t="s">
        <v>1694</v>
      </c>
      <c r="D333" s="34" t="s">
        <v>566</v>
      </c>
      <c r="E333" s="34" t="s">
        <v>567</v>
      </c>
      <c r="F333" s="36"/>
      <c r="G333" s="36"/>
      <c r="H333" s="36"/>
      <c r="I333" s="36"/>
      <c r="J333" s="36"/>
      <c r="K333" s="36"/>
      <c r="L333" s="36"/>
      <c r="M333" s="36">
        <v>3.2292619710512653</v>
      </c>
      <c r="N333" s="36"/>
      <c r="O333" s="36"/>
      <c r="P333" s="36"/>
      <c r="Q333" s="36"/>
      <c r="R333" s="36"/>
      <c r="S333" s="36"/>
      <c r="T333" s="36"/>
      <c r="U333" s="36"/>
      <c r="V333" s="36">
        <v>2</v>
      </c>
      <c r="W333" s="36"/>
      <c r="X333" s="36"/>
      <c r="AB333" s="15">
        <f t="shared" si="49"/>
        <v>0</v>
      </c>
      <c r="AC333" s="15">
        <f t="shared" si="50"/>
        <v>0</v>
      </c>
      <c r="AD333" s="15">
        <f t="shared" si="51"/>
        <v>0</v>
      </c>
      <c r="AE333" s="15">
        <f t="shared" si="52"/>
        <v>0</v>
      </c>
      <c r="AF333" s="15">
        <f t="shared" si="53"/>
        <v>0</v>
      </c>
      <c r="AG333" s="15">
        <f t="shared" si="54"/>
        <v>0</v>
      </c>
    </row>
    <row r="334" spans="1:33" x14ac:dyDescent="0.25">
      <c r="A334" s="20">
        <v>43315</v>
      </c>
      <c r="B334" s="77">
        <v>43398</v>
      </c>
      <c r="C334" s="16" t="s">
        <v>1761</v>
      </c>
      <c r="D334" s="34" t="s">
        <v>568</v>
      </c>
      <c r="E334" s="34" t="s">
        <v>569</v>
      </c>
      <c r="F334" s="36"/>
      <c r="G334" s="36"/>
      <c r="H334" s="36"/>
      <c r="I334" s="36"/>
      <c r="J334" s="36"/>
      <c r="K334" s="36"/>
      <c r="L334" s="36"/>
      <c r="M334" s="36">
        <v>2.974851814075798</v>
      </c>
      <c r="N334" s="36"/>
      <c r="O334" s="36"/>
      <c r="P334" s="36"/>
      <c r="Q334" s="36"/>
      <c r="R334" s="36"/>
      <c r="S334" s="36"/>
      <c r="T334" s="36"/>
      <c r="U334" s="36"/>
      <c r="V334" s="36">
        <v>2</v>
      </c>
      <c r="W334" s="36"/>
      <c r="X334" s="36"/>
      <c r="AB334" s="15">
        <f t="shared" si="49"/>
        <v>0</v>
      </c>
      <c r="AC334" s="15">
        <f t="shared" si="50"/>
        <v>0</v>
      </c>
      <c r="AD334" s="15">
        <f t="shared" si="51"/>
        <v>0</v>
      </c>
      <c r="AE334" s="15">
        <f t="shared" si="52"/>
        <v>0</v>
      </c>
      <c r="AF334" s="15">
        <f t="shared" si="53"/>
        <v>0</v>
      </c>
      <c r="AG334" s="15">
        <f t="shared" si="54"/>
        <v>0</v>
      </c>
    </row>
    <row r="335" spans="1:33" x14ac:dyDescent="0.25">
      <c r="A335" s="20">
        <v>43318</v>
      </c>
      <c r="B335" s="77">
        <v>43396</v>
      </c>
      <c r="C335" s="16" t="s">
        <v>1731</v>
      </c>
      <c r="D335" s="34" t="s">
        <v>708</v>
      </c>
      <c r="E335" s="34" t="s">
        <v>709</v>
      </c>
      <c r="F335" s="36"/>
      <c r="G335" s="36"/>
      <c r="H335" s="36"/>
      <c r="I335" s="36"/>
      <c r="J335" s="36"/>
      <c r="K335" s="36"/>
      <c r="L335" s="36"/>
      <c r="M335" s="36">
        <v>6.4490609033595234</v>
      </c>
      <c r="N335" s="36"/>
      <c r="O335" s="36"/>
      <c r="P335" s="36"/>
      <c r="Q335" s="36"/>
      <c r="R335" s="36"/>
      <c r="S335" s="36"/>
      <c r="T335" s="36"/>
      <c r="U335" s="36"/>
      <c r="V335" s="36">
        <v>4</v>
      </c>
      <c r="W335" s="36"/>
      <c r="X335" s="36"/>
      <c r="AB335" s="15">
        <f t="shared" si="49"/>
        <v>0</v>
      </c>
      <c r="AC335" s="15">
        <f t="shared" si="50"/>
        <v>0</v>
      </c>
      <c r="AD335" s="15">
        <f t="shared" si="51"/>
        <v>0</v>
      </c>
      <c r="AE335" s="15">
        <f t="shared" si="52"/>
        <v>0</v>
      </c>
      <c r="AF335" s="15">
        <f t="shared" si="53"/>
        <v>0</v>
      </c>
      <c r="AG335" s="15">
        <f t="shared" si="54"/>
        <v>0</v>
      </c>
    </row>
    <row r="336" spans="1:33" x14ac:dyDescent="0.25">
      <c r="A336" s="20">
        <v>43318</v>
      </c>
      <c r="B336" s="77">
        <v>43398</v>
      </c>
      <c r="C336" s="16" t="s">
        <v>1624</v>
      </c>
      <c r="D336" s="34" t="s">
        <v>710</v>
      </c>
      <c r="E336" s="34" t="s">
        <v>711</v>
      </c>
      <c r="F336" s="36"/>
      <c r="G336" s="36"/>
      <c r="H336" s="36"/>
      <c r="I336" s="36"/>
      <c r="J336" s="36"/>
      <c r="K336" s="36"/>
      <c r="L336" s="36"/>
      <c r="M336" s="36">
        <v>3.908962926919199</v>
      </c>
      <c r="N336" s="36"/>
      <c r="O336" s="36"/>
      <c r="P336" s="36"/>
      <c r="Q336" s="36"/>
      <c r="R336" s="36"/>
      <c r="S336" s="36"/>
      <c r="T336" s="36"/>
      <c r="U336" s="36"/>
      <c r="V336" s="36">
        <v>4</v>
      </c>
      <c r="W336" s="36"/>
      <c r="X336" s="36"/>
      <c r="AB336" s="15">
        <f t="shared" si="49"/>
        <v>0</v>
      </c>
      <c r="AC336" s="15">
        <f t="shared" si="50"/>
        <v>0</v>
      </c>
      <c r="AD336" s="15">
        <f t="shared" si="51"/>
        <v>0</v>
      </c>
      <c r="AE336" s="15">
        <f t="shared" si="52"/>
        <v>0</v>
      </c>
      <c r="AF336" s="15">
        <f t="shared" si="53"/>
        <v>0</v>
      </c>
      <c r="AG336" s="15">
        <f t="shared" si="54"/>
        <v>0</v>
      </c>
    </row>
    <row r="337" spans="1:33" x14ac:dyDescent="0.25">
      <c r="A337" s="20">
        <v>43318</v>
      </c>
      <c r="B337" s="77">
        <v>43399</v>
      </c>
      <c r="C337" s="16" t="s">
        <v>1603</v>
      </c>
      <c r="D337" s="34" t="s">
        <v>712</v>
      </c>
      <c r="E337" s="34" t="s">
        <v>40</v>
      </c>
      <c r="F337" s="36"/>
      <c r="G337" s="36"/>
      <c r="H337" s="36"/>
      <c r="I337" s="36"/>
      <c r="J337" s="36"/>
      <c r="K337" s="36"/>
      <c r="L337" s="36"/>
      <c r="M337" s="36">
        <v>3.6716590322868599</v>
      </c>
      <c r="N337" s="36"/>
      <c r="O337" s="36"/>
      <c r="P337" s="36"/>
      <c r="Q337" s="36"/>
      <c r="R337" s="36"/>
      <c r="S337" s="36"/>
      <c r="T337" s="36"/>
      <c r="U337" s="36"/>
      <c r="V337" s="36">
        <v>4</v>
      </c>
      <c r="W337" s="36"/>
      <c r="X337" s="36"/>
      <c r="AB337" s="15">
        <f t="shared" si="49"/>
        <v>0</v>
      </c>
      <c r="AC337" s="15">
        <f t="shared" si="50"/>
        <v>0</v>
      </c>
      <c r="AD337" s="15">
        <f t="shared" si="51"/>
        <v>0</v>
      </c>
      <c r="AE337" s="15">
        <f t="shared" si="52"/>
        <v>0</v>
      </c>
      <c r="AF337" s="15">
        <f t="shared" si="53"/>
        <v>0</v>
      </c>
      <c r="AG337" s="15">
        <f t="shared" si="54"/>
        <v>0</v>
      </c>
    </row>
    <row r="338" spans="1:33" x14ac:dyDescent="0.25">
      <c r="A338" s="20">
        <v>43318</v>
      </c>
      <c r="B338" s="77">
        <v>43399</v>
      </c>
      <c r="C338" s="16" t="s">
        <v>1645</v>
      </c>
      <c r="D338" s="34" t="s">
        <v>712</v>
      </c>
      <c r="E338" s="34" t="s">
        <v>40</v>
      </c>
      <c r="F338" s="36"/>
      <c r="G338" s="36"/>
      <c r="H338" s="36"/>
      <c r="I338" s="36"/>
      <c r="J338" s="36"/>
      <c r="K338" s="36"/>
      <c r="L338" s="36"/>
      <c r="M338" s="36">
        <v>4.7020383661889316</v>
      </c>
      <c r="N338" s="36"/>
      <c r="O338" s="36"/>
      <c r="P338" s="36"/>
      <c r="Q338" s="36"/>
      <c r="R338" s="36"/>
      <c r="S338" s="36"/>
      <c r="T338" s="36"/>
      <c r="U338" s="36"/>
      <c r="V338" s="36">
        <v>4</v>
      </c>
      <c r="W338" s="36"/>
      <c r="X338" s="36"/>
      <c r="AB338" s="15">
        <f t="shared" si="49"/>
        <v>0</v>
      </c>
      <c r="AC338" s="15">
        <f t="shared" si="50"/>
        <v>0</v>
      </c>
      <c r="AD338" s="15">
        <f t="shared" si="51"/>
        <v>0</v>
      </c>
      <c r="AE338" s="15">
        <f t="shared" si="52"/>
        <v>0</v>
      </c>
      <c r="AF338" s="15">
        <f t="shared" si="53"/>
        <v>0</v>
      </c>
      <c r="AG338" s="15">
        <f t="shared" si="54"/>
        <v>0</v>
      </c>
    </row>
    <row r="339" spans="1:33" x14ac:dyDescent="0.25">
      <c r="A339" s="20">
        <v>43319</v>
      </c>
      <c r="B339" s="77">
        <v>43395</v>
      </c>
      <c r="C339" s="16" t="s">
        <v>1741</v>
      </c>
      <c r="D339" s="34" t="s">
        <v>717</v>
      </c>
      <c r="E339" s="34" t="s">
        <v>718</v>
      </c>
      <c r="F339" s="36"/>
      <c r="G339" s="36"/>
      <c r="H339" s="36"/>
      <c r="I339" s="36"/>
      <c r="J339" s="36"/>
      <c r="K339" s="36"/>
      <c r="L339" s="36"/>
      <c r="M339" s="36">
        <v>3.2245304516797617</v>
      </c>
      <c r="N339" s="36"/>
      <c r="O339" s="36"/>
      <c r="P339" s="36"/>
      <c r="Q339" s="36"/>
      <c r="R339" s="36"/>
      <c r="S339" s="36"/>
      <c r="T339" s="36"/>
      <c r="U339" s="36"/>
      <c r="V339" s="36">
        <v>2</v>
      </c>
      <c r="W339" s="36"/>
      <c r="X339" s="36"/>
      <c r="AB339" s="15">
        <f t="shared" si="49"/>
        <v>0</v>
      </c>
      <c r="AC339" s="15">
        <f t="shared" si="50"/>
        <v>0</v>
      </c>
      <c r="AD339" s="15">
        <f t="shared" si="51"/>
        <v>0</v>
      </c>
      <c r="AE339" s="15">
        <f t="shared" si="52"/>
        <v>0</v>
      </c>
      <c r="AF339" s="15">
        <f t="shared" si="53"/>
        <v>0</v>
      </c>
      <c r="AG339" s="15">
        <f t="shared" si="54"/>
        <v>0</v>
      </c>
    </row>
    <row r="340" spans="1:33" x14ac:dyDescent="0.25">
      <c r="A340" s="20">
        <v>43319</v>
      </c>
      <c r="B340" s="77">
        <v>43396</v>
      </c>
      <c r="C340" s="16" t="s">
        <v>1717</v>
      </c>
      <c r="D340" s="34" t="s">
        <v>719</v>
      </c>
      <c r="E340" s="34" t="s">
        <v>720</v>
      </c>
      <c r="F340" s="36"/>
      <c r="G340" s="36"/>
      <c r="H340" s="36"/>
      <c r="I340" s="36"/>
      <c r="J340" s="36"/>
      <c r="K340" s="36"/>
      <c r="L340" s="36"/>
      <c r="M340" s="36">
        <v>5.0802869436377938</v>
      </c>
      <c r="N340" s="36"/>
      <c r="O340" s="36"/>
      <c r="P340" s="36"/>
      <c r="Q340" s="36"/>
      <c r="R340" s="36"/>
      <c r="S340" s="36"/>
      <c r="T340" s="36"/>
      <c r="U340" s="36"/>
      <c r="V340" s="36">
        <v>3</v>
      </c>
      <c r="W340" s="36"/>
      <c r="X340" s="36"/>
      <c r="AB340" s="15">
        <f t="shared" si="49"/>
        <v>0</v>
      </c>
      <c r="AC340" s="15">
        <f t="shared" si="50"/>
        <v>0</v>
      </c>
      <c r="AD340" s="15">
        <f t="shared" si="51"/>
        <v>0</v>
      </c>
      <c r="AE340" s="15">
        <f t="shared" si="52"/>
        <v>0</v>
      </c>
      <c r="AF340" s="15">
        <f t="shared" si="53"/>
        <v>0</v>
      </c>
      <c r="AG340" s="15">
        <f t="shared" si="54"/>
        <v>0</v>
      </c>
    </row>
    <row r="341" spans="1:33" x14ac:dyDescent="0.25">
      <c r="A341" s="20">
        <v>43319</v>
      </c>
      <c r="B341" s="77">
        <v>43397</v>
      </c>
      <c r="C341" s="16" t="s">
        <v>1594</v>
      </c>
      <c r="D341" s="34" t="s">
        <v>723</v>
      </c>
      <c r="E341" s="34" t="s">
        <v>724</v>
      </c>
      <c r="F341" s="36"/>
      <c r="G341" s="36"/>
      <c r="H341" s="36"/>
      <c r="I341" s="36"/>
      <c r="J341" s="36"/>
      <c r="K341" s="36"/>
      <c r="L341" s="36"/>
      <c r="M341" s="36">
        <v>1.8161755126002608</v>
      </c>
      <c r="N341" s="36"/>
      <c r="O341" s="36"/>
      <c r="P341" s="36"/>
      <c r="Q341" s="36"/>
      <c r="R341" s="36"/>
      <c r="S341" s="36"/>
      <c r="T341" s="36"/>
      <c r="U341" s="36"/>
      <c r="V341" s="36">
        <v>2</v>
      </c>
      <c r="W341" s="36"/>
      <c r="X341" s="36"/>
      <c r="AB341" s="15">
        <f t="shared" si="49"/>
        <v>0</v>
      </c>
      <c r="AC341" s="15">
        <f t="shared" si="50"/>
        <v>0</v>
      </c>
      <c r="AD341" s="15">
        <f t="shared" si="51"/>
        <v>0</v>
      </c>
      <c r="AE341" s="15">
        <f t="shared" si="52"/>
        <v>0</v>
      </c>
      <c r="AF341" s="15">
        <f t="shared" si="53"/>
        <v>0</v>
      </c>
      <c r="AG341" s="15">
        <f t="shared" si="54"/>
        <v>0</v>
      </c>
    </row>
    <row r="342" spans="1:33" x14ac:dyDescent="0.25">
      <c r="A342" s="20">
        <v>43319</v>
      </c>
      <c r="B342" s="77">
        <v>43399</v>
      </c>
      <c r="C342" s="16" t="s">
        <v>1741</v>
      </c>
      <c r="D342" s="34" t="s">
        <v>727</v>
      </c>
      <c r="E342" s="34" t="s">
        <v>56</v>
      </c>
      <c r="F342" s="36"/>
      <c r="G342" s="36"/>
      <c r="H342" s="36"/>
      <c r="I342" s="36"/>
      <c r="J342" s="36"/>
      <c r="K342" s="36"/>
      <c r="L342" s="36"/>
      <c r="M342" s="36">
        <v>16.122652258398809</v>
      </c>
      <c r="N342" s="36"/>
      <c r="O342" s="36"/>
      <c r="P342" s="36"/>
      <c r="Q342" s="36"/>
      <c r="R342" s="36"/>
      <c r="S342" s="36"/>
      <c r="T342" s="36"/>
      <c r="U342" s="36"/>
      <c r="V342" s="36">
        <v>10</v>
      </c>
      <c r="W342" s="36"/>
      <c r="X342" s="36"/>
      <c r="AB342" s="15">
        <f t="shared" si="49"/>
        <v>0</v>
      </c>
      <c r="AC342" s="15">
        <f t="shared" si="50"/>
        <v>0</v>
      </c>
      <c r="AD342" s="15">
        <f t="shared" si="51"/>
        <v>0</v>
      </c>
      <c r="AE342" s="15">
        <f t="shared" si="52"/>
        <v>0</v>
      </c>
      <c r="AF342" s="15">
        <f t="shared" si="53"/>
        <v>0</v>
      </c>
      <c r="AG342" s="15">
        <f t="shared" si="54"/>
        <v>0</v>
      </c>
    </row>
    <row r="343" spans="1:33" x14ac:dyDescent="0.25">
      <c r="A343" s="20">
        <v>43320</v>
      </c>
      <c r="B343" s="77">
        <v>43395</v>
      </c>
      <c r="C343" s="16" t="s">
        <v>1672</v>
      </c>
      <c r="D343" s="34" t="s">
        <v>735</v>
      </c>
      <c r="E343" s="34" t="s">
        <v>736</v>
      </c>
      <c r="F343" s="36"/>
      <c r="G343" s="36"/>
      <c r="H343" s="36"/>
      <c r="I343" s="36"/>
      <c r="J343" s="36"/>
      <c r="K343" s="36"/>
      <c r="L343" s="36"/>
      <c r="M343" s="36">
        <v>24.713089640392329</v>
      </c>
      <c r="N343" s="36"/>
      <c r="O343" s="36"/>
      <c r="P343" s="36"/>
      <c r="Q343" s="36"/>
      <c r="R343" s="36"/>
      <c r="S343" s="36"/>
      <c r="T343" s="36"/>
      <c r="U343" s="36"/>
      <c r="V343" s="36">
        <v>20</v>
      </c>
      <c r="W343" s="36"/>
      <c r="X343" s="36"/>
      <c r="AB343" s="15">
        <f t="shared" si="49"/>
        <v>0</v>
      </c>
      <c r="AC343" s="15">
        <f t="shared" si="50"/>
        <v>0</v>
      </c>
      <c r="AD343" s="15">
        <f t="shared" si="51"/>
        <v>0</v>
      </c>
      <c r="AE343" s="15">
        <f t="shared" si="52"/>
        <v>0</v>
      </c>
      <c r="AF343" s="15">
        <f t="shared" si="53"/>
        <v>0</v>
      </c>
      <c r="AG343" s="15">
        <f t="shared" si="54"/>
        <v>0</v>
      </c>
    </row>
    <row r="344" spans="1:33" x14ac:dyDescent="0.25">
      <c r="A344" s="20">
        <v>43320</v>
      </c>
      <c r="B344" s="77">
        <v>43396</v>
      </c>
      <c r="C344" s="16" t="s">
        <v>1692</v>
      </c>
      <c r="D344" s="34" t="s">
        <v>721</v>
      </c>
      <c r="E344" s="34" t="s">
        <v>722</v>
      </c>
      <c r="F344" s="36"/>
      <c r="G344" s="36"/>
      <c r="H344" s="36"/>
      <c r="I344" s="36"/>
      <c r="J344" s="36"/>
      <c r="K344" s="36"/>
      <c r="L344" s="36"/>
      <c r="M344" s="36">
        <v>1.2920687514490834</v>
      </c>
      <c r="N344" s="36"/>
      <c r="O344" s="36"/>
      <c r="P344" s="36"/>
      <c r="Q344" s="36"/>
      <c r="R344" s="36"/>
      <c r="S344" s="36"/>
      <c r="T344" s="36"/>
      <c r="U344" s="36"/>
      <c r="V344" s="36">
        <v>1</v>
      </c>
      <c r="W344" s="36"/>
      <c r="X344" s="36"/>
      <c r="AB344" s="15">
        <f t="shared" si="49"/>
        <v>0</v>
      </c>
      <c r="AC344" s="15">
        <f t="shared" si="50"/>
        <v>0</v>
      </c>
      <c r="AD344" s="15">
        <f t="shared" si="51"/>
        <v>0</v>
      </c>
      <c r="AE344" s="15">
        <f t="shared" si="52"/>
        <v>0</v>
      </c>
      <c r="AF344" s="15">
        <f t="shared" si="53"/>
        <v>0</v>
      </c>
      <c r="AG344" s="15">
        <f t="shared" si="54"/>
        <v>0</v>
      </c>
    </row>
    <row r="345" spans="1:33" x14ac:dyDescent="0.25">
      <c r="A345" s="20">
        <v>43320</v>
      </c>
      <c r="B345" s="77">
        <v>43397</v>
      </c>
      <c r="C345" s="16" t="s">
        <v>1672</v>
      </c>
      <c r="D345" s="34" t="s">
        <v>725</v>
      </c>
      <c r="E345" s="34" t="s">
        <v>726</v>
      </c>
      <c r="F345" s="36"/>
      <c r="G345" s="36"/>
      <c r="H345" s="36"/>
      <c r="I345" s="36"/>
      <c r="J345" s="36"/>
      <c r="K345" s="36"/>
      <c r="L345" s="36"/>
      <c r="M345" s="36">
        <v>2.2156249364637453</v>
      </c>
      <c r="N345" s="36"/>
      <c r="O345" s="36"/>
      <c r="P345" s="36"/>
      <c r="Q345" s="36"/>
      <c r="R345" s="36"/>
      <c r="S345" s="36"/>
      <c r="T345" s="36"/>
      <c r="U345" s="36"/>
      <c r="V345" s="36">
        <v>2</v>
      </c>
      <c r="W345" s="36"/>
      <c r="X345" s="36"/>
      <c r="AB345" s="15">
        <f t="shared" si="49"/>
        <v>0</v>
      </c>
      <c r="AC345" s="15">
        <f t="shared" si="50"/>
        <v>0</v>
      </c>
      <c r="AD345" s="15">
        <f t="shared" si="51"/>
        <v>0</v>
      </c>
      <c r="AE345" s="15">
        <f t="shared" si="52"/>
        <v>0</v>
      </c>
      <c r="AF345" s="15">
        <f t="shared" si="53"/>
        <v>0</v>
      </c>
      <c r="AG345" s="15">
        <f t="shared" si="54"/>
        <v>0</v>
      </c>
    </row>
    <row r="346" spans="1:33" x14ac:dyDescent="0.25">
      <c r="A346" s="20">
        <v>43321</v>
      </c>
      <c r="B346" s="77">
        <v>43396</v>
      </c>
      <c r="C346" s="16" t="s">
        <v>1671</v>
      </c>
      <c r="D346" s="34" t="s">
        <v>744</v>
      </c>
      <c r="E346" s="34" t="s">
        <v>436</v>
      </c>
      <c r="F346" s="36"/>
      <c r="G346" s="36"/>
      <c r="H346" s="36"/>
      <c r="I346" s="36"/>
      <c r="J346" s="36"/>
      <c r="K346" s="36"/>
      <c r="L346" s="36"/>
      <c r="M346" s="36">
        <v>1.4546692344659504</v>
      </c>
      <c r="N346" s="36"/>
      <c r="O346" s="36"/>
      <c r="P346" s="36"/>
      <c r="Q346" s="36"/>
      <c r="R346" s="36"/>
      <c r="S346" s="36"/>
      <c r="T346" s="36"/>
      <c r="U346" s="36"/>
      <c r="V346" s="36">
        <v>1</v>
      </c>
      <c r="W346" s="36"/>
      <c r="X346" s="36"/>
      <c r="AB346" s="15">
        <f t="shared" si="49"/>
        <v>0</v>
      </c>
      <c r="AC346" s="15">
        <f t="shared" si="50"/>
        <v>0</v>
      </c>
      <c r="AD346" s="15">
        <f t="shared" si="51"/>
        <v>0</v>
      </c>
      <c r="AE346" s="15">
        <f t="shared" si="52"/>
        <v>0</v>
      </c>
      <c r="AF346" s="15">
        <f t="shared" si="53"/>
        <v>0</v>
      </c>
      <c r="AG346" s="15">
        <f t="shared" si="54"/>
        <v>0</v>
      </c>
    </row>
    <row r="347" spans="1:33" x14ac:dyDescent="0.25">
      <c r="A347" s="20">
        <v>43321</v>
      </c>
      <c r="B347" s="77">
        <v>43398</v>
      </c>
      <c r="C347" s="16" t="s">
        <v>1731</v>
      </c>
      <c r="D347" s="34" t="s">
        <v>745</v>
      </c>
      <c r="E347" s="34" t="s">
        <v>64</v>
      </c>
      <c r="F347" s="36"/>
      <c r="G347" s="36"/>
      <c r="H347" s="36"/>
      <c r="I347" s="36"/>
      <c r="J347" s="36"/>
      <c r="K347" s="36"/>
      <c r="L347" s="36"/>
      <c r="M347" s="36">
        <v>8.0613261291994043</v>
      </c>
      <c r="N347" s="36"/>
      <c r="O347" s="36"/>
      <c r="P347" s="36"/>
      <c r="Q347" s="36"/>
      <c r="R347" s="36"/>
      <c r="S347" s="36"/>
      <c r="T347" s="36"/>
      <c r="U347" s="36"/>
      <c r="V347" s="36">
        <v>5</v>
      </c>
      <c r="W347" s="36"/>
      <c r="X347" s="36"/>
      <c r="AB347" s="15">
        <f t="shared" si="49"/>
        <v>0</v>
      </c>
      <c r="AC347" s="15">
        <f t="shared" si="50"/>
        <v>0</v>
      </c>
      <c r="AD347" s="15">
        <f t="shared" si="51"/>
        <v>0</v>
      </c>
      <c r="AE347" s="15">
        <f t="shared" si="52"/>
        <v>0</v>
      </c>
      <c r="AF347" s="15">
        <f t="shared" si="53"/>
        <v>0</v>
      </c>
      <c r="AG347" s="15">
        <f t="shared" si="54"/>
        <v>0</v>
      </c>
    </row>
    <row r="348" spans="1:33" x14ac:dyDescent="0.25">
      <c r="A348" s="20">
        <v>43322</v>
      </c>
      <c r="B348" s="77">
        <v>43396</v>
      </c>
      <c r="C348" s="16" t="s">
        <v>1757</v>
      </c>
      <c r="D348" s="34" t="s">
        <v>752</v>
      </c>
      <c r="E348" s="34" t="s">
        <v>753</v>
      </c>
      <c r="F348" s="36"/>
      <c r="G348" s="36"/>
      <c r="H348" s="36"/>
      <c r="I348" s="36"/>
      <c r="J348" s="36"/>
      <c r="K348" s="36"/>
      <c r="L348" s="36"/>
      <c r="M348" s="36">
        <v>7.4339448586894443</v>
      </c>
      <c r="N348" s="36"/>
      <c r="O348" s="36"/>
      <c r="P348" s="36"/>
      <c r="Q348" s="36"/>
      <c r="R348" s="36"/>
      <c r="S348" s="36"/>
      <c r="T348" s="36"/>
      <c r="U348" s="36"/>
      <c r="V348" s="36">
        <v>5</v>
      </c>
      <c r="W348" s="36"/>
      <c r="X348" s="36"/>
      <c r="AB348" s="15">
        <f t="shared" si="49"/>
        <v>0</v>
      </c>
      <c r="AC348" s="15">
        <f t="shared" si="50"/>
        <v>0</v>
      </c>
      <c r="AD348" s="15">
        <f t="shared" si="51"/>
        <v>0</v>
      </c>
      <c r="AE348" s="15">
        <f t="shared" si="52"/>
        <v>0</v>
      </c>
      <c r="AF348" s="15">
        <f t="shared" si="53"/>
        <v>0</v>
      </c>
      <c r="AG348" s="15">
        <f t="shared" si="54"/>
        <v>0</v>
      </c>
    </row>
    <row r="349" spans="1:33" x14ac:dyDescent="0.25">
      <c r="A349" s="20">
        <v>43322</v>
      </c>
      <c r="B349" s="77">
        <v>43397</v>
      </c>
      <c r="C349" s="16" t="s">
        <v>1652</v>
      </c>
      <c r="D349" s="34" t="s">
        <v>754</v>
      </c>
      <c r="E349" s="34" t="s">
        <v>25</v>
      </c>
      <c r="F349" s="36"/>
      <c r="G349" s="36"/>
      <c r="H349" s="36"/>
      <c r="I349" s="36"/>
      <c r="J349" s="36"/>
      <c r="K349" s="36"/>
      <c r="L349" s="36"/>
      <c r="M349" s="36">
        <v>4.7988525317904687</v>
      </c>
      <c r="N349" s="36"/>
      <c r="O349" s="36"/>
      <c r="P349" s="36"/>
      <c r="Q349" s="36"/>
      <c r="R349" s="36"/>
      <c r="S349" s="36"/>
      <c r="T349" s="36"/>
      <c r="U349" s="36"/>
      <c r="V349" s="36">
        <v>4</v>
      </c>
      <c r="W349" s="36"/>
      <c r="X349" s="36"/>
      <c r="AB349" s="15">
        <f t="shared" si="49"/>
        <v>0</v>
      </c>
      <c r="AC349" s="15">
        <f t="shared" si="50"/>
        <v>0</v>
      </c>
      <c r="AD349" s="15">
        <f t="shared" si="51"/>
        <v>0</v>
      </c>
      <c r="AE349" s="15">
        <f t="shared" si="52"/>
        <v>0</v>
      </c>
      <c r="AF349" s="15">
        <f t="shared" si="53"/>
        <v>0</v>
      </c>
      <c r="AG349" s="15">
        <f t="shared" si="54"/>
        <v>0</v>
      </c>
    </row>
    <row r="350" spans="1:33" x14ac:dyDescent="0.25">
      <c r="A350" s="20">
        <v>43325</v>
      </c>
      <c r="B350" s="77">
        <v>43395</v>
      </c>
      <c r="C350" s="16" t="s">
        <v>1672</v>
      </c>
      <c r="D350" s="34" t="s">
        <v>769</v>
      </c>
      <c r="E350" s="34" t="s">
        <v>770</v>
      </c>
      <c r="F350" s="36"/>
      <c r="G350" s="36"/>
      <c r="H350" s="36"/>
      <c r="I350" s="36"/>
      <c r="J350" s="36"/>
      <c r="K350" s="36"/>
      <c r="L350" s="36"/>
      <c r="M350" s="36">
        <v>14.87425907037899</v>
      </c>
      <c r="N350" s="36"/>
      <c r="O350" s="36"/>
      <c r="P350" s="36"/>
      <c r="Q350" s="36"/>
      <c r="R350" s="36"/>
      <c r="S350" s="36"/>
      <c r="T350" s="36"/>
      <c r="U350" s="36"/>
      <c r="V350" s="36">
        <v>10</v>
      </c>
      <c r="W350" s="36"/>
      <c r="X350" s="36"/>
      <c r="AB350" s="15">
        <f t="shared" si="49"/>
        <v>0</v>
      </c>
      <c r="AC350" s="15">
        <f t="shared" si="50"/>
        <v>0</v>
      </c>
      <c r="AD350" s="15">
        <f t="shared" si="51"/>
        <v>0</v>
      </c>
      <c r="AE350" s="15">
        <f t="shared" si="52"/>
        <v>0</v>
      </c>
      <c r="AF350" s="15">
        <f t="shared" si="53"/>
        <v>0</v>
      </c>
      <c r="AG350" s="15">
        <f t="shared" si="54"/>
        <v>0</v>
      </c>
    </row>
    <row r="351" spans="1:33" x14ac:dyDescent="0.25">
      <c r="A351" s="20">
        <v>43325</v>
      </c>
      <c r="B351" s="77">
        <v>43448</v>
      </c>
      <c r="C351" s="16" t="s">
        <v>1685</v>
      </c>
      <c r="D351" s="34" t="s">
        <v>773</v>
      </c>
      <c r="E351" s="34" t="s">
        <v>27</v>
      </c>
      <c r="F351" s="36"/>
      <c r="G351" s="36"/>
      <c r="H351" s="36"/>
      <c r="I351" s="36"/>
      <c r="J351" s="36"/>
      <c r="K351" s="36"/>
      <c r="L351" s="36"/>
      <c r="M351" s="36">
        <v>14.103931320395329</v>
      </c>
      <c r="N351" s="36"/>
      <c r="O351" s="36"/>
      <c r="P351" s="36"/>
      <c r="Q351" s="36"/>
      <c r="R351" s="36"/>
      <c r="S351" s="36"/>
      <c r="T351" s="36"/>
      <c r="U351" s="36"/>
      <c r="V351" s="36">
        <v>12</v>
      </c>
      <c r="W351" s="36"/>
      <c r="X351" s="36"/>
      <c r="AB351" s="15">
        <f t="shared" si="49"/>
        <v>0</v>
      </c>
      <c r="AC351" s="15">
        <f t="shared" si="50"/>
        <v>0</v>
      </c>
      <c r="AD351" s="15">
        <f t="shared" si="51"/>
        <v>0</v>
      </c>
      <c r="AE351" s="15">
        <f t="shared" si="52"/>
        <v>0</v>
      </c>
      <c r="AF351" s="15">
        <f t="shared" si="53"/>
        <v>0</v>
      </c>
      <c r="AG351" s="15">
        <f t="shared" si="54"/>
        <v>0</v>
      </c>
    </row>
    <row r="352" spans="1:33" x14ac:dyDescent="0.25">
      <c r="A352" s="20">
        <v>43327</v>
      </c>
      <c r="B352" s="77">
        <v>43395</v>
      </c>
      <c r="C352" s="16" t="s">
        <v>1647</v>
      </c>
      <c r="D352" s="34" t="s">
        <v>775</v>
      </c>
      <c r="E352" s="34" t="s">
        <v>776</v>
      </c>
      <c r="F352" s="36"/>
      <c r="G352" s="36"/>
      <c r="H352" s="36"/>
      <c r="I352" s="36"/>
      <c r="J352" s="36"/>
      <c r="K352" s="36"/>
      <c r="L352" s="36"/>
      <c r="M352" s="36">
        <v>6.2601640915279528</v>
      </c>
      <c r="N352" s="36"/>
      <c r="O352" s="36"/>
      <c r="P352" s="36"/>
      <c r="Q352" s="36"/>
      <c r="R352" s="36"/>
      <c r="S352" s="36"/>
      <c r="T352" s="36"/>
      <c r="U352" s="36"/>
      <c r="V352" s="36">
        <v>5</v>
      </c>
      <c r="W352" s="36"/>
      <c r="X352" s="36"/>
      <c r="AB352" s="15">
        <f t="shared" si="49"/>
        <v>0</v>
      </c>
      <c r="AC352" s="15">
        <f t="shared" si="50"/>
        <v>0</v>
      </c>
      <c r="AD352" s="15">
        <f t="shared" si="51"/>
        <v>0</v>
      </c>
      <c r="AE352" s="15">
        <f t="shared" si="52"/>
        <v>0</v>
      </c>
      <c r="AF352" s="15">
        <f t="shared" si="53"/>
        <v>0</v>
      </c>
      <c r="AG352" s="15">
        <f t="shared" si="54"/>
        <v>0</v>
      </c>
    </row>
    <row r="353" spans="1:24" x14ac:dyDescent="0.25">
      <c r="A353" s="20">
        <v>43327</v>
      </c>
      <c r="B353" s="77">
        <v>43395</v>
      </c>
      <c r="C353" s="16" t="s">
        <v>1694</v>
      </c>
      <c r="D353" s="34" t="s">
        <v>775</v>
      </c>
      <c r="E353" s="34" t="s">
        <v>776</v>
      </c>
      <c r="F353" s="36"/>
      <c r="G353" s="36"/>
      <c r="H353" s="36"/>
      <c r="I353" s="36"/>
      <c r="J353" s="36"/>
      <c r="K353" s="36"/>
      <c r="L353" s="36"/>
      <c r="M353" s="36">
        <v>6.4585239421025307</v>
      </c>
      <c r="N353" s="36"/>
      <c r="O353" s="36"/>
      <c r="P353" s="36"/>
      <c r="Q353" s="36"/>
      <c r="R353" s="36"/>
      <c r="S353" s="36"/>
      <c r="T353" s="36"/>
      <c r="U353" s="36"/>
      <c r="V353" s="36">
        <v>4</v>
      </c>
      <c r="W353" s="36"/>
      <c r="X353" s="36"/>
    </row>
    <row r="354" spans="1:24" x14ac:dyDescent="0.25">
      <c r="A354" s="20">
        <v>43327</v>
      </c>
      <c r="B354" s="77">
        <v>43399</v>
      </c>
      <c r="C354" s="16" t="s">
        <v>1757</v>
      </c>
      <c r="D354" s="34" t="s">
        <v>777</v>
      </c>
      <c r="E354" s="34" t="s">
        <v>95</v>
      </c>
      <c r="F354" s="36"/>
      <c r="G354" s="36"/>
      <c r="H354" s="36"/>
      <c r="I354" s="36"/>
      <c r="J354" s="36"/>
      <c r="K354" s="36"/>
      <c r="L354" s="36"/>
      <c r="M354" s="36">
        <v>14.784178220806131</v>
      </c>
      <c r="N354" s="36"/>
      <c r="O354" s="36"/>
      <c r="P354" s="36"/>
      <c r="Q354" s="36"/>
      <c r="R354" s="36"/>
      <c r="S354" s="36"/>
      <c r="T354" s="36"/>
      <c r="U354" s="36"/>
      <c r="V354" s="36">
        <v>12</v>
      </c>
      <c r="W354" s="36"/>
      <c r="X354" s="36"/>
    </row>
    <row r="355" spans="1:24" x14ac:dyDescent="0.25">
      <c r="A355" s="20">
        <v>43328</v>
      </c>
      <c r="B355" s="77">
        <v>43395</v>
      </c>
      <c r="C355" s="16" t="s">
        <v>1586</v>
      </c>
      <c r="D355" s="34" t="s">
        <v>789</v>
      </c>
      <c r="E355" s="34" t="s">
        <v>790</v>
      </c>
      <c r="F355" s="36"/>
      <c r="G355" s="36"/>
      <c r="H355" s="36"/>
      <c r="I355" s="36"/>
      <c r="J355" s="36"/>
      <c r="K355" s="36"/>
      <c r="L355" s="36"/>
      <c r="M355" s="36">
        <v>124.20238350197174</v>
      </c>
      <c r="N355" s="36"/>
      <c r="O355" s="36"/>
      <c r="P355" s="36"/>
      <c r="Q355" s="36"/>
      <c r="R355" s="36"/>
      <c r="S355" s="36"/>
      <c r="T355" s="36"/>
      <c r="U355" s="36"/>
      <c r="V355" s="36">
        <v>250</v>
      </c>
      <c r="W355" s="36"/>
      <c r="X355" s="36"/>
    </row>
    <row r="356" spans="1:24" x14ac:dyDescent="0.25">
      <c r="A356" s="20">
        <v>43328</v>
      </c>
      <c r="B356" s="77">
        <v>43395</v>
      </c>
      <c r="C356" s="16" t="s">
        <v>1597</v>
      </c>
      <c r="D356" s="34" t="s">
        <v>791</v>
      </c>
      <c r="E356" s="34" t="s">
        <v>792</v>
      </c>
      <c r="F356" s="36"/>
      <c r="G356" s="36"/>
      <c r="H356" s="36"/>
      <c r="I356" s="36"/>
      <c r="J356" s="36"/>
      <c r="K356" s="36"/>
      <c r="L356" s="36"/>
      <c r="M356" s="36">
        <v>2.7638442482581627</v>
      </c>
      <c r="N356" s="36"/>
      <c r="O356" s="36"/>
      <c r="P356" s="36"/>
      <c r="Q356" s="36"/>
      <c r="R356" s="36"/>
      <c r="S356" s="36"/>
      <c r="T356" s="36"/>
      <c r="U356" s="36"/>
      <c r="V356" s="36">
        <v>3</v>
      </c>
      <c r="W356" s="36"/>
      <c r="X356" s="36"/>
    </row>
    <row r="357" spans="1:24" x14ac:dyDescent="0.25">
      <c r="A357" s="20">
        <v>43329</v>
      </c>
      <c r="B357" s="77">
        <v>43395</v>
      </c>
      <c r="C357" s="16" t="s">
        <v>1731</v>
      </c>
      <c r="D357" s="34" t="s">
        <v>812</v>
      </c>
      <c r="E357" s="34" t="s">
        <v>813</v>
      </c>
      <c r="F357" s="36"/>
      <c r="G357" s="36"/>
      <c r="H357" s="36"/>
      <c r="I357" s="36"/>
      <c r="J357" s="36"/>
      <c r="K357" s="36"/>
      <c r="L357" s="36"/>
      <c r="M357" s="36">
        <v>3.2245304516797617</v>
      </c>
      <c r="N357" s="36"/>
      <c r="O357" s="36"/>
      <c r="P357" s="36"/>
      <c r="Q357" s="36"/>
      <c r="R357" s="36"/>
      <c r="S357" s="36"/>
      <c r="T357" s="36"/>
      <c r="U357" s="36"/>
      <c r="V357" s="36">
        <v>2</v>
      </c>
      <c r="W357" s="36"/>
      <c r="X357" s="36"/>
    </row>
    <row r="358" spans="1:24" x14ac:dyDescent="0.25">
      <c r="A358" s="20">
        <v>43332</v>
      </c>
      <c r="B358" s="77">
        <v>43430</v>
      </c>
      <c r="C358" s="16" t="s">
        <v>1739</v>
      </c>
      <c r="D358" s="34" t="s">
        <v>814</v>
      </c>
      <c r="E358" s="34" t="s">
        <v>38</v>
      </c>
      <c r="F358" s="36"/>
      <c r="G358" s="36"/>
      <c r="H358" s="36"/>
      <c r="I358" s="36"/>
      <c r="J358" s="36"/>
      <c r="K358" s="36"/>
      <c r="L358" s="36"/>
      <c r="M358" s="36">
        <v>23.083627161452174</v>
      </c>
      <c r="N358" s="36"/>
      <c r="O358" s="36"/>
      <c r="P358" s="36"/>
      <c r="Q358" s="36"/>
      <c r="R358" s="36"/>
      <c r="S358" s="36"/>
      <c r="T358" s="36"/>
      <c r="U358" s="36"/>
      <c r="V358" s="36">
        <v>18</v>
      </c>
      <c r="W358" s="36"/>
      <c r="X358" s="36"/>
    </row>
    <row r="359" spans="1:24" x14ac:dyDescent="0.25">
      <c r="A359" s="20">
        <v>43334</v>
      </c>
      <c r="B359" s="77">
        <v>43388</v>
      </c>
      <c r="C359" s="16" t="s">
        <v>1717</v>
      </c>
      <c r="D359" s="34" t="s">
        <v>1104</v>
      </c>
      <c r="E359" s="34" t="s">
        <v>1105</v>
      </c>
      <c r="F359" s="36"/>
      <c r="G359" s="36"/>
      <c r="H359" s="36"/>
      <c r="I359" s="36"/>
      <c r="J359" s="36"/>
      <c r="K359" s="36"/>
      <c r="L359" s="36">
        <v>28.414593641022513</v>
      </c>
      <c r="M359" s="36"/>
      <c r="N359" s="36"/>
      <c r="O359" s="36"/>
      <c r="P359" s="36"/>
      <c r="Q359" s="36"/>
      <c r="R359" s="36"/>
      <c r="S359" s="36"/>
      <c r="T359" s="36"/>
      <c r="U359" s="36">
        <v>20</v>
      </c>
      <c r="V359" s="36"/>
      <c r="W359" s="36"/>
      <c r="X359" s="36"/>
    </row>
    <row r="360" spans="1:24" x14ac:dyDescent="0.25">
      <c r="A360" s="20">
        <v>43335</v>
      </c>
      <c r="B360" s="77">
        <v>43388</v>
      </c>
      <c r="C360" s="16" t="s">
        <v>1675</v>
      </c>
      <c r="D360" s="34" t="s">
        <v>1106</v>
      </c>
      <c r="E360" s="34" t="s">
        <v>39</v>
      </c>
      <c r="F360" s="36"/>
      <c r="G360" s="36"/>
      <c r="H360" s="36"/>
      <c r="I360" s="36"/>
      <c r="J360" s="36"/>
      <c r="K360" s="36"/>
      <c r="L360" s="36">
        <v>28.300400240806418</v>
      </c>
      <c r="M360" s="36"/>
      <c r="N360" s="36"/>
      <c r="O360" s="36"/>
      <c r="P360" s="36"/>
      <c r="Q360" s="36"/>
      <c r="R360" s="36"/>
      <c r="S360" s="36"/>
      <c r="T360" s="36"/>
      <c r="U360" s="36">
        <v>25</v>
      </c>
      <c r="V360" s="36"/>
      <c r="W360" s="36"/>
      <c r="X360" s="36"/>
    </row>
    <row r="361" spans="1:24" x14ac:dyDescent="0.25">
      <c r="A361" s="20">
        <v>43335</v>
      </c>
      <c r="B361" s="77">
        <v>43389</v>
      </c>
      <c r="C361" s="16" t="s">
        <v>1620</v>
      </c>
      <c r="D361" s="34" t="s">
        <v>1107</v>
      </c>
      <c r="E361" s="34" t="s">
        <v>1100</v>
      </c>
      <c r="F361" s="36"/>
      <c r="G361" s="36"/>
      <c r="H361" s="36"/>
      <c r="I361" s="36"/>
      <c r="J361" s="36"/>
      <c r="K361" s="36"/>
      <c r="L361" s="36">
        <v>17.361764389189908</v>
      </c>
      <c r="M361" s="36"/>
      <c r="N361" s="36"/>
      <c r="O361" s="36"/>
      <c r="P361" s="36"/>
      <c r="Q361" s="36"/>
      <c r="R361" s="36"/>
      <c r="S361" s="36"/>
      <c r="T361" s="36"/>
      <c r="U361" s="36">
        <v>23</v>
      </c>
      <c r="V361" s="36"/>
      <c r="W361" s="36"/>
      <c r="X361" s="36"/>
    </row>
    <row r="362" spans="1:24" x14ac:dyDescent="0.25">
      <c r="A362" s="20">
        <v>43348</v>
      </c>
      <c r="B362" s="77">
        <v>43395</v>
      </c>
      <c r="C362" s="16" t="s">
        <v>1761</v>
      </c>
      <c r="D362" s="34" t="s">
        <v>1244</v>
      </c>
      <c r="E362" s="34" t="s">
        <v>557</v>
      </c>
      <c r="F362" s="36"/>
      <c r="G362" s="36"/>
      <c r="H362" s="36"/>
      <c r="I362" s="36"/>
      <c r="J362" s="36"/>
      <c r="K362" s="36"/>
      <c r="L362" s="36"/>
      <c r="M362" s="36">
        <v>14.827853784235398</v>
      </c>
      <c r="N362" s="36"/>
      <c r="O362" s="36"/>
      <c r="P362" s="36"/>
      <c r="Q362" s="36"/>
      <c r="R362" s="36"/>
      <c r="S362" s="36"/>
      <c r="T362" s="36"/>
      <c r="U362" s="36"/>
      <c r="V362" s="36">
        <v>12</v>
      </c>
      <c r="W362" s="36"/>
      <c r="X362" s="36"/>
    </row>
    <row r="363" spans="1:24" x14ac:dyDescent="0.25">
      <c r="A363" s="20">
        <v>43348</v>
      </c>
      <c r="B363" s="77">
        <v>43396</v>
      </c>
      <c r="C363" s="16" t="s">
        <v>1738</v>
      </c>
      <c r="D363" s="34" t="s">
        <v>1245</v>
      </c>
      <c r="E363" s="34" t="s">
        <v>415</v>
      </c>
      <c r="F363" s="36"/>
      <c r="G363" s="36"/>
      <c r="H363" s="36"/>
      <c r="I363" s="36"/>
      <c r="J363" s="36"/>
      <c r="K363" s="36"/>
      <c r="L363" s="36"/>
      <c r="M363" s="36">
        <v>62.073894523842576</v>
      </c>
      <c r="N363" s="36"/>
      <c r="O363" s="36"/>
      <c r="P363" s="36"/>
      <c r="Q363" s="36"/>
      <c r="R363" s="36"/>
      <c r="S363" s="36"/>
      <c r="T363" s="36"/>
      <c r="U363" s="36"/>
      <c r="V363" s="36">
        <v>50</v>
      </c>
      <c r="W363" s="36"/>
      <c r="X363" s="36"/>
    </row>
    <row r="364" spans="1:24" x14ac:dyDescent="0.25">
      <c r="A364" s="20">
        <v>43348</v>
      </c>
      <c r="B364" s="77">
        <v>43402</v>
      </c>
      <c r="C364" s="16" t="s">
        <v>1635</v>
      </c>
      <c r="D364" s="34" t="s">
        <v>1246</v>
      </c>
      <c r="E364" s="34" t="s">
        <v>1247</v>
      </c>
      <c r="F364" s="36"/>
      <c r="G364" s="36"/>
      <c r="H364" s="36"/>
      <c r="I364" s="36"/>
      <c r="J364" s="36"/>
      <c r="K364" s="36"/>
      <c r="L364" s="36"/>
      <c r="M364" s="36"/>
      <c r="N364" s="36">
        <v>1.9544814634595995</v>
      </c>
      <c r="O364" s="36"/>
      <c r="P364" s="36"/>
      <c r="Q364" s="36"/>
      <c r="R364" s="36"/>
      <c r="S364" s="36"/>
      <c r="T364" s="36"/>
      <c r="U364" s="36"/>
      <c r="V364" s="36"/>
      <c r="W364" s="36">
        <v>2</v>
      </c>
      <c r="X364" s="36"/>
    </row>
    <row r="365" spans="1:24" x14ac:dyDescent="0.25">
      <c r="A365" s="20">
        <v>43348</v>
      </c>
      <c r="B365" s="77">
        <v>43402</v>
      </c>
      <c r="C365" s="16" t="s">
        <v>1663</v>
      </c>
      <c r="D365" s="34" t="s">
        <v>1248</v>
      </c>
      <c r="E365" s="34" t="s">
        <v>67</v>
      </c>
      <c r="F365" s="36"/>
      <c r="G365" s="36"/>
      <c r="H365" s="36"/>
      <c r="I365" s="36"/>
      <c r="J365" s="36"/>
      <c r="K365" s="36"/>
      <c r="L365" s="36"/>
      <c r="M365" s="36"/>
      <c r="N365" s="36">
        <v>55.39062341159363</v>
      </c>
      <c r="O365" s="36"/>
      <c r="P365" s="36"/>
      <c r="Q365" s="36"/>
      <c r="R365" s="36"/>
      <c r="S365" s="36"/>
      <c r="T365" s="36"/>
      <c r="U365" s="36"/>
      <c r="V365" s="36"/>
      <c r="W365" s="36">
        <v>50</v>
      </c>
      <c r="X365" s="36"/>
    </row>
    <row r="366" spans="1:24" x14ac:dyDescent="0.25">
      <c r="A366" s="20">
        <v>43348</v>
      </c>
      <c r="B366" s="77">
        <v>43472</v>
      </c>
      <c r="C366" s="16" t="s">
        <v>1589</v>
      </c>
      <c r="D366" s="34" t="s">
        <v>1251</v>
      </c>
      <c r="E366" s="34" t="s">
        <v>30</v>
      </c>
      <c r="F366" s="36"/>
      <c r="G366" s="36"/>
      <c r="H366" s="36"/>
      <c r="I366" s="36"/>
      <c r="J366" s="36"/>
      <c r="K366" s="36"/>
      <c r="L366" s="36"/>
      <c r="M366" s="36"/>
      <c r="N366" s="36">
        <v>77.376265106585521</v>
      </c>
      <c r="O366" s="36"/>
      <c r="P366" s="36"/>
      <c r="Q366" s="36"/>
      <c r="R366" s="36"/>
      <c r="S366" s="36"/>
      <c r="T366" s="36"/>
      <c r="U366" s="36"/>
      <c r="V366" s="36"/>
      <c r="W366" s="36">
        <v>125</v>
      </c>
      <c r="X366" s="36"/>
    </row>
    <row r="367" spans="1:24" x14ac:dyDescent="0.25">
      <c r="A367" s="20">
        <v>43349</v>
      </c>
      <c r="B367" s="77">
        <v>43395</v>
      </c>
      <c r="C367" s="16" t="s">
        <v>1672</v>
      </c>
      <c r="D367" s="34" t="s">
        <v>1259</v>
      </c>
      <c r="E367" s="34" t="s">
        <v>1260</v>
      </c>
      <c r="F367" s="36"/>
      <c r="G367" s="36"/>
      <c r="H367" s="36"/>
      <c r="I367" s="36"/>
      <c r="J367" s="36"/>
      <c r="K367" s="36"/>
      <c r="L367" s="36"/>
      <c r="M367" s="36">
        <v>22.241780676353095</v>
      </c>
      <c r="N367" s="36"/>
      <c r="O367" s="36"/>
      <c r="P367" s="36"/>
      <c r="Q367" s="36"/>
      <c r="R367" s="36"/>
      <c r="S367" s="36"/>
      <c r="T367" s="36"/>
      <c r="U367" s="36"/>
      <c r="V367" s="36">
        <v>18</v>
      </c>
      <c r="W367" s="36"/>
      <c r="X367" s="36"/>
    </row>
    <row r="368" spans="1:24" x14ac:dyDescent="0.25">
      <c r="A368" s="20">
        <v>43349</v>
      </c>
      <c r="B368" s="77">
        <v>43395</v>
      </c>
      <c r="C368" s="16" t="s">
        <v>1730</v>
      </c>
      <c r="D368" s="34" t="s">
        <v>1257</v>
      </c>
      <c r="E368" s="34" t="s">
        <v>1258</v>
      </c>
      <c r="F368" s="36"/>
      <c r="G368" s="36"/>
      <c r="H368" s="36"/>
      <c r="I368" s="36"/>
      <c r="J368" s="36"/>
      <c r="K368" s="36"/>
      <c r="L368" s="36"/>
      <c r="M368" s="36">
        <v>16.071515452883709</v>
      </c>
      <c r="N368" s="36"/>
      <c r="O368" s="36"/>
      <c r="P368" s="36"/>
      <c r="Q368" s="36"/>
      <c r="R368" s="36"/>
      <c r="S368" s="36"/>
      <c r="T368" s="36"/>
      <c r="U368" s="36"/>
      <c r="V368" s="36">
        <v>12</v>
      </c>
      <c r="W368" s="36"/>
      <c r="X368" s="36"/>
    </row>
    <row r="369" spans="1:24" x14ac:dyDescent="0.25">
      <c r="A369" s="20">
        <v>43349</v>
      </c>
      <c r="B369" s="77">
        <v>43396</v>
      </c>
      <c r="C369" s="16" t="s">
        <v>1649</v>
      </c>
      <c r="D369" s="34" t="s">
        <v>1265</v>
      </c>
      <c r="E369" s="34" t="s">
        <v>1266</v>
      </c>
      <c r="F369" s="36"/>
      <c r="G369" s="36"/>
      <c r="H369" s="36"/>
      <c r="I369" s="36"/>
      <c r="J369" s="36"/>
      <c r="K369" s="36"/>
      <c r="L369" s="36"/>
      <c r="M369" s="36">
        <v>12.763273504631192</v>
      </c>
      <c r="N369" s="36"/>
      <c r="O369" s="36"/>
      <c r="P369" s="36"/>
      <c r="Q369" s="36"/>
      <c r="R369" s="36"/>
      <c r="S369" s="36"/>
      <c r="T369" s="36"/>
      <c r="U369" s="36"/>
      <c r="V369" s="36">
        <v>10</v>
      </c>
      <c r="W369" s="36"/>
      <c r="X369" s="36"/>
    </row>
    <row r="370" spans="1:24" x14ac:dyDescent="0.25">
      <c r="A370" s="20">
        <v>43349</v>
      </c>
      <c r="B370" s="77">
        <v>43396</v>
      </c>
      <c r="C370" s="16" t="s">
        <v>1730</v>
      </c>
      <c r="D370" s="34" t="s">
        <v>1263</v>
      </c>
      <c r="E370" s="34" t="s">
        <v>1264</v>
      </c>
      <c r="F370" s="36"/>
      <c r="G370" s="36"/>
      <c r="H370" s="36"/>
      <c r="I370" s="36"/>
      <c r="J370" s="36"/>
      <c r="K370" s="36"/>
      <c r="L370" s="36"/>
      <c r="M370" s="36">
        <v>3.2245304516797617</v>
      </c>
      <c r="N370" s="36"/>
      <c r="O370" s="36"/>
      <c r="P370" s="36"/>
      <c r="Q370" s="36"/>
      <c r="R370" s="36"/>
      <c r="S370" s="36"/>
      <c r="T370" s="36"/>
      <c r="U370" s="36"/>
      <c r="V370" s="36">
        <v>2</v>
      </c>
      <c r="W370" s="36"/>
      <c r="X370" s="36"/>
    </row>
    <row r="371" spans="1:24" x14ac:dyDescent="0.25">
      <c r="A371" s="20">
        <v>43349</v>
      </c>
      <c r="B371" s="77">
        <v>43396</v>
      </c>
      <c r="C371" s="16" t="s">
        <v>1734</v>
      </c>
      <c r="D371" s="34" t="s">
        <v>1261</v>
      </c>
      <c r="E371" s="34" t="s">
        <v>1262</v>
      </c>
      <c r="F371" s="36"/>
      <c r="G371" s="36"/>
      <c r="H371" s="36"/>
      <c r="I371" s="36"/>
      <c r="J371" s="36"/>
      <c r="K371" s="36"/>
      <c r="L371" s="36"/>
      <c r="M371" s="36">
        <v>8.6855227232093135</v>
      </c>
      <c r="N371" s="36"/>
      <c r="O371" s="36"/>
      <c r="P371" s="36"/>
      <c r="Q371" s="36"/>
      <c r="R371" s="36"/>
      <c r="S371" s="36"/>
      <c r="T371" s="36"/>
      <c r="U371" s="36"/>
      <c r="V371" s="36">
        <v>5</v>
      </c>
      <c r="W371" s="36"/>
      <c r="X371" s="36"/>
    </row>
    <row r="372" spans="1:24" x14ac:dyDescent="0.25">
      <c r="A372" s="20">
        <v>43349</v>
      </c>
      <c r="B372" s="77">
        <v>43402</v>
      </c>
      <c r="C372" s="16" t="s">
        <v>1661</v>
      </c>
      <c r="D372" s="34" t="s">
        <v>1267</v>
      </c>
      <c r="E372" s="34" t="s">
        <v>1268</v>
      </c>
      <c r="F372" s="36"/>
      <c r="G372" s="36"/>
      <c r="H372" s="36"/>
      <c r="I372" s="36"/>
      <c r="J372" s="36"/>
      <c r="K372" s="36"/>
      <c r="L372" s="36"/>
      <c r="M372" s="36"/>
      <c r="N372" s="36">
        <v>1.2203680348193737</v>
      </c>
      <c r="O372" s="36"/>
      <c r="P372" s="36"/>
      <c r="Q372" s="36"/>
      <c r="R372" s="36"/>
      <c r="S372" s="36"/>
      <c r="T372" s="36"/>
      <c r="U372" s="36"/>
      <c r="V372" s="36"/>
      <c r="W372" s="36">
        <v>1</v>
      </c>
      <c r="X372" s="36"/>
    </row>
    <row r="373" spans="1:24" x14ac:dyDescent="0.25">
      <c r="A373" s="20">
        <v>43349</v>
      </c>
      <c r="B373" s="77">
        <v>43402</v>
      </c>
      <c r="C373" s="16" t="s">
        <v>1703</v>
      </c>
      <c r="D373" s="34" t="s">
        <v>1269</v>
      </c>
      <c r="E373" s="34" t="s">
        <v>1270</v>
      </c>
      <c r="F373" s="36"/>
      <c r="G373" s="36"/>
      <c r="H373" s="36"/>
      <c r="I373" s="36"/>
      <c r="J373" s="36"/>
      <c r="K373" s="36"/>
      <c r="L373" s="36"/>
      <c r="M373" s="36"/>
      <c r="N373" s="36">
        <v>3.0969614101634511</v>
      </c>
      <c r="O373" s="36"/>
      <c r="P373" s="36"/>
      <c r="Q373" s="36"/>
      <c r="R373" s="36"/>
      <c r="S373" s="36"/>
      <c r="T373" s="36"/>
      <c r="U373" s="36"/>
      <c r="V373" s="36"/>
      <c r="W373" s="36">
        <v>2</v>
      </c>
      <c r="X373" s="36"/>
    </row>
    <row r="374" spans="1:24" x14ac:dyDescent="0.25">
      <c r="A374" s="20">
        <v>43349</v>
      </c>
      <c r="B374" s="77">
        <v>43402</v>
      </c>
      <c r="C374" s="16" t="s">
        <v>1716</v>
      </c>
      <c r="D374" s="34" t="s">
        <v>1267</v>
      </c>
      <c r="E374" s="34" t="s">
        <v>1268</v>
      </c>
      <c r="F374" s="36"/>
      <c r="G374" s="36"/>
      <c r="H374" s="36"/>
      <c r="I374" s="36"/>
      <c r="J374" s="36"/>
      <c r="K374" s="36"/>
      <c r="L374" s="36"/>
      <c r="M374" s="36"/>
      <c r="N374" s="36">
        <v>3.0969614101634511</v>
      </c>
      <c r="O374" s="36"/>
      <c r="P374" s="36"/>
      <c r="Q374" s="36"/>
      <c r="R374" s="36"/>
      <c r="S374" s="36"/>
      <c r="T374" s="36"/>
      <c r="U374" s="36"/>
      <c r="V374" s="36"/>
      <c r="W374" s="36">
        <v>2</v>
      </c>
      <c r="X374" s="36"/>
    </row>
    <row r="375" spans="1:24" x14ac:dyDescent="0.25">
      <c r="A375" s="20">
        <v>43349</v>
      </c>
      <c r="B375" s="77">
        <v>43403</v>
      </c>
      <c r="C375" s="16" t="s">
        <v>1631</v>
      </c>
      <c r="D375" s="34" t="s">
        <v>1271</v>
      </c>
      <c r="E375" s="34" t="s">
        <v>1272</v>
      </c>
      <c r="F375" s="36"/>
      <c r="G375" s="36"/>
      <c r="H375" s="36"/>
      <c r="I375" s="36"/>
      <c r="J375" s="36"/>
      <c r="K375" s="36"/>
      <c r="L375" s="36"/>
      <c r="M375" s="36"/>
      <c r="N375" s="36">
        <v>2.0793207822615813</v>
      </c>
      <c r="O375" s="36"/>
      <c r="P375" s="36"/>
      <c r="Q375" s="36"/>
      <c r="R375" s="36"/>
      <c r="S375" s="36"/>
      <c r="T375" s="36"/>
      <c r="U375" s="36"/>
      <c r="V375" s="36"/>
      <c r="W375" s="36">
        <v>2</v>
      </c>
      <c r="X375" s="36"/>
    </row>
    <row r="376" spans="1:24" x14ac:dyDescent="0.25">
      <c r="A376" s="20">
        <v>43349</v>
      </c>
      <c r="B376" s="77">
        <v>43465</v>
      </c>
      <c r="C376" s="16" t="s">
        <v>1610</v>
      </c>
      <c r="D376" s="34" t="s">
        <v>1275</v>
      </c>
      <c r="E376" s="34" t="s">
        <v>86</v>
      </c>
      <c r="F376" s="36"/>
      <c r="G376" s="36"/>
      <c r="H376" s="36"/>
      <c r="I376" s="36"/>
      <c r="J376" s="36"/>
      <c r="K376" s="36"/>
      <c r="L376" s="36"/>
      <c r="M376" s="36">
        <v>33.020545767667066</v>
      </c>
      <c r="N376" s="36"/>
      <c r="O376" s="36"/>
      <c r="P376" s="36"/>
      <c r="Q376" s="36"/>
      <c r="R376" s="36"/>
      <c r="S376" s="36"/>
      <c r="T376" s="36"/>
      <c r="U376" s="36"/>
      <c r="V376" s="36">
        <v>50</v>
      </c>
      <c r="W376" s="36"/>
      <c r="X376" s="36"/>
    </row>
    <row r="377" spans="1:24" x14ac:dyDescent="0.25">
      <c r="A377" s="20">
        <v>43350</v>
      </c>
      <c r="B377" s="77">
        <v>43403</v>
      </c>
      <c r="C377" s="16" t="s">
        <v>1583</v>
      </c>
      <c r="D377" s="34" t="s">
        <v>1308</v>
      </c>
      <c r="E377" s="34" t="s">
        <v>26</v>
      </c>
      <c r="F377" s="36"/>
      <c r="G377" s="36"/>
      <c r="H377" s="36"/>
      <c r="I377" s="36"/>
      <c r="J377" s="36"/>
      <c r="K377" s="36"/>
      <c r="L377" s="36"/>
      <c r="M377" s="36"/>
      <c r="N377" s="36">
        <v>5.0319708515941697</v>
      </c>
      <c r="O377" s="36"/>
      <c r="P377" s="36"/>
      <c r="Q377" s="36"/>
      <c r="R377" s="36"/>
      <c r="S377" s="36"/>
      <c r="T377" s="36"/>
      <c r="U377" s="36"/>
      <c r="V377" s="36"/>
      <c r="W377" s="36">
        <v>6</v>
      </c>
      <c r="X377" s="36"/>
    </row>
    <row r="378" spans="1:24" x14ac:dyDescent="0.25">
      <c r="A378" s="20"/>
      <c r="B378" s="77"/>
      <c r="C378" s="16"/>
      <c r="D378" s="34"/>
      <c r="E378" s="34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</row>
    <row r="379" spans="1:24" x14ac:dyDescent="0.25">
      <c r="A379" s="20"/>
      <c r="B379" s="77"/>
      <c r="C379" s="16"/>
      <c r="D379" s="34"/>
      <c r="E379" s="34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</row>
    <row r="380" spans="1:24" x14ac:dyDescent="0.25">
      <c r="A380" s="20"/>
      <c r="B380" s="77"/>
      <c r="C380" s="16"/>
      <c r="D380" s="34"/>
      <c r="E380" s="34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spans="1:24" x14ac:dyDescent="0.25">
      <c r="A381" s="20"/>
      <c r="B381" s="77"/>
      <c r="C381" s="16"/>
      <c r="D381" s="34"/>
      <c r="E381" s="34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</row>
    <row r="382" spans="1:24" x14ac:dyDescent="0.25">
      <c r="A382" s="20"/>
      <c r="B382" s="77"/>
      <c r="C382" s="16"/>
      <c r="D382" s="34"/>
      <c r="E382" s="34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</row>
    <row r="383" spans="1:24" x14ac:dyDescent="0.25">
      <c r="A383" s="20"/>
      <c r="B383" s="77"/>
      <c r="C383" s="16"/>
      <c r="D383" s="34"/>
      <c r="E383" s="34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</row>
    <row r="384" spans="1:24" x14ac:dyDescent="0.25">
      <c r="A384" s="20"/>
      <c r="B384" s="77"/>
      <c r="C384" s="16"/>
      <c r="D384" s="34"/>
      <c r="E384" s="34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</row>
    <row r="385" spans="1:24" x14ac:dyDescent="0.25">
      <c r="A385" s="20"/>
      <c r="B385" s="77"/>
      <c r="C385" s="16"/>
      <c r="D385" s="34"/>
      <c r="E385" s="34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</row>
    <row r="386" spans="1:24" x14ac:dyDescent="0.25">
      <c r="A386" s="20"/>
      <c r="B386" s="77"/>
      <c r="C386" s="16"/>
      <c r="D386" s="34"/>
      <c r="E386" s="34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</row>
    <row r="387" spans="1:24" x14ac:dyDescent="0.25">
      <c r="A387" s="20"/>
      <c r="B387" s="77"/>
      <c r="C387" s="16"/>
      <c r="D387" s="34"/>
      <c r="E387" s="34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</row>
    <row r="388" spans="1:24" x14ac:dyDescent="0.25">
      <c r="A388" s="20"/>
      <c r="B388" s="77"/>
      <c r="C388" s="16"/>
      <c r="D388" s="34"/>
      <c r="E388" s="34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</row>
    <row r="389" spans="1:24" x14ac:dyDescent="0.25">
      <c r="A389" s="20"/>
      <c r="B389" s="77"/>
      <c r="C389" s="16"/>
      <c r="D389" s="34"/>
      <c r="E389" s="34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</row>
    <row r="390" spans="1:24" x14ac:dyDescent="0.25">
      <c r="A390" s="20"/>
      <c r="B390" s="77"/>
      <c r="C390" s="16"/>
      <c r="D390" s="34"/>
      <c r="E390" s="34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spans="1:24" x14ac:dyDescent="0.25">
      <c r="A391" s="20"/>
      <c r="B391" s="77"/>
      <c r="C391" s="16"/>
      <c r="D391" s="34"/>
      <c r="E391" s="34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</row>
    <row r="392" spans="1:24" x14ac:dyDescent="0.25">
      <c r="A392" s="20"/>
      <c r="B392" s="77"/>
      <c r="C392" s="16"/>
      <c r="D392" s="34"/>
      <c r="E392" s="34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</row>
    <row r="393" spans="1:24" x14ac:dyDescent="0.25">
      <c r="A393" s="20"/>
      <c r="B393" s="77"/>
      <c r="C393" s="16"/>
      <c r="D393" s="34"/>
      <c r="E393" s="34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spans="1:24" x14ac:dyDescent="0.25">
      <c r="A394" s="20"/>
      <c r="B394" s="77"/>
      <c r="C394" s="16"/>
      <c r="D394" s="34"/>
      <c r="E394" s="34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5" spans="1:24" x14ac:dyDescent="0.25">
      <c r="A395" s="20"/>
      <c r="B395" s="77"/>
      <c r="C395" s="16"/>
      <c r="D395" s="34"/>
      <c r="E395" s="34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</row>
    <row r="396" spans="1:24" x14ac:dyDescent="0.25">
      <c r="A396" s="20"/>
      <c r="B396" s="77"/>
      <c r="C396" s="16"/>
      <c r="D396" s="34"/>
      <c r="E396" s="34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</row>
    <row r="397" spans="1:24" x14ac:dyDescent="0.25">
      <c r="A397" s="20"/>
      <c r="B397" s="77"/>
      <c r="C397" s="16"/>
      <c r="D397" s="34"/>
      <c r="E397" s="34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</row>
    <row r="398" spans="1:24" x14ac:dyDescent="0.25">
      <c r="A398" s="20"/>
      <c r="B398" s="77"/>
      <c r="C398" s="16"/>
      <c r="D398" s="34"/>
      <c r="E398" s="34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</row>
    <row r="399" spans="1:24" x14ac:dyDescent="0.25">
      <c r="A399" s="20"/>
      <c r="B399" s="77"/>
      <c r="C399" s="16"/>
      <c r="D399" s="34"/>
      <c r="E399" s="34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</row>
    <row r="400" spans="1:24" x14ac:dyDescent="0.25">
      <c r="A400" s="20"/>
      <c r="B400" s="77"/>
      <c r="C400" s="16"/>
      <c r="D400" s="34"/>
      <c r="E400" s="34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</row>
    <row r="401" spans="1:24" x14ac:dyDescent="0.25">
      <c r="A401" s="20"/>
      <c r="B401" s="77"/>
      <c r="C401" s="16"/>
      <c r="D401" s="34"/>
      <c r="E401" s="34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</row>
    <row r="402" spans="1:24" x14ac:dyDescent="0.25">
      <c r="A402" s="20"/>
      <c r="B402" s="77"/>
      <c r="C402" s="16"/>
      <c r="D402" s="34"/>
      <c r="E402" s="34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</row>
    <row r="403" spans="1:24" x14ac:dyDescent="0.25">
      <c r="A403" s="20"/>
      <c r="B403" s="77"/>
      <c r="C403" s="16"/>
      <c r="D403" s="34"/>
      <c r="E403" s="34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</row>
    <row r="404" spans="1:24" x14ac:dyDescent="0.25">
      <c r="A404" s="20"/>
      <c r="B404" s="11"/>
      <c r="C404" s="16"/>
      <c r="D404" s="24"/>
      <c r="E404" s="24"/>
      <c r="F404" s="12"/>
      <c r="G404" s="12"/>
      <c r="H404" s="12"/>
      <c r="I404" s="12"/>
      <c r="J404" s="12"/>
      <c r="K404" s="12"/>
      <c r="L404" s="12"/>
      <c r="M404" s="12"/>
      <c r="N404" s="12"/>
      <c r="O404" s="12"/>
    </row>
    <row r="405" spans="1:24" x14ac:dyDescent="0.25">
      <c r="A405" s="20"/>
      <c r="B405" s="11"/>
      <c r="C405" s="16"/>
      <c r="D405" s="24"/>
      <c r="E405" s="24"/>
      <c r="F405" s="12"/>
      <c r="G405" s="12"/>
      <c r="H405" s="12"/>
      <c r="I405" s="12"/>
      <c r="J405" s="12"/>
      <c r="K405" s="12"/>
      <c r="L405" s="12"/>
      <c r="M405" s="12"/>
      <c r="N405" s="12"/>
      <c r="O405" s="12"/>
    </row>
    <row r="406" spans="1:24" x14ac:dyDescent="0.25">
      <c r="A406" s="20"/>
      <c r="B406" s="11"/>
      <c r="C406" s="16"/>
      <c r="D406" s="24"/>
      <c r="E406" s="24"/>
      <c r="F406" s="12"/>
      <c r="G406" s="12"/>
      <c r="H406" s="12"/>
      <c r="I406" s="12"/>
      <c r="J406" s="12"/>
      <c r="K406" s="12"/>
      <c r="L406" s="12"/>
      <c r="M406" s="12"/>
      <c r="N406" s="12"/>
      <c r="O406" s="12"/>
    </row>
    <row r="407" spans="1:24" x14ac:dyDescent="0.25">
      <c r="A407" s="20"/>
      <c r="B407" s="11"/>
      <c r="C407" s="16"/>
      <c r="D407" s="24"/>
      <c r="E407" s="24"/>
      <c r="F407" s="12"/>
      <c r="G407" s="12"/>
      <c r="H407" s="12"/>
      <c r="I407" s="12"/>
      <c r="J407" s="12"/>
      <c r="K407" s="12"/>
      <c r="L407" s="12"/>
      <c r="M407" s="12"/>
      <c r="N407" s="12"/>
      <c r="O407" s="12"/>
    </row>
    <row r="408" spans="1:24" x14ac:dyDescent="0.25">
      <c r="A408" s="20"/>
      <c r="B408" s="11"/>
      <c r="C408" s="16"/>
      <c r="D408" s="24"/>
      <c r="E408" s="24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 spans="1:24" x14ac:dyDescent="0.25">
      <c r="A409" s="20"/>
      <c r="B409" s="11"/>
      <c r="C409" s="16"/>
      <c r="D409" s="24"/>
      <c r="E409" s="24"/>
      <c r="F409" s="12"/>
      <c r="G409" s="12"/>
      <c r="H409" s="12"/>
      <c r="I409" s="12"/>
      <c r="J409" s="12"/>
      <c r="K409" s="12"/>
      <c r="L409" s="12"/>
      <c r="M409" s="12"/>
      <c r="N409" s="12"/>
      <c r="O409" s="12"/>
    </row>
    <row r="410" spans="1:24" x14ac:dyDescent="0.25">
      <c r="A410" s="20"/>
      <c r="B410" s="11"/>
      <c r="C410" s="16"/>
      <c r="D410" s="24"/>
      <c r="E410" s="24"/>
      <c r="F410" s="12"/>
      <c r="G410" s="12"/>
      <c r="H410" s="12"/>
      <c r="I410" s="12"/>
      <c r="J410" s="12"/>
      <c r="K410" s="12"/>
      <c r="L410" s="12"/>
      <c r="M410" s="12"/>
      <c r="N410" s="12"/>
      <c r="O410" s="12"/>
    </row>
    <row r="411" spans="1:24" x14ac:dyDescent="0.25">
      <c r="A411" s="20"/>
      <c r="B411" s="11"/>
      <c r="C411" s="16"/>
      <c r="D411" s="24"/>
      <c r="E411" s="24"/>
      <c r="F411" s="12"/>
      <c r="G411" s="12"/>
      <c r="H411" s="12"/>
      <c r="I411" s="12"/>
      <c r="J411" s="12"/>
      <c r="K411" s="12"/>
      <c r="L411" s="12"/>
      <c r="M411" s="12"/>
      <c r="N411" s="12"/>
      <c r="O411" s="12"/>
    </row>
    <row r="412" spans="1:24" x14ac:dyDescent="0.25">
      <c r="A412" s="20"/>
      <c r="B412" s="11"/>
      <c r="C412" s="16"/>
      <c r="D412" s="24"/>
      <c r="E412" s="24"/>
      <c r="F412" s="12"/>
      <c r="G412" s="12"/>
      <c r="H412" s="12"/>
      <c r="I412" s="12"/>
      <c r="J412" s="12"/>
      <c r="K412" s="12"/>
      <c r="L412" s="12"/>
      <c r="M412" s="12"/>
      <c r="N412" s="12"/>
      <c r="O412" s="12"/>
    </row>
    <row r="413" spans="1:24" x14ac:dyDescent="0.25">
      <c r="A413" s="20"/>
      <c r="B413" s="11"/>
      <c r="C413" s="16"/>
      <c r="D413" s="24"/>
      <c r="E413" s="24"/>
      <c r="F413" s="12"/>
      <c r="G413" s="12"/>
      <c r="H413" s="12"/>
      <c r="I413" s="12"/>
      <c r="J413" s="12"/>
      <c r="K413" s="12"/>
      <c r="L413" s="12"/>
      <c r="M413" s="12"/>
      <c r="N413" s="12"/>
      <c r="O413" s="12"/>
    </row>
    <row r="414" spans="1:24" x14ac:dyDescent="0.25">
      <c r="A414" s="20"/>
      <c r="B414" s="11"/>
      <c r="C414" s="16"/>
      <c r="D414" s="24"/>
      <c r="E414" s="24"/>
      <c r="F414" s="12"/>
      <c r="G414" s="12"/>
      <c r="H414" s="12"/>
      <c r="I414" s="12"/>
      <c r="J414" s="12"/>
      <c r="K414" s="12"/>
      <c r="L414" s="12"/>
      <c r="M414" s="12"/>
      <c r="N414" s="12"/>
      <c r="O414" s="12"/>
    </row>
    <row r="415" spans="1:24" x14ac:dyDescent="0.25">
      <c r="A415" s="20"/>
      <c r="B415" s="11"/>
      <c r="C415" s="16"/>
      <c r="D415" s="24"/>
      <c r="E415" s="24"/>
      <c r="F415" s="12"/>
      <c r="G415" s="12"/>
      <c r="H415" s="12"/>
      <c r="I415" s="12"/>
      <c r="J415" s="12"/>
      <c r="K415" s="12"/>
      <c r="L415" s="12"/>
      <c r="M415" s="12"/>
      <c r="N415" s="12"/>
      <c r="O415" s="12"/>
    </row>
    <row r="416" spans="1:24" x14ac:dyDescent="0.25">
      <c r="A416" s="20"/>
      <c r="B416" s="11"/>
      <c r="C416" s="16"/>
      <c r="D416" s="24"/>
      <c r="E416" s="24"/>
      <c r="F416" s="12"/>
      <c r="G416" s="12"/>
      <c r="H416" s="12"/>
      <c r="I416" s="12"/>
      <c r="J416" s="12"/>
      <c r="K416" s="12"/>
      <c r="L416" s="12"/>
      <c r="M416" s="12"/>
      <c r="N416" s="12"/>
      <c r="O416" s="12"/>
    </row>
    <row r="417" spans="1:15" x14ac:dyDescent="0.25">
      <c r="A417" s="20"/>
      <c r="B417" s="11"/>
      <c r="C417" s="16"/>
      <c r="D417" s="24"/>
      <c r="E417" s="24"/>
      <c r="F417" s="12"/>
      <c r="G417" s="12"/>
      <c r="H417" s="12"/>
      <c r="I417" s="12"/>
      <c r="J417" s="12"/>
      <c r="K417" s="12"/>
      <c r="L417" s="12"/>
      <c r="M417" s="12"/>
      <c r="N417" s="12"/>
      <c r="O417" s="12"/>
    </row>
    <row r="418" spans="1:15" x14ac:dyDescent="0.25">
      <c r="A418" s="20"/>
      <c r="B418" s="11"/>
      <c r="C418" s="16"/>
      <c r="D418" s="24"/>
      <c r="E418" s="24"/>
      <c r="F418" s="12"/>
      <c r="G418" s="12"/>
      <c r="H418" s="12"/>
      <c r="I418" s="12"/>
      <c r="J418" s="12"/>
      <c r="K418" s="12"/>
      <c r="L418" s="12"/>
      <c r="M418" s="12"/>
      <c r="N418" s="12"/>
      <c r="O418" s="12"/>
    </row>
    <row r="419" spans="1:15" x14ac:dyDescent="0.25">
      <c r="A419" s="20"/>
      <c r="B419" s="11"/>
      <c r="C419" s="16"/>
      <c r="D419" s="24"/>
      <c r="E419" s="24"/>
      <c r="F419" s="12"/>
      <c r="G419" s="12"/>
      <c r="H419" s="12"/>
      <c r="I419" s="12"/>
      <c r="J419" s="12"/>
      <c r="K419" s="12"/>
      <c r="L419" s="12"/>
      <c r="M419" s="12"/>
      <c r="N419" s="12"/>
      <c r="O419" s="12"/>
    </row>
    <row r="420" spans="1:15" x14ac:dyDescent="0.25">
      <c r="A420" s="20"/>
      <c r="B420" s="11"/>
      <c r="C420" s="16"/>
      <c r="D420" s="24"/>
      <c r="E420" s="24"/>
      <c r="F420" s="12"/>
      <c r="G420" s="12"/>
      <c r="H420" s="12"/>
      <c r="I420" s="12"/>
      <c r="J420" s="12"/>
      <c r="K420" s="12"/>
      <c r="L420" s="12"/>
      <c r="M420" s="12"/>
      <c r="N420" s="12"/>
      <c r="O420" s="12"/>
    </row>
    <row r="421" spans="1:15" x14ac:dyDescent="0.25">
      <c r="A421" s="20"/>
      <c r="B421" s="11"/>
      <c r="C421" s="16"/>
      <c r="D421" s="24"/>
      <c r="E421" s="24"/>
      <c r="F421" s="12"/>
      <c r="G421" s="12"/>
      <c r="H421" s="12"/>
      <c r="I421" s="12"/>
      <c r="J421" s="12"/>
      <c r="K421" s="12"/>
      <c r="L421" s="12"/>
      <c r="M421" s="12"/>
      <c r="N421" s="12"/>
      <c r="O421" s="12"/>
    </row>
    <row r="422" spans="1:15" x14ac:dyDescent="0.25">
      <c r="A422" s="20"/>
      <c r="B422" s="11"/>
      <c r="C422" s="16"/>
      <c r="D422" s="24"/>
      <c r="E422" s="24"/>
      <c r="F422" s="12"/>
      <c r="G422" s="12"/>
      <c r="H422" s="12"/>
      <c r="I422" s="12"/>
      <c r="J422" s="12"/>
      <c r="K422" s="12"/>
      <c r="L422" s="12"/>
      <c r="M422" s="12"/>
      <c r="N422" s="12"/>
      <c r="O422" s="12"/>
    </row>
    <row r="423" spans="1:15" x14ac:dyDescent="0.25">
      <c r="A423" s="20"/>
      <c r="B423" s="11"/>
      <c r="C423" s="16"/>
      <c r="D423" s="24"/>
      <c r="E423" s="24"/>
      <c r="F423" s="12"/>
      <c r="G423" s="12"/>
      <c r="H423" s="12"/>
      <c r="I423" s="12"/>
      <c r="J423" s="12"/>
      <c r="K423" s="12"/>
      <c r="L423" s="12"/>
      <c r="M423" s="12"/>
      <c r="N423" s="12"/>
      <c r="O423" s="12"/>
    </row>
    <row r="424" spans="1:15" x14ac:dyDescent="0.25">
      <c r="A424" s="20"/>
      <c r="B424" s="11"/>
      <c r="C424" s="16"/>
      <c r="D424" s="24"/>
      <c r="E424" s="24"/>
      <c r="F424" s="12"/>
      <c r="G424" s="12"/>
      <c r="H424" s="12"/>
      <c r="I424" s="12"/>
      <c r="J424" s="12"/>
      <c r="K424" s="12"/>
      <c r="L424" s="12"/>
      <c r="M424" s="12"/>
      <c r="N424" s="12"/>
      <c r="O424" s="12"/>
    </row>
    <row r="425" spans="1:15" x14ac:dyDescent="0.25">
      <c r="A425" s="20"/>
      <c r="B425" s="11"/>
      <c r="C425" s="16"/>
      <c r="D425" s="24"/>
      <c r="E425" s="24"/>
      <c r="F425" s="12"/>
      <c r="G425" s="12"/>
      <c r="H425" s="12"/>
      <c r="I425" s="12"/>
      <c r="J425" s="12"/>
      <c r="K425" s="12"/>
      <c r="L425" s="12"/>
      <c r="M425" s="12"/>
      <c r="N425" s="12"/>
      <c r="O425" s="12"/>
    </row>
    <row r="426" spans="1:15" x14ac:dyDescent="0.25">
      <c r="A426" s="20"/>
      <c r="B426" s="11"/>
      <c r="C426" s="16"/>
      <c r="D426" s="24"/>
      <c r="E426" s="24"/>
      <c r="F426" s="12"/>
      <c r="G426" s="12"/>
      <c r="H426" s="12"/>
      <c r="I426" s="12"/>
      <c r="J426" s="12"/>
      <c r="K426" s="12"/>
      <c r="L426" s="12"/>
      <c r="M426" s="12"/>
      <c r="N426" s="12"/>
      <c r="O426" s="12"/>
    </row>
    <row r="427" spans="1:15" x14ac:dyDescent="0.25">
      <c r="A427" s="20"/>
      <c r="B427" s="11"/>
      <c r="C427" s="16"/>
      <c r="D427" s="24"/>
      <c r="E427" s="24"/>
      <c r="F427" s="12"/>
      <c r="G427" s="12"/>
      <c r="H427" s="12"/>
      <c r="I427" s="12"/>
      <c r="J427" s="12"/>
      <c r="K427" s="12"/>
      <c r="L427" s="12"/>
      <c r="M427" s="12"/>
      <c r="N427" s="12"/>
      <c r="O427" s="12"/>
    </row>
    <row r="428" spans="1:15" x14ac:dyDescent="0.25">
      <c r="A428" s="20"/>
      <c r="B428" s="11"/>
      <c r="C428" s="16"/>
      <c r="D428" s="24"/>
      <c r="E428" s="24"/>
      <c r="F428" s="12"/>
      <c r="G428" s="12"/>
      <c r="H428" s="12"/>
      <c r="I428" s="12"/>
      <c r="J428" s="12"/>
      <c r="K428" s="12"/>
      <c r="L428" s="12"/>
      <c r="M428" s="12"/>
      <c r="N428" s="12"/>
      <c r="O428" s="12"/>
    </row>
    <row r="429" spans="1:15" x14ac:dyDescent="0.25">
      <c r="A429" s="20"/>
      <c r="B429" s="11"/>
      <c r="C429" s="16"/>
      <c r="D429" s="24"/>
      <c r="E429" s="24"/>
      <c r="F429" s="12"/>
      <c r="G429" s="12"/>
      <c r="H429" s="12"/>
      <c r="I429" s="12"/>
      <c r="J429" s="12"/>
      <c r="K429" s="12"/>
      <c r="L429" s="12"/>
      <c r="M429" s="12"/>
      <c r="N429" s="12"/>
      <c r="O429" s="12"/>
    </row>
    <row r="430" spans="1:15" x14ac:dyDescent="0.25">
      <c r="A430" s="20"/>
      <c r="B430" s="11"/>
      <c r="C430" s="16"/>
      <c r="D430" s="24"/>
      <c r="E430" s="24"/>
      <c r="F430" s="12"/>
      <c r="G430" s="12"/>
      <c r="H430" s="12"/>
      <c r="I430" s="12"/>
      <c r="J430" s="12"/>
      <c r="K430" s="12"/>
      <c r="L430" s="12"/>
      <c r="M430" s="12"/>
      <c r="N430" s="12"/>
      <c r="O430" s="12"/>
    </row>
    <row r="431" spans="1:15" x14ac:dyDescent="0.25">
      <c r="A431" s="20"/>
      <c r="B431" s="11"/>
      <c r="C431" s="16"/>
      <c r="D431" s="24"/>
      <c r="E431" s="24"/>
      <c r="F431" s="12"/>
      <c r="G431" s="12"/>
      <c r="H431" s="12"/>
      <c r="I431" s="12"/>
      <c r="J431" s="12"/>
      <c r="K431" s="12"/>
      <c r="L431" s="12"/>
      <c r="M431" s="12"/>
      <c r="N431" s="12"/>
      <c r="O431" s="12"/>
    </row>
    <row r="432" spans="1:15" x14ac:dyDescent="0.25">
      <c r="A432" s="20"/>
      <c r="B432" s="11"/>
      <c r="C432" s="16"/>
      <c r="D432" s="24"/>
      <c r="E432" s="24"/>
      <c r="F432" s="12"/>
      <c r="G432" s="12"/>
      <c r="H432" s="12"/>
      <c r="I432" s="12"/>
      <c r="J432" s="12"/>
      <c r="K432" s="12"/>
      <c r="L432" s="12"/>
      <c r="M432" s="12"/>
      <c r="N432" s="12"/>
      <c r="O432" s="12"/>
    </row>
    <row r="433" spans="1:15" x14ac:dyDescent="0.25">
      <c r="A433" s="20"/>
      <c r="B433" s="11"/>
      <c r="C433" s="16"/>
      <c r="D433" s="24"/>
      <c r="E433" s="24"/>
      <c r="F433" s="12"/>
      <c r="G433" s="12"/>
      <c r="H433" s="12"/>
      <c r="I433" s="12"/>
      <c r="J433" s="12"/>
      <c r="K433" s="12"/>
      <c r="L433" s="12"/>
      <c r="M433" s="12"/>
      <c r="N433" s="12"/>
      <c r="O433" s="12"/>
    </row>
    <row r="434" spans="1:15" x14ac:dyDescent="0.25">
      <c r="A434" s="20"/>
      <c r="B434" s="11"/>
      <c r="C434" s="16"/>
      <c r="D434" s="24"/>
      <c r="E434" s="24"/>
      <c r="F434" s="12"/>
      <c r="G434" s="12"/>
      <c r="H434" s="12"/>
      <c r="I434" s="12"/>
      <c r="J434" s="12"/>
      <c r="K434" s="12"/>
      <c r="L434" s="12"/>
      <c r="M434" s="12"/>
      <c r="N434" s="12"/>
      <c r="O434" s="12"/>
    </row>
    <row r="435" spans="1:15" x14ac:dyDescent="0.25">
      <c r="A435" s="20"/>
      <c r="B435" s="11"/>
      <c r="C435" s="16"/>
      <c r="D435" s="24"/>
      <c r="E435" s="24"/>
      <c r="F435" s="12"/>
      <c r="G435" s="12"/>
      <c r="H435" s="12"/>
      <c r="I435" s="12"/>
      <c r="J435" s="12"/>
      <c r="K435" s="12"/>
      <c r="L435" s="12"/>
      <c r="M435" s="12"/>
      <c r="N435" s="12"/>
      <c r="O435" s="12"/>
    </row>
    <row r="436" spans="1:15" x14ac:dyDescent="0.25">
      <c r="A436" s="20"/>
      <c r="B436" s="11"/>
      <c r="C436" s="16"/>
      <c r="D436" s="24"/>
      <c r="E436" s="24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 spans="1:15" x14ac:dyDescent="0.25">
      <c r="A437" s="20"/>
      <c r="B437" s="11"/>
      <c r="C437" s="16"/>
      <c r="D437" s="24"/>
      <c r="E437" s="24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 spans="1:15" x14ac:dyDescent="0.25">
      <c r="A438" s="20"/>
      <c r="B438" s="11"/>
      <c r="C438" s="16"/>
      <c r="D438" s="24"/>
      <c r="E438" s="24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 spans="1:15" x14ac:dyDescent="0.25">
      <c r="A439" s="20"/>
      <c r="B439" s="11"/>
      <c r="C439" s="16"/>
      <c r="D439" s="24"/>
      <c r="E439" s="24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 spans="1:15" x14ac:dyDescent="0.25">
      <c r="A440" s="20"/>
      <c r="B440" s="11"/>
      <c r="C440" s="16"/>
      <c r="D440" s="24"/>
      <c r="E440" s="24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 spans="1:15" x14ac:dyDescent="0.25">
      <c r="A441" s="20"/>
      <c r="B441" s="11"/>
      <c r="C441" s="16"/>
      <c r="D441" s="24"/>
      <c r="E441" s="24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 spans="1:15" x14ac:dyDescent="0.25">
      <c r="A442" s="20"/>
      <c r="B442" s="11"/>
      <c r="C442" s="16"/>
      <c r="D442" s="24"/>
      <c r="E442" s="24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 spans="1:15" x14ac:dyDescent="0.25">
      <c r="A443" s="20"/>
      <c r="B443" s="11"/>
      <c r="C443" s="16"/>
      <c r="D443" s="24"/>
      <c r="E443" s="24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 spans="1:15" x14ac:dyDescent="0.25">
      <c r="A444" s="20"/>
      <c r="B444" s="11"/>
      <c r="C444" s="16"/>
      <c r="D444" s="24"/>
      <c r="E444" s="24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 spans="1:15" x14ac:dyDescent="0.25">
      <c r="A445" s="20"/>
      <c r="B445" s="11"/>
      <c r="C445" s="16"/>
      <c r="D445" s="24"/>
      <c r="E445" s="24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 spans="1:15" x14ac:dyDescent="0.25">
      <c r="A446" s="20"/>
      <c r="B446" s="11"/>
      <c r="C446" s="16"/>
      <c r="D446" s="24"/>
      <c r="E446" s="24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 spans="1:15" x14ac:dyDescent="0.25">
      <c r="A447" s="20"/>
      <c r="B447" s="11"/>
      <c r="C447" s="16"/>
      <c r="D447" s="24"/>
      <c r="E447" s="24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 spans="1:15" x14ac:dyDescent="0.25">
      <c r="A448" s="20"/>
      <c r="B448" s="11"/>
      <c r="C448" s="16"/>
      <c r="D448" s="24"/>
      <c r="E448" s="24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 spans="1:15" x14ac:dyDescent="0.25">
      <c r="A449" s="20"/>
      <c r="B449" s="11"/>
      <c r="C449" s="16"/>
      <c r="D449" s="24"/>
      <c r="E449" s="24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 spans="1:15" x14ac:dyDescent="0.25">
      <c r="A450" s="20"/>
      <c r="B450" s="11"/>
      <c r="C450" s="16"/>
      <c r="D450" s="31"/>
      <c r="E450" s="24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 spans="1:15" x14ac:dyDescent="0.25">
      <c r="A451" s="20"/>
      <c r="B451" s="11"/>
      <c r="C451" s="16"/>
      <c r="D451" s="24"/>
      <c r="E451" s="24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 spans="1:15" x14ac:dyDescent="0.25">
      <c r="A452" s="20"/>
      <c r="B452" s="11"/>
      <c r="C452" s="16"/>
      <c r="D452" s="24"/>
      <c r="E452" s="24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 spans="1:15" x14ac:dyDescent="0.25">
      <c r="A453" s="20"/>
      <c r="B453" s="11"/>
      <c r="C453" s="16"/>
      <c r="D453" s="24"/>
      <c r="E453" s="24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 spans="1:15" x14ac:dyDescent="0.25">
      <c r="A454" s="20"/>
      <c r="B454" s="11"/>
      <c r="C454" s="16"/>
      <c r="D454" s="24"/>
      <c r="E454" s="24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 spans="1:15" x14ac:dyDescent="0.25">
      <c r="A455" s="20"/>
      <c r="B455" s="11"/>
      <c r="C455" s="16"/>
      <c r="D455" s="24"/>
      <c r="E455" s="24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 spans="1:15" x14ac:dyDescent="0.25">
      <c r="A456" s="20"/>
      <c r="B456" s="11"/>
      <c r="C456" s="16"/>
      <c r="D456" s="24"/>
      <c r="E456" s="24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 spans="1:15" x14ac:dyDescent="0.25">
      <c r="A457" s="20"/>
      <c r="B457" s="11"/>
      <c r="C457" s="16"/>
      <c r="D457" s="24"/>
      <c r="E457" s="24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 spans="1:15" x14ac:dyDescent="0.25">
      <c r="A458" s="20"/>
      <c r="B458" s="11"/>
      <c r="C458" s="16"/>
      <c r="D458" s="24"/>
      <c r="E458" s="24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 spans="1:15" x14ac:dyDescent="0.25">
      <c r="A459" s="20"/>
      <c r="B459" s="11"/>
      <c r="C459" s="16"/>
      <c r="D459" s="24"/>
      <c r="E459" s="24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 spans="1:15" x14ac:dyDescent="0.25">
      <c r="A460" s="20"/>
      <c r="B460" s="11"/>
      <c r="C460" s="16"/>
      <c r="D460" s="24"/>
      <c r="E460" s="24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 spans="1:15" x14ac:dyDescent="0.25">
      <c r="A461" s="20"/>
      <c r="B461" s="11"/>
      <c r="C461" s="16"/>
      <c r="D461" s="24"/>
      <c r="E461" s="24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 spans="1:15" x14ac:dyDescent="0.25">
      <c r="A462" s="20"/>
      <c r="B462" s="11"/>
      <c r="C462" s="16"/>
      <c r="D462" s="24"/>
      <c r="E462" s="24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 spans="1:15" x14ac:dyDescent="0.25">
      <c r="A463" s="20"/>
      <c r="B463" s="11"/>
      <c r="C463" s="16"/>
      <c r="D463" s="24"/>
      <c r="E463" s="24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 spans="1:15" x14ac:dyDescent="0.25">
      <c r="A464" s="20"/>
      <c r="B464" s="11"/>
      <c r="C464" s="16"/>
      <c r="D464" s="24"/>
      <c r="E464" s="24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 spans="1:15" x14ac:dyDescent="0.25">
      <c r="A465" s="20"/>
      <c r="B465" s="11"/>
      <c r="C465" s="16"/>
      <c r="D465" s="24"/>
      <c r="E465" s="24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 spans="1:15" x14ac:dyDescent="0.25">
      <c r="A466" s="20"/>
      <c r="B466" s="11"/>
      <c r="C466" s="16"/>
      <c r="D466" s="24"/>
      <c r="E466" s="24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 spans="1:15" x14ac:dyDescent="0.25">
      <c r="A467" s="20"/>
      <c r="B467" s="11"/>
      <c r="C467" s="16"/>
      <c r="D467" s="24"/>
      <c r="E467" s="24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 spans="1:15" x14ac:dyDescent="0.25">
      <c r="A468" s="20"/>
      <c r="B468" s="11"/>
      <c r="C468" s="16"/>
      <c r="D468" s="24"/>
      <c r="E468" s="24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 spans="1:15" x14ac:dyDescent="0.25">
      <c r="A469" s="20"/>
      <c r="B469" s="11"/>
      <c r="C469" s="16"/>
      <c r="D469" s="24"/>
      <c r="E469" s="24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 spans="1:15" x14ac:dyDescent="0.25">
      <c r="A470" s="20"/>
      <c r="B470" s="11"/>
      <c r="C470" s="16"/>
      <c r="D470" s="24"/>
      <c r="E470" s="24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 spans="1:15" x14ac:dyDescent="0.25">
      <c r="A471" s="20"/>
      <c r="B471" s="11"/>
      <c r="C471" s="16"/>
      <c r="D471" s="24"/>
      <c r="E471" s="24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 spans="1:15" x14ac:dyDescent="0.25">
      <c r="A472" s="20"/>
      <c r="B472" s="11"/>
      <c r="C472" s="16"/>
      <c r="D472" s="24"/>
      <c r="E472" s="24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 spans="1:15" x14ac:dyDescent="0.25">
      <c r="A473" s="20"/>
      <c r="B473" s="11"/>
      <c r="C473" s="16"/>
      <c r="D473" s="24"/>
      <c r="E473" s="24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 spans="1:15" x14ac:dyDescent="0.25">
      <c r="A474" s="20"/>
      <c r="B474" s="11"/>
      <c r="C474" s="16"/>
      <c r="D474" s="24"/>
      <c r="E474" s="24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 spans="1:15" x14ac:dyDescent="0.25">
      <c r="A475" s="20"/>
      <c r="B475" s="11"/>
      <c r="C475" s="16"/>
      <c r="D475" s="24"/>
      <c r="E475" s="24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 spans="1:15" x14ac:dyDescent="0.25">
      <c r="A476" s="20"/>
      <c r="B476" s="11"/>
      <c r="C476" s="16"/>
      <c r="D476" s="24"/>
      <c r="E476" s="24"/>
      <c r="F476" s="12"/>
      <c r="G476" s="12"/>
      <c r="H476" s="12"/>
      <c r="I476" s="12"/>
      <c r="J476" s="12"/>
      <c r="K476" s="12"/>
      <c r="L476" s="12"/>
      <c r="M476" s="12"/>
      <c r="N476" s="12"/>
      <c r="O476" s="12"/>
    </row>
    <row r="477" spans="1:15" x14ac:dyDescent="0.25">
      <c r="A477" s="20"/>
      <c r="B477" s="11"/>
      <c r="C477" s="16"/>
      <c r="D477" s="24"/>
      <c r="E477" s="24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 spans="1:15" x14ac:dyDescent="0.25">
      <c r="A478" s="20"/>
      <c r="B478" s="11"/>
      <c r="C478" s="16"/>
      <c r="D478" s="24"/>
      <c r="E478" s="24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 spans="1:15" x14ac:dyDescent="0.25">
      <c r="A479" s="20"/>
      <c r="B479" s="11"/>
      <c r="C479" s="16"/>
      <c r="D479" s="24"/>
      <c r="E479" s="24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 spans="1:15" x14ac:dyDescent="0.25">
      <c r="A480" s="20"/>
      <c r="B480" s="11"/>
      <c r="C480" s="16"/>
      <c r="D480" s="24"/>
      <c r="E480" s="24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 spans="1:15" x14ac:dyDescent="0.25">
      <c r="A481" s="20"/>
      <c r="B481" s="11"/>
      <c r="C481" s="16"/>
      <c r="D481" s="24"/>
      <c r="E481" s="24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 spans="1:15" x14ac:dyDescent="0.25">
      <c r="A482" s="20"/>
      <c r="B482" s="11"/>
      <c r="C482" s="16"/>
      <c r="D482" s="24"/>
      <c r="E482" s="24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 spans="1:15" x14ac:dyDescent="0.25">
      <c r="A483" s="20"/>
      <c r="B483" s="11"/>
      <c r="C483" s="16"/>
      <c r="D483" s="24"/>
      <c r="E483" s="24"/>
      <c r="F483" s="12"/>
      <c r="G483" s="12"/>
      <c r="H483" s="12"/>
      <c r="I483" s="12"/>
      <c r="J483" s="12"/>
      <c r="K483" s="12"/>
      <c r="L483" s="12"/>
      <c r="M483" s="12"/>
      <c r="N483" s="12"/>
      <c r="O483" s="12"/>
    </row>
    <row r="484" spans="1:15" x14ac:dyDescent="0.25">
      <c r="A484" s="20"/>
      <c r="B484" s="11"/>
      <c r="C484" s="16"/>
      <c r="D484" s="24"/>
      <c r="E484" s="24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 spans="1:15" x14ac:dyDescent="0.25">
      <c r="A485" s="20"/>
      <c r="B485" s="11"/>
      <c r="C485" s="16"/>
      <c r="D485" s="24"/>
      <c r="E485" s="24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 spans="1:15" x14ac:dyDescent="0.25">
      <c r="A486" s="20"/>
      <c r="B486" s="11"/>
      <c r="C486" s="16"/>
      <c r="D486" s="24"/>
      <c r="E486" s="24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 spans="1:15" x14ac:dyDescent="0.25">
      <c r="A487" s="20"/>
      <c r="B487" s="11"/>
      <c r="C487" s="16"/>
      <c r="D487" s="24"/>
      <c r="E487" s="24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 spans="1:15" x14ac:dyDescent="0.25">
      <c r="A488" s="20"/>
      <c r="B488" s="11"/>
      <c r="C488" s="16"/>
      <c r="D488" s="24"/>
      <c r="E488" s="24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 spans="1:15" x14ac:dyDescent="0.25">
      <c r="A489" s="20"/>
      <c r="B489" s="11"/>
      <c r="C489" s="16"/>
      <c r="D489" s="24"/>
      <c r="E489" s="24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 spans="1:15" x14ac:dyDescent="0.25">
      <c r="A490" s="20"/>
      <c r="B490" s="11"/>
      <c r="C490" s="16"/>
      <c r="D490" s="31"/>
      <c r="E490" s="24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 spans="1:15" x14ac:dyDescent="0.25">
      <c r="A491" s="20"/>
      <c r="B491" s="11"/>
      <c r="C491" s="16"/>
      <c r="D491" s="41"/>
      <c r="E491" s="24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 spans="1:15" x14ac:dyDescent="0.25">
      <c r="A492" s="20"/>
      <c r="B492" s="11"/>
      <c r="C492" s="16"/>
      <c r="D492" s="24"/>
      <c r="E492" s="24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 spans="1:15" x14ac:dyDescent="0.25">
      <c r="A493" s="20"/>
      <c r="B493" s="11"/>
      <c r="C493" s="16"/>
      <c r="D493" s="24"/>
      <c r="E493" s="24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 spans="1:15" x14ac:dyDescent="0.25">
      <c r="A494" s="20"/>
      <c r="B494" s="11"/>
      <c r="C494" s="16"/>
      <c r="D494" s="24"/>
      <c r="E494" s="24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 spans="1:15" x14ac:dyDescent="0.25">
      <c r="A495" s="20"/>
      <c r="B495" s="11"/>
      <c r="C495" s="16"/>
      <c r="D495" s="24"/>
      <c r="E495" s="24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 spans="1:15" x14ac:dyDescent="0.25">
      <c r="A496" s="20"/>
      <c r="B496" s="11"/>
      <c r="C496" s="16"/>
      <c r="D496" s="24"/>
      <c r="E496" s="24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 spans="1:15" x14ac:dyDescent="0.25">
      <c r="A497" s="20"/>
      <c r="B497" s="11"/>
      <c r="C497" s="16"/>
      <c r="D497" s="24"/>
      <c r="E497" s="24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 spans="1:15" x14ac:dyDescent="0.25">
      <c r="A498" s="20"/>
      <c r="B498" s="11"/>
      <c r="C498" s="16"/>
      <c r="D498" s="24"/>
      <c r="E498" s="24"/>
      <c r="F498" s="12"/>
      <c r="G498" s="12"/>
      <c r="H498" s="12"/>
      <c r="I498" s="12"/>
      <c r="J498" s="12"/>
      <c r="K498" s="12"/>
      <c r="L498" s="12"/>
      <c r="M498" s="12"/>
      <c r="N498" s="12"/>
      <c r="O498" s="12"/>
    </row>
    <row r="499" spans="1:15" x14ac:dyDescent="0.25">
      <c r="A499" s="20"/>
      <c r="B499" s="11"/>
      <c r="C499" s="16"/>
      <c r="D499" s="24"/>
      <c r="E499" s="24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 spans="1:15" x14ac:dyDescent="0.25">
      <c r="A500" s="20"/>
      <c r="B500" s="11"/>
      <c r="C500" s="16"/>
      <c r="D500" s="24"/>
      <c r="E500" s="24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 spans="1:15" x14ac:dyDescent="0.25">
      <c r="A501" s="20"/>
      <c r="B501" s="11"/>
      <c r="C501" s="16"/>
      <c r="D501" s="24"/>
      <c r="E501" s="24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 spans="1:15" x14ac:dyDescent="0.25">
      <c r="A502" s="20"/>
      <c r="B502" s="11"/>
      <c r="C502" s="16"/>
      <c r="D502" s="24"/>
      <c r="E502" s="24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 spans="1:15" x14ac:dyDescent="0.25">
      <c r="A503" s="20"/>
      <c r="B503" s="11"/>
      <c r="C503" s="16"/>
      <c r="D503" s="24"/>
      <c r="E503" s="24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 spans="1:15" x14ac:dyDescent="0.25">
      <c r="A504" s="20"/>
      <c r="B504" s="11"/>
      <c r="C504" s="16"/>
      <c r="D504" s="24"/>
      <c r="E504" s="24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 spans="1:15" x14ac:dyDescent="0.25">
      <c r="A505" s="20"/>
      <c r="B505" s="11"/>
      <c r="C505" s="16"/>
      <c r="D505" s="24"/>
      <c r="E505" s="24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 spans="1:15" x14ac:dyDescent="0.25">
      <c r="A506" s="20"/>
      <c r="B506" s="11"/>
      <c r="C506" s="16"/>
      <c r="D506" s="24"/>
      <c r="E506" s="24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 spans="1:15" x14ac:dyDescent="0.25">
      <c r="A507" s="20"/>
      <c r="B507" s="11"/>
      <c r="C507" s="16"/>
      <c r="D507" s="24"/>
      <c r="E507" s="24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 spans="1:15" x14ac:dyDescent="0.25">
      <c r="A508" s="20"/>
      <c r="B508" s="11"/>
      <c r="C508" s="16"/>
      <c r="D508" s="24"/>
      <c r="E508" s="24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 spans="1:15" x14ac:dyDescent="0.25">
      <c r="A509" s="20"/>
      <c r="B509" s="11"/>
      <c r="C509" s="16"/>
      <c r="D509" s="24"/>
      <c r="E509" s="24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 spans="1:15" x14ac:dyDescent="0.25">
      <c r="A510" s="20"/>
      <c r="B510" s="11"/>
      <c r="C510" s="16"/>
      <c r="D510" s="24"/>
      <c r="E510" s="24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 spans="1:15" x14ac:dyDescent="0.25">
      <c r="A511" s="20"/>
      <c r="B511" s="11"/>
      <c r="C511" s="16"/>
      <c r="D511" s="24"/>
      <c r="E511" s="24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 spans="1:15" x14ac:dyDescent="0.25">
      <c r="A512" s="20"/>
      <c r="B512" s="11"/>
      <c r="C512" s="16"/>
      <c r="D512" s="24"/>
      <c r="E512" s="24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 spans="1:15" x14ac:dyDescent="0.25">
      <c r="A513" s="20"/>
      <c r="B513" s="11"/>
      <c r="C513" s="16"/>
      <c r="D513" s="24"/>
      <c r="E513" s="24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 spans="1:15" x14ac:dyDescent="0.25">
      <c r="A514" s="20"/>
      <c r="B514" s="11"/>
      <c r="C514" s="16"/>
      <c r="D514" s="24"/>
      <c r="E514" s="24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 spans="1:15" x14ac:dyDescent="0.25">
      <c r="A515" s="20"/>
      <c r="B515" s="11"/>
      <c r="C515" s="16"/>
      <c r="D515" s="24"/>
      <c r="E515" s="24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 spans="1:15" x14ac:dyDescent="0.25">
      <c r="A516" s="20"/>
      <c r="B516" s="11"/>
      <c r="C516" s="16"/>
      <c r="D516" s="24"/>
      <c r="E516" s="24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 spans="1:15" x14ac:dyDescent="0.25">
      <c r="A517" s="20"/>
      <c r="B517" s="11"/>
      <c r="C517" s="16"/>
      <c r="D517" s="31"/>
      <c r="E517" s="24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 spans="1:15" x14ac:dyDescent="0.25">
      <c r="A518" s="20"/>
      <c r="B518" s="11"/>
      <c r="C518" s="16"/>
      <c r="D518" s="24"/>
      <c r="E518" s="24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 spans="1:15" x14ac:dyDescent="0.25">
      <c r="A519" s="20"/>
      <c r="B519" s="11"/>
      <c r="C519" s="16"/>
      <c r="D519" s="24"/>
      <c r="E519" s="24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 spans="1:15" x14ac:dyDescent="0.25">
      <c r="A520" s="20"/>
      <c r="B520" s="11"/>
      <c r="C520" s="16"/>
      <c r="D520" s="24"/>
      <c r="E520" s="24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 spans="1:15" x14ac:dyDescent="0.25">
      <c r="A521" s="20"/>
      <c r="B521" s="11"/>
      <c r="C521" s="16"/>
      <c r="D521" s="24"/>
      <c r="E521" s="24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 spans="1:15" x14ac:dyDescent="0.25">
      <c r="A522" s="20"/>
      <c r="B522" s="11"/>
      <c r="C522" s="16"/>
      <c r="D522" s="24"/>
      <c r="E522" s="24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 spans="1:15" x14ac:dyDescent="0.25">
      <c r="A523" s="20"/>
      <c r="B523" s="11"/>
      <c r="C523" s="16"/>
      <c r="D523" s="24"/>
      <c r="E523" s="24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 spans="1:15" x14ac:dyDescent="0.25">
      <c r="A524" s="20"/>
      <c r="B524" s="11"/>
      <c r="C524" s="16"/>
      <c r="D524" s="24"/>
      <c r="E524" s="24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 spans="1:15" x14ac:dyDescent="0.25">
      <c r="A525" s="20"/>
      <c r="B525" s="11"/>
      <c r="C525" s="16"/>
      <c r="D525" s="24"/>
      <c r="E525" s="24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 spans="1:15" x14ac:dyDescent="0.25">
      <c r="A526" s="20"/>
      <c r="B526" s="11"/>
      <c r="C526" s="16"/>
      <c r="D526" s="24"/>
      <c r="E526" s="24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 spans="1:15" x14ac:dyDescent="0.25">
      <c r="A527" s="20"/>
      <c r="B527" s="11"/>
      <c r="C527" s="16"/>
      <c r="D527" s="24"/>
      <c r="E527" s="24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 spans="1:15" x14ac:dyDescent="0.25">
      <c r="A528" s="20"/>
      <c r="B528" s="11"/>
      <c r="C528" s="16"/>
      <c r="D528" s="24"/>
      <c r="E528" s="24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 spans="1:15" x14ac:dyDescent="0.25">
      <c r="A529" s="20"/>
      <c r="B529" s="11"/>
      <c r="C529" s="16"/>
      <c r="D529" s="24"/>
      <c r="E529" s="24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 spans="1:15" x14ac:dyDescent="0.25">
      <c r="A530" s="20"/>
      <c r="B530" s="11"/>
      <c r="C530" s="16"/>
      <c r="D530" s="24"/>
      <c r="E530" s="24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 spans="1:15" x14ac:dyDescent="0.25">
      <c r="A531" s="20"/>
      <c r="B531" s="11"/>
      <c r="C531" s="16"/>
      <c r="D531" s="24"/>
      <c r="E531" s="24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 spans="1:15" x14ac:dyDescent="0.25">
      <c r="A532" s="20"/>
      <c r="B532" s="11"/>
      <c r="C532" s="16"/>
      <c r="D532" s="24"/>
      <c r="E532" s="24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 spans="1:15" x14ac:dyDescent="0.25">
      <c r="A533" s="20"/>
      <c r="B533" s="11"/>
      <c r="C533" s="16"/>
      <c r="D533" s="24"/>
      <c r="E533" s="24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 spans="1:15" x14ac:dyDescent="0.25">
      <c r="A534" s="20"/>
      <c r="B534" s="11"/>
      <c r="C534" s="16"/>
      <c r="D534" s="24"/>
      <c r="E534" s="24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 spans="1:15" x14ac:dyDescent="0.25">
      <c r="A535" s="20"/>
      <c r="B535" s="11"/>
      <c r="C535" s="16"/>
      <c r="D535" s="24"/>
      <c r="E535" s="24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 spans="1:15" x14ac:dyDescent="0.25">
      <c r="A536" s="20"/>
      <c r="B536" s="11"/>
      <c r="C536" s="16"/>
      <c r="D536" s="24"/>
      <c r="E536" s="24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 spans="1:15" x14ac:dyDescent="0.25">
      <c r="A537" s="20"/>
      <c r="B537" s="11"/>
      <c r="C537" s="16"/>
      <c r="D537" s="24"/>
      <c r="E537" s="24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 spans="1:15" x14ac:dyDescent="0.25">
      <c r="A538" s="20"/>
      <c r="B538" s="11"/>
      <c r="C538" s="16"/>
      <c r="D538" s="24"/>
      <c r="E538" s="24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 spans="1:15" x14ac:dyDescent="0.25">
      <c r="A539" s="20"/>
      <c r="B539" s="11"/>
      <c r="C539" s="16"/>
      <c r="D539" s="24"/>
      <c r="E539" s="24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 spans="1:15" x14ac:dyDescent="0.25">
      <c r="A540" s="20"/>
      <c r="B540" s="11"/>
      <c r="C540" s="16"/>
      <c r="D540" s="24"/>
      <c r="E540" s="24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 spans="1:15" x14ac:dyDescent="0.25">
      <c r="A541" s="20"/>
      <c r="B541" s="11"/>
      <c r="C541" s="16"/>
      <c r="D541" s="24"/>
      <c r="E541" s="24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 spans="1:15" x14ac:dyDescent="0.25">
      <c r="A542" s="20"/>
      <c r="B542" s="11"/>
      <c r="C542" s="16"/>
      <c r="D542" s="24"/>
      <c r="E542" s="24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 spans="1:15" x14ac:dyDescent="0.25">
      <c r="A543" s="20"/>
      <c r="B543" s="11"/>
      <c r="C543" s="16"/>
      <c r="D543" s="24"/>
      <c r="E543" s="24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 spans="1:15" x14ac:dyDescent="0.25">
      <c r="A544" s="20"/>
      <c r="B544" s="11"/>
      <c r="C544" s="16"/>
      <c r="D544" s="24"/>
      <c r="E544" s="24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 spans="1:15" x14ac:dyDescent="0.25">
      <c r="A545" s="20"/>
      <c r="B545" s="11"/>
      <c r="C545" s="16"/>
      <c r="D545" s="24"/>
      <c r="E545" s="24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 spans="1:15" x14ac:dyDescent="0.25">
      <c r="A546" s="20"/>
      <c r="B546" s="11"/>
      <c r="C546" s="16"/>
      <c r="D546" s="24"/>
      <c r="E546" s="24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 spans="1:15" x14ac:dyDescent="0.25">
      <c r="A547" s="20"/>
      <c r="B547" s="11"/>
      <c r="C547" s="16"/>
      <c r="D547" s="24"/>
      <c r="E547" s="24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 spans="1:15" x14ac:dyDescent="0.25">
      <c r="A548" s="20"/>
      <c r="B548" s="11"/>
      <c r="C548" s="16"/>
      <c r="D548" s="24"/>
      <c r="E548" s="24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 spans="1:15" x14ac:dyDescent="0.25">
      <c r="A549" s="20"/>
      <c r="B549" s="11"/>
      <c r="C549" s="16"/>
      <c r="D549" s="24"/>
      <c r="E549" s="24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 spans="1:15" x14ac:dyDescent="0.25">
      <c r="A550" s="20"/>
      <c r="B550" s="11"/>
      <c r="C550" s="16"/>
      <c r="D550" s="24"/>
      <c r="E550" s="24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 spans="1:15" x14ac:dyDescent="0.25">
      <c r="A551" s="20"/>
      <c r="B551" s="11"/>
      <c r="C551" s="16"/>
      <c r="D551" s="24"/>
      <c r="E551" s="24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 spans="1:15" x14ac:dyDescent="0.25">
      <c r="A552" s="20"/>
      <c r="B552" s="11"/>
      <c r="C552" s="16"/>
      <c r="D552" s="24"/>
      <c r="E552" s="24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 spans="1:15" x14ac:dyDescent="0.25">
      <c r="A553" s="20"/>
      <c r="B553" s="11"/>
      <c r="C553" s="16"/>
      <c r="D553" s="24"/>
      <c r="E553" s="24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 spans="1:15" x14ac:dyDescent="0.25">
      <c r="A554" s="20"/>
      <c r="B554" s="11"/>
      <c r="C554" s="16"/>
      <c r="D554" s="24"/>
      <c r="E554" s="24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 spans="1:15" x14ac:dyDescent="0.25">
      <c r="A555" s="20"/>
      <c r="B555" s="11"/>
      <c r="C555" s="16"/>
      <c r="D555" s="24"/>
      <c r="E555" s="24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 spans="1:15" x14ac:dyDescent="0.25">
      <c r="A556" s="20"/>
      <c r="B556" s="11"/>
      <c r="C556" s="16"/>
      <c r="D556" s="24"/>
      <c r="E556" s="24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 spans="1:15" x14ac:dyDescent="0.25">
      <c r="A557" s="20"/>
      <c r="B557" s="11"/>
      <c r="C557" s="16"/>
      <c r="D557" s="24"/>
      <c r="E557" s="24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 spans="1:15" x14ac:dyDescent="0.25">
      <c r="A558" s="20"/>
      <c r="B558" s="11"/>
      <c r="C558" s="16"/>
      <c r="D558" s="24"/>
      <c r="E558" s="24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 spans="1:15" x14ac:dyDescent="0.25">
      <c r="A559" s="20"/>
      <c r="B559" s="11"/>
      <c r="C559" s="16"/>
      <c r="D559" s="24"/>
      <c r="E559" s="24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 spans="1:15" x14ac:dyDescent="0.25">
      <c r="A560" s="20"/>
      <c r="B560" s="11"/>
      <c r="C560" s="16"/>
      <c r="D560" s="24"/>
      <c r="E560" s="24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 spans="1:15" x14ac:dyDescent="0.25">
      <c r="A561" s="20"/>
      <c r="B561" s="11"/>
      <c r="C561" s="16"/>
      <c r="D561" s="24"/>
      <c r="E561" s="24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 spans="1:15" x14ac:dyDescent="0.25">
      <c r="A562" s="20"/>
      <c r="B562" s="11"/>
      <c r="C562" s="16"/>
      <c r="D562" s="24"/>
      <c r="E562" s="24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 spans="1:15" x14ac:dyDescent="0.25">
      <c r="A563" s="20"/>
      <c r="B563" s="11"/>
      <c r="C563" s="16"/>
      <c r="D563" s="24"/>
      <c r="E563" s="24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 spans="1:15" x14ac:dyDescent="0.25">
      <c r="A564" s="20"/>
      <c r="B564" s="11"/>
      <c r="C564" s="16"/>
      <c r="D564" s="24"/>
      <c r="E564" s="24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 spans="1:15" x14ac:dyDescent="0.25">
      <c r="A565" s="20"/>
      <c r="B565" s="11"/>
      <c r="C565" s="16"/>
      <c r="D565" s="24"/>
      <c r="E565" s="24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 spans="1:15" x14ac:dyDescent="0.25">
      <c r="A566" s="20"/>
      <c r="B566" s="11"/>
      <c r="C566" s="16"/>
      <c r="D566" s="24"/>
      <c r="E566" s="24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 spans="1:15" x14ac:dyDescent="0.25">
      <c r="A567" s="20"/>
      <c r="B567" s="11"/>
      <c r="C567" s="16"/>
      <c r="D567" s="24"/>
      <c r="E567" s="24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 spans="1:15" x14ac:dyDescent="0.25">
      <c r="A568" s="20"/>
      <c r="B568" s="11"/>
      <c r="C568" s="16"/>
      <c r="D568" s="24"/>
      <c r="E568" s="24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 spans="1:15" x14ac:dyDescent="0.25">
      <c r="A569" s="20"/>
      <c r="B569" s="11"/>
      <c r="C569" s="16"/>
      <c r="D569" s="24"/>
      <c r="E569" s="24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 spans="1:15" x14ac:dyDescent="0.25">
      <c r="A570" s="20"/>
      <c r="B570" s="11"/>
      <c r="C570" s="16"/>
      <c r="D570" s="24"/>
      <c r="E570" s="24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 spans="1:15" x14ac:dyDescent="0.25">
      <c r="A571" s="20"/>
      <c r="B571" s="11"/>
      <c r="C571" s="16"/>
      <c r="D571" s="24"/>
      <c r="E571" s="24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 spans="1:15" x14ac:dyDescent="0.25">
      <c r="A572" s="20"/>
      <c r="B572" s="11"/>
      <c r="C572" s="16"/>
      <c r="D572" s="24"/>
      <c r="E572" s="24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 spans="1:15" x14ac:dyDescent="0.25">
      <c r="A573" s="20"/>
      <c r="B573" s="11"/>
      <c r="C573" s="16"/>
      <c r="D573" s="24"/>
      <c r="E573" s="24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 spans="1:15" x14ac:dyDescent="0.25">
      <c r="A574" s="20"/>
      <c r="B574" s="11"/>
      <c r="C574" s="16"/>
      <c r="D574" s="24"/>
      <c r="E574" s="24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 spans="1:15" x14ac:dyDescent="0.25">
      <c r="A575" s="20"/>
      <c r="B575" s="11"/>
      <c r="C575" s="16"/>
      <c r="D575" s="24"/>
      <c r="E575" s="24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 spans="1:15" x14ac:dyDescent="0.25">
      <c r="A576" s="20"/>
      <c r="B576" s="11"/>
      <c r="C576" s="16"/>
      <c r="D576" s="24"/>
      <c r="E576" s="24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 spans="1:15" x14ac:dyDescent="0.25">
      <c r="A577" s="20"/>
      <c r="B577" s="11"/>
      <c r="C577" s="16"/>
      <c r="D577" s="24"/>
      <c r="E577" s="24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 spans="1:15" x14ac:dyDescent="0.25">
      <c r="A578" s="20"/>
      <c r="B578" s="11"/>
      <c r="C578" s="16"/>
      <c r="D578" s="24"/>
      <c r="E578" s="24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 spans="1:15" x14ac:dyDescent="0.25">
      <c r="A579" s="20"/>
      <c r="B579" s="11"/>
      <c r="C579" s="16"/>
      <c r="D579" s="24"/>
      <c r="E579" s="24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 spans="1:15" x14ac:dyDescent="0.25">
      <c r="A580" s="20"/>
      <c r="B580" s="11"/>
      <c r="C580" s="16"/>
      <c r="D580" s="24"/>
      <c r="E580" s="24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 spans="1:15" x14ac:dyDescent="0.25">
      <c r="A581" s="20"/>
      <c r="B581" s="11"/>
      <c r="C581" s="16"/>
      <c r="D581" s="24"/>
      <c r="E581" s="24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 spans="1:15" x14ac:dyDescent="0.25">
      <c r="A582" s="20"/>
      <c r="B582" s="11"/>
      <c r="C582" s="16"/>
      <c r="D582" s="24"/>
      <c r="E582" s="24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 spans="1:15" x14ac:dyDescent="0.25">
      <c r="A583" s="20"/>
      <c r="B583" s="11"/>
      <c r="C583" s="16"/>
      <c r="D583" s="24"/>
      <c r="E583" s="24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 spans="1:15" x14ac:dyDescent="0.25">
      <c r="A584" s="20"/>
      <c r="B584" s="11"/>
      <c r="C584" s="16"/>
      <c r="D584" s="24"/>
      <c r="E584" s="24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 spans="1:15" x14ac:dyDescent="0.25">
      <c r="A585" s="20"/>
      <c r="B585" s="11"/>
      <c r="C585" s="16"/>
      <c r="D585" s="24"/>
      <c r="E585" s="24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 spans="1:15" x14ac:dyDescent="0.25">
      <c r="A586" s="20"/>
      <c r="B586" s="11"/>
      <c r="C586" s="16"/>
      <c r="D586" s="24"/>
      <c r="E586" s="24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 spans="1:15" x14ac:dyDescent="0.25">
      <c r="A587" s="20"/>
      <c r="B587" s="11"/>
      <c r="C587" s="16"/>
      <c r="D587" s="24"/>
      <c r="E587" s="24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 spans="1:15" x14ac:dyDescent="0.25">
      <c r="A588" s="20"/>
      <c r="B588" s="11"/>
      <c r="C588" s="16"/>
      <c r="D588" s="24"/>
      <c r="E588" s="24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 spans="1:15" x14ac:dyDescent="0.25">
      <c r="A589" s="20"/>
      <c r="B589" s="11"/>
      <c r="C589" s="16"/>
      <c r="D589" s="24"/>
      <c r="E589" s="24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 spans="1:15" x14ac:dyDescent="0.25">
      <c r="A590" s="20"/>
      <c r="B590" s="11"/>
      <c r="C590" s="16"/>
      <c r="D590" s="24"/>
      <c r="E590" s="24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 spans="1:15" x14ac:dyDescent="0.25">
      <c r="A591" s="20"/>
      <c r="B591" s="11"/>
      <c r="C591" s="16"/>
      <c r="D591" s="24"/>
      <c r="E591" s="24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 spans="1:15" x14ac:dyDescent="0.25">
      <c r="A592" s="20"/>
      <c r="B592" s="11"/>
      <c r="C592" s="16"/>
      <c r="D592" s="24"/>
      <c r="E592" s="24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600" spans="6:35" x14ac:dyDescent="0.25">
      <c r="F600" s="24">
        <f t="shared" ref="F600:R600" si="55">SUM(F4:F599)</f>
        <v>9454.7753264065504</v>
      </c>
      <c r="G600" s="24">
        <f t="shared" si="55"/>
        <v>48269.319676878891</v>
      </c>
      <c r="H600" s="24">
        <f t="shared" si="55"/>
        <v>49160.638281653206</v>
      </c>
      <c r="I600" s="24">
        <f t="shared" si="55"/>
        <v>49734.938446211578</v>
      </c>
      <c r="J600" s="24">
        <f t="shared" si="55"/>
        <v>49501.918659460003</v>
      </c>
      <c r="K600" s="24">
        <f t="shared" si="55"/>
        <v>49200.88910515148</v>
      </c>
      <c r="L600" s="24">
        <f t="shared" si="55"/>
        <v>48965.964426899074</v>
      </c>
      <c r="M600" s="24">
        <f t="shared" si="55"/>
        <v>49467.902190041728</v>
      </c>
      <c r="N600" s="24">
        <f t="shared" si="55"/>
        <v>49504.018504401865</v>
      </c>
      <c r="O600" s="24">
        <f t="shared" si="55"/>
        <v>11081</v>
      </c>
      <c r="P600" s="24">
        <f t="shared" si="55"/>
        <v>48894</v>
      </c>
      <c r="Q600" s="24">
        <f t="shared" si="55"/>
        <v>49723</v>
      </c>
      <c r="R600" s="24">
        <f t="shared" si="55"/>
        <v>49751</v>
      </c>
      <c r="AA600" s="24"/>
      <c r="AB600" s="24">
        <f t="shared" ref="AB600:AG600" si="56">SUM(AB4:AB599)</f>
        <v>1.0000000000000004</v>
      </c>
      <c r="AC600" s="24">
        <f t="shared" si="56"/>
        <v>43352.101872570616</v>
      </c>
      <c r="AD600" s="24">
        <f t="shared" si="56"/>
        <v>43359.118013892505</v>
      </c>
      <c r="AE600" s="24">
        <f t="shared" si="56"/>
        <v>43366.128057632042</v>
      </c>
      <c r="AF600" s="24">
        <f t="shared" si="56"/>
        <v>43373.123811739526</v>
      </c>
      <c r="AG600" s="24">
        <f t="shared" si="56"/>
        <v>43380.118308616176</v>
      </c>
      <c r="AH600" s="24"/>
      <c r="AI600" s="24"/>
    </row>
  </sheetData>
  <sortState ref="A5:X377">
    <sortCondition descending="1" ref="F5:F377"/>
    <sortCondition descending="1" ref="G5:G377"/>
    <sortCondition descending="1" ref="H5:H377"/>
    <sortCondition descending="1" ref="I5:I377"/>
    <sortCondition descending="1" ref="J5:J377"/>
    <sortCondition descending="1" ref="K5:K37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141C-A646-45C8-8799-C1DDF2A1A6AC}">
  <sheetPr>
    <pageSetUpPr fitToPage="1"/>
  </sheetPr>
  <dimension ref="A2:AR590"/>
  <sheetViews>
    <sheetView topLeftCell="Y1" workbookViewId="0">
      <selection activeCell="AI24" sqref="AI24"/>
    </sheetView>
  </sheetViews>
  <sheetFormatPr defaultColWidth="8.85546875" defaultRowHeight="15" x14ac:dyDescent="0.25"/>
  <cols>
    <col min="1" max="2" width="10.7109375" style="23" bestFit="1" customWidth="1"/>
    <col min="3" max="3" width="19.42578125" style="23" bestFit="1" customWidth="1"/>
    <col min="4" max="4" width="8.85546875" style="23"/>
    <col min="5" max="5" width="37.85546875" style="23" bestFit="1" customWidth="1"/>
    <col min="6" max="14" width="8.85546875" style="24" hidden="1" customWidth="1"/>
    <col min="15" max="15" width="9.42578125" style="23" bestFit="1" customWidth="1"/>
    <col min="16" max="24" width="10.28515625" style="23" customWidth="1"/>
    <col min="25" max="25" width="12.85546875" style="23" customWidth="1"/>
    <col min="26" max="26" width="4.7109375" style="23" customWidth="1"/>
    <col min="27" max="28" width="8.85546875" style="23"/>
    <col min="29" max="29" width="9.140625" style="23" bestFit="1" customWidth="1"/>
    <col min="30" max="30" width="9.42578125" style="23" bestFit="1" customWidth="1"/>
    <col min="31" max="31" width="19.28515625" style="23" bestFit="1" customWidth="1"/>
    <col min="32" max="32" width="9.140625" style="23" bestFit="1" customWidth="1"/>
    <col min="33" max="33" width="37" style="23" bestFit="1" customWidth="1"/>
    <col min="34" max="36" width="8.85546875" style="23"/>
    <col min="37" max="37" width="10.140625" style="23" bestFit="1" customWidth="1"/>
    <col min="38" max="38" width="10.85546875" style="23" bestFit="1" customWidth="1"/>
    <col min="39" max="39" width="12.140625" style="23" bestFit="1" customWidth="1"/>
    <col min="40" max="16384" width="8.85546875" style="23"/>
  </cols>
  <sheetData>
    <row r="2" spans="1:44" x14ac:dyDescent="0.25">
      <c r="A2" s="44" t="s">
        <v>2</v>
      </c>
      <c r="B2" s="44" t="s">
        <v>3</v>
      </c>
      <c r="C2" s="44" t="s">
        <v>6</v>
      </c>
      <c r="D2" s="44" t="s">
        <v>0</v>
      </c>
      <c r="E2" s="44" t="s">
        <v>5</v>
      </c>
      <c r="F2" s="44" t="s">
        <v>198</v>
      </c>
      <c r="G2" s="37">
        <v>43338</v>
      </c>
      <c r="H2" s="37">
        <v>43345</v>
      </c>
      <c r="I2" s="37">
        <v>43352</v>
      </c>
      <c r="J2" s="37">
        <v>43359</v>
      </c>
      <c r="K2" s="37">
        <v>43366</v>
      </c>
      <c r="L2" s="37">
        <v>43373</v>
      </c>
      <c r="M2" s="37">
        <v>43380</v>
      </c>
      <c r="N2" s="37">
        <v>43387</v>
      </c>
      <c r="O2" s="44" t="s">
        <v>198</v>
      </c>
      <c r="P2" s="37">
        <v>43352</v>
      </c>
      <c r="Q2" s="37">
        <v>43359</v>
      </c>
      <c r="R2" s="37">
        <v>43366</v>
      </c>
      <c r="S2" s="37">
        <v>43373</v>
      </c>
      <c r="T2" s="37">
        <v>43380</v>
      </c>
      <c r="U2" s="37">
        <v>43387</v>
      </c>
      <c r="V2" s="37">
        <v>43394</v>
      </c>
      <c r="W2" s="37">
        <v>43401</v>
      </c>
      <c r="X2" s="44" t="s">
        <v>198</v>
      </c>
      <c r="Y2" s="23" t="s">
        <v>317</v>
      </c>
      <c r="Z2" s="23" t="s">
        <v>318</v>
      </c>
      <c r="AC2" s="24" t="s">
        <v>2</v>
      </c>
      <c r="AD2" s="24" t="s">
        <v>3</v>
      </c>
      <c r="AE2" s="24" t="s">
        <v>6</v>
      </c>
      <c r="AF2" s="24" t="s">
        <v>0</v>
      </c>
      <c r="AG2" s="24" t="s">
        <v>401</v>
      </c>
      <c r="AH2" s="24" t="s">
        <v>198</v>
      </c>
      <c r="AI2" s="24" t="s">
        <v>373</v>
      </c>
      <c r="AJ2" s="24" t="s">
        <v>380</v>
      </c>
      <c r="AK2" s="23" t="s">
        <v>522</v>
      </c>
      <c r="AL2" s="23" t="s">
        <v>523</v>
      </c>
      <c r="AM2" s="23" t="s">
        <v>524</v>
      </c>
      <c r="AN2" s="24"/>
      <c r="AO2" s="24"/>
      <c r="AP2" s="24"/>
      <c r="AQ2" s="24"/>
      <c r="AR2" s="24"/>
    </row>
    <row r="3" spans="1:44" s="24" customFormat="1" x14ac:dyDescent="0.25">
      <c r="A3" s="20">
        <v>43224</v>
      </c>
      <c r="B3" s="77">
        <v>43502</v>
      </c>
      <c r="C3" s="16" t="s">
        <v>1575</v>
      </c>
      <c r="D3" s="34" t="s">
        <v>175</v>
      </c>
      <c r="E3" s="34" t="s">
        <v>14</v>
      </c>
      <c r="F3" s="36">
        <v>1546.5335028788375</v>
      </c>
      <c r="G3" s="36">
        <v>1310.0048494973682</v>
      </c>
      <c r="H3" s="36">
        <v>1310.0048494973682</v>
      </c>
      <c r="I3" s="36">
        <v>1310.0048494973682</v>
      </c>
      <c r="J3" s="36">
        <v>1310.0048494973682</v>
      </c>
      <c r="K3" s="36">
        <v>1310.0048494973682</v>
      </c>
      <c r="L3" s="36">
        <v>1310.0048494973682</v>
      </c>
      <c r="M3" s="36">
        <v>1310.0048494973682</v>
      </c>
      <c r="N3" s="36">
        <v>1310.0048494973682</v>
      </c>
      <c r="O3" s="36">
        <v>1700</v>
      </c>
      <c r="P3" s="36">
        <v>1440</v>
      </c>
      <c r="Q3" s="36">
        <v>1440</v>
      </c>
      <c r="R3" s="36">
        <v>1440</v>
      </c>
      <c r="S3" s="36">
        <v>1440</v>
      </c>
      <c r="T3" s="36">
        <v>1440</v>
      </c>
      <c r="U3" s="36">
        <v>1440</v>
      </c>
      <c r="V3" s="36">
        <v>1440</v>
      </c>
      <c r="W3" s="36">
        <v>1440</v>
      </c>
      <c r="X3" s="36">
        <v>7</v>
      </c>
      <c r="Y3" s="23">
        <f>SUM(O3:P3)</f>
        <v>3140</v>
      </c>
      <c r="Z3" s="23" t="str">
        <f>IF(OR(AND(Y3&gt;0,Y3&lt;=30),AND(O3&gt;0,O3&lt;=5),AND(P3&gt;0,P3&lt;=5)),"Yes","No")</f>
        <v>No</v>
      </c>
      <c r="AC3" s="46">
        <f>A3</f>
        <v>43224</v>
      </c>
      <c r="AD3" s="46">
        <f t="shared" ref="AD3:AE3" si="0">B3</f>
        <v>43502</v>
      </c>
      <c r="AE3" s="24" t="str">
        <f t="shared" si="0"/>
        <v>NHD379B34 REV1.0</v>
      </c>
      <c r="AF3" s="24" t="str">
        <f t="shared" ref="AF3:AF20" si="1">D3</f>
        <v>45940</v>
      </c>
      <c r="AG3" s="24" t="str">
        <f t="shared" ref="AG3:AG20" si="2">E3</f>
        <v>3892</v>
      </c>
      <c r="AH3" s="40">
        <f t="shared" ref="AH3:AH20" si="3">O3</f>
        <v>1700</v>
      </c>
      <c r="AI3" s="39">
        <f>AJ3/$O$400</f>
        <v>0.1534157567006588</v>
      </c>
      <c r="AJ3" s="12">
        <f>AH3</f>
        <v>1700</v>
      </c>
      <c r="AK3" s="24">
        <f>P3</f>
        <v>1440</v>
      </c>
      <c r="AL3" s="24">
        <f t="shared" ref="AL3:AM3" si="4">Q3</f>
        <v>1440</v>
      </c>
      <c r="AM3" s="24">
        <f t="shared" si="4"/>
        <v>1440</v>
      </c>
      <c r="AP3" s="40"/>
      <c r="AQ3" s="39"/>
      <c r="AR3" s="12"/>
    </row>
    <row r="4" spans="1:44" s="24" customFormat="1" x14ac:dyDescent="0.25">
      <c r="A4" s="20">
        <v>43235</v>
      </c>
      <c r="B4" s="77">
        <v>43455</v>
      </c>
      <c r="C4" s="16" t="s">
        <v>1673</v>
      </c>
      <c r="D4" s="34" t="s">
        <v>173</v>
      </c>
      <c r="E4" s="34" t="s">
        <v>71</v>
      </c>
      <c r="F4" s="36">
        <v>1472.3032432005161</v>
      </c>
      <c r="G4" s="36">
        <v>690.14214525024192</v>
      </c>
      <c r="H4" s="36">
        <v>690.14214525024192</v>
      </c>
      <c r="I4" s="36"/>
      <c r="J4" s="36"/>
      <c r="K4" s="36"/>
      <c r="L4" s="36"/>
      <c r="M4" s="36"/>
      <c r="N4" s="36"/>
      <c r="O4" s="36">
        <v>1600</v>
      </c>
      <c r="P4" s="36">
        <v>750</v>
      </c>
      <c r="Q4" s="36">
        <v>750</v>
      </c>
      <c r="R4" s="36"/>
      <c r="S4" s="36"/>
      <c r="T4" s="36"/>
      <c r="U4" s="36"/>
      <c r="V4" s="36"/>
      <c r="W4" s="36"/>
      <c r="X4" s="36">
        <v>30</v>
      </c>
      <c r="Y4" s="23">
        <f>SUM(O4:P4)</f>
        <v>2350</v>
      </c>
      <c r="Z4" s="23" t="str">
        <f>IF(OR(AND(Y4&gt;0,Y4&lt;=30),AND(O4&gt;0,O4&lt;=5),AND(P4&gt;0,P4&lt;=5)),"Yes","No")</f>
        <v>No</v>
      </c>
      <c r="AC4" s="46">
        <f t="shared" ref="AC4:AC20" si="5">A4</f>
        <v>43235</v>
      </c>
      <c r="AD4" s="46">
        <f t="shared" ref="AD4:AD20" si="6">B4</f>
        <v>43455</v>
      </c>
      <c r="AE4" s="24" t="str">
        <f t="shared" ref="AE4:AE20" si="7">C4</f>
        <v>NH2054bs34 Rev1.2</v>
      </c>
      <c r="AF4" s="24" t="str">
        <f t="shared" si="1"/>
        <v>46021</v>
      </c>
      <c r="AG4" s="24" t="str">
        <f t="shared" si="2"/>
        <v>7600</v>
      </c>
      <c r="AH4" s="40">
        <f t="shared" si="3"/>
        <v>1600</v>
      </c>
      <c r="AI4" s="39">
        <f t="shared" ref="AI4:AI23" si="8">AJ4/$O$400</f>
        <v>0.29780705712480821</v>
      </c>
      <c r="AJ4" s="12">
        <f>AJ3+AH4</f>
        <v>3300</v>
      </c>
      <c r="AK4" s="24">
        <f t="shared" ref="AK4:AK20" si="9">P4</f>
        <v>750</v>
      </c>
      <c r="AL4" s="24">
        <f t="shared" ref="AL4:AL20" si="10">Q4</f>
        <v>750</v>
      </c>
      <c r="AM4" s="24">
        <f t="shared" ref="AM4:AM20" si="11">R4</f>
        <v>0</v>
      </c>
      <c r="AP4" s="40"/>
      <c r="AQ4" s="39"/>
      <c r="AR4" s="12"/>
    </row>
    <row r="5" spans="1:44" s="24" customFormat="1" x14ac:dyDescent="0.25">
      <c r="A5" s="20">
        <v>43104</v>
      </c>
      <c r="B5" s="77">
        <v>43371</v>
      </c>
      <c r="C5" s="16" t="s">
        <v>1625</v>
      </c>
      <c r="D5" s="34" t="s">
        <v>136</v>
      </c>
      <c r="E5" s="34" t="s">
        <v>21</v>
      </c>
      <c r="F5" s="36">
        <v>505.1806836651628</v>
      </c>
      <c r="G5" s="36"/>
      <c r="H5" s="36">
        <v>252.5903418325814</v>
      </c>
      <c r="I5" s="36"/>
      <c r="J5" s="36"/>
      <c r="K5" s="36"/>
      <c r="L5" s="36"/>
      <c r="M5" s="36"/>
      <c r="N5" s="36"/>
      <c r="O5" s="36">
        <v>800</v>
      </c>
      <c r="P5" s="36"/>
      <c r="Q5" s="36">
        <v>400</v>
      </c>
      <c r="R5" s="36"/>
      <c r="S5" s="36"/>
      <c r="T5" s="36"/>
      <c r="U5" s="36"/>
      <c r="V5" s="36"/>
      <c r="W5" s="36"/>
      <c r="X5" s="36">
        <v>28</v>
      </c>
      <c r="Y5" s="23">
        <f>SUM(O5:P5)</f>
        <v>800</v>
      </c>
      <c r="Z5" s="23" t="str">
        <f>IF(OR(AND(Y5&gt;0,Y5&lt;=30),AND(O5&gt;0,O5&lt;=5),AND(P5&gt;0,P5&lt;=5)),"Yes","No")</f>
        <v>No</v>
      </c>
      <c r="AC5" s="46">
        <f t="shared" si="5"/>
        <v>43104</v>
      </c>
      <c r="AD5" s="46">
        <f t="shared" si="6"/>
        <v>43371</v>
      </c>
      <c r="AE5" s="24" t="str">
        <f t="shared" si="7"/>
        <v>ND2054bl31Rev1.3</v>
      </c>
      <c r="AF5" s="24" t="str">
        <f t="shared" si="1"/>
        <v>44722</v>
      </c>
      <c r="AG5" s="24" t="str">
        <f t="shared" si="2"/>
        <v>4985</v>
      </c>
      <c r="AH5" s="40">
        <f t="shared" si="3"/>
        <v>800</v>
      </c>
      <c r="AI5" s="39">
        <f t="shared" si="8"/>
        <v>0.37000270733688295</v>
      </c>
      <c r="AJ5" s="12">
        <f t="shared" ref="AJ5:AJ23" si="12">AJ4+AH5</f>
        <v>4100</v>
      </c>
      <c r="AK5" s="24">
        <f t="shared" si="9"/>
        <v>0</v>
      </c>
      <c r="AL5" s="24">
        <f t="shared" si="10"/>
        <v>400</v>
      </c>
      <c r="AM5" s="24">
        <f t="shared" si="11"/>
        <v>0</v>
      </c>
      <c r="AP5" s="40"/>
      <c r="AQ5" s="39"/>
      <c r="AR5" s="12"/>
    </row>
    <row r="6" spans="1:44" s="24" customFormat="1" x14ac:dyDescent="0.25">
      <c r="A6" s="20">
        <v>43186</v>
      </c>
      <c r="B6" s="77">
        <v>43307</v>
      </c>
      <c r="C6" s="16" t="s">
        <v>1575</v>
      </c>
      <c r="D6" s="34" t="s">
        <v>104</v>
      </c>
      <c r="E6" s="34" t="s">
        <v>14</v>
      </c>
      <c r="F6" s="36">
        <v>609.51614525224772</v>
      </c>
      <c r="G6" s="36"/>
      <c r="H6" s="36"/>
      <c r="I6" s="36"/>
      <c r="J6" s="36"/>
      <c r="K6" s="36"/>
      <c r="L6" s="36"/>
      <c r="M6" s="36"/>
      <c r="N6" s="36"/>
      <c r="O6" s="36">
        <v>670</v>
      </c>
      <c r="P6" s="36"/>
      <c r="Q6" s="36"/>
      <c r="R6" s="36"/>
      <c r="S6" s="36"/>
      <c r="T6" s="36"/>
      <c r="U6" s="36"/>
      <c r="V6" s="36"/>
      <c r="W6" s="36"/>
      <c r="X6" s="36">
        <v>21</v>
      </c>
      <c r="Y6" s="93">
        <f>SUM(O6:P6)</f>
        <v>670</v>
      </c>
      <c r="Z6" s="93" t="str">
        <f>IF(OR(AND(Y6&gt;0,Y6&lt;=30),AND(O6&gt;0,O6&lt;=5),AND(P6&gt;0,P6&lt;=5)),"Yes","No")</f>
        <v>No</v>
      </c>
      <c r="AC6" s="46">
        <f t="shared" si="5"/>
        <v>43186</v>
      </c>
      <c r="AD6" s="46">
        <f t="shared" si="6"/>
        <v>43307</v>
      </c>
      <c r="AE6" s="24" t="str">
        <f t="shared" si="7"/>
        <v>NHD379B34 REV1.0</v>
      </c>
      <c r="AF6" s="24" t="str">
        <f t="shared" si="1"/>
        <v>45552</v>
      </c>
      <c r="AG6" s="24" t="str">
        <f t="shared" si="2"/>
        <v>3892</v>
      </c>
      <c r="AH6" s="40">
        <f t="shared" si="3"/>
        <v>670</v>
      </c>
      <c r="AI6" s="39">
        <f t="shared" si="8"/>
        <v>0.43046656438949554</v>
      </c>
      <c r="AJ6" s="12">
        <f t="shared" si="12"/>
        <v>4770</v>
      </c>
      <c r="AK6" s="24">
        <f t="shared" si="9"/>
        <v>0</v>
      </c>
      <c r="AL6" s="24">
        <f t="shared" si="10"/>
        <v>0</v>
      </c>
      <c r="AM6" s="24">
        <f t="shared" si="11"/>
        <v>0</v>
      </c>
      <c r="AP6" s="40"/>
      <c r="AQ6" s="39"/>
      <c r="AR6" s="12"/>
    </row>
    <row r="7" spans="1:44" s="24" customFormat="1" x14ac:dyDescent="0.25">
      <c r="A7" s="20">
        <v>43182</v>
      </c>
      <c r="B7" s="77">
        <v>43340</v>
      </c>
      <c r="C7" s="16" t="s">
        <v>1759</v>
      </c>
      <c r="D7" s="34" t="s">
        <v>116</v>
      </c>
      <c r="E7" s="34" t="s">
        <v>29</v>
      </c>
      <c r="F7" s="36">
        <v>560.32253834672383</v>
      </c>
      <c r="G7" s="36"/>
      <c r="H7" s="36"/>
      <c r="I7" s="36"/>
      <c r="J7" s="36"/>
      <c r="K7" s="36"/>
      <c r="L7" s="36"/>
      <c r="M7" s="36"/>
      <c r="N7" s="36"/>
      <c r="O7" s="36">
        <v>576</v>
      </c>
      <c r="P7" s="36"/>
      <c r="Q7" s="36"/>
      <c r="R7" s="36"/>
      <c r="S7" s="36"/>
      <c r="T7" s="36"/>
      <c r="U7" s="36"/>
      <c r="V7" s="36"/>
      <c r="W7" s="36"/>
      <c r="X7" s="36">
        <v>18</v>
      </c>
      <c r="Y7" s="93">
        <f>SUM(O7:P7)</f>
        <v>576</v>
      </c>
      <c r="Z7" s="93" t="str">
        <f>IF(OR(AND(Y7&gt;0,Y7&lt;=30),AND(O7&gt;0,O7&lt;=5),AND(P7&gt;0,P7&lt;=5)),"Yes","No")</f>
        <v>No</v>
      </c>
      <c r="AC7" s="46">
        <f t="shared" si="5"/>
        <v>43182</v>
      </c>
      <c r="AD7" s="46">
        <f t="shared" si="6"/>
        <v>43340</v>
      </c>
      <c r="AE7" s="24" t="str">
        <f t="shared" si="7"/>
        <v>RH2024bd34-REV1.9</v>
      </c>
      <c r="AF7" s="24" t="str">
        <f t="shared" si="1"/>
        <v>45521</v>
      </c>
      <c r="AG7" s="24" t="str">
        <f t="shared" si="2"/>
        <v>4932</v>
      </c>
      <c r="AH7" s="40">
        <f t="shared" si="3"/>
        <v>576</v>
      </c>
      <c r="AI7" s="39">
        <f t="shared" si="8"/>
        <v>0.48244743254218936</v>
      </c>
      <c r="AJ7" s="12">
        <f t="shared" si="12"/>
        <v>5346</v>
      </c>
      <c r="AK7" s="24">
        <f t="shared" si="9"/>
        <v>0</v>
      </c>
      <c r="AL7" s="24">
        <f t="shared" si="10"/>
        <v>0</v>
      </c>
      <c r="AM7" s="24">
        <f t="shared" si="11"/>
        <v>0</v>
      </c>
      <c r="AP7" s="40"/>
      <c r="AQ7" s="39"/>
      <c r="AR7" s="12"/>
    </row>
    <row r="8" spans="1:44" s="24" customFormat="1" x14ac:dyDescent="0.25">
      <c r="A8" s="20">
        <v>43157</v>
      </c>
      <c r="B8" s="77">
        <v>43375</v>
      </c>
      <c r="C8" s="16" t="s">
        <v>1608</v>
      </c>
      <c r="D8" s="34" t="s">
        <v>137</v>
      </c>
      <c r="E8" s="34" t="s">
        <v>32</v>
      </c>
      <c r="F8" s="36">
        <v>324.65502149086825</v>
      </c>
      <c r="G8" s="36"/>
      <c r="H8" s="36">
        <v>162.32751074543413</v>
      </c>
      <c r="I8" s="36"/>
      <c r="J8" s="36"/>
      <c r="K8" s="36"/>
      <c r="L8" s="36"/>
      <c r="M8" s="36"/>
      <c r="N8" s="36"/>
      <c r="O8" s="36">
        <v>500</v>
      </c>
      <c r="P8" s="36"/>
      <c r="Q8" s="36">
        <v>250</v>
      </c>
      <c r="R8" s="36"/>
      <c r="S8" s="36"/>
      <c r="T8" s="36"/>
      <c r="U8" s="36"/>
      <c r="V8" s="36"/>
      <c r="W8" s="36"/>
      <c r="X8" s="36">
        <v>18</v>
      </c>
      <c r="Y8" s="23">
        <f>SUM(O8:P8)</f>
        <v>500</v>
      </c>
      <c r="Z8" s="23" t="str">
        <f>IF(OR(AND(Y8&gt;0,Y8&lt;=30),AND(O8&gt;0,O8&lt;=5),AND(P8&gt;0,P8&lt;=5)),"Yes","No")</f>
        <v>No</v>
      </c>
      <c r="AC8" s="46">
        <f t="shared" si="5"/>
        <v>43157</v>
      </c>
      <c r="AD8" s="46">
        <f t="shared" si="6"/>
        <v>43375</v>
      </c>
      <c r="AE8" s="24" t="str">
        <f t="shared" si="7"/>
        <v>ND2034bt34 Rev1.3</v>
      </c>
      <c r="AF8" s="24" t="str">
        <f t="shared" si="1"/>
        <v>45283</v>
      </c>
      <c r="AG8" s="24" t="str">
        <f t="shared" si="2"/>
        <v>3282</v>
      </c>
      <c r="AH8" s="40">
        <f t="shared" si="3"/>
        <v>500</v>
      </c>
      <c r="AI8" s="39">
        <f t="shared" si="8"/>
        <v>0.52756971392473606</v>
      </c>
      <c r="AJ8" s="12">
        <f t="shared" si="12"/>
        <v>5846</v>
      </c>
      <c r="AK8" s="24">
        <f t="shared" si="9"/>
        <v>0</v>
      </c>
      <c r="AL8" s="24">
        <f t="shared" si="10"/>
        <v>250</v>
      </c>
      <c r="AM8" s="24">
        <f t="shared" si="11"/>
        <v>0</v>
      </c>
      <c r="AP8" s="40"/>
      <c r="AQ8" s="39"/>
      <c r="AR8" s="12"/>
    </row>
    <row r="9" spans="1:44" x14ac:dyDescent="0.25">
      <c r="A9" s="20">
        <v>43221</v>
      </c>
      <c r="B9" s="77">
        <v>43404</v>
      </c>
      <c r="C9" s="16" t="s">
        <v>1764</v>
      </c>
      <c r="D9" s="34" t="s">
        <v>151</v>
      </c>
      <c r="E9" s="34" t="s">
        <v>18</v>
      </c>
      <c r="F9" s="36">
        <v>380.27221188775121</v>
      </c>
      <c r="G9" s="36">
        <v>195.01139071166727</v>
      </c>
      <c r="H9" s="36"/>
      <c r="I9" s="36"/>
      <c r="J9" s="36"/>
      <c r="K9" s="36">
        <v>97.505695355833637</v>
      </c>
      <c r="L9" s="36"/>
      <c r="M9" s="36"/>
      <c r="N9" s="36">
        <v>195.01139071166727</v>
      </c>
      <c r="O9" s="36">
        <v>390</v>
      </c>
      <c r="P9" s="36">
        <v>200</v>
      </c>
      <c r="Q9" s="36"/>
      <c r="R9" s="36"/>
      <c r="S9" s="36"/>
      <c r="T9" s="36">
        <v>100</v>
      </c>
      <c r="U9" s="36"/>
      <c r="V9" s="36"/>
      <c r="W9" s="36">
        <v>200</v>
      </c>
      <c r="X9" s="36">
        <v>39</v>
      </c>
      <c r="Y9" s="23">
        <f>SUM(O9:P9)</f>
        <v>590</v>
      </c>
      <c r="Z9" s="23" t="str">
        <f>IF(OR(AND(Y9&gt;0,Y9&lt;=30),AND(O9&gt;0,O9&lt;=5),AND(P9&gt;0,P9&lt;=5)),"Yes","No")</f>
        <v>No</v>
      </c>
      <c r="AC9" s="46">
        <f t="shared" si="5"/>
        <v>43221</v>
      </c>
      <c r="AD9" s="46">
        <f t="shared" si="6"/>
        <v>43404</v>
      </c>
      <c r="AE9" s="24" t="str">
        <f t="shared" si="7"/>
        <v>RH2024cr34 REV1.1</v>
      </c>
      <c r="AF9" s="24" t="str">
        <f t="shared" si="1"/>
        <v>45895</v>
      </c>
      <c r="AG9" s="24" t="str">
        <f t="shared" si="2"/>
        <v>6715</v>
      </c>
      <c r="AH9" s="40">
        <f t="shared" si="3"/>
        <v>390</v>
      </c>
      <c r="AI9" s="39">
        <f t="shared" si="8"/>
        <v>0.56276509340312242</v>
      </c>
      <c r="AJ9" s="12">
        <f t="shared" si="12"/>
        <v>6236</v>
      </c>
      <c r="AK9" s="24">
        <f t="shared" si="9"/>
        <v>200</v>
      </c>
      <c r="AL9" s="24">
        <f t="shared" si="10"/>
        <v>0</v>
      </c>
      <c r="AM9" s="24">
        <f t="shared" si="11"/>
        <v>0</v>
      </c>
      <c r="AN9" s="24"/>
      <c r="AO9" s="24"/>
      <c r="AP9" s="40"/>
      <c r="AQ9" s="39"/>
      <c r="AR9" s="12"/>
    </row>
    <row r="10" spans="1:44" s="24" customFormat="1" x14ac:dyDescent="0.25">
      <c r="A10" s="20">
        <v>43235</v>
      </c>
      <c r="B10" s="77">
        <v>43417</v>
      </c>
      <c r="C10" s="16" t="s">
        <v>1673</v>
      </c>
      <c r="D10" s="34" t="s">
        <v>155</v>
      </c>
      <c r="E10" s="34" t="s">
        <v>71</v>
      </c>
      <c r="F10" s="36">
        <v>322.06633445011289</v>
      </c>
      <c r="G10" s="36"/>
      <c r="H10" s="36"/>
      <c r="I10" s="36"/>
      <c r="J10" s="36"/>
      <c r="K10" s="36"/>
      <c r="L10" s="36"/>
      <c r="M10" s="36"/>
      <c r="N10" s="36"/>
      <c r="O10" s="36">
        <v>350</v>
      </c>
      <c r="P10" s="36"/>
      <c r="Q10" s="36"/>
      <c r="R10" s="36"/>
      <c r="S10" s="36"/>
      <c r="T10" s="36"/>
      <c r="U10" s="36"/>
      <c r="V10" s="36"/>
      <c r="W10" s="36"/>
      <c r="X10" s="36">
        <v>7</v>
      </c>
      <c r="Y10" s="93">
        <f>SUM(O10:P10)</f>
        <v>350</v>
      </c>
      <c r="Z10" s="93" t="str">
        <f>IF(OR(AND(Y10&gt;0,Y10&lt;=30),AND(O10&gt;0,O10&lt;=5),AND(P10&gt;0,P10&lt;=5)),"Yes","No")</f>
        <v>No</v>
      </c>
      <c r="AC10" s="46">
        <f t="shared" si="5"/>
        <v>43235</v>
      </c>
      <c r="AD10" s="46">
        <f t="shared" si="6"/>
        <v>43417</v>
      </c>
      <c r="AE10" s="24" t="str">
        <f t="shared" si="7"/>
        <v>NH2054bs34 Rev1.2</v>
      </c>
      <c r="AF10" s="24" t="str">
        <f t="shared" si="1"/>
        <v>46022</v>
      </c>
      <c r="AG10" s="24" t="str">
        <f t="shared" si="2"/>
        <v>7600</v>
      </c>
      <c r="AH10" s="40">
        <f t="shared" si="3"/>
        <v>350</v>
      </c>
      <c r="AI10" s="39">
        <f t="shared" si="8"/>
        <v>0.59435069037090515</v>
      </c>
      <c r="AJ10" s="12">
        <f t="shared" si="12"/>
        <v>6586</v>
      </c>
      <c r="AK10" s="24">
        <f t="shared" si="9"/>
        <v>0</v>
      </c>
      <c r="AL10" s="24">
        <f t="shared" si="10"/>
        <v>0</v>
      </c>
      <c r="AM10" s="24">
        <f t="shared" si="11"/>
        <v>0</v>
      </c>
      <c r="AP10" s="40"/>
      <c r="AQ10" s="39"/>
      <c r="AR10" s="12"/>
    </row>
    <row r="11" spans="1:44" s="24" customFormat="1" x14ac:dyDescent="0.25">
      <c r="A11" s="20">
        <v>43220</v>
      </c>
      <c r="B11" s="77">
        <v>43363</v>
      </c>
      <c r="C11" s="16" t="s">
        <v>1733</v>
      </c>
      <c r="D11" s="34" t="s">
        <v>126</v>
      </c>
      <c r="E11" s="34" t="s">
        <v>71</v>
      </c>
      <c r="F11" s="36">
        <v>314.90081232499915</v>
      </c>
      <c r="G11" s="36"/>
      <c r="H11" s="36"/>
      <c r="I11" s="36">
        <v>314.90081232499915</v>
      </c>
      <c r="J11" s="36"/>
      <c r="K11" s="36"/>
      <c r="L11" s="36"/>
      <c r="M11" s="36"/>
      <c r="N11" s="36"/>
      <c r="O11" s="36">
        <v>300</v>
      </c>
      <c r="P11" s="36"/>
      <c r="Q11" s="36"/>
      <c r="R11" s="36">
        <v>300</v>
      </c>
      <c r="S11" s="36"/>
      <c r="T11" s="36"/>
      <c r="U11" s="36"/>
      <c r="V11" s="36"/>
      <c r="W11" s="36"/>
      <c r="X11" s="36">
        <v>31</v>
      </c>
      <c r="Y11" s="93">
        <f>SUM(O11:P11)</f>
        <v>300</v>
      </c>
      <c r="Z11" s="93" t="str">
        <f>IF(OR(AND(Y11&gt;0,Y11&lt;=30),AND(O11&gt;0,O11&lt;=5),AND(P11&gt;0,P11&lt;=5)),"Yes","No")</f>
        <v>No</v>
      </c>
      <c r="AC11" s="46">
        <f t="shared" si="5"/>
        <v>43220</v>
      </c>
      <c r="AD11" s="46">
        <f t="shared" si="6"/>
        <v>43363</v>
      </c>
      <c r="AE11" s="24" t="str">
        <f t="shared" si="7"/>
        <v>NL2024bs22-REV1.8</v>
      </c>
      <c r="AF11" s="24" t="str">
        <f t="shared" si="1"/>
        <v>45876</v>
      </c>
      <c r="AG11" s="24" t="str">
        <f t="shared" si="2"/>
        <v>7600</v>
      </c>
      <c r="AH11" s="40">
        <f t="shared" si="3"/>
        <v>300</v>
      </c>
      <c r="AI11" s="39">
        <f t="shared" si="8"/>
        <v>0.6214240592004332</v>
      </c>
      <c r="AJ11" s="12">
        <f t="shared" si="12"/>
        <v>6886</v>
      </c>
      <c r="AK11" s="24">
        <f t="shared" si="9"/>
        <v>0</v>
      </c>
      <c r="AL11" s="24">
        <f t="shared" si="10"/>
        <v>0</v>
      </c>
      <c r="AM11" s="24">
        <f t="shared" si="11"/>
        <v>300</v>
      </c>
      <c r="AP11" s="40"/>
      <c r="AQ11" s="39"/>
      <c r="AR11" s="12"/>
    </row>
    <row r="12" spans="1:44" s="24" customFormat="1" x14ac:dyDescent="0.25">
      <c r="A12" s="20">
        <v>43220</v>
      </c>
      <c r="B12" s="77">
        <v>43334</v>
      </c>
      <c r="C12" s="16" t="s">
        <v>1733</v>
      </c>
      <c r="D12" s="34" t="s">
        <v>113</v>
      </c>
      <c r="E12" s="34" t="s">
        <v>71</v>
      </c>
      <c r="F12" s="36">
        <v>314.90081232499915</v>
      </c>
      <c r="G12" s="36"/>
      <c r="H12" s="36"/>
      <c r="I12" s="36"/>
      <c r="J12" s="36"/>
      <c r="K12" s="36"/>
      <c r="L12" s="36"/>
      <c r="M12" s="36"/>
      <c r="N12" s="36"/>
      <c r="O12" s="36">
        <v>300</v>
      </c>
      <c r="P12" s="36"/>
      <c r="Q12" s="36"/>
      <c r="R12" s="36"/>
      <c r="S12" s="36"/>
      <c r="T12" s="36"/>
      <c r="U12" s="36"/>
      <c r="V12" s="36"/>
      <c r="W12" s="36"/>
      <c r="X12" s="36">
        <v>17</v>
      </c>
      <c r="Y12" s="79">
        <f>SUM(O12:P12)</f>
        <v>300</v>
      </c>
      <c r="Z12" s="79" t="str">
        <f>IF(OR(AND(Y12&gt;0,Y12&lt;=30),AND(O12&gt;0,O12&lt;=5),AND(P12&gt;0,P12&lt;=5)),"Yes","No")</f>
        <v>No</v>
      </c>
      <c r="AC12" s="46">
        <f t="shared" si="5"/>
        <v>43220</v>
      </c>
      <c r="AD12" s="46">
        <f t="shared" si="6"/>
        <v>43334</v>
      </c>
      <c r="AE12" s="24" t="str">
        <f t="shared" si="7"/>
        <v>NL2024bs22-REV1.8</v>
      </c>
      <c r="AF12" s="24" t="str">
        <f t="shared" si="1"/>
        <v>45875</v>
      </c>
      <c r="AG12" s="24" t="str">
        <f t="shared" si="2"/>
        <v>7600</v>
      </c>
      <c r="AH12" s="40">
        <f t="shared" si="3"/>
        <v>300</v>
      </c>
      <c r="AI12" s="39">
        <f t="shared" si="8"/>
        <v>0.64849742802996124</v>
      </c>
      <c r="AJ12" s="12">
        <f t="shared" si="12"/>
        <v>7186</v>
      </c>
      <c r="AK12" s="24">
        <f t="shared" si="9"/>
        <v>0</v>
      </c>
      <c r="AL12" s="24">
        <f t="shared" si="10"/>
        <v>0</v>
      </c>
      <c r="AM12" s="24">
        <f t="shared" si="11"/>
        <v>0</v>
      </c>
      <c r="AP12" s="40"/>
      <c r="AQ12" s="39"/>
      <c r="AR12" s="12"/>
    </row>
    <row r="13" spans="1:44" x14ac:dyDescent="0.25">
      <c r="A13" s="20">
        <v>43206</v>
      </c>
      <c r="B13" s="77">
        <v>43434</v>
      </c>
      <c r="C13" s="16" t="s">
        <v>1760</v>
      </c>
      <c r="D13" s="34" t="s">
        <v>163</v>
      </c>
      <c r="E13" s="34" t="s">
        <v>101</v>
      </c>
      <c r="F13" s="36">
        <v>238.79614304950525</v>
      </c>
      <c r="G13" s="36"/>
      <c r="H13" s="36"/>
      <c r="I13" s="36"/>
      <c r="J13" s="36">
        <v>122.05136200308047</v>
      </c>
      <c r="K13" s="36"/>
      <c r="L13" s="36"/>
      <c r="M13" s="36"/>
      <c r="N13" s="36"/>
      <c r="O13" s="36">
        <v>270</v>
      </c>
      <c r="P13" s="36"/>
      <c r="Q13" s="36"/>
      <c r="R13" s="36"/>
      <c r="S13" s="36">
        <v>138</v>
      </c>
      <c r="T13" s="36"/>
      <c r="U13" s="36"/>
      <c r="V13" s="36"/>
      <c r="W13" s="36"/>
      <c r="X13" s="36">
        <v>17</v>
      </c>
      <c r="Y13" s="79">
        <f>SUM(O13:P13)</f>
        <v>270</v>
      </c>
      <c r="Z13" s="79" t="str">
        <f>IF(OR(AND(Y13&gt;0,Y13&lt;=30),AND(O13&gt;0,O13&lt;=5),AND(P13&gt;0,P13&lt;=5)),"Yes","No")</f>
        <v>No</v>
      </c>
      <c r="AC13" s="46">
        <f t="shared" si="5"/>
        <v>43206</v>
      </c>
      <c r="AD13" s="46">
        <f t="shared" si="6"/>
        <v>43434</v>
      </c>
      <c r="AE13" s="24" t="str">
        <f t="shared" si="7"/>
        <v>RH2024bf34-REV2.0</v>
      </c>
      <c r="AF13" s="24" t="str">
        <f t="shared" si="1"/>
        <v>45745</v>
      </c>
      <c r="AG13" s="24" t="str">
        <f t="shared" si="2"/>
        <v>4059</v>
      </c>
      <c r="AH13" s="40">
        <f t="shared" si="3"/>
        <v>270</v>
      </c>
      <c r="AI13" s="39">
        <f t="shared" si="8"/>
        <v>0.6728634599765364</v>
      </c>
      <c r="AJ13" s="12">
        <f t="shared" si="12"/>
        <v>7456</v>
      </c>
      <c r="AK13" s="24">
        <f t="shared" si="9"/>
        <v>0</v>
      </c>
      <c r="AL13" s="24">
        <f t="shared" si="10"/>
        <v>0</v>
      </c>
      <c r="AM13" s="24">
        <f t="shared" si="11"/>
        <v>0</v>
      </c>
      <c r="AN13" s="24"/>
      <c r="AO13" s="24"/>
      <c r="AP13" s="40"/>
      <c r="AQ13" s="39"/>
      <c r="AR13" s="12"/>
    </row>
    <row r="14" spans="1:44" x14ac:dyDescent="0.25">
      <c r="A14" s="20">
        <v>43262</v>
      </c>
      <c r="B14" s="77">
        <v>43362</v>
      </c>
      <c r="C14" s="16" t="s">
        <v>1652</v>
      </c>
      <c r="D14" s="34" t="s">
        <v>278</v>
      </c>
      <c r="E14" s="34" t="s">
        <v>35</v>
      </c>
      <c r="F14" s="36">
        <v>177.56846256710466</v>
      </c>
      <c r="G14" s="36">
        <v>177.56846256710466</v>
      </c>
      <c r="H14" s="36"/>
      <c r="I14" s="36"/>
      <c r="J14" s="36"/>
      <c r="K14" s="36"/>
      <c r="L14" s="36"/>
      <c r="M14" s="36"/>
      <c r="N14" s="36"/>
      <c r="O14" s="36">
        <v>250</v>
      </c>
      <c r="P14" s="36">
        <v>250</v>
      </c>
      <c r="Q14" s="36"/>
      <c r="R14" s="36"/>
      <c r="S14" s="36"/>
      <c r="T14" s="36"/>
      <c r="U14" s="36"/>
      <c r="V14" s="36"/>
      <c r="W14" s="36"/>
      <c r="X14" s="36">
        <v>8</v>
      </c>
      <c r="Y14" s="23">
        <f>SUM(O14:P14)</f>
        <v>500</v>
      </c>
      <c r="Z14" s="23" t="str">
        <f>IF(OR(AND(Y14&gt;0,Y14&lt;=30),AND(O14&gt;0,O14&lt;=5),AND(P14&gt;0,P14&lt;=5)),"Yes","No")</f>
        <v>No</v>
      </c>
      <c r="AC14" s="46">
        <f t="shared" si="5"/>
        <v>43262</v>
      </c>
      <c r="AD14" s="46">
        <f t="shared" si="6"/>
        <v>43362</v>
      </c>
      <c r="AE14" s="24" t="str">
        <f t="shared" si="7"/>
        <v>NF2040ci24 REV1.3</v>
      </c>
      <c r="AF14" s="24" t="str">
        <f t="shared" si="1"/>
        <v>46234</v>
      </c>
      <c r="AG14" s="24" t="str">
        <f t="shared" si="2"/>
        <v>4839</v>
      </c>
      <c r="AH14" s="40">
        <f t="shared" si="3"/>
        <v>250</v>
      </c>
      <c r="AI14" s="39">
        <f t="shared" si="8"/>
        <v>0.69542460066780976</v>
      </c>
      <c r="AJ14" s="12">
        <f t="shared" si="12"/>
        <v>7706</v>
      </c>
      <c r="AK14" s="24">
        <f t="shared" si="9"/>
        <v>250</v>
      </c>
      <c r="AL14" s="24">
        <f t="shared" si="10"/>
        <v>0</v>
      </c>
      <c r="AM14" s="24">
        <f t="shared" si="11"/>
        <v>0</v>
      </c>
      <c r="AN14" s="24"/>
      <c r="AO14" s="24"/>
      <c r="AP14" s="40"/>
      <c r="AQ14" s="39"/>
      <c r="AR14" s="12"/>
    </row>
    <row r="15" spans="1:44" x14ac:dyDescent="0.25">
      <c r="A15" s="20">
        <v>42991</v>
      </c>
      <c r="B15" s="77">
        <v>43579</v>
      </c>
      <c r="C15" s="16" t="s">
        <v>1740</v>
      </c>
      <c r="D15" s="34" t="s">
        <v>188</v>
      </c>
      <c r="E15" s="34" t="s">
        <v>23</v>
      </c>
      <c r="F15" s="36">
        <v>308.61790054418509</v>
      </c>
      <c r="G15" s="36"/>
      <c r="H15" s="36">
        <v>308.61790054418509</v>
      </c>
      <c r="I15" s="36">
        <v>308.61790054418509</v>
      </c>
      <c r="J15" s="36"/>
      <c r="K15" s="36">
        <v>308.61790054418509</v>
      </c>
      <c r="L15" s="36">
        <v>308.61790054418509</v>
      </c>
      <c r="M15" s="36"/>
      <c r="N15" s="36"/>
      <c r="O15" s="36">
        <v>250</v>
      </c>
      <c r="P15" s="36"/>
      <c r="Q15" s="36">
        <v>250</v>
      </c>
      <c r="R15" s="36">
        <v>250</v>
      </c>
      <c r="S15" s="36"/>
      <c r="T15" s="36">
        <v>250</v>
      </c>
      <c r="U15" s="36">
        <v>250</v>
      </c>
      <c r="V15" s="36"/>
      <c r="W15" s="36"/>
      <c r="X15" s="36">
        <v>7</v>
      </c>
      <c r="Y15" s="23">
        <f>SUM(O15:P15)</f>
        <v>250</v>
      </c>
      <c r="Z15" s="23" t="str">
        <f>IF(OR(AND(Y15&gt;0,Y15&lt;=30),AND(O15&gt;0,O15&lt;=5),AND(P15&gt;0,P15&lt;=5)),"Yes","No")</f>
        <v>No</v>
      </c>
      <c r="AC15" s="46">
        <f t="shared" si="5"/>
        <v>42991</v>
      </c>
      <c r="AD15" s="46">
        <f t="shared" si="6"/>
        <v>43579</v>
      </c>
      <c r="AE15" s="24" t="str">
        <f t="shared" si="7"/>
        <v>NL2044ad22-REV1.3</v>
      </c>
      <c r="AF15" s="24" t="str">
        <f t="shared" si="1"/>
        <v>43709</v>
      </c>
      <c r="AG15" s="24" t="str">
        <f t="shared" si="2"/>
        <v>2116</v>
      </c>
      <c r="AH15" s="40">
        <f t="shared" si="3"/>
        <v>250</v>
      </c>
      <c r="AI15" s="39">
        <f t="shared" si="8"/>
        <v>0.71798574135908311</v>
      </c>
      <c r="AJ15" s="12">
        <f t="shared" si="12"/>
        <v>7956</v>
      </c>
      <c r="AK15" s="24">
        <f t="shared" si="9"/>
        <v>0</v>
      </c>
      <c r="AL15" s="24">
        <f t="shared" si="10"/>
        <v>250</v>
      </c>
      <c r="AM15" s="24">
        <f t="shared" si="11"/>
        <v>250</v>
      </c>
      <c r="AN15" s="24"/>
      <c r="AO15" s="24"/>
      <c r="AP15" s="40"/>
      <c r="AQ15" s="39"/>
      <c r="AR15" s="12"/>
    </row>
    <row r="16" spans="1:44" s="24" customFormat="1" x14ac:dyDescent="0.25">
      <c r="A16" s="20">
        <v>43199</v>
      </c>
      <c r="B16" s="77">
        <v>43343</v>
      </c>
      <c r="C16" s="16" t="s">
        <v>1638</v>
      </c>
      <c r="D16" s="34" t="s">
        <v>117</v>
      </c>
      <c r="E16" s="34" t="s">
        <v>70</v>
      </c>
      <c r="F16" s="36">
        <v>134.28051976327461</v>
      </c>
      <c r="G16" s="36"/>
      <c r="H16" s="36"/>
      <c r="I16" s="36"/>
      <c r="J16" s="36"/>
      <c r="K16" s="36"/>
      <c r="L16" s="36"/>
      <c r="M16" s="36"/>
      <c r="N16" s="36"/>
      <c r="O16" s="36">
        <v>240</v>
      </c>
      <c r="P16" s="36"/>
      <c r="Q16" s="36"/>
      <c r="R16" s="36"/>
      <c r="S16" s="36"/>
      <c r="T16" s="36"/>
      <c r="U16" s="36"/>
      <c r="V16" s="36"/>
      <c r="W16" s="36"/>
      <c r="X16" s="36">
        <v>14</v>
      </c>
      <c r="Y16" s="79">
        <f>SUM(O16:P16)</f>
        <v>240</v>
      </c>
      <c r="Z16" s="79" t="str">
        <f>IF(OR(AND(Y16&gt;0,Y16&lt;=30),AND(O16&gt;0,O16&lt;=5),AND(P16&gt;0,P16&lt;=5)),"Yes","No")</f>
        <v>No</v>
      </c>
      <c r="AC16" s="46">
        <f t="shared" si="5"/>
        <v>43199</v>
      </c>
      <c r="AD16" s="46">
        <f t="shared" si="6"/>
        <v>43343</v>
      </c>
      <c r="AE16" s="24" t="str">
        <f t="shared" si="7"/>
        <v>ND2057bz24-Rev 1.2</v>
      </c>
      <c r="AF16" s="24" t="str">
        <f t="shared" si="1"/>
        <v>45668</v>
      </c>
      <c r="AG16" s="24" t="str">
        <f t="shared" si="2"/>
        <v>5404</v>
      </c>
      <c r="AH16" s="40">
        <f t="shared" si="3"/>
        <v>240</v>
      </c>
      <c r="AI16" s="39">
        <f t="shared" si="8"/>
        <v>0.7396444364227055</v>
      </c>
      <c r="AJ16" s="12">
        <f t="shared" si="12"/>
        <v>8196</v>
      </c>
      <c r="AK16" s="24">
        <f t="shared" si="9"/>
        <v>0</v>
      </c>
      <c r="AL16" s="24">
        <f t="shared" si="10"/>
        <v>0</v>
      </c>
      <c r="AM16" s="24">
        <f t="shared" si="11"/>
        <v>0</v>
      </c>
      <c r="AP16" s="40"/>
      <c r="AQ16" s="39"/>
      <c r="AR16" s="12"/>
    </row>
    <row r="17" spans="1:44" x14ac:dyDescent="0.25">
      <c r="A17" s="20">
        <v>43200</v>
      </c>
      <c r="B17" s="77">
        <v>43495</v>
      </c>
      <c r="C17" s="16" t="s">
        <v>1604</v>
      </c>
      <c r="D17" s="34" t="s">
        <v>177</v>
      </c>
      <c r="E17" s="34" t="s">
        <v>28</v>
      </c>
      <c r="F17" s="36">
        <v>114.66655215324893</v>
      </c>
      <c r="G17" s="36">
        <v>114.66655215324893</v>
      </c>
      <c r="H17" s="36"/>
      <c r="I17" s="36"/>
      <c r="J17" s="36"/>
      <c r="K17" s="36">
        <v>114.66655215324893</v>
      </c>
      <c r="L17" s="36"/>
      <c r="M17" s="36"/>
      <c r="N17" s="36"/>
      <c r="O17" s="36">
        <v>200</v>
      </c>
      <c r="P17" s="36">
        <v>200</v>
      </c>
      <c r="Q17" s="36"/>
      <c r="R17" s="36"/>
      <c r="S17" s="36"/>
      <c r="T17" s="36">
        <v>200</v>
      </c>
      <c r="U17" s="36"/>
      <c r="V17" s="36"/>
      <c r="W17" s="36"/>
      <c r="X17" s="36">
        <v>35</v>
      </c>
      <c r="Y17" s="93">
        <f>SUM(O17:P17)</f>
        <v>400</v>
      </c>
      <c r="Z17" s="93" t="str">
        <f>IF(OR(AND(Y17&gt;0,Y17&lt;=30),AND(O17&gt;0,O17&lt;=5),AND(P17&gt;0,P17&lt;=5)),"Yes","No")</f>
        <v>No</v>
      </c>
      <c r="AC17" s="46">
        <f t="shared" si="5"/>
        <v>43200</v>
      </c>
      <c r="AD17" s="46">
        <f t="shared" si="6"/>
        <v>43495</v>
      </c>
      <c r="AE17" s="24" t="str">
        <f t="shared" si="7"/>
        <v>ND2017ai29-REV1.2</v>
      </c>
      <c r="AF17" s="24" t="str">
        <f t="shared" si="1"/>
        <v>45696</v>
      </c>
      <c r="AG17" s="24" t="str">
        <f t="shared" si="2"/>
        <v>4350</v>
      </c>
      <c r="AH17" s="40">
        <f t="shared" si="3"/>
        <v>200</v>
      </c>
      <c r="AI17" s="39">
        <f t="shared" si="8"/>
        <v>0.75769334897572427</v>
      </c>
      <c r="AJ17" s="12">
        <f t="shared" si="12"/>
        <v>8396</v>
      </c>
      <c r="AK17" s="24">
        <f t="shared" si="9"/>
        <v>200</v>
      </c>
      <c r="AL17" s="24">
        <f t="shared" si="10"/>
        <v>0</v>
      </c>
      <c r="AM17" s="24">
        <f t="shared" si="11"/>
        <v>0</v>
      </c>
      <c r="AN17" s="24"/>
      <c r="AO17" s="24"/>
      <c r="AP17" s="40"/>
      <c r="AQ17" s="39"/>
      <c r="AR17" s="12"/>
    </row>
    <row r="18" spans="1:44" s="24" customFormat="1" x14ac:dyDescent="0.25">
      <c r="A18" s="20">
        <v>43090</v>
      </c>
      <c r="B18" s="77">
        <v>43433</v>
      </c>
      <c r="C18" s="16" t="s">
        <v>1704</v>
      </c>
      <c r="D18" s="34" t="s">
        <v>160</v>
      </c>
      <c r="E18" s="34" t="s">
        <v>161</v>
      </c>
      <c r="F18" s="36">
        <v>166.87704860264921</v>
      </c>
      <c r="G18" s="36"/>
      <c r="H18" s="36">
        <v>333.75409720529842</v>
      </c>
      <c r="I18" s="36"/>
      <c r="J18" s="36"/>
      <c r="K18" s="36"/>
      <c r="L18" s="36"/>
      <c r="M18" s="36"/>
      <c r="N18" s="36"/>
      <c r="O18" s="36">
        <v>200</v>
      </c>
      <c r="P18" s="36"/>
      <c r="Q18" s="36">
        <v>400</v>
      </c>
      <c r="R18" s="36"/>
      <c r="S18" s="36"/>
      <c r="T18" s="36"/>
      <c r="U18" s="36"/>
      <c r="V18" s="36"/>
      <c r="W18" s="36"/>
      <c r="X18" s="36">
        <v>25</v>
      </c>
      <c r="Y18" s="79">
        <f>SUM(O18:P18)</f>
        <v>200</v>
      </c>
      <c r="Z18" s="79" t="str">
        <f>IF(OR(AND(Y18&gt;0,Y18&lt;=30),AND(O18&gt;0,O18&lt;=5),AND(P18&gt;0,P18&lt;=5)),"Yes","No")</f>
        <v>No</v>
      </c>
      <c r="AC18" s="46">
        <f t="shared" si="5"/>
        <v>43090</v>
      </c>
      <c r="AD18" s="46">
        <f t="shared" si="6"/>
        <v>43433</v>
      </c>
      <c r="AE18" s="24" t="str">
        <f t="shared" si="7"/>
        <v>Ni2020bk24-REV1.5</v>
      </c>
      <c r="AF18" s="24" t="str">
        <f t="shared" si="1"/>
        <v>44667</v>
      </c>
      <c r="AG18" s="24" t="str">
        <f t="shared" si="2"/>
        <v>4730</v>
      </c>
      <c r="AH18" s="40">
        <f t="shared" si="3"/>
        <v>200</v>
      </c>
      <c r="AI18" s="39">
        <f t="shared" si="8"/>
        <v>0.77574226152874293</v>
      </c>
      <c r="AJ18" s="12">
        <f t="shared" si="12"/>
        <v>8596</v>
      </c>
      <c r="AK18" s="24">
        <f t="shared" si="9"/>
        <v>0</v>
      </c>
      <c r="AL18" s="24">
        <f t="shared" si="10"/>
        <v>400</v>
      </c>
      <c r="AM18" s="24">
        <f t="shared" si="11"/>
        <v>0</v>
      </c>
      <c r="AP18" s="40"/>
      <c r="AQ18" s="39"/>
      <c r="AR18" s="12"/>
    </row>
    <row r="19" spans="1:44" s="24" customFormat="1" x14ac:dyDescent="0.25">
      <c r="A19" s="20">
        <v>43235</v>
      </c>
      <c r="B19" s="77">
        <v>43430</v>
      </c>
      <c r="C19" s="16" t="s">
        <v>1712</v>
      </c>
      <c r="D19" s="34" t="s">
        <v>158</v>
      </c>
      <c r="E19" s="34" t="s">
        <v>30</v>
      </c>
      <c r="F19" s="36">
        <v>185.20258709151156</v>
      </c>
      <c r="G19" s="36"/>
      <c r="H19" s="36"/>
      <c r="I19" s="36">
        <v>185.20258709151156</v>
      </c>
      <c r="J19" s="36"/>
      <c r="K19" s="36"/>
      <c r="L19" s="36">
        <v>185.20258709151156</v>
      </c>
      <c r="M19" s="36"/>
      <c r="N19" s="36"/>
      <c r="O19" s="36">
        <v>200</v>
      </c>
      <c r="P19" s="36"/>
      <c r="Q19" s="36"/>
      <c r="R19" s="36">
        <v>200</v>
      </c>
      <c r="S19" s="36"/>
      <c r="T19" s="36"/>
      <c r="U19" s="36">
        <v>200</v>
      </c>
      <c r="V19" s="36"/>
      <c r="W19" s="36"/>
      <c r="X19" s="36">
        <v>11</v>
      </c>
      <c r="Y19" s="93">
        <f>SUM(O19:P19)</f>
        <v>200</v>
      </c>
      <c r="Z19" s="93" t="str">
        <f>IF(OR(AND(Y19&gt;0,Y19&lt;=30),AND(O19&gt;0,O19&lt;=5),AND(P19&gt;0,P19&lt;=5)),"Yes","No")</f>
        <v>No</v>
      </c>
      <c r="AC19" s="46">
        <f t="shared" si="5"/>
        <v>43235</v>
      </c>
      <c r="AD19" s="46">
        <f t="shared" si="6"/>
        <v>43430</v>
      </c>
      <c r="AE19" s="24" t="str">
        <f t="shared" si="7"/>
        <v>Ni2040as29 REV2.4</v>
      </c>
      <c r="AF19" s="24" t="str">
        <f t="shared" si="1"/>
        <v>46037</v>
      </c>
      <c r="AG19" s="24" t="str">
        <f t="shared" si="2"/>
        <v>3028</v>
      </c>
      <c r="AH19" s="40">
        <f t="shared" si="3"/>
        <v>200</v>
      </c>
      <c r="AI19" s="39">
        <f t="shared" si="8"/>
        <v>0.79379117408176159</v>
      </c>
      <c r="AJ19" s="12">
        <f t="shared" si="12"/>
        <v>8796</v>
      </c>
      <c r="AK19" s="24">
        <f t="shared" si="9"/>
        <v>0</v>
      </c>
      <c r="AL19" s="24">
        <f t="shared" si="10"/>
        <v>0</v>
      </c>
      <c r="AM19" s="24">
        <f t="shared" si="11"/>
        <v>200</v>
      </c>
      <c r="AP19" s="40"/>
      <c r="AQ19" s="39"/>
      <c r="AR19" s="12"/>
    </row>
    <row r="20" spans="1:44" s="24" customFormat="1" x14ac:dyDescent="0.25">
      <c r="A20" s="20">
        <v>43216</v>
      </c>
      <c r="B20" s="77">
        <v>43360</v>
      </c>
      <c r="C20" s="16" t="s">
        <v>1589</v>
      </c>
      <c r="D20" s="34" t="s">
        <v>122</v>
      </c>
      <c r="E20" s="34" t="s">
        <v>30</v>
      </c>
      <c r="F20" s="36">
        <v>92.851518127902622</v>
      </c>
      <c r="G20" s="36"/>
      <c r="H20" s="36"/>
      <c r="I20" s="36"/>
      <c r="J20" s="36"/>
      <c r="K20" s="36"/>
      <c r="L20" s="36"/>
      <c r="M20" s="36"/>
      <c r="N20" s="36"/>
      <c r="O20" s="36">
        <v>150</v>
      </c>
      <c r="P20" s="36"/>
      <c r="Q20" s="36"/>
      <c r="R20" s="36"/>
      <c r="S20" s="36"/>
      <c r="T20" s="36"/>
      <c r="U20" s="36"/>
      <c r="V20" s="36"/>
      <c r="W20" s="36"/>
      <c r="X20" s="36">
        <v>11</v>
      </c>
      <c r="Y20" s="23">
        <f>SUM(O20:P20)</f>
        <v>150</v>
      </c>
      <c r="Z20" s="23" t="str">
        <f>IF(OR(AND(Y20&gt;0,Y20&lt;=30),AND(O20&gt;0,O20&lt;=5),AND(P20&gt;0,P20&lt;=5)),"Yes","No")</f>
        <v>No</v>
      </c>
      <c r="AC20" s="46">
        <f t="shared" si="5"/>
        <v>43216</v>
      </c>
      <c r="AD20" s="46">
        <f t="shared" si="6"/>
        <v>43360</v>
      </c>
      <c r="AE20" s="24" t="str">
        <f t="shared" si="7"/>
        <v>NC2040bc34 REV1.3</v>
      </c>
      <c r="AF20" s="24" t="str">
        <f t="shared" si="1"/>
        <v>45853</v>
      </c>
      <c r="AG20" s="24" t="str">
        <f t="shared" si="2"/>
        <v>3028</v>
      </c>
      <c r="AH20" s="40">
        <f t="shared" si="3"/>
        <v>150</v>
      </c>
      <c r="AI20" s="39">
        <f t="shared" si="8"/>
        <v>0.80732785849652555</v>
      </c>
      <c r="AJ20" s="12">
        <f t="shared" si="12"/>
        <v>8946</v>
      </c>
      <c r="AK20" s="24">
        <f t="shared" si="9"/>
        <v>0</v>
      </c>
      <c r="AL20" s="24">
        <f t="shared" si="10"/>
        <v>0</v>
      </c>
      <c r="AM20" s="24">
        <f t="shared" si="11"/>
        <v>0</v>
      </c>
      <c r="AP20" s="40"/>
      <c r="AQ20" s="39"/>
      <c r="AR20" s="12"/>
    </row>
    <row r="21" spans="1:44" s="24" customFormat="1" x14ac:dyDescent="0.25">
      <c r="A21" s="20">
        <v>43252</v>
      </c>
      <c r="B21" s="77">
        <v>43339</v>
      </c>
      <c r="C21" s="16" t="s">
        <v>1751</v>
      </c>
      <c r="D21" s="34" t="s">
        <v>271</v>
      </c>
      <c r="E21" s="34" t="s">
        <v>78</v>
      </c>
      <c r="F21" s="36">
        <v>163.83795731402952</v>
      </c>
      <c r="G21" s="36"/>
      <c r="H21" s="36"/>
      <c r="I21" s="36"/>
      <c r="J21" s="36"/>
      <c r="K21" s="36"/>
      <c r="L21" s="36"/>
      <c r="M21" s="36"/>
      <c r="N21" s="36"/>
      <c r="O21" s="36">
        <v>150</v>
      </c>
      <c r="P21" s="36"/>
      <c r="Q21" s="36"/>
      <c r="R21" s="36"/>
      <c r="S21" s="36"/>
      <c r="T21" s="36"/>
      <c r="U21" s="36"/>
      <c r="V21" s="36"/>
      <c r="W21" s="36"/>
      <c r="X21" s="36">
        <v>24</v>
      </c>
      <c r="Y21" s="79">
        <f>SUM(O21:P21)</f>
        <v>150</v>
      </c>
      <c r="Z21" s="79" t="str">
        <f>IF(OR(AND(Y21&gt;0,Y21&lt;=30),AND(O21&gt;0,O21&lt;=5),AND(P21&gt;0,P21&lt;=5)),"Yes","No")</f>
        <v>No</v>
      </c>
      <c r="AC21" s="46"/>
      <c r="AD21" s="46"/>
      <c r="AH21" s="40"/>
      <c r="AI21" s="39"/>
      <c r="AJ21" s="12"/>
      <c r="AP21" s="40"/>
      <c r="AQ21" s="39"/>
      <c r="AR21" s="12"/>
    </row>
    <row r="22" spans="1:44" s="24" customFormat="1" x14ac:dyDescent="0.25">
      <c r="A22" s="20">
        <v>43252</v>
      </c>
      <c r="B22" s="77">
        <v>43340</v>
      </c>
      <c r="C22" s="16" t="s">
        <v>1696</v>
      </c>
      <c r="D22" s="34" t="s">
        <v>272</v>
      </c>
      <c r="E22" s="34" t="s">
        <v>90</v>
      </c>
      <c r="F22" s="36">
        <v>100.07764009727447</v>
      </c>
      <c r="G22" s="36"/>
      <c r="H22" s="36"/>
      <c r="I22" s="36"/>
      <c r="J22" s="36"/>
      <c r="K22" s="36"/>
      <c r="L22" s="36"/>
      <c r="M22" s="36"/>
      <c r="N22" s="36"/>
      <c r="O22" s="36">
        <v>123</v>
      </c>
      <c r="P22" s="36"/>
      <c r="Q22" s="36"/>
      <c r="R22" s="36"/>
      <c r="S22" s="36"/>
      <c r="T22" s="36"/>
      <c r="U22" s="36"/>
      <c r="V22" s="36"/>
      <c r="W22" s="36"/>
      <c r="X22" s="36">
        <v>24</v>
      </c>
      <c r="Y22" s="23">
        <f>SUM(O22:P22)</f>
        <v>123</v>
      </c>
      <c r="Z22" s="23" t="str">
        <f>IF(OR(AND(Y22&gt;0,Y22&lt;=30),AND(O22&gt;0,O22&lt;=5),AND(P22&gt;0,P22&lt;=5)),"Yes","No")</f>
        <v>No</v>
      </c>
      <c r="AC22" s="46"/>
      <c r="AD22" s="46"/>
      <c r="AH22" s="40"/>
      <c r="AI22" s="39"/>
      <c r="AJ22" s="12"/>
      <c r="AP22" s="40"/>
      <c r="AQ22" s="39"/>
      <c r="AR22" s="12"/>
    </row>
    <row r="23" spans="1:44" s="24" customFormat="1" x14ac:dyDescent="0.25">
      <c r="A23" s="20">
        <v>43250</v>
      </c>
      <c r="B23" s="77">
        <v>43342</v>
      </c>
      <c r="C23" s="16" t="s">
        <v>1607</v>
      </c>
      <c r="D23" s="34" t="s">
        <v>258</v>
      </c>
      <c r="E23" s="34" t="s">
        <v>243</v>
      </c>
      <c r="F23" s="36">
        <v>72.545110856008804</v>
      </c>
      <c r="G23" s="36"/>
      <c r="H23" s="36"/>
      <c r="I23" s="36"/>
      <c r="J23" s="36"/>
      <c r="K23" s="36"/>
      <c r="L23" s="36"/>
      <c r="M23" s="36"/>
      <c r="N23" s="36"/>
      <c r="O23" s="36">
        <v>120</v>
      </c>
      <c r="P23" s="36"/>
      <c r="Q23" s="36"/>
      <c r="R23" s="36"/>
      <c r="S23" s="36"/>
      <c r="T23" s="36"/>
      <c r="U23" s="36"/>
      <c r="V23" s="36"/>
      <c r="W23" s="36"/>
      <c r="X23" s="36">
        <v>23</v>
      </c>
      <c r="Y23" s="93">
        <f>SUM(O23:P23)</f>
        <v>120</v>
      </c>
      <c r="Z23" s="93" t="str">
        <f>IF(OR(AND(Y23&gt;0,Y23&lt;=30),AND(O23&gt;0,O23&lt;=5),AND(P23&gt;0,P23&lt;=5)),"Yes","No")</f>
        <v>No</v>
      </c>
      <c r="AC23" s="46" t="str">
        <f>AF23</f>
        <v>58 others</v>
      </c>
      <c r="AD23" s="24" t="s">
        <v>521</v>
      </c>
      <c r="AE23" s="24" t="s">
        <v>521</v>
      </c>
      <c r="AF23" s="24" t="str">
        <f>COUNTA(O21:O597)&amp;" others"</f>
        <v>58 others</v>
      </c>
      <c r="AG23" s="24" t="str">
        <f>AF23</f>
        <v>58 others</v>
      </c>
      <c r="AH23" s="40">
        <f>O400-SUM(AH3:AH20)</f>
        <v>2135</v>
      </c>
      <c r="AI23" s="39">
        <f>(AJ20+AJ23)/$O$400</f>
        <v>1</v>
      </c>
      <c r="AJ23" s="12">
        <f t="shared" si="12"/>
        <v>2135</v>
      </c>
      <c r="AK23" s="40">
        <f>P400-SUM(AK3:AK20)</f>
        <v>2702</v>
      </c>
      <c r="AL23" s="40">
        <f t="shared" ref="AL23:AM23" si="13">Q400-SUM(AL3:AL20)</f>
        <v>2874</v>
      </c>
      <c r="AM23" s="40">
        <f t="shared" si="13"/>
        <v>4195</v>
      </c>
      <c r="AP23" s="40"/>
      <c r="AQ23" s="39"/>
      <c r="AR23" s="12"/>
    </row>
    <row r="24" spans="1:44" s="24" customFormat="1" x14ac:dyDescent="0.25">
      <c r="A24" s="20">
        <v>43097</v>
      </c>
      <c r="B24" s="77">
        <v>43334</v>
      </c>
      <c r="C24" s="16" t="s">
        <v>1672</v>
      </c>
      <c r="D24" s="34" t="s">
        <v>114</v>
      </c>
      <c r="E24" s="34" t="s">
        <v>115</v>
      </c>
      <c r="F24" s="36">
        <v>101.98244060733327</v>
      </c>
      <c r="G24" s="36"/>
      <c r="H24" s="36"/>
      <c r="I24" s="36"/>
      <c r="J24" s="36"/>
      <c r="K24" s="36"/>
      <c r="L24" s="36"/>
      <c r="M24" s="36"/>
      <c r="N24" s="36"/>
      <c r="O24" s="36">
        <v>100</v>
      </c>
      <c r="P24" s="36"/>
      <c r="Q24" s="36"/>
      <c r="R24" s="36"/>
      <c r="S24" s="36"/>
      <c r="T24" s="36"/>
      <c r="U24" s="36"/>
      <c r="V24" s="36"/>
      <c r="W24" s="36"/>
      <c r="X24" s="36">
        <v>25</v>
      </c>
      <c r="Y24" s="79">
        <f>SUM(O24:P24)</f>
        <v>100</v>
      </c>
      <c r="Z24" s="79" t="str">
        <f>IF(OR(AND(Y24&gt;0,Y24&lt;=30),AND(O24&gt;0,O24&lt;=5),AND(P24&gt;0,P24&lt;=5)),"Yes","No")</f>
        <v>No</v>
      </c>
    </row>
    <row r="25" spans="1:44" s="24" customFormat="1" x14ac:dyDescent="0.25">
      <c r="A25" s="20">
        <v>43245</v>
      </c>
      <c r="B25" s="77">
        <v>43342</v>
      </c>
      <c r="C25" s="16" t="s">
        <v>1665</v>
      </c>
      <c r="D25" s="34" t="s">
        <v>257</v>
      </c>
      <c r="E25" s="34" t="s">
        <v>60</v>
      </c>
      <c r="F25" s="36">
        <v>99.371005877291822</v>
      </c>
      <c r="G25" s="36"/>
      <c r="H25" s="36"/>
      <c r="I25" s="36"/>
      <c r="J25" s="36"/>
      <c r="K25" s="36"/>
      <c r="L25" s="36"/>
      <c r="M25" s="36"/>
      <c r="N25" s="36"/>
      <c r="O25" s="36">
        <v>100</v>
      </c>
      <c r="P25" s="36"/>
      <c r="Q25" s="36"/>
      <c r="R25" s="36"/>
      <c r="S25" s="36"/>
      <c r="T25" s="36"/>
      <c r="U25" s="36"/>
      <c r="V25" s="36"/>
      <c r="W25" s="36"/>
      <c r="X25" s="36">
        <v>10</v>
      </c>
      <c r="Y25" s="93">
        <f>SUM(O25:P25)</f>
        <v>100</v>
      </c>
      <c r="Z25" s="93" t="str">
        <f>IF(OR(AND(Y25&gt;0,Y25&lt;=30),AND(O25&gt;0,O25&lt;=5),AND(P25&gt;0,P25&lt;=5)),"Yes","No")</f>
        <v>No</v>
      </c>
    </row>
    <row r="26" spans="1:44" s="24" customFormat="1" x14ac:dyDescent="0.25">
      <c r="A26" s="20">
        <v>43231</v>
      </c>
      <c r="B26" s="77">
        <v>43349</v>
      </c>
      <c r="C26" s="16" t="s">
        <v>1737</v>
      </c>
      <c r="D26" s="34" t="s">
        <v>141</v>
      </c>
      <c r="E26" s="34" t="s">
        <v>61</v>
      </c>
      <c r="F26" s="36">
        <v>108.25015693170421</v>
      </c>
      <c r="G26" s="36"/>
      <c r="H26" s="36"/>
      <c r="I26" s="36"/>
      <c r="J26" s="36"/>
      <c r="K26" s="36"/>
      <c r="L26" s="36"/>
      <c r="M26" s="36"/>
      <c r="N26" s="36"/>
      <c r="O26" s="36">
        <v>99</v>
      </c>
      <c r="P26" s="36"/>
      <c r="Q26" s="36"/>
      <c r="R26" s="36"/>
      <c r="S26" s="36"/>
      <c r="T26" s="36"/>
      <c r="U26" s="36"/>
      <c r="V26" s="36"/>
      <c r="W26" s="36"/>
      <c r="X26" s="36">
        <v>17</v>
      </c>
      <c r="Y26" s="79">
        <f>SUM(O26:P26)</f>
        <v>99</v>
      </c>
      <c r="Z26" s="79" t="str">
        <f>IF(OR(AND(Y26&gt;0,Y26&lt;=30),AND(O26&gt;0,O26&lt;=5),AND(P26&gt;0,P26&lt;=5)),"Yes","No")</f>
        <v>No</v>
      </c>
    </row>
    <row r="27" spans="1:44" x14ac:dyDescent="0.25">
      <c r="A27" s="20">
        <v>43264</v>
      </c>
      <c r="B27" s="77">
        <v>43439</v>
      </c>
      <c r="C27" s="16" t="s">
        <v>1606</v>
      </c>
      <c r="D27" s="34" t="s">
        <v>297</v>
      </c>
      <c r="E27" s="34" t="s">
        <v>36</v>
      </c>
      <c r="F27" s="36">
        <v>61.429861944775212</v>
      </c>
      <c r="G27" s="36"/>
      <c r="H27" s="36"/>
      <c r="I27" s="36"/>
      <c r="J27" s="36">
        <v>26.327083690617947</v>
      </c>
      <c r="K27" s="36"/>
      <c r="L27" s="36"/>
      <c r="M27" s="36"/>
      <c r="N27" s="36">
        <v>22.566071734815385</v>
      </c>
      <c r="O27" s="36">
        <v>98</v>
      </c>
      <c r="P27" s="36"/>
      <c r="Q27" s="36"/>
      <c r="R27" s="36"/>
      <c r="S27" s="36">
        <v>42</v>
      </c>
      <c r="T27" s="36"/>
      <c r="U27" s="36"/>
      <c r="V27" s="36"/>
      <c r="W27" s="36">
        <v>36</v>
      </c>
      <c r="X27" s="36">
        <v>38</v>
      </c>
      <c r="Y27" s="93">
        <f>SUM(O27:P27)</f>
        <v>98</v>
      </c>
      <c r="Z27" s="93" t="str">
        <f>IF(OR(AND(Y27&gt;0,Y27&lt;=30),AND(O27&gt;0,O27&lt;=5),AND(P27&gt;0,P27&lt;=5)),"Yes","No")</f>
        <v>No</v>
      </c>
    </row>
    <row r="28" spans="1:44" s="24" customFormat="1" x14ac:dyDescent="0.25">
      <c r="A28" s="20">
        <v>43229</v>
      </c>
      <c r="B28" s="77">
        <v>43368</v>
      </c>
      <c r="C28" s="16" t="s">
        <v>1654</v>
      </c>
      <c r="D28" s="34" t="s">
        <v>129</v>
      </c>
      <c r="E28" s="34" t="s">
        <v>41</v>
      </c>
      <c r="F28" s="36">
        <v>70.342770570088135</v>
      </c>
      <c r="G28" s="36"/>
      <c r="H28" s="36">
        <v>73.401151899222398</v>
      </c>
      <c r="I28" s="36"/>
      <c r="J28" s="36"/>
      <c r="K28" s="36"/>
      <c r="L28" s="36"/>
      <c r="M28" s="36"/>
      <c r="N28" s="36"/>
      <c r="O28" s="36">
        <v>92</v>
      </c>
      <c r="P28" s="36"/>
      <c r="Q28" s="36">
        <v>96</v>
      </c>
      <c r="R28" s="36"/>
      <c r="S28" s="36"/>
      <c r="T28" s="36"/>
      <c r="U28" s="36"/>
      <c r="V28" s="36"/>
      <c r="W28" s="36"/>
      <c r="X28" s="36">
        <v>24</v>
      </c>
      <c r="Y28" s="23">
        <f>SUM(O28:P28)</f>
        <v>92</v>
      </c>
      <c r="Z28" s="23" t="str">
        <f>IF(OR(AND(Y28&gt;0,Y28&lt;=30),AND(O28&gt;0,O28&lt;=5),AND(P28&gt;0,P28&lt;=5)),"Yes","No")</f>
        <v>No</v>
      </c>
    </row>
    <row r="29" spans="1:44" s="24" customFormat="1" x14ac:dyDescent="0.25">
      <c r="A29" s="20">
        <v>43137</v>
      </c>
      <c r="B29" s="77">
        <v>43516</v>
      </c>
      <c r="C29" s="16" t="s">
        <v>1681</v>
      </c>
      <c r="D29" s="34" t="s">
        <v>180</v>
      </c>
      <c r="E29" s="34" t="s">
        <v>181</v>
      </c>
      <c r="F29" s="36">
        <v>83.848892616045418</v>
      </c>
      <c r="G29" s="36"/>
      <c r="H29" s="36"/>
      <c r="I29" s="36">
        <v>67.079114092836335</v>
      </c>
      <c r="J29" s="36"/>
      <c r="K29" s="36"/>
      <c r="L29" s="36"/>
      <c r="M29" s="36">
        <v>301.85601341776351</v>
      </c>
      <c r="N29" s="36">
        <v>175.15102013129487</v>
      </c>
      <c r="O29" s="36">
        <v>90</v>
      </c>
      <c r="P29" s="36"/>
      <c r="Q29" s="36"/>
      <c r="R29" s="36">
        <v>72</v>
      </c>
      <c r="S29" s="36"/>
      <c r="T29" s="36"/>
      <c r="U29" s="36"/>
      <c r="V29" s="36">
        <v>324</v>
      </c>
      <c r="W29" s="36">
        <v>188</v>
      </c>
      <c r="X29" s="36">
        <v>25</v>
      </c>
      <c r="Y29" s="23">
        <f>SUM(O29:P29)</f>
        <v>90</v>
      </c>
      <c r="Z29" s="23" t="str">
        <f>IF(OR(AND(Y29&gt;0,Y29&lt;=30),AND(O29&gt;0,O29&lt;=5),AND(P29&gt;0,P29&lt;=5)),"Yes","No")</f>
        <v>No</v>
      </c>
    </row>
    <row r="30" spans="1:44" x14ac:dyDescent="0.25">
      <c r="A30" s="20">
        <v>43280</v>
      </c>
      <c r="B30" s="77">
        <v>43556</v>
      </c>
      <c r="C30" s="16" t="s">
        <v>1605</v>
      </c>
      <c r="D30" s="34" t="s">
        <v>372</v>
      </c>
      <c r="E30" s="34" t="s">
        <v>31</v>
      </c>
      <c r="F30" s="36">
        <v>44.112319063557436</v>
      </c>
      <c r="G30" s="36"/>
      <c r="H30" s="36"/>
      <c r="I30" s="36"/>
      <c r="J30" s="36">
        <v>29.408212709038288</v>
      </c>
      <c r="K30" s="36"/>
      <c r="L30" s="36"/>
      <c r="M30" s="36"/>
      <c r="N30" s="36">
        <v>29.408212709038288</v>
      </c>
      <c r="O30" s="36">
        <v>75</v>
      </c>
      <c r="P30" s="36"/>
      <c r="Q30" s="36"/>
      <c r="R30" s="36"/>
      <c r="S30" s="36">
        <v>50</v>
      </c>
      <c r="T30" s="36"/>
      <c r="U30" s="36"/>
      <c r="V30" s="36"/>
      <c r="W30" s="36">
        <v>50</v>
      </c>
      <c r="X30" s="36">
        <v>25</v>
      </c>
      <c r="Y30" s="23">
        <f>SUM(O30:P30)</f>
        <v>75</v>
      </c>
      <c r="Z30" s="23" t="str">
        <f>IF(OR(AND(Y30&gt;0,Y30&lt;=30),AND(O30&gt;0,O30&lt;=5),AND(P30&gt;0,P30&lt;=5)),"Yes","No")</f>
        <v>No</v>
      </c>
    </row>
    <row r="31" spans="1:44" x14ac:dyDescent="0.25">
      <c r="A31" s="20">
        <v>43255</v>
      </c>
      <c r="B31" s="77">
        <v>43335</v>
      </c>
      <c r="C31" s="16" t="s">
        <v>1594</v>
      </c>
      <c r="D31" s="34" t="s">
        <v>269</v>
      </c>
      <c r="E31" s="34" t="s">
        <v>26</v>
      </c>
      <c r="F31" s="36">
        <v>43.470834225690112</v>
      </c>
      <c r="G31" s="36"/>
      <c r="H31" s="36"/>
      <c r="I31" s="36"/>
      <c r="J31" s="36"/>
      <c r="K31" s="36"/>
      <c r="L31" s="36"/>
      <c r="M31" s="36"/>
      <c r="N31" s="36"/>
      <c r="O31" s="36">
        <v>75</v>
      </c>
      <c r="P31" s="36"/>
      <c r="Q31" s="36"/>
      <c r="R31" s="36"/>
      <c r="S31" s="36"/>
      <c r="T31" s="36"/>
      <c r="U31" s="36"/>
      <c r="V31" s="36"/>
      <c r="W31" s="36"/>
      <c r="X31" s="36">
        <v>24</v>
      </c>
      <c r="Y31" s="93">
        <f>SUM(O31:P31)</f>
        <v>75</v>
      </c>
      <c r="Z31" s="93" t="str">
        <f>IF(OR(AND(Y31&gt;0,Y31&lt;=30),AND(O31&gt;0,O31&lt;=5),AND(P31&gt;0,P31&lt;=5)),"Yes","No")</f>
        <v>No</v>
      </c>
    </row>
    <row r="32" spans="1:44" s="24" customFormat="1" x14ac:dyDescent="0.25">
      <c r="A32" s="20">
        <v>43271</v>
      </c>
      <c r="B32" s="77">
        <v>43340</v>
      </c>
      <c r="C32" s="16" t="s">
        <v>1618</v>
      </c>
      <c r="D32" s="34" t="s">
        <v>320</v>
      </c>
      <c r="E32" s="34" t="s">
        <v>37</v>
      </c>
      <c r="F32" s="36">
        <v>50.805599159092267</v>
      </c>
      <c r="G32" s="36"/>
      <c r="H32" s="36"/>
      <c r="I32" s="36"/>
      <c r="J32" s="36"/>
      <c r="K32" s="36"/>
      <c r="L32" s="36"/>
      <c r="M32" s="36"/>
      <c r="N32" s="36"/>
      <c r="O32" s="36">
        <v>72</v>
      </c>
      <c r="P32" s="36"/>
      <c r="Q32" s="36"/>
      <c r="R32" s="36"/>
      <c r="S32" s="36"/>
      <c r="T32" s="36"/>
      <c r="U32" s="36"/>
      <c r="V32" s="36"/>
      <c r="W32" s="36"/>
      <c r="X32" s="36">
        <v>18</v>
      </c>
      <c r="Y32" s="23">
        <f>SUM(O32:P32)</f>
        <v>72</v>
      </c>
      <c r="Z32" s="23" t="str">
        <f>IF(OR(AND(Y32&gt;0,Y32&lt;=30),AND(O32&gt;0,O32&lt;=5),AND(P32&gt;0,P32&lt;=5)),"Yes","No")</f>
        <v>No</v>
      </c>
    </row>
    <row r="33" spans="1:26" s="24" customFormat="1" x14ac:dyDescent="0.25">
      <c r="A33" s="20">
        <v>43178</v>
      </c>
      <c r="B33" s="77">
        <v>43452</v>
      </c>
      <c r="C33" s="16" t="s">
        <v>1626</v>
      </c>
      <c r="D33" s="34" t="s">
        <v>170</v>
      </c>
      <c r="E33" s="34" t="s">
        <v>171</v>
      </c>
      <c r="F33" s="36">
        <v>47.024933199746528</v>
      </c>
      <c r="G33" s="36"/>
      <c r="H33" s="36"/>
      <c r="I33" s="36"/>
      <c r="J33" s="36">
        <v>47.024933199746528</v>
      </c>
      <c r="K33" s="36"/>
      <c r="L33" s="36"/>
      <c r="M33" s="36"/>
      <c r="N33" s="36"/>
      <c r="O33" s="36">
        <v>70</v>
      </c>
      <c r="P33" s="36"/>
      <c r="Q33" s="36"/>
      <c r="R33" s="36"/>
      <c r="S33" s="36">
        <v>70</v>
      </c>
      <c r="T33" s="36"/>
      <c r="U33" s="36"/>
      <c r="V33" s="36"/>
      <c r="W33" s="36"/>
      <c r="X33" s="36">
        <v>10</v>
      </c>
      <c r="Y33" s="23">
        <f>SUM(O33:P33)</f>
        <v>70</v>
      </c>
      <c r="Z33" s="23" t="str">
        <f>IF(OR(AND(Y33&gt;0,Y33&lt;=30),AND(O33&gt;0,O33&lt;=5),AND(P33&gt;0,P33&lt;=5)),"Yes","No")</f>
        <v>No</v>
      </c>
    </row>
    <row r="34" spans="1:26" s="24" customFormat="1" x14ac:dyDescent="0.25">
      <c r="A34" s="20">
        <v>43255</v>
      </c>
      <c r="B34" s="77">
        <v>43388</v>
      </c>
      <c r="C34" s="16" t="s">
        <v>1707</v>
      </c>
      <c r="D34" s="34" t="s">
        <v>275</v>
      </c>
      <c r="E34" s="34" t="s">
        <v>32</v>
      </c>
      <c r="F34" s="36">
        <v>63.284435556890365</v>
      </c>
      <c r="G34" s="36"/>
      <c r="H34" s="36"/>
      <c r="I34" s="36"/>
      <c r="J34" s="36"/>
      <c r="K34" s="36">
        <v>67.007049413178038</v>
      </c>
      <c r="L34" s="36"/>
      <c r="M34" s="36"/>
      <c r="N34" s="36"/>
      <c r="O34" s="36">
        <v>68</v>
      </c>
      <c r="P34" s="36"/>
      <c r="Q34" s="36"/>
      <c r="R34" s="36"/>
      <c r="S34" s="36"/>
      <c r="T34" s="36">
        <v>72</v>
      </c>
      <c r="U34" s="36"/>
      <c r="V34" s="36"/>
      <c r="W34" s="36"/>
      <c r="X34" s="36">
        <v>24</v>
      </c>
      <c r="Y34" s="23">
        <f>SUM(O34:P34)</f>
        <v>68</v>
      </c>
      <c r="Z34" s="23" t="str">
        <f>IF(OR(AND(Y34&gt;0,Y34&lt;=30),AND(O34&gt;0,O34&lt;=5),AND(P34&gt;0,P34&lt;=5)),"Yes","No")</f>
        <v>No</v>
      </c>
    </row>
    <row r="35" spans="1:26" s="24" customFormat="1" x14ac:dyDescent="0.25">
      <c r="A35" s="20">
        <v>43222</v>
      </c>
      <c r="B35" s="77">
        <v>43403</v>
      </c>
      <c r="C35" s="16" t="s">
        <v>1645</v>
      </c>
      <c r="D35" s="34" t="s">
        <v>150</v>
      </c>
      <c r="E35" s="34" t="s">
        <v>143</v>
      </c>
      <c r="F35" s="36">
        <v>44.691020278995197</v>
      </c>
      <c r="G35" s="36"/>
      <c r="H35" s="36"/>
      <c r="I35" s="36"/>
      <c r="J35" s="36"/>
      <c r="K35" s="36"/>
      <c r="L35" s="36"/>
      <c r="M35" s="36"/>
      <c r="N35" s="36">
        <v>44.691020278995197</v>
      </c>
      <c r="O35" s="36">
        <v>60</v>
      </c>
      <c r="P35" s="36"/>
      <c r="Q35" s="36"/>
      <c r="R35" s="36"/>
      <c r="S35" s="36"/>
      <c r="T35" s="36"/>
      <c r="U35" s="36"/>
      <c r="V35" s="36"/>
      <c r="W35" s="36">
        <v>60</v>
      </c>
      <c r="X35" s="36">
        <v>24</v>
      </c>
      <c r="Y35" s="79">
        <f>SUM(O35:P35)</f>
        <v>60</v>
      </c>
      <c r="Z35" s="79" t="str">
        <f>IF(OR(AND(Y35&gt;0,Y35&lt;=30),AND(O35&gt;0,O35&lt;=5),AND(P35&gt;0,P35&lt;=5)),"Yes","No")</f>
        <v>No</v>
      </c>
    </row>
    <row r="36" spans="1:26" x14ac:dyDescent="0.25">
      <c r="A36" s="20">
        <v>43263</v>
      </c>
      <c r="B36" s="77">
        <v>43371</v>
      </c>
      <c r="C36" s="16" t="s">
        <v>1723</v>
      </c>
      <c r="D36" s="34" t="s">
        <v>281</v>
      </c>
      <c r="E36" s="34" t="s">
        <v>56</v>
      </c>
      <c r="F36" s="36">
        <v>52.96208010341222</v>
      </c>
      <c r="G36" s="36"/>
      <c r="H36" s="36"/>
      <c r="I36" s="36"/>
      <c r="J36" s="36"/>
      <c r="K36" s="36"/>
      <c r="L36" s="36"/>
      <c r="M36" s="36"/>
      <c r="N36" s="36"/>
      <c r="O36" s="36">
        <v>60</v>
      </c>
      <c r="P36" s="36"/>
      <c r="Q36" s="36"/>
      <c r="R36" s="36"/>
      <c r="S36" s="36"/>
      <c r="T36" s="36"/>
      <c r="U36" s="36"/>
      <c r="V36" s="36"/>
      <c r="W36" s="36"/>
      <c r="X36" s="36">
        <v>23</v>
      </c>
      <c r="Y36" s="93">
        <f>SUM(O36:P36)</f>
        <v>60</v>
      </c>
      <c r="Z36" s="93" t="str">
        <f>IF(OR(AND(Y36&gt;0,Y36&lt;=30),AND(O36&gt;0,O36&lt;=5),AND(P36&gt;0,P36&lt;=5)),"Yes","No")</f>
        <v>No</v>
      </c>
    </row>
    <row r="37" spans="1:26" x14ac:dyDescent="0.25">
      <c r="A37" s="20">
        <v>43312</v>
      </c>
      <c r="B37" s="77">
        <v>43332</v>
      </c>
      <c r="C37" s="16" t="s">
        <v>1573</v>
      </c>
      <c r="D37" s="34" t="s">
        <v>528</v>
      </c>
      <c r="E37" s="34" t="s">
        <v>42</v>
      </c>
      <c r="F37" s="36">
        <v>0</v>
      </c>
      <c r="G37" s="36"/>
      <c r="H37" s="36"/>
      <c r="I37" s="36"/>
      <c r="J37" s="36"/>
      <c r="K37" s="36"/>
      <c r="L37" s="36"/>
      <c r="M37" s="36"/>
      <c r="N37" s="36"/>
      <c r="O37" s="36">
        <v>53</v>
      </c>
      <c r="P37" s="36"/>
      <c r="Q37" s="36"/>
      <c r="R37" s="36"/>
      <c r="S37" s="36"/>
      <c r="T37" s="36"/>
      <c r="U37" s="36"/>
      <c r="V37" s="36"/>
      <c r="W37" s="36"/>
      <c r="X37" s="36">
        <v>25</v>
      </c>
      <c r="Y37" s="23">
        <f>SUM(O37:P37)</f>
        <v>53</v>
      </c>
      <c r="Z37" s="23" t="str">
        <f>IF(OR(AND(Y37&gt;0,Y37&lt;=30),AND(O37&gt;0,O37&lt;=5),AND(P37&gt;0,P37&lt;=5)),"Yes","No")</f>
        <v>No</v>
      </c>
    </row>
    <row r="38" spans="1:26" s="24" customFormat="1" x14ac:dyDescent="0.25">
      <c r="A38" s="20">
        <v>43256</v>
      </c>
      <c r="B38" s="77">
        <v>43328</v>
      </c>
      <c r="C38" s="16" t="s">
        <v>1725</v>
      </c>
      <c r="D38" s="34" t="s">
        <v>270</v>
      </c>
      <c r="E38" s="34" t="s">
        <v>32</v>
      </c>
      <c r="F38" s="36">
        <v>42.588041899876096</v>
      </c>
      <c r="G38" s="36"/>
      <c r="H38" s="36"/>
      <c r="I38" s="36"/>
      <c r="J38" s="36"/>
      <c r="K38" s="36"/>
      <c r="L38" s="36"/>
      <c r="M38" s="36"/>
      <c r="N38" s="36"/>
      <c r="O38" s="36">
        <v>48</v>
      </c>
      <c r="P38" s="36"/>
      <c r="Q38" s="36"/>
      <c r="R38" s="36"/>
      <c r="S38" s="36"/>
      <c r="T38" s="36"/>
      <c r="U38" s="36"/>
      <c r="V38" s="36"/>
      <c r="W38" s="36"/>
      <c r="X38" s="36">
        <v>36</v>
      </c>
      <c r="Y38" s="23">
        <f>SUM(O38:P38)</f>
        <v>48</v>
      </c>
      <c r="Z38" s="23" t="str">
        <f>IF(OR(AND(Y38&gt;0,Y38&lt;=30),AND(O38&gt;0,O38&lt;=5),AND(P38&gt;0,P38&lt;=5)),"Yes","No")</f>
        <v>No</v>
      </c>
    </row>
    <row r="39" spans="1:26" x14ac:dyDescent="0.25">
      <c r="A39" s="20">
        <v>43152</v>
      </c>
      <c r="B39" s="77">
        <v>43539</v>
      </c>
      <c r="C39" s="16" t="s">
        <v>1747</v>
      </c>
      <c r="D39" s="34" t="s">
        <v>182</v>
      </c>
      <c r="E39" s="34" t="s">
        <v>183</v>
      </c>
      <c r="F39" s="36">
        <v>63.758861364640765</v>
      </c>
      <c r="G39" s="36"/>
      <c r="H39" s="36"/>
      <c r="I39" s="36"/>
      <c r="J39" s="36">
        <v>63.758861364640765</v>
      </c>
      <c r="K39" s="36"/>
      <c r="L39" s="36"/>
      <c r="M39" s="36"/>
      <c r="N39" s="36">
        <v>63.758861364640765</v>
      </c>
      <c r="O39" s="36">
        <v>46</v>
      </c>
      <c r="P39" s="36"/>
      <c r="Q39" s="36"/>
      <c r="R39" s="36"/>
      <c r="S39" s="36">
        <v>46</v>
      </c>
      <c r="T39" s="36"/>
      <c r="U39" s="36"/>
      <c r="V39" s="36"/>
      <c r="W39" s="36">
        <v>46</v>
      </c>
      <c r="X39" s="36">
        <v>12</v>
      </c>
      <c r="Y39" s="93">
        <f>SUM(O39:P39)</f>
        <v>46</v>
      </c>
      <c r="Z39" s="93" t="str">
        <f>IF(OR(AND(Y39&gt;0,Y39&lt;=30),AND(O39&gt;0,O39&lt;=5),AND(P39&gt;0,P39&lt;=5)),"Yes","No")</f>
        <v>No</v>
      </c>
    </row>
    <row r="40" spans="1:26" s="24" customFormat="1" x14ac:dyDescent="0.25">
      <c r="A40" s="20">
        <v>43102</v>
      </c>
      <c r="B40" s="77">
        <v>43280</v>
      </c>
      <c r="C40" s="16" t="s">
        <v>1682</v>
      </c>
      <c r="D40" s="34" t="s">
        <v>92</v>
      </c>
      <c r="E40" s="34" t="s">
        <v>93</v>
      </c>
      <c r="F40" s="36">
        <v>0</v>
      </c>
      <c r="G40" s="36"/>
      <c r="H40" s="36"/>
      <c r="I40" s="36"/>
      <c r="J40" s="36"/>
      <c r="K40" s="36"/>
      <c r="L40" s="36"/>
      <c r="M40" s="36"/>
      <c r="N40" s="36"/>
      <c r="O40" s="36">
        <v>43</v>
      </c>
      <c r="P40" s="36"/>
      <c r="Q40" s="36"/>
      <c r="R40" s="36"/>
      <c r="S40" s="36"/>
      <c r="T40" s="36"/>
      <c r="U40" s="36"/>
      <c r="V40" s="36"/>
      <c r="W40" s="36"/>
      <c r="X40" s="36">
        <v>31</v>
      </c>
      <c r="Y40" s="23">
        <f>SUM(O40:P40)</f>
        <v>43</v>
      </c>
      <c r="Z40" s="23" t="str">
        <f>IF(OR(AND(Y40&gt;0,Y40&lt;=30),AND(O40&gt;0,O40&lt;=5),AND(P40&gt;0,P40&lt;=5)),"Yes","No")</f>
        <v>No</v>
      </c>
    </row>
    <row r="41" spans="1:26" s="24" customFormat="1" x14ac:dyDescent="0.25">
      <c r="A41" s="20">
        <v>43186</v>
      </c>
      <c r="B41" s="77">
        <v>43368</v>
      </c>
      <c r="C41" s="16" t="s">
        <v>1594</v>
      </c>
      <c r="D41" s="34" t="s">
        <v>128</v>
      </c>
      <c r="E41" s="34" t="s">
        <v>83</v>
      </c>
      <c r="F41" s="36">
        <v>21.371909038053573</v>
      </c>
      <c r="G41" s="36"/>
      <c r="H41" s="36">
        <v>21.371909038053573</v>
      </c>
      <c r="I41" s="36"/>
      <c r="J41" s="36"/>
      <c r="K41" s="36"/>
      <c r="L41" s="36"/>
      <c r="M41" s="36"/>
      <c r="N41" s="36"/>
      <c r="O41" s="36">
        <v>40</v>
      </c>
      <c r="P41" s="36"/>
      <c r="Q41" s="36">
        <v>40</v>
      </c>
      <c r="R41" s="36"/>
      <c r="S41" s="36"/>
      <c r="T41" s="36"/>
      <c r="U41" s="36"/>
      <c r="V41" s="36"/>
      <c r="W41" s="36"/>
      <c r="X41" s="36">
        <v>24</v>
      </c>
      <c r="Y41" s="79">
        <f>SUM(O41:P41)</f>
        <v>40</v>
      </c>
      <c r="Z41" s="79" t="str">
        <f>IF(OR(AND(Y41&gt;0,Y41&lt;=30),AND(O41&gt;0,O41&lt;=5),AND(P41&gt;0,P41&lt;=5)),"Yes","No")</f>
        <v>No</v>
      </c>
    </row>
    <row r="42" spans="1:26" s="24" customFormat="1" x14ac:dyDescent="0.25">
      <c r="A42" s="20">
        <v>43228</v>
      </c>
      <c r="B42" s="77">
        <v>43237</v>
      </c>
      <c r="C42" s="16" t="s">
        <v>1606</v>
      </c>
      <c r="D42" s="34" t="s">
        <v>53</v>
      </c>
      <c r="E42" s="34" t="s">
        <v>36</v>
      </c>
      <c r="F42" s="36">
        <v>23.819742386749574</v>
      </c>
      <c r="G42" s="36"/>
      <c r="H42" s="36"/>
      <c r="I42" s="36"/>
      <c r="J42" s="36"/>
      <c r="K42" s="36"/>
      <c r="L42" s="36"/>
      <c r="M42" s="36"/>
      <c r="N42" s="36"/>
      <c r="O42" s="36">
        <v>38</v>
      </c>
      <c r="P42" s="36"/>
      <c r="Q42" s="36"/>
      <c r="R42" s="36"/>
      <c r="S42" s="36"/>
      <c r="T42" s="36"/>
      <c r="U42" s="36"/>
      <c r="V42" s="36"/>
      <c r="W42" s="36"/>
      <c r="X42" s="36">
        <v>43</v>
      </c>
      <c r="Y42" s="23">
        <f>SUM(O42:P42)</f>
        <v>38</v>
      </c>
      <c r="Z42" s="23" t="str">
        <f>IF(OR(AND(Y42&gt;0,Y42&lt;=30),AND(O42&gt;0,O42&lt;=5),AND(P42&gt;0,P42&lt;=5)),"Yes","No")</f>
        <v>No</v>
      </c>
    </row>
    <row r="43" spans="1:26" s="24" customFormat="1" x14ac:dyDescent="0.25">
      <c r="A43" s="20">
        <v>42942</v>
      </c>
      <c r="B43" s="77">
        <v>43363</v>
      </c>
      <c r="C43" s="16" t="s">
        <v>1752</v>
      </c>
      <c r="D43" s="34" t="s">
        <v>125</v>
      </c>
      <c r="E43" s="34" t="s">
        <v>51</v>
      </c>
      <c r="F43" s="36">
        <v>31.419108441927357</v>
      </c>
      <c r="G43" s="36"/>
      <c r="H43" s="36"/>
      <c r="I43" s="36"/>
      <c r="J43" s="36"/>
      <c r="K43" s="36"/>
      <c r="L43" s="36"/>
      <c r="M43" s="36"/>
      <c r="N43" s="36"/>
      <c r="O43" s="36">
        <v>30</v>
      </c>
      <c r="P43" s="36"/>
      <c r="Q43" s="36"/>
      <c r="R43" s="36"/>
      <c r="S43" s="36"/>
      <c r="T43" s="36"/>
      <c r="U43" s="36"/>
      <c r="V43" s="36"/>
      <c r="W43" s="36"/>
      <c r="X43" s="36">
        <v>8</v>
      </c>
      <c r="Y43" s="79">
        <f>SUM(O43:P43)</f>
        <v>30</v>
      </c>
      <c r="Z43" s="79" t="str">
        <f>IF(OR(AND(Y43&gt;0,Y43&lt;=30),AND(O43&gt;0,O43&lt;=5),AND(P43&gt;0,P43&lt;=5)),"Yes","No")</f>
        <v>Yes</v>
      </c>
    </row>
    <row r="44" spans="1:26" s="24" customFormat="1" x14ac:dyDescent="0.25">
      <c r="A44" s="20">
        <v>43284</v>
      </c>
      <c r="B44" s="77">
        <v>43385</v>
      </c>
      <c r="C44" s="16" t="s">
        <v>1663</v>
      </c>
      <c r="D44" s="34" t="s">
        <v>382</v>
      </c>
      <c r="E44" s="34" t="s">
        <v>383</v>
      </c>
      <c r="F44" s="36">
        <v>29.910936642260562</v>
      </c>
      <c r="G44" s="36"/>
      <c r="H44" s="36"/>
      <c r="I44" s="36"/>
      <c r="J44" s="36"/>
      <c r="K44" s="36"/>
      <c r="L44" s="36"/>
      <c r="M44" s="36"/>
      <c r="N44" s="36"/>
      <c r="O44" s="36">
        <v>27</v>
      </c>
      <c r="P44" s="36"/>
      <c r="Q44" s="36"/>
      <c r="R44" s="36"/>
      <c r="S44" s="36"/>
      <c r="T44" s="36"/>
      <c r="U44" s="36"/>
      <c r="V44" s="36"/>
      <c r="W44" s="36"/>
      <c r="X44" s="36">
        <v>9</v>
      </c>
      <c r="Y44" s="93">
        <f>SUM(O44:P44)</f>
        <v>27</v>
      </c>
      <c r="Z44" s="93" t="str">
        <f>IF(OR(AND(Y44&gt;0,Y44&lt;=30),AND(O44&gt;0,O44&lt;=5),AND(P44&gt;0,P44&lt;=5)),"Yes","No")</f>
        <v>Yes</v>
      </c>
    </row>
    <row r="45" spans="1:26" s="24" customFormat="1" x14ac:dyDescent="0.25">
      <c r="A45" s="20">
        <v>43200</v>
      </c>
      <c r="B45" s="77">
        <v>43410</v>
      </c>
      <c r="C45" s="16" t="s">
        <v>1614</v>
      </c>
      <c r="D45" s="34" t="s">
        <v>153</v>
      </c>
      <c r="E45" s="34" t="s">
        <v>45</v>
      </c>
      <c r="F45" s="36">
        <v>17.54984228420718</v>
      </c>
      <c r="G45" s="36"/>
      <c r="H45" s="36"/>
      <c r="I45" s="36"/>
      <c r="J45" s="36"/>
      <c r="K45" s="36"/>
      <c r="L45" s="36"/>
      <c r="M45" s="36"/>
      <c r="N45" s="36">
        <v>17.54984228420718</v>
      </c>
      <c r="O45" s="36">
        <v>25</v>
      </c>
      <c r="P45" s="36"/>
      <c r="Q45" s="36"/>
      <c r="R45" s="36"/>
      <c r="S45" s="36"/>
      <c r="T45" s="36"/>
      <c r="U45" s="36"/>
      <c r="V45" s="36"/>
      <c r="W45" s="36">
        <v>25</v>
      </c>
      <c r="X45" s="36">
        <v>18</v>
      </c>
      <c r="Y45" s="93">
        <f>SUM(O45:P45)</f>
        <v>25</v>
      </c>
      <c r="Z45" s="93" t="str">
        <f>IF(OR(AND(Y45&gt;0,Y45&lt;=30),AND(O45&gt;0,O45&lt;=5),AND(P45&gt;0,P45&lt;=5)),"Yes","No")</f>
        <v>Yes</v>
      </c>
    </row>
    <row r="46" spans="1:26" s="24" customFormat="1" x14ac:dyDescent="0.25">
      <c r="A46" s="20">
        <v>43258</v>
      </c>
      <c r="B46" s="77">
        <v>43350</v>
      </c>
      <c r="C46" s="16" t="s">
        <v>1675</v>
      </c>
      <c r="D46" s="34" t="s">
        <v>277</v>
      </c>
      <c r="E46" s="34" t="s">
        <v>39</v>
      </c>
      <c r="F46" s="36">
        <v>28.300400240806418</v>
      </c>
      <c r="G46" s="36"/>
      <c r="H46" s="36"/>
      <c r="I46" s="36"/>
      <c r="J46" s="36"/>
      <c r="K46" s="36"/>
      <c r="L46" s="36"/>
      <c r="M46" s="36"/>
      <c r="N46" s="36"/>
      <c r="O46" s="36">
        <v>25</v>
      </c>
      <c r="P46" s="36"/>
      <c r="Q46" s="36"/>
      <c r="R46" s="36"/>
      <c r="S46" s="36"/>
      <c r="T46" s="36"/>
      <c r="U46" s="36"/>
      <c r="V46" s="36"/>
      <c r="W46" s="36"/>
      <c r="X46" s="36">
        <v>10</v>
      </c>
      <c r="Y46" s="23">
        <f>SUM(O46:P46)</f>
        <v>25</v>
      </c>
      <c r="Z46" s="23" t="str">
        <f>IF(OR(AND(Y46&gt;0,Y46&lt;=30),AND(O46&gt;0,O46&lt;=5),AND(P46&gt;0,P46&lt;=5)),"Yes","No")</f>
        <v>Yes</v>
      </c>
    </row>
    <row r="47" spans="1:26" s="24" customFormat="1" x14ac:dyDescent="0.25">
      <c r="A47" s="20">
        <v>43054</v>
      </c>
      <c r="B47" s="77">
        <v>43357</v>
      </c>
      <c r="C47" s="16" t="s">
        <v>1702</v>
      </c>
      <c r="D47" s="34" t="s">
        <v>120</v>
      </c>
      <c r="E47" s="34" t="s">
        <v>51</v>
      </c>
      <c r="F47" s="36">
        <v>23.010470592708156</v>
      </c>
      <c r="G47" s="36"/>
      <c r="H47" s="36">
        <v>28.763088240885196</v>
      </c>
      <c r="I47" s="36"/>
      <c r="J47" s="36"/>
      <c r="K47" s="36"/>
      <c r="L47" s="36">
        <v>28.763088240885196</v>
      </c>
      <c r="M47" s="36"/>
      <c r="N47" s="36"/>
      <c r="O47" s="36">
        <v>24</v>
      </c>
      <c r="P47" s="36"/>
      <c r="Q47" s="36">
        <v>30</v>
      </c>
      <c r="R47" s="36"/>
      <c r="S47" s="36"/>
      <c r="T47" s="36"/>
      <c r="U47" s="36">
        <v>30</v>
      </c>
      <c r="V47" s="36"/>
      <c r="W47" s="36"/>
      <c r="X47" s="36">
        <v>9</v>
      </c>
      <c r="Y47" s="79">
        <f>SUM(O47:P47)</f>
        <v>24</v>
      </c>
      <c r="Z47" s="79" t="str">
        <f>IF(OR(AND(Y47&gt;0,Y47&lt;=30),AND(O47&gt;0,O47&lt;=5),AND(P47&gt;0,P47&lt;=5)),"Yes","No")</f>
        <v>Yes</v>
      </c>
    </row>
    <row r="48" spans="1:26" x14ac:dyDescent="0.25">
      <c r="A48" s="20">
        <v>43243</v>
      </c>
      <c r="B48" s="77">
        <v>43327</v>
      </c>
      <c r="C48" s="16" t="s">
        <v>1607</v>
      </c>
      <c r="D48" s="34" t="s">
        <v>255</v>
      </c>
      <c r="E48" s="34" t="s">
        <v>256</v>
      </c>
      <c r="F48" s="36">
        <v>16.858767483696209</v>
      </c>
      <c r="G48" s="36"/>
      <c r="H48" s="36"/>
      <c r="I48" s="36"/>
      <c r="J48" s="36"/>
      <c r="K48" s="36"/>
      <c r="L48" s="36"/>
      <c r="M48" s="36"/>
      <c r="N48" s="36"/>
      <c r="O48" s="36">
        <v>24</v>
      </c>
      <c r="P48" s="36"/>
      <c r="Q48" s="36"/>
      <c r="R48" s="36"/>
      <c r="S48" s="36"/>
      <c r="T48" s="36"/>
      <c r="U48" s="36"/>
      <c r="V48" s="36"/>
      <c r="W48" s="36"/>
      <c r="X48" s="36">
        <v>32</v>
      </c>
      <c r="Y48" s="23">
        <f>SUM(O48:P48)</f>
        <v>24</v>
      </c>
      <c r="Z48" s="23" t="str">
        <f>IF(OR(AND(Y48&gt;0,Y48&lt;=30),AND(O48&gt;0,O48&lt;=5),AND(P48&gt;0,P48&lt;=5)),"Yes","No")</f>
        <v>Yes</v>
      </c>
    </row>
    <row r="49" spans="1:26" x14ac:dyDescent="0.25">
      <c r="A49" s="20">
        <v>43220</v>
      </c>
      <c r="B49" s="77">
        <v>43354</v>
      </c>
      <c r="C49" s="16" t="s">
        <v>1623</v>
      </c>
      <c r="D49" s="34" t="s">
        <v>118</v>
      </c>
      <c r="E49" s="34" t="s">
        <v>119</v>
      </c>
      <c r="F49" s="36">
        <v>15.453870193388193</v>
      </c>
      <c r="G49" s="36"/>
      <c r="H49" s="36"/>
      <c r="I49" s="36"/>
      <c r="J49" s="36"/>
      <c r="K49" s="36"/>
      <c r="L49" s="36"/>
      <c r="M49" s="36"/>
      <c r="N49" s="36"/>
      <c r="O49" s="36">
        <v>22</v>
      </c>
      <c r="P49" s="36"/>
      <c r="Q49" s="36"/>
      <c r="R49" s="36"/>
      <c r="S49" s="36"/>
      <c r="T49" s="36"/>
      <c r="U49" s="36"/>
      <c r="V49" s="36"/>
      <c r="W49" s="36"/>
      <c r="X49" s="36">
        <v>35</v>
      </c>
      <c r="Y49" s="93">
        <f>SUM(O49:P49)</f>
        <v>22</v>
      </c>
      <c r="Z49" s="93" t="str">
        <f>IF(OR(AND(Y49&gt;0,Y49&lt;=30),AND(O49&gt;0,O49&lt;=5),AND(P49&gt;0,P49&lt;=5)),"Yes","No")</f>
        <v>Yes</v>
      </c>
    </row>
    <row r="50" spans="1:26" s="24" customFormat="1" x14ac:dyDescent="0.25">
      <c r="A50" s="20">
        <v>43271</v>
      </c>
      <c r="B50" s="77">
        <v>43350</v>
      </c>
      <c r="C50" s="16" t="s">
        <v>1583</v>
      </c>
      <c r="D50" s="34" t="s">
        <v>322</v>
      </c>
      <c r="E50" s="34" t="s">
        <v>65</v>
      </c>
      <c r="F50" s="36">
        <v>14.246786809111885</v>
      </c>
      <c r="G50" s="36"/>
      <c r="H50" s="36"/>
      <c r="I50" s="36"/>
      <c r="J50" s="36"/>
      <c r="K50" s="36"/>
      <c r="L50" s="36"/>
      <c r="M50" s="36"/>
      <c r="N50" s="36"/>
      <c r="O50" s="36">
        <v>22</v>
      </c>
      <c r="P50" s="36"/>
      <c r="Q50" s="36"/>
      <c r="R50" s="36"/>
      <c r="S50" s="36"/>
      <c r="T50" s="36"/>
      <c r="U50" s="36"/>
      <c r="V50" s="36"/>
      <c r="W50" s="36"/>
      <c r="X50" s="36">
        <v>9</v>
      </c>
      <c r="Y50" s="23">
        <f>SUM(O50:P50)</f>
        <v>22</v>
      </c>
      <c r="Z50" s="23" t="str">
        <f>IF(OR(AND(Y50&gt;0,Y50&lt;=30),AND(O50&gt;0,O50&lt;=5),AND(P50&gt;0,P50&lt;=5)),"Yes","No")</f>
        <v>Yes</v>
      </c>
    </row>
    <row r="51" spans="1:26" s="24" customFormat="1" x14ac:dyDescent="0.25">
      <c r="A51" s="20">
        <v>43304</v>
      </c>
      <c r="B51" s="77">
        <v>43427</v>
      </c>
      <c r="C51" s="16" t="s">
        <v>1609</v>
      </c>
      <c r="D51" s="34" t="s">
        <v>463</v>
      </c>
      <c r="E51" s="34" t="s">
        <v>45</v>
      </c>
      <c r="F51" s="36">
        <v>13.515767066214565</v>
      </c>
      <c r="G51" s="36"/>
      <c r="H51" s="36"/>
      <c r="I51" s="36">
        <v>13.515767066214565</v>
      </c>
      <c r="J51" s="36"/>
      <c r="K51" s="36"/>
      <c r="L51" s="36">
        <v>27.03153413242913</v>
      </c>
      <c r="M51" s="36"/>
      <c r="N51" s="36"/>
      <c r="O51" s="36">
        <v>20</v>
      </c>
      <c r="P51" s="36"/>
      <c r="Q51" s="36"/>
      <c r="R51" s="36">
        <v>20</v>
      </c>
      <c r="S51" s="36"/>
      <c r="T51" s="36"/>
      <c r="U51" s="36">
        <v>40</v>
      </c>
      <c r="V51" s="36"/>
      <c r="W51" s="36"/>
      <c r="X51" s="36">
        <v>17</v>
      </c>
      <c r="Y51" s="79">
        <f>SUM(O51:P51)</f>
        <v>20</v>
      </c>
      <c r="Z51" s="79" t="str">
        <f>IF(OR(AND(Y51&gt;0,Y51&lt;=30),AND(O51&gt;0,O51&lt;=5),AND(P51&gt;0,P51&lt;=5)),"Yes","No")</f>
        <v>Yes</v>
      </c>
    </row>
    <row r="52" spans="1:26" s="24" customFormat="1" x14ac:dyDescent="0.25">
      <c r="A52" s="20">
        <v>43124</v>
      </c>
      <c r="B52" s="77">
        <v>43496</v>
      </c>
      <c r="C52" s="16" t="s">
        <v>1658</v>
      </c>
      <c r="D52" s="34" t="s">
        <v>44</v>
      </c>
      <c r="E52" s="34" t="s">
        <v>42</v>
      </c>
      <c r="F52" s="36">
        <v>0</v>
      </c>
      <c r="G52" s="36"/>
      <c r="H52" s="36"/>
      <c r="I52" s="36"/>
      <c r="J52" s="36"/>
      <c r="K52" s="36"/>
      <c r="L52" s="36"/>
      <c r="M52" s="36"/>
      <c r="N52" s="36"/>
      <c r="O52" s="36">
        <v>18</v>
      </c>
      <c r="P52" s="36"/>
      <c r="Q52" s="36"/>
      <c r="R52" s="36"/>
      <c r="S52" s="36"/>
      <c r="T52" s="36"/>
      <c r="U52" s="36"/>
      <c r="V52" s="36"/>
      <c r="W52" s="36"/>
      <c r="X52" s="36">
        <v>28</v>
      </c>
      <c r="Y52" s="93">
        <f>SUM(O52:P52)</f>
        <v>18</v>
      </c>
      <c r="Z52" s="93" t="str">
        <f>IF(OR(AND(Y52&gt;0,Y52&lt;=30),AND(O52&gt;0,O52&lt;=5),AND(P52&gt;0,P52&lt;=5)),"Yes","No")</f>
        <v>Yes</v>
      </c>
    </row>
    <row r="53" spans="1:26" s="24" customFormat="1" x14ac:dyDescent="0.25">
      <c r="A53" s="20">
        <v>43286</v>
      </c>
      <c r="B53" s="77">
        <v>43336</v>
      </c>
      <c r="C53" s="16" t="s">
        <v>1601</v>
      </c>
      <c r="D53" s="34" t="s">
        <v>389</v>
      </c>
      <c r="E53" s="34" t="s">
        <v>304</v>
      </c>
      <c r="F53" s="36">
        <v>11.919971167417804</v>
      </c>
      <c r="G53" s="36"/>
      <c r="H53" s="36"/>
      <c r="I53" s="36"/>
      <c r="J53" s="36"/>
      <c r="K53" s="36"/>
      <c r="L53" s="36"/>
      <c r="M53" s="36"/>
      <c r="N53" s="36"/>
      <c r="O53" s="36">
        <v>17</v>
      </c>
      <c r="P53" s="36"/>
      <c r="Q53" s="36"/>
      <c r="R53" s="36"/>
      <c r="S53" s="36"/>
      <c r="T53" s="36"/>
      <c r="U53" s="36"/>
      <c r="V53" s="36"/>
      <c r="W53" s="36"/>
      <c r="X53" s="36">
        <v>21</v>
      </c>
      <c r="Y53" s="23">
        <f>SUM(O53:P53)</f>
        <v>17</v>
      </c>
      <c r="Z53" s="23" t="str">
        <f>IF(OR(AND(Y53&gt;0,Y53&lt;=30),AND(O53&gt;0,O53&lt;=5),AND(P53&gt;0,P53&lt;=5)),"Yes","No")</f>
        <v>Yes</v>
      </c>
    </row>
    <row r="54" spans="1:26" s="24" customFormat="1" x14ac:dyDescent="0.25">
      <c r="A54" s="20">
        <v>43124</v>
      </c>
      <c r="B54" s="77">
        <v>43496</v>
      </c>
      <c r="C54" s="16" t="s">
        <v>1659</v>
      </c>
      <c r="D54" s="34" t="s">
        <v>44</v>
      </c>
      <c r="E54" s="34" t="s">
        <v>42</v>
      </c>
      <c r="F54" s="36">
        <v>0</v>
      </c>
      <c r="G54" s="36"/>
      <c r="H54" s="36"/>
      <c r="I54" s="36"/>
      <c r="J54" s="36"/>
      <c r="K54" s="36"/>
      <c r="L54" s="36"/>
      <c r="M54" s="36"/>
      <c r="N54" s="36"/>
      <c r="O54" s="36">
        <v>15</v>
      </c>
      <c r="P54" s="36"/>
      <c r="Q54" s="36"/>
      <c r="R54" s="36"/>
      <c r="S54" s="36"/>
      <c r="T54" s="36"/>
      <c r="U54" s="36"/>
      <c r="V54" s="36"/>
      <c r="W54" s="36"/>
      <c r="X54" s="36">
        <v>28</v>
      </c>
      <c r="Y54" s="23">
        <f>SUM(O54:P54)</f>
        <v>15</v>
      </c>
      <c r="Z54" s="23" t="str">
        <f>IF(OR(AND(Y54&gt;0,Y54&lt;=30),AND(O54&gt;0,O54&lt;=5),AND(P54&gt;0,P54&lt;=5)),"Yes","No")</f>
        <v>Yes</v>
      </c>
    </row>
    <row r="55" spans="1:26" s="24" customFormat="1" x14ac:dyDescent="0.25">
      <c r="A55" s="20">
        <v>43181</v>
      </c>
      <c r="B55" s="77">
        <v>43420</v>
      </c>
      <c r="C55" s="16" t="s">
        <v>1696</v>
      </c>
      <c r="D55" s="34" t="s">
        <v>156</v>
      </c>
      <c r="E55" s="34" t="s">
        <v>51</v>
      </c>
      <c r="F55" s="36">
        <v>10.79878305788572</v>
      </c>
      <c r="G55" s="36"/>
      <c r="H55" s="36"/>
      <c r="I55" s="36"/>
      <c r="J55" s="36">
        <v>10.79878305788572</v>
      </c>
      <c r="K55" s="36"/>
      <c r="L55" s="36"/>
      <c r="M55" s="36"/>
      <c r="N55" s="36">
        <v>10.79878305788572</v>
      </c>
      <c r="O55" s="36">
        <v>12</v>
      </c>
      <c r="P55" s="36"/>
      <c r="Q55" s="36"/>
      <c r="R55" s="36"/>
      <c r="S55" s="36">
        <v>12</v>
      </c>
      <c r="T55" s="36"/>
      <c r="U55" s="36"/>
      <c r="V55" s="36"/>
      <c r="W55" s="36">
        <v>12</v>
      </c>
      <c r="X55" s="36">
        <v>8</v>
      </c>
      <c r="Y55" s="93">
        <f>SUM(O55:P55)</f>
        <v>12</v>
      </c>
      <c r="Z55" s="93" t="str">
        <f>IF(OR(AND(Y55&gt;0,Y55&lt;=30),AND(O55&gt;0,O55&lt;=5),AND(P55&gt;0,P55&lt;=5)),"Yes","No")</f>
        <v>Yes</v>
      </c>
    </row>
    <row r="56" spans="1:26" s="24" customFormat="1" x14ac:dyDescent="0.25">
      <c r="A56" s="20">
        <v>43220</v>
      </c>
      <c r="B56" s="77">
        <v>43612</v>
      </c>
      <c r="C56" s="16" t="s">
        <v>1746</v>
      </c>
      <c r="D56" s="34" t="s">
        <v>191</v>
      </c>
      <c r="E56" s="34" t="s">
        <v>192</v>
      </c>
      <c r="F56" s="36">
        <v>13.288290173353811</v>
      </c>
      <c r="G56" s="36"/>
      <c r="H56" s="36"/>
      <c r="I56" s="36"/>
      <c r="J56" s="36"/>
      <c r="K56" s="36"/>
      <c r="L56" s="36"/>
      <c r="M56" s="36"/>
      <c r="N56" s="36">
        <v>13.288290173353811</v>
      </c>
      <c r="O56" s="36">
        <v>12</v>
      </c>
      <c r="P56" s="36"/>
      <c r="Q56" s="36"/>
      <c r="R56" s="36"/>
      <c r="S56" s="36"/>
      <c r="T56" s="36"/>
      <c r="U56" s="36"/>
      <c r="V56" s="36"/>
      <c r="W56" s="36">
        <v>12</v>
      </c>
      <c r="X56" s="36">
        <v>11</v>
      </c>
      <c r="Y56" s="23">
        <f>SUM(O56:P56)</f>
        <v>12</v>
      </c>
      <c r="Z56" s="23" t="str">
        <f>IF(OR(AND(Y56&gt;0,Y56&lt;=30),AND(O56&gt;0,O56&lt;=5),AND(P56&gt;0,P56&lt;=5)),"Yes","No")</f>
        <v>Yes</v>
      </c>
    </row>
    <row r="57" spans="1:26" s="24" customFormat="1" x14ac:dyDescent="0.25">
      <c r="A57" s="20">
        <v>43278</v>
      </c>
      <c r="B57" s="77">
        <v>43342</v>
      </c>
      <c r="C57" s="16" t="s">
        <v>1621</v>
      </c>
      <c r="D57" s="34" t="s">
        <v>336</v>
      </c>
      <c r="E57" s="34" t="s">
        <v>337</v>
      </c>
      <c r="F57" s="36">
        <v>9.1587656511168269</v>
      </c>
      <c r="G57" s="36"/>
      <c r="H57" s="36"/>
      <c r="I57" s="36"/>
      <c r="J57" s="36"/>
      <c r="K57" s="36"/>
      <c r="L57" s="36"/>
      <c r="M57" s="36"/>
      <c r="N57" s="36"/>
      <c r="O57" s="36">
        <v>12</v>
      </c>
      <c r="P57" s="36"/>
      <c r="Q57" s="36"/>
      <c r="R57" s="36"/>
      <c r="S57" s="36"/>
      <c r="T57" s="36"/>
      <c r="U57" s="36"/>
      <c r="V57" s="36"/>
      <c r="W57" s="36"/>
      <c r="X57" s="36">
        <v>15</v>
      </c>
      <c r="Y57" s="93">
        <f>SUM(O57:P57)</f>
        <v>12</v>
      </c>
      <c r="Z57" s="93" t="str">
        <f>IF(OR(AND(Y57&gt;0,Y57&lt;=30),AND(O57&gt;0,O57&lt;=5),AND(P57&gt;0,P57&lt;=5)),"Yes","No")</f>
        <v>Yes</v>
      </c>
    </row>
    <row r="58" spans="1:26" s="24" customFormat="1" x14ac:dyDescent="0.25">
      <c r="A58" s="20">
        <v>43287</v>
      </c>
      <c r="B58" s="77">
        <v>43336</v>
      </c>
      <c r="C58" s="16" t="s">
        <v>1728</v>
      </c>
      <c r="D58" s="34" t="s">
        <v>391</v>
      </c>
      <c r="E58" s="34" t="s">
        <v>249</v>
      </c>
      <c r="F58" s="36">
        <v>16.865318818210596</v>
      </c>
      <c r="G58" s="36"/>
      <c r="H58" s="36"/>
      <c r="I58" s="36"/>
      <c r="J58" s="36"/>
      <c r="K58" s="36"/>
      <c r="L58" s="36"/>
      <c r="M58" s="36"/>
      <c r="N58" s="36"/>
      <c r="O58" s="36">
        <v>12</v>
      </c>
      <c r="P58" s="36"/>
      <c r="Q58" s="36"/>
      <c r="R58" s="36"/>
      <c r="S58" s="36"/>
      <c r="T58" s="36"/>
      <c r="U58" s="36"/>
      <c r="V58" s="36"/>
      <c r="W58" s="36"/>
      <c r="X58" s="36">
        <v>21</v>
      </c>
      <c r="Y58" s="23">
        <f>SUM(O58:P58)</f>
        <v>12</v>
      </c>
      <c r="Z58" s="23" t="str">
        <f>IF(OR(AND(Y58&gt;0,Y58&lt;=30),AND(O58&gt;0,O58&lt;=5),AND(P58&gt;0,P58&lt;=5)),"Yes","No")</f>
        <v>Yes</v>
      </c>
    </row>
    <row r="59" spans="1:26" s="24" customFormat="1" x14ac:dyDescent="0.25">
      <c r="A59" s="20">
        <v>43301</v>
      </c>
      <c r="B59" s="77">
        <v>43340</v>
      </c>
      <c r="C59" s="16" t="s">
        <v>1619</v>
      </c>
      <c r="D59" s="34" t="s">
        <v>445</v>
      </c>
      <c r="E59" s="34" t="s">
        <v>446</v>
      </c>
      <c r="F59" s="36">
        <v>10.10434159936041</v>
      </c>
      <c r="G59" s="36"/>
      <c r="H59" s="36"/>
      <c r="I59" s="36"/>
      <c r="J59" s="36"/>
      <c r="K59" s="36"/>
      <c r="L59" s="36"/>
      <c r="M59" s="36"/>
      <c r="N59" s="36"/>
      <c r="O59" s="36">
        <v>12</v>
      </c>
      <c r="P59" s="36"/>
      <c r="Q59" s="36"/>
      <c r="R59" s="36"/>
      <c r="S59" s="36"/>
      <c r="T59" s="36"/>
      <c r="U59" s="36"/>
      <c r="V59" s="36"/>
      <c r="W59" s="36"/>
      <c r="X59" s="36">
        <v>17</v>
      </c>
      <c r="Y59" s="93">
        <f>SUM(O59:P59)</f>
        <v>12</v>
      </c>
      <c r="Z59" s="93" t="str">
        <f>IF(OR(AND(Y59&gt;0,Y59&lt;=30),AND(O59&gt;0,O59&lt;=5),AND(P59&gt;0,P59&lt;=5)),"Yes","No")</f>
        <v>Yes</v>
      </c>
    </row>
    <row r="60" spans="1:26" s="24" customFormat="1" x14ac:dyDescent="0.25">
      <c r="A60" s="20">
        <v>43300</v>
      </c>
      <c r="B60" s="77">
        <v>43356</v>
      </c>
      <c r="C60" s="16" t="s">
        <v>1731</v>
      </c>
      <c r="D60" s="34" t="s">
        <v>450</v>
      </c>
      <c r="E60" s="34" t="s">
        <v>451</v>
      </c>
      <c r="F60" s="36">
        <v>17.734917484238689</v>
      </c>
      <c r="G60" s="36"/>
      <c r="H60" s="36"/>
      <c r="I60" s="36"/>
      <c r="J60" s="36"/>
      <c r="K60" s="36"/>
      <c r="L60" s="36"/>
      <c r="M60" s="36"/>
      <c r="N60" s="36"/>
      <c r="O60" s="36">
        <v>11</v>
      </c>
      <c r="P60" s="36"/>
      <c r="Q60" s="36"/>
      <c r="R60" s="36"/>
      <c r="S60" s="36"/>
      <c r="T60" s="36"/>
      <c r="U60" s="36"/>
      <c r="V60" s="36"/>
      <c r="W60" s="36"/>
      <c r="X60" s="36">
        <v>7</v>
      </c>
      <c r="Y60" s="23">
        <f>SUM(O60:P60)</f>
        <v>11</v>
      </c>
      <c r="Z60" s="23" t="str">
        <f>IF(OR(AND(Y60&gt;0,Y60&lt;=30),AND(O60&gt;0,O60&lt;=5),AND(P60&gt;0,P60&lt;=5)),"Yes","No")</f>
        <v>Yes</v>
      </c>
    </row>
    <row r="61" spans="1:26" s="24" customFormat="1" x14ac:dyDescent="0.25">
      <c r="A61" s="20">
        <v>43221</v>
      </c>
      <c r="B61" s="77">
        <v>43404</v>
      </c>
      <c r="C61" s="16" t="s">
        <v>1763</v>
      </c>
      <c r="D61" s="34" t="s">
        <v>151</v>
      </c>
      <c r="E61" s="34" t="s">
        <v>18</v>
      </c>
      <c r="F61" s="36">
        <v>9.7505695355833648</v>
      </c>
      <c r="G61" s="36"/>
      <c r="H61" s="36"/>
      <c r="I61" s="36"/>
      <c r="J61" s="36"/>
      <c r="K61" s="36"/>
      <c r="L61" s="36"/>
      <c r="M61" s="36"/>
      <c r="N61" s="36"/>
      <c r="O61" s="36">
        <v>10</v>
      </c>
      <c r="P61" s="36"/>
      <c r="Q61" s="36"/>
      <c r="R61" s="36"/>
      <c r="S61" s="36"/>
      <c r="T61" s="36"/>
      <c r="U61" s="36"/>
      <c r="V61" s="36"/>
      <c r="W61" s="36"/>
      <c r="X61" s="36">
        <v>39</v>
      </c>
      <c r="Y61" s="93">
        <f>SUM(O61:P61)</f>
        <v>10</v>
      </c>
      <c r="Z61" s="93" t="str">
        <f>IF(OR(AND(Y61&gt;0,Y61&lt;=30),AND(O61&gt;0,O61&lt;=5),AND(P61&gt;0,P61&lt;=5)),"Yes","No")</f>
        <v>Yes</v>
      </c>
    </row>
    <row r="62" spans="1:26" s="24" customFormat="1" x14ac:dyDescent="0.25">
      <c r="A62" s="20">
        <v>43298</v>
      </c>
      <c r="B62" s="77">
        <v>43312</v>
      </c>
      <c r="C62" s="16" t="s">
        <v>1585</v>
      </c>
      <c r="D62" s="34" t="s">
        <v>431</v>
      </c>
      <c r="E62" s="34" t="s">
        <v>42</v>
      </c>
      <c r="F62" s="36">
        <v>0</v>
      </c>
      <c r="G62" s="36"/>
      <c r="H62" s="36"/>
      <c r="I62" s="36"/>
      <c r="J62" s="36"/>
      <c r="K62" s="36"/>
      <c r="L62" s="36"/>
      <c r="M62" s="36"/>
      <c r="N62" s="36"/>
      <c r="O62" s="36">
        <v>8</v>
      </c>
      <c r="P62" s="36"/>
      <c r="Q62" s="36"/>
      <c r="R62" s="36"/>
      <c r="S62" s="36"/>
      <c r="T62" s="36"/>
      <c r="U62" s="36"/>
      <c r="V62" s="36"/>
      <c r="W62" s="36"/>
      <c r="X62" s="36">
        <v>45</v>
      </c>
      <c r="Y62" s="23">
        <f>SUM(O62:P62)</f>
        <v>8</v>
      </c>
      <c r="Z62" s="23" t="str">
        <f>IF(OR(AND(Y62&gt;0,Y62&lt;=30),AND(O62&gt;0,O62&lt;=5),AND(P62&gt;0,P62&lt;=5)),"Yes","No")</f>
        <v>Yes</v>
      </c>
    </row>
    <row r="63" spans="1:26" s="24" customFormat="1" x14ac:dyDescent="0.25">
      <c r="A63" s="20">
        <v>43298</v>
      </c>
      <c r="B63" s="77">
        <v>43312</v>
      </c>
      <c r="C63" s="16" t="s">
        <v>1637</v>
      </c>
      <c r="D63" s="34" t="s">
        <v>431</v>
      </c>
      <c r="E63" s="34" t="s">
        <v>42</v>
      </c>
      <c r="F63" s="36">
        <v>0</v>
      </c>
      <c r="G63" s="36"/>
      <c r="H63" s="36"/>
      <c r="I63" s="36"/>
      <c r="J63" s="36"/>
      <c r="K63" s="36"/>
      <c r="L63" s="36"/>
      <c r="M63" s="36"/>
      <c r="N63" s="36"/>
      <c r="O63" s="36">
        <v>8</v>
      </c>
      <c r="P63" s="36"/>
      <c r="Q63" s="36"/>
      <c r="R63" s="36"/>
      <c r="S63" s="36"/>
      <c r="T63" s="36"/>
      <c r="U63" s="36"/>
      <c r="V63" s="36"/>
      <c r="W63" s="36"/>
      <c r="X63" s="36">
        <v>45</v>
      </c>
      <c r="Y63" s="93">
        <f>SUM(O63:P63)</f>
        <v>8</v>
      </c>
      <c r="Z63" s="93" t="str">
        <f>IF(OR(AND(Y63&gt;0,Y63&lt;=30),AND(O63&gt;0,O63&lt;=5),AND(P63&gt;0,P63&lt;=5)),"Yes","No")</f>
        <v>Yes</v>
      </c>
    </row>
    <row r="64" spans="1:26" x14ac:dyDescent="0.25">
      <c r="A64" s="20">
        <v>43298</v>
      </c>
      <c r="B64" s="77">
        <v>43312</v>
      </c>
      <c r="C64" s="16" t="s">
        <v>1650</v>
      </c>
      <c r="D64" s="34" t="s">
        <v>431</v>
      </c>
      <c r="E64" s="34" t="s">
        <v>42</v>
      </c>
      <c r="F64" s="36">
        <v>0</v>
      </c>
      <c r="G64" s="36"/>
      <c r="H64" s="36"/>
      <c r="I64" s="36"/>
      <c r="J64" s="36"/>
      <c r="K64" s="36"/>
      <c r="L64" s="36"/>
      <c r="M64" s="36"/>
      <c r="N64" s="36"/>
      <c r="O64" s="36">
        <v>8</v>
      </c>
      <c r="P64" s="36"/>
      <c r="Q64" s="36"/>
      <c r="R64" s="36"/>
      <c r="S64" s="36"/>
      <c r="T64" s="36"/>
      <c r="U64" s="36"/>
      <c r="V64" s="36"/>
      <c r="W64" s="36"/>
      <c r="X64" s="36">
        <v>45</v>
      </c>
      <c r="Y64" s="93">
        <f>SUM(O64:P64)</f>
        <v>8</v>
      </c>
      <c r="Z64" s="93" t="str">
        <f>IF(OR(AND(Y64&gt;0,Y64&lt;=30),AND(O64&gt;0,O64&lt;=5),AND(P64&gt;0,P64&lt;=5)),"Yes","No")</f>
        <v>Yes</v>
      </c>
    </row>
    <row r="65" spans="1:26" s="24" customFormat="1" x14ac:dyDescent="0.25">
      <c r="A65" s="20">
        <v>43298</v>
      </c>
      <c r="B65" s="77">
        <v>43312</v>
      </c>
      <c r="C65" s="16" t="s">
        <v>1659</v>
      </c>
      <c r="D65" s="34" t="s">
        <v>431</v>
      </c>
      <c r="E65" s="34" t="s">
        <v>42</v>
      </c>
      <c r="F65" s="36">
        <v>0</v>
      </c>
      <c r="G65" s="36"/>
      <c r="H65" s="36"/>
      <c r="I65" s="36"/>
      <c r="J65" s="36"/>
      <c r="K65" s="36"/>
      <c r="L65" s="36"/>
      <c r="M65" s="36"/>
      <c r="N65" s="36"/>
      <c r="O65" s="36">
        <v>8</v>
      </c>
      <c r="P65" s="36"/>
      <c r="Q65" s="36"/>
      <c r="R65" s="36"/>
      <c r="S65" s="36"/>
      <c r="T65" s="36"/>
      <c r="U65" s="36"/>
      <c r="V65" s="36"/>
      <c r="W65" s="36"/>
      <c r="X65" s="36">
        <v>45</v>
      </c>
      <c r="Y65" s="79">
        <f>SUM(O65:P65)</f>
        <v>8</v>
      </c>
      <c r="Z65" s="79" t="str">
        <f>IF(OR(AND(Y65&gt;0,Y65&lt;=30),AND(O65&gt;0,O65&lt;=5),AND(P65&gt;0,P65&lt;=5)),"Yes","No")</f>
        <v>Yes</v>
      </c>
    </row>
    <row r="66" spans="1:26" s="24" customFormat="1" x14ac:dyDescent="0.25">
      <c r="A66" s="20">
        <v>43054</v>
      </c>
      <c r="B66" s="77">
        <v>43357</v>
      </c>
      <c r="C66" s="16" t="s">
        <v>1700</v>
      </c>
      <c r="D66" s="34" t="s">
        <v>120</v>
      </c>
      <c r="E66" s="34" t="s">
        <v>51</v>
      </c>
      <c r="F66" s="36">
        <v>5.752617648177039</v>
      </c>
      <c r="G66" s="36"/>
      <c r="H66" s="36"/>
      <c r="I66" s="36"/>
      <c r="J66" s="36"/>
      <c r="K66" s="36"/>
      <c r="L66" s="36"/>
      <c r="M66" s="36"/>
      <c r="N66" s="36"/>
      <c r="O66" s="36">
        <v>6</v>
      </c>
      <c r="P66" s="36"/>
      <c r="Q66" s="36"/>
      <c r="R66" s="36"/>
      <c r="S66" s="36"/>
      <c r="T66" s="36"/>
      <c r="U66" s="36"/>
      <c r="V66" s="36"/>
      <c r="W66" s="36"/>
      <c r="X66" s="36">
        <v>9</v>
      </c>
      <c r="Y66" s="93">
        <f>SUM(O66:P66)</f>
        <v>6</v>
      </c>
      <c r="Z66" s="93" t="str">
        <f>IF(OR(AND(Y66&gt;0,Y66&lt;=30),AND(O66&gt;0,O66&lt;=5),AND(P66&gt;0,P66&lt;=5)),"Yes","No")</f>
        <v>Yes</v>
      </c>
    </row>
    <row r="67" spans="1:26" x14ac:dyDescent="0.25">
      <c r="A67" s="20">
        <v>43229</v>
      </c>
      <c r="B67" s="77">
        <v>43368</v>
      </c>
      <c r="C67" s="16" t="s">
        <v>1653</v>
      </c>
      <c r="D67" s="34" t="s">
        <v>129</v>
      </c>
      <c r="E67" s="34" t="s">
        <v>41</v>
      </c>
      <c r="F67" s="36">
        <v>3.0583813291342667</v>
      </c>
      <c r="G67" s="36"/>
      <c r="H67" s="36"/>
      <c r="I67" s="36"/>
      <c r="J67" s="36"/>
      <c r="K67" s="36"/>
      <c r="L67" s="36"/>
      <c r="M67" s="36"/>
      <c r="N67" s="36"/>
      <c r="O67" s="36">
        <v>4</v>
      </c>
      <c r="P67" s="36"/>
      <c r="Q67" s="36"/>
      <c r="R67" s="36"/>
      <c r="S67" s="36"/>
      <c r="T67" s="36"/>
      <c r="U67" s="36"/>
      <c r="V67" s="36"/>
      <c r="W67" s="36"/>
      <c r="X67" s="36">
        <v>24</v>
      </c>
      <c r="Y67" s="93">
        <f>SUM(O67:P67)</f>
        <v>4</v>
      </c>
      <c r="Z67" s="93" t="str">
        <f>IF(OR(AND(Y67&gt;0,Y67&lt;=30),AND(O67&gt;0,O67&lt;=5),AND(P67&gt;0,P67&lt;=5)),"Yes","No")</f>
        <v>Yes</v>
      </c>
    </row>
    <row r="68" spans="1:26" s="24" customFormat="1" x14ac:dyDescent="0.25">
      <c r="A68" s="20">
        <v>43255</v>
      </c>
      <c r="B68" s="77">
        <v>43388</v>
      </c>
      <c r="C68" s="16" t="s">
        <v>1706</v>
      </c>
      <c r="D68" s="34" t="s">
        <v>275</v>
      </c>
      <c r="E68" s="34" t="s">
        <v>32</v>
      </c>
      <c r="F68" s="36">
        <v>3.7226138562876687</v>
      </c>
      <c r="G68" s="36"/>
      <c r="H68" s="36"/>
      <c r="I68" s="36"/>
      <c r="J68" s="36"/>
      <c r="K68" s="36"/>
      <c r="L68" s="36"/>
      <c r="M68" s="36"/>
      <c r="N68" s="36"/>
      <c r="O68" s="36">
        <v>4</v>
      </c>
      <c r="P68" s="36"/>
      <c r="Q68" s="36"/>
      <c r="R68" s="36"/>
      <c r="S68" s="36"/>
      <c r="T68" s="36"/>
      <c r="U68" s="36"/>
      <c r="V68" s="36"/>
      <c r="W68" s="36"/>
      <c r="X68" s="36">
        <v>24</v>
      </c>
      <c r="Y68" s="23">
        <f>SUM(O68:P68)</f>
        <v>4</v>
      </c>
      <c r="Z68" s="23" t="str">
        <f>IF(OR(AND(Y68&gt;0,Y68&lt;=30),AND(O68&gt;0,O68&lt;=5),AND(P68&gt;0,P68&lt;=5)),"Yes","No")</f>
        <v>Yes</v>
      </c>
    </row>
    <row r="69" spans="1:26" s="24" customFormat="1" x14ac:dyDescent="0.25">
      <c r="A69" s="20">
        <v>43292</v>
      </c>
      <c r="B69" s="77">
        <v>43333</v>
      </c>
      <c r="C69" s="16" t="s">
        <v>1728</v>
      </c>
      <c r="D69" s="34" t="s">
        <v>416</v>
      </c>
      <c r="E69" s="34" t="s">
        <v>417</v>
      </c>
      <c r="F69" s="36">
        <v>6.7136620251351529</v>
      </c>
      <c r="G69" s="36"/>
      <c r="H69" s="36"/>
      <c r="I69" s="36"/>
      <c r="J69" s="36"/>
      <c r="K69" s="36"/>
      <c r="L69" s="36"/>
      <c r="M69" s="36"/>
      <c r="N69" s="36"/>
      <c r="O69" s="36">
        <v>4</v>
      </c>
      <c r="P69" s="36"/>
      <c r="Q69" s="36"/>
      <c r="R69" s="36"/>
      <c r="S69" s="36"/>
      <c r="T69" s="36"/>
      <c r="U69" s="36"/>
      <c r="V69" s="36"/>
      <c r="W69" s="36"/>
      <c r="X69" s="36">
        <v>24</v>
      </c>
      <c r="Y69" s="79">
        <f>SUM(O69:P69)</f>
        <v>4</v>
      </c>
      <c r="Z69" s="79" t="str">
        <f>IF(OR(AND(Y69&gt;0,Y69&lt;=30),AND(O69&gt;0,O69&lt;=5),AND(P69&gt;0,P69&lt;=5)),"Yes","No")</f>
        <v>Yes</v>
      </c>
    </row>
    <row r="70" spans="1:26" s="24" customFormat="1" x14ac:dyDescent="0.25">
      <c r="A70" s="20">
        <v>43286</v>
      </c>
      <c r="B70" s="77">
        <v>43336</v>
      </c>
      <c r="C70" s="16" t="s">
        <v>1600</v>
      </c>
      <c r="D70" s="34" t="s">
        <v>389</v>
      </c>
      <c r="E70" s="34" t="s">
        <v>304</v>
      </c>
      <c r="F70" s="36">
        <v>2.1035243236619654</v>
      </c>
      <c r="G70" s="36"/>
      <c r="H70" s="36"/>
      <c r="I70" s="36"/>
      <c r="J70" s="36"/>
      <c r="K70" s="36"/>
      <c r="L70" s="36"/>
      <c r="M70" s="36"/>
      <c r="N70" s="36"/>
      <c r="O70" s="36">
        <v>3</v>
      </c>
      <c r="P70" s="36"/>
      <c r="Q70" s="36"/>
      <c r="R70" s="36"/>
      <c r="S70" s="36"/>
      <c r="T70" s="36"/>
      <c r="U70" s="36"/>
      <c r="V70" s="36"/>
      <c r="W70" s="36"/>
      <c r="X70" s="36">
        <v>21</v>
      </c>
      <c r="Y70" s="79">
        <f>SUM(O70:P70)</f>
        <v>3</v>
      </c>
      <c r="Z70" s="79" t="str">
        <f>IF(OR(AND(Y70&gt;0,Y70&lt;=30),AND(O70&gt;0,O70&lt;=5),AND(P70&gt;0,P70&lt;=5)),"Yes","No")</f>
        <v>Yes</v>
      </c>
    </row>
    <row r="71" spans="1:26" s="24" customFormat="1" x14ac:dyDescent="0.25">
      <c r="A71" s="20">
        <v>43313</v>
      </c>
      <c r="B71" s="77">
        <v>43339</v>
      </c>
      <c r="C71" s="16" t="s">
        <v>1692</v>
      </c>
      <c r="D71" s="34" t="s">
        <v>530</v>
      </c>
      <c r="E71" s="34" t="s">
        <v>531</v>
      </c>
      <c r="F71" s="36">
        <v>3.8762062543472502</v>
      </c>
      <c r="G71" s="36"/>
      <c r="H71" s="36"/>
      <c r="I71" s="36"/>
      <c r="J71" s="36"/>
      <c r="K71" s="36"/>
      <c r="L71" s="36"/>
      <c r="M71" s="36"/>
      <c r="N71" s="36"/>
      <c r="O71" s="36">
        <v>3</v>
      </c>
      <c r="P71" s="36"/>
      <c r="Q71" s="36"/>
      <c r="R71" s="36"/>
      <c r="S71" s="36"/>
      <c r="T71" s="36"/>
      <c r="U71" s="36"/>
      <c r="V71" s="36"/>
      <c r="W71" s="36"/>
      <c r="X71" s="36">
        <v>18</v>
      </c>
      <c r="Y71" s="93">
        <f>SUM(O71:P71)</f>
        <v>3</v>
      </c>
      <c r="Z71" s="93" t="str">
        <f>IF(OR(AND(Y71&gt;0,Y71&lt;=30),AND(O71&gt;0,O71&lt;=5),AND(P71&gt;0,P71&lt;=5)),"Yes","No")</f>
        <v>Yes</v>
      </c>
    </row>
    <row r="72" spans="1:26" s="24" customFormat="1" x14ac:dyDescent="0.25">
      <c r="A72" s="20">
        <v>43301</v>
      </c>
      <c r="B72" s="77">
        <v>43340</v>
      </c>
      <c r="C72" s="16" t="s">
        <v>1730</v>
      </c>
      <c r="D72" s="34" t="s">
        <v>447</v>
      </c>
      <c r="E72" s="34" t="s">
        <v>448</v>
      </c>
      <c r="F72" s="36">
        <v>3.2245304516797617</v>
      </c>
      <c r="G72" s="36"/>
      <c r="H72" s="36"/>
      <c r="I72" s="36"/>
      <c r="J72" s="36"/>
      <c r="K72" s="36"/>
      <c r="L72" s="36"/>
      <c r="M72" s="36"/>
      <c r="N72" s="36"/>
      <c r="O72" s="36">
        <v>2</v>
      </c>
      <c r="P72" s="36"/>
      <c r="Q72" s="36"/>
      <c r="R72" s="36"/>
      <c r="S72" s="36"/>
      <c r="T72" s="36"/>
      <c r="U72" s="36"/>
      <c r="V72" s="36"/>
      <c r="W72" s="36"/>
      <c r="X72" s="36">
        <v>17</v>
      </c>
      <c r="Y72" s="79">
        <f>SUM(O72:P72)</f>
        <v>2</v>
      </c>
      <c r="Z72" s="79" t="str">
        <f>IF(OR(AND(Y72&gt;0,Y72&lt;=30),AND(O72&gt;0,O72&lt;=5),AND(P72&gt;0,P72&lt;=5)),"Yes","No")</f>
        <v>Yes</v>
      </c>
    </row>
    <row r="73" spans="1:26" s="24" customFormat="1" x14ac:dyDescent="0.25">
      <c r="A73" s="20">
        <v>43308</v>
      </c>
      <c r="B73" s="77">
        <v>43340</v>
      </c>
      <c r="C73" s="16" t="s">
        <v>1692</v>
      </c>
      <c r="D73" s="34" t="s">
        <v>483</v>
      </c>
      <c r="E73" s="34" t="s">
        <v>484</v>
      </c>
      <c r="F73" s="36">
        <v>2.5841375028981668</v>
      </c>
      <c r="G73" s="36"/>
      <c r="H73" s="36"/>
      <c r="I73" s="36"/>
      <c r="J73" s="36"/>
      <c r="K73" s="36"/>
      <c r="L73" s="36"/>
      <c r="M73" s="36"/>
      <c r="N73" s="36"/>
      <c r="O73" s="36">
        <v>2</v>
      </c>
      <c r="P73" s="36"/>
      <c r="Q73" s="36"/>
      <c r="R73" s="36"/>
      <c r="S73" s="36"/>
      <c r="T73" s="36"/>
      <c r="U73" s="36"/>
      <c r="V73" s="36"/>
      <c r="W73" s="36"/>
      <c r="X73" s="36">
        <v>17</v>
      </c>
      <c r="Y73" s="93">
        <f>SUM(O73:P73)</f>
        <v>2</v>
      </c>
      <c r="Z73" s="93" t="str">
        <f>IF(OR(AND(Y73&gt;0,Y73&lt;=30),AND(O73&gt;0,O73&lt;=5),AND(P73&gt;0,P73&lt;=5)),"Yes","No")</f>
        <v>Yes</v>
      </c>
    </row>
    <row r="74" spans="1:26" s="24" customFormat="1" x14ac:dyDescent="0.25">
      <c r="A74" s="20">
        <v>43329</v>
      </c>
      <c r="B74" s="77">
        <v>43350</v>
      </c>
      <c r="C74" s="16" t="s">
        <v>1603</v>
      </c>
      <c r="D74" s="34" t="s">
        <v>801</v>
      </c>
      <c r="E74" s="34" t="s">
        <v>802</v>
      </c>
      <c r="F74" s="36">
        <v>1.8358295161434299</v>
      </c>
      <c r="G74" s="36"/>
      <c r="H74" s="36"/>
      <c r="I74" s="36"/>
      <c r="J74" s="36"/>
      <c r="K74" s="36"/>
      <c r="L74" s="36"/>
      <c r="M74" s="36"/>
      <c r="N74" s="36"/>
      <c r="O74" s="36">
        <v>2</v>
      </c>
      <c r="P74" s="36"/>
      <c r="Q74" s="36"/>
      <c r="R74" s="36"/>
      <c r="S74" s="36"/>
      <c r="T74" s="36"/>
      <c r="U74" s="36"/>
      <c r="V74" s="36"/>
      <c r="W74" s="36"/>
      <c r="X74" s="36">
        <v>7</v>
      </c>
      <c r="Y74" s="93">
        <f>SUM(O74:P74)</f>
        <v>2</v>
      </c>
      <c r="Z74" s="93" t="str">
        <f>IF(OR(AND(Y74&gt;0,Y74&lt;=30),AND(O74&gt;0,O74&lt;=5),AND(P74&gt;0,P74&lt;=5)),"Yes","No")</f>
        <v>Yes</v>
      </c>
    </row>
    <row r="75" spans="1:26" s="24" customFormat="1" x14ac:dyDescent="0.25">
      <c r="A75" s="20">
        <v>43231</v>
      </c>
      <c r="B75" s="77">
        <v>43349</v>
      </c>
      <c r="C75" s="16" t="s">
        <v>1736</v>
      </c>
      <c r="D75" s="34" t="s">
        <v>141</v>
      </c>
      <c r="E75" s="34" t="s">
        <v>61</v>
      </c>
      <c r="F75" s="36">
        <v>1.0934359286030728</v>
      </c>
      <c r="G75" s="36"/>
      <c r="H75" s="36"/>
      <c r="I75" s="36"/>
      <c r="J75" s="36"/>
      <c r="K75" s="36"/>
      <c r="L75" s="36"/>
      <c r="M75" s="36"/>
      <c r="N75" s="36"/>
      <c r="O75" s="36">
        <v>1</v>
      </c>
      <c r="P75" s="36"/>
      <c r="Q75" s="36"/>
      <c r="R75" s="36"/>
      <c r="S75" s="36"/>
      <c r="T75" s="36"/>
      <c r="U75" s="36"/>
      <c r="V75" s="36"/>
      <c r="W75" s="36"/>
      <c r="X75" s="36">
        <v>17</v>
      </c>
      <c r="Y75" s="93">
        <f>SUM(O75:P75)</f>
        <v>1</v>
      </c>
      <c r="Z75" s="93" t="str">
        <f>IF(OR(AND(Y75&gt;0,Y75&lt;=30),AND(O75&gt;0,O75&lt;=5),AND(P75&gt;0,P75&lt;=5)),"Yes","No")</f>
        <v>Yes</v>
      </c>
    </row>
    <row r="76" spans="1:26" s="24" customFormat="1" x14ac:dyDescent="0.25">
      <c r="A76" s="20">
        <v>43308</v>
      </c>
      <c r="B76" s="77">
        <v>43340</v>
      </c>
      <c r="C76" s="16" t="s">
        <v>1602</v>
      </c>
      <c r="D76" s="34" t="s">
        <v>485</v>
      </c>
      <c r="E76" s="34" t="s">
        <v>486</v>
      </c>
      <c r="F76" s="36">
        <v>0.91791475807171496</v>
      </c>
      <c r="G76" s="36"/>
      <c r="H76" s="36"/>
      <c r="I76" s="36"/>
      <c r="J76" s="36"/>
      <c r="K76" s="36"/>
      <c r="L76" s="36"/>
      <c r="M76" s="36"/>
      <c r="N76" s="36"/>
      <c r="O76" s="36">
        <v>1</v>
      </c>
      <c r="P76" s="36"/>
      <c r="Q76" s="36"/>
      <c r="R76" s="36"/>
      <c r="S76" s="36"/>
      <c r="T76" s="36"/>
      <c r="U76" s="36"/>
      <c r="V76" s="36"/>
      <c r="W76" s="36"/>
      <c r="X76" s="36">
        <v>17</v>
      </c>
      <c r="Y76" s="23">
        <f>SUM(O76:P76)</f>
        <v>1</v>
      </c>
      <c r="Z76" s="23" t="str">
        <f>IF(OR(AND(Y76&gt;0,Y76&lt;=30),AND(O76&gt;0,O76&lt;=5),AND(P76&gt;0,P76&lt;=5)),"Yes","No")</f>
        <v>Yes</v>
      </c>
    </row>
    <row r="77" spans="1:26" s="24" customFormat="1" x14ac:dyDescent="0.25">
      <c r="A77" s="20">
        <v>43329</v>
      </c>
      <c r="B77" s="77">
        <v>43350</v>
      </c>
      <c r="C77" s="16" t="s">
        <v>1603</v>
      </c>
      <c r="D77" s="34" t="s">
        <v>806</v>
      </c>
      <c r="E77" s="34" t="s">
        <v>807</v>
      </c>
      <c r="F77" s="36">
        <v>0.91791475807171496</v>
      </c>
      <c r="G77" s="36"/>
      <c r="H77" s="36"/>
      <c r="I77" s="36"/>
      <c r="J77" s="36"/>
      <c r="K77" s="36"/>
      <c r="L77" s="36"/>
      <c r="M77" s="36"/>
      <c r="N77" s="36"/>
      <c r="O77" s="36">
        <v>1</v>
      </c>
      <c r="P77" s="36"/>
      <c r="Q77" s="36"/>
      <c r="R77" s="36"/>
      <c r="S77" s="36"/>
      <c r="T77" s="36"/>
      <c r="U77" s="36"/>
      <c r="V77" s="36"/>
      <c r="W77" s="36"/>
      <c r="X77" s="36">
        <v>7</v>
      </c>
      <c r="Y77" s="23">
        <f>SUM(O77:P77)</f>
        <v>1</v>
      </c>
      <c r="Z77" s="23" t="str">
        <f>IF(OR(AND(Y77&gt;0,Y77&lt;=30),AND(O77&gt;0,O77&lt;=5),AND(P77&gt;0,P77&lt;=5)),"Yes","No")</f>
        <v>Yes</v>
      </c>
    </row>
    <row r="78" spans="1:26" s="24" customFormat="1" x14ac:dyDescent="0.25">
      <c r="A78" s="20">
        <v>43262</v>
      </c>
      <c r="B78" s="77">
        <v>43369</v>
      </c>
      <c r="C78" s="16" t="s">
        <v>1597</v>
      </c>
      <c r="D78" s="34" t="s">
        <v>280</v>
      </c>
      <c r="E78" s="34" t="s">
        <v>35</v>
      </c>
      <c r="F78" s="36"/>
      <c r="G78" s="36">
        <v>245.3256397821803</v>
      </c>
      <c r="H78" s="36"/>
      <c r="I78" s="36">
        <v>122.66281989109015</v>
      </c>
      <c r="J78" s="36"/>
      <c r="K78" s="36"/>
      <c r="L78" s="36"/>
      <c r="M78" s="36"/>
      <c r="N78" s="36"/>
      <c r="O78" s="36"/>
      <c r="P78" s="36">
        <v>480</v>
      </c>
      <c r="Q78" s="36"/>
      <c r="R78" s="36">
        <v>240</v>
      </c>
      <c r="S78" s="36"/>
      <c r="T78" s="36"/>
      <c r="U78" s="36"/>
      <c r="V78" s="36"/>
      <c r="W78" s="36"/>
      <c r="X78" s="36"/>
      <c r="Y78" s="23">
        <f>SUM(O78:P78)</f>
        <v>480</v>
      </c>
      <c r="Z78" s="23" t="str">
        <f>IF(OR(AND(Y78&gt;0,Y78&lt;=30),AND(O78&gt;0,O78&lt;=5),AND(P78&gt;0,P78&lt;=5)),"Yes","No")</f>
        <v>No</v>
      </c>
    </row>
    <row r="79" spans="1:26" s="24" customFormat="1" x14ac:dyDescent="0.25">
      <c r="A79" s="20">
        <v>43223</v>
      </c>
      <c r="B79" s="77">
        <v>43419</v>
      </c>
      <c r="C79" s="16" t="s">
        <v>1578</v>
      </c>
      <c r="D79" s="34" t="s">
        <v>147</v>
      </c>
      <c r="E79" s="34" t="s">
        <v>14</v>
      </c>
      <c r="F79" s="36"/>
      <c r="G79" s="36">
        <v>680.28511652879979</v>
      </c>
      <c r="H79" s="36">
        <v>809.86323396285684</v>
      </c>
      <c r="I79" s="36">
        <v>809.86323396285684</v>
      </c>
      <c r="J79" s="36">
        <v>809.86323396285684</v>
      </c>
      <c r="K79" s="36">
        <v>453.52341101919978</v>
      </c>
      <c r="L79" s="36"/>
      <c r="M79" s="36"/>
      <c r="N79" s="36"/>
      <c r="O79" s="36"/>
      <c r="P79" s="36">
        <v>420</v>
      </c>
      <c r="Q79" s="36">
        <v>500</v>
      </c>
      <c r="R79" s="36">
        <v>500</v>
      </c>
      <c r="S79" s="36">
        <v>500</v>
      </c>
      <c r="T79" s="36">
        <v>280</v>
      </c>
      <c r="U79" s="36"/>
      <c r="V79" s="36"/>
      <c r="W79" s="36"/>
      <c r="X79" s="36"/>
      <c r="Y79" s="23">
        <f>SUM(O79:P79)</f>
        <v>420</v>
      </c>
      <c r="Z79" s="23" t="str">
        <f>IF(OR(AND(Y79&gt;0,Y79&lt;=30),AND(O79&gt;0,O79&lt;=5),AND(P79&gt;0,P79&lt;=5)),"Yes","No")</f>
        <v>No</v>
      </c>
    </row>
    <row r="80" spans="1:26" s="24" customFormat="1" x14ac:dyDescent="0.25">
      <c r="A80" s="20">
        <v>43256</v>
      </c>
      <c r="B80" s="77">
        <v>43343</v>
      </c>
      <c r="C80" s="16" t="s">
        <v>1613</v>
      </c>
      <c r="D80" s="34" t="s">
        <v>273</v>
      </c>
      <c r="E80" s="34" t="s">
        <v>274</v>
      </c>
      <c r="F80" s="36"/>
      <c r="G80" s="36">
        <v>239.97101570575245</v>
      </c>
      <c r="H80" s="36"/>
      <c r="I80" s="36"/>
      <c r="J80" s="36"/>
      <c r="K80" s="36"/>
      <c r="L80" s="36"/>
      <c r="M80" s="36"/>
      <c r="N80" s="36"/>
      <c r="O80" s="36"/>
      <c r="P80" s="36">
        <v>408</v>
      </c>
      <c r="Q80" s="36"/>
      <c r="R80" s="36"/>
      <c r="S80" s="36"/>
      <c r="T80" s="36"/>
      <c r="U80" s="36"/>
      <c r="V80" s="36"/>
      <c r="W80" s="36"/>
      <c r="X80" s="36"/>
      <c r="Y80" s="93">
        <f>SUM(O80:P80)</f>
        <v>408</v>
      </c>
      <c r="Z80" s="93" t="str">
        <f>IF(OR(AND(Y80&gt;0,Y80&lt;=30),AND(O80&gt;0,O80&lt;=5),AND(P80&gt;0,P80&lt;=5)),"Yes","No")</f>
        <v>No</v>
      </c>
    </row>
    <row r="81" spans="1:26" x14ac:dyDescent="0.25">
      <c r="A81" s="20">
        <v>43227</v>
      </c>
      <c r="B81" s="77">
        <v>43369</v>
      </c>
      <c r="C81" s="16" t="s">
        <v>1636</v>
      </c>
      <c r="D81" s="34" t="s">
        <v>131</v>
      </c>
      <c r="E81" s="34" t="s">
        <v>132</v>
      </c>
      <c r="F81" s="36"/>
      <c r="G81" s="36">
        <v>185.29357784865584</v>
      </c>
      <c r="H81" s="36"/>
      <c r="I81" s="36"/>
      <c r="J81" s="36">
        <v>185.29357784865584</v>
      </c>
      <c r="K81" s="36"/>
      <c r="L81" s="36"/>
      <c r="M81" s="36"/>
      <c r="N81" s="36"/>
      <c r="O81" s="36"/>
      <c r="P81" s="36">
        <v>300</v>
      </c>
      <c r="Q81" s="36"/>
      <c r="R81" s="36"/>
      <c r="S81" s="36">
        <v>300</v>
      </c>
      <c r="T81" s="36"/>
      <c r="U81" s="36"/>
      <c r="V81" s="36"/>
      <c r="W81" s="36"/>
      <c r="X81" s="36"/>
      <c r="Y81" s="23">
        <f>SUM(O81:P81)</f>
        <v>300</v>
      </c>
      <c r="Z81" s="23" t="str">
        <f>IF(OR(AND(Y81&gt;0,Y81&lt;=30),AND(O81&gt;0,O81&lt;=5),AND(P81&gt;0,P81&lt;=5)),"Yes","No")</f>
        <v>No</v>
      </c>
    </row>
    <row r="82" spans="1:26" x14ac:dyDescent="0.25">
      <c r="A82" s="20">
        <v>43328</v>
      </c>
      <c r="B82" s="77">
        <v>43553</v>
      </c>
      <c r="C82" s="16" t="s">
        <v>1575</v>
      </c>
      <c r="D82" s="34" t="s">
        <v>795</v>
      </c>
      <c r="E82" s="34" t="s">
        <v>1223</v>
      </c>
      <c r="F82" s="36"/>
      <c r="G82" s="36">
        <v>246.6304472396296</v>
      </c>
      <c r="H82" s="36">
        <v>246.6304472396296</v>
      </c>
      <c r="I82" s="36">
        <v>246.6304472396296</v>
      </c>
      <c r="J82" s="36">
        <v>246.6304472396296</v>
      </c>
      <c r="K82" s="36">
        <v>246.6304472396296</v>
      </c>
      <c r="L82" s="36">
        <v>246.6304472396296</v>
      </c>
      <c r="M82" s="36">
        <v>246.6304472396296</v>
      </c>
      <c r="N82" s="36">
        <v>246.6304472396296</v>
      </c>
      <c r="O82" s="36"/>
      <c r="P82" s="36">
        <v>260</v>
      </c>
      <c r="Q82" s="36">
        <v>260</v>
      </c>
      <c r="R82" s="36">
        <v>260</v>
      </c>
      <c r="S82" s="36">
        <v>260</v>
      </c>
      <c r="T82" s="36">
        <v>260</v>
      </c>
      <c r="U82" s="36">
        <v>260</v>
      </c>
      <c r="V82" s="36">
        <v>260</v>
      </c>
      <c r="W82" s="36">
        <v>260</v>
      </c>
      <c r="X82" s="36"/>
      <c r="Y82" s="93">
        <f>SUM(O82:P82)</f>
        <v>260</v>
      </c>
      <c r="Z82" s="93" t="str">
        <f>IF(OR(AND(Y82&gt;0,Y82&lt;=30),AND(O82&gt;0,O82&lt;=5),AND(P82&gt;0,P82&lt;=5)),"Yes","No")</f>
        <v>No</v>
      </c>
    </row>
    <row r="83" spans="1:26" s="24" customFormat="1" x14ac:dyDescent="0.25">
      <c r="A83" s="20">
        <v>43284</v>
      </c>
      <c r="B83" s="77">
        <v>43404</v>
      </c>
      <c r="C83" s="16" t="s">
        <v>1611</v>
      </c>
      <c r="D83" s="34" t="s">
        <v>384</v>
      </c>
      <c r="E83" s="34" t="s">
        <v>385</v>
      </c>
      <c r="F83" s="36"/>
      <c r="G83" s="36">
        <v>154.41131487387989</v>
      </c>
      <c r="H83" s="36"/>
      <c r="I83" s="36"/>
      <c r="J83" s="36">
        <v>154.41131487387989</v>
      </c>
      <c r="K83" s="36"/>
      <c r="L83" s="36"/>
      <c r="M83" s="36"/>
      <c r="N83" s="36">
        <v>308.82262974775978</v>
      </c>
      <c r="O83" s="36"/>
      <c r="P83" s="36">
        <v>250</v>
      </c>
      <c r="Q83" s="36"/>
      <c r="R83" s="36"/>
      <c r="S83" s="36">
        <v>250</v>
      </c>
      <c r="T83" s="36"/>
      <c r="U83" s="36"/>
      <c r="V83" s="36"/>
      <c r="W83" s="36">
        <v>500</v>
      </c>
      <c r="X83" s="36"/>
      <c r="Y83" s="93">
        <f>SUM(O83:P83)</f>
        <v>250</v>
      </c>
      <c r="Z83" s="93" t="str">
        <f>IF(OR(AND(Y83&gt;0,Y83&lt;=30),AND(O83&gt;0,O83&lt;=5),AND(P83&gt;0,P83&lt;=5)),"Yes","No")</f>
        <v>No</v>
      </c>
    </row>
    <row r="84" spans="1:26" s="24" customFormat="1" x14ac:dyDescent="0.25">
      <c r="A84" s="20">
        <v>43237</v>
      </c>
      <c r="B84" s="77">
        <v>43357</v>
      </c>
      <c r="C84" s="16" t="s">
        <v>1694</v>
      </c>
      <c r="D84" s="34" t="s">
        <v>244</v>
      </c>
      <c r="E84" s="34" t="s">
        <v>25</v>
      </c>
      <c r="F84" s="36"/>
      <c r="G84" s="36">
        <v>246.26466439590951</v>
      </c>
      <c r="H84" s="36"/>
      <c r="I84" s="36"/>
      <c r="J84" s="36"/>
      <c r="K84" s="36"/>
      <c r="L84" s="36"/>
      <c r="M84" s="36"/>
      <c r="N84" s="36"/>
      <c r="O84" s="36"/>
      <c r="P84" s="36">
        <v>210</v>
      </c>
      <c r="Q84" s="36"/>
      <c r="R84" s="36"/>
      <c r="S84" s="36"/>
      <c r="T84" s="36"/>
      <c r="U84" s="36"/>
      <c r="V84" s="36"/>
      <c r="W84" s="36"/>
      <c r="X84" s="36"/>
      <c r="Y84" s="93">
        <f>SUM(O84:P84)</f>
        <v>210</v>
      </c>
      <c r="Z84" s="93" t="str">
        <f>IF(OR(AND(Y84&gt;0,Y84&lt;=30),AND(O84&gt;0,O84&lt;=5),AND(P84&gt;0,P84&lt;=5)),"Yes","No")</f>
        <v>No</v>
      </c>
    </row>
    <row r="85" spans="1:26" s="24" customFormat="1" x14ac:dyDescent="0.25">
      <c r="A85" s="20">
        <v>43234</v>
      </c>
      <c r="B85" s="77">
        <v>43440</v>
      </c>
      <c r="C85" s="16" t="s">
        <v>1693</v>
      </c>
      <c r="D85" s="34" t="s">
        <v>165</v>
      </c>
      <c r="E85" s="34" t="s">
        <v>47</v>
      </c>
      <c r="F85" s="36"/>
      <c r="G85" s="36">
        <v>117.26888780757596</v>
      </c>
      <c r="H85" s="36"/>
      <c r="I85" s="36"/>
      <c r="J85" s="36"/>
      <c r="K85" s="36"/>
      <c r="L85" s="36"/>
      <c r="M85" s="36"/>
      <c r="N85" s="36"/>
      <c r="O85" s="36"/>
      <c r="P85" s="36">
        <v>100</v>
      </c>
      <c r="Q85" s="36"/>
      <c r="R85" s="36"/>
      <c r="S85" s="36"/>
      <c r="T85" s="36"/>
      <c r="U85" s="36"/>
      <c r="V85" s="36"/>
      <c r="W85" s="36"/>
      <c r="X85" s="36"/>
      <c r="Y85" s="79">
        <f>SUM(O85:P85)</f>
        <v>100</v>
      </c>
      <c r="Z85" s="79" t="str">
        <f>IF(OR(AND(Y85&gt;0,Y85&lt;=30),AND(O85&gt;0,O85&lt;=5),AND(P85&gt;0,P85&lt;=5)),"Yes","No")</f>
        <v>No</v>
      </c>
    </row>
    <row r="86" spans="1:26" s="24" customFormat="1" x14ac:dyDescent="0.25">
      <c r="A86" s="20">
        <v>43251</v>
      </c>
      <c r="B86" s="77">
        <v>43363</v>
      </c>
      <c r="C86" s="16" t="s">
        <v>1664</v>
      </c>
      <c r="D86" s="34" t="s">
        <v>259</v>
      </c>
      <c r="E86" s="34" t="s">
        <v>37</v>
      </c>
      <c r="F86" s="36"/>
      <c r="G86" s="36">
        <v>78.255690774385187</v>
      </c>
      <c r="H86" s="36"/>
      <c r="I86" s="36"/>
      <c r="J86" s="36"/>
      <c r="K86" s="36"/>
      <c r="L86" s="36"/>
      <c r="M86" s="36"/>
      <c r="N86" s="36"/>
      <c r="O86" s="36"/>
      <c r="P86" s="36">
        <v>72</v>
      </c>
      <c r="Q86" s="36"/>
      <c r="R86" s="36"/>
      <c r="S86" s="36"/>
      <c r="T86" s="36"/>
      <c r="U86" s="36"/>
      <c r="V86" s="36"/>
      <c r="W86" s="36"/>
      <c r="X86" s="36"/>
      <c r="Y86" s="93">
        <f>SUM(O86:P86)</f>
        <v>72</v>
      </c>
      <c r="Z86" s="93" t="str">
        <f>IF(OR(AND(Y86&gt;0,Y86&lt;=30),AND(O86&gt;0,O86&lt;=5),AND(P86&gt;0,P86&lt;=5)),"Yes","No")</f>
        <v>No</v>
      </c>
    </row>
    <row r="87" spans="1:26" s="24" customFormat="1" x14ac:dyDescent="0.25">
      <c r="A87" s="20">
        <v>43278</v>
      </c>
      <c r="B87" s="77">
        <v>43371</v>
      </c>
      <c r="C87" s="16" t="s">
        <v>1584</v>
      </c>
      <c r="D87" s="34" t="s">
        <v>362</v>
      </c>
      <c r="E87" s="34" t="s">
        <v>254</v>
      </c>
      <c r="F87" s="36"/>
      <c r="G87" s="36">
        <v>27.897766140442886</v>
      </c>
      <c r="H87" s="36"/>
      <c r="I87" s="36">
        <v>32.361408722913751</v>
      </c>
      <c r="J87" s="36"/>
      <c r="K87" s="36"/>
      <c r="L87" s="36"/>
      <c r="M87" s="36"/>
      <c r="N87" s="36"/>
      <c r="O87" s="36"/>
      <c r="P87" s="36">
        <v>50</v>
      </c>
      <c r="Q87" s="36"/>
      <c r="R87" s="36">
        <v>58</v>
      </c>
      <c r="S87" s="36"/>
      <c r="T87" s="36"/>
      <c r="U87" s="36"/>
      <c r="V87" s="36"/>
      <c r="W87" s="36"/>
      <c r="X87" s="36"/>
      <c r="Y87" s="23">
        <f>SUM(O87:P87)</f>
        <v>50</v>
      </c>
      <c r="Z87" s="23" t="str">
        <f>IF(OR(AND(Y87&gt;0,Y87&lt;=30),AND(O87&gt;0,O87&lt;=5),AND(P87&gt;0,P87&lt;=5)),"Yes","No")</f>
        <v>No</v>
      </c>
    </row>
    <row r="88" spans="1:26" s="24" customFormat="1" x14ac:dyDescent="0.25">
      <c r="A88" s="20">
        <v>43266</v>
      </c>
      <c r="B88" s="77">
        <v>43350</v>
      </c>
      <c r="C88" s="16" t="s">
        <v>1683</v>
      </c>
      <c r="D88" s="34" t="s">
        <v>302</v>
      </c>
      <c r="E88" s="34" t="s">
        <v>55</v>
      </c>
      <c r="F88" s="36"/>
      <c r="G88" s="36">
        <v>60.281376608099833</v>
      </c>
      <c r="H88" s="36"/>
      <c r="I88" s="36"/>
      <c r="J88" s="36"/>
      <c r="K88" s="36"/>
      <c r="L88" s="36"/>
      <c r="M88" s="36"/>
      <c r="N88" s="36"/>
      <c r="O88" s="36"/>
      <c r="P88" s="36">
        <v>50</v>
      </c>
      <c r="Q88" s="36"/>
      <c r="R88" s="36"/>
      <c r="S88" s="36"/>
      <c r="T88" s="36"/>
      <c r="U88" s="36"/>
      <c r="V88" s="36"/>
      <c r="W88" s="36"/>
      <c r="X88" s="36"/>
      <c r="Y88" s="23">
        <f>SUM(O88:P88)</f>
        <v>50</v>
      </c>
      <c r="Z88" s="23" t="str">
        <f>IF(OR(AND(Y88&gt;0,Y88&lt;=30),AND(O88&gt;0,O88&lt;=5),AND(P88&gt;0,P88&lt;=5)),"Yes","No")</f>
        <v>No</v>
      </c>
    </row>
    <row r="89" spans="1:26" x14ac:dyDescent="0.25">
      <c r="A89" s="20">
        <v>43328</v>
      </c>
      <c r="B89" s="77">
        <v>43553</v>
      </c>
      <c r="C89" s="16" t="s">
        <v>1577</v>
      </c>
      <c r="D89" s="34" t="s">
        <v>796</v>
      </c>
      <c r="E89" s="34" t="s">
        <v>1223</v>
      </c>
      <c r="F89" s="36"/>
      <c r="G89" s="36">
        <v>64.789058717028539</v>
      </c>
      <c r="H89" s="36">
        <v>64.789058717028539</v>
      </c>
      <c r="I89" s="36">
        <v>64.789058717028539</v>
      </c>
      <c r="J89" s="36">
        <v>64.789058717028539</v>
      </c>
      <c r="K89" s="36">
        <v>64.789058717028539</v>
      </c>
      <c r="L89" s="36">
        <v>64.789058717028539</v>
      </c>
      <c r="M89" s="36">
        <v>64.789058717028539</v>
      </c>
      <c r="N89" s="36">
        <v>64.789058717028539</v>
      </c>
      <c r="O89" s="36"/>
      <c r="P89" s="36">
        <v>40</v>
      </c>
      <c r="Q89" s="36">
        <v>40</v>
      </c>
      <c r="R89" s="36">
        <v>40</v>
      </c>
      <c r="S89" s="36">
        <v>40</v>
      </c>
      <c r="T89" s="36">
        <v>40</v>
      </c>
      <c r="U89" s="36">
        <v>40</v>
      </c>
      <c r="V89" s="36">
        <v>40</v>
      </c>
      <c r="W89" s="36">
        <v>40</v>
      </c>
      <c r="X89" s="36"/>
      <c r="Y89" s="23">
        <f>SUM(O89:P89)</f>
        <v>40</v>
      </c>
      <c r="Z89" s="23" t="str">
        <f>IF(OR(AND(Y89&gt;0,Y89&lt;=30),AND(O89&gt;0,O89&lt;=5),AND(P89&gt;0,P89&lt;=5)),"Yes","No")</f>
        <v>No</v>
      </c>
    </row>
    <row r="90" spans="1:26" s="24" customFormat="1" x14ac:dyDescent="0.25">
      <c r="A90" s="20">
        <v>43348</v>
      </c>
      <c r="B90" s="77">
        <v>43355</v>
      </c>
      <c r="C90" s="16" t="s">
        <v>1576</v>
      </c>
      <c r="D90" s="34" t="s">
        <v>1225</v>
      </c>
      <c r="E90" s="34" t="s">
        <v>14</v>
      </c>
      <c r="F90" s="36"/>
      <c r="G90" s="36">
        <v>21.580095890399733</v>
      </c>
      <c r="H90" s="36"/>
      <c r="I90" s="36"/>
      <c r="J90" s="36"/>
      <c r="K90" s="36"/>
      <c r="L90" s="36"/>
      <c r="M90" s="36"/>
      <c r="N90" s="36"/>
      <c r="O90" s="36"/>
      <c r="P90" s="36">
        <v>18</v>
      </c>
      <c r="Q90" s="36"/>
      <c r="R90" s="36"/>
      <c r="S90" s="36"/>
      <c r="T90" s="36"/>
      <c r="U90" s="36"/>
      <c r="V90" s="36"/>
      <c r="W90" s="36"/>
      <c r="X90" s="36"/>
      <c r="Y90" s="93">
        <f>SUM(O90:P90)</f>
        <v>18</v>
      </c>
      <c r="Z90" s="93" t="str">
        <f>IF(OR(AND(Y90&gt;0,Y90&lt;=30),AND(O90&gt;0,O90&lt;=5),AND(P90&gt;0,P90&lt;=5)),"Yes","No")</f>
        <v>Yes</v>
      </c>
    </row>
    <row r="91" spans="1:26" s="24" customFormat="1" x14ac:dyDescent="0.25">
      <c r="A91" s="20">
        <v>43348</v>
      </c>
      <c r="B91" s="77">
        <v>43355</v>
      </c>
      <c r="C91" s="16" t="s">
        <v>1578</v>
      </c>
      <c r="D91" s="34" t="s">
        <v>1225</v>
      </c>
      <c r="E91" s="34" t="s">
        <v>14</v>
      </c>
      <c r="F91" s="36"/>
      <c r="G91" s="36">
        <v>33.534643545532369</v>
      </c>
      <c r="H91" s="36"/>
      <c r="I91" s="36"/>
      <c r="J91" s="36"/>
      <c r="K91" s="36"/>
      <c r="L91" s="36"/>
      <c r="M91" s="36"/>
      <c r="N91" s="36"/>
      <c r="O91" s="36"/>
      <c r="P91" s="36">
        <v>18</v>
      </c>
      <c r="Q91" s="36"/>
      <c r="R91" s="36"/>
      <c r="S91" s="36"/>
      <c r="T91" s="36"/>
      <c r="U91" s="36"/>
      <c r="V91" s="36"/>
      <c r="W91" s="36"/>
      <c r="X91" s="36"/>
      <c r="Y91" s="93">
        <f>SUM(O91:P91)</f>
        <v>18</v>
      </c>
      <c r="Z91" s="93" t="str">
        <f>IF(OR(AND(Y91&gt;0,Y91&lt;=30),AND(O91&gt;0,O91&lt;=5),AND(P91&gt;0,P91&lt;=5)),"Yes","No")</f>
        <v>Yes</v>
      </c>
    </row>
    <row r="92" spans="1:26" s="24" customFormat="1" x14ac:dyDescent="0.25">
      <c r="A92" s="20">
        <v>43325</v>
      </c>
      <c r="B92" s="77">
        <v>43353</v>
      </c>
      <c r="C92" s="16" t="s">
        <v>1682</v>
      </c>
      <c r="D92" s="34" t="s">
        <v>760</v>
      </c>
      <c r="E92" s="34" t="s">
        <v>93</v>
      </c>
      <c r="F92" s="36"/>
      <c r="G92" s="36">
        <v>12.746713186830927</v>
      </c>
      <c r="H92" s="36"/>
      <c r="I92" s="36"/>
      <c r="J92" s="36"/>
      <c r="K92" s="36"/>
      <c r="L92" s="36"/>
      <c r="M92" s="36"/>
      <c r="N92" s="36"/>
      <c r="O92" s="36"/>
      <c r="P92" s="36">
        <v>12</v>
      </c>
      <c r="Q92" s="36"/>
      <c r="R92" s="36"/>
      <c r="S92" s="36"/>
      <c r="T92" s="36"/>
      <c r="U92" s="36"/>
      <c r="V92" s="36"/>
      <c r="W92" s="36"/>
      <c r="X92" s="36"/>
      <c r="Y92" s="93">
        <f>SUM(O92:P92)</f>
        <v>12</v>
      </c>
      <c r="Z92" s="93" t="str">
        <f>IF(OR(AND(Y92&gt;0,Y92&lt;=30),AND(O92&gt;0,O92&lt;=5),AND(P92&gt;0,P92&lt;=5)),"Yes","No")</f>
        <v>Yes</v>
      </c>
    </row>
    <row r="93" spans="1:26" x14ac:dyDescent="0.25">
      <c r="A93" s="20">
        <v>43336</v>
      </c>
      <c r="B93" s="77">
        <v>43357</v>
      </c>
      <c r="C93" s="16" t="s">
        <v>1633</v>
      </c>
      <c r="D93" s="34" t="s">
        <v>1116</v>
      </c>
      <c r="E93" s="34" t="s">
        <v>1103</v>
      </c>
      <c r="F93" s="36"/>
      <c r="G93" s="36">
        <v>2.882587186331476</v>
      </c>
      <c r="H93" s="36"/>
      <c r="I93" s="36"/>
      <c r="J93" s="36"/>
      <c r="K93" s="36"/>
      <c r="L93" s="36"/>
      <c r="M93" s="36"/>
      <c r="N93" s="36"/>
      <c r="O93" s="36"/>
      <c r="P93" s="36">
        <v>3</v>
      </c>
      <c r="Q93" s="36"/>
      <c r="R93" s="36"/>
      <c r="S93" s="36"/>
      <c r="T93" s="36"/>
      <c r="U93" s="36"/>
      <c r="V93" s="36"/>
      <c r="W93" s="36"/>
      <c r="X93" s="36"/>
      <c r="Y93" s="23">
        <f>SUM(O93:P93)</f>
        <v>3</v>
      </c>
      <c r="Z93" s="23" t="str">
        <f>IF(OR(AND(Y93&gt;0,Y93&lt;=30),AND(O93&gt;0,O93&lt;=5),AND(P93&gt;0,P93&lt;=5)),"Yes","No")</f>
        <v>Yes</v>
      </c>
    </row>
    <row r="94" spans="1:26" s="24" customFormat="1" x14ac:dyDescent="0.25">
      <c r="A94" s="20">
        <v>43297</v>
      </c>
      <c r="B94" s="77">
        <v>43364</v>
      </c>
      <c r="C94" s="16" t="s">
        <v>1761</v>
      </c>
      <c r="D94" s="34" t="s">
        <v>434</v>
      </c>
      <c r="E94" s="34" t="s">
        <v>51</v>
      </c>
      <c r="F94" s="36"/>
      <c r="G94" s="36">
        <v>2.0396488121466656</v>
      </c>
      <c r="H94" s="36"/>
      <c r="I94" s="36"/>
      <c r="J94" s="36"/>
      <c r="K94" s="36"/>
      <c r="L94" s="36"/>
      <c r="M94" s="36"/>
      <c r="N94" s="36"/>
      <c r="O94" s="36"/>
      <c r="P94" s="36">
        <v>2</v>
      </c>
      <c r="Q94" s="36"/>
      <c r="R94" s="36"/>
      <c r="S94" s="36"/>
      <c r="T94" s="36"/>
      <c r="U94" s="36"/>
      <c r="V94" s="36"/>
      <c r="W94" s="36"/>
      <c r="X94" s="36"/>
      <c r="Y94" s="79">
        <f>SUM(O94:P94)</f>
        <v>2</v>
      </c>
      <c r="Z94" s="79" t="str">
        <f>IF(OR(AND(Y94&gt;0,Y94&lt;=30),AND(O94&gt;0,O94&lt;=5),AND(P94&gt;0,P94&lt;=5)),"Yes","No")</f>
        <v>Yes</v>
      </c>
    </row>
    <row r="95" spans="1:26" s="24" customFormat="1" x14ac:dyDescent="0.25">
      <c r="A95" s="20">
        <v>43308</v>
      </c>
      <c r="B95" s="77">
        <v>43355</v>
      </c>
      <c r="C95" s="16" t="s">
        <v>1730</v>
      </c>
      <c r="D95" s="34" t="s">
        <v>487</v>
      </c>
      <c r="E95" s="34" t="s">
        <v>488</v>
      </c>
      <c r="F95" s="36"/>
      <c r="G95" s="36">
        <v>3.2245304516797617</v>
      </c>
      <c r="H95" s="36"/>
      <c r="I95" s="36"/>
      <c r="J95" s="36"/>
      <c r="K95" s="36"/>
      <c r="L95" s="36"/>
      <c r="M95" s="36"/>
      <c r="N95" s="36"/>
      <c r="O95" s="36"/>
      <c r="P95" s="36">
        <v>2</v>
      </c>
      <c r="Q95" s="36"/>
      <c r="R95" s="36"/>
      <c r="S95" s="36"/>
      <c r="T95" s="36"/>
      <c r="U95" s="36"/>
      <c r="V95" s="36"/>
      <c r="W95" s="36"/>
      <c r="X95" s="36"/>
      <c r="Y95" s="93">
        <f>SUM(O95:P95)</f>
        <v>2</v>
      </c>
      <c r="Z95" s="93" t="str">
        <f>IF(OR(AND(Y95&gt;0,Y95&lt;=30),AND(O95&gt;0,O95&lt;=5),AND(P95&gt;0,P95&lt;=5)),"Yes","No")</f>
        <v>Yes</v>
      </c>
    </row>
    <row r="96" spans="1:26" s="24" customFormat="1" x14ac:dyDescent="0.25">
      <c r="A96" s="20">
        <v>43335</v>
      </c>
      <c r="B96" s="77">
        <v>43448</v>
      </c>
      <c r="C96" s="16" t="s">
        <v>1641</v>
      </c>
      <c r="D96" s="34" t="s">
        <v>1111</v>
      </c>
      <c r="E96" s="34" t="s">
        <v>1112</v>
      </c>
      <c r="F96" s="36"/>
      <c r="G96" s="36">
        <v>1.1668654696185243</v>
      </c>
      <c r="H96" s="36"/>
      <c r="I96" s="36"/>
      <c r="J96" s="36"/>
      <c r="K96" s="36"/>
      <c r="L96" s="36"/>
      <c r="M96" s="36"/>
      <c r="N96" s="36"/>
      <c r="O96" s="36"/>
      <c r="P96" s="36">
        <v>2</v>
      </c>
      <c r="Q96" s="36"/>
      <c r="R96" s="36"/>
      <c r="S96" s="36"/>
      <c r="T96" s="36"/>
      <c r="U96" s="36"/>
      <c r="V96" s="36"/>
      <c r="W96" s="36"/>
      <c r="X96" s="36"/>
      <c r="Y96" s="79">
        <f>SUM(O96:P96)</f>
        <v>2</v>
      </c>
      <c r="Z96" s="79" t="str">
        <f>IF(OR(AND(Y96&gt;0,Y96&lt;=30),AND(O96&gt;0,O96&lt;=5),AND(P96&gt;0,P96&lt;=5)),"Yes","No")</f>
        <v>Yes</v>
      </c>
    </row>
    <row r="97" spans="1:26" s="24" customFormat="1" x14ac:dyDescent="0.25">
      <c r="A97" s="20">
        <v>43332</v>
      </c>
      <c r="B97" s="77">
        <v>43374</v>
      </c>
      <c r="C97" s="16" t="s">
        <v>1702</v>
      </c>
      <c r="D97" s="34" t="s">
        <v>808</v>
      </c>
      <c r="E97" s="34" t="s">
        <v>809</v>
      </c>
      <c r="F97" s="36"/>
      <c r="G97" s="36">
        <v>1.2757814059202535</v>
      </c>
      <c r="H97" s="36"/>
      <c r="I97" s="36"/>
      <c r="J97" s="36">
        <v>12.757814059202534</v>
      </c>
      <c r="K97" s="36"/>
      <c r="L97" s="36"/>
      <c r="M97" s="36"/>
      <c r="N97" s="36"/>
      <c r="O97" s="36"/>
      <c r="P97" s="36">
        <v>1</v>
      </c>
      <c r="Q97" s="36"/>
      <c r="R97" s="36"/>
      <c r="S97" s="36">
        <v>10</v>
      </c>
      <c r="T97" s="36"/>
      <c r="U97" s="36"/>
      <c r="V97" s="36"/>
      <c r="W97" s="36"/>
      <c r="X97" s="36"/>
      <c r="Y97" s="93">
        <f>SUM(O97:P97)</f>
        <v>1</v>
      </c>
      <c r="Z97" s="93" t="str">
        <f>IF(OR(AND(Y97&gt;0,Y97&lt;=30),AND(O97&gt;0,O97&lt;=5),AND(P97&gt;0,P97&lt;=5)),"Yes","No")</f>
        <v>Yes</v>
      </c>
    </row>
    <row r="98" spans="1:26" s="24" customFormat="1" x14ac:dyDescent="0.25">
      <c r="A98" s="20">
        <v>43332</v>
      </c>
      <c r="B98" s="77">
        <v>43357</v>
      </c>
      <c r="C98" s="16" t="s">
        <v>1621</v>
      </c>
      <c r="D98" s="34" t="s">
        <v>818</v>
      </c>
      <c r="E98" s="34" t="s">
        <v>819</v>
      </c>
      <c r="F98" s="36"/>
      <c r="G98" s="36">
        <v>0.95431106092943563</v>
      </c>
      <c r="H98" s="36"/>
      <c r="I98" s="36"/>
      <c r="J98" s="36"/>
      <c r="K98" s="36"/>
      <c r="L98" s="36"/>
      <c r="M98" s="36"/>
      <c r="N98" s="36"/>
      <c r="O98" s="36"/>
      <c r="P98" s="36">
        <v>1</v>
      </c>
      <c r="Q98" s="36"/>
      <c r="R98" s="36"/>
      <c r="S98" s="36"/>
      <c r="T98" s="36"/>
      <c r="U98" s="36"/>
      <c r="V98" s="36"/>
      <c r="W98" s="36"/>
      <c r="X98" s="36"/>
      <c r="Y98" s="79">
        <f>SUM(O98:P98)</f>
        <v>1</v>
      </c>
      <c r="Z98" s="79" t="str">
        <f>IF(OR(AND(Y98&gt;0,Y98&lt;=30),AND(O98&gt;0,O98&lt;=5),AND(P98&gt;0,P98&lt;=5)),"Yes","No")</f>
        <v>Yes</v>
      </c>
    </row>
    <row r="99" spans="1:26" x14ac:dyDescent="0.25">
      <c r="A99" s="20">
        <v>43332</v>
      </c>
      <c r="B99" s="77">
        <v>43357</v>
      </c>
      <c r="C99" s="16" t="s">
        <v>1641</v>
      </c>
      <c r="D99" s="34" t="s">
        <v>818</v>
      </c>
      <c r="E99" s="34" t="s">
        <v>819</v>
      </c>
      <c r="F99" s="36"/>
      <c r="G99" s="36">
        <v>0.95613087607232161</v>
      </c>
      <c r="H99" s="36"/>
      <c r="I99" s="36"/>
      <c r="J99" s="36"/>
      <c r="K99" s="36"/>
      <c r="L99" s="36"/>
      <c r="M99" s="36"/>
      <c r="N99" s="36"/>
      <c r="O99" s="36"/>
      <c r="P99" s="36">
        <v>1</v>
      </c>
      <c r="Q99" s="36"/>
      <c r="R99" s="36"/>
      <c r="S99" s="36"/>
      <c r="T99" s="36"/>
      <c r="U99" s="36"/>
      <c r="V99" s="36"/>
      <c r="W99" s="36"/>
      <c r="X99" s="36"/>
      <c r="Y99" s="23">
        <f>SUM(O99:P99)</f>
        <v>1</v>
      </c>
      <c r="Z99" s="23" t="str">
        <f>IF(OR(AND(Y99&gt;0,Y99&lt;=30),AND(O99&gt;0,O99&lt;=5),AND(P99&gt;0,P99&lt;=5)),"Yes","No")</f>
        <v>Yes</v>
      </c>
    </row>
    <row r="100" spans="1:26" s="24" customFormat="1" x14ac:dyDescent="0.25">
      <c r="A100" s="20">
        <v>43332</v>
      </c>
      <c r="B100" s="77">
        <v>43374</v>
      </c>
      <c r="C100" s="16" t="s">
        <v>1697</v>
      </c>
      <c r="D100" s="34" t="s">
        <v>808</v>
      </c>
      <c r="E100" s="34" t="s">
        <v>809</v>
      </c>
      <c r="F100" s="36"/>
      <c r="G100" s="36">
        <v>1.2757814059202535</v>
      </c>
      <c r="H100" s="36"/>
      <c r="I100" s="36"/>
      <c r="J100" s="36"/>
      <c r="K100" s="36"/>
      <c r="L100" s="36"/>
      <c r="M100" s="36"/>
      <c r="N100" s="36"/>
      <c r="O100" s="36"/>
      <c r="P100" s="36">
        <v>1</v>
      </c>
      <c r="Q100" s="36"/>
      <c r="R100" s="36"/>
      <c r="S100" s="36"/>
      <c r="T100" s="36"/>
      <c r="U100" s="36"/>
      <c r="V100" s="36"/>
      <c r="W100" s="36"/>
      <c r="X100" s="36"/>
      <c r="Y100" s="23">
        <f>SUM(O100:P100)</f>
        <v>1</v>
      </c>
      <c r="Z100" s="23" t="str">
        <f>IF(OR(AND(Y100&gt;0,Y100&lt;=30),AND(O100&gt;0,O100&lt;=5),AND(P100&gt;0,P100&lt;=5)),"Yes","No")</f>
        <v>Yes</v>
      </c>
    </row>
    <row r="101" spans="1:26" s="24" customFormat="1" x14ac:dyDescent="0.25">
      <c r="A101" s="20">
        <v>43333</v>
      </c>
      <c r="B101" s="77">
        <v>43354</v>
      </c>
      <c r="C101" s="16" t="s">
        <v>1694</v>
      </c>
      <c r="D101" s="34" t="s">
        <v>817</v>
      </c>
      <c r="E101" s="34" t="s">
        <v>499</v>
      </c>
      <c r="F101" s="36"/>
      <c r="G101" s="36">
        <v>1.6146309855256327</v>
      </c>
      <c r="H101" s="36"/>
      <c r="I101" s="36"/>
      <c r="J101" s="36"/>
      <c r="K101" s="36"/>
      <c r="L101" s="36"/>
      <c r="M101" s="36"/>
      <c r="N101" s="36"/>
      <c r="O101" s="36"/>
      <c r="P101" s="36">
        <v>1</v>
      </c>
      <c r="Q101" s="36"/>
      <c r="R101" s="36"/>
      <c r="S101" s="36"/>
      <c r="T101" s="36"/>
      <c r="U101" s="36"/>
      <c r="V101" s="36"/>
      <c r="W101" s="36"/>
      <c r="X101" s="36"/>
      <c r="Y101" s="79">
        <f>SUM(O101:P101)</f>
        <v>1</v>
      </c>
      <c r="Z101" s="79" t="str">
        <f>IF(OR(AND(Y101&gt;0,Y101&lt;=30),AND(O101&gt;0,O101&lt;=5),AND(P101&gt;0,P101&lt;=5)),"Yes","No")</f>
        <v>Yes</v>
      </c>
    </row>
    <row r="102" spans="1:26" s="24" customFormat="1" x14ac:dyDescent="0.25">
      <c r="A102" s="20">
        <v>43203</v>
      </c>
      <c r="B102" s="77">
        <v>43368</v>
      </c>
      <c r="C102" s="16" t="s">
        <v>1592</v>
      </c>
      <c r="D102" s="34" t="s">
        <v>123</v>
      </c>
      <c r="E102" s="34" t="s">
        <v>124</v>
      </c>
      <c r="F102" s="36"/>
      <c r="G102" s="36"/>
      <c r="H102" s="36">
        <v>238.16830682520956</v>
      </c>
      <c r="I102" s="36"/>
      <c r="J102" s="36"/>
      <c r="K102" s="36"/>
      <c r="L102" s="36"/>
      <c r="M102" s="36"/>
      <c r="N102" s="36"/>
      <c r="O102" s="36"/>
      <c r="P102" s="36"/>
      <c r="Q102" s="36">
        <v>500</v>
      </c>
      <c r="R102" s="36"/>
      <c r="S102" s="36"/>
      <c r="T102" s="36"/>
      <c r="U102" s="36"/>
      <c r="V102" s="36"/>
      <c r="W102" s="36"/>
      <c r="X102" s="36"/>
      <c r="Y102" s="93">
        <f>SUM(O102:P102)</f>
        <v>0</v>
      </c>
      <c r="Z102" s="93" t="str">
        <f>IF(OR(AND(Y102&gt;0,Y102&lt;=30),AND(O102&gt;0,O102&lt;=5),AND(P102&gt;0,P102&lt;=5)),"Yes","No")</f>
        <v>No</v>
      </c>
    </row>
    <row r="103" spans="1:26" s="24" customFormat="1" x14ac:dyDescent="0.25">
      <c r="A103" s="20">
        <v>43235</v>
      </c>
      <c r="B103" s="77">
        <v>43357</v>
      </c>
      <c r="C103" s="16" t="s">
        <v>1672</v>
      </c>
      <c r="D103" s="34" t="s">
        <v>121</v>
      </c>
      <c r="E103" s="34" t="s">
        <v>95</v>
      </c>
      <c r="F103" s="36"/>
      <c r="G103" s="36"/>
      <c r="H103" s="36">
        <v>188.53284880299299</v>
      </c>
      <c r="I103" s="36">
        <v>188.53284880299299</v>
      </c>
      <c r="J103" s="36"/>
      <c r="K103" s="36"/>
      <c r="L103" s="36"/>
      <c r="M103" s="36"/>
      <c r="N103" s="36"/>
      <c r="O103" s="36"/>
      <c r="P103" s="36"/>
      <c r="Q103" s="36">
        <v>200</v>
      </c>
      <c r="R103" s="36">
        <v>200</v>
      </c>
      <c r="S103" s="36"/>
      <c r="T103" s="36"/>
      <c r="U103" s="36"/>
      <c r="V103" s="36"/>
      <c r="W103" s="36"/>
      <c r="X103" s="36"/>
      <c r="Y103" s="93">
        <f>SUM(O103:P103)</f>
        <v>0</v>
      </c>
      <c r="Z103" s="93" t="str">
        <f>IF(OR(AND(Y103&gt;0,Y103&lt;=30),AND(O103&gt;0,O103&lt;=5),AND(P103&gt;0,P103&lt;=5)),"Yes","No")</f>
        <v>No</v>
      </c>
    </row>
    <row r="104" spans="1:26" s="24" customFormat="1" x14ac:dyDescent="0.25">
      <c r="A104" s="20">
        <v>43139</v>
      </c>
      <c r="B104" s="77">
        <v>43329</v>
      </c>
      <c r="C104" s="16" t="s">
        <v>1678</v>
      </c>
      <c r="D104" s="34" t="s">
        <v>112</v>
      </c>
      <c r="E104" s="34" t="s">
        <v>54</v>
      </c>
      <c r="F104" s="36"/>
      <c r="G104" s="36"/>
      <c r="H104" s="36">
        <v>189.71572864586892</v>
      </c>
      <c r="I104" s="36"/>
      <c r="J104" s="36"/>
      <c r="K104" s="36"/>
      <c r="L104" s="36"/>
      <c r="M104" s="36"/>
      <c r="N104" s="36"/>
      <c r="O104" s="36"/>
      <c r="P104" s="36"/>
      <c r="Q104" s="36">
        <v>200</v>
      </c>
      <c r="R104" s="36"/>
      <c r="S104" s="36"/>
      <c r="T104" s="36"/>
      <c r="U104" s="36"/>
      <c r="V104" s="36"/>
      <c r="W104" s="36"/>
      <c r="X104" s="36"/>
      <c r="Y104" s="23">
        <f>SUM(O104:P104)</f>
        <v>0</v>
      </c>
      <c r="Z104" s="23" t="str">
        <f>IF(OR(AND(Y104&gt;0,Y104&lt;=30),AND(O104&gt;0,O104&lt;=5),AND(P104&gt;0,P104&lt;=5)),"Yes","No")</f>
        <v>No</v>
      </c>
    </row>
    <row r="105" spans="1:26" x14ac:dyDescent="0.25">
      <c r="A105" s="20">
        <v>43181</v>
      </c>
      <c r="B105" s="77">
        <v>43398</v>
      </c>
      <c r="C105" s="16" t="s">
        <v>1679</v>
      </c>
      <c r="D105" s="34" t="s">
        <v>148</v>
      </c>
      <c r="E105" s="34" t="s">
        <v>51</v>
      </c>
      <c r="F105" s="36"/>
      <c r="G105" s="36"/>
      <c r="H105" s="36">
        <v>142.04112144011208</v>
      </c>
      <c r="I105" s="36"/>
      <c r="J105" s="36"/>
      <c r="K105" s="36"/>
      <c r="L105" s="36"/>
      <c r="M105" s="36">
        <v>142.04112144011208</v>
      </c>
      <c r="N105" s="36"/>
      <c r="O105" s="36"/>
      <c r="P105" s="36"/>
      <c r="Q105" s="36">
        <v>150</v>
      </c>
      <c r="R105" s="36"/>
      <c r="S105" s="36"/>
      <c r="T105" s="36"/>
      <c r="U105" s="36"/>
      <c r="V105" s="36">
        <v>150</v>
      </c>
      <c r="W105" s="36"/>
      <c r="X105" s="36"/>
      <c r="Y105" s="79">
        <f>SUM(O105:P105)</f>
        <v>0</v>
      </c>
      <c r="Z105" s="79" t="str">
        <f>IF(OR(AND(Y105&gt;0,Y105&lt;=30),AND(O105&gt;0,O105&lt;=5),AND(P105&gt;0,P105&lt;=5)),"Yes","No")</f>
        <v>No</v>
      </c>
    </row>
    <row r="106" spans="1:26" s="24" customFormat="1" x14ac:dyDescent="0.25">
      <c r="A106" s="20">
        <v>43262</v>
      </c>
      <c r="B106" s="77">
        <v>43430</v>
      </c>
      <c r="C106" s="16" t="s">
        <v>1624</v>
      </c>
      <c r="D106" s="34" t="s">
        <v>292</v>
      </c>
      <c r="E106" s="34" t="s">
        <v>62</v>
      </c>
      <c r="F106" s="36"/>
      <c r="G106" s="36"/>
      <c r="H106" s="36">
        <v>72.545110856008804</v>
      </c>
      <c r="I106" s="36"/>
      <c r="J106" s="36">
        <v>72.545110856008804</v>
      </c>
      <c r="K106" s="36"/>
      <c r="L106" s="36"/>
      <c r="M106" s="36"/>
      <c r="N106" s="36">
        <v>72.545110856008804</v>
      </c>
      <c r="O106" s="36"/>
      <c r="P106" s="36"/>
      <c r="Q106" s="36">
        <v>120</v>
      </c>
      <c r="R106" s="36"/>
      <c r="S106" s="36">
        <v>120</v>
      </c>
      <c r="T106" s="36"/>
      <c r="U106" s="36"/>
      <c r="V106" s="36"/>
      <c r="W106" s="36">
        <v>120</v>
      </c>
      <c r="X106" s="36"/>
      <c r="Y106" s="93">
        <f>SUM(O106:P106)</f>
        <v>0</v>
      </c>
      <c r="Z106" s="93" t="str">
        <f>IF(OR(AND(Y106&gt;0,Y106&lt;=30),AND(O106&gt;0,O106&lt;=5),AND(P106&gt;0,P106&lt;=5)),"Yes","No")</f>
        <v>No</v>
      </c>
    </row>
    <row r="107" spans="1:26" x14ac:dyDescent="0.25">
      <c r="A107" s="20">
        <v>43221</v>
      </c>
      <c r="B107" s="77">
        <v>43542</v>
      </c>
      <c r="C107" s="16" t="s">
        <v>1757</v>
      </c>
      <c r="D107" s="34" t="s">
        <v>184</v>
      </c>
      <c r="E107" s="34" t="s">
        <v>144</v>
      </c>
      <c r="F107" s="36"/>
      <c r="G107" s="36"/>
      <c r="H107" s="36">
        <v>92.264627744321871</v>
      </c>
      <c r="I107" s="36"/>
      <c r="J107" s="36"/>
      <c r="K107" s="36">
        <v>92.264627744321871</v>
      </c>
      <c r="L107" s="36"/>
      <c r="M107" s="36"/>
      <c r="N107" s="36">
        <v>92.264627744321871</v>
      </c>
      <c r="O107" s="36"/>
      <c r="P107" s="36"/>
      <c r="Q107" s="36">
        <v>100</v>
      </c>
      <c r="R107" s="36"/>
      <c r="S107" s="36"/>
      <c r="T107" s="36">
        <v>100</v>
      </c>
      <c r="U107" s="36"/>
      <c r="V107" s="36"/>
      <c r="W107" s="36">
        <v>100</v>
      </c>
      <c r="X107" s="36"/>
      <c r="Y107" s="23">
        <f>SUM(O107:P107)</f>
        <v>0</v>
      </c>
      <c r="Z107" s="23" t="str">
        <f>IF(OR(AND(Y107&gt;0,Y107&lt;=30),AND(O107&gt;0,O107&lt;=5),AND(P107&gt;0,P107&lt;=5)),"Yes","No")</f>
        <v>No</v>
      </c>
    </row>
    <row r="108" spans="1:26" x14ac:dyDescent="0.25">
      <c r="A108" s="20">
        <v>43138</v>
      </c>
      <c r="B108" s="77">
        <v>43578</v>
      </c>
      <c r="C108" s="16" t="s">
        <v>1672</v>
      </c>
      <c r="D108" s="34" t="s">
        <v>187</v>
      </c>
      <c r="E108" s="34" t="s">
        <v>33</v>
      </c>
      <c r="F108" s="36"/>
      <c r="G108" s="36"/>
      <c r="H108" s="36">
        <v>88.443015944261205</v>
      </c>
      <c r="I108" s="36"/>
      <c r="J108" s="36"/>
      <c r="K108" s="36"/>
      <c r="L108" s="36"/>
      <c r="M108" s="36">
        <v>97.287317538687319</v>
      </c>
      <c r="N108" s="36"/>
      <c r="O108" s="36"/>
      <c r="P108" s="36"/>
      <c r="Q108" s="36">
        <v>100</v>
      </c>
      <c r="R108" s="36"/>
      <c r="S108" s="36"/>
      <c r="T108" s="36"/>
      <c r="U108" s="36"/>
      <c r="V108" s="36">
        <v>110</v>
      </c>
      <c r="W108" s="36"/>
      <c r="X108" s="36"/>
      <c r="Y108" s="93">
        <f>SUM(O108:P108)</f>
        <v>0</v>
      </c>
      <c r="Z108" s="93" t="str">
        <f>IF(OR(AND(Y108&gt;0,Y108&lt;=30),AND(O108&gt;0,O108&lt;=5),AND(P108&gt;0,P108&lt;=5)),"Yes","No")</f>
        <v>No</v>
      </c>
    </row>
    <row r="109" spans="1:26" s="24" customFormat="1" x14ac:dyDescent="0.25">
      <c r="A109" s="20">
        <v>43091</v>
      </c>
      <c r="B109" s="77">
        <v>43371</v>
      </c>
      <c r="C109" s="16" t="s">
        <v>1694</v>
      </c>
      <c r="D109" s="34" t="s">
        <v>135</v>
      </c>
      <c r="E109" s="34" t="s">
        <v>22</v>
      </c>
      <c r="F109" s="36"/>
      <c r="G109" s="36"/>
      <c r="H109" s="36">
        <v>98.606683517279691</v>
      </c>
      <c r="I109" s="36"/>
      <c r="J109" s="36"/>
      <c r="K109" s="36"/>
      <c r="L109" s="36"/>
      <c r="M109" s="36"/>
      <c r="N109" s="36"/>
      <c r="O109" s="36"/>
      <c r="P109" s="36"/>
      <c r="Q109" s="36">
        <v>100</v>
      </c>
      <c r="R109" s="36"/>
      <c r="S109" s="36"/>
      <c r="T109" s="36"/>
      <c r="U109" s="36"/>
      <c r="V109" s="36"/>
      <c r="W109" s="36"/>
      <c r="X109" s="36"/>
      <c r="Y109" s="23">
        <f>SUM(O109:P109)</f>
        <v>0</v>
      </c>
      <c r="Z109" s="23" t="str">
        <f>IF(OR(AND(Y109&gt;0,Y109&lt;=30),AND(O109&gt;0,O109&lt;=5),AND(P109&gt;0,P109&lt;=5)),"Yes","No")</f>
        <v>No</v>
      </c>
    </row>
    <row r="110" spans="1:26" s="24" customFormat="1" x14ac:dyDescent="0.25">
      <c r="A110" s="20">
        <v>43262</v>
      </c>
      <c r="B110" s="77">
        <v>43430</v>
      </c>
      <c r="C110" s="16" t="s">
        <v>1624</v>
      </c>
      <c r="D110" s="34" t="s">
        <v>291</v>
      </c>
      <c r="E110" s="34" t="s">
        <v>62</v>
      </c>
      <c r="F110" s="36"/>
      <c r="G110" s="36"/>
      <c r="H110" s="36">
        <v>48.363407237339203</v>
      </c>
      <c r="I110" s="36"/>
      <c r="J110" s="36">
        <v>48.363407237339203</v>
      </c>
      <c r="K110" s="36"/>
      <c r="L110" s="36"/>
      <c r="M110" s="36"/>
      <c r="N110" s="36">
        <v>48.363407237339203</v>
      </c>
      <c r="O110" s="36"/>
      <c r="P110" s="36"/>
      <c r="Q110" s="36">
        <v>80</v>
      </c>
      <c r="R110" s="36"/>
      <c r="S110" s="36">
        <v>80</v>
      </c>
      <c r="T110" s="36"/>
      <c r="U110" s="36"/>
      <c r="V110" s="36"/>
      <c r="W110" s="36">
        <v>80</v>
      </c>
      <c r="X110" s="36"/>
      <c r="Y110" s="79">
        <f>SUM(O110:P110)</f>
        <v>0</v>
      </c>
      <c r="Z110" s="79" t="str">
        <f>IF(OR(AND(Y110&gt;0,Y110&lt;=30),AND(O110&gt;0,O110&lt;=5),AND(P110&gt;0,P110&lt;=5)),"Yes","No")</f>
        <v>No</v>
      </c>
    </row>
    <row r="111" spans="1:26" x14ac:dyDescent="0.25">
      <c r="A111" s="20">
        <v>43291</v>
      </c>
      <c r="B111" s="77">
        <v>43416</v>
      </c>
      <c r="C111" s="16" t="s">
        <v>1584</v>
      </c>
      <c r="D111" s="34" t="s">
        <v>410</v>
      </c>
      <c r="E111" s="34" t="s">
        <v>411</v>
      </c>
      <c r="F111" s="36"/>
      <c r="G111" s="36"/>
      <c r="H111" s="36">
        <v>25.591150446834838</v>
      </c>
      <c r="I111" s="36"/>
      <c r="J111" s="36">
        <v>25.591150446834838</v>
      </c>
      <c r="K111" s="36"/>
      <c r="L111" s="36">
        <v>25.591150446834838</v>
      </c>
      <c r="M111" s="36"/>
      <c r="N111" s="36">
        <v>25.591150446834838</v>
      </c>
      <c r="O111" s="36"/>
      <c r="P111" s="36"/>
      <c r="Q111" s="36">
        <v>50</v>
      </c>
      <c r="R111" s="36"/>
      <c r="S111" s="36">
        <v>50</v>
      </c>
      <c r="T111" s="36"/>
      <c r="U111" s="36">
        <v>50</v>
      </c>
      <c r="V111" s="36"/>
      <c r="W111" s="36">
        <v>50</v>
      </c>
      <c r="X111" s="36"/>
      <c r="Y111" s="93">
        <f>SUM(O111:P111)</f>
        <v>0</v>
      </c>
      <c r="Z111" s="93" t="str">
        <f>IF(OR(AND(Y111&gt;0,Y111&lt;=30),AND(O111&gt;0,O111&lt;=5),AND(P111&gt;0,P111&lt;=5)),"Yes","No")</f>
        <v>No</v>
      </c>
    </row>
    <row r="112" spans="1:26" s="24" customFormat="1" x14ac:dyDescent="0.25">
      <c r="A112" s="20">
        <v>43340</v>
      </c>
      <c r="B112" s="77">
        <v>43360</v>
      </c>
      <c r="C112" s="16" t="s">
        <v>1762</v>
      </c>
      <c r="D112" s="34" t="s">
        <v>1209</v>
      </c>
      <c r="E112" s="34" t="s">
        <v>32</v>
      </c>
      <c r="F112" s="36"/>
      <c r="G112" s="36"/>
      <c r="H112" s="36">
        <v>56.048850548775505</v>
      </c>
      <c r="I112" s="36"/>
      <c r="J112" s="36"/>
      <c r="K112" s="36"/>
      <c r="L112" s="36"/>
      <c r="M112" s="36"/>
      <c r="N112" s="36"/>
      <c r="O112" s="36"/>
      <c r="P112" s="36"/>
      <c r="Q112" s="36">
        <v>48</v>
      </c>
      <c r="R112" s="36"/>
      <c r="S112" s="36"/>
      <c r="T112" s="36"/>
      <c r="U112" s="36"/>
      <c r="V112" s="36"/>
      <c r="W112" s="36"/>
      <c r="X112" s="36"/>
      <c r="Y112" s="93">
        <f>SUM(O112:P112)</f>
        <v>0</v>
      </c>
      <c r="Z112" s="93" t="str">
        <f>IF(OR(AND(Y112&gt;0,Y112&lt;=30),AND(O112&gt;0,O112&lt;=5),AND(P112&gt;0,P112&lt;=5)),"Yes","No")</f>
        <v>No</v>
      </c>
    </row>
    <row r="113" spans="1:26" s="24" customFormat="1" x14ac:dyDescent="0.25">
      <c r="A113" s="20">
        <v>43287</v>
      </c>
      <c r="B113" s="77">
        <v>43490</v>
      </c>
      <c r="C113" s="16" t="s">
        <v>1760</v>
      </c>
      <c r="D113" s="34" t="s">
        <v>397</v>
      </c>
      <c r="E113" s="34" t="s">
        <v>16</v>
      </c>
      <c r="F113" s="36"/>
      <c r="G113" s="36"/>
      <c r="H113" s="36">
        <v>36.713678618639982</v>
      </c>
      <c r="I113" s="36"/>
      <c r="J113" s="36"/>
      <c r="K113" s="36"/>
      <c r="L113" s="36"/>
      <c r="M113" s="36"/>
      <c r="N113" s="36"/>
      <c r="O113" s="36"/>
      <c r="P113" s="36"/>
      <c r="Q113" s="36">
        <v>36</v>
      </c>
      <c r="R113" s="36"/>
      <c r="S113" s="36"/>
      <c r="T113" s="36"/>
      <c r="U113" s="36"/>
      <c r="V113" s="36"/>
      <c r="W113" s="36"/>
      <c r="X113" s="36"/>
      <c r="Y113" s="93">
        <f>SUM(O113:P113)</f>
        <v>0</v>
      </c>
      <c r="Z113" s="93" t="str">
        <f>IF(OR(AND(Y113&gt;0,Y113&lt;=30),AND(O113&gt;0,O113&lt;=5),AND(P113&gt;0,P113&lt;=5)),"Yes","No")</f>
        <v>No</v>
      </c>
    </row>
    <row r="114" spans="1:26" x14ac:dyDescent="0.25">
      <c r="A114" s="20">
        <v>43091</v>
      </c>
      <c r="B114" s="77">
        <v>43371</v>
      </c>
      <c r="C114" s="16" t="s">
        <v>1601</v>
      </c>
      <c r="D114" s="34" t="s">
        <v>135</v>
      </c>
      <c r="E114" s="34" t="s">
        <v>22</v>
      </c>
      <c r="F114" s="36"/>
      <c r="G114" s="36"/>
      <c r="H114" s="36">
        <v>16.913361937982792</v>
      </c>
      <c r="I114" s="36"/>
      <c r="J114" s="36"/>
      <c r="K114" s="36"/>
      <c r="L114" s="36"/>
      <c r="M114" s="36"/>
      <c r="N114" s="36"/>
      <c r="O114" s="36"/>
      <c r="P114" s="36"/>
      <c r="Q114" s="36">
        <v>30</v>
      </c>
      <c r="R114" s="36"/>
      <c r="S114" s="36"/>
      <c r="T114" s="36"/>
      <c r="U114" s="36"/>
      <c r="V114" s="36"/>
      <c r="W114" s="36"/>
      <c r="X114" s="36"/>
      <c r="Y114" s="93">
        <f>SUM(O114:P114)</f>
        <v>0</v>
      </c>
      <c r="Z114" s="93" t="str">
        <f>IF(OR(AND(Y114&gt;0,Y114&lt;=30),AND(O114&gt;0,O114&lt;=5),AND(P114&gt;0,P114&lt;=5)),"Yes","No")</f>
        <v>No</v>
      </c>
    </row>
    <row r="115" spans="1:26" s="24" customFormat="1" x14ac:dyDescent="0.25">
      <c r="A115" s="20">
        <v>43278</v>
      </c>
      <c r="B115" s="77">
        <v>43437</v>
      </c>
      <c r="C115" s="16" t="s">
        <v>1666</v>
      </c>
      <c r="D115" s="34" t="s">
        <v>368</v>
      </c>
      <c r="E115" s="34" t="s">
        <v>87</v>
      </c>
      <c r="F115" s="36"/>
      <c r="G115" s="36"/>
      <c r="H115" s="36">
        <v>27.226709306503661</v>
      </c>
      <c r="I115" s="36"/>
      <c r="J115" s="36">
        <v>27.226709306503661</v>
      </c>
      <c r="K115" s="36"/>
      <c r="L115" s="36"/>
      <c r="M115" s="36"/>
      <c r="N115" s="36">
        <v>54.453418613007322</v>
      </c>
      <c r="O115" s="36"/>
      <c r="P115" s="36"/>
      <c r="Q115" s="36">
        <v>25</v>
      </c>
      <c r="R115" s="36"/>
      <c r="S115" s="36">
        <v>25</v>
      </c>
      <c r="T115" s="36"/>
      <c r="U115" s="36"/>
      <c r="V115" s="36"/>
      <c r="W115" s="36">
        <v>50</v>
      </c>
      <c r="X115" s="36"/>
      <c r="Y115" s="93">
        <f>SUM(O115:P115)</f>
        <v>0</v>
      </c>
      <c r="Z115" s="93" t="str">
        <f>IF(OR(AND(Y115&gt;0,Y115&lt;=30),AND(O115&gt;0,O115&lt;=5),AND(P115&gt;0,P115&lt;=5)),"Yes","No")</f>
        <v>No</v>
      </c>
    </row>
    <row r="116" spans="1:26" s="24" customFormat="1" x14ac:dyDescent="0.25">
      <c r="A116" s="20">
        <v>43297</v>
      </c>
      <c r="B116" s="77">
        <v>43364</v>
      </c>
      <c r="C116" s="16" t="s">
        <v>1645</v>
      </c>
      <c r="D116" s="34" t="s">
        <v>434</v>
      </c>
      <c r="E116" s="34" t="s">
        <v>51</v>
      </c>
      <c r="F116" s="36"/>
      <c r="G116" s="36"/>
      <c r="H116" s="36">
        <v>21.103031350692159</v>
      </c>
      <c r="I116" s="36"/>
      <c r="J116" s="36"/>
      <c r="K116" s="36"/>
      <c r="L116" s="36"/>
      <c r="M116" s="36"/>
      <c r="N116" s="36"/>
      <c r="O116" s="36"/>
      <c r="P116" s="36"/>
      <c r="Q116" s="36">
        <v>25</v>
      </c>
      <c r="R116" s="36"/>
      <c r="S116" s="36"/>
      <c r="T116" s="36"/>
      <c r="U116" s="36"/>
      <c r="V116" s="36"/>
      <c r="W116" s="36"/>
      <c r="X116" s="36"/>
      <c r="Y116" s="23">
        <f>SUM(O116:P116)</f>
        <v>0</v>
      </c>
      <c r="Z116" s="23" t="str">
        <f>IF(OR(AND(Y116&gt;0,Y116&lt;=30),AND(O116&gt;0,O116&lt;=5),AND(P116&gt;0,P116&lt;=5)),"Yes","No")</f>
        <v>No</v>
      </c>
    </row>
    <row r="117" spans="1:26" x14ac:dyDescent="0.25">
      <c r="A117" s="20">
        <v>43070</v>
      </c>
      <c r="B117" s="77">
        <v>43364</v>
      </c>
      <c r="C117" s="16" t="s">
        <v>1730</v>
      </c>
      <c r="D117" s="34" t="s">
        <v>127</v>
      </c>
      <c r="E117" s="34" t="s">
        <v>57</v>
      </c>
      <c r="F117" s="36"/>
      <c r="G117" s="36"/>
      <c r="H117" s="36">
        <v>19.581210937453712</v>
      </c>
      <c r="I117" s="36"/>
      <c r="J117" s="36"/>
      <c r="K117" s="36"/>
      <c r="L117" s="36"/>
      <c r="M117" s="36"/>
      <c r="N117" s="36"/>
      <c r="O117" s="36"/>
      <c r="P117" s="36"/>
      <c r="Q117" s="36">
        <v>20</v>
      </c>
      <c r="R117" s="36"/>
      <c r="S117" s="36"/>
      <c r="T117" s="36"/>
      <c r="U117" s="36"/>
      <c r="V117" s="36"/>
      <c r="W117" s="36"/>
      <c r="X117" s="36"/>
      <c r="Y117" s="23">
        <f>SUM(O117:P117)</f>
        <v>0</v>
      </c>
      <c r="Z117" s="23" t="str">
        <f>IF(OR(AND(Y117&gt;0,Y117&lt;=30),AND(O117&gt;0,O117&lt;=5),AND(P117&gt;0,P117&lt;=5)),"Yes","No")</f>
        <v>No</v>
      </c>
    </row>
    <row r="118" spans="1:26" s="24" customFormat="1" x14ac:dyDescent="0.25">
      <c r="A118" s="20">
        <v>43145</v>
      </c>
      <c r="B118" s="77">
        <v>43370</v>
      </c>
      <c r="C118" s="16" t="s">
        <v>1615</v>
      </c>
      <c r="D118" s="34" t="s">
        <v>133</v>
      </c>
      <c r="E118" s="34" t="s">
        <v>134</v>
      </c>
      <c r="F118" s="36"/>
      <c r="G118" s="36"/>
      <c r="H118" s="36">
        <v>14.287368686798246</v>
      </c>
      <c r="I118" s="36"/>
      <c r="J118" s="36"/>
      <c r="K118" s="36"/>
      <c r="L118" s="36"/>
      <c r="M118" s="36"/>
      <c r="N118" s="36"/>
      <c r="O118" s="36"/>
      <c r="P118" s="36"/>
      <c r="Q118" s="36">
        <v>20</v>
      </c>
      <c r="R118" s="36"/>
      <c r="S118" s="36"/>
      <c r="T118" s="36"/>
      <c r="U118" s="36"/>
      <c r="V118" s="36"/>
      <c r="W118" s="36"/>
      <c r="X118" s="36"/>
      <c r="Y118" s="23">
        <f>SUM(O118:P118)</f>
        <v>0</v>
      </c>
      <c r="Z118" s="23" t="str">
        <f>IF(OR(AND(Y118&gt;0,Y118&lt;=30),AND(O118&gt;0,O118&lt;=5),AND(P118&gt;0,P118&lt;=5)),"Yes","No")</f>
        <v>No</v>
      </c>
    </row>
    <row r="119" spans="1:26" x14ac:dyDescent="0.25">
      <c r="A119" s="20">
        <v>43292</v>
      </c>
      <c r="B119" s="77">
        <v>43361</v>
      </c>
      <c r="C119" s="16" t="s">
        <v>1624</v>
      </c>
      <c r="D119" s="34" t="s">
        <v>420</v>
      </c>
      <c r="E119" s="34" t="s">
        <v>421</v>
      </c>
      <c r="F119" s="36"/>
      <c r="G119" s="36"/>
      <c r="H119" s="36">
        <v>9.4339217007211964</v>
      </c>
      <c r="I119" s="36"/>
      <c r="J119" s="36"/>
      <c r="K119" s="36"/>
      <c r="L119" s="36"/>
      <c r="M119" s="36"/>
      <c r="N119" s="36"/>
      <c r="O119" s="36"/>
      <c r="P119" s="36"/>
      <c r="Q119" s="36">
        <v>12</v>
      </c>
      <c r="R119" s="36"/>
      <c r="S119" s="36"/>
      <c r="T119" s="36"/>
      <c r="U119" s="36"/>
      <c r="V119" s="36"/>
      <c r="W119" s="36"/>
      <c r="X119" s="36"/>
      <c r="Y119" s="23">
        <f>SUM(O119:P119)</f>
        <v>0</v>
      </c>
      <c r="Z119" s="23" t="str">
        <f>IF(OR(AND(Y119&gt;0,Y119&lt;=30),AND(O119&gt;0,O119&lt;=5),AND(P119&gt;0,P119&lt;=5)),"Yes","No")</f>
        <v>No</v>
      </c>
    </row>
    <row r="120" spans="1:26" s="24" customFormat="1" x14ac:dyDescent="0.25">
      <c r="A120" s="20">
        <v>43297</v>
      </c>
      <c r="B120" s="77">
        <v>43364</v>
      </c>
      <c r="C120" s="16" t="s">
        <v>1642</v>
      </c>
      <c r="D120" s="34" t="s">
        <v>434</v>
      </c>
      <c r="E120" s="34" t="s">
        <v>51</v>
      </c>
      <c r="F120" s="36"/>
      <c r="G120" s="36"/>
      <c r="H120" s="36">
        <v>10.294330300277711</v>
      </c>
      <c r="I120" s="36"/>
      <c r="J120" s="36"/>
      <c r="K120" s="36"/>
      <c r="L120" s="36"/>
      <c r="M120" s="36"/>
      <c r="N120" s="36"/>
      <c r="O120" s="36"/>
      <c r="P120" s="36"/>
      <c r="Q120" s="36">
        <v>12</v>
      </c>
      <c r="R120" s="36"/>
      <c r="S120" s="36"/>
      <c r="T120" s="36"/>
      <c r="U120" s="36"/>
      <c r="V120" s="36"/>
      <c r="W120" s="36"/>
      <c r="X120" s="36"/>
      <c r="Y120" s="93">
        <f>SUM(O120:P120)</f>
        <v>0</v>
      </c>
      <c r="Z120" s="93" t="str">
        <f>IF(OR(AND(Y120&gt;0,Y120&lt;=30),AND(O120&gt;0,O120&lt;=5),AND(P120&gt;0,P120&lt;=5)),"Yes","No")</f>
        <v>No</v>
      </c>
    </row>
    <row r="121" spans="1:26" s="24" customFormat="1" x14ac:dyDescent="0.25">
      <c r="A121" s="20">
        <v>43297</v>
      </c>
      <c r="B121" s="77">
        <v>43364</v>
      </c>
      <c r="C121" s="16" t="s">
        <v>1730</v>
      </c>
      <c r="D121" s="34" t="s">
        <v>434</v>
      </c>
      <c r="E121" s="34" t="s">
        <v>51</v>
      </c>
      <c r="F121" s="36"/>
      <c r="G121" s="36"/>
      <c r="H121" s="36">
        <v>12.837339980946654</v>
      </c>
      <c r="I121" s="36"/>
      <c r="J121" s="36"/>
      <c r="K121" s="36"/>
      <c r="L121" s="36"/>
      <c r="M121" s="36"/>
      <c r="N121" s="36"/>
      <c r="O121" s="36"/>
      <c r="P121" s="36"/>
      <c r="Q121" s="36">
        <v>12</v>
      </c>
      <c r="R121" s="36"/>
      <c r="S121" s="36"/>
      <c r="T121" s="36"/>
      <c r="U121" s="36"/>
      <c r="V121" s="36"/>
      <c r="W121" s="36"/>
      <c r="X121" s="36"/>
      <c r="Y121" s="93">
        <f>SUM(O121:P121)</f>
        <v>0</v>
      </c>
      <c r="Z121" s="93" t="str">
        <f>IF(OR(AND(Y121&gt;0,Y121&lt;=30),AND(O121&gt;0,O121&lt;=5),AND(P121&gt;0,P121&lt;=5)),"Yes","No")</f>
        <v>No</v>
      </c>
    </row>
    <row r="122" spans="1:26" s="24" customFormat="1" x14ac:dyDescent="0.25">
      <c r="A122" s="20">
        <v>43292</v>
      </c>
      <c r="B122" s="77">
        <v>43361</v>
      </c>
      <c r="C122" s="16" t="s">
        <v>1729</v>
      </c>
      <c r="D122" s="34" t="s">
        <v>418</v>
      </c>
      <c r="E122" s="34" t="s">
        <v>419</v>
      </c>
      <c r="F122" s="36"/>
      <c r="G122" s="36"/>
      <c r="H122" s="36">
        <v>16.784155062837883</v>
      </c>
      <c r="I122" s="36"/>
      <c r="J122" s="36"/>
      <c r="K122" s="36"/>
      <c r="L122" s="36"/>
      <c r="M122" s="36"/>
      <c r="N122" s="36"/>
      <c r="O122" s="36"/>
      <c r="P122" s="36"/>
      <c r="Q122" s="36">
        <v>10</v>
      </c>
      <c r="R122" s="36"/>
      <c r="S122" s="36"/>
      <c r="T122" s="36"/>
      <c r="U122" s="36"/>
      <c r="V122" s="36"/>
      <c r="W122" s="36"/>
      <c r="X122" s="36"/>
      <c r="Y122" s="93">
        <f>SUM(O122:P122)</f>
        <v>0</v>
      </c>
      <c r="Z122" s="93" t="str">
        <f>IF(OR(AND(Y122&gt;0,Y122&lt;=30),AND(O122&gt;0,O122&lt;=5),AND(P122&gt;0,P122&lt;=5)),"Yes","No")</f>
        <v>No</v>
      </c>
    </row>
    <row r="123" spans="1:26" s="24" customFormat="1" x14ac:dyDescent="0.25">
      <c r="A123" s="20">
        <v>43313</v>
      </c>
      <c r="B123" s="77">
        <v>43360</v>
      </c>
      <c r="C123" s="16" t="s">
        <v>1648</v>
      </c>
      <c r="D123" s="34" t="s">
        <v>532</v>
      </c>
      <c r="E123" s="34" t="s">
        <v>533</v>
      </c>
      <c r="F123" s="36"/>
      <c r="G123" s="36"/>
      <c r="H123" s="36">
        <v>10.427540768736968</v>
      </c>
      <c r="I123" s="36"/>
      <c r="J123" s="36"/>
      <c r="K123" s="36"/>
      <c r="L123" s="36"/>
      <c r="M123" s="36"/>
      <c r="N123" s="36"/>
      <c r="O123" s="36"/>
      <c r="P123" s="36"/>
      <c r="Q123" s="36">
        <v>10</v>
      </c>
      <c r="R123" s="36"/>
      <c r="S123" s="36"/>
      <c r="T123" s="36"/>
      <c r="U123" s="36"/>
      <c r="V123" s="36"/>
      <c r="W123" s="36"/>
      <c r="X123" s="36"/>
      <c r="Y123" s="93">
        <f>SUM(O123:P123)</f>
        <v>0</v>
      </c>
      <c r="Z123" s="93" t="str">
        <f>IF(OR(AND(Y123&gt;0,Y123&lt;=30),AND(O123&gt;0,O123&lt;=5),AND(P123&gt;0,P123&lt;=5)),"Yes","No")</f>
        <v>No</v>
      </c>
    </row>
    <row r="124" spans="1:26" s="24" customFormat="1" x14ac:dyDescent="0.25">
      <c r="A124" s="20">
        <v>43313</v>
      </c>
      <c r="B124" s="77">
        <v>43360</v>
      </c>
      <c r="C124" s="16" t="s">
        <v>1655</v>
      </c>
      <c r="D124" s="34" t="s">
        <v>532</v>
      </c>
      <c r="E124" s="34" t="s">
        <v>533</v>
      </c>
      <c r="F124" s="36"/>
      <c r="G124" s="36"/>
      <c r="H124" s="36">
        <v>9.3847866918632707</v>
      </c>
      <c r="I124" s="36"/>
      <c r="J124" s="36"/>
      <c r="K124" s="36"/>
      <c r="L124" s="36"/>
      <c r="M124" s="36"/>
      <c r="N124" s="36"/>
      <c r="O124" s="36"/>
      <c r="P124" s="36"/>
      <c r="Q124" s="36">
        <v>9</v>
      </c>
      <c r="R124" s="36"/>
      <c r="S124" s="36"/>
      <c r="T124" s="36"/>
      <c r="U124" s="36"/>
      <c r="V124" s="36"/>
      <c r="W124" s="36"/>
      <c r="X124" s="36"/>
      <c r="Y124" s="23">
        <f>SUM(O124:P124)</f>
        <v>0</v>
      </c>
      <c r="Z124" s="23" t="str">
        <f>IF(OR(AND(Y124&gt;0,Y124&lt;=30),AND(O124&gt;0,O124&lt;=5),AND(P124&gt;0,P124&lt;=5)),"Yes","No")</f>
        <v>No</v>
      </c>
    </row>
    <row r="125" spans="1:26" x14ac:dyDescent="0.25">
      <c r="A125" s="20">
        <v>43297</v>
      </c>
      <c r="B125" s="77">
        <v>43364</v>
      </c>
      <c r="C125" s="16" t="s">
        <v>1692</v>
      </c>
      <c r="D125" s="34" t="s">
        <v>434</v>
      </c>
      <c r="E125" s="34" t="s">
        <v>51</v>
      </c>
      <c r="F125" s="36"/>
      <c r="G125" s="36"/>
      <c r="H125" s="36">
        <v>7.7524125086945004</v>
      </c>
      <c r="I125" s="36"/>
      <c r="J125" s="36"/>
      <c r="K125" s="36"/>
      <c r="L125" s="36"/>
      <c r="M125" s="36"/>
      <c r="N125" s="36"/>
      <c r="O125" s="36"/>
      <c r="P125" s="36"/>
      <c r="Q125" s="36">
        <v>6</v>
      </c>
      <c r="R125" s="36"/>
      <c r="S125" s="36"/>
      <c r="T125" s="36"/>
      <c r="U125" s="36"/>
      <c r="V125" s="36"/>
      <c r="W125" s="36"/>
      <c r="X125" s="36"/>
      <c r="Y125" s="23">
        <f>SUM(O125:P125)</f>
        <v>0</v>
      </c>
      <c r="Z125" s="23" t="str">
        <f>IF(OR(AND(Y125&gt;0,Y125&lt;=30),AND(O125&gt;0,O125&lt;=5),AND(P125&gt;0,P125&lt;=5)),"Yes","No")</f>
        <v>No</v>
      </c>
    </row>
    <row r="126" spans="1:26" x14ac:dyDescent="0.25">
      <c r="A126" s="20">
        <v>43336</v>
      </c>
      <c r="B126" s="77">
        <v>43364</v>
      </c>
      <c r="C126" s="16" t="s">
        <v>1731</v>
      </c>
      <c r="D126" s="34" t="s">
        <v>1125</v>
      </c>
      <c r="E126" s="34" t="s">
        <v>1126</v>
      </c>
      <c r="F126" s="36"/>
      <c r="G126" s="36"/>
      <c r="H126" s="36">
        <v>9.6735913550392851</v>
      </c>
      <c r="I126" s="36"/>
      <c r="J126" s="36"/>
      <c r="K126" s="36"/>
      <c r="L126" s="36"/>
      <c r="M126" s="36"/>
      <c r="N126" s="36"/>
      <c r="O126" s="36"/>
      <c r="P126" s="36"/>
      <c r="Q126" s="36">
        <v>6</v>
      </c>
      <c r="R126" s="36"/>
      <c r="S126" s="36"/>
      <c r="T126" s="36"/>
      <c r="U126" s="36"/>
      <c r="V126" s="36"/>
      <c r="W126" s="36"/>
      <c r="X126" s="36"/>
      <c r="Y126" s="93">
        <f>SUM(O126:P126)</f>
        <v>0</v>
      </c>
      <c r="Z126" s="93" t="str">
        <f>IF(OR(AND(Y126&gt;0,Y126&lt;=30),AND(O126&gt;0,O126&lt;=5),AND(P126&gt;0,P126&lt;=5)),"Yes","No")</f>
        <v>No</v>
      </c>
    </row>
    <row r="127" spans="1:26" x14ac:dyDescent="0.25">
      <c r="A127" s="20">
        <v>43297</v>
      </c>
      <c r="B127" s="77">
        <v>43364</v>
      </c>
      <c r="C127" s="16" t="s">
        <v>1646</v>
      </c>
      <c r="D127" s="34" t="s">
        <v>434</v>
      </c>
      <c r="E127" s="34" t="s">
        <v>51</v>
      </c>
      <c r="F127" s="36"/>
      <c r="G127" s="36"/>
      <c r="H127" s="36">
        <v>3.6332609327719645</v>
      </c>
      <c r="I127" s="36"/>
      <c r="J127" s="36"/>
      <c r="K127" s="36"/>
      <c r="L127" s="36"/>
      <c r="M127" s="36"/>
      <c r="N127" s="36"/>
      <c r="O127" s="36"/>
      <c r="P127" s="36"/>
      <c r="Q127" s="36">
        <v>5</v>
      </c>
      <c r="R127" s="36"/>
      <c r="S127" s="36"/>
      <c r="T127" s="36"/>
      <c r="U127" s="36"/>
      <c r="V127" s="36"/>
      <c r="W127" s="36"/>
      <c r="X127" s="36"/>
      <c r="Y127" s="23">
        <f>SUM(O127:P127)</f>
        <v>0</v>
      </c>
      <c r="Z127" s="23" t="str">
        <f>IF(OR(AND(Y127&gt;0,Y127&lt;=30),AND(O127&gt;0,O127&lt;=5),AND(P127&gt;0,P127&lt;=5)),"Yes","No")</f>
        <v>No</v>
      </c>
    </row>
    <row r="128" spans="1:26" s="24" customFormat="1" x14ac:dyDescent="0.25">
      <c r="A128" s="20">
        <v>43350</v>
      </c>
      <c r="B128" s="77">
        <v>43361</v>
      </c>
      <c r="C128" s="16" t="s">
        <v>1672</v>
      </c>
      <c r="D128" s="34" t="s">
        <v>1296</v>
      </c>
      <c r="E128" s="34" t="s">
        <v>1297</v>
      </c>
      <c r="F128" s="36"/>
      <c r="G128" s="36"/>
      <c r="H128" s="36">
        <v>5.949703628151596</v>
      </c>
      <c r="I128" s="36"/>
      <c r="J128" s="36"/>
      <c r="K128" s="36"/>
      <c r="L128" s="36"/>
      <c r="M128" s="36"/>
      <c r="N128" s="36"/>
      <c r="O128" s="36"/>
      <c r="P128" s="36"/>
      <c r="Q128" s="36">
        <v>4</v>
      </c>
      <c r="R128" s="36"/>
      <c r="S128" s="36"/>
      <c r="T128" s="36"/>
      <c r="U128" s="36"/>
      <c r="V128" s="36"/>
      <c r="W128" s="36"/>
      <c r="X128" s="36"/>
      <c r="Y128" s="93">
        <f>SUM(O128:P128)</f>
        <v>0</v>
      </c>
      <c r="Z128" s="93" t="str">
        <f>IF(OR(AND(Y128&gt;0,Y128&lt;=30),AND(O128&gt;0,O128&lt;=5),AND(P128&gt;0,P128&lt;=5)),"Yes","No")</f>
        <v>No</v>
      </c>
    </row>
    <row r="129" spans="1:26" s="24" customFormat="1" x14ac:dyDescent="0.25">
      <c r="A129" s="20">
        <v>43336</v>
      </c>
      <c r="B129" s="77">
        <v>43364</v>
      </c>
      <c r="C129" s="16" t="s">
        <v>1730</v>
      </c>
      <c r="D129" s="34" t="s">
        <v>1117</v>
      </c>
      <c r="E129" s="34" t="s">
        <v>84</v>
      </c>
      <c r="F129" s="36"/>
      <c r="G129" s="36"/>
      <c r="H129" s="36">
        <v>4.8367956775196426</v>
      </c>
      <c r="I129" s="36"/>
      <c r="J129" s="36"/>
      <c r="K129" s="36"/>
      <c r="L129" s="36"/>
      <c r="M129" s="36"/>
      <c r="N129" s="36"/>
      <c r="O129" s="36"/>
      <c r="P129" s="36"/>
      <c r="Q129" s="36">
        <v>3</v>
      </c>
      <c r="R129" s="36"/>
      <c r="S129" s="36"/>
      <c r="T129" s="36"/>
      <c r="U129" s="36"/>
      <c r="V129" s="36"/>
      <c r="W129" s="36"/>
      <c r="X129" s="36"/>
      <c r="Y129" s="93">
        <f>SUM(O129:P129)</f>
        <v>0</v>
      </c>
      <c r="Z129" s="93" t="str">
        <f>IF(OR(AND(Y129&gt;0,Y129&lt;=30),AND(O129&gt;0,O129&lt;=5),AND(P129&gt;0,P129&lt;=5)),"Yes","No")</f>
        <v>No</v>
      </c>
    </row>
    <row r="130" spans="1:26" s="24" customFormat="1" x14ac:dyDescent="0.25">
      <c r="A130" s="20">
        <v>43334</v>
      </c>
      <c r="B130" s="77">
        <v>43364</v>
      </c>
      <c r="C130" s="16" t="s">
        <v>1741</v>
      </c>
      <c r="D130" s="34" t="s">
        <v>1096</v>
      </c>
      <c r="E130" s="34" t="s">
        <v>1097</v>
      </c>
      <c r="F130" s="36"/>
      <c r="G130" s="36"/>
      <c r="H130" s="36">
        <v>3.2245304516797617</v>
      </c>
      <c r="I130" s="36"/>
      <c r="J130" s="36"/>
      <c r="K130" s="36"/>
      <c r="L130" s="36"/>
      <c r="M130" s="36"/>
      <c r="N130" s="36"/>
      <c r="O130" s="36"/>
      <c r="P130" s="36"/>
      <c r="Q130" s="36">
        <v>2</v>
      </c>
      <c r="R130" s="36"/>
      <c r="S130" s="36"/>
      <c r="T130" s="36"/>
      <c r="U130" s="36"/>
      <c r="V130" s="36"/>
      <c r="W130" s="36"/>
      <c r="X130" s="36"/>
      <c r="Y130" s="23">
        <f>SUM(O130:P130)</f>
        <v>0</v>
      </c>
      <c r="Z130" s="23" t="str">
        <f>IF(OR(AND(Y130&gt;0,Y130&lt;=30),AND(O130&gt;0,O130&lt;=5),AND(P130&gt;0,P130&lt;=5)),"Yes","No")</f>
        <v>No</v>
      </c>
    </row>
    <row r="131" spans="1:26" x14ac:dyDescent="0.25">
      <c r="A131" s="20">
        <v>43336</v>
      </c>
      <c r="B131" s="77">
        <v>43364</v>
      </c>
      <c r="C131" s="16" t="s">
        <v>1755</v>
      </c>
      <c r="D131" s="34" t="s">
        <v>1124</v>
      </c>
      <c r="E131" s="34" t="s">
        <v>93</v>
      </c>
      <c r="F131" s="36"/>
      <c r="G131" s="36"/>
      <c r="H131" s="36">
        <v>2.9735779434757776</v>
      </c>
      <c r="I131" s="36"/>
      <c r="J131" s="36"/>
      <c r="K131" s="36"/>
      <c r="L131" s="36"/>
      <c r="M131" s="36"/>
      <c r="N131" s="36"/>
      <c r="O131" s="36"/>
      <c r="P131" s="36"/>
      <c r="Q131" s="36">
        <v>2</v>
      </c>
      <c r="R131" s="36"/>
      <c r="S131" s="36"/>
      <c r="T131" s="36"/>
      <c r="U131" s="36"/>
      <c r="V131" s="36"/>
      <c r="W131" s="36"/>
      <c r="X131" s="36"/>
      <c r="Y131" s="93">
        <f>SUM(O131:P131)</f>
        <v>0</v>
      </c>
      <c r="Z131" s="93" t="str">
        <f>IF(OR(AND(Y131&gt;0,Y131&lt;=30),AND(O131&gt;0,O131&lt;=5),AND(P131&gt;0,P131&lt;=5)),"Yes","No")</f>
        <v>No</v>
      </c>
    </row>
    <row r="132" spans="1:26" x14ac:dyDescent="0.25">
      <c r="A132" s="20">
        <v>43343</v>
      </c>
      <c r="B132" s="77">
        <v>43360</v>
      </c>
      <c r="C132" s="16" t="s">
        <v>1702</v>
      </c>
      <c r="D132" s="34" t="s">
        <v>1218</v>
      </c>
      <c r="E132" s="34" t="s">
        <v>340</v>
      </c>
      <c r="F132" s="36"/>
      <c r="G132" s="36"/>
      <c r="H132" s="36">
        <v>3.0969614101634511</v>
      </c>
      <c r="I132" s="36"/>
      <c r="J132" s="36"/>
      <c r="K132" s="36"/>
      <c r="L132" s="36"/>
      <c r="M132" s="36"/>
      <c r="N132" s="36"/>
      <c r="O132" s="36"/>
      <c r="P132" s="36"/>
      <c r="Q132" s="36">
        <v>2</v>
      </c>
      <c r="R132" s="36"/>
      <c r="S132" s="36"/>
      <c r="T132" s="36"/>
      <c r="U132" s="36"/>
      <c r="V132" s="36"/>
      <c r="W132" s="36"/>
      <c r="X132" s="36"/>
      <c r="Y132" s="93">
        <f>SUM(O132:P132)</f>
        <v>0</v>
      </c>
      <c r="Z132" s="93" t="str">
        <f>IF(OR(AND(Y132&gt;0,Y132&lt;=30),AND(O132&gt;0,O132&lt;=5),AND(P132&gt;0,P132&lt;=5)),"Yes","No")</f>
        <v>No</v>
      </c>
    </row>
    <row r="133" spans="1:26" s="24" customFormat="1" x14ac:dyDescent="0.25">
      <c r="A133" s="20">
        <v>43343</v>
      </c>
      <c r="B133" s="77">
        <v>43364</v>
      </c>
      <c r="C133" s="16" t="s">
        <v>1694</v>
      </c>
      <c r="D133" s="34" t="s">
        <v>1221</v>
      </c>
      <c r="E133" s="34" t="s">
        <v>499</v>
      </c>
      <c r="F133" s="36"/>
      <c r="G133" s="36"/>
      <c r="H133" s="36">
        <v>3.2292619710512653</v>
      </c>
      <c r="I133" s="36"/>
      <c r="J133" s="36"/>
      <c r="K133" s="36"/>
      <c r="L133" s="36"/>
      <c r="M133" s="36"/>
      <c r="N133" s="36"/>
      <c r="O133" s="36"/>
      <c r="P133" s="36"/>
      <c r="Q133" s="36">
        <v>2</v>
      </c>
      <c r="R133" s="36"/>
      <c r="S133" s="36"/>
      <c r="T133" s="36"/>
      <c r="U133" s="36"/>
      <c r="V133" s="36"/>
      <c r="W133" s="36"/>
      <c r="X133" s="36"/>
      <c r="Y133" s="79">
        <f>SUM(O133:P133)</f>
        <v>0</v>
      </c>
      <c r="Z133" s="79" t="str">
        <f>IF(OR(AND(Y133&gt;0,Y133&lt;=30),AND(O133&gt;0,O133&lt;=5),AND(P133&gt;0,P133&lt;=5)),"Yes","No")</f>
        <v>No</v>
      </c>
    </row>
    <row r="134" spans="1:26" s="24" customFormat="1" x14ac:dyDescent="0.25">
      <c r="A134" s="20">
        <v>43343</v>
      </c>
      <c r="B134" s="77">
        <v>43364</v>
      </c>
      <c r="C134" s="16" t="s">
        <v>1741</v>
      </c>
      <c r="D134" s="34" t="s">
        <v>1219</v>
      </c>
      <c r="E134" s="34" t="s">
        <v>1220</v>
      </c>
      <c r="F134" s="36"/>
      <c r="G134" s="36"/>
      <c r="H134" s="36">
        <v>3.2245304516797617</v>
      </c>
      <c r="I134" s="36"/>
      <c r="J134" s="36"/>
      <c r="K134" s="36"/>
      <c r="L134" s="36"/>
      <c r="M134" s="36"/>
      <c r="N134" s="36"/>
      <c r="O134" s="36"/>
      <c r="P134" s="36"/>
      <c r="Q134" s="36">
        <v>2</v>
      </c>
      <c r="R134" s="36"/>
      <c r="S134" s="36"/>
      <c r="T134" s="36"/>
      <c r="U134" s="36"/>
      <c r="V134" s="36"/>
      <c r="W134" s="36"/>
      <c r="X134" s="36"/>
      <c r="Y134" s="93">
        <f>SUM(O134:P134)</f>
        <v>0</v>
      </c>
      <c r="Z134" s="93" t="str">
        <f>IF(OR(AND(Y134&gt;0,Y134&lt;=30),AND(O134&gt;0,O134&lt;=5),AND(P134&gt;0,P134&lt;=5)),"Yes","No")</f>
        <v>No</v>
      </c>
    </row>
    <row r="135" spans="1:26" x14ac:dyDescent="0.25">
      <c r="A135" s="20">
        <v>43325</v>
      </c>
      <c r="B135" s="77">
        <v>43360</v>
      </c>
      <c r="C135" s="16" t="s">
        <v>1603</v>
      </c>
      <c r="D135" s="34" t="s">
        <v>763</v>
      </c>
      <c r="E135" s="34" t="s">
        <v>764</v>
      </c>
      <c r="F135" s="36"/>
      <c r="G135" s="36"/>
      <c r="H135" s="36">
        <v>0.91791475807171496</v>
      </c>
      <c r="I135" s="36"/>
      <c r="J135" s="36"/>
      <c r="K135" s="36"/>
      <c r="L135" s="36"/>
      <c r="M135" s="36"/>
      <c r="N135" s="36"/>
      <c r="O135" s="36"/>
      <c r="P135" s="36"/>
      <c r="Q135" s="36">
        <v>1</v>
      </c>
      <c r="R135" s="36"/>
      <c r="S135" s="36"/>
      <c r="T135" s="36"/>
      <c r="U135" s="36"/>
      <c r="V135" s="36"/>
      <c r="W135" s="36"/>
      <c r="X135" s="36"/>
      <c r="Y135" s="93">
        <f>SUM(O135:P135)</f>
        <v>0</v>
      </c>
      <c r="Z135" s="93" t="str">
        <f>IF(OR(AND(Y135&gt;0,Y135&lt;=30),AND(O135&gt;0,O135&lt;=5),AND(P135&gt;0,P135&lt;=5)),"Yes","No")</f>
        <v>No</v>
      </c>
    </row>
    <row r="136" spans="1:26" s="24" customFormat="1" x14ac:dyDescent="0.25">
      <c r="A136" s="20">
        <v>43325</v>
      </c>
      <c r="B136" s="77">
        <v>43360</v>
      </c>
      <c r="C136" s="16" t="s">
        <v>1757</v>
      </c>
      <c r="D136" s="34" t="s">
        <v>761</v>
      </c>
      <c r="E136" s="34" t="s">
        <v>762</v>
      </c>
      <c r="F136" s="36"/>
      <c r="G136" s="36"/>
      <c r="H136" s="36">
        <v>1.4867889717378888</v>
      </c>
      <c r="I136" s="36"/>
      <c r="J136" s="36"/>
      <c r="K136" s="36"/>
      <c r="L136" s="36"/>
      <c r="M136" s="36"/>
      <c r="N136" s="36"/>
      <c r="O136" s="36"/>
      <c r="P136" s="36"/>
      <c r="Q136" s="36">
        <v>1</v>
      </c>
      <c r="R136" s="36"/>
      <c r="S136" s="36"/>
      <c r="T136" s="36"/>
      <c r="U136" s="36"/>
      <c r="V136" s="36"/>
      <c r="W136" s="36"/>
      <c r="X136" s="36"/>
      <c r="Y136" s="79">
        <f>SUM(O136:P136)</f>
        <v>0</v>
      </c>
      <c r="Z136" s="79" t="str">
        <f>IF(OR(AND(Y136&gt;0,Y136&lt;=30),AND(O136&gt;0,O136&lt;=5),AND(P136&gt;0,P136&lt;=5)),"Yes","No")</f>
        <v>No</v>
      </c>
    </row>
    <row r="137" spans="1:26" s="24" customFormat="1" x14ac:dyDescent="0.25">
      <c r="A137" s="20">
        <v>43335</v>
      </c>
      <c r="B137" s="77">
        <v>43364</v>
      </c>
      <c r="C137" s="16" t="s">
        <v>1702</v>
      </c>
      <c r="D137" s="34" t="s">
        <v>1098</v>
      </c>
      <c r="E137" s="34" t="s">
        <v>1099</v>
      </c>
      <c r="F137" s="36"/>
      <c r="G137" s="36"/>
      <c r="H137" s="36">
        <v>1.5484807050817255</v>
      </c>
      <c r="I137" s="36"/>
      <c r="J137" s="36"/>
      <c r="K137" s="36"/>
      <c r="L137" s="36"/>
      <c r="M137" s="36"/>
      <c r="N137" s="36"/>
      <c r="O137" s="36"/>
      <c r="P137" s="36"/>
      <c r="Q137" s="36">
        <v>1</v>
      </c>
      <c r="R137" s="36"/>
      <c r="S137" s="36"/>
      <c r="T137" s="36"/>
      <c r="U137" s="36"/>
      <c r="V137" s="36"/>
      <c r="W137" s="36"/>
      <c r="X137" s="36"/>
      <c r="Y137" s="23">
        <f>SUM(O137:P137)</f>
        <v>0</v>
      </c>
      <c r="Z137" s="23" t="str">
        <f>IF(OR(AND(Y137&gt;0,Y137&lt;=30),AND(O137&gt;0,O137&lt;=5),AND(P137&gt;0,P137&lt;=5)),"Yes","No")</f>
        <v>No</v>
      </c>
    </row>
    <row r="138" spans="1:26" s="24" customFormat="1" x14ac:dyDescent="0.25">
      <c r="A138" s="20">
        <v>43349</v>
      </c>
      <c r="B138" s="77">
        <v>43364</v>
      </c>
      <c r="C138" s="16" t="s">
        <v>1631</v>
      </c>
      <c r="D138" s="34" t="s">
        <v>1253</v>
      </c>
      <c r="E138" s="34" t="s">
        <v>1254</v>
      </c>
      <c r="F138" s="36"/>
      <c r="G138" s="36"/>
      <c r="H138" s="36">
        <v>1.0396603911307907</v>
      </c>
      <c r="I138" s="36"/>
      <c r="J138" s="36"/>
      <c r="K138" s="36"/>
      <c r="L138" s="36"/>
      <c r="M138" s="36"/>
      <c r="N138" s="36"/>
      <c r="O138" s="36"/>
      <c r="P138" s="36"/>
      <c r="Q138" s="36">
        <v>1</v>
      </c>
      <c r="R138" s="36"/>
      <c r="S138" s="36"/>
      <c r="T138" s="36"/>
      <c r="U138" s="36"/>
      <c r="V138" s="36"/>
      <c r="W138" s="36"/>
      <c r="X138" s="36"/>
      <c r="Y138" s="93">
        <f>SUM(O138:P138)</f>
        <v>0</v>
      </c>
      <c r="Z138" s="93" t="str">
        <f>IF(OR(AND(Y138&gt;0,Y138&lt;=30),AND(O138&gt;0,O138&lt;=5),AND(P138&gt;0,P138&lt;=5)),"Yes","No")</f>
        <v>No</v>
      </c>
    </row>
    <row r="139" spans="1:26" s="24" customFormat="1" x14ac:dyDescent="0.25">
      <c r="A139" s="20">
        <v>43350</v>
      </c>
      <c r="B139" s="77">
        <v>43364</v>
      </c>
      <c r="C139" s="16" t="s">
        <v>1757</v>
      </c>
      <c r="D139" s="34" t="s">
        <v>1298</v>
      </c>
      <c r="E139" s="34" t="s">
        <v>1299</v>
      </c>
      <c r="F139" s="36"/>
      <c r="G139" s="36"/>
      <c r="H139" s="36">
        <v>1.4867889717378888</v>
      </c>
      <c r="I139" s="36"/>
      <c r="J139" s="36"/>
      <c r="K139" s="36"/>
      <c r="L139" s="36"/>
      <c r="M139" s="36"/>
      <c r="N139" s="36"/>
      <c r="O139" s="36"/>
      <c r="P139" s="36"/>
      <c r="Q139" s="36">
        <v>1</v>
      </c>
      <c r="R139" s="36"/>
      <c r="S139" s="36"/>
      <c r="T139" s="36"/>
      <c r="U139" s="36"/>
      <c r="V139" s="36"/>
      <c r="W139" s="36"/>
      <c r="X139" s="36"/>
      <c r="Y139" s="93">
        <f>SUM(O139:P139)</f>
        <v>0</v>
      </c>
      <c r="Z139" s="93" t="str">
        <f>IF(OR(AND(Y139&gt;0,Y139&lt;=30),AND(O139&gt;0,O139&lt;=5),AND(P139&gt;0,P139&lt;=5)),"Yes","No")</f>
        <v>No</v>
      </c>
    </row>
    <row r="140" spans="1:26" x14ac:dyDescent="0.25">
      <c r="A140" s="20">
        <v>43235</v>
      </c>
      <c r="B140" s="77">
        <v>43455</v>
      </c>
      <c r="C140" s="16" t="s">
        <v>1674</v>
      </c>
      <c r="D140" s="34" t="s">
        <v>173</v>
      </c>
      <c r="E140" s="34" t="s">
        <v>71</v>
      </c>
      <c r="F140" s="36"/>
      <c r="G140" s="36"/>
      <c r="H140" s="36"/>
      <c r="I140" s="36">
        <v>690.14214525024192</v>
      </c>
      <c r="J140" s="36"/>
      <c r="K140" s="36">
        <v>690.14214525024192</v>
      </c>
      <c r="L140" s="36"/>
      <c r="M140" s="36">
        <v>690.14214525024192</v>
      </c>
      <c r="N140" s="36">
        <v>690.14214525024192</v>
      </c>
      <c r="O140" s="36"/>
      <c r="P140" s="36"/>
      <c r="Q140" s="36"/>
      <c r="R140" s="36">
        <v>750</v>
      </c>
      <c r="S140" s="36"/>
      <c r="T140" s="36">
        <v>750</v>
      </c>
      <c r="U140" s="36"/>
      <c r="V140" s="36">
        <v>750</v>
      </c>
      <c r="W140" s="36">
        <v>750</v>
      </c>
      <c r="X140" s="36"/>
      <c r="Y140" s="23">
        <f>SUM(O140:P140)</f>
        <v>0</v>
      </c>
      <c r="Z140" s="23" t="str">
        <f>IF(OR(AND(Y140&gt;0,Y140&lt;=30),AND(O140&gt;0,O140&lt;=5),AND(P140&gt;0,P140&lt;=5)),"Yes","No")</f>
        <v>No</v>
      </c>
    </row>
    <row r="141" spans="1:26" x14ac:dyDescent="0.25">
      <c r="A141" s="20">
        <v>43264</v>
      </c>
      <c r="B141" s="77">
        <v>43375</v>
      </c>
      <c r="C141" s="16" t="s">
        <v>1672</v>
      </c>
      <c r="D141" s="34" t="s">
        <v>283</v>
      </c>
      <c r="E141" s="34" t="s">
        <v>284</v>
      </c>
      <c r="F141" s="36"/>
      <c r="G141" s="36"/>
      <c r="H141" s="36"/>
      <c r="I141" s="36">
        <v>282.79927320448951</v>
      </c>
      <c r="J141" s="36"/>
      <c r="K141" s="36"/>
      <c r="L141" s="36"/>
      <c r="M141" s="36"/>
      <c r="N141" s="36"/>
      <c r="O141" s="36"/>
      <c r="P141" s="36"/>
      <c r="Q141" s="36"/>
      <c r="R141" s="36">
        <v>300</v>
      </c>
      <c r="S141" s="36"/>
      <c r="T141" s="36"/>
      <c r="U141" s="36"/>
      <c r="V141" s="36"/>
      <c r="W141" s="36"/>
      <c r="X141" s="36"/>
      <c r="Y141" s="79">
        <f>SUM(O141:P141)</f>
        <v>0</v>
      </c>
      <c r="Z141" s="79" t="str">
        <f>IF(OR(AND(Y141&gt;0,Y141&lt;=30),AND(O141&gt;0,O141&lt;=5),AND(P141&gt;0,P141&lt;=5)),"Yes","No")</f>
        <v>No</v>
      </c>
    </row>
    <row r="142" spans="1:26" x14ac:dyDescent="0.25">
      <c r="A142" s="20">
        <v>43262</v>
      </c>
      <c r="B142" s="77">
        <v>43376</v>
      </c>
      <c r="C142" s="16" t="s">
        <v>1672</v>
      </c>
      <c r="D142" s="34" t="s">
        <v>285</v>
      </c>
      <c r="E142" s="34" t="s">
        <v>100</v>
      </c>
      <c r="F142" s="36"/>
      <c r="G142" s="36"/>
      <c r="H142" s="36"/>
      <c r="I142" s="36">
        <v>226.23941856359158</v>
      </c>
      <c r="J142" s="36"/>
      <c r="K142" s="36"/>
      <c r="L142" s="36"/>
      <c r="M142" s="36"/>
      <c r="N142" s="36"/>
      <c r="O142" s="36"/>
      <c r="P142" s="36"/>
      <c r="Q142" s="36"/>
      <c r="R142" s="36">
        <v>240</v>
      </c>
      <c r="S142" s="36"/>
      <c r="T142" s="36"/>
      <c r="U142" s="36"/>
      <c r="V142" s="36"/>
      <c r="W142" s="36"/>
      <c r="X142" s="36"/>
      <c r="Y142" s="93">
        <f>SUM(O142:P142)</f>
        <v>0</v>
      </c>
      <c r="Z142" s="93" t="str">
        <f>IF(OR(AND(Y142&gt;0,Y142&lt;=30),AND(O142&gt;0,O142&lt;=5),AND(P142&gt;0,P142&lt;=5)),"Yes","No")</f>
        <v>No</v>
      </c>
    </row>
    <row r="143" spans="1:26" s="24" customFormat="1" x14ac:dyDescent="0.25">
      <c r="A143" s="20">
        <v>43203</v>
      </c>
      <c r="B143" s="77">
        <v>43300</v>
      </c>
      <c r="C143" s="16" t="s">
        <v>1719</v>
      </c>
      <c r="D143" s="34" t="s">
        <v>102</v>
      </c>
      <c r="E143" s="34" t="s">
        <v>72</v>
      </c>
      <c r="F143" s="36"/>
      <c r="G143" s="36"/>
      <c r="H143" s="36"/>
      <c r="I143" s="36">
        <v>183.48104196634139</v>
      </c>
      <c r="J143" s="36"/>
      <c r="K143" s="36"/>
      <c r="L143" s="36"/>
      <c r="M143" s="36"/>
      <c r="N143" s="36"/>
      <c r="O143" s="36"/>
      <c r="P143" s="36"/>
      <c r="Q143" s="36"/>
      <c r="R143" s="36">
        <v>160</v>
      </c>
      <c r="S143" s="36"/>
      <c r="T143" s="36"/>
      <c r="U143" s="36"/>
      <c r="V143" s="36"/>
      <c r="W143" s="36"/>
      <c r="X143" s="36"/>
      <c r="Y143" s="93">
        <f>SUM(O143:P143)</f>
        <v>0</v>
      </c>
      <c r="Z143" s="93" t="str">
        <f>IF(OR(AND(Y143&gt;0,Y143&lt;=30),AND(O143&gt;0,O143&lt;=5),AND(P143&gt;0,P143&lt;=5)),"Yes","No")</f>
        <v>No</v>
      </c>
    </row>
    <row r="144" spans="1:26" s="24" customFormat="1" x14ac:dyDescent="0.25">
      <c r="A144" s="20">
        <v>43264</v>
      </c>
      <c r="B144" s="77">
        <v>43453</v>
      </c>
      <c r="C144" s="16" t="s">
        <v>1665</v>
      </c>
      <c r="D144" s="34" t="s">
        <v>299</v>
      </c>
      <c r="E144" s="34" t="s">
        <v>60</v>
      </c>
      <c r="F144" s="36"/>
      <c r="G144" s="36"/>
      <c r="H144" s="36"/>
      <c r="I144" s="36">
        <v>124.21375734661477</v>
      </c>
      <c r="J144" s="36"/>
      <c r="K144" s="36"/>
      <c r="L144" s="36"/>
      <c r="M144" s="36">
        <v>99.371005877291822</v>
      </c>
      <c r="N144" s="36">
        <v>99.371005877291822</v>
      </c>
      <c r="O144" s="36"/>
      <c r="P144" s="36"/>
      <c r="Q144" s="36"/>
      <c r="R144" s="36">
        <v>125</v>
      </c>
      <c r="S144" s="36"/>
      <c r="T144" s="36"/>
      <c r="U144" s="36"/>
      <c r="V144" s="36">
        <v>100</v>
      </c>
      <c r="W144" s="36">
        <v>100</v>
      </c>
      <c r="X144" s="36"/>
      <c r="Y144" s="79">
        <f>SUM(O144:P144)</f>
        <v>0</v>
      </c>
      <c r="Z144" s="79" t="str">
        <f>IF(OR(AND(Y144&gt;0,Y144&lt;=30),AND(O144&gt;0,O144&lt;=5),AND(P144&gt;0,P144&lt;=5)),"Yes","No")</f>
        <v>No</v>
      </c>
    </row>
    <row r="145" spans="1:26" s="24" customFormat="1" x14ac:dyDescent="0.25">
      <c r="A145" s="20">
        <v>43270</v>
      </c>
      <c r="B145" s="77">
        <v>43392</v>
      </c>
      <c r="C145" s="16" t="s">
        <v>1672</v>
      </c>
      <c r="D145" s="34" t="s">
        <v>316</v>
      </c>
      <c r="E145" s="34" t="s">
        <v>162</v>
      </c>
      <c r="F145" s="36"/>
      <c r="G145" s="36"/>
      <c r="H145" s="36"/>
      <c r="I145" s="36">
        <v>94.266424401496494</v>
      </c>
      <c r="J145" s="36">
        <v>141.39963660224475</v>
      </c>
      <c r="K145" s="36"/>
      <c r="L145" s="36"/>
      <c r="M145" s="36">
        <v>141.39963660224475</v>
      </c>
      <c r="N145" s="36"/>
      <c r="O145" s="36"/>
      <c r="P145" s="36"/>
      <c r="Q145" s="36"/>
      <c r="R145" s="36">
        <v>100</v>
      </c>
      <c r="S145" s="36">
        <v>150</v>
      </c>
      <c r="T145" s="36"/>
      <c r="U145" s="36"/>
      <c r="V145" s="36">
        <v>150</v>
      </c>
      <c r="W145" s="36"/>
      <c r="X145" s="36"/>
      <c r="Y145" s="23">
        <f>SUM(O145:P145)</f>
        <v>0</v>
      </c>
      <c r="Z145" s="23" t="str">
        <f>IF(OR(AND(Y145&gt;0,Y145&lt;=30),AND(O145&gt;0,O145&lt;=5),AND(P145&gt;0,P145&lt;=5)),"Yes","No")</f>
        <v>No</v>
      </c>
    </row>
    <row r="146" spans="1:26" s="24" customFormat="1" x14ac:dyDescent="0.25">
      <c r="A146" s="20">
        <v>43144</v>
      </c>
      <c r="B146" s="77">
        <v>43377</v>
      </c>
      <c r="C146" s="16" t="s">
        <v>1715</v>
      </c>
      <c r="D146" s="34" t="s">
        <v>138</v>
      </c>
      <c r="E146" s="34" t="s">
        <v>139</v>
      </c>
      <c r="F146" s="36"/>
      <c r="G146" s="36"/>
      <c r="H146" s="36"/>
      <c r="I146" s="36">
        <v>95.876960802950649</v>
      </c>
      <c r="J146" s="36"/>
      <c r="K146" s="36"/>
      <c r="L146" s="36"/>
      <c r="M146" s="36"/>
      <c r="N146" s="36"/>
      <c r="O146" s="36"/>
      <c r="P146" s="36"/>
      <c r="Q146" s="36"/>
      <c r="R146" s="36">
        <v>100</v>
      </c>
      <c r="S146" s="36"/>
      <c r="T146" s="36"/>
      <c r="U146" s="36"/>
      <c r="V146" s="36"/>
      <c r="W146" s="36"/>
      <c r="X146" s="36"/>
      <c r="Y146" s="79">
        <f>SUM(O146:P146)</f>
        <v>0</v>
      </c>
      <c r="Z146" s="79" t="str">
        <f>IF(OR(AND(Y146&gt;0,Y146&lt;=30),AND(O146&gt;0,O146&lt;=5),AND(P146&gt;0,P146&lt;=5)),"Yes","No")</f>
        <v>No</v>
      </c>
    </row>
    <row r="147" spans="1:26" s="24" customFormat="1" x14ac:dyDescent="0.25">
      <c r="A147" s="20">
        <v>43263</v>
      </c>
      <c r="B147" s="77">
        <v>43371</v>
      </c>
      <c r="C147" s="16" t="s">
        <v>1694</v>
      </c>
      <c r="D147" s="34" t="s">
        <v>281</v>
      </c>
      <c r="E147" s="34" t="s">
        <v>56</v>
      </c>
      <c r="F147" s="36"/>
      <c r="G147" s="36"/>
      <c r="H147" s="36"/>
      <c r="I147" s="36">
        <v>117.26888780757596</v>
      </c>
      <c r="J147" s="36"/>
      <c r="K147" s="36"/>
      <c r="L147" s="36"/>
      <c r="M147" s="36"/>
      <c r="N147" s="36"/>
      <c r="O147" s="36"/>
      <c r="P147" s="36"/>
      <c r="Q147" s="36"/>
      <c r="R147" s="36">
        <v>100</v>
      </c>
      <c r="S147" s="36"/>
      <c r="T147" s="36"/>
      <c r="U147" s="36"/>
      <c r="V147" s="36"/>
      <c r="W147" s="36"/>
      <c r="X147" s="36"/>
      <c r="Y147" s="93">
        <f>SUM(O147:P147)</f>
        <v>0</v>
      </c>
      <c r="Z147" s="93" t="str">
        <f>IF(OR(AND(Y147&gt;0,Y147&lt;=30),AND(O147&gt;0,O147&lt;=5),AND(P147&gt;0,P147&lt;=5)),"Yes","No")</f>
        <v>No</v>
      </c>
    </row>
    <row r="148" spans="1:26" s="24" customFormat="1" x14ac:dyDescent="0.25">
      <c r="A148" s="20">
        <v>43265</v>
      </c>
      <c r="B148" s="77">
        <v>43377</v>
      </c>
      <c r="C148" s="16" t="s">
        <v>1687</v>
      </c>
      <c r="D148" s="34" t="s">
        <v>307</v>
      </c>
      <c r="E148" s="34" t="s">
        <v>55</v>
      </c>
      <c r="F148" s="36"/>
      <c r="G148" s="36"/>
      <c r="H148" s="36"/>
      <c r="I148" s="36">
        <v>101.98244060733327</v>
      </c>
      <c r="J148" s="36"/>
      <c r="K148" s="36"/>
      <c r="L148" s="36"/>
      <c r="M148" s="36"/>
      <c r="N148" s="36"/>
      <c r="O148" s="36"/>
      <c r="P148" s="36"/>
      <c r="Q148" s="36"/>
      <c r="R148" s="36">
        <v>100</v>
      </c>
      <c r="S148" s="36"/>
      <c r="T148" s="36"/>
      <c r="U148" s="36"/>
      <c r="V148" s="36"/>
      <c r="W148" s="36"/>
      <c r="X148" s="36"/>
      <c r="Y148" s="23">
        <f>SUM(O148:P148)</f>
        <v>0</v>
      </c>
      <c r="Z148" s="23" t="str">
        <f>IF(OR(AND(Y148&gt;0,Y148&lt;=30),AND(O148&gt;0,O148&lt;=5),AND(P148&gt;0,P148&lt;=5)),"Yes","No")</f>
        <v>No</v>
      </c>
    </row>
    <row r="149" spans="1:26" x14ac:dyDescent="0.25">
      <c r="A149" s="20">
        <v>43271</v>
      </c>
      <c r="B149" s="77">
        <v>43368</v>
      </c>
      <c r="C149" s="16" t="s">
        <v>1631</v>
      </c>
      <c r="D149" s="34" t="s">
        <v>323</v>
      </c>
      <c r="E149" s="34" t="s">
        <v>50</v>
      </c>
      <c r="F149" s="36"/>
      <c r="G149" s="36"/>
      <c r="H149" s="36"/>
      <c r="I149" s="36">
        <v>54.008018856785959</v>
      </c>
      <c r="J149" s="36"/>
      <c r="K149" s="36"/>
      <c r="L149" s="36"/>
      <c r="M149" s="36"/>
      <c r="N149" s="36"/>
      <c r="O149" s="36"/>
      <c r="P149" s="36"/>
      <c r="Q149" s="36"/>
      <c r="R149" s="36">
        <v>85</v>
      </c>
      <c r="S149" s="36"/>
      <c r="T149" s="36"/>
      <c r="U149" s="36"/>
      <c r="V149" s="36"/>
      <c r="W149" s="36"/>
      <c r="X149" s="36"/>
      <c r="Y149" s="23">
        <f>SUM(O149:P149)</f>
        <v>0</v>
      </c>
      <c r="Z149" s="23" t="str">
        <f>IF(OR(AND(Y149&gt;0,Y149&lt;=30),AND(O149&gt;0,O149&lt;=5),AND(P149&gt;0,P149&lt;=5)),"Yes","No")</f>
        <v>No</v>
      </c>
    </row>
    <row r="150" spans="1:26" x14ac:dyDescent="0.25">
      <c r="A150" s="20">
        <v>43271</v>
      </c>
      <c r="B150" s="77">
        <v>43635</v>
      </c>
      <c r="C150" s="16" t="s">
        <v>1676</v>
      </c>
      <c r="D150" s="34" t="s">
        <v>332</v>
      </c>
      <c r="E150" s="34" t="s">
        <v>24</v>
      </c>
      <c r="F150" s="36"/>
      <c r="G150" s="36"/>
      <c r="H150" s="36"/>
      <c r="I150" s="36">
        <v>79.680606031264944</v>
      </c>
      <c r="J150" s="36">
        <v>159.36121206252989</v>
      </c>
      <c r="K150" s="36"/>
      <c r="L150" s="36"/>
      <c r="M150" s="36"/>
      <c r="N150" s="36"/>
      <c r="O150" s="36"/>
      <c r="P150" s="36"/>
      <c r="Q150" s="36"/>
      <c r="R150" s="36">
        <v>84</v>
      </c>
      <c r="S150" s="36">
        <v>168</v>
      </c>
      <c r="T150" s="36"/>
      <c r="U150" s="36"/>
      <c r="V150" s="36"/>
      <c r="W150" s="36"/>
      <c r="X150" s="36"/>
      <c r="Y150" s="93">
        <f>SUM(O150:P150)</f>
        <v>0</v>
      </c>
      <c r="Z150" s="93" t="str">
        <f>IF(OR(AND(Y150&gt;0,Y150&lt;=30),AND(O150&gt;0,O150&lt;=5),AND(P150&gt;0,P150&lt;=5)),"Yes","No")</f>
        <v>No</v>
      </c>
    </row>
    <row r="151" spans="1:26" s="24" customFormat="1" x14ac:dyDescent="0.25">
      <c r="A151" s="20">
        <v>43264</v>
      </c>
      <c r="B151" s="77">
        <v>43377</v>
      </c>
      <c r="C151" s="16" t="s">
        <v>1692</v>
      </c>
      <c r="D151" s="34" t="s">
        <v>286</v>
      </c>
      <c r="E151" s="34" t="s">
        <v>287</v>
      </c>
      <c r="F151" s="36"/>
      <c r="G151" s="36"/>
      <c r="H151" s="36"/>
      <c r="I151" s="36">
        <v>65.571579228469531</v>
      </c>
      <c r="J151" s="36"/>
      <c r="K151" s="36"/>
      <c r="L151" s="36"/>
      <c r="M151" s="36"/>
      <c r="N151" s="36"/>
      <c r="O151" s="36"/>
      <c r="P151" s="36"/>
      <c r="Q151" s="36"/>
      <c r="R151" s="36">
        <v>80</v>
      </c>
      <c r="S151" s="36"/>
      <c r="T151" s="36"/>
      <c r="U151" s="36"/>
      <c r="V151" s="36"/>
      <c r="W151" s="36"/>
      <c r="X151" s="36"/>
      <c r="Y151" s="93">
        <f>SUM(O151:P151)</f>
        <v>0</v>
      </c>
      <c r="Z151" s="93" t="str">
        <f>IF(OR(AND(Y151&gt;0,Y151&lt;=30),AND(O151&gt;0,O151&lt;=5),AND(P151&gt;0,P151&lt;=5)),"Yes","No")</f>
        <v>No</v>
      </c>
    </row>
    <row r="152" spans="1:26" s="24" customFormat="1" x14ac:dyDescent="0.25">
      <c r="A152" s="20">
        <v>43262</v>
      </c>
      <c r="B152" s="77">
        <v>43367</v>
      </c>
      <c r="C152" s="16" t="s">
        <v>1696</v>
      </c>
      <c r="D152" s="34" t="s">
        <v>279</v>
      </c>
      <c r="E152" s="34" t="s">
        <v>34</v>
      </c>
      <c r="F152" s="36"/>
      <c r="G152" s="36"/>
      <c r="H152" s="36"/>
      <c r="I152" s="36">
        <v>71.036120139527725</v>
      </c>
      <c r="J152" s="36"/>
      <c r="K152" s="36"/>
      <c r="L152" s="36"/>
      <c r="M152" s="36"/>
      <c r="N152" s="36"/>
      <c r="O152" s="36"/>
      <c r="P152" s="36"/>
      <c r="Q152" s="36"/>
      <c r="R152" s="36">
        <v>72</v>
      </c>
      <c r="S152" s="36"/>
      <c r="T152" s="36"/>
      <c r="U152" s="36"/>
      <c r="V152" s="36"/>
      <c r="W152" s="36"/>
      <c r="X152" s="36"/>
      <c r="Y152" s="79">
        <f>SUM(O152:P152)</f>
        <v>0</v>
      </c>
      <c r="Z152" s="79" t="str">
        <f>IF(OR(AND(Y152&gt;0,Y152&lt;=30),AND(O152&gt;0,O152&lt;=5),AND(P152&gt;0,P152&lt;=5)),"Yes","No")</f>
        <v>No</v>
      </c>
    </row>
    <row r="153" spans="1:26" s="24" customFormat="1" x14ac:dyDescent="0.25">
      <c r="A153" s="20">
        <v>43264</v>
      </c>
      <c r="B153" s="77">
        <v>43431</v>
      </c>
      <c r="C153" s="16" t="s">
        <v>1613</v>
      </c>
      <c r="D153" s="34" t="s">
        <v>293</v>
      </c>
      <c r="E153" s="34" t="s">
        <v>69</v>
      </c>
      <c r="F153" s="36"/>
      <c r="G153" s="36"/>
      <c r="H153" s="36"/>
      <c r="I153" s="36">
        <v>38.964425987361423</v>
      </c>
      <c r="J153" s="36"/>
      <c r="K153" s="36"/>
      <c r="L153" s="36">
        <v>38.964425987361423</v>
      </c>
      <c r="M153" s="36"/>
      <c r="N153" s="36"/>
      <c r="O153" s="36"/>
      <c r="P153" s="36"/>
      <c r="Q153" s="36"/>
      <c r="R153" s="36">
        <v>64</v>
      </c>
      <c r="S153" s="36"/>
      <c r="T153" s="36"/>
      <c r="U153" s="36">
        <v>64</v>
      </c>
      <c r="V153" s="36"/>
      <c r="W153" s="36"/>
      <c r="X153" s="36"/>
      <c r="Y153" s="93">
        <f>SUM(O153:P153)</f>
        <v>0</v>
      </c>
      <c r="Z153" s="93" t="str">
        <f>IF(OR(AND(Y153&gt;0,Y153&lt;=30),AND(O153&gt;0,O153&lt;=5),AND(P153&gt;0,P153&lt;=5)),"Yes","No")</f>
        <v>No</v>
      </c>
    </row>
    <row r="154" spans="1:26" s="24" customFormat="1" x14ac:dyDescent="0.25">
      <c r="A154" s="20">
        <v>43159</v>
      </c>
      <c r="B154" s="77">
        <v>43431</v>
      </c>
      <c r="C154" s="16" t="s">
        <v>1730</v>
      </c>
      <c r="D154" s="34" t="s">
        <v>159</v>
      </c>
      <c r="E154" s="34" t="s">
        <v>85</v>
      </c>
      <c r="F154" s="36"/>
      <c r="G154" s="36"/>
      <c r="H154" s="36"/>
      <c r="I154" s="36">
        <v>46.994906249888913</v>
      </c>
      <c r="J154" s="36"/>
      <c r="K154" s="36"/>
      <c r="L154" s="36"/>
      <c r="M154" s="36"/>
      <c r="N154" s="36">
        <v>46.994906249888913</v>
      </c>
      <c r="O154" s="36"/>
      <c r="P154" s="36"/>
      <c r="Q154" s="36"/>
      <c r="R154" s="36">
        <v>48</v>
      </c>
      <c r="S154" s="36"/>
      <c r="T154" s="36"/>
      <c r="U154" s="36"/>
      <c r="V154" s="36"/>
      <c r="W154" s="36">
        <v>48</v>
      </c>
      <c r="X154" s="36"/>
      <c r="Y154" s="79">
        <f>SUM(O154:P154)</f>
        <v>0</v>
      </c>
      <c r="Z154" s="79" t="str">
        <f>IF(OR(AND(Y154&gt;0,Y154&lt;=30),AND(O154&gt;0,O154&lt;=5),AND(P154&gt;0,P154&lt;=5)),"Yes","No")</f>
        <v>No</v>
      </c>
    </row>
    <row r="155" spans="1:26" s="24" customFormat="1" x14ac:dyDescent="0.25">
      <c r="A155" s="20">
        <v>43244</v>
      </c>
      <c r="B155" s="77">
        <v>43389</v>
      </c>
      <c r="C155" s="16" t="s">
        <v>1721</v>
      </c>
      <c r="D155" s="34" t="s">
        <v>261</v>
      </c>
      <c r="E155" s="34" t="s">
        <v>51</v>
      </c>
      <c r="F155" s="36"/>
      <c r="G155" s="36"/>
      <c r="H155" s="36"/>
      <c r="I155" s="36">
        <v>37.768443475456728</v>
      </c>
      <c r="J155" s="36"/>
      <c r="K155" s="36">
        <v>20.982468597475957</v>
      </c>
      <c r="L155" s="36"/>
      <c r="M155" s="36"/>
      <c r="N155" s="36"/>
      <c r="O155" s="36"/>
      <c r="P155" s="36"/>
      <c r="Q155" s="36"/>
      <c r="R155" s="36">
        <v>36</v>
      </c>
      <c r="S155" s="36"/>
      <c r="T155" s="36">
        <v>20</v>
      </c>
      <c r="U155" s="36"/>
      <c r="V155" s="36"/>
      <c r="W155" s="36"/>
      <c r="X155" s="36"/>
      <c r="Y155" s="93">
        <f>SUM(O155:P155)</f>
        <v>0</v>
      </c>
      <c r="Z155" s="93" t="str">
        <f>IF(OR(AND(Y155&gt;0,Y155&lt;=30),AND(O155&gt;0,O155&lt;=5),AND(P155&gt;0,P155&lt;=5)),"Yes","No")</f>
        <v>No</v>
      </c>
    </row>
    <row r="156" spans="1:26" s="24" customFormat="1" x14ac:dyDescent="0.25">
      <c r="A156" s="20">
        <v>43343</v>
      </c>
      <c r="B156" s="77">
        <v>43409</v>
      </c>
      <c r="C156" s="16" t="s">
        <v>1581</v>
      </c>
      <c r="D156" s="34" t="s">
        <v>1222</v>
      </c>
      <c r="E156" s="34" t="s">
        <v>436</v>
      </c>
      <c r="F156" s="36"/>
      <c r="G156" s="36"/>
      <c r="H156" s="36"/>
      <c r="I156" s="36">
        <v>16.331930999830703</v>
      </c>
      <c r="J156" s="36"/>
      <c r="K156" s="36"/>
      <c r="L156" s="36"/>
      <c r="M156" s="36">
        <v>24.497896499746052</v>
      </c>
      <c r="N156" s="36"/>
      <c r="O156" s="36"/>
      <c r="P156" s="36"/>
      <c r="Q156" s="36"/>
      <c r="R156" s="36">
        <v>30</v>
      </c>
      <c r="S156" s="36"/>
      <c r="T156" s="36"/>
      <c r="U156" s="36"/>
      <c r="V156" s="36">
        <v>45</v>
      </c>
      <c r="W156" s="36"/>
      <c r="X156" s="36"/>
      <c r="Y156" s="79">
        <f>SUM(O156:P156)</f>
        <v>0</v>
      </c>
      <c r="Z156" s="79" t="str">
        <f>IF(OR(AND(Y156&gt;0,Y156&lt;=30),AND(O156&gt;0,O156&lt;=5),AND(P156&gt;0,P156&lt;=5)),"Yes","No")</f>
        <v>No</v>
      </c>
    </row>
    <row r="157" spans="1:26" s="24" customFormat="1" x14ac:dyDescent="0.25">
      <c r="A157" s="20">
        <v>43271</v>
      </c>
      <c r="B157" s="77">
        <v>43368</v>
      </c>
      <c r="C157" s="16" t="s">
        <v>1624</v>
      </c>
      <c r="D157" s="34" t="s">
        <v>324</v>
      </c>
      <c r="E157" s="34" t="s">
        <v>100</v>
      </c>
      <c r="F157" s="36"/>
      <c r="G157" s="36"/>
      <c r="H157" s="36"/>
      <c r="I157" s="36">
        <v>17.561216128850219</v>
      </c>
      <c r="J157" s="36"/>
      <c r="K157" s="36"/>
      <c r="L157" s="36"/>
      <c r="M157" s="36"/>
      <c r="N157" s="36"/>
      <c r="O157" s="36"/>
      <c r="P157" s="36"/>
      <c r="Q157" s="36"/>
      <c r="R157" s="36">
        <v>25</v>
      </c>
      <c r="S157" s="36"/>
      <c r="T157" s="36"/>
      <c r="U157" s="36"/>
      <c r="V157" s="36"/>
      <c r="W157" s="36"/>
      <c r="X157" s="36"/>
      <c r="Y157" s="93">
        <f>SUM(O157:P157)</f>
        <v>0</v>
      </c>
      <c r="Z157" s="93" t="str">
        <f>IF(OR(AND(Y157&gt;0,Y157&lt;=30),AND(O157&gt;0,O157&lt;=5),AND(P157&gt;0,P157&lt;=5)),"Yes","No")</f>
        <v>No</v>
      </c>
    </row>
    <row r="158" spans="1:26" x14ac:dyDescent="0.25">
      <c r="A158" s="20">
        <v>43348</v>
      </c>
      <c r="B158" s="77">
        <v>43371</v>
      </c>
      <c r="C158" s="16" t="s">
        <v>1699</v>
      </c>
      <c r="D158" s="34" t="s">
        <v>1230</v>
      </c>
      <c r="E158" s="34" t="s">
        <v>1231</v>
      </c>
      <c r="F158" s="36"/>
      <c r="G158" s="36"/>
      <c r="H158" s="36"/>
      <c r="I158" s="36">
        <v>28.293575934020591</v>
      </c>
      <c r="J158" s="36"/>
      <c r="K158" s="36"/>
      <c r="L158" s="36"/>
      <c r="M158" s="36"/>
      <c r="N158" s="36"/>
      <c r="O158" s="36"/>
      <c r="P158" s="36"/>
      <c r="Q158" s="36"/>
      <c r="R158" s="36">
        <v>25</v>
      </c>
      <c r="S158" s="36"/>
      <c r="T158" s="36"/>
      <c r="U158" s="36"/>
      <c r="V158" s="36"/>
      <c r="W158" s="36"/>
      <c r="X158" s="36"/>
      <c r="Y158" s="23">
        <f>SUM(O158:P158)</f>
        <v>0</v>
      </c>
      <c r="Z158" s="23" t="str">
        <f>IF(OR(AND(Y158&gt;0,Y158&lt;=30),AND(O158&gt;0,O158&lt;=5),AND(P158&gt;0,P158&lt;=5)),"Yes","No")</f>
        <v>No</v>
      </c>
    </row>
    <row r="159" spans="1:26" s="24" customFormat="1" x14ac:dyDescent="0.25">
      <c r="A159" s="20">
        <v>43280</v>
      </c>
      <c r="B159" s="77">
        <v>43378</v>
      </c>
      <c r="C159" s="16" t="s">
        <v>1672</v>
      </c>
      <c r="D159" s="34" t="s">
        <v>338</v>
      </c>
      <c r="E159" s="34" t="s">
        <v>39</v>
      </c>
      <c r="F159" s="36"/>
      <c r="G159" s="36"/>
      <c r="H159" s="36"/>
      <c r="I159" s="36">
        <v>26.587499237564941</v>
      </c>
      <c r="J159" s="36"/>
      <c r="K159" s="36"/>
      <c r="L159" s="36"/>
      <c r="M159" s="36"/>
      <c r="N159" s="36"/>
      <c r="O159" s="36"/>
      <c r="P159" s="36"/>
      <c r="Q159" s="36"/>
      <c r="R159" s="36">
        <v>24</v>
      </c>
      <c r="S159" s="36"/>
      <c r="T159" s="36"/>
      <c r="U159" s="36"/>
      <c r="V159" s="36"/>
      <c r="W159" s="36"/>
      <c r="X159" s="36"/>
      <c r="Y159" s="79">
        <f>SUM(O159:P159)</f>
        <v>0</v>
      </c>
      <c r="Z159" s="79" t="str">
        <f>IF(OR(AND(Y159&gt;0,Y159&lt;=30),AND(O159&gt;0,O159&lt;=5),AND(P159&gt;0,P159&lt;=5)),"Yes","No")</f>
        <v>No</v>
      </c>
    </row>
    <row r="160" spans="1:26" s="24" customFormat="1" x14ac:dyDescent="0.25">
      <c r="A160" s="20">
        <v>43298</v>
      </c>
      <c r="B160" s="77">
        <v>43368</v>
      </c>
      <c r="C160" s="16" t="s">
        <v>1662</v>
      </c>
      <c r="D160" s="34" t="s">
        <v>440</v>
      </c>
      <c r="E160" s="34" t="s">
        <v>250</v>
      </c>
      <c r="F160" s="36"/>
      <c r="G160" s="36"/>
      <c r="H160" s="36"/>
      <c r="I160" s="36">
        <v>25.801339095838177</v>
      </c>
      <c r="J160" s="36"/>
      <c r="K160" s="36"/>
      <c r="L160" s="36"/>
      <c r="M160" s="36"/>
      <c r="N160" s="36"/>
      <c r="O160" s="36"/>
      <c r="P160" s="36"/>
      <c r="Q160" s="36"/>
      <c r="R160" s="36">
        <v>24</v>
      </c>
      <c r="S160" s="36"/>
      <c r="T160" s="36"/>
      <c r="U160" s="36"/>
      <c r="V160" s="36"/>
      <c r="W160" s="36"/>
      <c r="X160" s="36"/>
      <c r="Y160" s="23">
        <f>SUM(O160:P160)</f>
        <v>0</v>
      </c>
      <c r="Z160" s="23" t="str">
        <f>IF(OR(AND(Y160&gt;0,Y160&lt;=30),AND(O160&gt;0,O160&lt;=5),AND(P160&gt;0,P160&lt;=5)),"Yes","No")</f>
        <v>No</v>
      </c>
    </row>
    <row r="161" spans="1:26" s="24" customFormat="1" x14ac:dyDescent="0.25">
      <c r="A161" s="20">
        <v>43298</v>
      </c>
      <c r="B161" s="77">
        <v>43370</v>
      </c>
      <c r="C161" s="16" t="s">
        <v>1685</v>
      </c>
      <c r="D161" s="34" t="s">
        <v>441</v>
      </c>
      <c r="E161" s="34" t="s">
        <v>27</v>
      </c>
      <c r="F161" s="36"/>
      <c r="G161" s="36"/>
      <c r="H161" s="36"/>
      <c r="I161" s="36">
        <v>28.207862640790658</v>
      </c>
      <c r="J161" s="36"/>
      <c r="K161" s="36"/>
      <c r="L161" s="36"/>
      <c r="M161" s="36"/>
      <c r="N161" s="36"/>
      <c r="O161" s="36"/>
      <c r="P161" s="36"/>
      <c r="Q161" s="36"/>
      <c r="R161" s="36">
        <v>24</v>
      </c>
      <c r="S161" s="36"/>
      <c r="T161" s="36"/>
      <c r="U161" s="36"/>
      <c r="V161" s="36"/>
      <c r="W161" s="36"/>
      <c r="X161" s="36"/>
      <c r="Y161" s="93">
        <f>SUM(O161:P161)</f>
        <v>0</v>
      </c>
      <c r="Z161" s="93" t="str">
        <f>IF(OR(AND(Y161&gt;0,Y161&lt;=30),AND(O161&gt;0,O161&lt;=5),AND(P161&gt;0,P161&lt;=5)),"Yes","No")</f>
        <v>No</v>
      </c>
    </row>
    <row r="162" spans="1:26" s="24" customFormat="1" x14ac:dyDescent="0.25">
      <c r="A162" s="20">
        <v>43335</v>
      </c>
      <c r="B162" s="77">
        <v>43367</v>
      </c>
      <c r="C162" s="16" t="s">
        <v>1671</v>
      </c>
      <c r="D162" s="34" t="s">
        <v>1101</v>
      </c>
      <c r="E162" s="34" t="s">
        <v>256</v>
      </c>
      <c r="F162" s="36"/>
      <c r="G162" s="36"/>
      <c r="H162" s="36"/>
      <c r="I162" s="36">
        <v>25.801339095838177</v>
      </c>
      <c r="J162" s="36"/>
      <c r="K162" s="36"/>
      <c r="L162" s="36"/>
      <c r="M162" s="36"/>
      <c r="N162" s="36"/>
      <c r="O162" s="36"/>
      <c r="P162" s="36"/>
      <c r="Q162" s="36"/>
      <c r="R162" s="36">
        <v>24</v>
      </c>
      <c r="S162" s="36"/>
      <c r="T162" s="36"/>
      <c r="U162" s="36"/>
      <c r="V162" s="36"/>
      <c r="W162" s="36"/>
      <c r="X162" s="36"/>
      <c r="Y162" s="79">
        <f>SUM(O162:P162)</f>
        <v>0</v>
      </c>
      <c r="Z162" s="79" t="str">
        <f>IF(OR(AND(Y162&gt;0,Y162&lt;=30),AND(O162&gt;0,O162&lt;=5),AND(P162&gt;0,P162&lt;=5)),"Yes","No")</f>
        <v>No</v>
      </c>
    </row>
    <row r="163" spans="1:26" s="24" customFormat="1" x14ac:dyDescent="0.25">
      <c r="A163" s="20">
        <v>43264</v>
      </c>
      <c r="B163" s="77">
        <v>43378</v>
      </c>
      <c r="C163" s="16" t="s">
        <v>1671</v>
      </c>
      <c r="D163" s="34" t="s">
        <v>296</v>
      </c>
      <c r="E163" s="34" t="s">
        <v>59</v>
      </c>
      <c r="F163" s="36"/>
      <c r="G163" s="36"/>
      <c r="H163" s="36"/>
      <c r="I163" s="36">
        <v>20.72842240352907</v>
      </c>
      <c r="J163" s="36">
        <v>74.030080012603833</v>
      </c>
      <c r="K163" s="36"/>
      <c r="L163" s="36"/>
      <c r="M163" s="36"/>
      <c r="N163" s="36"/>
      <c r="O163" s="36"/>
      <c r="P163" s="36"/>
      <c r="Q163" s="36"/>
      <c r="R163" s="36">
        <v>21</v>
      </c>
      <c r="S163" s="36">
        <v>75</v>
      </c>
      <c r="T163" s="36"/>
      <c r="U163" s="36"/>
      <c r="V163" s="36"/>
      <c r="W163" s="36"/>
      <c r="X163" s="36"/>
      <c r="Y163" s="79">
        <f>SUM(O163:P163)</f>
        <v>0</v>
      </c>
      <c r="Z163" s="79" t="str">
        <f>IF(OR(AND(Y163&gt;0,Y163&lt;=30),AND(O163&gt;0,O163&lt;=5),AND(P163&gt;0,P163&lt;=5)),"Yes","No")</f>
        <v>No</v>
      </c>
    </row>
    <row r="164" spans="1:26" s="24" customFormat="1" x14ac:dyDescent="0.25">
      <c r="A164" s="20">
        <v>43299</v>
      </c>
      <c r="B164" s="77">
        <v>43369</v>
      </c>
      <c r="C164" s="16" t="s">
        <v>1744</v>
      </c>
      <c r="D164" s="34" t="s">
        <v>443</v>
      </c>
      <c r="E164" s="34" t="s">
        <v>68</v>
      </c>
      <c r="F164" s="36"/>
      <c r="G164" s="36"/>
      <c r="H164" s="36"/>
      <c r="I164" s="36">
        <v>24.60735838059065</v>
      </c>
      <c r="J164" s="36"/>
      <c r="K164" s="36"/>
      <c r="L164" s="36"/>
      <c r="M164" s="36"/>
      <c r="N164" s="36"/>
      <c r="O164" s="36"/>
      <c r="P164" s="36"/>
      <c r="Q164" s="36"/>
      <c r="R164" s="36">
        <v>21</v>
      </c>
      <c r="S164" s="36"/>
      <c r="T164" s="36"/>
      <c r="U164" s="36"/>
      <c r="V164" s="36"/>
      <c r="W164" s="36"/>
      <c r="X164" s="36"/>
      <c r="Y164" s="93">
        <f>SUM(O164:P164)</f>
        <v>0</v>
      </c>
      <c r="Z164" s="93" t="str">
        <f>IF(OR(AND(Y164&gt;0,Y164&lt;=30),AND(O164&gt;0,O164&lt;=5),AND(P164&gt;0,P164&lt;=5)),"Yes","No")</f>
        <v>No</v>
      </c>
    </row>
    <row r="165" spans="1:26" s="24" customFormat="1" x14ac:dyDescent="0.25">
      <c r="A165" s="20">
        <v>43073</v>
      </c>
      <c r="B165" s="77">
        <v>43496</v>
      </c>
      <c r="C165" s="16" t="s">
        <v>1623</v>
      </c>
      <c r="D165" s="34" t="s">
        <v>178</v>
      </c>
      <c r="E165" s="34" t="s">
        <v>179</v>
      </c>
      <c r="F165" s="36"/>
      <c r="G165" s="36"/>
      <c r="H165" s="36"/>
      <c r="I165" s="36">
        <v>12.995299935349161</v>
      </c>
      <c r="J165" s="36"/>
      <c r="K165" s="36"/>
      <c r="L165" s="36"/>
      <c r="M165" s="36"/>
      <c r="N165" s="36"/>
      <c r="O165" s="36"/>
      <c r="P165" s="36"/>
      <c r="Q165" s="36"/>
      <c r="R165" s="36">
        <v>20</v>
      </c>
      <c r="S165" s="36"/>
      <c r="T165" s="36"/>
      <c r="U165" s="36"/>
      <c r="V165" s="36"/>
      <c r="W165" s="36"/>
      <c r="X165" s="36"/>
      <c r="Y165" s="93">
        <f>SUM(O165:P165)</f>
        <v>0</v>
      </c>
      <c r="Z165" s="93" t="str">
        <f>IF(OR(AND(Y165&gt;0,Y165&lt;=30),AND(O165&gt;0,O165&lt;=5),AND(P165&gt;0,P165&lt;=5)),"Yes","No")</f>
        <v>No</v>
      </c>
    </row>
    <row r="166" spans="1:26" s="24" customFormat="1" x14ac:dyDescent="0.25">
      <c r="A166" s="20">
        <v>43264</v>
      </c>
      <c r="B166" s="77">
        <v>43371</v>
      </c>
      <c r="C166" s="16" t="s">
        <v>1671</v>
      </c>
      <c r="D166" s="34" t="s">
        <v>282</v>
      </c>
      <c r="E166" s="34" t="s">
        <v>276</v>
      </c>
      <c r="F166" s="36"/>
      <c r="G166" s="36"/>
      <c r="H166" s="36"/>
      <c r="I166" s="36">
        <v>24.057956188953355</v>
      </c>
      <c r="J166" s="36"/>
      <c r="K166" s="36"/>
      <c r="L166" s="36"/>
      <c r="M166" s="36"/>
      <c r="N166" s="36"/>
      <c r="O166" s="36"/>
      <c r="P166" s="36"/>
      <c r="Q166" s="36"/>
      <c r="R166" s="36">
        <v>20</v>
      </c>
      <c r="S166" s="36"/>
      <c r="T166" s="36"/>
      <c r="U166" s="36"/>
      <c r="V166" s="36"/>
      <c r="W166" s="36"/>
      <c r="X166" s="36"/>
      <c r="Y166" s="93">
        <f>SUM(O166:P166)</f>
        <v>0</v>
      </c>
      <c r="Z166" s="93" t="str">
        <f>IF(OR(AND(Y166&gt;0,Y166&lt;=30),AND(O166&gt;0,O166&lt;=5),AND(P166&gt;0,P166&lt;=5)),"Yes","No")</f>
        <v>No</v>
      </c>
    </row>
    <row r="167" spans="1:26" s="24" customFormat="1" x14ac:dyDescent="0.25">
      <c r="A167" s="20">
        <v>43329</v>
      </c>
      <c r="B167" s="77">
        <v>43367</v>
      </c>
      <c r="C167" s="16" t="s">
        <v>1573</v>
      </c>
      <c r="D167" s="34" t="s">
        <v>803</v>
      </c>
      <c r="E167" s="34" t="s">
        <v>110</v>
      </c>
      <c r="F167" s="36"/>
      <c r="G167" s="36"/>
      <c r="H167" s="36"/>
      <c r="I167" s="36">
        <v>30.93685742906256</v>
      </c>
      <c r="J167" s="36"/>
      <c r="K167" s="36"/>
      <c r="L167" s="36"/>
      <c r="M167" s="36"/>
      <c r="N167" s="36"/>
      <c r="O167" s="36"/>
      <c r="P167" s="36"/>
      <c r="Q167" s="36"/>
      <c r="R167" s="36">
        <v>20</v>
      </c>
      <c r="S167" s="36"/>
      <c r="T167" s="36"/>
      <c r="U167" s="36"/>
      <c r="V167" s="36"/>
      <c r="W167" s="36"/>
      <c r="X167" s="36"/>
      <c r="Y167" s="23">
        <f>SUM(O167:P167)</f>
        <v>0</v>
      </c>
      <c r="Z167" s="23" t="str">
        <f>IF(OR(AND(Y167&gt;0,Y167&lt;=30),AND(O167&gt;0,O167&lt;=5),AND(P167&gt;0,P167&lt;=5)),"Yes","No")</f>
        <v>No</v>
      </c>
    </row>
    <row r="168" spans="1:26" s="24" customFormat="1" x14ac:dyDescent="0.25">
      <c r="A168" s="20">
        <v>43265</v>
      </c>
      <c r="B168" s="77">
        <v>43313</v>
      </c>
      <c r="C168" s="16" t="s">
        <v>1713</v>
      </c>
      <c r="D168" s="34" t="s">
        <v>300</v>
      </c>
      <c r="E168" s="34" t="s">
        <v>51</v>
      </c>
      <c r="F168" s="36"/>
      <c r="G168" s="36"/>
      <c r="H168" s="36"/>
      <c r="I168" s="36">
        <v>9.8661277971566275</v>
      </c>
      <c r="J168" s="36"/>
      <c r="K168" s="36"/>
      <c r="L168" s="36"/>
      <c r="M168" s="36"/>
      <c r="N168" s="36"/>
      <c r="O168" s="36"/>
      <c r="P168" s="36"/>
      <c r="Q168" s="36"/>
      <c r="R168" s="36">
        <v>10</v>
      </c>
      <c r="S168" s="36"/>
      <c r="T168" s="36"/>
      <c r="U168" s="36"/>
      <c r="V168" s="36"/>
      <c r="W168" s="36"/>
      <c r="X168" s="36"/>
      <c r="Y168" s="79">
        <f>SUM(O168:P168)</f>
        <v>0</v>
      </c>
      <c r="Z168" s="79" t="str">
        <f>IF(OR(AND(Y168&gt;0,Y168&lt;=30),AND(O168&gt;0,O168&lt;=5),AND(P168&gt;0,P168&lt;=5)),"Yes","No")</f>
        <v>No</v>
      </c>
    </row>
    <row r="169" spans="1:26" s="24" customFormat="1" x14ac:dyDescent="0.25">
      <c r="A169" s="20">
        <v>43339</v>
      </c>
      <c r="B169" s="77">
        <v>43367</v>
      </c>
      <c r="C169" s="16" t="s">
        <v>1669</v>
      </c>
      <c r="D169" s="34" t="s">
        <v>1130</v>
      </c>
      <c r="E169" s="34" t="s">
        <v>751</v>
      </c>
      <c r="F169" s="36"/>
      <c r="G169" s="36"/>
      <c r="H169" s="36"/>
      <c r="I169" s="36">
        <v>13.125416718065512</v>
      </c>
      <c r="J169" s="36"/>
      <c r="K169" s="36"/>
      <c r="L169" s="36"/>
      <c r="M169" s="36"/>
      <c r="N169" s="36"/>
      <c r="O169" s="36"/>
      <c r="P169" s="36"/>
      <c r="Q169" s="36"/>
      <c r="R169" s="36">
        <v>10</v>
      </c>
      <c r="S169" s="36"/>
      <c r="T169" s="36"/>
      <c r="U169" s="36"/>
      <c r="V169" s="36"/>
      <c r="W169" s="36"/>
      <c r="X169" s="36"/>
      <c r="Y169" s="79">
        <f>SUM(O169:P169)</f>
        <v>0</v>
      </c>
      <c r="Z169" s="79" t="str">
        <f>IF(OR(AND(Y169&gt;0,Y169&lt;=30),AND(O169&gt;0,O169&lt;=5),AND(P169&gt;0,P169&lt;=5)),"Yes","No")</f>
        <v>No</v>
      </c>
    </row>
    <row r="170" spans="1:26" s="24" customFormat="1" x14ac:dyDescent="0.25">
      <c r="A170" s="20">
        <v>43348</v>
      </c>
      <c r="B170" s="77">
        <v>43371</v>
      </c>
      <c r="C170" s="16" t="s">
        <v>1728</v>
      </c>
      <c r="D170" s="34" t="s">
        <v>1228</v>
      </c>
      <c r="E170" s="34" t="s">
        <v>1229</v>
      </c>
      <c r="F170" s="36"/>
      <c r="G170" s="36"/>
      <c r="H170" s="36"/>
      <c r="I170" s="36">
        <v>13.427324050270306</v>
      </c>
      <c r="J170" s="36"/>
      <c r="K170" s="36"/>
      <c r="L170" s="36"/>
      <c r="M170" s="36"/>
      <c r="N170" s="36"/>
      <c r="O170" s="36"/>
      <c r="P170" s="36"/>
      <c r="Q170" s="36"/>
      <c r="R170" s="36">
        <v>8</v>
      </c>
      <c r="S170" s="36"/>
      <c r="T170" s="36"/>
      <c r="U170" s="36"/>
      <c r="V170" s="36"/>
      <c r="W170" s="36"/>
      <c r="X170" s="36"/>
      <c r="Y170" s="93">
        <f>SUM(O170:P170)</f>
        <v>0</v>
      </c>
      <c r="Z170" s="93" t="str">
        <f>IF(OR(AND(Y170&gt;0,Y170&lt;=30),AND(O170&gt;0,O170&lt;=5),AND(P170&gt;0,P170&lt;=5)),"Yes","No")</f>
        <v>No</v>
      </c>
    </row>
    <row r="171" spans="1:26" s="24" customFormat="1" x14ac:dyDescent="0.25">
      <c r="A171" s="20">
        <v>43308</v>
      </c>
      <c r="B171" s="77">
        <v>43371</v>
      </c>
      <c r="C171" s="16" t="s">
        <v>1730</v>
      </c>
      <c r="D171" s="34" t="s">
        <v>496</v>
      </c>
      <c r="E171" s="34" t="s">
        <v>497</v>
      </c>
      <c r="F171" s="36"/>
      <c r="G171" s="36"/>
      <c r="H171" s="36"/>
      <c r="I171" s="36">
        <v>8.0613261291994043</v>
      </c>
      <c r="J171" s="36"/>
      <c r="K171" s="36"/>
      <c r="L171" s="36"/>
      <c r="M171" s="36"/>
      <c r="N171" s="36"/>
      <c r="O171" s="36"/>
      <c r="P171" s="36"/>
      <c r="Q171" s="36"/>
      <c r="R171" s="36">
        <v>5</v>
      </c>
      <c r="S171" s="36"/>
      <c r="T171" s="36"/>
      <c r="U171" s="36"/>
      <c r="V171" s="36"/>
      <c r="W171" s="36"/>
      <c r="X171" s="36"/>
      <c r="Y171" s="79">
        <f>SUM(O171:P171)</f>
        <v>0</v>
      </c>
      <c r="Z171" s="79" t="str">
        <f>IF(OR(AND(Y171&gt;0,Y171&lt;=30),AND(O171&gt;0,O171&lt;=5),AND(P171&gt;0,P171&lt;=5)),"Yes","No")</f>
        <v>No</v>
      </c>
    </row>
    <row r="172" spans="1:26" x14ac:dyDescent="0.25">
      <c r="A172" s="20">
        <v>43271</v>
      </c>
      <c r="B172" s="77">
        <v>43376</v>
      </c>
      <c r="C172" s="16" t="s">
        <v>1616</v>
      </c>
      <c r="D172" s="34" t="s">
        <v>325</v>
      </c>
      <c r="E172" s="34" t="s">
        <v>81</v>
      </c>
      <c r="F172" s="36"/>
      <c r="G172" s="36"/>
      <c r="H172" s="36"/>
      <c r="I172" s="36">
        <v>3.1795810176504768</v>
      </c>
      <c r="J172" s="36">
        <v>19.07748610590286</v>
      </c>
      <c r="K172" s="36"/>
      <c r="L172" s="36"/>
      <c r="M172" s="36"/>
      <c r="N172" s="36"/>
      <c r="O172" s="36"/>
      <c r="P172" s="36"/>
      <c r="Q172" s="36"/>
      <c r="R172" s="36">
        <v>4</v>
      </c>
      <c r="S172" s="36">
        <v>24</v>
      </c>
      <c r="T172" s="36"/>
      <c r="U172" s="36"/>
      <c r="V172" s="36"/>
      <c r="W172" s="36"/>
      <c r="X172" s="36"/>
      <c r="Y172" s="23">
        <f>SUM(O172:P172)</f>
        <v>0</v>
      </c>
      <c r="Z172" s="23" t="str">
        <f>IF(OR(AND(Y172&gt;0,Y172&lt;=30),AND(O172&gt;0,O172&lt;=5),AND(P172&gt;0,P172&lt;=5)),"Yes","No")</f>
        <v>No</v>
      </c>
    </row>
    <row r="173" spans="1:26" s="24" customFormat="1" x14ac:dyDescent="0.25">
      <c r="A173" s="20">
        <v>43308</v>
      </c>
      <c r="B173" s="77">
        <v>43369</v>
      </c>
      <c r="C173" s="16" t="s">
        <v>1731</v>
      </c>
      <c r="D173" s="34" t="s">
        <v>489</v>
      </c>
      <c r="E173" s="34" t="s">
        <v>490</v>
      </c>
      <c r="F173" s="36"/>
      <c r="G173" s="36"/>
      <c r="H173" s="36"/>
      <c r="I173" s="36">
        <v>6.4490609033595234</v>
      </c>
      <c r="J173" s="36"/>
      <c r="K173" s="36"/>
      <c r="L173" s="36"/>
      <c r="M173" s="36"/>
      <c r="N173" s="36"/>
      <c r="O173" s="36"/>
      <c r="P173" s="36"/>
      <c r="Q173" s="36"/>
      <c r="R173" s="36">
        <v>4</v>
      </c>
      <c r="S173" s="36"/>
      <c r="T173" s="36"/>
      <c r="U173" s="36"/>
      <c r="V173" s="36"/>
      <c r="W173" s="36"/>
      <c r="X173" s="36"/>
      <c r="Y173" s="23">
        <f>SUM(O173:P173)</f>
        <v>0</v>
      </c>
      <c r="Z173" s="23" t="str">
        <f>IF(OR(AND(Y173&gt;0,Y173&lt;=30),AND(O173&gt;0,O173&lt;=5),AND(P173&gt;0,P173&lt;=5)),"Yes","No")</f>
        <v>No</v>
      </c>
    </row>
    <row r="174" spans="1:26" x14ac:dyDescent="0.25">
      <c r="A174" s="20">
        <v>43341</v>
      </c>
      <c r="B174" s="77">
        <v>43371</v>
      </c>
      <c r="C174" s="16" t="s">
        <v>1711</v>
      </c>
      <c r="D174" s="34" t="s">
        <v>1215</v>
      </c>
      <c r="E174" s="34" t="s">
        <v>20</v>
      </c>
      <c r="F174" s="36"/>
      <c r="G174" s="36"/>
      <c r="H174" s="36"/>
      <c r="I174" s="36">
        <v>6.5910064845046339</v>
      </c>
      <c r="J174" s="36"/>
      <c r="K174" s="36"/>
      <c r="L174" s="36"/>
      <c r="M174" s="36"/>
      <c r="N174" s="36"/>
      <c r="O174" s="36"/>
      <c r="P174" s="36"/>
      <c r="Q174" s="36"/>
      <c r="R174" s="36">
        <v>4</v>
      </c>
      <c r="S174" s="36"/>
      <c r="T174" s="36"/>
      <c r="U174" s="36"/>
      <c r="V174" s="36"/>
      <c r="W174" s="36"/>
      <c r="X174" s="36"/>
      <c r="Y174" s="23">
        <f>SUM(O174:P174)</f>
        <v>0</v>
      </c>
      <c r="Z174" s="23" t="str">
        <f>IF(OR(AND(Y174&gt;0,Y174&lt;=30),AND(O174&gt;0,O174&lt;=5),AND(P174&gt;0,P174&lt;=5)),"Yes","No")</f>
        <v>No</v>
      </c>
    </row>
    <row r="175" spans="1:26" s="24" customFormat="1" x14ac:dyDescent="0.25">
      <c r="A175" s="20">
        <v>43348</v>
      </c>
      <c r="B175" s="77">
        <v>43371</v>
      </c>
      <c r="C175" s="16" t="s">
        <v>1744</v>
      </c>
      <c r="D175" s="34" t="s">
        <v>1239</v>
      </c>
      <c r="E175" s="34" t="s">
        <v>1240</v>
      </c>
      <c r="F175" s="36"/>
      <c r="G175" s="36"/>
      <c r="H175" s="36"/>
      <c r="I175" s="36">
        <v>6.4490609033595234</v>
      </c>
      <c r="J175" s="36"/>
      <c r="K175" s="36"/>
      <c r="L175" s="36"/>
      <c r="M175" s="36"/>
      <c r="N175" s="36"/>
      <c r="O175" s="36"/>
      <c r="P175" s="36"/>
      <c r="Q175" s="36"/>
      <c r="R175" s="36">
        <v>4</v>
      </c>
      <c r="S175" s="36"/>
      <c r="T175" s="36"/>
      <c r="U175" s="36"/>
      <c r="V175" s="36"/>
      <c r="W175" s="36"/>
      <c r="X175" s="36"/>
      <c r="Y175" s="93">
        <f>SUM(O175:P175)</f>
        <v>0</v>
      </c>
      <c r="Z175" s="93" t="str">
        <f>IF(OR(AND(Y175&gt;0,Y175&lt;=30),AND(O175&gt;0,O175&lt;=5),AND(P175&gt;0,P175&lt;=5)),"Yes","No")</f>
        <v>No</v>
      </c>
    </row>
    <row r="176" spans="1:26" s="24" customFormat="1" x14ac:dyDescent="0.25">
      <c r="A176" s="20">
        <v>43348</v>
      </c>
      <c r="B176" s="77">
        <v>43371</v>
      </c>
      <c r="C176" s="16" t="s">
        <v>1746</v>
      </c>
      <c r="D176" s="34" t="s">
        <v>1238</v>
      </c>
      <c r="E176" s="34" t="s">
        <v>412</v>
      </c>
      <c r="F176" s="36"/>
      <c r="G176" s="36"/>
      <c r="H176" s="36"/>
      <c r="I176" s="36">
        <v>6.4490609033595234</v>
      </c>
      <c r="J176" s="36"/>
      <c r="K176" s="36"/>
      <c r="L176" s="36"/>
      <c r="M176" s="36"/>
      <c r="N176" s="36"/>
      <c r="O176" s="36"/>
      <c r="P176" s="36"/>
      <c r="Q176" s="36"/>
      <c r="R176" s="36">
        <v>4</v>
      </c>
      <c r="S176" s="36"/>
      <c r="T176" s="36"/>
      <c r="U176" s="36"/>
      <c r="V176" s="36"/>
      <c r="W176" s="36"/>
      <c r="X176" s="36"/>
      <c r="Y176" s="93">
        <f>SUM(O176:P176)</f>
        <v>0</v>
      </c>
      <c r="Z176" s="93" t="str">
        <f>IF(OR(AND(Y176&gt;0,Y176&lt;=30),AND(O176&gt;0,O176&lt;=5),AND(P176&gt;0,P176&lt;=5)),"Yes","No")</f>
        <v>No</v>
      </c>
    </row>
    <row r="177" spans="1:26" x14ac:dyDescent="0.25">
      <c r="A177" s="20">
        <v>43299</v>
      </c>
      <c r="B177" s="77">
        <v>43369</v>
      </c>
      <c r="C177" s="16" t="s">
        <v>1742</v>
      </c>
      <c r="D177" s="34" t="s">
        <v>443</v>
      </c>
      <c r="E177" s="34" t="s">
        <v>68</v>
      </c>
      <c r="F177" s="36"/>
      <c r="G177" s="36"/>
      <c r="H177" s="36"/>
      <c r="I177" s="36">
        <v>3.51533691151295</v>
      </c>
      <c r="J177" s="36"/>
      <c r="K177" s="36"/>
      <c r="L177" s="36"/>
      <c r="M177" s="36"/>
      <c r="N177" s="36"/>
      <c r="O177" s="36"/>
      <c r="P177" s="36"/>
      <c r="Q177" s="36"/>
      <c r="R177" s="36">
        <v>3</v>
      </c>
      <c r="S177" s="36"/>
      <c r="T177" s="36"/>
      <c r="U177" s="36"/>
      <c r="V177" s="36"/>
      <c r="W177" s="36"/>
      <c r="X177" s="36"/>
      <c r="Y177" s="93">
        <f>SUM(O177:P177)</f>
        <v>0</v>
      </c>
      <c r="Z177" s="93" t="str">
        <f>IF(OR(AND(Y177&gt;0,Y177&lt;=30),AND(O177&gt;0,O177&lt;=5),AND(P177&gt;0,P177&lt;=5)),"Yes","No")</f>
        <v>No</v>
      </c>
    </row>
    <row r="178" spans="1:26" x14ac:dyDescent="0.25">
      <c r="A178" s="20">
        <v>43308</v>
      </c>
      <c r="B178" s="77">
        <v>43367</v>
      </c>
      <c r="C178" s="16" t="s">
        <v>1603</v>
      </c>
      <c r="D178" s="34" t="s">
        <v>493</v>
      </c>
      <c r="E178" s="34" t="s">
        <v>25</v>
      </c>
      <c r="F178" s="36"/>
      <c r="G178" s="36"/>
      <c r="H178" s="36"/>
      <c r="I178" s="36">
        <v>1.8358295161434299</v>
      </c>
      <c r="J178" s="36"/>
      <c r="K178" s="36"/>
      <c r="L178" s="36"/>
      <c r="M178" s="36"/>
      <c r="N178" s="36"/>
      <c r="O178" s="36"/>
      <c r="P178" s="36"/>
      <c r="Q178" s="36"/>
      <c r="R178" s="36">
        <v>2</v>
      </c>
      <c r="S178" s="36"/>
      <c r="T178" s="36"/>
      <c r="U178" s="36"/>
      <c r="V178" s="36"/>
      <c r="W178" s="36"/>
      <c r="X178" s="36"/>
      <c r="Y178" s="93">
        <f>SUM(O178:P178)</f>
        <v>0</v>
      </c>
      <c r="Z178" s="93" t="str">
        <f>IF(OR(AND(Y178&gt;0,Y178&lt;=30),AND(O178&gt;0,O178&lt;=5),AND(P178&gt;0,P178&lt;=5)),"Yes","No")</f>
        <v>No</v>
      </c>
    </row>
    <row r="179" spans="1:26" s="24" customFormat="1" x14ac:dyDescent="0.25">
      <c r="A179" s="20">
        <v>43308</v>
      </c>
      <c r="B179" s="77">
        <v>43367</v>
      </c>
      <c r="C179" s="16" t="s">
        <v>1728</v>
      </c>
      <c r="D179" s="34" t="s">
        <v>474</v>
      </c>
      <c r="E179" s="34" t="s">
        <v>432</v>
      </c>
      <c r="F179" s="36"/>
      <c r="G179" s="36"/>
      <c r="H179" s="36"/>
      <c r="I179" s="36">
        <v>3.3568310125675764</v>
      </c>
      <c r="J179" s="36"/>
      <c r="K179" s="36"/>
      <c r="L179" s="36"/>
      <c r="M179" s="36"/>
      <c r="N179" s="36"/>
      <c r="O179" s="36"/>
      <c r="P179" s="36"/>
      <c r="Q179" s="36"/>
      <c r="R179" s="36">
        <v>2</v>
      </c>
      <c r="S179" s="36"/>
      <c r="T179" s="36"/>
      <c r="U179" s="36"/>
      <c r="V179" s="36"/>
      <c r="W179" s="36"/>
      <c r="X179" s="36"/>
      <c r="Y179" s="79">
        <f>SUM(O179:P179)</f>
        <v>0</v>
      </c>
      <c r="Z179" s="79" t="str">
        <f>IF(OR(AND(Y179&gt;0,Y179&lt;=30),AND(O179&gt;0,O179&lt;=5),AND(P179&gt;0,P179&lt;=5)),"Yes","No")</f>
        <v>No</v>
      </c>
    </row>
    <row r="180" spans="1:26" s="24" customFormat="1" x14ac:dyDescent="0.25">
      <c r="A180" s="20">
        <v>43335</v>
      </c>
      <c r="B180" s="77">
        <v>43368</v>
      </c>
      <c r="C180" s="16" t="s">
        <v>1583</v>
      </c>
      <c r="D180" s="34" t="s">
        <v>1102</v>
      </c>
      <c r="E180" s="34" t="s">
        <v>1118</v>
      </c>
      <c r="F180" s="36"/>
      <c r="G180" s="36"/>
      <c r="H180" s="36"/>
      <c r="I180" s="36">
        <v>1.6773236171980566</v>
      </c>
      <c r="J180" s="36"/>
      <c r="K180" s="36"/>
      <c r="L180" s="36"/>
      <c r="M180" s="36"/>
      <c r="N180" s="36"/>
      <c r="O180" s="36"/>
      <c r="P180" s="36"/>
      <c r="Q180" s="36"/>
      <c r="R180" s="36">
        <v>2</v>
      </c>
      <c r="S180" s="36"/>
      <c r="T180" s="36"/>
      <c r="U180" s="36"/>
      <c r="V180" s="36"/>
      <c r="W180" s="36"/>
      <c r="X180" s="36"/>
      <c r="Y180" s="93">
        <f>SUM(O180:P180)</f>
        <v>0</v>
      </c>
      <c r="Z180" s="93" t="str">
        <f>IF(OR(AND(Y180&gt;0,Y180&lt;=30),AND(O180&gt;0,O180&lt;=5),AND(P180&gt;0,P180&lt;=5)),"Yes","No")</f>
        <v>No</v>
      </c>
    </row>
    <row r="181" spans="1:26" s="24" customFormat="1" x14ac:dyDescent="0.25">
      <c r="A181" s="20">
        <v>43341</v>
      </c>
      <c r="B181" s="77">
        <v>43370</v>
      </c>
      <c r="C181" s="16" t="s">
        <v>1741</v>
      </c>
      <c r="D181" s="34" t="s">
        <v>1213</v>
      </c>
      <c r="E181" s="34" t="s">
        <v>1214</v>
      </c>
      <c r="F181" s="36"/>
      <c r="G181" s="36"/>
      <c r="H181" s="36"/>
      <c r="I181" s="36">
        <v>3.2245304516797617</v>
      </c>
      <c r="J181" s="36"/>
      <c r="K181" s="36"/>
      <c r="L181" s="36"/>
      <c r="M181" s="36"/>
      <c r="N181" s="36"/>
      <c r="O181" s="36"/>
      <c r="P181" s="36"/>
      <c r="Q181" s="36"/>
      <c r="R181" s="36">
        <v>2</v>
      </c>
      <c r="S181" s="36"/>
      <c r="T181" s="36"/>
      <c r="U181" s="36"/>
      <c r="V181" s="36"/>
      <c r="W181" s="36"/>
      <c r="X181" s="36"/>
      <c r="Y181" s="93">
        <f>SUM(O181:P181)</f>
        <v>0</v>
      </c>
      <c r="Z181" s="93" t="str">
        <f>IF(OR(AND(Y181&gt;0,Y181&lt;=30),AND(O181&gt;0,O181&lt;=5),AND(P181&gt;0,P181&lt;=5)),"Yes","No")</f>
        <v>No</v>
      </c>
    </row>
    <row r="182" spans="1:26" x14ac:dyDescent="0.25">
      <c r="A182" s="20">
        <v>43348</v>
      </c>
      <c r="B182" s="77">
        <v>43371</v>
      </c>
      <c r="C182" s="16" t="s">
        <v>1594</v>
      </c>
      <c r="D182" s="34" t="s">
        <v>1232</v>
      </c>
      <c r="E182" s="34" t="s">
        <v>1233</v>
      </c>
      <c r="F182" s="36"/>
      <c r="G182" s="36"/>
      <c r="H182" s="36"/>
      <c r="I182" s="36">
        <v>1.8161755126002608</v>
      </c>
      <c r="J182" s="36"/>
      <c r="K182" s="36"/>
      <c r="L182" s="36"/>
      <c r="M182" s="36"/>
      <c r="N182" s="36"/>
      <c r="O182" s="36"/>
      <c r="P182" s="36"/>
      <c r="Q182" s="36"/>
      <c r="R182" s="36">
        <v>2</v>
      </c>
      <c r="S182" s="36"/>
      <c r="T182" s="36"/>
      <c r="U182" s="36"/>
      <c r="V182" s="36"/>
      <c r="W182" s="36"/>
      <c r="X182" s="36"/>
      <c r="Y182" s="93">
        <f>SUM(O182:P182)</f>
        <v>0</v>
      </c>
      <c r="Z182" s="93" t="str">
        <f>IF(OR(AND(Y182&gt;0,Y182&lt;=30),AND(O182&gt;0,O182&lt;=5),AND(P182&gt;0,P182&lt;=5)),"Yes","No")</f>
        <v>No</v>
      </c>
    </row>
    <row r="183" spans="1:26" s="24" customFormat="1" x14ac:dyDescent="0.25">
      <c r="A183" s="20">
        <v>43348</v>
      </c>
      <c r="B183" s="77">
        <v>43371</v>
      </c>
      <c r="C183" s="16" t="s">
        <v>1660</v>
      </c>
      <c r="D183" s="34" t="s">
        <v>1226</v>
      </c>
      <c r="E183" s="34" t="s">
        <v>1227</v>
      </c>
      <c r="F183" s="36"/>
      <c r="G183" s="36"/>
      <c r="H183" s="36"/>
      <c r="I183" s="36">
        <v>2.4407360696387475</v>
      </c>
      <c r="J183" s="36"/>
      <c r="K183" s="36"/>
      <c r="L183" s="36"/>
      <c r="M183" s="36"/>
      <c r="N183" s="36"/>
      <c r="O183" s="36"/>
      <c r="P183" s="36"/>
      <c r="Q183" s="36"/>
      <c r="R183" s="36">
        <v>2</v>
      </c>
      <c r="S183" s="36"/>
      <c r="T183" s="36"/>
      <c r="U183" s="36"/>
      <c r="V183" s="36"/>
      <c r="W183" s="36"/>
      <c r="X183" s="36"/>
      <c r="Y183" s="23">
        <f>SUM(O183:P183)</f>
        <v>0</v>
      </c>
      <c r="Z183" s="23" t="str">
        <f>IF(OR(AND(Y183&gt;0,Y183&lt;=30),AND(O183&gt;0,O183&lt;=5),AND(P183&gt;0,P183&lt;=5)),"Yes","No")</f>
        <v>No</v>
      </c>
    </row>
    <row r="184" spans="1:26" x14ac:dyDescent="0.25">
      <c r="A184" s="20">
        <v>43348</v>
      </c>
      <c r="B184" s="77">
        <v>43371</v>
      </c>
      <c r="C184" s="16" t="s">
        <v>1730</v>
      </c>
      <c r="D184" s="34" t="s">
        <v>1241</v>
      </c>
      <c r="E184" s="34" t="s">
        <v>1242</v>
      </c>
      <c r="F184" s="36"/>
      <c r="G184" s="36"/>
      <c r="H184" s="36"/>
      <c r="I184" s="36">
        <v>3.2245304516797617</v>
      </c>
      <c r="J184" s="36"/>
      <c r="K184" s="36"/>
      <c r="L184" s="36"/>
      <c r="M184" s="36"/>
      <c r="N184" s="36"/>
      <c r="O184" s="36"/>
      <c r="P184" s="36"/>
      <c r="Q184" s="36"/>
      <c r="R184" s="36">
        <v>2</v>
      </c>
      <c r="S184" s="36"/>
      <c r="T184" s="36"/>
      <c r="U184" s="36"/>
      <c r="V184" s="36"/>
      <c r="W184" s="36"/>
      <c r="X184" s="36"/>
      <c r="Y184" s="23">
        <f>SUM(O184:P184)</f>
        <v>0</v>
      </c>
      <c r="Z184" s="23" t="str">
        <f>IF(OR(AND(Y184&gt;0,Y184&lt;=30),AND(O184&gt;0,O184&lt;=5),AND(P184&gt;0,P184&lt;=5)),"Yes","No")</f>
        <v>No</v>
      </c>
    </row>
    <row r="185" spans="1:26" s="24" customFormat="1" x14ac:dyDescent="0.25">
      <c r="A185" s="20">
        <v>43349</v>
      </c>
      <c r="B185" s="77">
        <v>43367</v>
      </c>
      <c r="C185" s="16" t="s">
        <v>1603</v>
      </c>
      <c r="D185" s="34" t="s">
        <v>1255</v>
      </c>
      <c r="E185" s="34" t="s">
        <v>1256</v>
      </c>
      <c r="F185" s="36"/>
      <c r="G185" s="36"/>
      <c r="H185" s="36"/>
      <c r="I185" s="36">
        <v>1.8358295161434299</v>
      </c>
      <c r="J185" s="36"/>
      <c r="K185" s="36"/>
      <c r="L185" s="36"/>
      <c r="M185" s="36"/>
      <c r="N185" s="36"/>
      <c r="O185" s="36"/>
      <c r="P185" s="36"/>
      <c r="Q185" s="36"/>
      <c r="R185" s="36">
        <v>2</v>
      </c>
      <c r="S185" s="36"/>
      <c r="T185" s="36"/>
      <c r="U185" s="36"/>
      <c r="V185" s="36"/>
      <c r="W185" s="36"/>
      <c r="X185" s="36"/>
      <c r="Y185" s="93">
        <f>SUM(O185:P185)</f>
        <v>0</v>
      </c>
      <c r="Z185" s="93" t="str">
        <f>IF(OR(AND(Y185&gt;0,Y185&lt;=30),AND(O185&gt;0,O185&lt;=5),AND(P185&gt;0,P185&lt;=5)),"Yes","No")</f>
        <v>No</v>
      </c>
    </row>
    <row r="186" spans="1:26" s="24" customFormat="1" x14ac:dyDescent="0.25">
      <c r="A186" s="20">
        <v>43350</v>
      </c>
      <c r="B186" s="77">
        <v>43371</v>
      </c>
      <c r="C186" s="16" t="s">
        <v>1730</v>
      </c>
      <c r="D186" s="34" t="s">
        <v>1302</v>
      </c>
      <c r="E186" s="34" t="s">
        <v>1303</v>
      </c>
      <c r="F186" s="36"/>
      <c r="G186" s="36"/>
      <c r="H186" s="36"/>
      <c r="I186" s="36">
        <v>3.2245304516797617</v>
      </c>
      <c r="J186" s="36"/>
      <c r="K186" s="36"/>
      <c r="L186" s="36"/>
      <c r="M186" s="36"/>
      <c r="N186" s="36"/>
      <c r="O186" s="36"/>
      <c r="P186" s="36"/>
      <c r="Q186" s="36"/>
      <c r="R186" s="36">
        <v>2</v>
      </c>
      <c r="S186" s="36"/>
      <c r="T186" s="36"/>
      <c r="U186" s="36"/>
      <c r="V186" s="36"/>
      <c r="W186" s="36"/>
      <c r="X186" s="36"/>
      <c r="Y186" s="79">
        <f>SUM(O186:P186)</f>
        <v>0</v>
      </c>
      <c r="Z186" s="79" t="str">
        <f>IF(OR(AND(Y186&gt;0,Y186&lt;=30),AND(O186&gt;0,O186&lt;=5),AND(P186&gt;0,P186&lt;=5)),"Yes","No")</f>
        <v>No</v>
      </c>
    </row>
    <row r="187" spans="1:26" x14ac:dyDescent="0.25">
      <c r="A187" s="20">
        <v>43350</v>
      </c>
      <c r="B187" s="77">
        <v>43371</v>
      </c>
      <c r="C187" s="16" t="s">
        <v>1741</v>
      </c>
      <c r="D187" s="34" t="s">
        <v>1300</v>
      </c>
      <c r="E187" s="34" t="s">
        <v>1301</v>
      </c>
      <c r="F187" s="36"/>
      <c r="G187" s="36"/>
      <c r="H187" s="36"/>
      <c r="I187" s="36">
        <v>3.2245304516797617</v>
      </c>
      <c r="J187" s="36"/>
      <c r="K187" s="36"/>
      <c r="L187" s="36"/>
      <c r="M187" s="36"/>
      <c r="N187" s="36"/>
      <c r="O187" s="36"/>
      <c r="P187" s="36"/>
      <c r="Q187" s="36"/>
      <c r="R187" s="36">
        <v>2</v>
      </c>
      <c r="S187" s="36"/>
      <c r="T187" s="36"/>
      <c r="U187" s="36"/>
      <c r="V187" s="36"/>
      <c r="W187" s="36"/>
      <c r="X187" s="36"/>
      <c r="Y187" s="23">
        <f>SUM(O187:P187)</f>
        <v>0</v>
      </c>
      <c r="Z187" s="23" t="str">
        <f>IF(OR(AND(Y187&gt;0,Y187&lt;=30),AND(O187&gt;0,O187&lt;=5),AND(P187&gt;0,P187&lt;=5)),"Yes","No")</f>
        <v>No</v>
      </c>
    </row>
    <row r="188" spans="1:26" s="24" customFormat="1" x14ac:dyDescent="0.25">
      <c r="A188" s="20">
        <v>43308</v>
      </c>
      <c r="B188" s="77">
        <v>43367</v>
      </c>
      <c r="C188" s="16" t="s">
        <v>1689</v>
      </c>
      <c r="D188" s="34" t="s">
        <v>491</v>
      </c>
      <c r="E188" s="34" t="s">
        <v>119</v>
      </c>
      <c r="F188" s="36"/>
      <c r="G188" s="36"/>
      <c r="H188" s="36"/>
      <c r="I188" s="36">
        <v>1.5077168458810781</v>
      </c>
      <c r="J188" s="36"/>
      <c r="K188" s="36"/>
      <c r="L188" s="36"/>
      <c r="M188" s="36"/>
      <c r="N188" s="36"/>
      <c r="O188" s="36"/>
      <c r="P188" s="36"/>
      <c r="Q188" s="36"/>
      <c r="R188" s="36">
        <v>1</v>
      </c>
      <c r="S188" s="36"/>
      <c r="T188" s="36"/>
      <c r="U188" s="36"/>
      <c r="V188" s="36"/>
      <c r="W188" s="36"/>
      <c r="X188" s="36"/>
      <c r="Y188" s="23">
        <f>SUM(O188:P188)</f>
        <v>0</v>
      </c>
      <c r="Z188" s="23" t="str">
        <f>IF(OR(AND(Y188&gt;0,Y188&lt;=30),AND(O188&gt;0,O188&lt;=5),AND(P188&gt;0,P188&lt;=5)),"Yes","No")</f>
        <v>No</v>
      </c>
    </row>
    <row r="189" spans="1:26" s="24" customFormat="1" x14ac:dyDescent="0.25">
      <c r="A189" s="20">
        <v>43308</v>
      </c>
      <c r="B189" s="77">
        <v>43367</v>
      </c>
      <c r="C189" s="16" t="s">
        <v>1690</v>
      </c>
      <c r="D189" s="34" t="s">
        <v>491</v>
      </c>
      <c r="E189" s="34" t="s">
        <v>119</v>
      </c>
      <c r="F189" s="36"/>
      <c r="G189" s="36"/>
      <c r="H189" s="36"/>
      <c r="I189" s="36">
        <v>1.5077168458810781</v>
      </c>
      <c r="J189" s="36"/>
      <c r="K189" s="36"/>
      <c r="L189" s="36"/>
      <c r="M189" s="36"/>
      <c r="N189" s="36"/>
      <c r="O189" s="36"/>
      <c r="P189" s="36"/>
      <c r="Q189" s="36"/>
      <c r="R189" s="36">
        <v>1</v>
      </c>
      <c r="S189" s="36"/>
      <c r="T189" s="36"/>
      <c r="U189" s="36"/>
      <c r="V189" s="36"/>
      <c r="W189" s="36"/>
      <c r="X189" s="36"/>
      <c r="Y189" s="23">
        <f>SUM(O189:P189)</f>
        <v>0</v>
      </c>
      <c r="Z189" s="23" t="str">
        <f>IF(OR(AND(Y189&gt;0,Y189&lt;=30),AND(O189&gt;0,O189&lt;=5),AND(P189&gt;0,P189&lt;=5)),"Yes","No")</f>
        <v>No</v>
      </c>
    </row>
    <row r="190" spans="1:26" x14ac:dyDescent="0.25">
      <c r="A190" s="20">
        <v>43308</v>
      </c>
      <c r="B190" s="77">
        <v>43368</v>
      </c>
      <c r="C190" s="16" t="s">
        <v>1594</v>
      </c>
      <c r="D190" s="34" t="s">
        <v>494</v>
      </c>
      <c r="E190" s="34" t="s">
        <v>495</v>
      </c>
      <c r="F190" s="36"/>
      <c r="G190" s="36"/>
      <c r="H190" s="36"/>
      <c r="I190" s="36">
        <v>0.90808775630013039</v>
      </c>
      <c r="J190" s="36"/>
      <c r="K190" s="36"/>
      <c r="L190" s="36"/>
      <c r="M190" s="36"/>
      <c r="N190" s="36"/>
      <c r="O190" s="36"/>
      <c r="P190" s="36"/>
      <c r="Q190" s="36"/>
      <c r="R190" s="36">
        <v>1</v>
      </c>
      <c r="S190" s="36"/>
      <c r="T190" s="36"/>
      <c r="U190" s="36"/>
      <c r="V190" s="36"/>
      <c r="W190" s="36"/>
      <c r="X190" s="36"/>
      <c r="Y190" s="23">
        <f>SUM(O190:P190)</f>
        <v>0</v>
      </c>
      <c r="Z190" s="23" t="str">
        <f>IF(OR(AND(Y190&gt;0,Y190&lt;=30),AND(O190&gt;0,O190&lt;=5),AND(P190&gt;0,P190&lt;=5)),"Yes","No")</f>
        <v>No</v>
      </c>
    </row>
    <row r="191" spans="1:26" x14ac:dyDescent="0.25">
      <c r="A191" s="20">
        <v>43348</v>
      </c>
      <c r="B191" s="77">
        <v>43371</v>
      </c>
      <c r="C191" s="16" t="s">
        <v>1603</v>
      </c>
      <c r="D191" s="34" t="s">
        <v>1236</v>
      </c>
      <c r="E191" s="34" t="s">
        <v>1237</v>
      </c>
      <c r="F191" s="36"/>
      <c r="G191" s="36"/>
      <c r="H191" s="36"/>
      <c r="I191" s="36">
        <v>0.91791475807171496</v>
      </c>
      <c r="J191" s="36"/>
      <c r="K191" s="36"/>
      <c r="L191" s="36"/>
      <c r="M191" s="36"/>
      <c r="N191" s="36"/>
      <c r="O191" s="36"/>
      <c r="P191" s="36"/>
      <c r="Q191" s="36"/>
      <c r="R191" s="36">
        <v>1</v>
      </c>
      <c r="S191" s="36"/>
      <c r="T191" s="36"/>
      <c r="U191" s="36"/>
      <c r="V191" s="36"/>
      <c r="W191" s="36"/>
      <c r="X191" s="36"/>
      <c r="Y191" s="23">
        <f>SUM(O191:P191)</f>
        <v>0</v>
      </c>
      <c r="Z191" s="23" t="str">
        <f>IF(OR(AND(Y191&gt;0,Y191&lt;=30),AND(O191&gt;0,O191&lt;=5),AND(P191&gt;0,P191&lt;=5)),"Yes","No")</f>
        <v>No</v>
      </c>
    </row>
    <row r="192" spans="1:26" x14ac:dyDescent="0.25">
      <c r="A192" s="20">
        <v>43348</v>
      </c>
      <c r="B192" s="77">
        <v>43371</v>
      </c>
      <c r="C192" s="16" t="s">
        <v>1728</v>
      </c>
      <c r="D192" s="34" t="s">
        <v>1234</v>
      </c>
      <c r="E192" s="34" t="s">
        <v>1235</v>
      </c>
      <c r="F192" s="36"/>
      <c r="G192" s="36"/>
      <c r="H192" s="36"/>
      <c r="I192" s="36">
        <v>1.6784155062837882</v>
      </c>
      <c r="J192" s="36"/>
      <c r="K192" s="36"/>
      <c r="L192" s="36"/>
      <c r="M192" s="36"/>
      <c r="N192" s="36"/>
      <c r="O192" s="36"/>
      <c r="P192" s="36"/>
      <c r="Q192" s="36"/>
      <c r="R192" s="36">
        <v>1</v>
      </c>
      <c r="S192" s="36"/>
      <c r="T192" s="36"/>
      <c r="U192" s="36"/>
      <c r="V192" s="36"/>
      <c r="W192" s="36"/>
      <c r="X192" s="36"/>
      <c r="Y192" s="79">
        <f>SUM(O192:P192)</f>
        <v>0</v>
      </c>
      <c r="Z192" s="79" t="str">
        <f>IF(OR(AND(Y192&gt;0,Y192&lt;=30),AND(O192&gt;0,O192&lt;=5),AND(P192&gt;0,P192&lt;=5)),"Yes","No")</f>
        <v>No</v>
      </c>
    </row>
    <row r="193" spans="1:26" x14ac:dyDescent="0.25">
      <c r="A193" s="20">
        <v>43350</v>
      </c>
      <c r="B193" s="77">
        <v>43368</v>
      </c>
      <c r="C193" s="16" t="s">
        <v>1718</v>
      </c>
      <c r="D193" s="34" t="s">
        <v>1558</v>
      </c>
      <c r="E193" s="34" t="s">
        <v>1559</v>
      </c>
      <c r="F193" s="36"/>
      <c r="G193" s="36"/>
      <c r="H193" s="36"/>
      <c r="I193" s="36">
        <v>1.4662250606232765</v>
      </c>
      <c r="J193" s="36"/>
      <c r="K193" s="36"/>
      <c r="L193" s="36"/>
      <c r="M193" s="36"/>
      <c r="N193" s="36"/>
      <c r="O193" s="36"/>
      <c r="P193" s="36"/>
      <c r="Q193" s="36"/>
      <c r="R193" s="36">
        <v>1</v>
      </c>
      <c r="S193" s="36"/>
      <c r="T193" s="36"/>
      <c r="U193" s="36"/>
      <c r="V193" s="36"/>
      <c r="W193" s="36"/>
      <c r="X193" s="36"/>
      <c r="Y193" s="23">
        <f>SUM(O193:P193)</f>
        <v>0</v>
      </c>
      <c r="Z193" s="23" t="str">
        <f>IF(OR(AND(Y193&gt;0,Y193&lt;=30),AND(O193&gt;0,O193&lt;=5),AND(P193&gt;0,P193&lt;=5)),"Yes","No")</f>
        <v>No</v>
      </c>
    </row>
    <row r="194" spans="1:26" x14ac:dyDescent="0.25">
      <c r="A194" s="20">
        <v>43350</v>
      </c>
      <c r="B194" s="77">
        <v>43371</v>
      </c>
      <c r="C194" s="16" t="s">
        <v>1731</v>
      </c>
      <c r="D194" s="34" t="s">
        <v>1304</v>
      </c>
      <c r="E194" s="34" t="s">
        <v>1305</v>
      </c>
      <c r="F194" s="36"/>
      <c r="G194" s="36"/>
      <c r="H194" s="36"/>
      <c r="I194" s="36">
        <v>1.6122652258398809</v>
      </c>
      <c r="J194" s="36"/>
      <c r="K194" s="36"/>
      <c r="L194" s="36"/>
      <c r="M194" s="36"/>
      <c r="N194" s="36"/>
      <c r="O194" s="36"/>
      <c r="P194" s="36"/>
      <c r="Q194" s="36"/>
      <c r="R194" s="36">
        <v>1</v>
      </c>
      <c r="S194" s="36"/>
      <c r="T194" s="36"/>
      <c r="U194" s="36"/>
      <c r="V194" s="36"/>
      <c r="W194" s="36"/>
      <c r="X194" s="36"/>
      <c r="Y194" s="93">
        <f>SUM(O194:P194)</f>
        <v>0</v>
      </c>
      <c r="Z194" s="93" t="str">
        <f>IF(OR(AND(Y194&gt;0,Y194&lt;=30),AND(O194&gt;0,O194&lt;=5),AND(P194&gt;0,P194&lt;=5)),"Yes","No")</f>
        <v>No</v>
      </c>
    </row>
    <row r="195" spans="1:26" s="24" customFormat="1" x14ac:dyDescent="0.25">
      <c r="A195" s="20">
        <v>43271</v>
      </c>
      <c r="B195" s="77">
        <v>43396</v>
      </c>
      <c r="C195" s="16" t="s">
        <v>1735</v>
      </c>
      <c r="D195" s="34" t="s">
        <v>330</v>
      </c>
      <c r="E195" s="34" t="s">
        <v>19</v>
      </c>
      <c r="F195" s="36"/>
      <c r="G195" s="36"/>
      <c r="H195" s="36"/>
      <c r="I195" s="36"/>
      <c r="J195" s="36">
        <v>668.09963433203484</v>
      </c>
      <c r="K195" s="36"/>
      <c r="L195" s="36"/>
      <c r="M195" s="36"/>
      <c r="N195" s="36"/>
      <c r="O195" s="36"/>
      <c r="P195" s="36"/>
      <c r="Q195" s="36"/>
      <c r="R195" s="36"/>
      <c r="S195" s="36">
        <v>500</v>
      </c>
      <c r="T195" s="36"/>
      <c r="U195" s="36"/>
      <c r="V195" s="36"/>
      <c r="W195" s="36"/>
      <c r="X195" s="36"/>
      <c r="Y195" s="23">
        <f>SUM(O195:P195)</f>
        <v>0</v>
      </c>
      <c r="Z195" s="23" t="str">
        <f>IF(OR(AND(Y195&gt;0,Y195&lt;=30),AND(O195&gt;0,O195&lt;=5),AND(P195&gt;0,P195&lt;=5)),"Yes","No")</f>
        <v>No</v>
      </c>
    </row>
    <row r="196" spans="1:26" s="24" customFormat="1" x14ac:dyDescent="0.25">
      <c r="A196" s="20">
        <v>43192</v>
      </c>
      <c r="B196" s="77">
        <v>43403</v>
      </c>
      <c r="C196" s="16" t="s">
        <v>1571</v>
      </c>
      <c r="D196" s="34" t="s">
        <v>149</v>
      </c>
      <c r="E196" s="34" t="s">
        <v>76</v>
      </c>
      <c r="F196" s="36"/>
      <c r="G196" s="36"/>
      <c r="H196" s="36"/>
      <c r="I196" s="36"/>
      <c r="J196" s="36">
        <v>181.2535882314489</v>
      </c>
      <c r="K196" s="36"/>
      <c r="L196" s="36">
        <v>422.92503920671408</v>
      </c>
      <c r="M196" s="36"/>
      <c r="N196" s="36"/>
      <c r="O196" s="36"/>
      <c r="P196" s="36"/>
      <c r="Q196" s="36"/>
      <c r="R196" s="36"/>
      <c r="S196" s="36">
        <v>300</v>
      </c>
      <c r="T196" s="36"/>
      <c r="U196" s="36">
        <v>700</v>
      </c>
      <c r="V196" s="36"/>
      <c r="W196" s="36"/>
      <c r="X196" s="36"/>
      <c r="Y196" s="93">
        <f>SUM(O196:P196)</f>
        <v>0</v>
      </c>
      <c r="Z196" s="93" t="str">
        <f>IF(OR(AND(Y196&gt;0,Y196&lt;=30),AND(O196&gt;0,O196&lt;=5),AND(P196&gt;0,P196&lt;=5)),"Yes","No")</f>
        <v>No</v>
      </c>
    </row>
    <row r="197" spans="1:26" x14ac:dyDescent="0.25">
      <c r="A197" s="20">
        <v>43171</v>
      </c>
      <c r="B197" s="77">
        <v>43290</v>
      </c>
      <c r="C197" s="16" t="s">
        <v>1720</v>
      </c>
      <c r="D197" s="34" t="s">
        <v>97</v>
      </c>
      <c r="E197" s="34" t="s">
        <v>20</v>
      </c>
      <c r="F197" s="36"/>
      <c r="G197" s="36"/>
      <c r="H197" s="36"/>
      <c r="I197" s="36"/>
      <c r="J197" s="36">
        <v>213.6586725177919</v>
      </c>
      <c r="K197" s="36"/>
      <c r="L197" s="36"/>
      <c r="M197" s="36">
        <v>213.6586725177919</v>
      </c>
      <c r="N197" s="36"/>
      <c r="O197" s="36"/>
      <c r="P197" s="36"/>
      <c r="Q197" s="36"/>
      <c r="R197" s="36"/>
      <c r="S197" s="36">
        <v>252</v>
      </c>
      <c r="T197" s="36"/>
      <c r="U197" s="36"/>
      <c r="V197" s="36">
        <v>252</v>
      </c>
      <c r="W197" s="36"/>
      <c r="X197" s="36"/>
      <c r="Y197" s="23">
        <f>SUM(O197:P197)</f>
        <v>0</v>
      </c>
      <c r="Z197" s="23" t="str">
        <f>IF(OR(AND(Y197&gt;0,Y197&lt;=30),AND(O197&gt;0,O197&lt;=5),AND(P197&gt;0,P197&lt;=5)),"Yes","No")</f>
        <v>No</v>
      </c>
    </row>
    <row r="198" spans="1:26" s="24" customFormat="1" x14ac:dyDescent="0.25">
      <c r="A198" s="20">
        <v>43262</v>
      </c>
      <c r="B198" s="77">
        <v>43369</v>
      </c>
      <c r="C198" s="16" t="s">
        <v>1652</v>
      </c>
      <c r="D198" s="34" t="s">
        <v>280</v>
      </c>
      <c r="E198" s="34" t="s">
        <v>35</v>
      </c>
      <c r="F198" s="36"/>
      <c r="G198" s="36"/>
      <c r="H198" s="36"/>
      <c r="I198" s="36"/>
      <c r="J198" s="36">
        <v>177.56846256710466</v>
      </c>
      <c r="K198" s="36">
        <v>177.56846256710466</v>
      </c>
      <c r="L198" s="36"/>
      <c r="M198" s="36"/>
      <c r="N198" s="36"/>
      <c r="O198" s="36"/>
      <c r="P198" s="36"/>
      <c r="Q198" s="36"/>
      <c r="R198" s="36"/>
      <c r="S198" s="36">
        <v>250</v>
      </c>
      <c r="T198" s="36">
        <v>250</v>
      </c>
      <c r="U198" s="36"/>
      <c r="V198" s="36"/>
      <c r="W198" s="36"/>
      <c r="X198" s="36"/>
      <c r="Y198" s="79">
        <f>SUM(O198:P198)</f>
        <v>0</v>
      </c>
      <c r="Z198" s="79" t="str">
        <f>IF(OR(AND(Y198&gt;0,Y198&lt;=30),AND(O198&gt;0,O198&lt;=5),AND(P198&gt;0,P198&lt;=5)),"Yes","No")</f>
        <v>No</v>
      </c>
    </row>
    <row r="199" spans="1:26" s="24" customFormat="1" x14ac:dyDescent="0.25">
      <c r="A199" s="20">
        <v>43088</v>
      </c>
      <c r="B199" s="77">
        <v>43406</v>
      </c>
      <c r="C199" s="16" t="s">
        <v>1741</v>
      </c>
      <c r="D199" s="34" t="s">
        <v>152</v>
      </c>
      <c r="E199" s="34" t="s">
        <v>88</v>
      </c>
      <c r="F199" s="36"/>
      <c r="G199" s="36"/>
      <c r="H199" s="36"/>
      <c r="I199" s="36"/>
      <c r="J199" s="36">
        <v>231.54872924296163</v>
      </c>
      <c r="K199" s="36"/>
      <c r="L199" s="36"/>
      <c r="M199" s="36"/>
      <c r="N199" s="36"/>
      <c r="O199" s="36"/>
      <c r="P199" s="36"/>
      <c r="Q199" s="36"/>
      <c r="R199" s="36"/>
      <c r="S199" s="36">
        <v>250</v>
      </c>
      <c r="T199" s="36"/>
      <c r="U199" s="36"/>
      <c r="V199" s="36"/>
      <c r="W199" s="36"/>
      <c r="X199" s="36"/>
      <c r="Y199" s="93">
        <f>SUM(O199:P199)</f>
        <v>0</v>
      </c>
      <c r="Z199" s="93" t="str">
        <f>IF(OR(AND(Y199&gt;0,Y199&lt;=30),AND(O199&gt;0,O199&lt;=5),AND(P199&gt;0,P199&lt;=5)),"Yes","No")</f>
        <v>No</v>
      </c>
    </row>
    <row r="200" spans="1:26" s="24" customFormat="1" x14ac:dyDescent="0.25">
      <c r="A200" s="20">
        <v>43298</v>
      </c>
      <c r="B200" s="77">
        <v>43427</v>
      </c>
      <c r="C200" s="16" t="s">
        <v>1754</v>
      </c>
      <c r="D200" s="34" t="s">
        <v>442</v>
      </c>
      <c r="E200" s="34" t="s">
        <v>29</v>
      </c>
      <c r="F200" s="36"/>
      <c r="G200" s="36"/>
      <c r="H200" s="36"/>
      <c r="I200" s="36"/>
      <c r="J200" s="36">
        <v>211.73549187478991</v>
      </c>
      <c r="K200" s="36"/>
      <c r="L200" s="36"/>
      <c r="M200" s="36"/>
      <c r="N200" s="36">
        <v>211.73549187478991</v>
      </c>
      <c r="O200" s="36"/>
      <c r="P200" s="36"/>
      <c r="Q200" s="36"/>
      <c r="R200" s="36"/>
      <c r="S200" s="36">
        <v>200</v>
      </c>
      <c r="T200" s="36"/>
      <c r="U200" s="36"/>
      <c r="V200" s="36"/>
      <c r="W200" s="36">
        <v>200</v>
      </c>
      <c r="X200" s="36"/>
      <c r="Y200" s="79">
        <f>SUM(O200:P200)</f>
        <v>0</v>
      </c>
      <c r="Z200" s="79" t="str">
        <f>IF(OR(AND(Y200&gt;0,Y200&lt;=30),AND(O200&gt;0,O200&lt;=5),AND(P200&gt;0,P200&lt;=5)),"Yes","No")</f>
        <v>No</v>
      </c>
    </row>
    <row r="201" spans="1:26" s="24" customFormat="1" x14ac:dyDescent="0.25">
      <c r="A201" s="20">
        <v>43206</v>
      </c>
      <c r="B201" s="77">
        <v>43434</v>
      </c>
      <c r="C201" s="16" t="s">
        <v>1761</v>
      </c>
      <c r="D201" s="34" t="s">
        <v>163</v>
      </c>
      <c r="E201" s="34" t="s">
        <v>101</v>
      </c>
      <c r="F201" s="36"/>
      <c r="G201" s="36"/>
      <c r="H201" s="36"/>
      <c r="I201" s="36"/>
      <c r="J201" s="36">
        <v>90.211876263146422</v>
      </c>
      <c r="K201" s="36"/>
      <c r="L201" s="36">
        <v>256.4847462383575</v>
      </c>
      <c r="M201" s="36"/>
      <c r="N201" s="36"/>
      <c r="O201" s="36"/>
      <c r="P201" s="36"/>
      <c r="Q201" s="36"/>
      <c r="R201" s="36"/>
      <c r="S201" s="36">
        <v>102</v>
      </c>
      <c r="T201" s="36"/>
      <c r="U201" s="36">
        <v>290</v>
      </c>
      <c r="V201" s="36"/>
      <c r="W201" s="36"/>
      <c r="X201" s="36"/>
      <c r="Y201" s="93">
        <f>SUM(O201:P201)</f>
        <v>0</v>
      </c>
      <c r="Z201" s="93" t="str">
        <f>IF(OR(AND(Y201&gt;0,Y201&lt;=30),AND(O201&gt;0,O201&lt;=5),AND(P201&gt;0,P201&lt;=5)),"Yes","No")</f>
        <v>No</v>
      </c>
    </row>
    <row r="202" spans="1:26" x14ac:dyDescent="0.25">
      <c r="A202" s="20">
        <v>43231</v>
      </c>
      <c r="B202" s="77">
        <v>43382</v>
      </c>
      <c r="C202" s="16" t="s">
        <v>1663</v>
      </c>
      <c r="D202" s="34" t="s">
        <v>140</v>
      </c>
      <c r="E202" s="34" t="s">
        <v>101</v>
      </c>
      <c r="F202" s="36"/>
      <c r="G202" s="36"/>
      <c r="H202" s="36"/>
      <c r="I202" s="36"/>
      <c r="J202" s="36">
        <v>101.98244060733327</v>
      </c>
      <c r="K202" s="36"/>
      <c r="L202" s="36"/>
      <c r="M202" s="36"/>
      <c r="N202" s="36"/>
      <c r="O202" s="36"/>
      <c r="P202" s="36"/>
      <c r="Q202" s="36"/>
      <c r="R202" s="36"/>
      <c r="S202" s="36">
        <v>100</v>
      </c>
      <c r="T202" s="36"/>
      <c r="U202" s="36"/>
      <c r="V202" s="36"/>
      <c r="W202" s="36"/>
      <c r="X202" s="36"/>
      <c r="Y202" s="93">
        <f>SUM(O202:P202)</f>
        <v>0</v>
      </c>
      <c r="Z202" s="93" t="str">
        <f>IF(OR(AND(Y202&gt;0,Y202&lt;=30),AND(O202&gt;0,O202&lt;=5),AND(P202&gt;0,P202&lt;=5)),"Yes","No")</f>
        <v>No</v>
      </c>
    </row>
    <row r="203" spans="1:26" x14ac:dyDescent="0.25">
      <c r="A203" s="20">
        <v>43280</v>
      </c>
      <c r="B203" s="77">
        <v>43404</v>
      </c>
      <c r="C203" s="16" t="s">
        <v>1694</v>
      </c>
      <c r="D203" s="34" t="s">
        <v>358</v>
      </c>
      <c r="E203" s="34" t="s">
        <v>25</v>
      </c>
      <c r="F203" s="36"/>
      <c r="G203" s="36"/>
      <c r="H203" s="36"/>
      <c r="I203" s="36"/>
      <c r="J203" s="36">
        <v>117.26888780757596</v>
      </c>
      <c r="K203" s="36"/>
      <c r="L203" s="36"/>
      <c r="M203" s="36"/>
      <c r="N203" s="36"/>
      <c r="O203" s="36"/>
      <c r="P203" s="36"/>
      <c r="Q203" s="36"/>
      <c r="R203" s="36"/>
      <c r="S203" s="36">
        <v>100</v>
      </c>
      <c r="T203" s="36"/>
      <c r="U203" s="36"/>
      <c r="V203" s="36"/>
      <c r="W203" s="36"/>
      <c r="X203" s="36"/>
      <c r="Y203" s="23">
        <f>SUM(O203:P203)</f>
        <v>0</v>
      </c>
      <c r="Z203" s="23" t="str">
        <f>IF(OR(AND(Y203&gt;0,Y203&lt;=30),AND(O203&gt;0,O203&lt;=5),AND(P203&gt;0,P203&lt;=5)),"Yes","No")</f>
        <v>No</v>
      </c>
    </row>
    <row r="204" spans="1:26" x14ac:dyDescent="0.25">
      <c r="A204" s="20">
        <v>43280</v>
      </c>
      <c r="B204" s="77">
        <v>43392</v>
      </c>
      <c r="C204" s="16" t="s">
        <v>1702</v>
      </c>
      <c r="D204" s="34" t="s">
        <v>348</v>
      </c>
      <c r="E204" s="34" t="s">
        <v>105</v>
      </c>
      <c r="F204" s="36"/>
      <c r="G204" s="36"/>
      <c r="H204" s="36"/>
      <c r="I204" s="36"/>
      <c r="J204" s="36">
        <v>51.206413444312908</v>
      </c>
      <c r="K204" s="36"/>
      <c r="L204" s="36">
        <v>104.50288458023043</v>
      </c>
      <c r="M204" s="36"/>
      <c r="N204" s="36"/>
      <c r="O204" s="36"/>
      <c r="P204" s="36"/>
      <c r="Q204" s="36"/>
      <c r="R204" s="36"/>
      <c r="S204" s="36">
        <v>49</v>
      </c>
      <c r="T204" s="36"/>
      <c r="U204" s="36">
        <v>100</v>
      </c>
      <c r="V204" s="36"/>
      <c r="W204" s="36"/>
      <c r="X204" s="36"/>
      <c r="Y204" s="79">
        <f>SUM(O204:P204)</f>
        <v>0</v>
      </c>
      <c r="Z204" s="79" t="str">
        <f>IF(OR(AND(Y204&gt;0,Y204&lt;=30),AND(O204&gt;0,O204&lt;=5),AND(P204&gt;0,P204&lt;=5)),"Yes","No")</f>
        <v>No</v>
      </c>
    </row>
    <row r="205" spans="1:26" s="24" customFormat="1" x14ac:dyDescent="0.25">
      <c r="A205" s="20">
        <v>43265</v>
      </c>
      <c r="B205" s="77">
        <v>43378</v>
      </c>
      <c r="C205" s="16" t="s">
        <v>1746</v>
      </c>
      <c r="D205" s="34" t="s">
        <v>305</v>
      </c>
      <c r="E205" s="34" t="s">
        <v>306</v>
      </c>
      <c r="F205" s="36"/>
      <c r="G205" s="36"/>
      <c r="H205" s="36"/>
      <c r="I205" s="36"/>
      <c r="J205" s="36">
        <v>46.871158820172667</v>
      </c>
      <c r="K205" s="36"/>
      <c r="L205" s="36"/>
      <c r="M205" s="36"/>
      <c r="N205" s="36"/>
      <c r="O205" s="36"/>
      <c r="P205" s="36"/>
      <c r="Q205" s="36"/>
      <c r="R205" s="36"/>
      <c r="S205" s="36">
        <v>40</v>
      </c>
      <c r="T205" s="36"/>
      <c r="U205" s="36"/>
      <c r="V205" s="36"/>
      <c r="W205" s="36"/>
      <c r="X205" s="36"/>
      <c r="Y205" s="23">
        <f>SUM(O205:P205)</f>
        <v>0</v>
      </c>
      <c r="Z205" s="23" t="str">
        <f>IF(OR(AND(Y205&gt;0,Y205&lt;=30),AND(O205&gt;0,O205&lt;=5),AND(P205&gt;0,P205&lt;=5)),"Yes","No")</f>
        <v>No</v>
      </c>
    </row>
    <row r="206" spans="1:26" s="24" customFormat="1" x14ac:dyDescent="0.25">
      <c r="A206" s="20">
        <v>43342</v>
      </c>
      <c r="B206" s="77">
        <v>43378</v>
      </c>
      <c r="C206" s="16" t="s">
        <v>1751</v>
      </c>
      <c r="D206" s="34" t="s">
        <v>1216</v>
      </c>
      <c r="E206" s="34" t="s">
        <v>1217</v>
      </c>
      <c r="F206" s="36"/>
      <c r="G206" s="36"/>
      <c r="H206" s="36"/>
      <c r="I206" s="36"/>
      <c r="J206" s="36">
        <v>47.329752236179942</v>
      </c>
      <c r="K206" s="36"/>
      <c r="L206" s="36"/>
      <c r="M206" s="36"/>
      <c r="N206" s="36"/>
      <c r="O206" s="36"/>
      <c r="P206" s="36"/>
      <c r="Q206" s="36"/>
      <c r="R206" s="36"/>
      <c r="S206" s="36">
        <v>40</v>
      </c>
      <c r="T206" s="36"/>
      <c r="U206" s="36"/>
      <c r="V206" s="36"/>
      <c r="W206" s="36"/>
      <c r="X206" s="36"/>
      <c r="Y206" s="93">
        <f>SUM(O206:P206)</f>
        <v>0</v>
      </c>
      <c r="Z206" s="93" t="str">
        <f>IF(OR(AND(Y206&gt;0,Y206&lt;=30),AND(O206&gt;0,O206&lt;=5),AND(P206&gt;0,P206&lt;=5)),"Yes","No")</f>
        <v>No</v>
      </c>
    </row>
    <row r="207" spans="1:26" x14ac:dyDescent="0.25">
      <c r="A207" s="20">
        <v>43271</v>
      </c>
      <c r="B207" s="77">
        <v>43378</v>
      </c>
      <c r="C207" s="16" t="s">
        <v>1731</v>
      </c>
      <c r="D207" s="34" t="s">
        <v>326</v>
      </c>
      <c r="E207" s="34" t="s">
        <v>58</v>
      </c>
      <c r="F207" s="36"/>
      <c r="G207" s="36"/>
      <c r="H207" s="36"/>
      <c r="I207" s="36"/>
      <c r="J207" s="36">
        <v>42.1840429381554</v>
      </c>
      <c r="K207" s="36"/>
      <c r="L207" s="36"/>
      <c r="M207" s="36"/>
      <c r="N207" s="36"/>
      <c r="O207" s="36"/>
      <c r="P207" s="36"/>
      <c r="Q207" s="36"/>
      <c r="R207" s="36"/>
      <c r="S207" s="36">
        <v>36</v>
      </c>
      <c r="T207" s="36"/>
      <c r="U207" s="36"/>
      <c r="V207" s="36"/>
      <c r="W207" s="36"/>
      <c r="X207" s="36"/>
      <c r="Y207" s="93">
        <f>SUM(O207:P207)</f>
        <v>0</v>
      </c>
      <c r="Z207" s="93" t="str">
        <f>IF(OR(AND(Y207&gt;0,Y207&lt;=30),AND(O207&gt;0,O207&lt;=5),AND(P207&gt;0,P207&lt;=5)),"Yes","No")</f>
        <v>No</v>
      </c>
    </row>
    <row r="208" spans="1:26" x14ac:dyDescent="0.25">
      <c r="A208" s="20">
        <v>43280</v>
      </c>
      <c r="B208" s="77">
        <v>43425</v>
      </c>
      <c r="C208" s="16" t="s">
        <v>1671</v>
      </c>
      <c r="D208" s="34" t="s">
        <v>367</v>
      </c>
      <c r="E208" s="34" t="s">
        <v>16</v>
      </c>
      <c r="F208" s="36"/>
      <c r="G208" s="36"/>
      <c r="H208" s="36"/>
      <c r="I208" s="36"/>
      <c r="J208" s="36">
        <v>35.534438406049837</v>
      </c>
      <c r="K208" s="36"/>
      <c r="L208" s="36"/>
      <c r="M208" s="36"/>
      <c r="N208" s="36"/>
      <c r="O208" s="36"/>
      <c r="P208" s="36"/>
      <c r="Q208" s="36"/>
      <c r="R208" s="36"/>
      <c r="S208" s="36">
        <v>36</v>
      </c>
      <c r="T208" s="36"/>
      <c r="U208" s="36"/>
      <c r="V208" s="36"/>
      <c r="W208" s="36"/>
      <c r="X208" s="36"/>
      <c r="Y208" s="93">
        <f>SUM(O208:P208)</f>
        <v>0</v>
      </c>
      <c r="Z208" s="93" t="str">
        <f>IF(OR(AND(Y208&gt;0,Y208&lt;=30),AND(O208&gt;0,O208&lt;=5),AND(P208&gt;0,P208&lt;=5)),"Yes","No")</f>
        <v>No</v>
      </c>
    </row>
    <row r="209" spans="1:26" x14ac:dyDescent="0.25">
      <c r="A209" s="20">
        <v>43265</v>
      </c>
      <c r="B209" s="77">
        <v>43378</v>
      </c>
      <c r="C209" s="16" t="s">
        <v>1601</v>
      </c>
      <c r="D209" s="34" t="s">
        <v>303</v>
      </c>
      <c r="E209" s="34" t="s">
        <v>304</v>
      </c>
      <c r="F209" s="36"/>
      <c r="G209" s="36"/>
      <c r="H209" s="36"/>
      <c r="I209" s="36"/>
      <c r="J209" s="36">
        <v>16.037484909711743</v>
      </c>
      <c r="K209" s="36"/>
      <c r="L209" s="36"/>
      <c r="M209" s="36"/>
      <c r="N209" s="36"/>
      <c r="O209" s="36"/>
      <c r="P209" s="36"/>
      <c r="Q209" s="36"/>
      <c r="R209" s="36"/>
      <c r="S209" s="36">
        <v>26</v>
      </c>
      <c r="T209" s="36"/>
      <c r="U209" s="36"/>
      <c r="V209" s="36"/>
      <c r="W209" s="36"/>
      <c r="X209" s="36"/>
      <c r="Y209" s="79">
        <f>SUM(O209:P209)</f>
        <v>0</v>
      </c>
      <c r="Z209" s="79" t="str">
        <f>IF(OR(AND(Y209&gt;0,Y209&lt;=30),AND(O209&gt;0,O209&lt;=5),AND(P209&gt;0,P209&lt;=5)),"Yes","No")</f>
        <v>No</v>
      </c>
    </row>
    <row r="210" spans="1:26" x14ac:dyDescent="0.25">
      <c r="A210" s="20">
        <v>43026</v>
      </c>
      <c r="B210" s="77">
        <v>43396</v>
      </c>
      <c r="C210" s="16" t="s">
        <v>1644</v>
      </c>
      <c r="D210" s="34" t="s">
        <v>146</v>
      </c>
      <c r="E210" s="34" t="s">
        <v>51</v>
      </c>
      <c r="F210" s="36"/>
      <c r="G210" s="36"/>
      <c r="H210" s="36"/>
      <c r="I210" s="36"/>
      <c r="J210" s="36">
        <v>20.695665730957117</v>
      </c>
      <c r="K210" s="36"/>
      <c r="L210" s="36"/>
      <c r="M210" s="36"/>
      <c r="N210" s="36">
        <v>20.695665730957117</v>
      </c>
      <c r="O210" s="36"/>
      <c r="P210" s="36"/>
      <c r="Q210" s="36"/>
      <c r="R210" s="36"/>
      <c r="S210" s="36">
        <v>24</v>
      </c>
      <c r="T210" s="36"/>
      <c r="U210" s="36"/>
      <c r="V210" s="36"/>
      <c r="W210" s="36">
        <v>24</v>
      </c>
      <c r="X210" s="36"/>
      <c r="Y210" s="23">
        <f>SUM(O210:P210)</f>
        <v>0</v>
      </c>
      <c r="Z210" s="23" t="str">
        <f>IF(OR(AND(Y210&gt;0,Y210&lt;=30),AND(O210&gt;0,O210&lt;=5),AND(P210&gt;0,P210&lt;=5)),"Yes","No")</f>
        <v>No</v>
      </c>
    </row>
    <row r="211" spans="1:26" x14ac:dyDescent="0.25">
      <c r="A211" s="20">
        <v>43271</v>
      </c>
      <c r="B211" s="77">
        <v>43378</v>
      </c>
      <c r="C211" s="16" t="s">
        <v>1694</v>
      </c>
      <c r="D211" s="34" t="s">
        <v>328</v>
      </c>
      <c r="E211" s="34" t="s">
        <v>329</v>
      </c>
      <c r="F211" s="36"/>
      <c r="G211" s="36"/>
      <c r="H211" s="36"/>
      <c r="I211" s="36"/>
      <c r="J211" s="36">
        <v>25.845014659267438</v>
      </c>
      <c r="K211" s="36"/>
      <c r="L211" s="36"/>
      <c r="M211" s="36"/>
      <c r="N211" s="36"/>
      <c r="O211" s="36"/>
      <c r="P211" s="36"/>
      <c r="Q211" s="36"/>
      <c r="R211" s="36"/>
      <c r="S211" s="36">
        <v>24</v>
      </c>
      <c r="T211" s="36"/>
      <c r="U211" s="36"/>
      <c r="V211" s="36"/>
      <c r="W211" s="36"/>
      <c r="X211" s="36"/>
      <c r="Y211" s="23">
        <f>SUM(O211:P211)</f>
        <v>0</v>
      </c>
      <c r="Z211" s="23" t="str">
        <f>IF(OR(AND(Y211&gt;0,Y211&lt;=30),AND(O211&gt;0,O211&lt;=5),AND(P211&gt;0,P211&lt;=5)),"Yes","No")</f>
        <v>No</v>
      </c>
    </row>
    <row r="212" spans="1:26" s="24" customFormat="1" x14ac:dyDescent="0.25">
      <c r="A212" s="20">
        <v>43332</v>
      </c>
      <c r="B212" s="77">
        <v>43430</v>
      </c>
      <c r="C212" s="16" t="s">
        <v>1643</v>
      </c>
      <c r="D212" s="34" t="s">
        <v>814</v>
      </c>
      <c r="E212" s="34" t="s">
        <v>38</v>
      </c>
      <c r="F212" s="36"/>
      <c r="G212" s="36"/>
      <c r="H212" s="36"/>
      <c r="I212" s="36"/>
      <c r="J212" s="36">
        <v>16.427835257860796</v>
      </c>
      <c r="K212" s="36"/>
      <c r="L212" s="36"/>
      <c r="M212" s="36"/>
      <c r="N212" s="36"/>
      <c r="O212" s="36"/>
      <c r="P212" s="36"/>
      <c r="Q212" s="36"/>
      <c r="R212" s="36"/>
      <c r="S212" s="36">
        <v>16</v>
      </c>
      <c r="T212" s="36"/>
      <c r="U212" s="36"/>
      <c r="V212" s="36"/>
      <c r="W212" s="36"/>
      <c r="X212" s="36"/>
      <c r="Y212" s="79">
        <f>SUM(O212:P212)</f>
        <v>0</v>
      </c>
      <c r="Z212" s="79" t="str">
        <f>IF(OR(AND(Y212&gt;0,Y212&lt;=30),AND(O212&gt;0,O212&lt;=5),AND(P212&gt;0,P212&lt;=5)),"Yes","No")</f>
        <v>No</v>
      </c>
    </row>
    <row r="213" spans="1:26" x14ac:dyDescent="0.25">
      <c r="A213" s="20">
        <v>43277</v>
      </c>
      <c r="B213" s="77">
        <v>43378</v>
      </c>
      <c r="C213" s="16" t="s">
        <v>1718</v>
      </c>
      <c r="D213" s="34" t="s">
        <v>344</v>
      </c>
      <c r="E213" s="34" t="s">
        <v>345</v>
      </c>
      <c r="F213" s="36"/>
      <c r="G213" s="36"/>
      <c r="H213" s="36"/>
      <c r="I213" s="36"/>
      <c r="J213" s="36">
        <v>18.005251023714408</v>
      </c>
      <c r="K213" s="36"/>
      <c r="L213" s="36"/>
      <c r="M213" s="36"/>
      <c r="N213" s="36"/>
      <c r="O213" s="36"/>
      <c r="P213" s="36"/>
      <c r="Q213" s="36"/>
      <c r="R213" s="36"/>
      <c r="S213" s="36">
        <v>15</v>
      </c>
      <c r="T213" s="36"/>
      <c r="U213" s="36"/>
      <c r="V213" s="36"/>
      <c r="W213" s="36"/>
      <c r="X213" s="36"/>
      <c r="Y213" s="93">
        <f>SUM(O213:P213)</f>
        <v>0</v>
      </c>
      <c r="Z213" s="93" t="str">
        <f>IF(OR(AND(Y213&gt;0,Y213&lt;=30),AND(O213&gt;0,O213&lt;=5),AND(P213&gt;0,P213&lt;=5)),"Yes","No")</f>
        <v>No</v>
      </c>
    </row>
    <row r="214" spans="1:26" x14ac:dyDescent="0.25">
      <c r="A214" s="20">
        <v>43348</v>
      </c>
      <c r="B214" s="77">
        <v>43378</v>
      </c>
      <c r="C214" s="16" t="s">
        <v>1607</v>
      </c>
      <c r="D214" s="34" t="s">
        <v>1243</v>
      </c>
      <c r="E214" s="34" t="s">
        <v>51</v>
      </c>
      <c r="F214" s="36"/>
      <c r="G214" s="36"/>
      <c r="H214" s="36"/>
      <c r="I214" s="36"/>
      <c r="J214" s="36">
        <v>10.536729677310131</v>
      </c>
      <c r="K214" s="36"/>
      <c r="L214" s="36"/>
      <c r="M214" s="36"/>
      <c r="N214" s="36"/>
      <c r="O214" s="36"/>
      <c r="P214" s="36"/>
      <c r="Q214" s="36"/>
      <c r="R214" s="36"/>
      <c r="S214" s="36">
        <v>15</v>
      </c>
      <c r="T214" s="36"/>
      <c r="U214" s="36"/>
      <c r="V214" s="36"/>
      <c r="W214" s="36"/>
      <c r="X214" s="36"/>
      <c r="Y214" s="23">
        <f>SUM(O214:P214)</f>
        <v>0</v>
      </c>
      <c r="Z214" s="23" t="str">
        <f>IF(OR(AND(Y214&gt;0,Y214&lt;=30),AND(O214&gt;0,O214&lt;=5),AND(P214&gt;0,P214&lt;=5)),"Yes","No")</f>
        <v>No</v>
      </c>
    </row>
    <row r="215" spans="1:26" x14ac:dyDescent="0.25">
      <c r="A215" s="20">
        <v>43277</v>
      </c>
      <c r="B215" s="77">
        <v>43378</v>
      </c>
      <c r="C215" s="16" t="s">
        <v>1623</v>
      </c>
      <c r="D215" s="34" t="s">
        <v>342</v>
      </c>
      <c r="E215" s="34" t="s">
        <v>343</v>
      </c>
      <c r="F215" s="36"/>
      <c r="G215" s="36"/>
      <c r="H215" s="36"/>
      <c r="I215" s="36"/>
      <c r="J215" s="36">
        <v>8.4293837418481043</v>
      </c>
      <c r="K215" s="36"/>
      <c r="L215" s="36"/>
      <c r="M215" s="36"/>
      <c r="N215" s="36"/>
      <c r="O215" s="36"/>
      <c r="P215" s="36"/>
      <c r="Q215" s="36"/>
      <c r="R215" s="36"/>
      <c r="S215" s="36">
        <v>12</v>
      </c>
      <c r="T215" s="36"/>
      <c r="U215" s="36"/>
      <c r="V215" s="36"/>
      <c r="W215" s="36"/>
      <c r="X215" s="36"/>
      <c r="Y215" s="79">
        <f>SUM(O215:P215)</f>
        <v>0</v>
      </c>
      <c r="Z215" s="79" t="str">
        <f>IF(OR(AND(Y215&gt;0,Y215&lt;=30),AND(O215&gt;0,O215&lt;=5),AND(P215&gt;0,P215&lt;=5)),"Yes","No")</f>
        <v>No</v>
      </c>
    </row>
    <row r="216" spans="1:26" s="24" customFormat="1" x14ac:dyDescent="0.25">
      <c r="A216" s="20">
        <v>43277</v>
      </c>
      <c r="B216" s="77">
        <v>43378</v>
      </c>
      <c r="C216" s="16" t="s">
        <v>1672</v>
      </c>
      <c r="D216" s="34" t="s">
        <v>342</v>
      </c>
      <c r="E216" s="34" t="s">
        <v>343</v>
      </c>
      <c r="F216" s="36"/>
      <c r="G216" s="36"/>
      <c r="H216" s="36"/>
      <c r="I216" s="36"/>
      <c r="J216" s="36">
        <v>13.293749618782471</v>
      </c>
      <c r="K216" s="36"/>
      <c r="L216" s="36"/>
      <c r="M216" s="36"/>
      <c r="N216" s="36"/>
      <c r="O216" s="36"/>
      <c r="P216" s="36"/>
      <c r="Q216" s="36"/>
      <c r="R216" s="36"/>
      <c r="S216" s="36">
        <v>12</v>
      </c>
      <c r="T216" s="36"/>
      <c r="U216" s="36"/>
      <c r="V216" s="36"/>
      <c r="W216" s="36"/>
      <c r="X216" s="36"/>
      <c r="Y216" s="93">
        <f>SUM(O216:P216)</f>
        <v>0</v>
      </c>
      <c r="Z216" s="93" t="str">
        <f>IF(OR(AND(Y216&gt;0,Y216&lt;=30),AND(O216&gt;0,O216&lt;=5),AND(P216&gt;0,P216&lt;=5)),"Yes","No")</f>
        <v>No</v>
      </c>
    </row>
    <row r="217" spans="1:26" s="24" customFormat="1" x14ac:dyDescent="0.25">
      <c r="A217" s="20">
        <v>43277</v>
      </c>
      <c r="B217" s="77">
        <v>43378</v>
      </c>
      <c r="C217" s="16" t="s">
        <v>1672</v>
      </c>
      <c r="D217" s="34" t="s">
        <v>341</v>
      </c>
      <c r="E217" s="34" t="s">
        <v>101</v>
      </c>
      <c r="F217" s="36"/>
      <c r="G217" s="36"/>
      <c r="H217" s="36"/>
      <c r="I217" s="36"/>
      <c r="J217" s="36">
        <v>14.827853784235398</v>
      </c>
      <c r="K217" s="36"/>
      <c r="L217" s="36"/>
      <c r="M217" s="36"/>
      <c r="N217" s="36"/>
      <c r="O217" s="36"/>
      <c r="P217" s="36"/>
      <c r="Q217" s="36"/>
      <c r="R217" s="36"/>
      <c r="S217" s="36">
        <v>12</v>
      </c>
      <c r="T217" s="36"/>
      <c r="U217" s="36"/>
      <c r="V217" s="36"/>
      <c r="W217" s="36"/>
      <c r="X217" s="36"/>
      <c r="Y217" s="23">
        <f>SUM(O217:P217)</f>
        <v>0</v>
      </c>
      <c r="Z217" s="23" t="str">
        <f>IF(OR(AND(Y217&gt;0,Y217&lt;=30),AND(O217&gt;0,O217&lt;=5),AND(P217&gt;0,P217&lt;=5)),"Yes","No")</f>
        <v>No</v>
      </c>
    </row>
    <row r="218" spans="1:26" s="24" customFormat="1" x14ac:dyDescent="0.25">
      <c r="A218" s="20">
        <v>43277</v>
      </c>
      <c r="B218" s="77">
        <v>43378</v>
      </c>
      <c r="C218" s="16" t="s">
        <v>1730</v>
      </c>
      <c r="D218" s="34" t="s">
        <v>339</v>
      </c>
      <c r="E218" s="34" t="s">
        <v>340</v>
      </c>
      <c r="F218" s="36"/>
      <c r="G218" s="36"/>
      <c r="H218" s="36"/>
      <c r="I218" s="36"/>
      <c r="J218" s="36">
        <v>16.071515452883709</v>
      </c>
      <c r="K218" s="36"/>
      <c r="L218" s="36"/>
      <c r="M218" s="36"/>
      <c r="N218" s="36"/>
      <c r="O218" s="36"/>
      <c r="P218" s="36"/>
      <c r="Q218" s="36"/>
      <c r="R218" s="36"/>
      <c r="S218" s="36">
        <v>12</v>
      </c>
      <c r="T218" s="36"/>
      <c r="U218" s="36"/>
      <c r="V218" s="36"/>
      <c r="W218" s="36"/>
      <c r="X218" s="36"/>
      <c r="Y218" s="79">
        <f>SUM(O218:P218)</f>
        <v>0</v>
      </c>
      <c r="Z218" s="79" t="str">
        <f>IF(OR(AND(Y218&gt;0,Y218&lt;=30),AND(O218&gt;0,O218&lt;=5),AND(P218&gt;0,P218&lt;=5)),"Yes","No")</f>
        <v>No</v>
      </c>
    </row>
    <row r="219" spans="1:26" s="24" customFormat="1" x14ac:dyDescent="0.25">
      <c r="A219" s="20">
        <v>43305</v>
      </c>
      <c r="B219" s="77">
        <v>43381</v>
      </c>
      <c r="C219" s="16" t="s">
        <v>1757</v>
      </c>
      <c r="D219" s="34" t="s">
        <v>464</v>
      </c>
      <c r="E219" s="34" t="s">
        <v>95</v>
      </c>
      <c r="F219" s="36"/>
      <c r="G219" s="36"/>
      <c r="H219" s="36"/>
      <c r="I219" s="36"/>
      <c r="J219" s="36">
        <v>14.784178220806131</v>
      </c>
      <c r="K219" s="36"/>
      <c r="L219" s="36"/>
      <c r="M219" s="36"/>
      <c r="N219" s="36"/>
      <c r="O219" s="36"/>
      <c r="P219" s="36"/>
      <c r="Q219" s="36"/>
      <c r="R219" s="36"/>
      <c r="S219" s="36">
        <v>12</v>
      </c>
      <c r="T219" s="36"/>
      <c r="U219" s="36"/>
      <c r="V219" s="36"/>
      <c r="W219" s="36"/>
      <c r="X219" s="36"/>
      <c r="Y219" s="23">
        <f>SUM(O219:P219)</f>
        <v>0</v>
      </c>
      <c r="Z219" s="23" t="str">
        <f>IF(OR(AND(Y219&gt;0,Y219&lt;=30),AND(O219&gt;0,O219&lt;=5),AND(P219&gt;0,P219&lt;=5)),"Yes","No")</f>
        <v>No</v>
      </c>
    </row>
    <row r="220" spans="1:26" s="24" customFormat="1" x14ac:dyDescent="0.25">
      <c r="A220" s="20">
        <v>43325</v>
      </c>
      <c r="B220" s="77">
        <v>43378</v>
      </c>
      <c r="C220" s="16" t="s">
        <v>1593</v>
      </c>
      <c r="D220" s="34" t="s">
        <v>765</v>
      </c>
      <c r="E220" s="34" t="s">
        <v>766</v>
      </c>
      <c r="F220" s="36"/>
      <c r="G220" s="36"/>
      <c r="H220" s="36"/>
      <c r="I220" s="36"/>
      <c r="J220" s="36">
        <v>8.6040859955651641</v>
      </c>
      <c r="K220" s="36"/>
      <c r="L220" s="36"/>
      <c r="M220" s="36"/>
      <c r="N220" s="36"/>
      <c r="O220" s="36"/>
      <c r="P220" s="36"/>
      <c r="Q220" s="36"/>
      <c r="R220" s="36"/>
      <c r="S220" s="36">
        <v>12</v>
      </c>
      <c r="T220" s="36"/>
      <c r="U220" s="36"/>
      <c r="V220" s="36"/>
      <c r="W220" s="36"/>
      <c r="X220" s="36"/>
      <c r="Y220" s="23">
        <f>SUM(O220:P220)</f>
        <v>0</v>
      </c>
      <c r="Z220" s="23" t="str">
        <f>IF(OR(AND(Y220&gt;0,Y220&lt;=30),AND(O220&gt;0,O220&lt;=5),AND(P220&gt;0,P220&lt;=5)),"Yes","No")</f>
        <v>No</v>
      </c>
    </row>
    <row r="221" spans="1:26" s="24" customFormat="1" x14ac:dyDescent="0.25">
      <c r="A221" s="20">
        <v>43332</v>
      </c>
      <c r="B221" s="77">
        <v>43378</v>
      </c>
      <c r="C221" s="16" t="s">
        <v>1760</v>
      </c>
      <c r="D221" s="34" t="s">
        <v>810</v>
      </c>
      <c r="E221" s="34" t="s">
        <v>811</v>
      </c>
      <c r="F221" s="36"/>
      <c r="G221" s="36"/>
      <c r="H221" s="36"/>
      <c r="I221" s="36"/>
      <c r="J221" s="36">
        <v>12.356544820196165</v>
      </c>
      <c r="K221" s="36"/>
      <c r="L221" s="36"/>
      <c r="M221" s="36"/>
      <c r="N221" s="36"/>
      <c r="O221" s="36"/>
      <c r="P221" s="36"/>
      <c r="Q221" s="36"/>
      <c r="R221" s="36"/>
      <c r="S221" s="36">
        <v>10</v>
      </c>
      <c r="T221" s="36"/>
      <c r="U221" s="36"/>
      <c r="V221" s="36"/>
      <c r="W221" s="36"/>
      <c r="X221" s="36"/>
      <c r="Y221" s="23">
        <f>SUM(O221:P221)</f>
        <v>0</v>
      </c>
      <c r="Z221" s="23" t="str">
        <f>IF(OR(AND(Y221&gt;0,Y221&lt;=30),AND(O221&gt;0,O221&lt;=5),AND(P221&gt;0,P221&lt;=5)),"Yes","No")</f>
        <v>No</v>
      </c>
    </row>
    <row r="222" spans="1:26" x14ac:dyDescent="0.25">
      <c r="A222" s="20">
        <v>43342</v>
      </c>
      <c r="B222" s="77">
        <v>43378</v>
      </c>
      <c r="C222" s="16" t="s">
        <v>1750</v>
      </c>
      <c r="D222" s="34" t="s">
        <v>1216</v>
      </c>
      <c r="E222" s="34" t="s">
        <v>1217</v>
      </c>
      <c r="F222" s="36"/>
      <c r="G222" s="36"/>
      <c r="H222" s="36"/>
      <c r="I222" s="36"/>
      <c r="J222" s="36">
        <v>11.832438059044986</v>
      </c>
      <c r="K222" s="36"/>
      <c r="L222" s="36"/>
      <c r="M222" s="36"/>
      <c r="N222" s="36"/>
      <c r="O222" s="36"/>
      <c r="P222" s="36"/>
      <c r="Q222" s="36"/>
      <c r="R222" s="36"/>
      <c r="S222" s="36">
        <v>10</v>
      </c>
      <c r="T222" s="36"/>
      <c r="U222" s="36"/>
      <c r="V222" s="36"/>
      <c r="W222" s="36"/>
      <c r="X222" s="36"/>
      <c r="Y222" s="93">
        <f>SUM(O222:P222)</f>
        <v>0</v>
      </c>
      <c r="Z222" s="93" t="str">
        <f>IF(OR(AND(Y222&gt;0,Y222&lt;=30),AND(O222&gt;0,O222&lt;=5),AND(P222&gt;0,P222&lt;=5)),"Yes","No")</f>
        <v>No</v>
      </c>
    </row>
    <row r="223" spans="1:26" s="24" customFormat="1" x14ac:dyDescent="0.25">
      <c r="A223" s="20">
        <v>43348</v>
      </c>
      <c r="B223" s="77">
        <v>43378</v>
      </c>
      <c r="C223" s="16" t="s">
        <v>1723</v>
      </c>
      <c r="D223" s="34" t="s">
        <v>1243</v>
      </c>
      <c r="E223" s="34" t="s">
        <v>51</v>
      </c>
      <c r="F223" s="36"/>
      <c r="G223" s="36"/>
      <c r="H223" s="36"/>
      <c r="I223" s="36"/>
      <c r="J223" s="36">
        <v>9.6777769298679228</v>
      </c>
      <c r="K223" s="36"/>
      <c r="L223" s="36"/>
      <c r="M223" s="36"/>
      <c r="N223" s="36"/>
      <c r="O223" s="36"/>
      <c r="P223" s="36"/>
      <c r="Q223" s="36"/>
      <c r="R223" s="36"/>
      <c r="S223" s="36">
        <v>8</v>
      </c>
      <c r="T223" s="36"/>
      <c r="U223" s="36"/>
      <c r="V223" s="36"/>
      <c r="W223" s="36"/>
      <c r="X223" s="36"/>
      <c r="Y223" s="23">
        <f>SUM(O223:P223)</f>
        <v>0</v>
      </c>
      <c r="Z223" s="23" t="str">
        <f>IF(OR(AND(Y223&gt;0,Y223&lt;=30),AND(O223&gt;0,O223&lt;=5),AND(P223&gt;0,P223&lt;=5)),"Yes","No")</f>
        <v>No</v>
      </c>
    </row>
    <row r="224" spans="1:26" s="24" customFormat="1" x14ac:dyDescent="0.25">
      <c r="A224" s="20">
        <v>43325</v>
      </c>
      <c r="B224" s="77">
        <v>43378</v>
      </c>
      <c r="C224" s="16" t="s">
        <v>1694</v>
      </c>
      <c r="D224" s="34" t="s">
        <v>768</v>
      </c>
      <c r="E224" s="34" t="s">
        <v>335</v>
      </c>
      <c r="F224" s="36"/>
      <c r="G224" s="36"/>
      <c r="H224" s="36"/>
      <c r="I224" s="36"/>
      <c r="J224" s="36">
        <v>9.687785913153796</v>
      </c>
      <c r="K224" s="36"/>
      <c r="L224" s="36"/>
      <c r="M224" s="36"/>
      <c r="N224" s="36"/>
      <c r="O224" s="36"/>
      <c r="P224" s="36"/>
      <c r="Q224" s="36"/>
      <c r="R224" s="36"/>
      <c r="S224" s="36">
        <v>6</v>
      </c>
      <c r="T224" s="36"/>
      <c r="U224" s="36"/>
      <c r="V224" s="36"/>
      <c r="W224" s="36"/>
      <c r="X224" s="36"/>
      <c r="Y224" s="93">
        <f>SUM(O224:P224)</f>
        <v>0</v>
      </c>
      <c r="Z224" s="93" t="str">
        <f>IF(OR(AND(Y224&gt;0,Y224&lt;=30),AND(O224&gt;0,O224&lt;=5),AND(P224&gt;0,P224&lt;=5)),"Yes","No")</f>
        <v>No</v>
      </c>
    </row>
    <row r="225" spans="1:26" s="24" customFormat="1" x14ac:dyDescent="0.25">
      <c r="A225" s="20">
        <v>43348</v>
      </c>
      <c r="B225" s="77">
        <v>43378</v>
      </c>
      <c r="C225" s="16" t="s">
        <v>1741</v>
      </c>
      <c r="D225" s="34" t="s">
        <v>1243</v>
      </c>
      <c r="E225" s="34" t="s">
        <v>51</v>
      </c>
      <c r="F225" s="36"/>
      <c r="G225" s="36"/>
      <c r="H225" s="36"/>
      <c r="I225" s="36"/>
      <c r="J225" s="36">
        <v>7.0306738230259</v>
      </c>
      <c r="K225" s="36"/>
      <c r="L225" s="36"/>
      <c r="M225" s="36"/>
      <c r="N225" s="36"/>
      <c r="O225" s="36"/>
      <c r="P225" s="36"/>
      <c r="Q225" s="36"/>
      <c r="R225" s="36"/>
      <c r="S225" s="36">
        <v>6</v>
      </c>
      <c r="T225" s="36"/>
      <c r="U225" s="36"/>
      <c r="V225" s="36"/>
      <c r="W225" s="36"/>
      <c r="X225" s="36"/>
      <c r="Y225" s="93">
        <f>SUM(O225:P225)</f>
        <v>0</v>
      </c>
      <c r="Z225" s="93" t="str">
        <f>IF(OR(AND(Y225&gt;0,Y225&lt;=30),AND(O225&gt;0,O225&lt;=5),AND(P225&gt;0,P225&lt;=5)),"Yes","No")</f>
        <v>No</v>
      </c>
    </row>
    <row r="226" spans="1:26" s="24" customFormat="1" x14ac:dyDescent="0.25">
      <c r="A226" s="20">
        <v>43340</v>
      </c>
      <c r="B226" s="77">
        <v>43375</v>
      </c>
      <c r="C226" s="16" t="s">
        <v>1672</v>
      </c>
      <c r="D226" s="34" t="s">
        <v>1135</v>
      </c>
      <c r="E226" s="34" t="s">
        <v>119</v>
      </c>
      <c r="F226" s="36"/>
      <c r="G226" s="36"/>
      <c r="H226" s="36"/>
      <c r="I226" s="36"/>
      <c r="J226" s="36">
        <v>5.949703628151596</v>
      </c>
      <c r="K226" s="36"/>
      <c r="L226" s="36"/>
      <c r="M226" s="36"/>
      <c r="N226" s="36"/>
      <c r="O226" s="36"/>
      <c r="P226" s="36"/>
      <c r="Q226" s="36"/>
      <c r="R226" s="36"/>
      <c r="S226" s="36">
        <v>4</v>
      </c>
      <c r="T226" s="36"/>
      <c r="U226" s="36"/>
      <c r="V226" s="36"/>
      <c r="W226" s="36"/>
      <c r="X226" s="36"/>
      <c r="Y226" s="93">
        <f>SUM(O226:P226)</f>
        <v>0</v>
      </c>
      <c r="Z226" s="93" t="str">
        <f>IF(OR(AND(Y226&gt;0,Y226&lt;=30),AND(O226&gt;0,O226&lt;=5),AND(P226&gt;0,P226&lt;=5)),"Yes","No")</f>
        <v>No</v>
      </c>
    </row>
    <row r="227" spans="1:26" x14ac:dyDescent="0.25">
      <c r="A227" s="20">
        <v>43353</v>
      </c>
      <c r="B227" s="77">
        <v>43374</v>
      </c>
      <c r="C227" s="16" t="s">
        <v>1607</v>
      </c>
      <c r="D227" s="34" t="s">
        <v>1325</v>
      </c>
      <c r="E227" s="34" t="s">
        <v>1326</v>
      </c>
      <c r="F227" s="36"/>
      <c r="G227" s="36"/>
      <c r="H227" s="36"/>
      <c r="I227" s="36"/>
      <c r="J227" s="36">
        <v>3.908962926919199</v>
      </c>
      <c r="K227" s="36"/>
      <c r="L227" s="36"/>
      <c r="M227" s="36"/>
      <c r="N227" s="36"/>
      <c r="O227" s="36"/>
      <c r="P227" s="36"/>
      <c r="Q227" s="36"/>
      <c r="R227" s="36"/>
      <c r="S227" s="36">
        <v>4</v>
      </c>
      <c r="T227" s="36"/>
      <c r="U227" s="36"/>
      <c r="V227" s="36"/>
      <c r="W227" s="36"/>
      <c r="X227" s="36"/>
      <c r="Y227" s="93">
        <f>SUM(O227:P227)</f>
        <v>0</v>
      </c>
      <c r="Z227" s="93" t="str">
        <f>IF(OR(AND(Y227&gt;0,Y227&lt;=30),AND(O227&gt;0,O227&lt;=5),AND(P227&gt;0,P227&lt;=5)),"Yes","No")</f>
        <v>No</v>
      </c>
    </row>
    <row r="228" spans="1:26" s="24" customFormat="1" x14ac:dyDescent="0.25">
      <c r="A228" s="20">
        <v>43353</v>
      </c>
      <c r="B228" s="77">
        <v>43374</v>
      </c>
      <c r="C228" s="16" t="s">
        <v>1624</v>
      </c>
      <c r="D228" s="34" t="s">
        <v>1325</v>
      </c>
      <c r="E228" s="34" t="s">
        <v>1326</v>
      </c>
      <c r="F228" s="36"/>
      <c r="G228" s="36"/>
      <c r="H228" s="36"/>
      <c r="I228" s="36"/>
      <c r="J228" s="36">
        <v>3.908962926919199</v>
      </c>
      <c r="K228" s="36"/>
      <c r="L228" s="36"/>
      <c r="M228" s="36"/>
      <c r="N228" s="36"/>
      <c r="O228" s="36"/>
      <c r="P228" s="36"/>
      <c r="Q228" s="36"/>
      <c r="R228" s="36"/>
      <c r="S228" s="36">
        <v>4</v>
      </c>
      <c r="T228" s="36"/>
      <c r="U228" s="36"/>
      <c r="V228" s="36"/>
      <c r="W228" s="36"/>
      <c r="X228" s="36"/>
      <c r="Y228" s="93">
        <f>SUM(O228:P228)</f>
        <v>0</v>
      </c>
      <c r="Z228" s="93" t="str">
        <f>IF(OR(AND(Y228&gt;0,Y228&lt;=30),AND(O228&gt;0,O228&lt;=5),AND(P228&gt;0,P228&lt;=5)),"Yes","No")</f>
        <v>No</v>
      </c>
    </row>
    <row r="229" spans="1:26" s="24" customFormat="1" x14ac:dyDescent="0.25">
      <c r="A229" s="20">
        <v>43348</v>
      </c>
      <c r="B229" s="77">
        <v>43378</v>
      </c>
      <c r="C229" s="16" t="s">
        <v>1757</v>
      </c>
      <c r="D229" s="34" t="s">
        <v>1243</v>
      </c>
      <c r="E229" s="34" t="s">
        <v>51</v>
      </c>
      <c r="F229" s="36"/>
      <c r="G229" s="36"/>
      <c r="H229" s="36"/>
      <c r="I229" s="36"/>
      <c r="J229" s="36">
        <v>3.423072283768628</v>
      </c>
      <c r="K229" s="36"/>
      <c r="L229" s="36"/>
      <c r="M229" s="36"/>
      <c r="N229" s="36"/>
      <c r="O229" s="36"/>
      <c r="P229" s="36"/>
      <c r="Q229" s="36"/>
      <c r="R229" s="36"/>
      <c r="S229" s="36">
        <v>3</v>
      </c>
      <c r="T229" s="36"/>
      <c r="U229" s="36"/>
      <c r="V229" s="36"/>
      <c r="W229" s="36"/>
      <c r="X229" s="36"/>
      <c r="Y229" s="23">
        <f>SUM(O229:P229)</f>
        <v>0</v>
      </c>
      <c r="Z229" s="23" t="str">
        <f>IF(OR(AND(Y229&gt;0,Y229&lt;=30),AND(O229&gt;0,O229&lt;=5),AND(P229&gt;0,P229&lt;=5)),"Yes","No")</f>
        <v>No</v>
      </c>
    </row>
    <row r="230" spans="1:26" x14ac:dyDescent="0.25">
      <c r="A230" s="20">
        <v>43325</v>
      </c>
      <c r="B230" s="77">
        <v>43378</v>
      </c>
      <c r="C230" s="16" t="s">
        <v>1741</v>
      </c>
      <c r="D230" s="34" t="s">
        <v>767</v>
      </c>
      <c r="E230" s="34" t="s">
        <v>492</v>
      </c>
      <c r="F230" s="36"/>
      <c r="G230" s="36"/>
      <c r="H230" s="36"/>
      <c r="I230" s="36"/>
      <c r="J230" s="36">
        <v>2.132641365948142</v>
      </c>
      <c r="K230" s="36"/>
      <c r="L230" s="36"/>
      <c r="M230" s="36"/>
      <c r="N230" s="36"/>
      <c r="O230" s="36"/>
      <c r="P230" s="36"/>
      <c r="Q230" s="36"/>
      <c r="R230" s="36"/>
      <c r="S230" s="36">
        <v>2</v>
      </c>
      <c r="T230" s="36"/>
      <c r="U230" s="36"/>
      <c r="V230" s="36"/>
      <c r="W230" s="36"/>
      <c r="X230" s="36"/>
      <c r="Y230" s="93">
        <f>SUM(O230:P230)</f>
        <v>0</v>
      </c>
      <c r="Z230" s="93" t="str">
        <f>IF(OR(AND(Y230&gt;0,Y230&lt;=30),AND(O230&gt;0,O230&lt;=5),AND(P230&gt;0,P230&lt;=5)),"Yes","No")</f>
        <v>No</v>
      </c>
    </row>
    <row r="231" spans="1:26" x14ac:dyDescent="0.25">
      <c r="A231" s="20">
        <v>43327</v>
      </c>
      <c r="B231" s="77">
        <v>43374</v>
      </c>
      <c r="C231" s="16" t="s">
        <v>1634</v>
      </c>
      <c r="D231" s="34" t="s">
        <v>782</v>
      </c>
      <c r="E231" s="34" t="s">
        <v>783</v>
      </c>
      <c r="F231" s="36"/>
      <c r="G231" s="36"/>
      <c r="H231" s="36"/>
      <c r="I231" s="36"/>
      <c r="J231" s="36">
        <v>1.9544814634595995</v>
      </c>
      <c r="K231" s="36"/>
      <c r="L231" s="36"/>
      <c r="M231" s="36"/>
      <c r="N231" s="36"/>
      <c r="O231" s="36"/>
      <c r="P231" s="36"/>
      <c r="Q231" s="36"/>
      <c r="R231" s="36"/>
      <c r="S231" s="36">
        <v>2</v>
      </c>
      <c r="T231" s="36"/>
      <c r="U231" s="36"/>
      <c r="V231" s="36"/>
      <c r="W231" s="36"/>
      <c r="X231" s="36"/>
      <c r="Y231" s="79">
        <f>SUM(O231:P231)</f>
        <v>0</v>
      </c>
      <c r="Z231" s="79" t="str">
        <f>IF(OR(AND(Y231&gt;0,Y231&lt;=30),AND(O231&gt;0,O231&lt;=5),AND(P231&gt;0,P231&lt;=5)),"Yes","No")</f>
        <v>No</v>
      </c>
    </row>
    <row r="232" spans="1:26" x14ac:dyDescent="0.25">
      <c r="A232" s="20">
        <v>43353</v>
      </c>
      <c r="B232" s="77">
        <v>43374</v>
      </c>
      <c r="C232" s="16" t="s">
        <v>1603</v>
      </c>
      <c r="D232" s="34" t="s">
        <v>1321</v>
      </c>
      <c r="E232" s="34" t="s">
        <v>1322</v>
      </c>
      <c r="F232" s="36"/>
      <c r="G232" s="36"/>
      <c r="H232" s="36"/>
      <c r="I232" s="36"/>
      <c r="J232" s="36">
        <v>1.8358295161434299</v>
      </c>
      <c r="K232" s="36"/>
      <c r="L232" s="36"/>
      <c r="M232" s="36"/>
      <c r="N232" s="36"/>
      <c r="O232" s="36"/>
      <c r="P232" s="36"/>
      <c r="Q232" s="36"/>
      <c r="R232" s="36"/>
      <c r="S232" s="36">
        <v>2</v>
      </c>
      <c r="T232" s="36"/>
      <c r="U232" s="36"/>
      <c r="V232" s="36"/>
      <c r="W232" s="36"/>
      <c r="X232" s="36"/>
      <c r="Y232" s="93">
        <f>SUM(O232:P232)</f>
        <v>0</v>
      </c>
      <c r="Z232" s="93" t="str">
        <f>IF(OR(AND(Y232&gt;0,Y232&lt;=30),AND(O232&gt;0,O232&lt;=5),AND(P232&gt;0,P232&lt;=5)),"Yes","No")</f>
        <v>No</v>
      </c>
    </row>
    <row r="233" spans="1:26" s="24" customFormat="1" x14ac:dyDescent="0.25">
      <c r="A233" s="20">
        <v>43353</v>
      </c>
      <c r="B233" s="77">
        <v>43374</v>
      </c>
      <c r="C233" s="16" t="s">
        <v>1603</v>
      </c>
      <c r="D233" s="34" t="s">
        <v>1323</v>
      </c>
      <c r="E233" s="34" t="s">
        <v>1324</v>
      </c>
      <c r="F233" s="36"/>
      <c r="G233" s="36"/>
      <c r="H233" s="36"/>
      <c r="I233" s="36"/>
      <c r="J233" s="36">
        <v>1.8358295161434299</v>
      </c>
      <c r="K233" s="36"/>
      <c r="L233" s="36"/>
      <c r="M233" s="36"/>
      <c r="N233" s="36"/>
      <c r="O233" s="36"/>
      <c r="P233" s="36"/>
      <c r="Q233" s="36"/>
      <c r="R233" s="36"/>
      <c r="S233" s="36">
        <v>2</v>
      </c>
      <c r="T233" s="36"/>
      <c r="U233" s="36"/>
      <c r="V233" s="36"/>
      <c r="W233" s="36"/>
      <c r="X233" s="36"/>
      <c r="Y233" s="93">
        <f>SUM(O233:P233)</f>
        <v>0</v>
      </c>
      <c r="Z233" s="93" t="str">
        <f>IF(OR(AND(Y233&gt;0,Y233&lt;=30),AND(O233&gt;0,O233&lt;=5),AND(P233&gt;0,P233&lt;=5)),"Yes","No")</f>
        <v>No</v>
      </c>
    </row>
    <row r="234" spans="1:26" s="24" customFormat="1" x14ac:dyDescent="0.25">
      <c r="A234" s="20">
        <v>43280</v>
      </c>
      <c r="B234" s="77">
        <v>43392</v>
      </c>
      <c r="C234" s="16" t="s">
        <v>1701</v>
      </c>
      <c r="D234" s="34" t="s">
        <v>348</v>
      </c>
      <c r="E234" s="34" t="s">
        <v>105</v>
      </c>
      <c r="F234" s="36"/>
      <c r="G234" s="36"/>
      <c r="H234" s="36"/>
      <c r="I234" s="36"/>
      <c r="J234" s="36">
        <v>1.0450288458023043</v>
      </c>
      <c r="K234" s="36"/>
      <c r="L234" s="36"/>
      <c r="M234" s="36"/>
      <c r="N234" s="36"/>
      <c r="O234" s="36"/>
      <c r="P234" s="36"/>
      <c r="Q234" s="36"/>
      <c r="R234" s="36"/>
      <c r="S234" s="36">
        <v>1</v>
      </c>
      <c r="T234" s="36"/>
      <c r="U234" s="36"/>
      <c r="V234" s="36"/>
      <c r="W234" s="36"/>
      <c r="X234" s="36"/>
      <c r="Y234" s="93">
        <f>SUM(O234:P234)</f>
        <v>0</v>
      </c>
      <c r="Z234" s="93" t="str">
        <f>IF(OR(AND(Y234&gt;0,Y234&lt;=30),AND(O234&gt;0,O234&lt;=5),AND(P234&gt;0,P234&lt;=5)),"Yes","No")</f>
        <v>No</v>
      </c>
    </row>
    <row r="235" spans="1:26" x14ac:dyDescent="0.25">
      <c r="A235" s="20">
        <v>43327</v>
      </c>
      <c r="B235" s="77">
        <v>43374</v>
      </c>
      <c r="C235" s="16" t="s">
        <v>1741</v>
      </c>
      <c r="D235" s="34" t="s">
        <v>780</v>
      </c>
      <c r="E235" s="34" t="s">
        <v>781</v>
      </c>
      <c r="F235" s="36"/>
      <c r="G235" s="36"/>
      <c r="H235" s="36"/>
      <c r="I235" s="36"/>
      <c r="J235" s="36">
        <v>1.6122652258398809</v>
      </c>
      <c r="K235" s="36"/>
      <c r="L235" s="36"/>
      <c r="M235" s="36"/>
      <c r="N235" s="36"/>
      <c r="O235" s="36"/>
      <c r="P235" s="36"/>
      <c r="Q235" s="36"/>
      <c r="R235" s="36"/>
      <c r="S235" s="36">
        <v>1</v>
      </c>
      <c r="T235" s="36"/>
      <c r="U235" s="36"/>
      <c r="V235" s="36"/>
      <c r="W235" s="36"/>
      <c r="X235" s="36"/>
      <c r="Y235" s="93">
        <f>SUM(O235:P235)</f>
        <v>0</v>
      </c>
      <c r="Z235" s="93" t="str">
        <f>IF(OR(AND(Y235&gt;0,Y235&lt;=30),AND(O235&gt;0,O235&lt;=5),AND(P235&gt;0,P235&lt;=5)),"Yes","No")</f>
        <v>No</v>
      </c>
    </row>
    <row r="236" spans="1:26" x14ac:dyDescent="0.25">
      <c r="A236" s="20">
        <v>43157</v>
      </c>
      <c r="B236" s="77">
        <v>43461</v>
      </c>
      <c r="C236" s="16" t="s">
        <v>1625</v>
      </c>
      <c r="D236" s="34" t="s">
        <v>174</v>
      </c>
      <c r="E236" s="34" t="s">
        <v>21</v>
      </c>
      <c r="F236" s="36"/>
      <c r="G236" s="36"/>
      <c r="H236" s="36"/>
      <c r="I236" s="36"/>
      <c r="J236" s="36"/>
      <c r="K236" s="36">
        <v>252.5903418325814</v>
      </c>
      <c r="L236" s="36"/>
      <c r="M236" s="36"/>
      <c r="N236" s="36">
        <v>252.5903418325814</v>
      </c>
      <c r="O236" s="36"/>
      <c r="P236" s="36"/>
      <c r="Q236" s="36"/>
      <c r="R236" s="36"/>
      <c r="S236" s="36"/>
      <c r="T236" s="36">
        <v>400</v>
      </c>
      <c r="U236" s="36"/>
      <c r="V236" s="36"/>
      <c r="W236" s="36">
        <v>400</v>
      </c>
      <c r="X236" s="36"/>
      <c r="Y236" s="23">
        <f>SUM(O236:P236)</f>
        <v>0</v>
      </c>
      <c r="Z236" s="23" t="str">
        <f>IF(OR(AND(Y236&gt;0,Y236&lt;=30),AND(O236&gt;0,O236&lt;=5),AND(P236&gt;0,P236&lt;=5)),"Yes","No")</f>
        <v>No</v>
      </c>
    </row>
    <row r="237" spans="1:26" x14ac:dyDescent="0.25">
      <c r="A237" s="20">
        <v>43299</v>
      </c>
      <c r="B237" s="77">
        <v>43418</v>
      </c>
      <c r="C237" s="16" t="s">
        <v>1580</v>
      </c>
      <c r="D237" s="34" t="s">
        <v>444</v>
      </c>
      <c r="E237" s="34" t="s">
        <v>106</v>
      </c>
      <c r="F237" s="36"/>
      <c r="G237" s="36"/>
      <c r="H237" s="36"/>
      <c r="I237" s="36"/>
      <c r="J237" s="36"/>
      <c r="K237" s="36">
        <v>172.85696116217272</v>
      </c>
      <c r="L237" s="36"/>
      <c r="M237" s="36"/>
      <c r="N237" s="36"/>
      <c r="O237" s="36"/>
      <c r="P237" s="36"/>
      <c r="Q237" s="36"/>
      <c r="R237" s="36"/>
      <c r="S237" s="36"/>
      <c r="T237" s="36">
        <v>360</v>
      </c>
      <c r="U237" s="36"/>
      <c r="V237" s="36"/>
      <c r="W237" s="36"/>
      <c r="X237" s="36"/>
      <c r="Y237" s="93">
        <f>SUM(O237:P237)</f>
        <v>0</v>
      </c>
      <c r="Z237" s="93" t="str">
        <f>IF(OR(AND(Y237&gt;0,Y237&lt;=30),AND(O237&gt;0,O237&lt;=5),AND(P237&gt;0,P237&lt;=5)),"Yes","No")</f>
        <v>No</v>
      </c>
    </row>
    <row r="238" spans="1:26" s="24" customFormat="1" x14ac:dyDescent="0.25">
      <c r="A238" s="20">
        <v>43235</v>
      </c>
      <c r="B238" s="77">
        <v>43417</v>
      </c>
      <c r="C238" s="16" t="s">
        <v>1674</v>
      </c>
      <c r="D238" s="34" t="s">
        <v>155</v>
      </c>
      <c r="E238" s="34" t="s">
        <v>71</v>
      </c>
      <c r="F238" s="36"/>
      <c r="G238" s="36"/>
      <c r="H238" s="36"/>
      <c r="I238" s="36"/>
      <c r="J238" s="36"/>
      <c r="K238" s="36">
        <v>322.06633445011289</v>
      </c>
      <c r="L238" s="36"/>
      <c r="M238" s="36"/>
      <c r="N238" s="36"/>
      <c r="O238" s="36"/>
      <c r="P238" s="36"/>
      <c r="Q238" s="36"/>
      <c r="R238" s="36"/>
      <c r="S238" s="36"/>
      <c r="T238" s="36">
        <v>350</v>
      </c>
      <c r="U238" s="36"/>
      <c r="V238" s="36"/>
      <c r="W238" s="36"/>
      <c r="X238" s="36"/>
      <c r="Y238" s="23">
        <f>SUM(O238:P238)</f>
        <v>0</v>
      </c>
      <c r="Z238" s="23" t="str">
        <f>IF(OR(AND(Y238&gt;0,Y238&lt;=30),AND(O238&gt;0,O238&lt;=5),AND(P238&gt;0,P238&lt;=5)),"Yes","No")</f>
        <v>No</v>
      </c>
    </row>
    <row r="239" spans="1:26" s="24" customFormat="1" x14ac:dyDescent="0.25">
      <c r="A239" s="20">
        <v>43185</v>
      </c>
      <c r="B239" s="77">
        <v>43447</v>
      </c>
      <c r="C239" s="16" t="s">
        <v>1595</v>
      </c>
      <c r="D239" s="34" t="s">
        <v>168</v>
      </c>
      <c r="E239" s="34" t="s">
        <v>169</v>
      </c>
      <c r="F239" s="36"/>
      <c r="G239" s="36"/>
      <c r="H239" s="36"/>
      <c r="I239" s="36"/>
      <c r="J239" s="36"/>
      <c r="K239" s="36">
        <v>155.51412285046882</v>
      </c>
      <c r="L239" s="36"/>
      <c r="M239" s="36"/>
      <c r="N239" s="36"/>
      <c r="O239" s="36"/>
      <c r="P239" s="36"/>
      <c r="Q239" s="36"/>
      <c r="R239" s="36"/>
      <c r="S239" s="36"/>
      <c r="T239" s="36">
        <v>280</v>
      </c>
      <c r="U239" s="36"/>
      <c r="V239" s="36"/>
      <c r="W239" s="36"/>
      <c r="X239" s="36"/>
      <c r="Y239" s="23">
        <f>SUM(O239:P239)</f>
        <v>0</v>
      </c>
      <c r="Z239" s="23" t="str">
        <f>IF(OR(AND(Y239&gt;0,Y239&lt;=30),AND(O239&gt;0,O239&lt;=5),AND(P239&gt;0,P239&lt;=5)),"Yes","No")</f>
        <v>No</v>
      </c>
    </row>
    <row r="240" spans="1:26" s="24" customFormat="1" x14ac:dyDescent="0.25">
      <c r="A240" s="20">
        <v>43298</v>
      </c>
      <c r="B240" s="77">
        <v>43382</v>
      </c>
      <c r="C240" s="16" t="s">
        <v>1680</v>
      </c>
      <c r="D240" s="34" t="s">
        <v>433</v>
      </c>
      <c r="E240" s="34" t="s">
        <v>20</v>
      </c>
      <c r="F240" s="36"/>
      <c r="G240" s="36"/>
      <c r="H240" s="36"/>
      <c r="I240" s="36"/>
      <c r="J240" s="36"/>
      <c r="K240" s="36">
        <v>249.60584499824824</v>
      </c>
      <c r="L240" s="36"/>
      <c r="M240" s="36"/>
      <c r="N240" s="36"/>
      <c r="O240" s="36"/>
      <c r="P240" s="36"/>
      <c r="Q240" s="36"/>
      <c r="R240" s="36"/>
      <c r="S240" s="36"/>
      <c r="T240" s="36">
        <v>240</v>
      </c>
      <c r="U240" s="36"/>
      <c r="V240" s="36"/>
      <c r="W240" s="36"/>
      <c r="X240" s="36"/>
      <c r="Y240" s="23">
        <f>SUM(O240:P240)</f>
        <v>0</v>
      </c>
      <c r="Z240" s="23" t="str">
        <f>IF(OR(AND(Y240&gt;0,Y240&lt;=30),AND(O240&gt;0,O240&lt;=5),AND(P240&gt;0,P240&lt;=5)),"Yes","No")</f>
        <v>No</v>
      </c>
    </row>
    <row r="241" spans="1:26" s="24" customFormat="1" x14ac:dyDescent="0.25">
      <c r="A241" s="20">
        <v>43223</v>
      </c>
      <c r="B241" s="77">
        <v>43482</v>
      </c>
      <c r="C241" s="16" t="s">
        <v>1577</v>
      </c>
      <c r="D241" s="34" t="s">
        <v>167</v>
      </c>
      <c r="E241" s="34" t="s">
        <v>14</v>
      </c>
      <c r="F241" s="36"/>
      <c r="G241" s="36"/>
      <c r="H241" s="36"/>
      <c r="I241" s="36"/>
      <c r="J241" s="36"/>
      <c r="K241" s="36">
        <v>178.1699114718285</v>
      </c>
      <c r="L241" s="36">
        <v>809.86323396285684</v>
      </c>
      <c r="M241" s="36">
        <v>809.86323396285684</v>
      </c>
      <c r="N241" s="36">
        <v>809.86323396285684</v>
      </c>
      <c r="O241" s="36"/>
      <c r="P241" s="36"/>
      <c r="Q241" s="36"/>
      <c r="R241" s="36"/>
      <c r="S241" s="36"/>
      <c r="T241" s="36">
        <v>110</v>
      </c>
      <c r="U241" s="36">
        <v>500</v>
      </c>
      <c r="V241" s="36">
        <v>500</v>
      </c>
      <c r="W241" s="36">
        <v>500</v>
      </c>
      <c r="X241" s="36"/>
      <c r="Y241" s="23">
        <f>SUM(O241:P241)</f>
        <v>0</v>
      </c>
      <c r="Z241" s="23" t="str">
        <f>IF(OR(AND(Y241&gt;0,Y241&lt;=30),AND(O241&gt;0,O241&lt;=5),AND(P241&gt;0,P241&lt;=5)),"Yes","No")</f>
        <v>No</v>
      </c>
    </row>
    <row r="242" spans="1:26" s="24" customFormat="1" x14ac:dyDescent="0.25">
      <c r="A242" s="20">
        <v>43287</v>
      </c>
      <c r="B242" s="77">
        <v>43413</v>
      </c>
      <c r="C242" s="16" t="s">
        <v>1754</v>
      </c>
      <c r="D242" s="34" t="s">
        <v>395</v>
      </c>
      <c r="E242" s="34" t="s">
        <v>29</v>
      </c>
      <c r="F242" s="36"/>
      <c r="G242" s="36"/>
      <c r="H242" s="36"/>
      <c r="I242" s="36"/>
      <c r="J242" s="36"/>
      <c r="K242" s="36">
        <v>105.86774593739496</v>
      </c>
      <c r="L242" s="36"/>
      <c r="M242" s="36">
        <v>105.86774593739496</v>
      </c>
      <c r="N242" s="36"/>
      <c r="O242" s="36"/>
      <c r="P242" s="36"/>
      <c r="Q242" s="36"/>
      <c r="R242" s="36"/>
      <c r="S242" s="36"/>
      <c r="T242" s="36">
        <v>100</v>
      </c>
      <c r="U242" s="36"/>
      <c r="V242" s="36">
        <v>100</v>
      </c>
      <c r="W242" s="36"/>
      <c r="X242" s="36"/>
      <c r="Y242" s="23">
        <f>SUM(O242:P242)</f>
        <v>0</v>
      </c>
      <c r="Z242" s="23" t="str">
        <f>IF(OR(AND(Y242&gt;0,Y242&lt;=30),AND(O242&gt;0,O242&lt;=5),AND(P242&gt;0,P242&lt;=5)),"Yes","No")</f>
        <v>No</v>
      </c>
    </row>
    <row r="243" spans="1:26" x14ac:dyDescent="0.25">
      <c r="A243" s="20">
        <v>43234</v>
      </c>
      <c r="B243" s="77">
        <v>43440</v>
      </c>
      <c r="C243" s="16" t="s">
        <v>1694</v>
      </c>
      <c r="D243" s="34" t="s">
        <v>165</v>
      </c>
      <c r="E243" s="34" t="s">
        <v>47</v>
      </c>
      <c r="F243" s="36"/>
      <c r="G243" s="36"/>
      <c r="H243" s="36"/>
      <c r="I243" s="36"/>
      <c r="J243" s="36"/>
      <c r="K243" s="36">
        <v>117.26888780757596</v>
      </c>
      <c r="L243" s="36"/>
      <c r="M243" s="36"/>
      <c r="N243" s="36"/>
      <c r="O243" s="36"/>
      <c r="P243" s="36"/>
      <c r="Q243" s="36"/>
      <c r="R243" s="36"/>
      <c r="S243" s="36"/>
      <c r="T243" s="36">
        <v>100</v>
      </c>
      <c r="U243" s="36"/>
      <c r="V243" s="36"/>
      <c r="W243" s="36"/>
      <c r="X243" s="36"/>
      <c r="Y243" s="23">
        <f>SUM(O243:P243)</f>
        <v>0</v>
      </c>
      <c r="Z243" s="23" t="str">
        <f>IF(OR(AND(Y243&gt;0,Y243&lt;=30),AND(O243&gt;0,O243&lt;=5),AND(P243&gt;0,P243&lt;=5)),"Yes","No")</f>
        <v>No</v>
      </c>
    </row>
    <row r="244" spans="1:26" s="24" customFormat="1" x14ac:dyDescent="0.25">
      <c r="A244" s="20">
        <v>43271</v>
      </c>
      <c r="B244" s="77">
        <v>43382</v>
      </c>
      <c r="C244" s="16" t="s">
        <v>1631</v>
      </c>
      <c r="D244" s="34" t="s">
        <v>327</v>
      </c>
      <c r="E244" s="34" t="s">
        <v>50</v>
      </c>
      <c r="F244" s="36"/>
      <c r="G244" s="36"/>
      <c r="H244" s="36"/>
      <c r="I244" s="36"/>
      <c r="J244" s="36"/>
      <c r="K244" s="36">
        <v>54.008018856785959</v>
      </c>
      <c r="L244" s="36"/>
      <c r="M244" s="36"/>
      <c r="N244" s="36"/>
      <c r="O244" s="36"/>
      <c r="P244" s="36"/>
      <c r="Q244" s="36"/>
      <c r="R244" s="36"/>
      <c r="S244" s="36"/>
      <c r="T244" s="36">
        <v>85</v>
      </c>
      <c r="U244" s="36"/>
      <c r="V244" s="36"/>
      <c r="W244" s="36"/>
      <c r="X244" s="36"/>
      <c r="Y244" s="93">
        <f>SUM(O244:P244)</f>
        <v>0</v>
      </c>
      <c r="Z244" s="93" t="str">
        <f>IF(OR(AND(Y244&gt;0,Y244&lt;=30),AND(O244&gt;0,O244&lt;=5),AND(P244&gt;0,P244&lt;=5)),"Yes","No")</f>
        <v>No</v>
      </c>
    </row>
    <row r="245" spans="1:26" x14ac:dyDescent="0.25">
      <c r="A245" s="20">
        <v>43250</v>
      </c>
      <c r="B245" s="77">
        <v>43439</v>
      </c>
      <c r="C245" s="16" t="s">
        <v>1712</v>
      </c>
      <c r="D245" s="34" t="s">
        <v>262</v>
      </c>
      <c r="E245" s="34" t="s">
        <v>111</v>
      </c>
      <c r="F245" s="36"/>
      <c r="G245" s="36"/>
      <c r="H245" s="36"/>
      <c r="I245" s="36"/>
      <c r="J245" s="36"/>
      <c r="K245" s="36">
        <v>69.024678462095778</v>
      </c>
      <c r="L245" s="36"/>
      <c r="M245" s="36"/>
      <c r="N245" s="36"/>
      <c r="O245" s="36"/>
      <c r="P245" s="36"/>
      <c r="Q245" s="36"/>
      <c r="R245" s="36"/>
      <c r="S245" s="36"/>
      <c r="T245" s="36">
        <v>70</v>
      </c>
      <c r="U245" s="36"/>
      <c r="V245" s="36"/>
      <c r="W245" s="36"/>
      <c r="X245" s="36"/>
      <c r="Y245" s="93">
        <f>SUM(O245:P245)</f>
        <v>0</v>
      </c>
      <c r="Z245" s="93" t="str">
        <f>IF(OR(AND(Y245&gt;0,Y245&lt;=30),AND(O245&gt;0,O245&lt;=5),AND(P245&gt;0,P245&lt;=5)),"Yes","No")</f>
        <v>No</v>
      </c>
    </row>
    <row r="246" spans="1:26" s="24" customFormat="1" x14ac:dyDescent="0.25">
      <c r="A246" s="20">
        <v>43325</v>
      </c>
      <c r="B246" s="77">
        <v>43404</v>
      </c>
      <c r="C246" s="16" t="s">
        <v>1584</v>
      </c>
      <c r="D246" s="34" t="s">
        <v>772</v>
      </c>
      <c r="E246" s="34" t="s">
        <v>254</v>
      </c>
      <c r="F246" s="36"/>
      <c r="G246" s="36"/>
      <c r="H246" s="36"/>
      <c r="I246" s="36"/>
      <c r="J246" s="36"/>
      <c r="K246" s="36">
        <v>32.361408722913751</v>
      </c>
      <c r="L246" s="36"/>
      <c r="M246" s="36"/>
      <c r="N246" s="36">
        <v>27.897766140442886</v>
      </c>
      <c r="O246" s="36"/>
      <c r="P246" s="36"/>
      <c r="Q246" s="36"/>
      <c r="R246" s="36"/>
      <c r="S246" s="36"/>
      <c r="T246" s="36">
        <v>58</v>
      </c>
      <c r="U246" s="36"/>
      <c r="V246" s="36"/>
      <c r="W246" s="36">
        <v>50</v>
      </c>
      <c r="X246" s="36"/>
      <c r="Y246" s="79">
        <f>SUM(O246:P246)</f>
        <v>0</v>
      </c>
      <c r="Z246" s="79" t="str">
        <f>IF(OR(AND(Y246&gt;0,Y246&lt;=30),AND(O246&gt;0,O246&lt;=5),AND(P246&gt;0,P246&lt;=5)),"Yes","No")</f>
        <v>No</v>
      </c>
    </row>
    <row r="247" spans="1:26" s="24" customFormat="1" x14ac:dyDescent="0.25">
      <c r="A247" s="20">
        <v>43300</v>
      </c>
      <c r="B247" s="77">
        <v>43385</v>
      </c>
      <c r="C247" s="16" t="s">
        <v>1617</v>
      </c>
      <c r="D247" s="34" t="s">
        <v>449</v>
      </c>
      <c r="E247" s="34" t="s">
        <v>321</v>
      </c>
      <c r="F247" s="36"/>
      <c r="G247" s="36"/>
      <c r="H247" s="36"/>
      <c r="I247" s="36"/>
      <c r="J247" s="36"/>
      <c r="K247" s="36">
        <v>38.275261992750487</v>
      </c>
      <c r="L247" s="36"/>
      <c r="M247" s="36"/>
      <c r="N247" s="36"/>
      <c r="O247" s="36"/>
      <c r="P247" s="36"/>
      <c r="Q247" s="36"/>
      <c r="R247" s="36"/>
      <c r="S247" s="36"/>
      <c r="T247" s="36">
        <v>50</v>
      </c>
      <c r="U247" s="36"/>
      <c r="V247" s="36"/>
      <c r="W247" s="36"/>
      <c r="X247" s="36"/>
      <c r="Y247" s="79">
        <f>SUM(O247:P247)</f>
        <v>0</v>
      </c>
      <c r="Z247" s="79" t="str">
        <f>IF(OR(AND(Y247&gt;0,Y247&lt;=30),AND(O247&gt;0,O247&lt;=5),AND(P247&gt;0,P247&lt;=5)),"Yes","No")</f>
        <v>No</v>
      </c>
    </row>
    <row r="248" spans="1:26" s="24" customFormat="1" x14ac:dyDescent="0.25">
      <c r="A248" s="20">
        <v>43292</v>
      </c>
      <c r="B248" s="77">
        <v>43388</v>
      </c>
      <c r="C248" s="16" t="s">
        <v>1672</v>
      </c>
      <c r="D248" s="34" t="s">
        <v>405</v>
      </c>
      <c r="E248" s="34" t="s">
        <v>103</v>
      </c>
      <c r="F248" s="36"/>
      <c r="G248" s="36"/>
      <c r="H248" s="36"/>
      <c r="I248" s="36"/>
      <c r="J248" s="36"/>
      <c r="K248" s="36">
        <v>53.174998475129883</v>
      </c>
      <c r="L248" s="36"/>
      <c r="M248" s="36"/>
      <c r="N248" s="36"/>
      <c r="O248" s="36"/>
      <c r="P248" s="36"/>
      <c r="Q248" s="36"/>
      <c r="R248" s="36"/>
      <c r="S248" s="36"/>
      <c r="T248" s="36">
        <v>48</v>
      </c>
      <c r="U248" s="36"/>
      <c r="V248" s="36"/>
      <c r="W248" s="36"/>
      <c r="X248" s="36"/>
      <c r="Y248" s="79">
        <f>SUM(O248:P248)</f>
        <v>0</v>
      </c>
      <c r="Z248" s="79" t="str">
        <f>IF(OR(AND(Y248&gt;0,Y248&lt;=30),AND(O248&gt;0,O248&lt;=5),AND(P248&gt;0,P248&lt;=5)),"Yes","No")</f>
        <v>No</v>
      </c>
    </row>
    <row r="249" spans="1:26" x14ac:dyDescent="0.25">
      <c r="A249" s="20">
        <v>43287</v>
      </c>
      <c r="B249" s="77">
        <v>43385</v>
      </c>
      <c r="C249" s="16" t="s">
        <v>1672</v>
      </c>
      <c r="D249" s="34" t="s">
        <v>392</v>
      </c>
      <c r="E249" s="34" t="s">
        <v>388</v>
      </c>
      <c r="F249" s="36"/>
      <c r="G249" s="36"/>
      <c r="H249" s="36"/>
      <c r="I249" s="36"/>
      <c r="J249" s="36"/>
      <c r="K249" s="36">
        <v>44.312498729274907</v>
      </c>
      <c r="L249" s="36"/>
      <c r="M249" s="36"/>
      <c r="N249" s="36"/>
      <c r="O249" s="36"/>
      <c r="P249" s="36"/>
      <c r="Q249" s="36"/>
      <c r="R249" s="36"/>
      <c r="S249" s="36"/>
      <c r="T249" s="36">
        <v>40</v>
      </c>
      <c r="U249" s="36"/>
      <c r="V249" s="36"/>
      <c r="W249" s="36"/>
      <c r="X249" s="36"/>
      <c r="Y249" s="93">
        <f>SUM(O249:P249)</f>
        <v>0</v>
      </c>
      <c r="Z249" s="93" t="str">
        <f>IF(OR(AND(Y249&gt;0,Y249&lt;=30),AND(O249&gt;0,O249&lt;=5),AND(P249&gt;0,P249&lt;=5)),"Yes","No")</f>
        <v>No</v>
      </c>
    </row>
    <row r="250" spans="1:26" x14ac:dyDescent="0.25">
      <c r="A250" s="20">
        <v>43297</v>
      </c>
      <c r="B250" s="77">
        <v>43381</v>
      </c>
      <c r="C250" s="16" t="s">
        <v>1671</v>
      </c>
      <c r="D250" s="34" t="s">
        <v>435</v>
      </c>
      <c r="E250" s="34" t="s">
        <v>436</v>
      </c>
      <c r="F250" s="36"/>
      <c r="G250" s="36"/>
      <c r="H250" s="36"/>
      <c r="I250" s="36"/>
      <c r="J250" s="36"/>
      <c r="K250" s="36">
        <v>32.25167386979772</v>
      </c>
      <c r="L250" s="36"/>
      <c r="M250" s="36"/>
      <c r="N250" s="36"/>
      <c r="O250" s="36"/>
      <c r="P250" s="36"/>
      <c r="Q250" s="36"/>
      <c r="R250" s="36"/>
      <c r="S250" s="36"/>
      <c r="T250" s="36">
        <v>30</v>
      </c>
      <c r="U250" s="36"/>
      <c r="V250" s="36"/>
      <c r="W250" s="36"/>
      <c r="X250" s="36"/>
      <c r="Y250" s="93">
        <f>SUM(O250:P250)</f>
        <v>0</v>
      </c>
      <c r="Z250" s="93" t="str">
        <f>IF(OR(AND(Y250&gt;0,Y250&lt;=30),AND(O250&gt;0,O250&lt;=5),AND(P250&gt;0,P250&lt;=5)),"Yes","No")</f>
        <v>No</v>
      </c>
    </row>
    <row r="251" spans="1:26" x14ac:dyDescent="0.25">
      <c r="A251" s="20">
        <v>43297</v>
      </c>
      <c r="B251" s="77">
        <v>43383</v>
      </c>
      <c r="C251" s="16" t="s">
        <v>1639</v>
      </c>
      <c r="D251" s="34" t="s">
        <v>437</v>
      </c>
      <c r="E251" s="34" t="s">
        <v>438</v>
      </c>
      <c r="F251" s="36"/>
      <c r="G251" s="36"/>
      <c r="H251" s="36"/>
      <c r="I251" s="36"/>
      <c r="J251" s="36"/>
      <c r="K251" s="36">
        <v>20.440163684895921</v>
      </c>
      <c r="L251" s="36"/>
      <c r="M251" s="36"/>
      <c r="N251" s="36"/>
      <c r="O251" s="36"/>
      <c r="P251" s="36"/>
      <c r="Q251" s="36"/>
      <c r="R251" s="36"/>
      <c r="S251" s="36"/>
      <c r="T251" s="36">
        <v>30</v>
      </c>
      <c r="U251" s="36"/>
      <c r="V251" s="36"/>
      <c r="W251" s="36"/>
      <c r="X251" s="36"/>
      <c r="Y251" s="93">
        <f>SUM(O251:P251)</f>
        <v>0</v>
      </c>
      <c r="Z251" s="93" t="str">
        <f>IF(OR(AND(Y251&gt;0,Y251&lt;=30),AND(O251&gt;0,O251&lt;=5),AND(P251&gt;0,P251&lt;=5)),"Yes","No")</f>
        <v>No</v>
      </c>
    </row>
    <row r="252" spans="1:26" x14ac:dyDescent="0.25">
      <c r="A252" s="20">
        <v>43292</v>
      </c>
      <c r="B252" s="77">
        <v>43385</v>
      </c>
      <c r="C252" s="16" t="s">
        <v>1739</v>
      </c>
      <c r="D252" s="34" t="s">
        <v>422</v>
      </c>
      <c r="E252" s="34" t="s">
        <v>38</v>
      </c>
      <c r="F252" s="36"/>
      <c r="G252" s="36"/>
      <c r="H252" s="36"/>
      <c r="I252" s="36"/>
      <c r="J252" s="36"/>
      <c r="K252" s="36">
        <v>35.907864473370047</v>
      </c>
      <c r="L252" s="36"/>
      <c r="M252" s="36"/>
      <c r="N252" s="36"/>
      <c r="O252" s="36"/>
      <c r="P252" s="36"/>
      <c r="Q252" s="36"/>
      <c r="R252" s="36"/>
      <c r="S252" s="36"/>
      <c r="T252" s="36">
        <v>28</v>
      </c>
      <c r="U252" s="36"/>
      <c r="V252" s="36"/>
      <c r="W252" s="36"/>
      <c r="X252" s="36"/>
      <c r="Y252" s="93">
        <f>SUM(O252:P252)</f>
        <v>0</v>
      </c>
      <c r="Z252" s="93" t="str">
        <f>IF(OR(AND(Y252&gt;0,Y252&lt;=30),AND(O252&gt;0,O252&lt;=5),AND(P252&gt;0,P252&lt;=5)),"Yes","No")</f>
        <v>No</v>
      </c>
    </row>
    <row r="253" spans="1:26" x14ac:dyDescent="0.25">
      <c r="A253" s="20">
        <v>43200</v>
      </c>
      <c r="B253" s="77">
        <v>43389</v>
      </c>
      <c r="C253" s="16" t="s">
        <v>1726</v>
      </c>
      <c r="D253" s="34" t="s">
        <v>142</v>
      </c>
      <c r="E253" s="34" t="s">
        <v>143</v>
      </c>
      <c r="F253" s="36"/>
      <c r="G253" s="36"/>
      <c r="H253" s="36"/>
      <c r="I253" s="36"/>
      <c r="J253" s="36"/>
      <c r="K253" s="36">
        <v>26.744458293638861</v>
      </c>
      <c r="L253" s="36"/>
      <c r="M253" s="36"/>
      <c r="N253" s="36"/>
      <c r="O253" s="36"/>
      <c r="P253" s="36"/>
      <c r="Q253" s="36"/>
      <c r="R253" s="36"/>
      <c r="S253" s="36"/>
      <c r="T253" s="36">
        <v>25</v>
      </c>
      <c r="U253" s="36"/>
      <c r="V253" s="36"/>
      <c r="W253" s="36"/>
      <c r="X253" s="36"/>
      <c r="Y253" s="93">
        <f>SUM(O253:P253)</f>
        <v>0</v>
      </c>
      <c r="Z253" s="93" t="str">
        <f>IF(OR(AND(Y253&gt;0,Y253&lt;=30),AND(O253&gt;0,O253&lt;=5),AND(P253&gt;0,P253&lt;=5)),"Yes","No")</f>
        <v>No</v>
      </c>
    </row>
    <row r="254" spans="1:26" x14ac:dyDescent="0.25">
      <c r="A254" s="20">
        <v>43265</v>
      </c>
      <c r="B254" s="77">
        <v>43388</v>
      </c>
      <c r="C254" s="16" t="s">
        <v>1624</v>
      </c>
      <c r="D254" s="34" t="s">
        <v>308</v>
      </c>
      <c r="E254" s="34" t="s">
        <v>253</v>
      </c>
      <c r="F254" s="36"/>
      <c r="G254" s="36"/>
      <c r="H254" s="36"/>
      <c r="I254" s="36"/>
      <c r="J254" s="36"/>
      <c r="K254" s="36">
        <v>16.244124919186451</v>
      </c>
      <c r="L254" s="36"/>
      <c r="M254" s="36"/>
      <c r="N254" s="36"/>
      <c r="O254" s="36"/>
      <c r="P254" s="36"/>
      <c r="Q254" s="36"/>
      <c r="R254" s="36"/>
      <c r="S254" s="36"/>
      <c r="T254" s="36">
        <v>25</v>
      </c>
      <c r="U254" s="36"/>
      <c r="V254" s="36"/>
      <c r="W254" s="36"/>
      <c r="X254" s="36"/>
      <c r="Y254" s="79">
        <f>SUM(O254:P254)</f>
        <v>0</v>
      </c>
      <c r="Z254" s="79" t="str">
        <f>IF(OR(AND(Y254&gt;0,Y254&lt;=30),AND(O254&gt;0,O254&lt;=5),AND(P254&gt;0,P254&lt;=5)),"Yes","No")</f>
        <v>No</v>
      </c>
    </row>
    <row r="255" spans="1:26" x14ac:dyDescent="0.25">
      <c r="A255" s="20">
        <v>43293</v>
      </c>
      <c r="B255" s="77">
        <v>43423</v>
      </c>
      <c r="C255" s="16" t="s">
        <v>1672</v>
      </c>
      <c r="D255" s="34" t="s">
        <v>429</v>
      </c>
      <c r="E255" s="34" t="s">
        <v>414</v>
      </c>
      <c r="F255" s="36"/>
      <c r="G255" s="36"/>
      <c r="H255" s="36"/>
      <c r="I255" s="36"/>
      <c r="J255" s="36"/>
      <c r="K255" s="36">
        <v>25.495610151833318</v>
      </c>
      <c r="L255" s="36"/>
      <c r="M255" s="36"/>
      <c r="N255" s="36"/>
      <c r="O255" s="36"/>
      <c r="P255" s="36"/>
      <c r="Q255" s="36"/>
      <c r="R255" s="36"/>
      <c r="S255" s="36"/>
      <c r="T255" s="36">
        <v>25</v>
      </c>
      <c r="U255" s="36"/>
      <c r="V255" s="36"/>
      <c r="W255" s="36"/>
      <c r="X255" s="36"/>
      <c r="Y255" s="79">
        <f>SUM(O255:P255)</f>
        <v>0</v>
      </c>
      <c r="Z255" s="79" t="str">
        <f>IF(OR(AND(Y255&gt;0,Y255&lt;=30),AND(O255&gt;0,O255&lt;=5),AND(P255&gt;0,P255&lt;=5)),"Yes","No")</f>
        <v>No</v>
      </c>
    </row>
    <row r="256" spans="1:26" s="24" customFormat="1" x14ac:dyDescent="0.25">
      <c r="A256" s="20">
        <v>43283</v>
      </c>
      <c r="B256" s="77">
        <v>43381</v>
      </c>
      <c r="C256" s="16" t="s">
        <v>1730</v>
      </c>
      <c r="D256" s="34" t="s">
        <v>377</v>
      </c>
      <c r="E256" s="34" t="s">
        <v>378</v>
      </c>
      <c r="F256" s="36"/>
      <c r="G256" s="36"/>
      <c r="H256" s="36"/>
      <c r="I256" s="36"/>
      <c r="J256" s="36"/>
      <c r="K256" s="36">
        <v>28.1226952921036</v>
      </c>
      <c r="L256" s="36"/>
      <c r="M256" s="36"/>
      <c r="N256" s="36"/>
      <c r="O256" s="36"/>
      <c r="P256" s="36"/>
      <c r="Q256" s="36"/>
      <c r="R256" s="36"/>
      <c r="S256" s="36"/>
      <c r="T256" s="36">
        <v>24</v>
      </c>
      <c r="U256" s="36"/>
      <c r="V256" s="36"/>
      <c r="W256" s="36"/>
      <c r="X256" s="36"/>
      <c r="Y256" s="93">
        <f>SUM(O256:P256)</f>
        <v>0</v>
      </c>
      <c r="Z256" s="93" t="str">
        <f>IF(OR(AND(Y256&gt;0,Y256&lt;=30),AND(O256&gt;0,O256&lt;=5),AND(P256&gt;0,P256&lt;=5)),"Yes","No")</f>
        <v>No</v>
      </c>
    </row>
    <row r="257" spans="1:26" s="24" customFormat="1" x14ac:dyDescent="0.25">
      <c r="A257" s="20">
        <v>43306</v>
      </c>
      <c r="B257" s="77">
        <v>43384</v>
      </c>
      <c r="C257" s="16" t="s">
        <v>1743</v>
      </c>
      <c r="D257" s="34" t="s">
        <v>471</v>
      </c>
      <c r="E257" s="34" t="s">
        <v>49</v>
      </c>
      <c r="F257" s="36"/>
      <c r="G257" s="36"/>
      <c r="H257" s="36"/>
      <c r="I257" s="36"/>
      <c r="J257" s="36"/>
      <c r="K257" s="36">
        <v>28.1226952921036</v>
      </c>
      <c r="L257" s="36"/>
      <c r="M257" s="36"/>
      <c r="N257" s="36"/>
      <c r="O257" s="36"/>
      <c r="P257" s="36"/>
      <c r="Q257" s="36"/>
      <c r="R257" s="36"/>
      <c r="S257" s="36"/>
      <c r="T257" s="36">
        <v>24</v>
      </c>
      <c r="U257" s="36"/>
      <c r="V257" s="36"/>
      <c r="W257" s="36"/>
      <c r="X257" s="36"/>
      <c r="Y257" s="93">
        <f>SUM(O257:P257)</f>
        <v>0</v>
      </c>
      <c r="Z257" s="93" t="str">
        <f>IF(OR(AND(Y257&gt;0,Y257&lt;=30),AND(O257&gt;0,O257&lt;=5),AND(P257&gt;0,P257&lt;=5)),"Yes","No")</f>
        <v>No</v>
      </c>
    </row>
    <row r="258" spans="1:26" s="24" customFormat="1" x14ac:dyDescent="0.25">
      <c r="A258" s="20">
        <v>43278</v>
      </c>
      <c r="B258" s="77">
        <v>43381</v>
      </c>
      <c r="C258" s="16" t="s">
        <v>1648</v>
      </c>
      <c r="D258" s="34" t="s">
        <v>346</v>
      </c>
      <c r="E258" s="34" t="s">
        <v>347</v>
      </c>
      <c r="F258" s="36"/>
      <c r="G258" s="36"/>
      <c r="H258" s="36"/>
      <c r="I258" s="36"/>
      <c r="J258" s="36"/>
      <c r="K258" s="36">
        <v>18.958834158586694</v>
      </c>
      <c r="L258" s="36"/>
      <c r="M258" s="36"/>
      <c r="N258" s="36"/>
      <c r="O258" s="36"/>
      <c r="P258" s="36"/>
      <c r="Q258" s="36"/>
      <c r="R258" s="36"/>
      <c r="S258" s="36"/>
      <c r="T258" s="36">
        <v>20</v>
      </c>
      <c r="U258" s="36"/>
      <c r="V258" s="36"/>
      <c r="W258" s="36"/>
      <c r="X258" s="36"/>
      <c r="Y258" s="79">
        <f>SUM(O258:P258)</f>
        <v>0</v>
      </c>
      <c r="Z258" s="79" t="str">
        <f>IF(OR(AND(Y258&gt;0,Y258&lt;=30),AND(O258&gt;0,O258&lt;=5),AND(P258&gt;0,P258&lt;=5)),"Yes","No")</f>
        <v>No</v>
      </c>
    </row>
    <row r="259" spans="1:26" x14ac:dyDescent="0.25">
      <c r="A259" s="20">
        <v>43278</v>
      </c>
      <c r="B259" s="77">
        <v>43381</v>
      </c>
      <c r="C259" s="16" t="s">
        <v>1702</v>
      </c>
      <c r="D259" s="34" t="s">
        <v>346</v>
      </c>
      <c r="E259" s="34" t="s">
        <v>347</v>
      </c>
      <c r="F259" s="36"/>
      <c r="G259" s="36"/>
      <c r="H259" s="36"/>
      <c r="I259" s="36"/>
      <c r="J259" s="36"/>
      <c r="K259" s="36">
        <v>16.976145560412355</v>
      </c>
      <c r="L259" s="36"/>
      <c r="M259" s="36"/>
      <c r="N259" s="36"/>
      <c r="O259" s="36"/>
      <c r="P259" s="36"/>
      <c r="Q259" s="36"/>
      <c r="R259" s="36"/>
      <c r="S259" s="36"/>
      <c r="T259" s="36">
        <v>15</v>
      </c>
      <c r="U259" s="36"/>
      <c r="V259" s="36"/>
      <c r="W259" s="36"/>
      <c r="X259" s="36"/>
      <c r="Y259" s="79">
        <f>SUM(O259:P259)</f>
        <v>0</v>
      </c>
      <c r="Z259" s="79" t="str">
        <f>IF(OR(AND(Y259&gt;0,Y259&lt;=30),AND(O259&gt;0,O259&lt;=5),AND(P259&gt;0,P259&lt;=5)),"Yes","No")</f>
        <v>No</v>
      </c>
    </row>
    <row r="260" spans="1:26" x14ac:dyDescent="0.25">
      <c r="A260" s="20">
        <v>43308</v>
      </c>
      <c r="B260" s="77">
        <v>43382</v>
      </c>
      <c r="C260" s="16" t="s">
        <v>1695</v>
      </c>
      <c r="D260" s="34" t="s">
        <v>500</v>
      </c>
      <c r="E260" s="34" t="s">
        <v>413</v>
      </c>
      <c r="F260" s="36"/>
      <c r="G260" s="36"/>
      <c r="H260" s="36"/>
      <c r="I260" s="36"/>
      <c r="J260" s="36"/>
      <c r="K260" s="36">
        <v>12.917047884205061</v>
      </c>
      <c r="L260" s="36"/>
      <c r="M260" s="36"/>
      <c r="N260" s="36"/>
      <c r="O260" s="36"/>
      <c r="P260" s="36"/>
      <c r="Q260" s="36"/>
      <c r="R260" s="36"/>
      <c r="S260" s="36"/>
      <c r="T260" s="36">
        <v>8</v>
      </c>
      <c r="U260" s="36"/>
      <c r="V260" s="36"/>
      <c r="W260" s="36"/>
      <c r="X260" s="36"/>
      <c r="Y260" s="93">
        <f>SUM(O260:P260)</f>
        <v>0</v>
      </c>
      <c r="Z260" s="93" t="str">
        <f>IF(OR(AND(Y260&gt;0,Y260&lt;=30),AND(O260&gt;0,O260&lt;=5),AND(P260&gt;0,P260&lt;=5)),"Yes","No")</f>
        <v>No</v>
      </c>
    </row>
    <row r="261" spans="1:26" s="24" customFormat="1" x14ac:dyDescent="0.25">
      <c r="A261" s="20">
        <v>43311</v>
      </c>
      <c r="B261" s="77">
        <v>43382</v>
      </c>
      <c r="C261" s="16" t="s">
        <v>1607</v>
      </c>
      <c r="D261" s="34" t="s">
        <v>526</v>
      </c>
      <c r="E261" s="34" t="s">
        <v>375</v>
      </c>
      <c r="F261" s="36"/>
      <c r="G261" s="36"/>
      <c r="H261" s="36"/>
      <c r="I261" s="36"/>
      <c r="J261" s="36"/>
      <c r="K261" s="36">
        <v>6.8406851221085985</v>
      </c>
      <c r="L261" s="36"/>
      <c r="M261" s="36"/>
      <c r="N261" s="36"/>
      <c r="O261" s="36"/>
      <c r="P261" s="36"/>
      <c r="Q261" s="36"/>
      <c r="R261" s="36"/>
      <c r="S261" s="36"/>
      <c r="T261" s="36">
        <v>7</v>
      </c>
      <c r="U261" s="36"/>
      <c r="V261" s="36"/>
      <c r="W261" s="36"/>
      <c r="X261" s="36"/>
      <c r="Y261" s="93">
        <f>SUM(O261:P261)</f>
        <v>0</v>
      </c>
      <c r="Z261" s="93" t="str">
        <f>IF(OR(AND(Y261&gt;0,Y261&lt;=30),AND(O261&gt;0,O261&lt;=5),AND(P261&gt;0,P261&lt;=5)),"Yes","No")</f>
        <v>No</v>
      </c>
    </row>
    <row r="262" spans="1:26" s="24" customFormat="1" x14ac:dyDescent="0.25">
      <c r="A262" s="20">
        <v>43350</v>
      </c>
      <c r="B262" s="77">
        <v>43381</v>
      </c>
      <c r="C262" s="16" t="s">
        <v>1728</v>
      </c>
      <c r="D262" s="34" t="s">
        <v>1306</v>
      </c>
      <c r="E262" s="34" t="s">
        <v>417</v>
      </c>
      <c r="F262" s="36"/>
      <c r="G262" s="36"/>
      <c r="H262" s="36"/>
      <c r="I262" s="36"/>
      <c r="J262" s="36"/>
      <c r="K262" s="36">
        <v>11.748908543986518</v>
      </c>
      <c r="L262" s="36"/>
      <c r="M262" s="36"/>
      <c r="N262" s="36"/>
      <c r="O262" s="36"/>
      <c r="P262" s="36"/>
      <c r="Q262" s="36"/>
      <c r="R262" s="36"/>
      <c r="S262" s="36"/>
      <c r="T262" s="36">
        <v>7</v>
      </c>
      <c r="U262" s="36"/>
      <c r="V262" s="36"/>
      <c r="W262" s="36"/>
      <c r="X262" s="36"/>
      <c r="Y262" s="93">
        <f>SUM(O262:P262)</f>
        <v>0</v>
      </c>
      <c r="Z262" s="93" t="str">
        <f>IF(OR(AND(Y262&gt;0,Y262&lt;=30),AND(O262&gt;0,O262&lt;=5),AND(P262&gt;0,P262&lt;=5)),"Yes","No")</f>
        <v>No</v>
      </c>
    </row>
    <row r="263" spans="1:26" s="24" customFormat="1" x14ac:dyDescent="0.25">
      <c r="A263" s="20">
        <v>43308</v>
      </c>
      <c r="B263" s="77">
        <v>43384</v>
      </c>
      <c r="C263" s="16" t="s">
        <v>1627</v>
      </c>
      <c r="D263" s="34" t="s">
        <v>501</v>
      </c>
      <c r="E263" s="34" t="s">
        <v>502</v>
      </c>
      <c r="F263" s="36"/>
      <c r="G263" s="36"/>
      <c r="H263" s="36"/>
      <c r="I263" s="36"/>
      <c r="J263" s="36"/>
      <c r="K263" s="36">
        <v>5.3825582388711632</v>
      </c>
      <c r="L263" s="36"/>
      <c r="M263" s="36"/>
      <c r="N263" s="36"/>
      <c r="O263" s="36"/>
      <c r="P263" s="36"/>
      <c r="Q263" s="36"/>
      <c r="R263" s="36"/>
      <c r="S263" s="36"/>
      <c r="T263" s="36">
        <v>5</v>
      </c>
      <c r="U263" s="36"/>
      <c r="V263" s="36"/>
      <c r="W263" s="36"/>
      <c r="X263" s="36"/>
      <c r="Y263" s="23">
        <f>SUM(O263:P263)</f>
        <v>0</v>
      </c>
      <c r="Z263" s="23" t="str">
        <f>IF(OR(AND(Y263&gt;0,Y263&lt;=30),AND(O263&gt;0,O263&lt;=5),AND(P263&gt;0,P263&lt;=5)),"Yes","No")</f>
        <v>No</v>
      </c>
    </row>
    <row r="264" spans="1:26" s="24" customFormat="1" x14ac:dyDescent="0.25">
      <c r="A264" s="20">
        <v>43292</v>
      </c>
      <c r="B264" s="77">
        <v>43385</v>
      </c>
      <c r="C264" s="16" t="s">
        <v>1643</v>
      </c>
      <c r="D264" s="34" t="s">
        <v>422</v>
      </c>
      <c r="E264" s="34" t="s">
        <v>38</v>
      </c>
      <c r="F264" s="36"/>
      <c r="G264" s="36"/>
      <c r="H264" s="36"/>
      <c r="I264" s="36"/>
      <c r="J264" s="36"/>
      <c r="K264" s="36">
        <v>4.1069588144651989</v>
      </c>
      <c r="L264" s="36"/>
      <c r="M264" s="36"/>
      <c r="N264" s="36"/>
      <c r="O264" s="36"/>
      <c r="P264" s="36"/>
      <c r="Q264" s="36"/>
      <c r="R264" s="36"/>
      <c r="S264" s="36"/>
      <c r="T264" s="36">
        <v>4</v>
      </c>
      <c r="U264" s="36"/>
      <c r="V264" s="36"/>
      <c r="W264" s="36"/>
      <c r="X264" s="36"/>
      <c r="Y264" s="23">
        <f>SUM(O264:P264)</f>
        <v>0</v>
      </c>
      <c r="Z264" s="23" t="str">
        <f>IF(OR(AND(Y264&gt;0,Y264&lt;=30),AND(O264&gt;0,O264&lt;=5),AND(P264&gt;0,P264&lt;=5)),"Yes","No")</f>
        <v>No</v>
      </c>
    </row>
    <row r="265" spans="1:26" s="24" customFormat="1" x14ac:dyDescent="0.25">
      <c r="A265" s="20">
        <v>43350</v>
      </c>
      <c r="B265" s="77">
        <v>43381</v>
      </c>
      <c r="C265" s="16" t="s">
        <v>1651</v>
      </c>
      <c r="D265" s="34" t="s">
        <v>1307</v>
      </c>
      <c r="E265" s="34" t="s">
        <v>47</v>
      </c>
      <c r="F265" s="36"/>
      <c r="G265" s="36"/>
      <c r="H265" s="36"/>
      <c r="I265" s="36"/>
      <c r="J265" s="36"/>
      <c r="K265" s="36">
        <v>4.7988525317904687</v>
      </c>
      <c r="L265" s="36"/>
      <c r="M265" s="36"/>
      <c r="N265" s="36"/>
      <c r="O265" s="36"/>
      <c r="P265" s="36"/>
      <c r="Q265" s="36"/>
      <c r="R265" s="36"/>
      <c r="S265" s="36"/>
      <c r="T265" s="36">
        <v>4</v>
      </c>
      <c r="U265" s="36"/>
      <c r="V265" s="36"/>
      <c r="W265" s="36"/>
      <c r="X265" s="36"/>
      <c r="Y265" s="93">
        <f>SUM(O265:P265)</f>
        <v>0</v>
      </c>
      <c r="Z265" s="93" t="str">
        <f>IF(OR(AND(Y265&gt;0,Y265&lt;=30),AND(O265&gt;0,O265&lt;=5),AND(P265&gt;0,P265&lt;=5)),"Yes","No")</f>
        <v>No</v>
      </c>
    </row>
    <row r="266" spans="1:26" s="24" customFormat="1" x14ac:dyDescent="0.25">
      <c r="A266" s="20">
        <v>43353</v>
      </c>
      <c r="B266" s="77">
        <v>43381</v>
      </c>
      <c r="C266" s="16" t="s">
        <v>1603</v>
      </c>
      <c r="D266" s="34" t="s">
        <v>1329</v>
      </c>
      <c r="E266" s="34" t="s">
        <v>1330</v>
      </c>
      <c r="F266" s="36"/>
      <c r="G266" s="36"/>
      <c r="H266" s="36"/>
      <c r="I266" s="36"/>
      <c r="J266" s="36"/>
      <c r="K266" s="36">
        <v>3.6716590322868599</v>
      </c>
      <c r="L266" s="36"/>
      <c r="M266" s="36"/>
      <c r="N266" s="36"/>
      <c r="O266" s="36"/>
      <c r="P266" s="36"/>
      <c r="Q266" s="36"/>
      <c r="R266" s="36"/>
      <c r="S266" s="36"/>
      <c r="T266" s="36">
        <v>4</v>
      </c>
      <c r="U266" s="36"/>
      <c r="V266" s="36"/>
      <c r="W266" s="36"/>
      <c r="X266" s="36"/>
      <c r="Y266" s="23">
        <f>SUM(O266:P266)</f>
        <v>0</v>
      </c>
      <c r="Z266" s="23" t="str">
        <f>IF(OR(AND(Y266&gt;0,Y266&lt;=30),AND(O266&gt;0,O266&lt;=5),AND(P266&gt;0,P266&lt;=5)),"Yes","No")</f>
        <v>No</v>
      </c>
    </row>
    <row r="267" spans="1:26" s="24" customFormat="1" x14ac:dyDescent="0.25">
      <c r="A267" s="20">
        <v>43306</v>
      </c>
      <c r="B267" s="77">
        <v>43383</v>
      </c>
      <c r="C267" s="16" t="s">
        <v>1648</v>
      </c>
      <c r="D267" s="34" t="s">
        <v>470</v>
      </c>
      <c r="E267" s="34" t="s">
        <v>25</v>
      </c>
      <c r="F267" s="36"/>
      <c r="G267" s="36"/>
      <c r="H267" s="36"/>
      <c r="I267" s="36"/>
      <c r="J267" s="36"/>
      <c r="K267" s="36">
        <v>3.756098454916772</v>
      </c>
      <c r="L267" s="36"/>
      <c r="M267" s="36"/>
      <c r="N267" s="36"/>
      <c r="O267" s="36"/>
      <c r="P267" s="36"/>
      <c r="Q267" s="36"/>
      <c r="R267" s="36"/>
      <c r="S267" s="36"/>
      <c r="T267" s="36">
        <v>3</v>
      </c>
      <c r="U267" s="36"/>
      <c r="V267" s="36"/>
      <c r="W267" s="36"/>
      <c r="X267" s="36"/>
      <c r="Y267" s="93">
        <f>SUM(O267:P267)</f>
        <v>0</v>
      </c>
      <c r="Z267" s="93" t="str">
        <f>IF(OR(AND(Y267&gt;0,Y267&lt;=30),AND(O267&gt;0,O267&lt;=5),AND(P267&gt;0,P267&lt;=5)),"Yes","No")</f>
        <v>No</v>
      </c>
    </row>
    <row r="268" spans="1:26" x14ac:dyDescent="0.25">
      <c r="A268" s="20">
        <v>43353</v>
      </c>
      <c r="B268" s="77">
        <v>43381</v>
      </c>
      <c r="C268" s="16" t="s">
        <v>1672</v>
      </c>
      <c r="D268" s="34" t="s">
        <v>1327</v>
      </c>
      <c r="E268" s="34" t="s">
        <v>1328</v>
      </c>
      <c r="F268" s="36"/>
      <c r="G268" s="36"/>
      <c r="H268" s="36"/>
      <c r="I268" s="36"/>
      <c r="J268" s="36"/>
      <c r="K268" s="36">
        <v>4.462277721113697</v>
      </c>
      <c r="L268" s="36"/>
      <c r="M268" s="36"/>
      <c r="N268" s="36"/>
      <c r="O268" s="36"/>
      <c r="P268" s="36"/>
      <c r="Q268" s="36"/>
      <c r="R268" s="36"/>
      <c r="S268" s="36"/>
      <c r="T268" s="36">
        <v>3</v>
      </c>
      <c r="U268" s="36"/>
      <c r="V268" s="36"/>
      <c r="W268" s="36"/>
      <c r="X268" s="36"/>
      <c r="Y268" s="79">
        <f>SUM(O268:P268)</f>
        <v>0</v>
      </c>
      <c r="Z268" s="79" t="str">
        <f>IF(OR(AND(Y268&gt;0,Y268&lt;=30),AND(O268&gt;0,O268&lt;=5),AND(P268&gt;0,P268&lt;=5)),"Yes","No")</f>
        <v>No</v>
      </c>
    </row>
    <row r="269" spans="1:26" x14ac:dyDescent="0.25">
      <c r="A269" s="20">
        <v>43301</v>
      </c>
      <c r="B269" s="77">
        <v>43381</v>
      </c>
      <c r="C269" s="16" t="s">
        <v>1708</v>
      </c>
      <c r="D269" s="34" t="s">
        <v>458</v>
      </c>
      <c r="E269" s="34" t="s">
        <v>459</v>
      </c>
      <c r="F269" s="36"/>
      <c r="G269" s="36"/>
      <c r="H269" s="36"/>
      <c r="I269" s="36"/>
      <c r="J269" s="36"/>
      <c r="K269" s="36">
        <v>3.1664783486216974</v>
      </c>
      <c r="L269" s="36"/>
      <c r="M269" s="36"/>
      <c r="N269" s="36"/>
      <c r="O269" s="36"/>
      <c r="P269" s="36"/>
      <c r="Q269" s="36"/>
      <c r="R269" s="36"/>
      <c r="S269" s="36"/>
      <c r="T269" s="36">
        <v>2</v>
      </c>
      <c r="U269" s="36"/>
      <c r="V269" s="36"/>
      <c r="W269" s="36"/>
      <c r="X269" s="36"/>
      <c r="Y269" s="79">
        <f>SUM(O269:P269)</f>
        <v>0</v>
      </c>
      <c r="Z269" s="79" t="str">
        <f>IF(OR(AND(Y269&gt;0,Y269&lt;=30),AND(O269&gt;0,O269&lt;=5),AND(P269&gt;0,P269&lt;=5)),"Yes","No")</f>
        <v>No</v>
      </c>
    </row>
    <row r="270" spans="1:26" x14ac:dyDescent="0.25">
      <c r="A270" s="20">
        <v>43308</v>
      </c>
      <c r="B270" s="77">
        <v>43382</v>
      </c>
      <c r="C270" s="16" t="s">
        <v>1695</v>
      </c>
      <c r="D270" s="34" t="s">
        <v>498</v>
      </c>
      <c r="E270" s="34" t="s">
        <v>499</v>
      </c>
      <c r="F270" s="36"/>
      <c r="G270" s="36"/>
      <c r="H270" s="36"/>
      <c r="I270" s="36"/>
      <c r="J270" s="36"/>
      <c r="K270" s="36">
        <v>3.2292619710512653</v>
      </c>
      <c r="L270" s="36"/>
      <c r="M270" s="36"/>
      <c r="N270" s="36"/>
      <c r="O270" s="36"/>
      <c r="P270" s="36"/>
      <c r="Q270" s="36"/>
      <c r="R270" s="36"/>
      <c r="S270" s="36"/>
      <c r="T270" s="36">
        <v>2</v>
      </c>
      <c r="U270" s="36"/>
      <c r="V270" s="36"/>
      <c r="W270" s="36"/>
      <c r="X270" s="36"/>
      <c r="Y270" s="93">
        <f>SUM(O270:P270)</f>
        <v>0</v>
      </c>
      <c r="Z270" s="93" t="str">
        <f>IF(OR(AND(Y270&gt;0,Y270&lt;=30),AND(O270&gt;0,O270&lt;=5),AND(P270&gt;0,P270&lt;=5)),"Yes","No")</f>
        <v>No</v>
      </c>
    </row>
    <row r="271" spans="1:26" x14ac:dyDescent="0.25">
      <c r="A271" s="20">
        <v>43313</v>
      </c>
      <c r="B271" s="77">
        <v>43383</v>
      </c>
      <c r="C271" s="16" t="s">
        <v>1702</v>
      </c>
      <c r="D271" s="34" t="s">
        <v>536</v>
      </c>
      <c r="E271" s="34" t="s">
        <v>537</v>
      </c>
      <c r="F271" s="36"/>
      <c r="G271" s="36"/>
      <c r="H271" s="36"/>
      <c r="I271" s="36"/>
      <c r="J271" s="36"/>
      <c r="K271" s="36">
        <v>3.0969614101634511</v>
      </c>
      <c r="L271" s="36"/>
      <c r="M271" s="36"/>
      <c r="N271" s="36"/>
      <c r="O271" s="36"/>
      <c r="P271" s="36"/>
      <c r="Q271" s="36"/>
      <c r="R271" s="36"/>
      <c r="S271" s="36"/>
      <c r="T271" s="36">
        <v>2</v>
      </c>
      <c r="U271" s="36"/>
      <c r="V271" s="36"/>
      <c r="W271" s="36"/>
      <c r="X271" s="36"/>
      <c r="Y271" s="79">
        <f>SUM(O271:P271)</f>
        <v>0</v>
      </c>
      <c r="Z271" s="79" t="str">
        <f>IF(OR(AND(Y271&gt;0,Y271&lt;=30),AND(O271&gt;0,O271&lt;=5),AND(P271&gt;0,P271&lt;=5)),"Yes","No")</f>
        <v>No</v>
      </c>
    </row>
    <row r="272" spans="1:26" x14ac:dyDescent="0.25">
      <c r="A272" s="20">
        <v>43353</v>
      </c>
      <c r="B272" s="77">
        <v>43381</v>
      </c>
      <c r="C272" s="16" t="s">
        <v>1648</v>
      </c>
      <c r="D272" s="34" t="s">
        <v>1331</v>
      </c>
      <c r="E272" s="34" t="s">
        <v>1332</v>
      </c>
      <c r="F272" s="36"/>
      <c r="G272" s="36"/>
      <c r="H272" s="36"/>
      <c r="I272" s="36"/>
      <c r="J272" s="36"/>
      <c r="K272" s="36">
        <v>2.5040656366111813</v>
      </c>
      <c r="L272" s="36"/>
      <c r="M272" s="36"/>
      <c r="N272" s="36"/>
      <c r="O272" s="36"/>
      <c r="P272" s="36"/>
      <c r="Q272" s="36"/>
      <c r="R272" s="36"/>
      <c r="S272" s="36"/>
      <c r="T272" s="36">
        <v>2</v>
      </c>
      <c r="U272" s="36"/>
      <c r="V272" s="36"/>
      <c r="W272" s="36"/>
      <c r="X272" s="36"/>
      <c r="Y272" s="79">
        <f>SUM(O272:P272)</f>
        <v>0</v>
      </c>
      <c r="Z272" s="79" t="str">
        <f>IF(OR(AND(Y272&gt;0,Y272&lt;=30),AND(O272&gt;0,O272&lt;=5),AND(P272&gt;0,P272&lt;=5)),"Yes","No")</f>
        <v>No</v>
      </c>
    </row>
    <row r="273" spans="1:26" x14ac:dyDescent="0.25">
      <c r="A273" s="20">
        <v>43353</v>
      </c>
      <c r="B273" s="77">
        <v>43381</v>
      </c>
      <c r="C273" s="16" t="s">
        <v>1746</v>
      </c>
      <c r="D273" s="34" t="s">
        <v>1333</v>
      </c>
      <c r="E273" s="34" t="s">
        <v>412</v>
      </c>
      <c r="F273" s="36"/>
      <c r="G273" s="36"/>
      <c r="H273" s="36"/>
      <c r="I273" s="36"/>
      <c r="J273" s="36"/>
      <c r="K273" s="36">
        <v>3.2245304516797617</v>
      </c>
      <c r="L273" s="36"/>
      <c r="M273" s="36"/>
      <c r="N273" s="36"/>
      <c r="O273" s="36"/>
      <c r="P273" s="36"/>
      <c r="Q273" s="36"/>
      <c r="R273" s="36"/>
      <c r="S273" s="36"/>
      <c r="T273" s="36">
        <v>2</v>
      </c>
      <c r="U273" s="36"/>
      <c r="V273" s="36"/>
      <c r="W273" s="36"/>
      <c r="X273" s="36"/>
      <c r="Y273" s="93">
        <f>SUM(O273:P273)</f>
        <v>0</v>
      </c>
      <c r="Z273" s="93" t="str">
        <f>IF(OR(AND(Y273&gt;0,Y273&lt;=30),AND(O273&gt;0,O273&lt;=5),AND(P273&gt;0,P273&lt;=5)),"Yes","No")</f>
        <v>No</v>
      </c>
    </row>
    <row r="274" spans="1:26" s="24" customFormat="1" x14ac:dyDescent="0.25">
      <c r="A274" s="20">
        <v>43353</v>
      </c>
      <c r="B274" s="77">
        <v>43385</v>
      </c>
      <c r="C274" s="16" t="s">
        <v>1645</v>
      </c>
      <c r="D274" s="34" t="s">
        <v>1334</v>
      </c>
      <c r="E274" s="34" t="s">
        <v>492</v>
      </c>
      <c r="F274" s="36"/>
      <c r="G274" s="36"/>
      <c r="H274" s="36"/>
      <c r="I274" s="36"/>
      <c r="J274" s="36"/>
      <c r="K274" s="36">
        <v>2.3510191830944658</v>
      </c>
      <c r="L274" s="36"/>
      <c r="M274" s="36"/>
      <c r="N274" s="36"/>
      <c r="O274" s="36"/>
      <c r="P274" s="36"/>
      <c r="Q274" s="36"/>
      <c r="R274" s="36"/>
      <c r="S274" s="36"/>
      <c r="T274" s="36">
        <v>2</v>
      </c>
      <c r="U274" s="36"/>
      <c r="V274" s="36"/>
      <c r="W274" s="36"/>
      <c r="X274" s="36"/>
      <c r="Y274" s="93">
        <f>SUM(O274:P274)</f>
        <v>0</v>
      </c>
      <c r="Z274" s="93" t="str">
        <f>IF(OR(AND(Y274&gt;0,Y274&lt;=30),AND(O274&gt;0,O274&lt;=5),AND(P274&gt;0,P274&lt;=5)),"Yes","No")</f>
        <v>No</v>
      </c>
    </row>
    <row r="275" spans="1:26" s="24" customFormat="1" x14ac:dyDescent="0.25">
      <c r="A275" s="20">
        <v>43354</v>
      </c>
      <c r="B275" s="77">
        <v>43381</v>
      </c>
      <c r="C275" s="16" t="s">
        <v>1624</v>
      </c>
      <c r="D275" s="34" t="s">
        <v>1560</v>
      </c>
      <c r="E275" s="34" t="s">
        <v>1561</v>
      </c>
      <c r="F275" s="36"/>
      <c r="G275" s="36"/>
      <c r="H275" s="36"/>
      <c r="I275" s="36"/>
      <c r="J275" s="36"/>
      <c r="K275" s="36">
        <v>1.9544814634595995</v>
      </c>
      <c r="L275" s="36"/>
      <c r="M275" s="36"/>
      <c r="N275" s="36"/>
      <c r="O275" s="36"/>
      <c r="P275" s="36"/>
      <c r="Q275" s="36"/>
      <c r="R275" s="36"/>
      <c r="S275" s="36"/>
      <c r="T275" s="36">
        <v>2</v>
      </c>
      <c r="U275" s="36"/>
      <c r="V275" s="36"/>
      <c r="W275" s="36"/>
      <c r="X275" s="36"/>
      <c r="Y275" s="93">
        <f>SUM(O275:P275)</f>
        <v>0</v>
      </c>
      <c r="Z275" s="93" t="str">
        <f>IF(OR(AND(Y275&gt;0,Y275&lt;=30),AND(O275&gt;0,O275&lt;=5),AND(P275&gt;0,P275&lt;=5)),"Yes","No")</f>
        <v>No</v>
      </c>
    </row>
    <row r="276" spans="1:26" s="24" customFormat="1" x14ac:dyDescent="0.25">
      <c r="A276" s="20">
        <v>43354</v>
      </c>
      <c r="B276" s="77">
        <v>43381</v>
      </c>
      <c r="C276" s="16" t="s">
        <v>1712</v>
      </c>
      <c r="D276" s="34" t="s">
        <v>1562</v>
      </c>
      <c r="E276" s="34" t="s">
        <v>1563</v>
      </c>
      <c r="F276" s="36"/>
      <c r="G276" s="36"/>
      <c r="H276" s="36"/>
      <c r="I276" s="36"/>
      <c r="J276" s="36"/>
      <c r="K276" s="36">
        <v>3.2292619710512653</v>
      </c>
      <c r="L276" s="36"/>
      <c r="M276" s="36"/>
      <c r="N276" s="36"/>
      <c r="O276" s="36"/>
      <c r="P276" s="36"/>
      <c r="Q276" s="36"/>
      <c r="R276" s="36"/>
      <c r="S276" s="36"/>
      <c r="T276" s="36">
        <v>2</v>
      </c>
      <c r="U276" s="36"/>
      <c r="V276" s="36"/>
      <c r="W276" s="36"/>
      <c r="X276" s="36"/>
      <c r="Y276" s="23">
        <f>SUM(O276:P276)</f>
        <v>0</v>
      </c>
      <c r="Z276" s="23" t="str">
        <f>IF(OR(AND(Y276&gt;0,Y276&lt;=30),AND(O276&gt;0,O276&lt;=5),AND(P276&gt;0,P276&lt;=5)),"Yes","No")</f>
        <v>No</v>
      </c>
    </row>
    <row r="277" spans="1:26" s="24" customFormat="1" x14ac:dyDescent="0.25">
      <c r="A277" s="20">
        <v>43313</v>
      </c>
      <c r="B277" s="77">
        <v>43381</v>
      </c>
      <c r="C277" s="16" t="s">
        <v>1632</v>
      </c>
      <c r="D277" s="34" t="s">
        <v>534</v>
      </c>
      <c r="E277" s="34" t="s">
        <v>535</v>
      </c>
      <c r="F277" s="36"/>
      <c r="G277" s="36"/>
      <c r="H277" s="36"/>
      <c r="I277" s="36"/>
      <c r="J277" s="36"/>
      <c r="K277" s="36">
        <v>1.0396603911307907</v>
      </c>
      <c r="L277" s="36"/>
      <c r="M277" s="36"/>
      <c r="N277" s="36"/>
      <c r="O277" s="36"/>
      <c r="P277" s="36"/>
      <c r="Q277" s="36"/>
      <c r="R277" s="36"/>
      <c r="S277" s="36"/>
      <c r="T277" s="36">
        <v>1</v>
      </c>
      <c r="U277" s="36"/>
      <c r="V277" s="36"/>
      <c r="W277" s="36"/>
      <c r="X277" s="36"/>
      <c r="Y277" s="79">
        <f>SUM(O277:P277)</f>
        <v>0</v>
      </c>
      <c r="Z277" s="79" t="str">
        <f>IF(OR(AND(Y277&gt;0,Y277&lt;=30),AND(O277&gt;0,O277&lt;=5),AND(P277&gt;0,P277&lt;=5)),"Yes","No")</f>
        <v>No</v>
      </c>
    </row>
    <row r="278" spans="1:26" s="24" customFormat="1" x14ac:dyDescent="0.25">
      <c r="A278" s="20">
        <v>43354</v>
      </c>
      <c r="B278" s="77">
        <v>43381</v>
      </c>
      <c r="C278" s="16" t="s">
        <v>1574</v>
      </c>
      <c r="D278" s="34" t="s">
        <v>1562</v>
      </c>
      <c r="E278" s="34" t="s">
        <v>1563</v>
      </c>
      <c r="F278" s="36"/>
      <c r="G278" s="36"/>
      <c r="H278" s="36"/>
      <c r="I278" s="36"/>
      <c r="J278" s="36"/>
      <c r="K278" s="36">
        <v>1.3443884368070569</v>
      </c>
      <c r="L278" s="36"/>
      <c r="M278" s="36"/>
      <c r="N278" s="36"/>
      <c r="O278" s="36"/>
      <c r="P278" s="36"/>
      <c r="Q278" s="36"/>
      <c r="R278" s="36"/>
      <c r="S278" s="36"/>
      <c r="T278" s="36">
        <v>1</v>
      </c>
      <c r="U278" s="36"/>
      <c r="V278" s="36"/>
      <c r="W278" s="36"/>
      <c r="X278" s="36"/>
      <c r="Y278" s="79">
        <f>SUM(O278:P278)</f>
        <v>0</v>
      </c>
      <c r="Z278" s="79" t="str">
        <f>IF(OR(AND(Y278&gt;0,Y278&lt;=30),AND(O278&gt;0,O278&lt;=5),AND(P278&gt;0,P278&lt;=5)),"Yes","No")</f>
        <v>No</v>
      </c>
    </row>
    <row r="279" spans="1:26" s="24" customFormat="1" x14ac:dyDescent="0.25">
      <c r="A279" s="20">
        <v>42736</v>
      </c>
      <c r="B279" s="77">
        <v>43313</v>
      </c>
      <c r="C279" s="16" t="s">
        <v>1572</v>
      </c>
      <c r="D279" s="34" t="s">
        <v>108</v>
      </c>
      <c r="E279" s="34" t="s">
        <v>109</v>
      </c>
      <c r="F279" s="36"/>
      <c r="G279" s="36"/>
      <c r="H279" s="36"/>
      <c r="I279" s="36"/>
      <c r="J279" s="36"/>
      <c r="K279" s="36"/>
      <c r="L279" s="36">
        <v>905.17141154289845</v>
      </c>
      <c r="M279" s="36"/>
      <c r="N279" s="36"/>
      <c r="O279" s="36"/>
      <c r="P279" s="36"/>
      <c r="Q279" s="36"/>
      <c r="R279" s="36"/>
      <c r="S279" s="36"/>
      <c r="T279" s="36"/>
      <c r="U279" s="36">
        <v>1461</v>
      </c>
      <c r="V279" s="36"/>
      <c r="W279" s="36"/>
      <c r="X279" s="36"/>
      <c r="Y279" s="79">
        <f>SUM(O279:P279)</f>
        <v>0</v>
      </c>
      <c r="Z279" s="79" t="str">
        <f>IF(OR(AND(Y279&gt;0,Y279&lt;=30),AND(O279&gt;0,O279&lt;=5),AND(P279&gt;0,P279&lt;=5)),"Yes","No")</f>
        <v>No</v>
      </c>
    </row>
    <row r="280" spans="1:26" x14ac:dyDescent="0.25">
      <c r="A280" s="20">
        <v>43284</v>
      </c>
      <c r="B280" s="77">
        <v>43480</v>
      </c>
      <c r="C280" s="16" t="s">
        <v>1596</v>
      </c>
      <c r="D280" s="34" t="s">
        <v>387</v>
      </c>
      <c r="E280" s="34" t="s">
        <v>80</v>
      </c>
      <c r="F280" s="36"/>
      <c r="G280" s="36"/>
      <c r="H280" s="36"/>
      <c r="I280" s="36"/>
      <c r="J280" s="36"/>
      <c r="K280" s="36"/>
      <c r="L280" s="36">
        <v>134.78278874271112</v>
      </c>
      <c r="M280" s="36"/>
      <c r="N280" s="36"/>
      <c r="O280" s="36"/>
      <c r="P280" s="36"/>
      <c r="Q280" s="36"/>
      <c r="R280" s="36"/>
      <c r="S280" s="36"/>
      <c r="T280" s="36"/>
      <c r="U280" s="36">
        <v>240</v>
      </c>
      <c r="V280" s="36"/>
      <c r="W280" s="36"/>
      <c r="X280" s="36"/>
      <c r="Y280" s="93">
        <f>SUM(O280:P280)</f>
        <v>0</v>
      </c>
      <c r="Z280" s="93" t="str">
        <f>IF(OR(AND(Y280&gt;0,Y280&lt;=30),AND(O280&gt;0,O280&lt;=5),AND(P280&gt;0,P280&lt;=5)),"Yes","No")</f>
        <v>No</v>
      </c>
    </row>
    <row r="281" spans="1:26" x14ac:dyDescent="0.25">
      <c r="A281" s="20">
        <v>43217</v>
      </c>
      <c r="B281" s="77">
        <v>43308</v>
      </c>
      <c r="C281" s="16" t="s">
        <v>1719</v>
      </c>
      <c r="D281" s="34" t="s">
        <v>107</v>
      </c>
      <c r="E281" s="34" t="s">
        <v>72</v>
      </c>
      <c r="F281" s="36"/>
      <c r="G281" s="36"/>
      <c r="H281" s="36"/>
      <c r="I281" s="36"/>
      <c r="J281" s="36"/>
      <c r="K281" s="36"/>
      <c r="L281" s="36">
        <v>183.48104196634139</v>
      </c>
      <c r="M281" s="36"/>
      <c r="N281" s="36"/>
      <c r="O281" s="36"/>
      <c r="P281" s="36"/>
      <c r="Q281" s="36"/>
      <c r="R281" s="36"/>
      <c r="S281" s="36"/>
      <c r="T281" s="36"/>
      <c r="U281" s="36">
        <v>160</v>
      </c>
      <c r="V281" s="36"/>
      <c r="W281" s="36"/>
      <c r="X281" s="36"/>
      <c r="Y281" s="79">
        <f>SUM(O281:P281)</f>
        <v>0</v>
      </c>
      <c r="Z281" s="79" t="str">
        <f>IF(OR(AND(Y281&gt;0,Y281&lt;=30),AND(O281&gt;0,O281&lt;=5),AND(P281&gt;0,P281&lt;=5)),"Yes","No")</f>
        <v>No</v>
      </c>
    </row>
    <row r="282" spans="1:26" s="24" customFormat="1" x14ac:dyDescent="0.25">
      <c r="A282" s="20">
        <v>43278</v>
      </c>
      <c r="B282" s="77">
        <v>43392</v>
      </c>
      <c r="C282" s="16" t="s">
        <v>1582</v>
      </c>
      <c r="D282" s="34" t="s">
        <v>355</v>
      </c>
      <c r="E282" s="34" t="s">
        <v>94</v>
      </c>
      <c r="F282" s="36"/>
      <c r="G282" s="36"/>
      <c r="H282" s="36"/>
      <c r="I282" s="36"/>
      <c r="J282" s="36"/>
      <c r="K282" s="36"/>
      <c r="L282" s="36">
        <v>49.872033990791728</v>
      </c>
      <c r="M282" s="36"/>
      <c r="N282" s="36"/>
      <c r="O282" s="36"/>
      <c r="P282" s="36"/>
      <c r="Q282" s="36"/>
      <c r="R282" s="36"/>
      <c r="S282" s="36"/>
      <c r="T282" s="36"/>
      <c r="U282" s="36">
        <v>100</v>
      </c>
      <c r="V282" s="36"/>
      <c r="W282" s="36"/>
      <c r="X282" s="36"/>
      <c r="Y282" s="93">
        <f>SUM(O282:P282)</f>
        <v>0</v>
      </c>
      <c r="Z282" s="93" t="str">
        <f>IF(OR(AND(Y282&gt;0,Y282&lt;=30),AND(O282&gt;0,O282&lt;=5),AND(P282&gt;0,P282&lt;=5)),"Yes","No")</f>
        <v>No</v>
      </c>
    </row>
    <row r="283" spans="1:26" s="24" customFormat="1" x14ac:dyDescent="0.25">
      <c r="A283" s="20">
        <v>43291</v>
      </c>
      <c r="B283" s="77">
        <v>43413</v>
      </c>
      <c r="C283" s="16" t="s">
        <v>1607</v>
      </c>
      <c r="D283" s="34" t="s">
        <v>406</v>
      </c>
      <c r="E283" s="34" t="s">
        <v>407</v>
      </c>
      <c r="F283" s="36"/>
      <c r="G283" s="36"/>
      <c r="H283" s="36"/>
      <c r="I283" s="36"/>
      <c r="J283" s="36"/>
      <c r="K283" s="36"/>
      <c r="L283" s="36">
        <v>60.454259046674011</v>
      </c>
      <c r="M283" s="36"/>
      <c r="N283" s="36"/>
      <c r="O283" s="36"/>
      <c r="P283" s="36"/>
      <c r="Q283" s="36"/>
      <c r="R283" s="36"/>
      <c r="S283" s="36"/>
      <c r="T283" s="36"/>
      <c r="U283" s="36">
        <v>100</v>
      </c>
      <c r="V283" s="36"/>
      <c r="W283" s="36"/>
      <c r="X283" s="36"/>
      <c r="Y283" s="93">
        <f>SUM(O283:P283)</f>
        <v>0</v>
      </c>
      <c r="Z283" s="93" t="str">
        <f>IF(OR(AND(Y283&gt;0,Y283&lt;=30),AND(O283&gt;0,O283&lt;=5),AND(P283&gt;0,P283&lt;=5)),"Yes","No")</f>
        <v>No</v>
      </c>
    </row>
    <row r="284" spans="1:26" x14ac:dyDescent="0.25">
      <c r="A284" s="20">
        <v>43278</v>
      </c>
      <c r="B284" s="77">
        <v>43448</v>
      </c>
      <c r="C284" s="16" t="s">
        <v>1672</v>
      </c>
      <c r="D284" s="34" t="s">
        <v>369</v>
      </c>
      <c r="E284" s="34" t="s">
        <v>370</v>
      </c>
      <c r="F284" s="36"/>
      <c r="G284" s="36"/>
      <c r="H284" s="36"/>
      <c r="I284" s="36"/>
      <c r="J284" s="36"/>
      <c r="K284" s="36"/>
      <c r="L284" s="36">
        <v>56.559854640897896</v>
      </c>
      <c r="M284" s="36"/>
      <c r="N284" s="36"/>
      <c r="O284" s="36"/>
      <c r="P284" s="36"/>
      <c r="Q284" s="36"/>
      <c r="R284" s="36"/>
      <c r="S284" s="36"/>
      <c r="T284" s="36"/>
      <c r="U284" s="36">
        <v>60</v>
      </c>
      <c r="V284" s="36"/>
      <c r="W284" s="36"/>
      <c r="X284" s="36"/>
      <c r="Y284" s="23">
        <f>SUM(O284:P284)</f>
        <v>0</v>
      </c>
      <c r="Z284" s="23" t="str">
        <f>IF(OR(AND(Y284&gt;0,Y284&lt;=30),AND(O284&gt;0,O284&lt;=5),AND(P284&gt;0,P284&lt;=5)),"Yes","No")</f>
        <v>No</v>
      </c>
    </row>
    <row r="285" spans="1:26" x14ac:dyDescent="0.25">
      <c r="A285" s="20">
        <v>43292</v>
      </c>
      <c r="B285" s="77">
        <v>43389</v>
      </c>
      <c r="C285" s="16" t="s">
        <v>1598</v>
      </c>
      <c r="D285" s="34" t="s">
        <v>423</v>
      </c>
      <c r="E285" s="34" t="s">
        <v>268</v>
      </c>
      <c r="F285" s="36"/>
      <c r="G285" s="36"/>
      <c r="H285" s="36"/>
      <c r="I285" s="36"/>
      <c r="J285" s="36"/>
      <c r="K285" s="36"/>
      <c r="L285" s="36">
        <v>40.312545045211401</v>
      </c>
      <c r="M285" s="36"/>
      <c r="N285" s="36"/>
      <c r="O285" s="36"/>
      <c r="P285" s="36"/>
      <c r="Q285" s="36"/>
      <c r="R285" s="36"/>
      <c r="S285" s="36"/>
      <c r="T285" s="36"/>
      <c r="U285" s="36">
        <v>60</v>
      </c>
      <c r="V285" s="36"/>
      <c r="W285" s="36"/>
      <c r="X285" s="36"/>
      <c r="Y285" s="23">
        <f>SUM(O285:P285)</f>
        <v>0</v>
      </c>
      <c r="Z285" s="23" t="str">
        <f>IF(OR(AND(Y285&gt;0,Y285&lt;=30),AND(O285&gt;0,O285&lt;=5),AND(P285&gt;0,P285&lt;=5)),"Yes","No")</f>
        <v>No</v>
      </c>
    </row>
    <row r="286" spans="1:26" x14ac:dyDescent="0.25">
      <c r="A286" s="20">
        <v>43298</v>
      </c>
      <c r="B286" s="77">
        <v>43388</v>
      </c>
      <c r="C286" s="16" t="s">
        <v>1685</v>
      </c>
      <c r="D286" s="34" t="s">
        <v>439</v>
      </c>
      <c r="E286" s="34" t="s">
        <v>27</v>
      </c>
      <c r="F286" s="36"/>
      <c r="G286" s="36"/>
      <c r="H286" s="36"/>
      <c r="I286" s="36"/>
      <c r="J286" s="36"/>
      <c r="K286" s="36"/>
      <c r="L286" s="36">
        <v>56.415725281581317</v>
      </c>
      <c r="M286" s="36"/>
      <c r="N286" s="36"/>
      <c r="O286" s="36"/>
      <c r="P286" s="36"/>
      <c r="Q286" s="36"/>
      <c r="R286" s="36"/>
      <c r="S286" s="36"/>
      <c r="T286" s="36"/>
      <c r="U286" s="36">
        <v>48</v>
      </c>
      <c r="V286" s="36"/>
      <c r="W286" s="36"/>
      <c r="X286" s="36"/>
      <c r="Y286" s="23">
        <f>SUM(O286:P286)</f>
        <v>0</v>
      </c>
      <c r="Z286" s="23" t="str">
        <f>IF(OR(AND(Y286&gt;0,Y286&lt;=30),AND(O286&gt;0,O286&lt;=5),AND(P286&gt;0,P286&lt;=5)),"Yes","No")</f>
        <v>No</v>
      </c>
    </row>
    <row r="287" spans="1:26" x14ac:dyDescent="0.25">
      <c r="A287" s="20">
        <v>43292</v>
      </c>
      <c r="B287" s="77">
        <v>43390</v>
      </c>
      <c r="C287" s="16" t="s">
        <v>1730</v>
      </c>
      <c r="D287" s="34" t="s">
        <v>427</v>
      </c>
      <c r="E287" s="34" t="s">
        <v>46</v>
      </c>
      <c r="F287" s="36"/>
      <c r="G287" s="36"/>
      <c r="H287" s="36"/>
      <c r="I287" s="36"/>
      <c r="J287" s="36"/>
      <c r="K287" s="36"/>
      <c r="L287" s="36">
        <v>46.871158820172667</v>
      </c>
      <c r="M287" s="36"/>
      <c r="N287" s="36"/>
      <c r="O287" s="36"/>
      <c r="P287" s="36"/>
      <c r="Q287" s="36"/>
      <c r="R287" s="36"/>
      <c r="S287" s="36"/>
      <c r="T287" s="36"/>
      <c r="U287" s="36">
        <v>40</v>
      </c>
      <c r="V287" s="36"/>
      <c r="W287" s="36"/>
      <c r="X287" s="36"/>
      <c r="Y287" s="93">
        <f>SUM(O287:P287)</f>
        <v>0</v>
      </c>
      <c r="Z287" s="93" t="str">
        <f>IF(OR(AND(Y287&gt;0,Y287&lt;=30),AND(O287&gt;0,O287&lt;=5),AND(P287&gt;0,P287&lt;=5)),"Yes","No")</f>
        <v>No</v>
      </c>
    </row>
    <row r="288" spans="1:26" x14ac:dyDescent="0.25">
      <c r="A288" s="20">
        <v>43286</v>
      </c>
      <c r="B288" s="77">
        <v>43655</v>
      </c>
      <c r="C288" s="16" t="s">
        <v>1657</v>
      </c>
      <c r="D288" s="34" t="s">
        <v>390</v>
      </c>
      <c r="E288" s="34" t="s">
        <v>365</v>
      </c>
      <c r="F288" s="36"/>
      <c r="G288" s="36"/>
      <c r="H288" s="36"/>
      <c r="I288" s="36"/>
      <c r="J288" s="36"/>
      <c r="K288" s="36"/>
      <c r="L288" s="36">
        <v>20.177200396748891</v>
      </c>
      <c r="M288" s="36"/>
      <c r="N288" s="36"/>
      <c r="O288" s="36"/>
      <c r="P288" s="36"/>
      <c r="Q288" s="36"/>
      <c r="R288" s="36"/>
      <c r="S288" s="36"/>
      <c r="T288" s="36"/>
      <c r="U288" s="36">
        <v>25</v>
      </c>
      <c r="V288" s="36"/>
      <c r="W288" s="36"/>
      <c r="X288" s="36"/>
      <c r="Y288" s="93">
        <f>SUM(O288:P288)</f>
        <v>0</v>
      </c>
      <c r="Z288" s="93" t="str">
        <f>IF(OR(AND(Y288&gt;0,Y288&lt;=30),AND(O288&gt;0,O288&lt;=5),AND(P288&gt;0,P288&lt;=5)),"Yes","No")</f>
        <v>No</v>
      </c>
    </row>
    <row r="289" spans="1:26" x14ac:dyDescent="0.25">
      <c r="A289" s="20">
        <v>43305</v>
      </c>
      <c r="B289" s="77">
        <v>43389</v>
      </c>
      <c r="C289" s="16" t="s">
        <v>1723</v>
      </c>
      <c r="D289" s="34" t="s">
        <v>465</v>
      </c>
      <c r="E289" s="34" t="s">
        <v>334</v>
      </c>
      <c r="F289" s="36"/>
      <c r="G289" s="36"/>
      <c r="H289" s="36"/>
      <c r="I289" s="36"/>
      <c r="J289" s="36"/>
      <c r="K289" s="36"/>
      <c r="L289" s="36">
        <v>22.067533376421757</v>
      </c>
      <c r="M289" s="36"/>
      <c r="N289" s="36"/>
      <c r="O289" s="36"/>
      <c r="P289" s="36"/>
      <c r="Q289" s="36"/>
      <c r="R289" s="36"/>
      <c r="S289" s="36"/>
      <c r="T289" s="36"/>
      <c r="U289" s="36">
        <v>25</v>
      </c>
      <c r="V289" s="36"/>
      <c r="W289" s="36"/>
      <c r="X289" s="36"/>
      <c r="Y289" s="93">
        <f>SUM(O289:P289)</f>
        <v>0</v>
      </c>
      <c r="Z289" s="93" t="str">
        <f>IF(OR(AND(Y289&gt;0,Y289&lt;=30),AND(O289&gt;0,O289&lt;=5),AND(P289&gt;0,P289&lt;=5)),"Yes","No")</f>
        <v>No</v>
      </c>
    </row>
    <row r="290" spans="1:26" x14ac:dyDescent="0.25">
      <c r="A290" s="20">
        <v>43335</v>
      </c>
      <c r="B290" s="77">
        <v>43388</v>
      </c>
      <c r="C290" s="16" t="s">
        <v>1675</v>
      </c>
      <c r="D290" s="34" t="s">
        <v>1106</v>
      </c>
      <c r="E290" s="34" t="s">
        <v>39</v>
      </c>
      <c r="F290" s="36"/>
      <c r="G290" s="36"/>
      <c r="H290" s="36"/>
      <c r="I290" s="36"/>
      <c r="J290" s="36"/>
      <c r="K290" s="36"/>
      <c r="L290" s="36">
        <v>28.300400240806418</v>
      </c>
      <c r="M290" s="36"/>
      <c r="N290" s="36"/>
      <c r="O290" s="36"/>
      <c r="P290" s="36"/>
      <c r="Q290" s="36"/>
      <c r="R290" s="36"/>
      <c r="S290" s="36"/>
      <c r="T290" s="36"/>
      <c r="U290" s="36">
        <v>25</v>
      </c>
      <c r="V290" s="36"/>
      <c r="W290" s="36"/>
      <c r="X290" s="36"/>
      <c r="Y290" s="93">
        <f>SUM(O290:P290)</f>
        <v>0</v>
      </c>
      <c r="Z290" s="93" t="str">
        <f>IF(OR(AND(Y290&gt;0,Y290&lt;=30),AND(O290&gt;0,O290&lt;=5),AND(P290&gt;0,P290&lt;=5)),"Yes","No")</f>
        <v>No</v>
      </c>
    </row>
    <row r="291" spans="1:26" x14ac:dyDescent="0.25">
      <c r="A291" s="20">
        <v>43276</v>
      </c>
      <c r="B291" s="77">
        <v>43396</v>
      </c>
      <c r="C291" s="16" t="s">
        <v>1694</v>
      </c>
      <c r="D291" s="34" t="s">
        <v>353</v>
      </c>
      <c r="E291" s="34" t="s">
        <v>84</v>
      </c>
      <c r="F291" s="36"/>
      <c r="G291" s="36"/>
      <c r="H291" s="36"/>
      <c r="I291" s="36"/>
      <c r="J291" s="36"/>
      <c r="K291" s="36"/>
      <c r="L291" s="36">
        <v>28.144533073818231</v>
      </c>
      <c r="M291" s="36"/>
      <c r="N291" s="36"/>
      <c r="O291" s="36"/>
      <c r="P291" s="36"/>
      <c r="Q291" s="36"/>
      <c r="R291" s="36"/>
      <c r="S291" s="36"/>
      <c r="T291" s="36"/>
      <c r="U291" s="36">
        <v>24</v>
      </c>
      <c r="V291" s="36"/>
      <c r="W291" s="36"/>
      <c r="X291" s="36"/>
      <c r="Y291" s="23">
        <f>SUM(O291:P291)</f>
        <v>0</v>
      </c>
      <c r="Z291" s="23" t="str">
        <f>IF(OR(AND(Y291&gt;0,Y291&lt;=30),AND(O291&gt;0,O291&lt;=5),AND(P291&gt;0,P291&lt;=5)),"Yes","No")</f>
        <v>No</v>
      </c>
    </row>
    <row r="292" spans="1:26" x14ac:dyDescent="0.25">
      <c r="A292" s="20">
        <v>43292</v>
      </c>
      <c r="B292" s="77">
        <v>43390</v>
      </c>
      <c r="C292" s="16" t="s">
        <v>1630</v>
      </c>
      <c r="D292" s="34" t="s">
        <v>426</v>
      </c>
      <c r="E292" s="34" t="s">
        <v>371</v>
      </c>
      <c r="F292" s="36"/>
      <c r="G292" s="36"/>
      <c r="H292" s="36"/>
      <c r="I292" s="36"/>
      <c r="J292" s="36"/>
      <c r="K292" s="36"/>
      <c r="L292" s="36">
        <v>18.61234135538119</v>
      </c>
      <c r="M292" s="36"/>
      <c r="N292" s="36"/>
      <c r="O292" s="36"/>
      <c r="P292" s="36"/>
      <c r="Q292" s="36"/>
      <c r="R292" s="36"/>
      <c r="S292" s="36"/>
      <c r="T292" s="36"/>
      <c r="U292" s="36">
        <v>24</v>
      </c>
      <c r="V292" s="36"/>
      <c r="W292" s="36"/>
      <c r="X292" s="36"/>
      <c r="Y292" s="93">
        <f>SUM(O292:P292)</f>
        <v>0</v>
      </c>
      <c r="Z292" s="93" t="str">
        <f>IF(OR(AND(Y292&gt;0,Y292&lt;=30),AND(O292&gt;0,O292&lt;=5),AND(P292&gt;0,P292&lt;=5)),"Yes","No")</f>
        <v>No</v>
      </c>
    </row>
    <row r="293" spans="1:26" x14ac:dyDescent="0.25">
      <c r="A293" s="20">
        <v>43335</v>
      </c>
      <c r="B293" s="77">
        <v>43389</v>
      </c>
      <c r="C293" s="16" t="s">
        <v>1620</v>
      </c>
      <c r="D293" s="34" t="s">
        <v>1107</v>
      </c>
      <c r="E293" s="34" t="s">
        <v>1100</v>
      </c>
      <c r="F293" s="36"/>
      <c r="G293" s="36"/>
      <c r="H293" s="36"/>
      <c r="I293" s="36"/>
      <c r="J293" s="36"/>
      <c r="K293" s="36"/>
      <c r="L293" s="36">
        <v>17.361764389189908</v>
      </c>
      <c r="M293" s="36"/>
      <c r="N293" s="36"/>
      <c r="O293" s="36"/>
      <c r="P293" s="36"/>
      <c r="Q293" s="36"/>
      <c r="R293" s="36"/>
      <c r="S293" s="36"/>
      <c r="T293" s="36"/>
      <c r="U293" s="36">
        <v>23</v>
      </c>
      <c r="V293" s="36"/>
      <c r="W293" s="36"/>
      <c r="X293" s="36"/>
      <c r="Y293" s="93">
        <f>SUM(O293:P293)</f>
        <v>0</v>
      </c>
      <c r="Z293" s="93" t="str">
        <f>IF(OR(AND(Y293&gt;0,Y293&lt;=30),AND(O293&gt;0,O293&lt;=5),AND(P293&gt;0,P293&lt;=5)),"Yes","No")</f>
        <v>No</v>
      </c>
    </row>
    <row r="294" spans="1:26" x14ac:dyDescent="0.25">
      <c r="A294" s="20">
        <v>43292</v>
      </c>
      <c r="B294" s="77">
        <v>43390</v>
      </c>
      <c r="C294" s="16" t="s">
        <v>1741</v>
      </c>
      <c r="D294" s="34" t="s">
        <v>427</v>
      </c>
      <c r="E294" s="34" t="s">
        <v>46</v>
      </c>
      <c r="F294" s="36"/>
      <c r="G294" s="36"/>
      <c r="H294" s="36"/>
      <c r="I294" s="36"/>
      <c r="J294" s="36"/>
      <c r="K294" s="36"/>
      <c r="L294" s="36">
        <v>23.435579410086333</v>
      </c>
      <c r="M294" s="36"/>
      <c r="N294" s="36"/>
      <c r="O294" s="36"/>
      <c r="P294" s="36"/>
      <c r="Q294" s="36"/>
      <c r="R294" s="36"/>
      <c r="S294" s="36"/>
      <c r="T294" s="36"/>
      <c r="U294" s="36">
        <v>20</v>
      </c>
      <c r="V294" s="36"/>
      <c r="W294" s="36"/>
      <c r="X294" s="36"/>
      <c r="Y294" s="23">
        <f>SUM(O294:P294)</f>
        <v>0</v>
      </c>
      <c r="Z294" s="23" t="str">
        <f>IF(OR(AND(Y294&gt;0,Y294&lt;=30),AND(O294&gt;0,O294&lt;=5),AND(P294&gt;0,P294&lt;=5)),"Yes","No")</f>
        <v>No</v>
      </c>
    </row>
    <row r="295" spans="1:26" x14ac:dyDescent="0.25">
      <c r="A295" s="20">
        <v>43334</v>
      </c>
      <c r="B295" s="77">
        <v>43388</v>
      </c>
      <c r="C295" s="16" t="s">
        <v>1717</v>
      </c>
      <c r="D295" s="34" t="s">
        <v>1104</v>
      </c>
      <c r="E295" s="34" t="s">
        <v>1105</v>
      </c>
      <c r="F295" s="36"/>
      <c r="G295" s="36"/>
      <c r="H295" s="36"/>
      <c r="I295" s="36"/>
      <c r="J295" s="36"/>
      <c r="K295" s="36"/>
      <c r="L295" s="36">
        <v>28.414593641022513</v>
      </c>
      <c r="M295" s="36"/>
      <c r="N295" s="36"/>
      <c r="O295" s="36"/>
      <c r="P295" s="36"/>
      <c r="Q295" s="36"/>
      <c r="R295" s="36"/>
      <c r="S295" s="36"/>
      <c r="T295" s="36"/>
      <c r="U295" s="36">
        <v>20</v>
      </c>
      <c r="V295" s="36"/>
      <c r="W295" s="36"/>
      <c r="X295" s="36"/>
      <c r="Y295" s="79">
        <f>SUM(O295:P295)</f>
        <v>0</v>
      </c>
      <c r="Z295" s="79" t="str">
        <f>IF(OR(AND(Y295&gt;0,Y295&lt;=30),AND(O295&gt;0,O295&lt;=5),AND(P295&gt;0,P295&lt;=5)),"Yes","No")</f>
        <v>No</v>
      </c>
    </row>
    <row r="296" spans="1:26" x14ac:dyDescent="0.25">
      <c r="A296" s="20">
        <v>43301</v>
      </c>
      <c r="B296" s="77">
        <v>43388</v>
      </c>
      <c r="C296" s="16" t="s">
        <v>1686</v>
      </c>
      <c r="D296" s="34" t="s">
        <v>452</v>
      </c>
      <c r="E296" s="34" t="s">
        <v>453</v>
      </c>
      <c r="F296" s="36"/>
      <c r="G296" s="36"/>
      <c r="H296" s="36"/>
      <c r="I296" s="36"/>
      <c r="J296" s="36"/>
      <c r="K296" s="36"/>
      <c r="L296" s="36">
        <v>21.416312527539986</v>
      </c>
      <c r="M296" s="36"/>
      <c r="N296" s="36"/>
      <c r="O296" s="36"/>
      <c r="P296" s="36"/>
      <c r="Q296" s="36"/>
      <c r="R296" s="36"/>
      <c r="S296" s="36"/>
      <c r="T296" s="36"/>
      <c r="U296" s="36">
        <v>18</v>
      </c>
      <c r="V296" s="36"/>
      <c r="W296" s="36"/>
      <c r="X296" s="36"/>
      <c r="Y296" s="93">
        <f>SUM(O296:P296)</f>
        <v>0</v>
      </c>
      <c r="Z296" s="93" t="str">
        <f>IF(OR(AND(Y296&gt;0,Y296&lt;=30),AND(O296&gt;0,O296&lt;=5),AND(P296&gt;0,P296&lt;=5)),"Yes","No")</f>
        <v>No</v>
      </c>
    </row>
    <row r="297" spans="1:26" x14ac:dyDescent="0.25">
      <c r="A297" s="20">
        <v>43284</v>
      </c>
      <c r="B297" s="77">
        <v>43385</v>
      </c>
      <c r="C297" s="16" t="s">
        <v>1702</v>
      </c>
      <c r="D297" s="34" t="s">
        <v>381</v>
      </c>
      <c r="E297" s="34" t="s">
        <v>77</v>
      </c>
      <c r="F297" s="36"/>
      <c r="G297" s="36"/>
      <c r="H297" s="36"/>
      <c r="I297" s="36"/>
      <c r="J297" s="36"/>
      <c r="K297" s="36"/>
      <c r="L297" s="36">
        <v>6.1939228203269021</v>
      </c>
      <c r="M297" s="36"/>
      <c r="N297" s="36"/>
      <c r="O297" s="36"/>
      <c r="P297" s="36"/>
      <c r="Q297" s="36"/>
      <c r="R297" s="36"/>
      <c r="S297" s="36"/>
      <c r="T297" s="36"/>
      <c r="U297" s="36">
        <v>4</v>
      </c>
      <c r="V297" s="36"/>
      <c r="W297" s="36"/>
      <c r="X297" s="36"/>
      <c r="Y297" s="23">
        <f>SUM(O297:P297)</f>
        <v>0</v>
      </c>
      <c r="Z297" s="23" t="str">
        <f>IF(OR(AND(Y297&gt;0,Y297&lt;=30),AND(O297&gt;0,O297&lt;=5),AND(P297&gt;0,P297&lt;=5)),"Yes","No")</f>
        <v>No</v>
      </c>
    </row>
    <row r="298" spans="1:26" x14ac:dyDescent="0.25">
      <c r="A298" s="20">
        <v>43284</v>
      </c>
      <c r="B298" s="77">
        <v>43385</v>
      </c>
      <c r="C298" s="16" t="s">
        <v>1699</v>
      </c>
      <c r="D298" s="34" t="s">
        <v>381</v>
      </c>
      <c r="E298" s="34" t="s">
        <v>77</v>
      </c>
      <c r="F298" s="36"/>
      <c r="G298" s="36"/>
      <c r="H298" s="36"/>
      <c r="I298" s="36"/>
      <c r="J298" s="36"/>
      <c r="K298" s="36"/>
      <c r="L298" s="36">
        <v>1.5484807050817255</v>
      </c>
      <c r="M298" s="36"/>
      <c r="N298" s="36"/>
      <c r="O298" s="36"/>
      <c r="P298" s="36"/>
      <c r="Q298" s="36"/>
      <c r="R298" s="36"/>
      <c r="S298" s="36"/>
      <c r="T298" s="36"/>
      <c r="U298" s="36">
        <v>1</v>
      </c>
      <c r="V298" s="36"/>
      <c r="W298" s="36"/>
      <c r="X298" s="36"/>
      <c r="Y298" s="93">
        <f>SUM(O298:P298)</f>
        <v>0</v>
      </c>
      <c r="Z298" s="93" t="str">
        <f>IF(OR(AND(Y298&gt;0,Y298&lt;=30),AND(O298&gt;0,O298&lt;=5),AND(P298&gt;0,P298&lt;=5)),"Yes","No")</f>
        <v>No</v>
      </c>
    </row>
    <row r="299" spans="1:26" x14ac:dyDescent="0.25">
      <c r="A299" s="20">
        <v>43292</v>
      </c>
      <c r="B299" s="77">
        <v>43449</v>
      </c>
      <c r="C299" s="16" t="s">
        <v>1610</v>
      </c>
      <c r="D299" s="34" t="s">
        <v>430</v>
      </c>
      <c r="E299" s="34" t="s">
        <v>86</v>
      </c>
      <c r="F299" s="36"/>
      <c r="G299" s="36"/>
      <c r="H299" s="36"/>
      <c r="I299" s="36"/>
      <c r="J299" s="36"/>
      <c r="K299" s="36"/>
      <c r="L299" s="36"/>
      <c r="M299" s="36">
        <v>247.05810379820781</v>
      </c>
      <c r="N299" s="36"/>
      <c r="O299" s="36"/>
      <c r="P299" s="36"/>
      <c r="Q299" s="36"/>
      <c r="R299" s="36"/>
      <c r="S299" s="36"/>
      <c r="T299" s="36"/>
      <c r="U299" s="36"/>
      <c r="V299" s="36">
        <v>400</v>
      </c>
      <c r="W299" s="36"/>
      <c r="X299" s="36"/>
      <c r="Y299" s="23">
        <f>SUM(O299:P299)</f>
        <v>0</v>
      </c>
      <c r="Z299" s="23" t="str">
        <f>IF(OR(AND(Y299&gt;0,Y299&lt;=30),AND(O299&gt;0,O299&lt;=5),AND(P299&gt;0,P299&lt;=5)),"Yes","No")</f>
        <v>No</v>
      </c>
    </row>
    <row r="300" spans="1:26" x14ac:dyDescent="0.25">
      <c r="A300" s="20">
        <v>43276</v>
      </c>
      <c r="B300" s="77">
        <v>43413</v>
      </c>
      <c r="C300" s="16" t="s">
        <v>1672</v>
      </c>
      <c r="D300" s="34" t="s">
        <v>363</v>
      </c>
      <c r="E300" s="34" t="s">
        <v>95</v>
      </c>
      <c r="F300" s="36"/>
      <c r="G300" s="36"/>
      <c r="H300" s="36"/>
      <c r="I300" s="36"/>
      <c r="J300" s="36"/>
      <c r="K300" s="36"/>
      <c r="L300" s="36"/>
      <c r="M300" s="36">
        <v>355.38441999364181</v>
      </c>
      <c r="N300" s="36"/>
      <c r="O300" s="36"/>
      <c r="P300" s="36"/>
      <c r="Q300" s="36"/>
      <c r="R300" s="36"/>
      <c r="S300" s="36"/>
      <c r="T300" s="36"/>
      <c r="U300" s="36"/>
      <c r="V300" s="36">
        <v>377</v>
      </c>
      <c r="W300" s="36"/>
      <c r="X300" s="36"/>
      <c r="Y300" s="93">
        <f>SUM(O300:P300)</f>
        <v>0</v>
      </c>
      <c r="Z300" s="93" t="str">
        <f>IF(OR(AND(Y300&gt;0,Y300&lt;=30),AND(O300&gt;0,O300&lt;=5),AND(P300&gt;0,P300&lt;=5)),"Yes","No")</f>
        <v>No</v>
      </c>
    </row>
    <row r="301" spans="1:26" x14ac:dyDescent="0.25">
      <c r="A301" s="20">
        <v>43328</v>
      </c>
      <c r="B301" s="77">
        <v>43395</v>
      </c>
      <c r="C301" s="16" t="s">
        <v>1586</v>
      </c>
      <c r="D301" s="34" t="s">
        <v>789</v>
      </c>
      <c r="E301" s="34" t="s">
        <v>790</v>
      </c>
      <c r="F301" s="36"/>
      <c r="G301" s="36"/>
      <c r="H301" s="36"/>
      <c r="I301" s="36"/>
      <c r="J301" s="36"/>
      <c r="K301" s="36"/>
      <c r="L301" s="36"/>
      <c r="M301" s="36">
        <v>124.20238350197174</v>
      </c>
      <c r="N301" s="36"/>
      <c r="O301" s="36"/>
      <c r="P301" s="36"/>
      <c r="Q301" s="36"/>
      <c r="R301" s="36"/>
      <c r="S301" s="36"/>
      <c r="T301" s="36"/>
      <c r="U301" s="36"/>
      <c r="V301" s="36">
        <v>250</v>
      </c>
      <c r="W301" s="36"/>
      <c r="X301" s="36"/>
      <c r="Y301" s="93">
        <f>SUM(O301:P301)</f>
        <v>0</v>
      </c>
      <c r="Z301" s="93" t="str">
        <f>IF(OR(AND(Y301&gt;0,Y301&lt;=30),AND(O301&gt;0,O301&lt;=5),AND(P301&gt;0,P301&lt;=5)),"Yes","No")</f>
        <v>No</v>
      </c>
    </row>
    <row r="302" spans="1:26" x14ac:dyDescent="0.25">
      <c r="A302" s="20">
        <v>43279</v>
      </c>
      <c r="B302" s="77">
        <v>43397</v>
      </c>
      <c r="C302" s="16" t="s">
        <v>1717</v>
      </c>
      <c r="D302" s="34" t="s">
        <v>356</v>
      </c>
      <c r="E302" s="34" t="s">
        <v>48</v>
      </c>
      <c r="F302" s="36"/>
      <c r="G302" s="36"/>
      <c r="H302" s="36"/>
      <c r="I302" s="36"/>
      <c r="J302" s="36"/>
      <c r="K302" s="36"/>
      <c r="L302" s="36"/>
      <c r="M302" s="36">
        <v>246.85428450220459</v>
      </c>
      <c r="N302" s="36"/>
      <c r="O302" s="36"/>
      <c r="P302" s="36"/>
      <c r="Q302" s="36"/>
      <c r="R302" s="36"/>
      <c r="S302" s="36"/>
      <c r="T302" s="36"/>
      <c r="U302" s="36"/>
      <c r="V302" s="36">
        <v>240</v>
      </c>
      <c r="W302" s="36"/>
      <c r="X302" s="36"/>
      <c r="Y302" s="93">
        <f>SUM(O302:P302)</f>
        <v>0</v>
      </c>
      <c r="Z302" s="93" t="str">
        <f>IF(OR(AND(Y302&gt;0,Y302&lt;=30),AND(O302&gt;0,O302&lt;=5),AND(P302&gt;0,P302&lt;=5)),"Yes","No")</f>
        <v>No</v>
      </c>
    </row>
    <row r="303" spans="1:26" x14ac:dyDescent="0.25">
      <c r="A303" s="20">
        <v>43271</v>
      </c>
      <c r="B303" s="77">
        <v>43398</v>
      </c>
      <c r="C303" s="16" t="s">
        <v>1631</v>
      </c>
      <c r="D303" s="34" t="s">
        <v>331</v>
      </c>
      <c r="E303" s="34" t="s">
        <v>50</v>
      </c>
      <c r="F303" s="36"/>
      <c r="G303" s="36"/>
      <c r="H303" s="36"/>
      <c r="I303" s="36"/>
      <c r="J303" s="36"/>
      <c r="K303" s="36"/>
      <c r="L303" s="36"/>
      <c r="M303" s="36">
        <v>57.184961142479253</v>
      </c>
      <c r="N303" s="36"/>
      <c r="O303" s="36"/>
      <c r="P303" s="36"/>
      <c r="Q303" s="36"/>
      <c r="R303" s="36"/>
      <c r="S303" s="36"/>
      <c r="T303" s="36"/>
      <c r="U303" s="36"/>
      <c r="V303" s="36">
        <v>90</v>
      </c>
      <c r="W303" s="36"/>
      <c r="X303" s="36"/>
      <c r="Y303" s="23">
        <f>SUM(O303:P303)</f>
        <v>0</v>
      </c>
      <c r="Z303" s="23" t="str">
        <f>IF(OR(AND(Y303&gt;0,Y303&lt;=30),AND(O303&gt;0,O303&lt;=5),AND(P303&gt;0,P303&lt;=5)),"Yes","No")</f>
        <v>No</v>
      </c>
    </row>
    <row r="304" spans="1:26" x14ac:dyDescent="0.25">
      <c r="A304" s="20">
        <v>43276</v>
      </c>
      <c r="B304" s="77">
        <v>43396</v>
      </c>
      <c r="C304" s="16" t="s">
        <v>1694</v>
      </c>
      <c r="D304" s="34" t="s">
        <v>354</v>
      </c>
      <c r="E304" s="34" t="s">
        <v>40</v>
      </c>
      <c r="F304" s="36"/>
      <c r="G304" s="36"/>
      <c r="H304" s="36"/>
      <c r="I304" s="36"/>
      <c r="J304" s="36"/>
      <c r="K304" s="36"/>
      <c r="L304" s="36"/>
      <c r="M304" s="36">
        <v>84.433599221454699</v>
      </c>
      <c r="N304" s="36"/>
      <c r="O304" s="36"/>
      <c r="P304" s="36"/>
      <c r="Q304" s="36"/>
      <c r="R304" s="36"/>
      <c r="S304" s="36"/>
      <c r="T304" s="36"/>
      <c r="U304" s="36"/>
      <c r="V304" s="36">
        <v>72</v>
      </c>
      <c r="W304" s="36"/>
      <c r="X304" s="36"/>
      <c r="Y304" s="23">
        <f>SUM(O304:P304)</f>
        <v>0</v>
      </c>
      <c r="Z304" s="23" t="str">
        <f>IF(OR(AND(Y304&gt;0,Y304&lt;=30),AND(O304&gt;0,O304&lt;=5),AND(P304&gt;0,P304&lt;=5)),"Yes","No")</f>
        <v>No</v>
      </c>
    </row>
    <row r="305" spans="1:26" x14ac:dyDescent="0.25">
      <c r="A305" s="20">
        <v>43021</v>
      </c>
      <c r="B305" s="77">
        <v>43560</v>
      </c>
      <c r="C305" s="16" t="s">
        <v>1569</v>
      </c>
      <c r="D305" s="34" t="s">
        <v>186</v>
      </c>
      <c r="E305" s="34" t="s">
        <v>76</v>
      </c>
      <c r="F305" s="36"/>
      <c r="G305" s="36"/>
      <c r="H305" s="36"/>
      <c r="I305" s="36"/>
      <c r="J305" s="36"/>
      <c r="K305" s="36"/>
      <c r="L305" s="36"/>
      <c r="M305" s="36">
        <v>42.856646614966074</v>
      </c>
      <c r="N305" s="36"/>
      <c r="O305" s="36"/>
      <c r="P305" s="36"/>
      <c r="Q305" s="36"/>
      <c r="R305" s="36"/>
      <c r="S305" s="36"/>
      <c r="T305" s="36"/>
      <c r="U305" s="36"/>
      <c r="V305" s="36">
        <v>60</v>
      </c>
      <c r="W305" s="36"/>
      <c r="X305" s="36"/>
      <c r="Y305" s="23">
        <f>SUM(O305:P305)</f>
        <v>0</v>
      </c>
      <c r="Z305" s="23" t="str">
        <f>IF(OR(AND(Y305&gt;0,Y305&lt;=30),AND(O305&gt;0,O305&lt;=5),AND(P305&gt;0,P305&lt;=5)),"Yes","No")</f>
        <v>No</v>
      </c>
    </row>
    <row r="306" spans="1:26" x14ac:dyDescent="0.25">
      <c r="A306" s="20">
        <v>43266</v>
      </c>
      <c r="B306" s="77">
        <v>43579</v>
      </c>
      <c r="C306" s="16" t="s">
        <v>1599</v>
      </c>
      <c r="D306" s="34" t="s">
        <v>309</v>
      </c>
      <c r="E306" s="34" t="s">
        <v>74</v>
      </c>
      <c r="F306" s="36"/>
      <c r="G306" s="36"/>
      <c r="H306" s="36"/>
      <c r="I306" s="36"/>
      <c r="J306" s="36"/>
      <c r="K306" s="36"/>
      <c r="L306" s="36"/>
      <c r="M306" s="36">
        <v>28.052450427588195</v>
      </c>
      <c r="N306" s="36"/>
      <c r="O306" s="36"/>
      <c r="P306" s="36"/>
      <c r="Q306" s="36"/>
      <c r="R306" s="36"/>
      <c r="S306" s="36"/>
      <c r="T306" s="36"/>
      <c r="U306" s="36"/>
      <c r="V306" s="36">
        <v>50</v>
      </c>
      <c r="W306" s="36"/>
      <c r="X306" s="36"/>
      <c r="Y306" s="93">
        <f>SUM(O306:P306)</f>
        <v>0</v>
      </c>
      <c r="Z306" s="93" t="str">
        <f>IF(OR(AND(Y306&gt;0,Y306&lt;=30),AND(O306&gt;0,O306&lt;=5),AND(P306&gt;0,P306&lt;=5)),"Yes","No")</f>
        <v>No</v>
      </c>
    </row>
    <row r="307" spans="1:26" x14ac:dyDescent="0.25">
      <c r="A307" s="20">
        <v>43276</v>
      </c>
      <c r="B307" s="77">
        <v>43396</v>
      </c>
      <c r="C307" s="16" t="s">
        <v>1668</v>
      </c>
      <c r="D307" s="34" t="s">
        <v>351</v>
      </c>
      <c r="E307" s="34" t="s">
        <v>352</v>
      </c>
      <c r="F307" s="36"/>
      <c r="G307" s="36"/>
      <c r="H307" s="36"/>
      <c r="I307" s="36"/>
      <c r="J307" s="36"/>
      <c r="K307" s="36"/>
      <c r="L307" s="36"/>
      <c r="M307" s="36">
        <v>57.847373854489767</v>
      </c>
      <c r="N307" s="36"/>
      <c r="O307" s="36"/>
      <c r="P307" s="36"/>
      <c r="Q307" s="36"/>
      <c r="R307" s="36"/>
      <c r="S307" s="36"/>
      <c r="T307" s="36"/>
      <c r="U307" s="36"/>
      <c r="V307" s="36">
        <v>50</v>
      </c>
      <c r="W307" s="36"/>
      <c r="X307" s="36"/>
      <c r="Y307" s="93">
        <f>SUM(O307:P307)</f>
        <v>0</v>
      </c>
      <c r="Z307" s="93" t="str">
        <f>IF(OR(AND(Y307&gt;0,Y307&lt;=30),AND(O307&gt;0,O307&lt;=5),AND(P307&gt;0,P307&lt;=5)),"Yes","No")</f>
        <v>No</v>
      </c>
    </row>
    <row r="308" spans="1:26" x14ac:dyDescent="0.25">
      <c r="A308" s="20">
        <v>43348</v>
      </c>
      <c r="B308" s="77">
        <v>43396</v>
      </c>
      <c r="C308" s="16" t="s">
        <v>1738</v>
      </c>
      <c r="D308" s="34" t="s">
        <v>1245</v>
      </c>
      <c r="E308" s="34" t="s">
        <v>415</v>
      </c>
      <c r="F308" s="36"/>
      <c r="G308" s="36"/>
      <c r="H308" s="36"/>
      <c r="I308" s="36"/>
      <c r="J308" s="36"/>
      <c r="K308" s="36"/>
      <c r="L308" s="36"/>
      <c r="M308" s="36">
        <v>62.073894523842576</v>
      </c>
      <c r="N308" s="36"/>
      <c r="O308" s="36"/>
      <c r="P308" s="36"/>
      <c r="Q308" s="36"/>
      <c r="R308" s="36"/>
      <c r="S308" s="36"/>
      <c r="T308" s="36"/>
      <c r="U308" s="36"/>
      <c r="V308" s="36">
        <v>50</v>
      </c>
      <c r="W308" s="36"/>
      <c r="X308" s="36"/>
      <c r="Y308" s="93">
        <f>SUM(O308:P308)</f>
        <v>0</v>
      </c>
      <c r="Z308" s="93" t="str">
        <f>IF(OR(AND(Y308&gt;0,Y308&lt;=30),AND(O308&gt;0,O308&lt;=5),AND(P308&gt;0,P308&lt;=5)),"Yes","No")</f>
        <v>No</v>
      </c>
    </row>
    <row r="309" spans="1:26" x14ac:dyDescent="0.25">
      <c r="A309" s="20">
        <v>43349</v>
      </c>
      <c r="B309" s="77">
        <v>43465</v>
      </c>
      <c r="C309" s="16" t="s">
        <v>1610</v>
      </c>
      <c r="D309" s="34" t="s">
        <v>1275</v>
      </c>
      <c r="E309" s="34" t="s">
        <v>86</v>
      </c>
      <c r="F309" s="36"/>
      <c r="G309" s="36"/>
      <c r="H309" s="36"/>
      <c r="I309" s="36"/>
      <c r="J309" s="36"/>
      <c r="K309" s="36"/>
      <c r="L309" s="36"/>
      <c r="M309" s="36">
        <v>33.020545767667066</v>
      </c>
      <c r="N309" s="36"/>
      <c r="O309" s="36"/>
      <c r="P309" s="36"/>
      <c r="Q309" s="36"/>
      <c r="R309" s="36"/>
      <c r="S309" s="36"/>
      <c r="T309" s="36"/>
      <c r="U309" s="36"/>
      <c r="V309" s="36">
        <v>50</v>
      </c>
      <c r="W309" s="36"/>
      <c r="X309" s="36"/>
      <c r="Y309" s="79">
        <f>SUM(O309:P309)</f>
        <v>0</v>
      </c>
      <c r="Z309" s="79" t="str">
        <f>IF(OR(AND(Y309&gt;0,Y309&lt;=30),AND(O309&gt;0,O309&lt;=5),AND(P309&gt;0,P309&lt;=5)),"Yes","No")</f>
        <v>No</v>
      </c>
    </row>
    <row r="310" spans="1:26" x14ac:dyDescent="0.25">
      <c r="A310" s="20">
        <v>43272</v>
      </c>
      <c r="B310" s="77">
        <v>43494</v>
      </c>
      <c r="C310" s="16" t="s">
        <v>1612</v>
      </c>
      <c r="D310" s="34" t="s">
        <v>333</v>
      </c>
      <c r="E310" s="34" t="s">
        <v>96</v>
      </c>
      <c r="F310" s="36"/>
      <c r="G310" s="36"/>
      <c r="H310" s="36"/>
      <c r="I310" s="36"/>
      <c r="J310" s="36"/>
      <c r="K310" s="36"/>
      <c r="L310" s="36"/>
      <c r="M310" s="36">
        <v>18.805059779012822</v>
      </c>
      <c r="N310" s="36"/>
      <c r="O310" s="36"/>
      <c r="P310" s="36"/>
      <c r="Q310" s="36"/>
      <c r="R310" s="36"/>
      <c r="S310" s="36"/>
      <c r="T310" s="36"/>
      <c r="U310" s="36"/>
      <c r="V310" s="36">
        <v>30</v>
      </c>
      <c r="W310" s="36"/>
      <c r="X310" s="36"/>
      <c r="Y310" s="93">
        <f>SUM(O310:P310)</f>
        <v>0</v>
      </c>
      <c r="Z310" s="93" t="str">
        <f>IF(OR(AND(Y310&gt;0,Y310&lt;=30),AND(O310&gt;0,O310&lt;=5),AND(P310&gt;0,P310&lt;=5)),"Yes","No")</f>
        <v>No</v>
      </c>
    </row>
    <row r="311" spans="1:26" x14ac:dyDescent="0.25">
      <c r="A311" s="20">
        <v>43292</v>
      </c>
      <c r="B311" s="77">
        <v>43395</v>
      </c>
      <c r="C311" s="16" t="s">
        <v>1646</v>
      </c>
      <c r="D311" s="34" t="s">
        <v>424</v>
      </c>
      <c r="E311" s="34" t="s">
        <v>425</v>
      </c>
      <c r="F311" s="36"/>
      <c r="G311" s="36"/>
      <c r="H311" s="36"/>
      <c r="I311" s="36"/>
      <c r="J311" s="36"/>
      <c r="K311" s="36"/>
      <c r="L311" s="36"/>
      <c r="M311" s="36">
        <v>24.504720806531875</v>
      </c>
      <c r="N311" s="36"/>
      <c r="O311" s="36"/>
      <c r="P311" s="36"/>
      <c r="Q311" s="36"/>
      <c r="R311" s="36"/>
      <c r="S311" s="36"/>
      <c r="T311" s="36"/>
      <c r="U311" s="36"/>
      <c r="V311" s="36">
        <v>30</v>
      </c>
      <c r="W311" s="36"/>
      <c r="X311" s="36"/>
      <c r="Y311" s="23">
        <f>SUM(O311:P311)</f>
        <v>0</v>
      </c>
      <c r="Z311" s="23" t="str">
        <f>IF(OR(AND(Y311&gt;0,Y311&lt;=30),AND(O311&gt;0,O311&lt;=5),AND(P311&gt;0,P311&lt;=5)),"Yes","No")</f>
        <v>No</v>
      </c>
    </row>
    <row r="312" spans="1:26" x14ac:dyDescent="0.25">
      <c r="A312" s="20">
        <v>43276</v>
      </c>
      <c r="B312" s="77">
        <v>43398</v>
      </c>
      <c r="C312" s="16" t="s">
        <v>1591</v>
      </c>
      <c r="D312" s="34" t="s">
        <v>349</v>
      </c>
      <c r="E312" s="34" t="s">
        <v>350</v>
      </c>
      <c r="F312" s="36"/>
      <c r="G312" s="36"/>
      <c r="H312" s="36"/>
      <c r="I312" s="36"/>
      <c r="J312" s="36"/>
      <c r="K312" s="36"/>
      <c r="L312" s="36"/>
      <c r="M312" s="36">
        <v>14.771075551777351</v>
      </c>
      <c r="N312" s="36"/>
      <c r="O312" s="36"/>
      <c r="P312" s="36"/>
      <c r="Q312" s="36"/>
      <c r="R312" s="36"/>
      <c r="S312" s="36"/>
      <c r="T312" s="36"/>
      <c r="U312" s="36"/>
      <c r="V312" s="36">
        <v>24</v>
      </c>
      <c r="W312" s="36"/>
      <c r="X312" s="36"/>
      <c r="Y312" s="79">
        <f>SUM(O312:P312)</f>
        <v>0</v>
      </c>
      <c r="Z312" s="79" t="str">
        <f>IF(OR(AND(Y312&gt;0,Y312&lt;=30),AND(O312&gt;0,O312&lt;=5),AND(P312&gt;0,P312&lt;=5)),"Yes","No")</f>
        <v>No</v>
      </c>
    </row>
    <row r="313" spans="1:26" x14ac:dyDescent="0.25">
      <c r="A313" s="20">
        <v>43278</v>
      </c>
      <c r="B313" s="77">
        <v>43406</v>
      </c>
      <c r="C313" s="16" t="s">
        <v>1657</v>
      </c>
      <c r="D313" s="34" t="s">
        <v>364</v>
      </c>
      <c r="E313" s="34" t="s">
        <v>365</v>
      </c>
      <c r="F313" s="36"/>
      <c r="G313" s="36"/>
      <c r="H313" s="36"/>
      <c r="I313" s="36"/>
      <c r="J313" s="36"/>
      <c r="K313" s="36"/>
      <c r="L313" s="36"/>
      <c r="M313" s="36">
        <v>21.231055345994193</v>
      </c>
      <c r="N313" s="36">
        <v>24.126199256811582</v>
      </c>
      <c r="O313" s="36"/>
      <c r="P313" s="36"/>
      <c r="Q313" s="36"/>
      <c r="R313" s="36"/>
      <c r="S313" s="36"/>
      <c r="T313" s="36"/>
      <c r="U313" s="36"/>
      <c r="V313" s="36">
        <v>22</v>
      </c>
      <c r="W313" s="36">
        <v>25</v>
      </c>
      <c r="X313" s="36"/>
      <c r="Y313" s="93">
        <f>SUM(O313:P313)</f>
        <v>0</v>
      </c>
      <c r="Z313" s="93" t="str">
        <f>IF(OR(AND(Y313&gt;0,Y313&lt;=30),AND(O313&gt;0,O313&lt;=5),AND(P313&gt;0,P313&lt;=5)),"Yes","No")</f>
        <v>No</v>
      </c>
    </row>
    <row r="314" spans="1:26" x14ac:dyDescent="0.25">
      <c r="A314" s="20">
        <v>43069</v>
      </c>
      <c r="B314" s="77">
        <v>43413</v>
      </c>
      <c r="C314" s="16" t="s">
        <v>1672</v>
      </c>
      <c r="D314" s="34" t="s">
        <v>154</v>
      </c>
      <c r="E314" s="34" t="s">
        <v>100</v>
      </c>
      <c r="F314" s="36"/>
      <c r="G314" s="36"/>
      <c r="H314" s="36"/>
      <c r="I314" s="36"/>
      <c r="J314" s="36"/>
      <c r="K314" s="36"/>
      <c r="L314" s="36"/>
      <c r="M314" s="36">
        <v>20.396488121466657</v>
      </c>
      <c r="N314" s="36"/>
      <c r="O314" s="36"/>
      <c r="P314" s="36"/>
      <c r="Q314" s="36"/>
      <c r="R314" s="36"/>
      <c r="S314" s="36"/>
      <c r="T314" s="36"/>
      <c r="U314" s="36"/>
      <c r="V314" s="36">
        <v>20</v>
      </c>
      <c r="W314" s="36"/>
      <c r="X314" s="36"/>
      <c r="Y314" s="23">
        <f>SUM(O314:P314)</f>
        <v>0</v>
      </c>
      <c r="Z314" s="23" t="str">
        <f>IF(OR(AND(Y314&gt;0,Y314&lt;=30),AND(O314&gt;0,O314&lt;=5),AND(P314&gt;0,P314&lt;=5)),"Yes","No")</f>
        <v>No</v>
      </c>
    </row>
    <row r="315" spans="1:26" x14ac:dyDescent="0.25">
      <c r="A315" s="20">
        <v>43070</v>
      </c>
      <c r="B315" s="77">
        <v>43395</v>
      </c>
      <c r="C315" s="16" t="s">
        <v>1730</v>
      </c>
      <c r="D315" s="34" t="s">
        <v>145</v>
      </c>
      <c r="E315" s="34" t="s">
        <v>57</v>
      </c>
      <c r="F315" s="36"/>
      <c r="G315" s="36"/>
      <c r="H315" s="36"/>
      <c r="I315" s="36"/>
      <c r="J315" s="36"/>
      <c r="K315" s="36"/>
      <c r="L315" s="36"/>
      <c r="M315" s="36">
        <v>19.581210937453712</v>
      </c>
      <c r="N315" s="36"/>
      <c r="O315" s="36"/>
      <c r="P315" s="36"/>
      <c r="Q315" s="36"/>
      <c r="R315" s="36"/>
      <c r="S315" s="36"/>
      <c r="T315" s="36"/>
      <c r="U315" s="36"/>
      <c r="V315" s="36">
        <v>20</v>
      </c>
      <c r="W315" s="36"/>
      <c r="X315" s="36"/>
      <c r="Y315" s="79">
        <f>SUM(O315:P315)</f>
        <v>0</v>
      </c>
      <c r="Z315" s="79" t="str">
        <f>IF(OR(AND(Y315&gt;0,Y315&lt;=30),AND(O315&gt;0,O315&lt;=5),AND(P315&gt;0,P315&lt;=5)),"Yes","No")</f>
        <v>No</v>
      </c>
    </row>
    <row r="316" spans="1:26" x14ac:dyDescent="0.25">
      <c r="A316" s="20">
        <v>43228</v>
      </c>
      <c r="B316" s="77">
        <v>43608</v>
      </c>
      <c r="C316" s="16" t="s">
        <v>1628</v>
      </c>
      <c r="D316" s="34" t="s">
        <v>190</v>
      </c>
      <c r="E316" s="34" t="s">
        <v>24</v>
      </c>
      <c r="F316" s="36"/>
      <c r="G316" s="36"/>
      <c r="H316" s="36"/>
      <c r="I316" s="36"/>
      <c r="J316" s="36"/>
      <c r="K316" s="36"/>
      <c r="L316" s="36"/>
      <c r="M316" s="36">
        <v>13.051714204778628</v>
      </c>
      <c r="N316" s="36"/>
      <c r="O316" s="36"/>
      <c r="P316" s="36"/>
      <c r="Q316" s="36"/>
      <c r="R316" s="36"/>
      <c r="S316" s="36"/>
      <c r="T316" s="36"/>
      <c r="U316" s="36"/>
      <c r="V316" s="36">
        <v>20</v>
      </c>
      <c r="W316" s="36"/>
      <c r="X316" s="36"/>
      <c r="Y316" s="93">
        <f>SUM(O316:P316)</f>
        <v>0</v>
      </c>
      <c r="Z316" s="93" t="str">
        <f>IF(OR(AND(Y316&gt;0,Y316&lt;=30),AND(O316&gt;0,O316&lt;=5),AND(P316&gt;0,P316&lt;=5)),"Yes","No")</f>
        <v>No</v>
      </c>
    </row>
    <row r="317" spans="1:26" x14ac:dyDescent="0.25">
      <c r="A317" s="20">
        <v>43279</v>
      </c>
      <c r="B317" s="77">
        <v>43399</v>
      </c>
      <c r="C317" s="16" t="s">
        <v>1648</v>
      </c>
      <c r="D317" s="34" t="s">
        <v>357</v>
      </c>
      <c r="E317" s="34" t="s">
        <v>347</v>
      </c>
      <c r="F317" s="36"/>
      <c r="G317" s="36"/>
      <c r="H317" s="36"/>
      <c r="I317" s="36"/>
      <c r="J317" s="36"/>
      <c r="K317" s="36"/>
      <c r="L317" s="36"/>
      <c r="M317" s="36">
        <v>18.958834158586694</v>
      </c>
      <c r="N317" s="36"/>
      <c r="O317" s="36"/>
      <c r="P317" s="36"/>
      <c r="Q317" s="36"/>
      <c r="R317" s="36"/>
      <c r="S317" s="36"/>
      <c r="T317" s="36"/>
      <c r="U317" s="36"/>
      <c r="V317" s="36">
        <v>20</v>
      </c>
      <c r="W317" s="36"/>
      <c r="X317" s="36"/>
      <c r="Y317" s="93">
        <f>SUM(O317:P317)</f>
        <v>0</v>
      </c>
      <c r="Z317" s="93" t="str">
        <f>IF(OR(AND(Y317&gt;0,Y317&lt;=30),AND(O317&gt;0,O317&lt;=5),AND(P317&gt;0,P317&lt;=5)),"Yes","No")</f>
        <v>No</v>
      </c>
    </row>
    <row r="318" spans="1:26" x14ac:dyDescent="0.25">
      <c r="A318" s="20">
        <v>43314</v>
      </c>
      <c r="B318" s="77">
        <v>43396</v>
      </c>
      <c r="C318" s="16" t="s">
        <v>1753</v>
      </c>
      <c r="D318" s="34" t="s">
        <v>558</v>
      </c>
      <c r="E318" s="34" t="s">
        <v>559</v>
      </c>
      <c r="F318" s="36"/>
      <c r="G318" s="36"/>
      <c r="H318" s="36"/>
      <c r="I318" s="36"/>
      <c r="J318" s="36"/>
      <c r="K318" s="36"/>
      <c r="L318" s="36"/>
      <c r="M318" s="36">
        <v>26.696688146138101</v>
      </c>
      <c r="N318" s="36"/>
      <c r="O318" s="36"/>
      <c r="P318" s="36"/>
      <c r="Q318" s="36"/>
      <c r="R318" s="36"/>
      <c r="S318" s="36"/>
      <c r="T318" s="36"/>
      <c r="U318" s="36"/>
      <c r="V318" s="36">
        <v>20</v>
      </c>
      <c r="W318" s="36"/>
      <c r="X318" s="36"/>
      <c r="Y318" s="93">
        <f>SUM(O318:P318)</f>
        <v>0</v>
      </c>
      <c r="Z318" s="93" t="str">
        <f>IF(OR(AND(Y318&gt;0,Y318&lt;=30),AND(O318&gt;0,O318&lt;=5),AND(P318&gt;0,P318&lt;=5)),"Yes","No")</f>
        <v>No</v>
      </c>
    </row>
    <row r="319" spans="1:26" x14ac:dyDescent="0.25">
      <c r="A319" s="20">
        <v>43320</v>
      </c>
      <c r="B319" s="77">
        <v>43395</v>
      </c>
      <c r="C319" s="16" t="s">
        <v>1672</v>
      </c>
      <c r="D319" s="34" t="s">
        <v>735</v>
      </c>
      <c r="E319" s="34" t="s">
        <v>736</v>
      </c>
      <c r="F319" s="36"/>
      <c r="G319" s="36"/>
      <c r="H319" s="36"/>
      <c r="I319" s="36"/>
      <c r="J319" s="36"/>
      <c r="K319" s="36"/>
      <c r="L319" s="36"/>
      <c r="M319" s="36">
        <v>24.713089640392329</v>
      </c>
      <c r="N319" s="36"/>
      <c r="O319" s="36"/>
      <c r="P319" s="36"/>
      <c r="Q319" s="36"/>
      <c r="R319" s="36"/>
      <c r="S319" s="36"/>
      <c r="T319" s="36"/>
      <c r="U319" s="36"/>
      <c r="V319" s="36">
        <v>20</v>
      </c>
      <c r="W319" s="36"/>
      <c r="X319" s="36"/>
      <c r="Y319" s="93">
        <f>SUM(O319:P319)</f>
        <v>0</v>
      </c>
      <c r="Z319" s="93" t="str">
        <f>IF(OR(AND(Y319&gt;0,Y319&lt;=30),AND(O319&gt;0,O319&lt;=5),AND(P319&gt;0,P319&lt;=5)),"Yes","No")</f>
        <v>No</v>
      </c>
    </row>
    <row r="320" spans="1:26" x14ac:dyDescent="0.25">
      <c r="A320" s="20">
        <v>43332</v>
      </c>
      <c r="B320" s="77">
        <v>43430</v>
      </c>
      <c r="C320" s="16" t="s">
        <v>1739</v>
      </c>
      <c r="D320" s="34" t="s">
        <v>814</v>
      </c>
      <c r="E320" s="34" t="s">
        <v>38</v>
      </c>
      <c r="F320" s="36"/>
      <c r="G320" s="36"/>
      <c r="H320" s="36"/>
      <c r="I320" s="36"/>
      <c r="J320" s="36"/>
      <c r="K320" s="36"/>
      <c r="L320" s="36"/>
      <c r="M320" s="36">
        <v>23.083627161452174</v>
      </c>
      <c r="N320" s="36"/>
      <c r="O320" s="36"/>
      <c r="P320" s="36"/>
      <c r="Q320" s="36"/>
      <c r="R320" s="36"/>
      <c r="S320" s="36"/>
      <c r="T320" s="36"/>
      <c r="U320" s="36"/>
      <c r="V320" s="36">
        <v>18</v>
      </c>
      <c r="W320" s="36"/>
      <c r="X320" s="36"/>
      <c r="Y320" s="93">
        <f>SUM(O320:P320)</f>
        <v>0</v>
      </c>
      <c r="Z320" s="93" t="str">
        <f>IF(OR(AND(Y320&gt;0,Y320&lt;=30),AND(O320&gt;0,O320&lt;=5),AND(P320&gt;0,P320&lt;=5)),"Yes","No")</f>
        <v>No</v>
      </c>
    </row>
    <row r="321" spans="1:26" x14ac:dyDescent="0.25">
      <c r="A321" s="20">
        <v>43349</v>
      </c>
      <c r="B321" s="77">
        <v>43395</v>
      </c>
      <c r="C321" s="16" t="s">
        <v>1672</v>
      </c>
      <c r="D321" s="34" t="s">
        <v>1259</v>
      </c>
      <c r="E321" s="34" t="s">
        <v>1260</v>
      </c>
      <c r="F321" s="36"/>
      <c r="G321" s="36"/>
      <c r="H321" s="36"/>
      <c r="I321" s="36"/>
      <c r="J321" s="36"/>
      <c r="K321" s="36"/>
      <c r="L321" s="36"/>
      <c r="M321" s="36">
        <v>22.241780676353095</v>
      </c>
      <c r="N321" s="36"/>
      <c r="O321" s="36"/>
      <c r="P321" s="36"/>
      <c r="Q321" s="36"/>
      <c r="R321" s="36"/>
      <c r="S321" s="36"/>
      <c r="T321" s="36"/>
      <c r="U321" s="36"/>
      <c r="V321" s="36">
        <v>18</v>
      </c>
      <c r="W321" s="36"/>
      <c r="X321" s="36"/>
      <c r="Y321" s="93">
        <f>SUM(O321:P321)</f>
        <v>0</v>
      </c>
      <c r="Z321" s="93" t="str">
        <f>IF(OR(AND(Y321&gt;0,Y321&lt;=30),AND(O321&gt;0,O321&lt;=5),AND(P321&gt;0,P321&lt;=5)),"Yes","No")</f>
        <v>No</v>
      </c>
    </row>
    <row r="322" spans="1:26" x14ac:dyDescent="0.25">
      <c r="A322" s="20">
        <v>43279</v>
      </c>
      <c r="B322" s="77">
        <v>43399</v>
      </c>
      <c r="C322" s="16" t="s">
        <v>1715</v>
      </c>
      <c r="D322" s="34" t="s">
        <v>357</v>
      </c>
      <c r="E322" s="34" t="s">
        <v>347</v>
      </c>
      <c r="F322" s="36"/>
      <c r="G322" s="36"/>
      <c r="H322" s="36"/>
      <c r="I322" s="36"/>
      <c r="J322" s="36"/>
      <c r="K322" s="36"/>
      <c r="L322" s="36"/>
      <c r="M322" s="36">
        <v>16.976145560412355</v>
      </c>
      <c r="N322" s="36"/>
      <c r="O322" s="36"/>
      <c r="P322" s="36"/>
      <c r="Q322" s="36"/>
      <c r="R322" s="36"/>
      <c r="S322" s="36"/>
      <c r="T322" s="36"/>
      <c r="U322" s="36"/>
      <c r="V322" s="36">
        <v>15</v>
      </c>
      <c r="W322" s="36"/>
      <c r="X322" s="36"/>
      <c r="Y322" s="23">
        <f>SUM(O322:P322)</f>
        <v>0</v>
      </c>
      <c r="Z322" s="23" t="str">
        <f>IF(OR(AND(Y322&gt;0,Y322&lt;=30),AND(O322&gt;0,O322&lt;=5),AND(P322&gt;0,P322&lt;=5)),"Yes","No")</f>
        <v>No</v>
      </c>
    </row>
    <row r="323" spans="1:26" x14ac:dyDescent="0.25">
      <c r="A323" s="20">
        <v>43325</v>
      </c>
      <c r="B323" s="77">
        <v>43448</v>
      </c>
      <c r="C323" s="16" t="s">
        <v>1685</v>
      </c>
      <c r="D323" s="34" t="s">
        <v>773</v>
      </c>
      <c r="E323" s="34" t="s">
        <v>27</v>
      </c>
      <c r="F323" s="36"/>
      <c r="G323" s="36"/>
      <c r="H323" s="36"/>
      <c r="I323" s="36"/>
      <c r="J323" s="36"/>
      <c r="K323" s="36"/>
      <c r="L323" s="36"/>
      <c r="M323" s="36">
        <v>14.103931320395329</v>
      </c>
      <c r="N323" s="36"/>
      <c r="O323" s="36"/>
      <c r="P323" s="36"/>
      <c r="Q323" s="36"/>
      <c r="R323" s="36"/>
      <c r="S323" s="36"/>
      <c r="T323" s="36"/>
      <c r="U323" s="36"/>
      <c r="V323" s="36">
        <v>12</v>
      </c>
      <c r="W323" s="36"/>
      <c r="X323" s="36"/>
      <c r="Y323" s="93">
        <f>SUM(O323:P323)</f>
        <v>0</v>
      </c>
      <c r="Z323" s="93" t="str">
        <f>IF(OR(AND(Y323&gt;0,Y323&lt;=30),AND(O323&gt;0,O323&lt;=5),AND(P323&gt;0,P323&lt;=5)),"Yes","No")</f>
        <v>No</v>
      </c>
    </row>
    <row r="324" spans="1:26" x14ac:dyDescent="0.25">
      <c r="A324" s="20">
        <v>43327</v>
      </c>
      <c r="B324" s="77">
        <v>43399</v>
      </c>
      <c r="C324" s="16" t="s">
        <v>1757</v>
      </c>
      <c r="D324" s="34" t="s">
        <v>777</v>
      </c>
      <c r="E324" s="34" t="s">
        <v>95</v>
      </c>
      <c r="F324" s="36"/>
      <c r="G324" s="36"/>
      <c r="H324" s="36"/>
      <c r="I324" s="36"/>
      <c r="J324" s="36"/>
      <c r="K324" s="36"/>
      <c r="L324" s="36"/>
      <c r="M324" s="36">
        <v>14.784178220806131</v>
      </c>
      <c r="N324" s="36"/>
      <c r="O324" s="36"/>
      <c r="P324" s="36"/>
      <c r="Q324" s="36"/>
      <c r="R324" s="36"/>
      <c r="S324" s="36"/>
      <c r="T324" s="36"/>
      <c r="U324" s="36"/>
      <c r="V324" s="36">
        <v>12</v>
      </c>
      <c r="W324" s="36"/>
      <c r="X324" s="36"/>
      <c r="Y324" s="23">
        <f>SUM(O324:P324)</f>
        <v>0</v>
      </c>
      <c r="Z324" s="23" t="str">
        <f>IF(OR(AND(Y324&gt;0,Y324&lt;=30),AND(O324&gt;0,O324&lt;=5),AND(P324&gt;0,P324&lt;=5)),"Yes","No")</f>
        <v>No</v>
      </c>
    </row>
    <row r="325" spans="1:26" x14ac:dyDescent="0.25">
      <c r="A325" s="20">
        <v>43348</v>
      </c>
      <c r="B325" s="77">
        <v>43395</v>
      </c>
      <c r="C325" s="16" t="s">
        <v>1761</v>
      </c>
      <c r="D325" s="34" t="s">
        <v>1244</v>
      </c>
      <c r="E325" s="34" t="s">
        <v>557</v>
      </c>
      <c r="F325" s="36"/>
      <c r="G325" s="36"/>
      <c r="H325" s="36"/>
      <c r="I325" s="36"/>
      <c r="J325" s="36"/>
      <c r="K325" s="36"/>
      <c r="L325" s="36"/>
      <c r="M325" s="36">
        <v>14.827853784235398</v>
      </c>
      <c r="N325" s="36"/>
      <c r="O325" s="36"/>
      <c r="P325" s="36"/>
      <c r="Q325" s="36"/>
      <c r="R325" s="36"/>
      <c r="S325" s="36"/>
      <c r="T325" s="36"/>
      <c r="U325" s="36"/>
      <c r="V325" s="36">
        <v>12</v>
      </c>
      <c r="W325" s="36"/>
      <c r="X325" s="36"/>
      <c r="Y325" s="93">
        <f>SUM(O325:P325)</f>
        <v>0</v>
      </c>
      <c r="Z325" s="93" t="str">
        <f>IF(OR(AND(Y325&gt;0,Y325&lt;=30),AND(O325&gt;0,O325&lt;=5),AND(P325&gt;0,P325&lt;=5)),"Yes","No")</f>
        <v>No</v>
      </c>
    </row>
    <row r="326" spans="1:26" x14ac:dyDescent="0.25">
      <c r="A326" s="20">
        <v>43349</v>
      </c>
      <c r="B326" s="77">
        <v>43395</v>
      </c>
      <c r="C326" s="16" t="s">
        <v>1730</v>
      </c>
      <c r="D326" s="34" t="s">
        <v>1257</v>
      </c>
      <c r="E326" s="34" t="s">
        <v>1258</v>
      </c>
      <c r="F326" s="36"/>
      <c r="G326" s="36"/>
      <c r="H326" s="36"/>
      <c r="I326" s="36"/>
      <c r="J326" s="36"/>
      <c r="K326" s="36"/>
      <c r="L326" s="36"/>
      <c r="M326" s="36">
        <v>16.071515452883709</v>
      </c>
      <c r="N326" s="36"/>
      <c r="O326" s="36"/>
      <c r="P326" s="36"/>
      <c r="Q326" s="36"/>
      <c r="R326" s="36"/>
      <c r="S326" s="36"/>
      <c r="T326" s="36"/>
      <c r="U326" s="36"/>
      <c r="V326" s="36">
        <v>12</v>
      </c>
      <c r="W326" s="36"/>
      <c r="X326" s="36"/>
      <c r="Y326" s="23">
        <f>SUM(O326:P326)</f>
        <v>0</v>
      </c>
      <c r="Z326" s="23" t="str">
        <f>IF(OR(AND(Y326&gt;0,Y326&lt;=30),AND(O326&gt;0,O326&lt;=5),AND(P326&gt;0,P326&lt;=5)),"Yes","No")</f>
        <v>No</v>
      </c>
    </row>
    <row r="327" spans="1:26" x14ac:dyDescent="0.25">
      <c r="A327" s="20">
        <v>43292</v>
      </c>
      <c r="B327" s="77">
        <v>43395</v>
      </c>
      <c r="C327" s="16" t="s">
        <v>1635</v>
      </c>
      <c r="D327" s="34" t="s">
        <v>428</v>
      </c>
      <c r="E327" s="34" t="s">
        <v>319</v>
      </c>
      <c r="F327" s="36"/>
      <c r="G327" s="36"/>
      <c r="H327" s="36"/>
      <c r="I327" s="36"/>
      <c r="J327" s="36"/>
      <c r="K327" s="36"/>
      <c r="L327" s="36"/>
      <c r="M327" s="36">
        <v>9.7724073172979971</v>
      </c>
      <c r="N327" s="36"/>
      <c r="O327" s="36"/>
      <c r="P327" s="36"/>
      <c r="Q327" s="36"/>
      <c r="R327" s="36"/>
      <c r="S327" s="36"/>
      <c r="T327" s="36"/>
      <c r="U327" s="36"/>
      <c r="V327" s="36">
        <v>10</v>
      </c>
      <c r="W327" s="36"/>
      <c r="X327" s="36"/>
      <c r="Y327" s="93">
        <f>SUM(O327:P327)</f>
        <v>0</v>
      </c>
      <c r="Z327" s="93" t="str">
        <f>IF(OR(AND(Y327&gt;0,Y327&lt;=30),AND(O327&gt;0,O327&lt;=5),AND(P327&gt;0,P327&lt;=5)),"Yes","No")</f>
        <v>No</v>
      </c>
    </row>
    <row r="328" spans="1:26" x14ac:dyDescent="0.25">
      <c r="A328" s="20">
        <v>43319</v>
      </c>
      <c r="B328" s="77">
        <v>43399</v>
      </c>
      <c r="C328" s="16" t="s">
        <v>1741</v>
      </c>
      <c r="D328" s="34" t="s">
        <v>727</v>
      </c>
      <c r="E328" s="34" t="s">
        <v>56</v>
      </c>
      <c r="F328" s="36"/>
      <c r="G328" s="36"/>
      <c r="H328" s="36"/>
      <c r="I328" s="36"/>
      <c r="J328" s="36"/>
      <c r="K328" s="36"/>
      <c r="L328" s="36"/>
      <c r="M328" s="36">
        <v>16.122652258398809</v>
      </c>
      <c r="N328" s="36"/>
      <c r="O328" s="36"/>
      <c r="P328" s="36"/>
      <c r="Q328" s="36"/>
      <c r="R328" s="36"/>
      <c r="S328" s="36"/>
      <c r="T328" s="36"/>
      <c r="U328" s="36"/>
      <c r="V328" s="36">
        <v>10</v>
      </c>
      <c r="W328" s="36"/>
      <c r="X328" s="36"/>
      <c r="Y328" s="93">
        <f>SUM(O328:P328)</f>
        <v>0</v>
      </c>
      <c r="Z328" s="93" t="str">
        <f>IF(OR(AND(Y328&gt;0,Y328&lt;=30),AND(O328&gt;0,O328&lt;=5),AND(P328&gt;0,P328&lt;=5)),"Yes","No")</f>
        <v>No</v>
      </c>
    </row>
    <row r="329" spans="1:26" x14ac:dyDescent="0.25">
      <c r="A329" s="20">
        <v>43325</v>
      </c>
      <c r="B329" s="77">
        <v>43395</v>
      </c>
      <c r="C329" s="16" t="s">
        <v>1672</v>
      </c>
      <c r="D329" s="34" t="s">
        <v>769</v>
      </c>
      <c r="E329" s="34" t="s">
        <v>770</v>
      </c>
      <c r="F329" s="36"/>
      <c r="G329" s="36"/>
      <c r="H329" s="36"/>
      <c r="I329" s="36"/>
      <c r="J329" s="36"/>
      <c r="K329" s="36"/>
      <c r="L329" s="36"/>
      <c r="M329" s="36">
        <v>14.87425907037899</v>
      </c>
      <c r="N329" s="36"/>
      <c r="O329" s="36"/>
      <c r="P329" s="36"/>
      <c r="Q329" s="36"/>
      <c r="R329" s="36"/>
      <c r="S329" s="36"/>
      <c r="T329" s="36"/>
      <c r="U329" s="36"/>
      <c r="V329" s="36">
        <v>10</v>
      </c>
      <c r="W329" s="36"/>
      <c r="X329" s="36"/>
      <c r="Y329" s="23">
        <f>SUM(O329:P329)</f>
        <v>0</v>
      </c>
      <c r="Z329" s="23" t="str">
        <f>IF(OR(AND(Y329&gt;0,Y329&lt;=30),AND(O329&gt;0,O329&lt;=5),AND(P329&gt;0,P329&lt;=5)),"Yes","No")</f>
        <v>No</v>
      </c>
    </row>
    <row r="330" spans="1:26" x14ac:dyDescent="0.25">
      <c r="A330" s="20">
        <v>43349</v>
      </c>
      <c r="B330" s="77">
        <v>43396</v>
      </c>
      <c r="C330" s="16" t="s">
        <v>1649</v>
      </c>
      <c r="D330" s="34" t="s">
        <v>1265</v>
      </c>
      <c r="E330" s="34" t="s">
        <v>1266</v>
      </c>
      <c r="F330" s="36"/>
      <c r="G330" s="36"/>
      <c r="H330" s="36"/>
      <c r="I330" s="36"/>
      <c r="J330" s="36"/>
      <c r="K330" s="36"/>
      <c r="L330" s="36"/>
      <c r="M330" s="36">
        <v>12.763273504631192</v>
      </c>
      <c r="N330" s="36"/>
      <c r="O330" s="36"/>
      <c r="P330" s="36"/>
      <c r="Q330" s="36"/>
      <c r="R330" s="36"/>
      <c r="S330" s="36"/>
      <c r="T330" s="36"/>
      <c r="U330" s="36"/>
      <c r="V330" s="36">
        <v>10</v>
      </c>
      <c r="W330" s="36"/>
      <c r="X330" s="36"/>
      <c r="Y330" s="93">
        <f>SUM(O330:P330)</f>
        <v>0</v>
      </c>
      <c r="Z330" s="93" t="str">
        <f>IF(OR(AND(Y330&gt;0,Y330&lt;=30),AND(O330&gt;0,O330&lt;=5),AND(P330&gt;0,P330&lt;=5)),"Yes","No")</f>
        <v>No</v>
      </c>
    </row>
    <row r="331" spans="1:26" x14ac:dyDescent="0.25">
      <c r="A331" s="20">
        <v>43321</v>
      </c>
      <c r="B331" s="77">
        <v>43398</v>
      </c>
      <c r="C331" s="16" t="s">
        <v>1731</v>
      </c>
      <c r="D331" s="34" t="s">
        <v>745</v>
      </c>
      <c r="E331" s="34" t="s">
        <v>64</v>
      </c>
      <c r="F331" s="36"/>
      <c r="G331" s="36"/>
      <c r="H331" s="36"/>
      <c r="I331" s="36"/>
      <c r="J331" s="36"/>
      <c r="K331" s="36"/>
      <c r="L331" s="36"/>
      <c r="M331" s="36">
        <v>8.0613261291994043</v>
      </c>
      <c r="N331" s="36"/>
      <c r="O331" s="36"/>
      <c r="P331" s="36"/>
      <c r="Q331" s="36"/>
      <c r="R331" s="36"/>
      <c r="S331" s="36"/>
      <c r="T331" s="36"/>
      <c r="U331" s="36"/>
      <c r="V331" s="36">
        <v>5</v>
      </c>
      <c r="W331" s="36"/>
      <c r="X331" s="36"/>
      <c r="Y331" s="23">
        <f>SUM(O331:P331)</f>
        <v>0</v>
      </c>
      <c r="Z331" s="23" t="str">
        <f>IF(OR(AND(Y331&gt;0,Y331&lt;=30),AND(O331&gt;0,O331&lt;=5),AND(P331&gt;0,P331&lt;=5)),"Yes","No")</f>
        <v>No</v>
      </c>
    </row>
    <row r="332" spans="1:26" x14ac:dyDescent="0.25">
      <c r="A332" s="20">
        <v>43322</v>
      </c>
      <c r="B332" s="77">
        <v>43396</v>
      </c>
      <c r="C332" s="16" t="s">
        <v>1757</v>
      </c>
      <c r="D332" s="34" t="s">
        <v>752</v>
      </c>
      <c r="E332" s="34" t="s">
        <v>753</v>
      </c>
      <c r="F332" s="36"/>
      <c r="G332" s="36"/>
      <c r="H332" s="36"/>
      <c r="I332" s="36"/>
      <c r="J332" s="36"/>
      <c r="K332" s="36"/>
      <c r="L332" s="36"/>
      <c r="M332" s="36">
        <v>7.4339448586894443</v>
      </c>
      <c r="N332" s="36"/>
      <c r="O332" s="36"/>
      <c r="P332" s="36"/>
      <c r="Q332" s="36"/>
      <c r="R332" s="36"/>
      <c r="S332" s="36"/>
      <c r="T332" s="36"/>
      <c r="U332" s="36"/>
      <c r="V332" s="36">
        <v>5</v>
      </c>
      <c r="W332" s="36"/>
      <c r="X332" s="36"/>
      <c r="Y332" s="93">
        <f>SUM(O332:P332)</f>
        <v>0</v>
      </c>
      <c r="Z332" s="93" t="str">
        <f>IF(OR(AND(Y332&gt;0,Y332&lt;=30),AND(O332&gt;0,O332&lt;=5),AND(P332&gt;0,P332&lt;=5)),"Yes","No")</f>
        <v>No</v>
      </c>
    </row>
    <row r="333" spans="1:26" x14ac:dyDescent="0.25">
      <c r="A333" s="20">
        <v>43327</v>
      </c>
      <c r="B333" s="77">
        <v>43395</v>
      </c>
      <c r="C333" s="16" t="s">
        <v>1647</v>
      </c>
      <c r="D333" s="34" t="s">
        <v>775</v>
      </c>
      <c r="E333" s="34" t="s">
        <v>776</v>
      </c>
      <c r="F333" s="36"/>
      <c r="G333" s="36"/>
      <c r="H333" s="36"/>
      <c r="I333" s="36"/>
      <c r="J333" s="36"/>
      <c r="K333" s="36"/>
      <c r="L333" s="36"/>
      <c r="M333" s="36">
        <v>6.2601640915279528</v>
      </c>
      <c r="N333" s="36"/>
      <c r="O333" s="36"/>
      <c r="P333" s="36"/>
      <c r="Q333" s="36"/>
      <c r="R333" s="36"/>
      <c r="S333" s="36"/>
      <c r="T333" s="36"/>
      <c r="U333" s="36"/>
      <c r="V333" s="36">
        <v>5</v>
      </c>
      <c r="W333" s="36"/>
      <c r="X333" s="36"/>
      <c r="Y333" s="79">
        <f>SUM(O333:P333)</f>
        <v>0</v>
      </c>
      <c r="Z333" s="79" t="str">
        <f>IF(OR(AND(Y333&gt;0,Y333&lt;=30),AND(O333&gt;0,O333&lt;=5),AND(P333&gt;0,P333&lt;=5)),"Yes","No")</f>
        <v>No</v>
      </c>
    </row>
    <row r="334" spans="1:26" x14ac:dyDescent="0.25">
      <c r="A334" s="20">
        <v>43349</v>
      </c>
      <c r="B334" s="77">
        <v>43396</v>
      </c>
      <c r="C334" s="16" t="s">
        <v>1734</v>
      </c>
      <c r="D334" s="34" t="s">
        <v>1261</v>
      </c>
      <c r="E334" s="34" t="s">
        <v>1262</v>
      </c>
      <c r="F334" s="36"/>
      <c r="G334" s="36"/>
      <c r="H334" s="36"/>
      <c r="I334" s="36"/>
      <c r="J334" s="36"/>
      <c r="K334" s="36"/>
      <c r="L334" s="36"/>
      <c r="M334" s="36">
        <v>8.6855227232093135</v>
      </c>
      <c r="N334" s="36"/>
      <c r="O334" s="36"/>
      <c r="P334" s="36"/>
      <c r="Q334" s="36"/>
      <c r="R334" s="36"/>
      <c r="S334" s="36"/>
      <c r="T334" s="36"/>
      <c r="U334" s="36"/>
      <c r="V334" s="36">
        <v>5</v>
      </c>
      <c r="W334" s="36"/>
      <c r="X334" s="36"/>
      <c r="Y334" s="93">
        <f>SUM(O334:P334)</f>
        <v>0</v>
      </c>
      <c r="Z334" s="93" t="str">
        <f>IF(OR(AND(Y334&gt;0,Y334&lt;=30),AND(O334&gt;0,O334&lt;=5),AND(P334&gt;0,P334&lt;=5)),"Yes","No")</f>
        <v>No</v>
      </c>
    </row>
    <row r="335" spans="1:26" x14ac:dyDescent="0.25">
      <c r="A335" s="20">
        <v>43315</v>
      </c>
      <c r="B335" s="77">
        <v>43398</v>
      </c>
      <c r="C335" s="16" t="s">
        <v>1672</v>
      </c>
      <c r="D335" s="34" t="s">
        <v>568</v>
      </c>
      <c r="E335" s="34" t="s">
        <v>569</v>
      </c>
      <c r="F335" s="36"/>
      <c r="G335" s="36"/>
      <c r="H335" s="36"/>
      <c r="I335" s="36"/>
      <c r="J335" s="36"/>
      <c r="K335" s="36"/>
      <c r="L335" s="36"/>
      <c r="M335" s="36">
        <v>5.949703628151596</v>
      </c>
      <c r="N335" s="36"/>
      <c r="O335" s="36"/>
      <c r="P335" s="36"/>
      <c r="Q335" s="36"/>
      <c r="R335" s="36"/>
      <c r="S335" s="36"/>
      <c r="T335" s="36"/>
      <c r="U335" s="36"/>
      <c r="V335" s="36">
        <v>4</v>
      </c>
      <c r="W335" s="36"/>
      <c r="X335" s="36"/>
      <c r="Y335" s="23">
        <f>SUM(O335:P335)</f>
        <v>0</v>
      </c>
      <c r="Z335" s="23" t="str">
        <f>IF(OR(AND(Y335&gt;0,Y335&lt;=30),AND(O335&gt;0,O335&lt;=5),AND(P335&gt;0,P335&lt;=5)),"Yes","No")</f>
        <v>No</v>
      </c>
    </row>
    <row r="336" spans="1:26" x14ac:dyDescent="0.25">
      <c r="A336" s="20">
        <v>43318</v>
      </c>
      <c r="B336" s="77">
        <v>43396</v>
      </c>
      <c r="C336" s="16" t="s">
        <v>1731</v>
      </c>
      <c r="D336" s="34" t="s">
        <v>708</v>
      </c>
      <c r="E336" s="34" t="s">
        <v>709</v>
      </c>
      <c r="F336" s="36"/>
      <c r="G336" s="36"/>
      <c r="H336" s="36"/>
      <c r="I336" s="36"/>
      <c r="J336" s="36"/>
      <c r="K336" s="36"/>
      <c r="L336" s="36"/>
      <c r="M336" s="36">
        <v>6.4490609033595234</v>
      </c>
      <c r="N336" s="36"/>
      <c r="O336" s="36"/>
      <c r="P336" s="36"/>
      <c r="Q336" s="36"/>
      <c r="R336" s="36"/>
      <c r="S336" s="36"/>
      <c r="T336" s="36"/>
      <c r="U336" s="36"/>
      <c r="V336" s="36">
        <v>4</v>
      </c>
      <c r="W336" s="36"/>
      <c r="X336" s="36"/>
      <c r="Y336" s="79">
        <f>SUM(O336:P336)</f>
        <v>0</v>
      </c>
      <c r="Z336" s="79" t="str">
        <f>IF(OR(AND(Y336&gt;0,Y336&lt;=30),AND(O336&gt;0,O336&lt;=5),AND(P336&gt;0,P336&lt;=5)),"Yes","No")</f>
        <v>No</v>
      </c>
    </row>
    <row r="337" spans="1:26" x14ac:dyDescent="0.25">
      <c r="A337" s="20">
        <v>43318</v>
      </c>
      <c r="B337" s="77">
        <v>43398</v>
      </c>
      <c r="C337" s="16" t="s">
        <v>1624</v>
      </c>
      <c r="D337" s="34" t="s">
        <v>710</v>
      </c>
      <c r="E337" s="34" t="s">
        <v>711</v>
      </c>
      <c r="F337" s="36"/>
      <c r="G337" s="36"/>
      <c r="H337" s="36"/>
      <c r="I337" s="36"/>
      <c r="J337" s="36"/>
      <c r="K337" s="36"/>
      <c r="L337" s="36"/>
      <c r="M337" s="36">
        <v>3.908962926919199</v>
      </c>
      <c r="N337" s="36"/>
      <c r="O337" s="36"/>
      <c r="P337" s="36"/>
      <c r="Q337" s="36"/>
      <c r="R337" s="36"/>
      <c r="S337" s="36"/>
      <c r="T337" s="36"/>
      <c r="U337" s="36"/>
      <c r="V337" s="36">
        <v>4</v>
      </c>
      <c r="W337" s="36"/>
      <c r="X337" s="36"/>
      <c r="Y337" s="93">
        <f>SUM(O337:P337)</f>
        <v>0</v>
      </c>
      <c r="Z337" s="93" t="str">
        <f>IF(OR(AND(Y337&gt;0,Y337&lt;=30),AND(O337&gt;0,O337&lt;=5),AND(P337&gt;0,P337&lt;=5)),"Yes","No")</f>
        <v>No</v>
      </c>
    </row>
    <row r="338" spans="1:26" x14ac:dyDescent="0.25">
      <c r="A338" s="20">
        <v>43318</v>
      </c>
      <c r="B338" s="77">
        <v>43399</v>
      </c>
      <c r="C338" s="16" t="s">
        <v>1603</v>
      </c>
      <c r="D338" s="34" t="s">
        <v>712</v>
      </c>
      <c r="E338" s="34" t="s">
        <v>40</v>
      </c>
      <c r="F338" s="36"/>
      <c r="G338" s="36"/>
      <c r="H338" s="36"/>
      <c r="I338" s="36"/>
      <c r="J338" s="36"/>
      <c r="K338" s="36"/>
      <c r="L338" s="36"/>
      <c r="M338" s="36">
        <v>3.6716590322868599</v>
      </c>
      <c r="N338" s="36"/>
      <c r="O338" s="36"/>
      <c r="P338" s="36"/>
      <c r="Q338" s="36"/>
      <c r="R338" s="36"/>
      <c r="S338" s="36"/>
      <c r="T338" s="36"/>
      <c r="U338" s="36"/>
      <c r="V338" s="36">
        <v>4</v>
      </c>
      <c r="W338" s="36"/>
      <c r="X338" s="36"/>
      <c r="Y338" s="23">
        <f>SUM(O338:P338)</f>
        <v>0</v>
      </c>
      <c r="Z338" s="23" t="str">
        <f>IF(OR(AND(Y338&gt;0,Y338&lt;=30),AND(O338&gt;0,O338&lt;=5),AND(P338&gt;0,P338&lt;=5)),"Yes","No")</f>
        <v>No</v>
      </c>
    </row>
    <row r="339" spans="1:26" x14ac:dyDescent="0.25">
      <c r="A339" s="20">
        <v>43318</v>
      </c>
      <c r="B339" s="77">
        <v>43399</v>
      </c>
      <c r="C339" s="16" t="s">
        <v>1645</v>
      </c>
      <c r="D339" s="34" t="s">
        <v>712</v>
      </c>
      <c r="E339" s="34" t="s">
        <v>40</v>
      </c>
      <c r="F339" s="36"/>
      <c r="G339" s="36"/>
      <c r="H339" s="36"/>
      <c r="I339" s="36"/>
      <c r="J339" s="36"/>
      <c r="K339" s="36"/>
      <c r="L339" s="36"/>
      <c r="M339" s="36">
        <v>4.7020383661889316</v>
      </c>
      <c r="N339" s="36"/>
      <c r="O339" s="36"/>
      <c r="P339" s="36"/>
      <c r="Q339" s="36"/>
      <c r="R339" s="36"/>
      <c r="S339" s="36"/>
      <c r="T339" s="36"/>
      <c r="U339" s="36"/>
      <c r="V339" s="36">
        <v>4</v>
      </c>
      <c r="W339" s="36"/>
      <c r="X339" s="36"/>
      <c r="Y339" s="93">
        <f>SUM(O339:P339)</f>
        <v>0</v>
      </c>
      <c r="Z339" s="93" t="str">
        <f>IF(OR(AND(Y339&gt;0,Y339&lt;=30),AND(O339&gt;0,O339&lt;=5),AND(P339&gt;0,P339&lt;=5)),"Yes","No")</f>
        <v>No</v>
      </c>
    </row>
    <row r="340" spans="1:26" x14ac:dyDescent="0.25">
      <c r="A340" s="20">
        <v>43322</v>
      </c>
      <c r="B340" s="77">
        <v>43397</v>
      </c>
      <c r="C340" s="16" t="s">
        <v>1652</v>
      </c>
      <c r="D340" s="34" t="s">
        <v>754</v>
      </c>
      <c r="E340" s="34" t="s">
        <v>25</v>
      </c>
      <c r="F340" s="36"/>
      <c r="G340" s="36"/>
      <c r="H340" s="36"/>
      <c r="I340" s="36"/>
      <c r="J340" s="36"/>
      <c r="K340" s="36"/>
      <c r="L340" s="36"/>
      <c r="M340" s="36">
        <v>4.7988525317904687</v>
      </c>
      <c r="N340" s="36"/>
      <c r="O340" s="36"/>
      <c r="P340" s="36"/>
      <c r="Q340" s="36"/>
      <c r="R340" s="36"/>
      <c r="S340" s="36"/>
      <c r="T340" s="36"/>
      <c r="U340" s="36"/>
      <c r="V340" s="36">
        <v>4</v>
      </c>
      <c r="W340" s="36"/>
      <c r="X340" s="36"/>
      <c r="Y340" s="93">
        <f>SUM(O340:P340)</f>
        <v>0</v>
      </c>
      <c r="Z340" s="93" t="str">
        <f>IF(OR(AND(Y340&gt;0,Y340&lt;=30),AND(O340&gt;0,O340&lt;=5),AND(P340&gt;0,P340&lt;=5)),"Yes","No")</f>
        <v>No</v>
      </c>
    </row>
    <row r="341" spans="1:26" x14ac:dyDescent="0.25">
      <c r="A341" s="20">
        <v>43327</v>
      </c>
      <c r="B341" s="77">
        <v>43395</v>
      </c>
      <c r="C341" s="16" t="s">
        <v>1694</v>
      </c>
      <c r="D341" s="34" t="s">
        <v>775</v>
      </c>
      <c r="E341" s="34" t="s">
        <v>776</v>
      </c>
      <c r="F341" s="36"/>
      <c r="G341" s="36"/>
      <c r="H341" s="36"/>
      <c r="I341" s="36"/>
      <c r="J341" s="36"/>
      <c r="K341" s="36"/>
      <c r="L341" s="36"/>
      <c r="M341" s="36">
        <v>6.4585239421025307</v>
      </c>
      <c r="N341" s="36"/>
      <c r="O341" s="36"/>
      <c r="P341" s="36"/>
      <c r="Q341" s="36"/>
      <c r="R341" s="36"/>
      <c r="S341" s="36"/>
      <c r="T341" s="36"/>
      <c r="U341" s="36"/>
      <c r="V341" s="36">
        <v>4</v>
      </c>
      <c r="W341" s="36"/>
      <c r="X341" s="36"/>
      <c r="Y341" s="93">
        <f>SUM(O341:P341)</f>
        <v>0</v>
      </c>
      <c r="Z341" s="93" t="str">
        <f>IF(OR(AND(Y341&gt;0,Y341&lt;=30),AND(O341&gt;0,O341&lt;=5),AND(P341&gt;0,P341&lt;=5)),"Yes","No")</f>
        <v>No</v>
      </c>
    </row>
    <row r="342" spans="1:26" x14ac:dyDescent="0.25">
      <c r="A342" s="20">
        <v>43278</v>
      </c>
      <c r="B342" s="77">
        <v>43406</v>
      </c>
      <c r="C342" s="16" t="s">
        <v>1656</v>
      </c>
      <c r="D342" s="34" t="s">
        <v>364</v>
      </c>
      <c r="E342" s="34" t="s">
        <v>365</v>
      </c>
      <c r="F342" s="36"/>
      <c r="G342" s="36"/>
      <c r="H342" s="36"/>
      <c r="I342" s="36"/>
      <c r="J342" s="36"/>
      <c r="K342" s="36"/>
      <c r="L342" s="36"/>
      <c r="M342" s="36">
        <v>2.8951439108173895</v>
      </c>
      <c r="N342" s="36"/>
      <c r="O342" s="36"/>
      <c r="P342" s="36"/>
      <c r="Q342" s="36"/>
      <c r="R342" s="36"/>
      <c r="S342" s="36"/>
      <c r="T342" s="36"/>
      <c r="U342" s="36"/>
      <c r="V342" s="36">
        <v>3</v>
      </c>
      <c r="W342" s="36"/>
      <c r="X342" s="36"/>
      <c r="Y342" s="93">
        <f>SUM(O342:P342)</f>
        <v>0</v>
      </c>
      <c r="Z342" s="93" t="str">
        <f>IF(OR(AND(Y342&gt;0,Y342&lt;=30),AND(O342&gt;0,O342&lt;=5),AND(P342&gt;0,P342&lt;=5)),"Yes","No")</f>
        <v>No</v>
      </c>
    </row>
    <row r="343" spans="1:26" x14ac:dyDescent="0.25">
      <c r="A343" s="20">
        <v>43319</v>
      </c>
      <c r="B343" s="77">
        <v>43396</v>
      </c>
      <c r="C343" s="16" t="s">
        <v>1717</v>
      </c>
      <c r="D343" s="34" t="s">
        <v>719</v>
      </c>
      <c r="E343" s="34" t="s">
        <v>720</v>
      </c>
      <c r="F343" s="36"/>
      <c r="G343" s="36"/>
      <c r="H343" s="36"/>
      <c r="I343" s="36"/>
      <c r="J343" s="36"/>
      <c r="K343" s="36"/>
      <c r="L343" s="36"/>
      <c r="M343" s="36">
        <v>5.0802869436377938</v>
      </c>
      <c r="N343" s="36"/>
      <c r="O343" s="36"/>
      <c r="P343" s="36"/>
      <c r="Q343" s="36"/>
      <c r="R343" s="36"/>
      <c r="S343" s="36"/>
      <c r="T343" s="36"/>
      <c r="U343" s="36"/>
      <c r="V343" s="36">
        <v>3</v>
      </c>
      <c r="W343" s="36"/>
      <c r="X343" s="36"/>
      <c r="Y343" s="93">
        <f>SUM(O343:P343)</f>
        <v>0</v>
      </c>
      <c r="Z343" s="93" t="str">
        <f>IF(OR(AND(Y343&gt;0,Y343&lt;=30),AND(O343&gt;0,O343&lt;=5),AND(P343&gt;0,P343&lt;=5)),"Yes","No")</f>
        <v>No</v>
      </c>
    </row>
    <row r="344" spans="1:26" x14ac:dyDescent="0.25">
      <c r="A344" s="20">
        <v>43328</v>
      </c>
      <c r="B344" s="77">
        <v>43395</v>
      </c>
      <c r="C344" s="16" t="s">
        <v>1597</v>
      </c>
      <c r="D344" s="34" t="s">
        <v>791</v>
      </c>
      <c r="E344" s="34" t="s">
        <v>792</v>
      </c>
      <c r="F344" s="36"/>
      <c r="G344" s="36"/>
      <c r="H344" s="36"/>
      <c r="I344" s="36"/>
      <c r="J344" s="36"/>
      <c r="K344" s="36"/>
      <c r="L344" s="36"/>
      <c r="M344" s="36">
        <v>2.7638442482581627</v>
      </c>
      <c r="N344" s="36"/>
      <c r="O344" s="36"/>
      <c r="P344" s="36"/>
      <c r="Q344" s="36"/>
      <c r="R344" s="36"/>
      <c r="S344" s="36"/>
      <c r="T344" s="36"/>
      <c r="U344" s="36"/>
      <c r="V344" s="36">
        <v>3</v>
      </c>
      <c r="W344" s="36"/>
      <c r="X344" s="36"/>
      <c r="Y344" s="93">
        <f>SUM(O344:P344)</f>
        <v>0</v>
      </c>
      <c r="Z344" s="93" t="str">
        <f>IF(OR(AND(Y344&gt;0,Y344&lt;=30),AND(O344&gt;0,O344&lt;=5),AND(P344&gt;0,P344&lt;=5)),"Yes","No")</f>
        <v>No</v>
      </c>
    </row>
    <row r="345" spans="1:26" x14ac:dyDescent="0.25">
      <c r="A345" s="20">
        <v>43314</v>
      </c>
      <c r="B345" s="77">
        <v>43398</v>
      </c>
      <c r="C345" s="16" t="s">
        <v>1672</v>
      </c>
      <c r="D345" s="34" t="s">
        <v>562</v>
      </c>
      <c r="E345" s="34" t="s">
        <v>563</v>
      </c>
      <c r="F345" s="36"/>
      <c r="G345" s="36"/>
      <c r="H345" s="36"/>
      <c r="I345" s="36"/>
      <c r="J345" s="36"/>
      <c r="K345" s="36"/>
      <c r="L345" s="36"/>
      <c r="M345" s="36">
        <v>2.974851814075798</v>
      </c>
      <c r="N345" s="36"/>
      <c r="O345" s="36"/>
      <c r="P345" s="36"/>
      <c r="Q345" s="36"/>
      <c r="R345" s="36"/>
      <c r="S345" s="36"/>
      <c r="T345" s="36"/>
      <c r="U345" s="36"/>
      <c r="V345" s="36">
        <v>2</v>
      </c>
      <c r="W345" s="36"/>
      <c r="X345" s="36"/>
      <c r="Y345" s="23">
        <f>SUM(O345:P345)</f>
        <v>0</v>
      </c>
      <c r="Z345" s="23" t="str">
        <f>IF(OR(AND(Y345&gt;0,Y345&lt;=30),AND(O345&gt;0,O345&lt;=5),AND(P345&gt;0,P345&lt;=5)),"Yes","No")</f>
        <v>No</v>
      </c>
    </row>
    <row r="346" spans="1:26" x14ac:dyDescent="0.25">
      <c r="A346" s="20">
        <v>43314</v>
      </c>
      <c r="B346" s="77">
        <v>43398</v>
      </c>
      <c r="C346" s="16" t="s">
        <v>1732</v>
      </c>
      <c r="D346" s="34" t="s">
        <v>564</v>
      </c>
      <c r="E346" s="34" t="s">
        <v>565</v>
      </c>
      <c r="F346" s="36"/>
      <c r="G346" s="36"/>
      <c r="H346" s="36"/>
      <c r="I346" s="36"/>
      <c r="J346" s="36"/>
      <c r="K346" s="36"/>
      <c r="L346" s="36"/>
      <c r="M346" s="36">
        <v>3.3457301401959714</v>
      </c>
      <c r="N346" s="36"/>
      <c r="O346" s="36"/>
      <c r="P346" s="36"/>
      <c r="Q346" s="36"/>
      <c r="R346" s="36"/>
      <c r="S346" s="36"/>
      <c r="T346" s="36"/>
      <c r="U346" s="36"/>
      <c r="V346" s="36">
        <v>2</v>
      </c>
      <c r="W346" s="36"/>
      <c r="X346" s="36"/>
      <c r="Y346" s="23">
        <f>SUM(O346:P346)</f>
        <v>0</v>
      </c>
      <c r="Z346" s="23" t="str">
        <f>IF(OR(AND(Y346&gt;0,Y346&lt;=30),AND(O346&gt;0,O346&lt;=5),AND(P346&gt;0,P346&lt;=5)),"Yes","No")</f>
        <v>No</v>
      </c>
    </row>
    <row r="347" spans="1:26" x14ac:dyDescent="0.25">
      <c r="A347" s="20">
        <v>43315</v>
      </c>
      <c r="B347" s="77">
        <v>43397</v>
      </c>
      <c r="C347" s="16" t="s">
        <v>1698</v>
      </c>
      <c r="D347" s="34" t="s">
        <v>560</v>
      </c>
      <c r="E347" s="34" t="s">
        <v>561</v>
      </c>
      <c r="F347" s="36"/>
      <c r="G347" s="36"/>
      <c r="H347" s="36"/>
      <c r="I347" s="36"/>
      <c r="J347" s="36"/>
      <c r="K347" s="36"/>
      <c r="L347" s="36"/>
      <c r="M347" s="36">
        <v>3.0969614101634511</v>
      </c>
      <c r="N347" s="36"/>
      <c r="O347" s="36"/>
      <c r="P347" s="36"/>
      <c r="Q347" s="36"/>
      <c r="R347" s="36"/>
      <c r="S347" s="36"/>
      <c r="T347" s="36"/>
      <c r="U347" s="36"/>
      <c r="V347" s="36">
        <v>2</v>
      </c>
      <c r="W347" s="36"/>
      <c r="X347" s="36"/>
      <c r="Y347" s="93">
        <f>SUM(O347:P347)</f>
        <v>0</v>
      </c>
      <c r="Z347" s="93" t="str">
        <f>IF(OR(AND(Y347&gt;0,Y347&lt;=30),AND(O347&gt;0,O347&lt;=5),AND(P347&gt;0,P347&lt;=5)),"Yes","No")</f>
        <v>No</v>
      </c>
    </row>
    <row r="348" spans="1:26" x14ac:dyDescent="0.25">
      <c r="A348" s="20">
        <v>43315</v>
      </c>
      <c r="B348" s="77">
        <v>43398</v>
      </c>
      <c r="C348" s="16" t="s">
        <v>1694</v>
      </c>
      <c r="D348" s="34" t="s">
        <v>566</v>
      </c>
      <c r="E348" s="34" t="s">
        <v>567</v>
      </c>
      <c r="F348" s="36"/>
      <c r="G348" s="36"/>
      <c r="H348" s="36"/>
      <c r="I348" s="36"/>
      <c r="J348" s="36"/>
      <c r="K348" s="36"/>
      <c r="L348" s="36"/>
      <c r="M348" s="36">
        <v>3.2292619710512653</v>
      </c>
      <c r="N348" s="36"/>
      <c r="O348" s="36"/>
      <c r="P348" s="36"/>
      <c r="Q348" s="36"/>
      <c r="R348" s="36"/>
      <c r="S348" s="36"/>
      <c r="T348" s="36"/>
      <c r="U348" s="36"/>
      <c r="V348" s="36">
        <v>2</v>
      </c>
      <c r="W348" s="36"/>
      <c r="X348" s="36"/>
      <c r="Y348" s="23">
        <f>SUM(O348:P348)</f>
        <v>0</v>
      </c>
      <c r="Z348" s="23" t="str">
        <f>IF(OR(AND(Y348&gt;0,Y348&lt;=30),AND(O348&gt;0,O348&lt;=5),AND(P348&gt;0,P348&lt;=5)),"Yes","No")</f>
        <v>No</v>
      </c>
    </row>
    <row r="349" spans="1:26" x14ac:dyDescent="0.25">
      <c r="A349" s="20">
        <v>43315</v>
      </c>
      <c r="B349" s="77">
        <v>43398</v>
      </c>
      <c r="C349" s="16" t="s">
        <v>1761</v>
      </c>
      <c r="D349" s="34" t="s">
        <v>568</v>
      </c>
      <c r="E349" s="34" t="s">
        <v>569</v>
      </c>
      <c r="F349" s="36"/>
      <c r="G349" s="36"/>
      <c r="H349" s="36"/>
      <c r="I349" s="36"/>
      <c r="J349" s="36"/>
      <c r="K349" s="36"/>
      <c r="L349" s="36"/>
      <c r="M349" s="36">
        <v>2.974851814075798</v>
      </c>
      <c r="N349" s="36"/>
      <c r="O349" s="36"/>
      <c r="P349" s="36"/>
      <c r="Q349" s="36"/>
      <c r="R349" s="36"/>
      <c r="S349" s="36"/>
      <c r="T349" s="36"/>
      <c r="U349" s="36"/>
      <c r="V349" s="36">
        <v>2</v>
      </c>
      <c r="W349" s="36"/>
      <c r="X349" s="36"/>
      <c r="Y349" s="93">
        <f>SUM(O349:P349)</f>
        <v>0</v>
      </c>
      <c r="Z349" s="93" t="str">
        <f>IF(OR(AND(Y349&gt;0,Y349&lt;=30),AND(O349&gt;0,O349&lt;=5),AND(P349&gt;0,P349&lt;=5)),"Yes","No")</f>
        <v>No</v>
      </c>
    </row>
    <row r="350" spans="1:26" x14ac:dyDescent="0.25">
      <c r="A350" s="20">
        <v>43319</v>
      </c>
      <c r="B350" s="77">
        <v>43395</v>
      </c>
      <c r="C350" s="16" t="s">
        <v>1741</v>
      </c>
      <c r="D350" s="34" t="s">
        <v>717</v>
      </c>
      <c r="E350" s="34" t="s">
        <v>718</v>
      </c>
      <c r="F350" s="36"/>
      <c r="G350" s="36"/>
      <c r="H350" s="36"/>
      <c r="I350" s="36"/>
      <c r="J350" s="36"/>
      <c r="K350" s="36"/>
      <c r="L350" s="36"/>
      <c r="M350" s="36">
        <v>3.2245304516797617</v>
      </c>
      <c r="N350" s="36"/>
      <c r="O350" s="36"/>
      <c r="P350" s="36"/>
      <c r="Q350" s="36"/>
      <c r="R350" s="36"/>
      <c r="S350" s="36"/>
      <c r="T350" s="36"/>
      <c r="U350" s="36"/>
      <c r="V350" s="36">
        <v>2</v>
      </c>
      <c r="W350" s="36"/>
      <c r="X350" s="36"/>
      <c r="Y350" s="93">
        <f>SUM(O350:P350)</f>
        <v>0</v>
      </c>
      <c r="Z350" s="93" t="str">
        <f>IF(OR(AND(Y350&gt;0,Y350&lt;=30),AND(O350&gt;0,O350&lt;=5),AND(P350&gt;0,P350&lt;=5)),"Yes","No")</f>
        <v>No</v>
      </c>
    </row>
    <row r="351" spans="1:26" x14ac:dyDescent="0.25">
      <c r="A351" s="20">
        <v>43319</v>
      </c>
      <c r="B351" s="77">
        <v>43397</v>
      </c>
      <c r="C351" s="16" t="s">
        <v>1594</v>
      </c>
      <c r="D351" s="34" t="s">
        <v>723</v>
      </c>
      <c r="E351" s="34" t="s">
        <v>724</v>
      </c>
      <c r="F351" s="36"/>
      <c r="G351" s="36"/>
      <c r="H351" s="36"/>
      <c r="I351" s="36"/>
      <c r="J351" s="36"/>
      <c r="K351" s="36"/>
      <c r="L351" s="36"/>
      <c r="M351" s="36">
        <v>1.8161755126002608</v>
      </c>
      <c r="N351" s="36"/>
      <c r="O351" s="36"/>
      <c r="P351" s="36"/>
      <c r="Q351" s="36"/>
      <c r="R351" s="36"/>
      <c r="S351" s="36"/>
      <c r="T351" s="36"/>
      <c r="U351" s="36"/>
      <c r="V351" s="36">
        <v>2</v>
      </c>
      <c r="W351" s="36"/>
      <c r="X351" s="36"/>
      <c r="Y351" s="23">
        <f>SUM(O351:P351)</f>
        <v>0</v>
      </c>
      <c r="Z351" s="23" t="str">
        <f>IF(OR(AND(Y351&gt;0,Y351&lt;=30),AND(O351&gt;0,O351&lt;=5),AND(P351&gt;0,P351&lt;=5)),"Yes","No")</f>
        <v>No</v>
      </c>
    </row>
    <row r="352" spans="1:26" x14ac:dyDescent="0.25">
      <c r="A352" s="20">
        <v>43320</v>
      </c>
      <c r="B352" s="77">
        <v>43397</v>
      </c>
      <c r="C352" s="16" t="s">
        <v>1672</v>
      </c>
      <c r="D352" s="34" t="s">
        <v>725</v>
      </c>
      <c r="E352" s="34" t="s">
        <v>726</v>
      </c>
      <c r="F352" s="36"/>
      <c r="G352" s="36"/>
      <c r="H352" s="36"/>
      <c r="I352" s="36"/>
      <c r="J352" s="36"/>
      <c r="K352" s="36"/>
      <c r="L352" s="36"/>
      <c r="M352" s="36">
        <v>2.2156249364637453</v>
      </c>
      <c r="N352" s="36"/>
      <c r="O352" s="36"/>
      <c r="P352" s="36"/>
      <c r="Q352" s="36"/>
      <c r="R352" s="36"/>
      <c r="S352" s="36"/>
      <c r="T352" s="36"/>
      <c r="U352" s="36"/>
      <c r="V352" s="36">
        <v>2</v>
      </c>
      <c r="W352" s="36"/>
      <c r="X352" s="36"/>
      <c r="Y352" s="23">
        <f>SUM(O352:P352)</f>
        <v>0</v>
      </c>
      <c r="Z352" s="23" t="str">
        <f>IF(OR(AND(Y352&gt;0,Y352&lt;=30),AND(O352&gt;0,O352&lt;=5),AND(P352&gt;0,P352&lt;=5)),"Yes","No")</f>
        <v>No</v>
      </c>
    </row>
    <row r="353" spans="1:26" x14ac:dyDescent="0.25">
      <c r="A353" s="20">
        <v>43329</v>
      </c>
      <c r="B353" s="77">
        <v>43395</v>
      </c>
      <c r="C353" s="16" t="s">
        <v>1731</v>
      </c>
      <c r="D353" s="34" t="s">
        <v>812</v>
      </c>
      <c r="E353" s="34" t="s">
        <v>813</v>
      </c>
      <c r="F353" s="36"/>
      <c r="G353" s="36"/>
      <c r="H353" s="36"/>
      <c r="I353" s="36"/>
      <c r="J353" s="36"/>
      <c r="K353" s="36"/>
      <c r="L353" s="36"/>
      <c r="M353" s="36">
        <v>3.2245304516797617</v>
      </c>
      <c r="N353" s="36"/>
      <c r="O353" s="36"/>
      <c r="P353" s="36"/>
      <c r="Q353" s="36"/>
      <c r="R353" s="36"/>
      <c r="S353" s="36"/>
      <c r="T353" s="36"/>
      <c r="U353" s="36"/>
      <c r="V353" s="36">
        <v>2</v>
      </c>
      <c r="W353" s="36"/>
      <c r="X353" s="36"/>
      <c r="Y353" s="79">
        <f>SUM(O353:P353)</f>
        <v>0</v>
      </c>
      <c r="Z353" s="79" t="str">
        <f>IF(OR(AND(Y353&gt;0,Y353&lt;=30),AND(O353&gt;0,O353&lt;=5),AND(P353&gt;0,P353&lt;=5)),"Yes","No")</f>
        <v>No</v>
      </c>
    </row>
    <row r="354" spans="1:26" x14ac:dyDescent="0.25">
      <c r="A354" s="20">
        <v>43349</v>
      </c>
      <c r="B354" s="77">
        <v>43396</v>
      </c>
      <c r="C354" s="16" t="s">
        <v>1730</v>
      </c>
      <c r="D354" s="34" t="s">
        <v>1263</v>
      </c>
      <c r="E354" s="34" t="s">
        <v>1264</v>
      </c>
      <c r="F354" s="36"/>
      <c r="G354" s="36"/>
      <c r="H354" s="36"/>
      <c r="I354" s="36"/>
      <c r="J354" s="36"/>
      <c r="K354" s="36"/>
      <c r="L354" s="36"/>
      <c r="M354" s="36">
        <v>3.2245304516797617</v>
      </c>
      <c r="N354" s="36"/>
      <c r="O354" s="36"/>
      <c r="P354" s="36"/>
      <c r="Q354" s="36"/>
      <c r="R354" s="36"/>
      <c r="S354" s="36"/>
      <c r="T354" s="36"/>
      <c r="U354" s="36"/>
      <c r="V354" s="36">
        <v>2</v>
      </c>
      <c r="W354" s="36"/>
      <c r="X354" s="36"/>
      <c r="Y354" s="79">
        <f>SUM(O354:P354)</f>
        <v>0</v>
      </c>
      <c r="Z354" s="79" t="str">
        <f>IF(OR(AND(Y354&gt;0,Y354&lt;=30),AND(O354&gt;0,O354&lt;=5),AND(P354&gt;0,P354&lt;=5)),"Yes","No")</f>
        <v>No</v>
      </c>
    </row>
    <row r="355" spans="1:26" x14ac:dyDescent="0.25">
      <c r="A355" s="20">
        <v>43320</v>
      </c>
      <c r="B355" s="77">
        <v>43396</v>
      </c>
      <c r="C355" s="16" t="s">
        <v>1692</v>
      </c>
      <c r="D355" s="34" t="s">
        <v>721</v>
      </c>
      <c r="E355" s="34" t="s">
        <v>722</v>
      </c>
      <c r="F355" s="36"/>
      <c r="G355" s="36"/>
      <c r="H355" s="36"/>
      <c r="I355" s="36"/>
      <c r="J355" s="36"/>
      <c r="K355" s="36"/>
      <c r="L355" s="36"/>
      <c r="M355" s="36">
        <v>1.2920687514490834</v>
      </c>
      <c r="N355" s="36"/>
      <c r="O355" s="36"/>
      <c r="P355" s="36"/>
      <c r="Q355" s="36"/>
      <c r="R355" s="36"/>
      <c r="S355" s="36"/>
      <c r="T355" s="36"/>
      <c r="U355" s="36"/>
      <c r="V355" s="36">
        <v>1</v>
      </c>
      <c r="W355" s="36"/>
      <c r="X355" s="36"/>
      <c r="Y355" s="93">
        <f>SUM(O355:P355)</f>
        <v>0</v>
      </c>
      <c r="Z355" s="93" t="str">
        <f>IF(OR(AND(Y355&gt;0,Y355&lt;=30),AND(O355&gt;0,O355&lt;=5),AND(P355&gt;0,P355&lt;=5)),"Yes","No")</f>
        <v>No</v>
      </c>
    </row>
    <row r="356" spans="1:26" x14ac:dyDescent="0.25">
      <c r="A356" s="20">
        <v>43321</v>
      </c>
      <c r="B356" s="77">
        <v>43396</v>
      </c>
      <c r="C356" s="16" t="s">
        <v>1671</v>
      </c>
      <c r="D356" s="34" t="s">
        <v>744</v>
      </c>
      <c r="E356" s="34" t="s">
        <v>436</v>
      </c>
      <c r="F356" s="36"/>
      <c r="G356" s="36"/>
      <c r="H356" s="36"/>
      <c r="I356" s="36"/>
      <c r="J356" s="36"/>
      <c r="K356" s="36"/>
      <c r="L356" s="36"/>
      <c r="M356" s="36">
        <v>1.4546692344659504</v>
      </c>
      <c r="N356" s="36"/>
      <c r="O356" s="36"/>
      <c r="P356" s="36"/>
      <c r="Q356" s="36"/>
      <c r="R356" s="36"/>
      <c r="S356" s="36"/>
      <c r="T356" s="36"/>
      <c r="U356" s="36"/>
      <c r="V356" s="36">
        <v>1</v>
      </c>
      <c r="W356" s="36"/>
      <c r="X356" s="36"/>
      <c r="Y356" s="79">
        <f>SUM(O356:P356)</f>
        <v>0</v>
      </c>
      <c r="Z356" s="79" t="str">
        <f>IF(OR(AND(Y356&gt;0,Y356&lt;=30),AND(O356&gt;0,O356&lt;=5),AND(P356&gt;0,P356&lt;=5)),"Yes","No")</f>
        <v>No</v>
      </c>
    </row>
    <row r="357" spans="1:26" x14ac:dyDescent="0.25">
      <c r="A357" s="20">
        <v>43276</v>
      </c>
      <c r="B357" s="77">
        <v>43403</v>
      </c>
      <c r="C357" s="16" t="s">
        <v>1694</v>
      </c>
      <c r="D357" s="34" t="s">
        <v>359</v>
      </c>
      <c r="E357" s="34" t="s">
        <v>25</v>
      </c>
      <c r="F357" s="36"/>
      <c r="G357" s="36"/>
      <c r="H357" s="36"/>
      <c r="I357" s="36"/>
      <c r="J357" s="36"/>
      <c r="K357" s="36"/>
      <c r="L357" s="36"/>
      <c r="M357" s="36"/>
      <c r="N357" s="36">
        <v>234.53777561515193</v>
      </c>
      <c r="O357" s="36"/>
      <c r="P357" s="36"/>
      <c r="Q357" s="36"/>
      <c r="R357" s="36"/>
      <c r="S357" s="36"/>
      <c r="T357" s="36"/>
      <c r="U357" s="36"/>
      <c r="V357" s="36"/>
      <c r="W357" s="36">
        <v>200</v>
      </c>
      <c r="X357" s="36"/>
      <c r="Y357" s="23">
        <f>SUM(O357:P357)</f>
        <v>0</v>
      </c>
      <c r="Z357" s="23" t="str">
        <f>IF(OR(AND(Y357&gt;0,Y357&lt;=30),AND(O357&gt;0,O357&lt;=5),AND(P357&gt;0,P357&lt;=5)),"Yes","No")</f>
        <v>No</v>
      </c>
    </row>
    <row r="358" spans="1:26" x14ac:dyDescent="0.25">
      <c r="A358" s="20">
        <v>43283</v>
      </c>
      <c r="B358" s="77">
        <v>43403</v>
      </c>
      <c r="C358" s="16" t="s">
        <v>1694</v>
      </c>
      <c r="D358" s="34" t="s">
        <v>379</v>
      </c>
      <c r="E358" s="34" t="s">
        <v>89</v>
      </c>
      <c r="F358" s="36"/>
      <c r="G358" s="36"/>
      <c r="H358" s="36"/>
      <c r="I358" s="36"/>
      <c r="J358" s="36"/>
      <c r="K358" s="36"/>
      <c r="L358" s="36"/>
      <c r="M358" s="36"/>
      <c r="N358" s="36">
        <v>193.83760994450577</v>
      </c>
      <c r="O358" s="36"/>
      <c r="P358" s="36"/>
      <c r="Q358" s="36"/>
      <c r="R358" s="36"/>
      <c r="S358" s="36"/>
      <c r="T358" s="36"/>
      <c r="U358" s="36"/>
      <c r="V358" s="36"/>
      <c r="W358" s="36">
        <v>180</v>
      </c>
      <c r="X358" s="36"/>
      <c r="Y358" s="93">
        <f>SUM(O358:P358)</f>
        <v>0</v>
      </c>
      <c r="Z358" s="93" t="str">
        <f>IF(OR(AND(Y358&gt;0,Y358&lt;=30),AND(O358&gt;0,O358&lt;=5),AND(P358&gt;0,P358&lt;=5)),"Yes","No")</f>
        <v>No</v>
      </c>
    </row>
    <row r="359" spans="1:26" x14ac:dyDescent="0.25">
      <c r="A359" s="20">
        <v>43300</v>
      </c>
      <c r="B359" s="77">
        <v>43406</v>
      </c>
      <c r="C359" s="16" t="s">
        <v>1715</v>
      </c>
      <c r="D359" s="34" t="s">
        <v>462</v>
      </c>
      <c r="E359" s="34" t="s">
        <v>51</v>
      </c>
      <c r="F359" s="36"/>
      <c r="G359" s="36"/>
      <c r="H359" s="36"/>
      <c r="I359" s="36"/>
      <c r="J359" s="36"/>
      <c r="K359" s="36"/>
      <c r="L359" s="36"/>
      <c r="M359" s="36"/>
      <c r="N359" s="36">
        <v>172.57852944531118</v>
      </c>
      <c r="O359" s="36"/>
      <c r="P359" s="36"/>
      <c r="Q359" s="36"/>
      <c r="R359" s="36"/>
      <c r="S359" s="36"/>
      <c r="T359" s="36"/>
      <c r="U359" s="36"/>
      <c r="V359" s="36"/>
      <c r="W359" s="36">
        <v>180</v>
      </c>
      <c r="X359" s="36"/>
      <c r="Y359" s="93">
        <f>SUM(O359:P359)</f>
        <v>0</v>
      </c>
      <c r="Z359" s="93" t="str">
        <f>IF(OR(AND(Y359&gt;0,Y359&lt;=30),AND(O359&gt;0,O359&lt;=5),AND(P359&gt;0,P359&lt;=5)),"Yes","No")</f>
        <v>No</v>
      </c>
    </row>
    <row r="360" spans="1:26" x14ac:dyDescent="0.25">
      <c r="A360" s="20">
        <v>43348</v>
      </c>
      <c r="B360" s="77">
        <v>43472</v>
      </c>
      <c r="C360" s="16" t="s">
        <v>1589</v>
      </c>
      <c r="D360" s="34" t="s">
        <v>1251</v>
      </c>
      <c r="E360" s="34" t="s">
        <v>30</v>
      </c>
      <c r="F360" s="36"/>
      <c r="G360" s="36"/>
      <c r="H360" s="36"/>
      <c r="I360" s="36"/>
      <c r="J360" s="36"/>
      <c r="K360" s="36"/>
      <c r="L360" s="36"/>
      <c r="M360" s="36"/>
      <c r="N360" s="36">
        <v>77.376265106585521</v>
      </c>
      <c r="O360" s="36"/>
      <c r="P360" s="36"/>
      <c r="Q360" s="36"/>
      <c r="R360" s="36"/>
      <c r="S360" s="36"/>
      <c r="T360" s="36"/>
      <c r="U360" s="36"/>
      <c r="V360" s="36"/>
      <c r="W360" s="36">
        <v>125</v>
      </c>
      <c r="X360" s="36"/>
      <c r="Y360" s="23">
        <f>SUM(O360:P360)</f>
        <v>0</v>
      </c>
      <c r="Z360" s="23" t="str">
        <f>IF(OR(AND(Y360&gt;0,Y360&lt;=30),AND(O360&gt;0,O360&lt;=5),AND(P360&gt;0,P360&lt;=5)),"Yes","No")</f>
        <v>No</v>
      </c>
    </row>
    <row r="361" spans="1:26" x14ac:dyDescent="0.25">
      <c r="A361" s="20">
        <v>43277</v>
      </c>
      <c r="B361" s="77">
        <v>43403</v>
      </c>
      <c r="C361" s="16" t="s">
        <v>1709</v>
      </c>
      <c r="D361" s="34" t="s">
        <v>360</v>
      </c>
      <c r="E361" s="34" t="s">
        <v>79</v>
      </c>
      <c r="F361" s="36"/>
      <c r="G361" s="36"/>
      <c r="H361" s="36"/>
      <c r="I361" s="36"/>
      <c r="J361" s="36"/>
      <c r="K361" s="36"/>
      <c r="L361" s="36"/>
      <c r="M361" s="36"/>
      <c r="N361" s="36">
        <v>116.23159317613091</v>
      </c>
      <c r="O361" s="36"/>
      <c r="P361" s="36"/>
      <c r="Q361" s="36"/>
      <c r="R361" s="36"/>
      <c r="S361" s="36"/>
      <c r="T361" s="36"/>
      <c r="U361" s="36"/>
      <c r="V361" s="36"/>
      <c r="W361" s="36">
        <v>100</v>
      </c>
      <c r="X361" s="36"/>
      <c r="Y361" s="93">
        <f>SUM(O361:P361)</f>
        <v>0</v>
      </c>
      <c r="Z361" s="93" t="str">
        <f>IF(OR(AND(Y361&gt;0,Y361&lt;=30),AND(O361&gt;0,O361&lt;=5),AND(P361&gt;0,P361&lt;=5)),"Yes","No")</f>
        <v>No</v>
      </c>
    </row>
    <row r="362" spans="1:26" x14ac:dyDescent="0.25">
      <c r="A362" s="20">
        <v>43287</v>
      </c>
      <c r="B362" s="77">
        <v>43403</v>
      </c>
      <c r="C362" s="16" t="s">
        <v>1684</v>
      </c>
      <c r="D362" s="34" t="s">
        <v>393</v>
      </c>
      <c r="E362" s="34" t="s">
        <v>394</v>
      </c>
      <c r="F362" s="36"/>
      <c r="G362" s="36"/>
      <c r="H362" s="36"/>
      <c r="I362" s="36"/>
      <c r="J362" s="36"/>
      <c r="K362" s="36"/>
      <c r="L362" s="36"/>
      <c r="M362" s="36"/>
      <c r="N362" s="36">
        <v>103.00153708734948</v>
      </c>
      <c r="O362" s="36"/>
      <c r="P362" s="36"/>
      <c r="Q362" s="36"/>
      <c r="R362" s="36"/>
      <c r="S362" s="36"/>
      <c r="T362" s="36"/>
      <c r="U362" s="36"/>
      <c r="V362" s="36"/>
      <c r="W362" s="36">
        <v>100</v>
      </c>
      <c r="X362" s="36"/>
      <c r="Y362" s="23">
        <f>SUM(O362:P362)</f>
        <v>0</v>
      </c>
      <c r="Z362" s="23" t="str">
        <f>IF(OR(AND(Y362&gt;0,Y362&lt;=30),AND(O362&gt;0,O362&lt;=5),AND(P362&gt;0,P362&lt;=5)),"Yes","No")</f>
        <v>No</v>
      </c>
    </row>
    <row r="363" spans="1:26" x14ac:dyDescent="0.25">
      <c r="A363" s="20">
        <v>43263</v>
      </c>
      <c r="B363" s="77">
        <v>43406</v>
      </c>
      <c r="C363" s="16" t="s">
        <v>1622</v>
      </c>
      <c r="D363" s="34" t="s">
        <v>288</v>
      </c>
      <c r="E363" s="34" t="s">
        <v>289</v>
      </c>
      <c r="F363" s="36"/>
      <c r="G363" s="36"/>
      <c r="H363" s="36"/>
      <c r="I363" s="36"/>
      <c r="J363" s="36"/>
      <c r="K363" s="36"/>
      <c r="L363" s="36"/>
      <c r="M363" s="36"/>
      <c r="N363" s="36">
        <v>34.202879666000122</v>
      </c>
      <c r="O363" s="36"/>
      <c r="P363" s="36"/>
      <c r="Q363" s="36"/>
      <c r="R363" s="36"/>
      <c r="S363" s="36"/>
      <c r="T363" s="36"/>
      <c r="U363" s="36"/>
      <c r="V363" s="36"/>
      <c r="W363" s="36">
        <v>54</v>
      </c>
      <c r="X363" s="36"/>
      <c r="Y363" s="23">
        <f>SUM(O363:P363)</f>
        <v>0</v>
      </c>
      <c r="Z363" s="23" t="str">
        <f>IF(OR(AND(Y363&gt;0,Y363&lt;=30),AND(O363&gt;0,O363&lt;=5),AND(P363&gt;0,P363&lt;=5)),"Yes","No")</f>
        <v>No</v>
      </c>
    </row>
    <row r="364" spans="1:26" x14ac:dyDescent="0.25">
      <c r="A364" s="20">
        <v>43348</v>
      </c>
      <c r="B364" s="77">
        <v>43402</v>
      </c>
      <c r="C364" s="16" t="s">
        <v>1663</v>
      </c>
      <c r="D364" s="34" t="s">
        <v>1248</v>
      </c>
      <c r="E364" s="34" t="s">
        <v>67</v>
      </c>
      <c r="F364" s="36"/>
      <c r="G364" s="36"/>
      <c r="H364" s="36"/>
      <c r="I364" s="36"/>
      <c r="J364" s="36"/>
      <c r="K364" s="36"/>
      <c r="L364" s="36"/>
      <c r="M364" s="36"/>
      <c r="N364" s="36">
        <v>55.39062341159363</v>
      </c>
      <c r="O364" s="36"/>
      <c r="P364" s="36"/>
      <c r="Q364" s="36"/>
      <c r="R364" s="36"/>
      <c r="S364" s="36"/>
      <c r="T364" s="36"/>
      <c r="U364" s="36"/>
      <c r="V364" s="36"/>
      <c r="W364" s="36">
        <v>50</v>
      </c>
      <c r="X364" s="36"/>
      <c r="Y364" s="23">
        <f>SUM(O364:P364)</f>
        <v>0</v>
      </c>
      <c r="Z364" s="23" t="str">
        <f>IF(OR(AND(Y364&gt;0,Y364&lt;=30),AND(O364&gt;0,O364&lt;=5),AND(P364&gt;0,P364&lt;=5)),"Yes","No")</f>
        <v>No</v>
      </c>
    </row>
    <row r="365" spans="1:26" x14ac:dyDescent="0.25">
      <c r="A365" s="20">
        <v>43280</v>
      </c>
      <c r="B365" s="77">
        <v>43404</v>
      </c>
      <c r="C365" s="16" t="s">
        <v>1731</v>
      </c>
      <c r="D365" s="34" t="s">
        <v>361</v>
      </c>
      <c r="E365" s="34" t="s">
        <v>46</v>
      </c>
      <c r="F365" s="36"/>
      <c r="G365" s="36"/>
      <c r="H365" s="36"/>
      <c r="I365" s="36"/>
      <c r="J365" s="36"/>
      <c r="K365" s="36"/>
      <c r="L365" s="36"/>
      <c r="M365" s="36"/>
      <c r="N365" s="36">
        <v>46.871158820172667</v>
      </c>
      <c r="O365" s="36"/>
      <c r="P365" s="36"/>
      <c r="Q365" s="36"/>
      <c r="R365" s="36"/>
      <c r="S365" s="36"/>
      <c r="T365" s="36"/>
      <c r="U365" s="36"/>
      <c r="V365" s="36"/>
      <c r="W365" s="36">
        <v>40</v>
      </c>
      <c r="X365" s="36"/>
      <c r="Y365" s="93">
        <f>SUM(O365:P365)</f>
        <v>0</v>
      </c>
      <c r="Z365" s="93" t="str">
        <f>IF(OR(AND(Y365&gt;0,Y365&lt;=30),AND(O365&gt;0,O365&lt;=5),AND(P365&gt;0,P365&lt;=5)),"Yes","No")</f>
        <v>No</v>
      </c>
    </row>
    <row r="366" spans="1:26" x14ac:dyDescent="0.25">
      <c r="A366" s="20">
        <v>43280</v>
      </c>
      <c r="B366" s="77">
        <v>43406</v>
      </c>
      <c r="C366" s="16" t="s">
        <v>1616</v>
      </c>
      <c r="D366" s="34" t="s">
        <v>366</v>
      </c>
      <c r="E366" s="34" t="s">
        <v>81</v>
      </c>
      <c r="F366" s="36"/>
      <c r="G366" s="36"/>
      <c r="H366" s="36"/>
      <c r="I366" s="36"/>
      <c r="J366" s="36"/>
      <c r="K366" s="36"/>
      <c r="L366" s="36"/>
      <c r="M366" s="36"/>
      <c r="N366" s="36">
        <v>19.07748610590286</v>
      </c>
      <c r="O366" s="36"/>
      <c r="P366" s="36"/>
      <c r="Q366" s="36"/>
      <c r="R366" s="36"/>
      <c r="S366" s="36"/>
      <c r="T366" s="36"/>
      <c r="U366" s="36"/>
      <c r="V366" s="36"/>
      <c r="W366" s="36">
        <v>24</v>
      </c>
      <c r="X366" s="36"/>
      <c r="Y366" s="93">
        <f>SUM(O366:P366)</f>
        <v>0</v>
      </c>
      <c r="Z366" s="93" t="str">
        <f>IF(OR(AND(Y366&gt;0,Y366&lt;=30),AND(O366&gt;0,O366&lt;=5),AND(P366&gt;0,P366&lt;=5)),"Yes","No")</f>
        <v>No</v>
      </c>
    </row>
    <row r="367" spans="1:26" x14ac:dyDescent="0.25">
      <c r="A367" s="20">
        <v>43300</v>
      </c>
      <c r="B367" s="77">
        <v>43406</v>
      </c>
      <c r="C367" s="16" t="s">
        <v>1702</v>
      </c>
      <c r="D367" s="34" t="s">
        <v>462</v>
      </c>
      <c r="E367" s="34" t="s">
        <v>51</v>
      </c>
      <c r="F367" s="36"/>
      <c r="G367" s="36"/>
      <c r="H367" s="36"/>
      <c r="I367" s="36"/>
      <c r="J367" s="36"/>
      <c r="K367" s="36"/>
      <c r="L367" s="36"/>
      <c r="M367" s="36"/>
      <c r="N367" s="36">
        <v>21.092931376649144</v>
      </c>
      <c r="O367" s="36"/>
      <c r="P367" s="36"/>
      <c r="Q367" s="36"/>
      <c r="R367" s="36"/>
      <c r="S367" s="36"/>
      <c r="T367" s="36"/>
      <c r="U367" s="36"/>
      <c r="V367" s="36"/>
      <c r="W367" s="36">
        <v>22</v>
      </c>
      <c r="X367" s="36"/>
      <c r="Y367" s="23">
        <f>SUM(O367:P367)</f>
        <v>0</v>
      </c>
      <c r="Z367" s="23" t="str">
        <f>IF(OR(AND(Y367&gt;0,Y367&lt;=30),AND(O367&gt;0,O367&lt;=5),AND(P367&gt;0,P367&lt;=5)),"Yes","No")</f>
        <v>No</v>
      </c>
    </row>
    <row r="368" spans="1:26" x14ac:dyDescent="0.25">
      <c r="A368" s="20">
        <v>43300</v>
      </c>
      <c r="B368" s="77">
        <v>43406</v>
      </c>
      <c r="C368" s="16" t="s">
        <v>1663</v>
      </c>
      <c r="D368" s="34" t="s">
        <v>462</v>
      </c>
      <c r="E368" s="34" t="s">
        <v>51</v>
      </c>
      <c r="F368" s="36"/>
      <c r="G368" s="36"/>
      <c r="H368" s="36"/>
      <c r="I368" s="36"/>
      <c r="J368" s="36"/>
      <c r="K368" s="36"/>
      <c r="L368" s="36"/>
      <c r="M368" s="36"/>
      <c r="N368" s="36">
        <v>18.853284880299299</v>
      </c>
      <c r="O368" s="36"/>
      <c r="P368" s="36"/>
      <c r="Q368" s="36"/>
      <c r="R368" s="36"/>
      <c r="S368" s="36"/>
      <c r="T368" s="36"/>
      <c r="U368" s="36"/>
      <c r="V368" s="36"/>
      <c r="W368" s="36">
        <v>20</v>
      </c>
      <c r="X368" s="36"/>
      <c r="Y368" s="93">
        <f>SUM(O368:P368)</f>
        <v>0</v>
      </c>
      <c r="Z368" s="93" t="str">
        <f>IF(OR(AND(Y368&gt;0,Y368&lt;=30),AND(O368&gt;0,O368&lt;=5),AND(P368&gt;0,P368&lt;=5)),"Yes","No")</f>
        <v>No</v>
      </c>
    </row>
    <row r="369" spans="1:26" x14ac:dyDescent="0.25">
      <c r="A369" s="20">
        <v>43300</v>
      </c>
      <c r="B369" s="77">
        <v>43406</v>
      </c>
      <c r="C369" s="16" t="s">
        <v>1648</v>
      </c>
      <c r="D369" s="34" t="s">
        <v>462</v>
      </c>
      <c r="E369" s="34" t="s">
        <v>51</v>
      </c>
      <c r="F369" s="36"/>
      <c r="G369" s="36"/>
      <c r="H369" s="36"/>
      <c r="I369" s="36"/>
      <c r="J369" s="36"/>
      <c r="K369" s="36"/>
      <c r="L369" s="36"/>
      <c r="M369" s="36"/>
      <c r="N369" s="36">
        <v>14.38181709271403</v>
      </c>
      <c r="O369" s="36"/>
      <c r="P369" s="36"/>
      <c r="Q369" s="36"/>
      <c r="R369" s="36"/>
      <c r="S369" s="36"/>
      <c r="T369" s="36"/>
      <c r="U369" s="36"/>
      <c r="V369" s="36"/>
      <c r="W369" s="36">
        <v>18</v>
      </c>
      <c r="X369" s="36"/>
      <c r="Y369" s="79">
        <f>SUM(O369:P369)</f>
        <v>0</v>
      </c>
      <c r="Z369" s="79" t="str">
        <f>IF(OR(AND(Y369&gt;0,Y369&lt;=30),AND(O369&gt;0,O369&lt;=5),AND(P369&gt;0,P369&lt;=5)),"Yes","No")</f>
        <v>No</v>
      </c>
    </row>
    <row r="370" spans="1:26" x14ac:dyDescent="0.25">
      <c r="A370" s="20">
        <v>43350</v>
      </c>
      <c r="B370" s="77">
        <v>43403</v>
      </c>
      <c r="C370" s="16" t="s">
        <v>1583</v>
      </c>
      <c r="D370" s="34" t="s">
        <v>1308</v>
      </c>
      <c r="E370" s="34" t="s">
        <v>26</v>
      </c>
      <c r="F370" s="36"/>
      <c r="G370" s="36"/>
      <c r="H370" s="36"/>
      <c r="I370" s="36"/>
      <c r="J370" s="36"/>
      <c r="K370" s="36"/>
      <c r="L370" s="36"/>
      <c r="M370" s="36"/>
      <c r="N370" s="36">
        <v>5.0319708515941697</v>
      </c>
      <c r="O370" s="36"/>
      <c r="P370" s="36"/>
      <c r="Q370" s="36"/>
      <c r="R370" s="36"/>
      <c r="S370" s="36"/>
      <c r="T370" s="36"/>
      <c r="U370" s="36"/>
      <c r="V370" s="36"/>
      <c r="W370" s="36">
        <v>6</v>
      </c>
      <c r="X370" s="36"/>
      <c r="Y370" s="23">
        <f>SUM(O370:P370)</f>
        <v>0</v>
      </c>
      <c r="Z370" s="23" t="str">
        <f>IF(OR(AND(Y370&gt;0,Y370&lt;=30),AND(O370&gt;0,O370&lt;=5),AND(P370&gt;0,P370&lt;=5)),"Yes","No")</f>
        <v>No</v>
      </c>
    </row>
    <row r="371" spans="1:26" x14ac:dyDescent="0.25">
      <c r="A371" s="20">
        <v>43348</v>
      </c>
      <c r="B371" s="77">
        <v>43402</v>
      </c>
      <c r="C371" s="16" t="s">
        <v>1635</v>
      </c>
      <c r="D371" s="34" t="s">
        <v>1246</v>
      </c>
      <c r="E371" s="34" t="s">
        <v>1247</v>
      </c>
      <c r="F371" s="36"/>
      <c r="G371" s="36"/>
      <c r="H371" s="36"/>
      <c r="I371" s="36"/>
      <c r="J371" s="36"/>
      <c r="K371" s="36"/>
      <c r="L371" s="36"/>
      <c r="M371" s="36"/>
      <c r="N371" s="36">
        <v>1.9544814634595995</v>
      </c>
      <c r="O371" s="36"/>
      <c r="P371" s="36"/>
      <c r="Q371" s="36"/>
      <c r="R371" s="36"/>
      <c r="S371" s="36"/>
      <c r="T371" s="36"/>
      <c r="U371" s="36"/>
      <c r="V371" s="36"/>
      <c r="W371" s="36">
        <v>2</v>
      </c>
      <c r="X371" s="36"/>
      <c r="Y371" s="93">
        <f>SUM(O371:P371)</f>
        <v>0</v>
      </c>
      <c r="Z371" s="93" t="str">
        <f>IF(OR(AND(Y371&gt;0,Y371&lt;=30),AND(O371&gt;0,O371&lt;=5),AND(P371&gt;0,P371&lt;=5)),"Yes","No")</f>
        <v>No</v>
      </c>
    </row>
    <row r="372" spans="1:26" x14ac:dyDescent="0.25">
      <c r="A372" s="20">
        <v>43349</v>
      </c>
      <c r="B372" s="77">
        <v>43402</v>
      </c>
      <c r="C372" s="16" t="s">
        <v>1703</v>
      </c>
      <c r="D372" s="34" t="s">
        <v>1269</v>
      </c>
      <c r="E372" s="34" t="s">
        <v>1270</v>
      </c>
      <c r="F372" s="36"/>
      <c r="G372" s="36"/>
      <c r="H372" s="36"/>
      <c r="I372" s="36"/>
      <c r="J372" s="36"/>
      <c r="K372" s="36"/>
      <c r="L372" s="36"/>
      <c r="M372" s="36"/>
      <c r="N372" s="36">
        <v>3.0969614101634511</v>
      </c>
      <c r="O372" s="36"/>
      <c r="P372" s="36"/>
      <c r="Q372" s="36"/>
      <c r="R372" s="36"/>
      <c r="S372" s="36"/>
      <c r="T372" s="36"/>
      <c r="U372" s="36"/>
      <c r="V372" s="36"/>
      <c r="W372" s="36">
        <v>2</v>
      </c>
      <c r="X372" s="36"/>
      <c r="Y372" s="23">
        <f>SUM(O372:P372)</f>
        <v>0</v>
      </c>
      <c r="Z372" s="23" t="str">
        <f>IF(OR(AND(Y372&gt;0,Y372&lt;=30),AND(O372&gt;0,O372&lt;=5),AND(P372&gt;0,P372&lt;=5)),"Yes","No")</f>
        <v>No</v>
      </c>
    </row>
    <row r="373" spans="1:26" x14ac:dyDescent="0.25">
      <c r="A373" s="20">
        <v>43349</v>
      </c>
      <c r="B373" s="77">
        <v>43402</v>
      </c>
      <c r="C373" s="16" t="s">
        <v>1716</v>
      </c>
      <c r="D373" s="34" t="s">
        <v>1267</v>
      </c>
      <c r="E373" s="34" t="s">
        <v>1268</v>
      </c>
      <c r="F373" s="36"/>
      <c r="G373" s="36"/>
      <c r="H373" s="36"/>
      <c r="I373" s="36"/>
      <c r="J373" s="36"/>
      <c r="K373" s="36"/>
      <c r="L373" s="36"/>
      <c r="M373" s="36"/>
      <c r="N373" s="36">
        <v>3.0969614101634511</v>
      </c>
      <c r="O373" s="36"/>
      <c r="P373" s="36"/>
      <c r="Q373" s="36"/>
      <c r="R373" s="36"/>
      <c r="S373" s="36"/>
      <c r="T373" s="36"/>
      <c r="U373" s="36"/>
      <c r="V373" s="36"/>
      <c r="W373" s="36">
        <v>2</v>
      </c>
      <c r="X373" s="36"/>
      <c r="Y373" s="23">
        <f>SUM(O373:P373)</f>
        <v>0</v>
      </c>
      <c r="Z373" s="23" t="str">
        <f>IF(OR(AND(Y373&gt;0,Y373&lt;=30),AND(O373&gt;0,O373&lt;=5),AND(P373&gt;0,P373&lt;=5)),"Yes","No")</f>
        <v>No</v>
      </c>
    </row>
    <row r="374" spans="1:26" x14ac:dyDescent="0.25">
      <c r="A374" s="20">
        <v>43349</v>
      </c>
      <c r="B374" s="77">
        <v>43403</v>
      </c>
      <c r="C374" s="16" t="s">
        <v>1631</v>
      </c>
      <c r="D374" s="34" t="s">
        <v>1271</v>
      </c>
      <c r="E374" s="34" t="s">
        <v>1272</v>
      </c>
      <c r="F374" s="36"/>
      <c r="G374" s="36"/>
      <c r="H374" s="36"/>
      <c r="I374" s="36"/>
      <c r="J374" s="36"/>
      <c r="K374" s="36"/>
      <c r="L374" s="36"/>
      <c r="M374" s="36"/>
      <c r="N374" s="36">
        <v>2.0793207822615813</v>
      </c>
      <c r="O374" s="36"/>
      <c r="P374" s="36"/>
      <c r="Q374" s="36"/>
      <c r="R374" s="36"/>
      <c r="S374" s="36"/>
      <c r="T374" s="36"/>
      <c r="U374" s="36"/>
      <c r="V374" s="36"/>
      <c r="W374" s="36">
        <v>2</v>
      </c>
      <c r="X374" s="36"/>
      <c r="Y374" s="79">
        <f>SUM(O374:P374)</f>
        <v>0</v>
      </c>
      <c r="Z374" s="79" t="str">
        <f>IF(OR(AND(Y374&gt;0,Y374&lt;=30),AND(O374&gt;0,O374&lt;=5),AND(P374&gt;0,P374&lt;=5)),"Yes","No")</f>
        <v>No</v>
      </c>
    </row>
    <row r="375" spans="1:26" x14ac:dyDescent="0.25">
      <c r="A375" s="20">
        <v>43349</v>
      </c>
      <c r="B375" s="77">
        <v>43402</v>
      </c>
      <c r="C375" s="16" t="s">
        <v>1661</v>
      </c>
      <c r="D375" s="34" t="s">
        <v>1267</v>
      </c>
      <c r="E375" s="34" t="s">
        <v>1268</v>
      </c>
      <c r="F375" s="36"/>
      <c r="G375" s="36"/>
      <c r="H375" s="36"/>
      <c r="I375" s="36"/>
      <c r="J375" s="36"/>
      <c r="K375" s="36"/>
      <c r="L375" s="36"/>
      <c r="M375" s="36"/>
      <c r="N375" s="36">
        <v>1.2203680348193737</v>
      </c>
      <c r="O375" s="36"/>
      <c r="P375" s="36"/>
      <c r="Q375" s="36"/>
      <c r="R375" s="36"/>
      <c r="S375" s="36"/>
      <c r="T375" s="36"/>
      <c r="U375" s="36"/>
      <c r="V375" s="36"/>
      <c r="W375" s="36">
        <v>1</v>
      </c>
      <c r="X375" s="36"/>
      <c r="Y375" s="93">
        <f>SUM(O375:P375)</f>
        <v>0</v>
      </c>
      <c r="Z375" s="93" t="str">
        <f>IF(OR(AND(Y375&gt;0,Y375&lt;=30),AND(O375&gt;0,O375&lt;=5),AND(P375&gt;0,P375&lt;=5)),"Yes","No")</f>
        <v>No</v>
      </c>
    </row>
    <row r="376" spans="1:26" x14ac:dyDescent="0.25">
      <c r="A376" s="20"/>
      <c r="B376" s="77"/>
      <c r="C376" s="16"/>
      <c r="D376" s="34"/>
      <c r="E376" s="34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23">
        <f>SUM(O376:P376)</f>
        <v>0</v>
      </c>
      <c r="Z376" s="23" t="str">
        <f>IF(OR(AND(Y376&gt;0,Y376&lt;=30),AND(O376&gt;0,O376&lt;=5),AND(P376&gt;0,P376&lt;=5)),"Yes","No")</f>
        <v>No</v>
      </c>
    </row>
    <row r="377" spans="1:26" x14ac:dyDescent="0.25">
      <c r="A377" s="20"/>
      <c r="B377" s="77"/>
      <c r="C377" s="16"/>
      <c r="D377" s="34"/>
      <c r="E377" s="34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79">
        <f>SUM(O377:P377)</f>
        <v>0</v>
      </c>
      <c r="Z377" s="79" t="str">
        <f>IF(OR(AND(Y377&gt;0,Y377&lt;=30),AND(O377&gt;0,O377&lt;=5),AND(P377&gt;0,P377&lt;=5)),"Yes","No")</f>
        <v>No</v>
      </c>
    </row>
    <row r="378" spans="1:26" x14ac:dyDescent="0.25">
      <c r="A378" s="20"/>
      <c r="B378" s="77"/>
      <c r="C378" s="16"/>
      <c r="D378" s="34"/>
      <c r="E378" s="34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79">
        <f>SUM(O378:P378)</f>
        <v>0</v>
      </c>
      <c r="Z378" s="79" t="str">
        <f>IF(OR(AND(Y378&gt;0,Y378&lt;=30),AND(O378&gt;0,O378&lt;=5),AND(P378&gt;0,P378&lt;=5)),"Yes","No")</f>
        <v>No</v>
      </c>
    </row>
    <row r="379" spans="1:26" x14ac:dyDescent="0.25">
      <c r="A379" s="20"/>
      <c r="B379" s="77"/>
      <c r="C379" s="16"/>
      <c r="D379" s="34"/>
      <c r="E379" s="34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23">
        <f>SUM(O379:P379)</f>
        <v>0</v>
      </c>
      <c r="Z379" s="23" t="str">
        <f>IF(OR(AND(Y379&gt;0,Y379&lt;=30),AND(O379&gt;0,O379&lt;=5),AND(P379&gt;0,P379&lt;=5)),"Yes","No")</f>
        <v>No</v>
      </c>
    </row>
    <row r="380" spans="1:26" x14ac:dyDescent="0.25">
      <c r="A380" s="20"/>
      <c r="B380" s="77"/>
      <c r="C380" s="16"/>
      <c r="D380" s="34"/>
      <c r="E380" s="34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23">
        <f>SUM(O380:P380)</f>
        <v>0</v>
      </c>
      <c r="Z380" s="23" t="str">
        <f>IF(OR(AND(Y380&gt;0,Y380&lt;=30),AND(O380&gt;0,O380&lt;=5),AND(P380&gt;0,P380&lt;=5)),"Yes","No")</f>
        <v>No</v>
      </c>
    </row>
    <row r="381" spans="1:26" x14ac:dyDescent="0.25">
      <c r="A381" s="20"/>
      <c r="B381" s="77"/>
      <c r="C381" s="16"/>
      <c r="D381" s="34"/>
      <c r="E381" s="34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23">
        <f>SUM(O381:P381)</f>
        <v>0</v>
      </c>
      <c r="Z381" s="23" t="str">
        <f>IF(OR(AND(Y381&gt;0,Y381&lt;=30),AND(O381&gt;0,O381&lt;=5),AND(P381&gt;0,P381&lt;=5)),"Yes","No")</f>
        <v>No</v>
      </c>
    </row>
    <row r="382" spans="1:26" x14ac:dyDescent="0.25">
      <c r="A382" s="20"/>
      <c r="B382" s="77"/>
      <c r="C382" s="16"/>
      <c r="D382" s="34"/>
      <c r="E382" s="34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23">
        <f>SUM(O382:P382)</f>
        <v>0</v>
      </c>
      <c r="Z382" s="23" t="str">
        <f>IF(OR(AND(Y382&gt;0,Y382&lt;=30),AND(O382&gt;0,O382&lt;=5),AND(P382&gt;0,P382&lt;=5)),"Yes","No")</f>
        <v>No</v>
      </c>
    </row>
    <row r="383" spans="1:26" x14ac:dyDescent="0.25">
      <c r="A383" s="20"/>
      <c r="B383" s="77"/>
      <c r="C383" s="16"/>
      <c r="D383" s="34"/>
      <c r="E383" s="34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23">
        <f>SUM(O383:P383)</f>
        <v>0</v>
      </c>
      <c r="Z383" s="23" t="str">
        <f>IF(OR(AND(Y383&gt;0,Y383&lt;=30),AND(O383&gt;0,O383&lt;=5),AND(P383&gt;0,P383&lt;=5)),"Yes","No")</f>
        <v>No</v>
      </c>
    </row>
    <row r="384" spans="1:26" x14ac:dyDescent="0.25">
      <c r="A384" s="20"/>
      <c r="B384" s="77"/>
      <c r="C384" s="16"/>
      <c r="D384" s="34"/>
      <c r="E384" s="34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23">
        <f>SUM(O384:P384)</f>
        <v>0</v>
      </c>
      <c r="Z384" s="23" t="str">
        <f>IF(OR(AND(Y384&gt;0,Y384&lt;=30),AND(O384&gt;0,O384&lt;=5),AND(P384&gt;0,P384&lt;=5)),"Yes","No")</f>
        <v>No</v>
      </c>
    </row>
    <row r="385" spans="1:28" x14ac:dyDescent="0.25">
      <c r="A385" s="20"/>
      <c r="B385" s="77"/>
      <c r="C385" s="16"/>
      <c r="D385" s="34"/>
      <c r="E385" s="34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23">
        <f>SUM(O385:P385)</f>
        <v>0</v>
      </c>
      <c r="Z385" s="23" t="str">
        <f>IF(OR(AND(Y385&gt;0,Y385&lt;=30),AND(O385&gt;0,O385&lt;=5),AND(P385&gt;0,P385&lt;=5)),"Yes","No")</f>
        <v>No</v>
      </c>
    </row>
    <row r="386" spans="1:28" x14ac:dyDescent="0.25">
      <c r="A386" s="20"/>
      <c r="B386" s="77"/>
      <c r="C386" s="16"/>
      <c r="D386" s="34"/>
      <c r="E386" s="34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23">
        <f>SUM(O386:P386)</f>
        <v>0</v>
      </c>
      <c r="Z386" s="23" t="str">
        <f>IF(OR(AND(Y386&gt;0,Y386&lt;=30),AND(O386&gt;0,O386&lt;=5),AND(P386&gt;0,P386&lt;=5)),"Yes","No")</f>
        <v>No</v>
      </c>
    </row>
    <row r="387" spans="1:28" x14ac:dyDescent="0.25">
      <c r="A387" s="20"/>
      <c r="B387" s="77"/>
      <c r="C387" s="16"/>
      <c r="D387" s="34"/>
      <c r="E387" s="34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23">
        <f>SUM(O387:P387)</f>
        <v>0</v>
      </c>
      <c r="Z387" s="23" t="str">
        <f>IF(OR(AND(Y387&gt;0,Y387&lt;=30),AND(O387&gt;0,O387&lt;=5),AND(P387&gt;0,P387&lt;=5)),"Yes","No")</f>
        <v>No</v>
      </c>
    </row>
    <row r="388" spans="1:28" x14ac:dyDescent="0.25">
      <c r="A388" s="20"/>
      <c r="B388" s="77"/>
      <c r="C388" s="16"/>
      <c r="D388" s="34"/>
      <c r="E388" s="34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23">
        <f>SUM(O388:P388)</f>
        <v>0</v>
      </c>
      <c r="Z388" s="23" t="str">
        <f>IF(OR(AND(Y388&gt;0,Y388&lt;=30),AND(O388&gt;0,O388&lt;=5),AND(P388&gt;0,P388&lt;=5)),"Yes","No")</f>
        <v>No</v>
      </c>
    </row>
    <row r="389" spans="1:28" x14ac:dyDescent="0.25">
      <c r="A389" s="20"/>
      <c r="B389" s="77"/>
      <c r="C389" s="16"/>
      <c r="D389" s="34"/>
      <c r="E389" s="34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24"/>
      <c r="Z389" s="24"/>
    </row>
    <row r="390" spans="1:28" x14ac:dyDescent="0.25">
      <c r="A390" s="20"/>
      <c r="B390" s="77"/>
      <c r="C390" s="16"/>
      <c r="D390" s="34"/>
      <c r="E390" s="34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spans="1:28" x14ac:dyDescent="0.25">
      <c r="A391" s="20"/>
      <c r="B391" s="77"/>
      <c r="C391" s="16"/>
      <c r="D391" s="34"/>
      <c r="E391" s="34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24"/>
      <c r="Z391" s="24"/>
    </row>
    <row r="392" spans="1:28" x14ac:dyDescent="0.25">
      <c r="A392" s="20"/>
      <c r="B392" s="77"/>
      <c r="C392" s="16"/>
      <c r="D392" s="34"/>
      <c r="E392" s="34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24"/>
      <c r="Z392" s="24"/>
    </row>
    <row r="393" spans="1:28" x14ac:dyDescent="0.25">
      <c r="A393" s="20"/>
      <c r="B393" s="77"/>
      <c r="C393" s="16"/>
      <c r="D393" s="34"/>
      <c r="E393" s="34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spans="1:28" x14ac:dyDescent="0.25">
      <c r="A394" s="20"/>
      <c r="B394" s="77"/>
      <c r="C394" s="16"/>
      <c r="D394" s="34"/>
      <c r="E394" s="34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24"/>
      <c r="Z394" s="24"/>
    </row>
    <row r="395" spans="1:28" x14ac:dyDescent="0.25">
      <c r="A395" s="20"/>
      <c r="B395" s="77"/>
      <c r="C395" s="16"/>
      <c r="D395" s="34"/>
      <c r="E395" s="34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24"/>
      <c r="Z395" s="24"/>
    </row>
    <row r="396" spans="1:28" x14ac:dyDescent="0.25">
      <c r="A396" s="20"/>
      <c r="B396" s="77"/>
      <c r="C396" s="16"/>
      <c r="D396" s="34"/>
      <c r="E396" s="34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24"/>
      <c r="Z396" s="24"/>
    </row>
    <row r="397" spans="1:28" x14ac:dyDescent="0.25">
      <c r="A397" s="20"/>
      <c r="B397" s="77"/>
      <c r="C397" s="16"/>
      <c r="D397" s="34"/>
      <c r="E397" s="34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24"/>
      <c r="Z397" s="24"/>
    </row>
    <row r="398" spans="1:28" x14ac:dyDescent="0.25">
      <c r="A398" s="20"/>
      <c r="B398" s="77"/>
      <c r="C398" s="16"/>
      <c r="D398" s="34"/>
      <c r="E398" s="34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24"/>
      <c r="Z398" s="24"/>
    </row>
    <row r="399" spans="1:28" x14ac:dyDescent="0.25">
      <c r="A399" s="20"/>
      <c r="B399" s="77"/>
      <c r="C399" s="16"/>
      <c r="D399" s="34"/>
      <c r="E399" s="34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24"/>
      <c r="Z399" s="24"/>
    </row>
    <row r="400" spans="1:28" x14ac:dyDescent="0.25">
      <c r="A400" s="20"/>
      <c r="B400" s="77"/>
      <c r="C400" s="16"/>
      <c r="D400" s="34"/>
      <c r="E400" s="34"/>
      <c r="F400" s="36"/>
      <c r="G400" s="36"/>
      <c r="H400" s="36"/>
      <c r="I400" s="36"/>
      <c r="J400" s="36"/>
      <c r="K400" s="36"/>
      <c r="L400" s="36"/>
      <c r="M400" s="36"/>
      <c r="N400" s="36"/>
      <c r="O400" s="36">
        <f>SUM(O3:O399)</f>
        <v>11081</v>
      </c>
      <c r="P400" s="36">
        <f t="shared" ref="P400:Y400" si="14">SUM(P3:P399)</f>
        <v>5542</v>
      </c>
      <c r="Q400" s="36">
        <f t="shared" si="14"/>
        <v>6364</v>
      </c>
      <c r="R400" s="36">
        <f t="shared" si="14"/>
        <v>6385</v>
      </c>
      <c r="S400" s="36">
        <f t="shared" si="14"/>
        <v>6362</v>
      </c>
      <c r="T400" s="36">
        <f t="shared" si="14"/>
        <v>6362</v>
      </c>
      <c r="U400" s="36">
        <f t="shared" si="14"/>
        <v>6442</v>
      </c>
      <c r="V400" s="36">
        <f t="shared" si="14"/>
        <v>6354</v>
      </c>
      <c r="W400" s="36">
        <f t="shared" si="14"/>
        <v>6494</v>
      </c>
      <c r="X400" s="36">
        <f t="shared" si="14"/>
        <v>1597</v>
      </c>
      <c r="Y400" s="36">
        <f t="shared" si="14"/>
        <v>16623</v>
      </c>
      <c r="Z400" s="12"/>
      <c r="AA400" s="12"/>
      <c r="AB400" s="12"/>
    </row>
    <row r="401" spans="1:26" x14ac:dyDescent="0.25">
      <c r="A401" s="20"/>
      <c r="B401" s="77"/>
      <c r="C401" s="16"/>
      <c r="D401" s="34"/>
      <c r="E401" s="34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24"/>
      <c r="Z401" s="24"/>
    </row>
    <row r="402" spans="1:26" x14ac:dyDescent="0.25">
      <c r="A402" s="20"/>
      <c r="B402" s="11"/>
      <c r="C402" s="16"/>
      <c r="D402" s="24"/>
      <c r="E402" s="24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24"/>
      <c r="Z402" s="24"/>
    </row>
    <row r="403" spans="1:26" x14ac:dyDescent="0.25">
      <c r="A403" s="20"/>
      <c r="B403" s="11"/>
      <c r="C403" s="16"/>
      <c r="D403" s="24"/>
      <c r="E403" s="24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24"/>
      <c r="Z403" s="24"/>
    </row>
    <row r="404" spans="1:26" x14ac:dyDescent="0.25">
      <c r="A404" s="20"/>
      <c r="B404" s="11"/>
      <c r="C404" s="16"/>
      <c r="D404" s="24"/>
      <c r="E404" s="24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24"/>
      <c r="Z404" s="24"/>
    </row>
    <row r="405" spans="1:26" x14ac:dyDescent="0.25">
      <c r="A405" s="20"/>
      <c r="B405" s="11"/>
      <c r="C405" s="16"/>
      <c r="D405" s="24"/>
      <c r="E405" s="24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24"/>
      <c r="Z405" s="24"/>
    </row>
    <row r="406" spans="1:26" x14ac:dyDescent="0.25">
      <c r="A406" s="20"/>
      <c r="B406" s="11"/>
      <c r="C406" s="16"/>
      <c r="D406" s="24"/>
      <c r="E406" s="24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24"/>
      <c r="Z406" s="24"/>
    </row>
    <row r="407" spans="1:26" x14ac:dyDescent="0.25">
      <c r="A407" s="20"/>
      <c r="B407" s="11"/>
      <c r="C407" s="16"/>
      <c r="D407" s="24"/>
      <c r="E407" s="24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Y407" s="24"/>
      <c r="Z407" s="24"/>
    </row>
    <row r="408" spans="1:26" x14ac:dyDescent="0.25">
      <c r="A408" s="20"/>
      <c r="B408" s="11"/>
      <c r="C408" s="16"/>
      <c r="D408" s="24"/>
      <c r="E408" s="24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Y408" s="24"/>
      <c r="Z408" s="24"/>
    </row>
    <row r="409" spans="1:26" x14ac:dyDescent="0.25">
      <c r="A409" s="20"/>
      <c r="B409" s="11"/>
      <c r="C409" s="16"/>
      <c r="D409" s="24"/>
      <c r="E409" s="24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Y409" s="24"/>
      <c r="Z409" s="24"/>
    </row>
    <row r="410" spans="1:26" x14ac:dyDescent="0.25">
      <c r="A410" s="20"/>
      <c r="B410" s="11"/>
      <c r="C410" s="16"/>
      <c r="D410" s="24"/>
      <c r="E410" s="24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Y410" s="24"/>
      <c r="Z410" s="24"/>
    </row>
    <row r="411" spans="1:26" x14ac:dyDescent="0.25">
      <c r="A411" s="20"/>
      <c r="B411" s="11"/>
      <c r="C411" s="16"/>
      <c r="D411" s="24"/>
      <c r="E411" s="24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Y411" s="24"/>
      <c r="Z411" s="24"/>
    </row>
    <row r="412" spans="1:26" x14ac:dyDescent="0.25">
      <c r="A412" s="20"/>
      <c r="B412" s="11"/>
      <c r="C412" s="16"/>
      <c r="D412" s="24"/>
      <c r="E412" s="24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Y412" s="24"/>
      <c r="Z412" s="24"/>
    </row>
    <row r="413" spans="1:26" x14ac:dyDescent="0.25">
      <c r="A413" s="20"/>
      <c r="B413" s="11"/>
      <c r="C413" s="16"/>
      <c r="D413" s="24"/>
      <c r="E413" s="24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Y413" s="24"/>
      <c r="Z413" s="24"/>
    </row>
    <row r="414" spans="1:26" x14ac:dyDescent="0.25">
      <c r="A414" s="20"/>
      <c r="B414" s="11"/>
      <c r="C414" s="16"/>
      <c r="D414" s="24"/>
      <c r="E414" s="24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Y414" s="24"/>
      <c r="Z414" s="24"/>
    </row>
    <row r="415" spans="1:26" x14ac:dyDescent="0.25">
      <c r="A415" s="20"/>
      <c r="B415" s="11"/>
      <c r="C415" s="16"/>
      <c r="D415" s="24"/>
      <c r="E415" s="24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Y415" s="24"/>
      <c r="Z415" s="24"/>
    </row>
    <row r="416" spans="1:26" x14ac:dyDescent="0.25">
      <c r="A416" s="20"/>
      <c r="B416" s="11"/>
      <c r="C416" s="16"/>
      <c r="D416" s="24"/>
      <c r="E416" s="24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Y416" s="24"/>
      <c r="Z416" s="24"/>
    </row>
    <row r="417" spans="1:26" x14ac:dyDescent="0.25">
      <c r="A417" s="20"/>
      <c r="B417" s="11"/>
      <c r="C417" s="16"/>
      <c r="D417" s="24"/>
      <c r="E417" s="24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Y417" s="24"/>
      <c r="Z417" s="24"/>
    </row>
    <row r="418" spans="1:26" x14ac:dyDescent="0.25">
      <c r="A418" s="20"/>
      <c r="B418" s="11"/>
      <c r="C418" s="16"/>
      <c r="D418" s="24"/>
      <c r="E418" s="24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Y418" s="24"/>
      <c r="Z418" s="24"/>
    </row>
    <row r="419" spans="1:26" x14ac:dyDescent="0.25">
      <c r="A419" s="20"/>
      <c r="B419" s="11"/>
      <c r="C419" s="16"/>
      <c r="D419" s="24"/>
      <c r="E419" s="24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Y419" s="24"/>
      <c r="Z419" s="24"/>
    </row>
    <row r="420" spans="1:26" x14ac:dyDescent="0.25">
      <c r="A420" s="20"/>
      <c r="B420" s="11"/>
      <c r="C420" s="16"/>
      <c r="D420" s="24"/>
      <c r="E420" s="24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Y420" s="24"/>
      <c r="Z420" s="24"/>
    </row>
    <row r="421" spans="1:26" x14ac:dyDescent="0.25">
      <c r="A421" s="20"/>
      <c r="B421" s="11"/>
      <c r="C421" s="16"/>
      <c r="D421" s="24"/>
      <c r="E421" s="24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Y421" s="24"/>
      <c r="Z421" s="24"/>
    </row>
    <row r="422" spans="1:26" x14ac:dyDescent="0.25">
      <c r="A422" s="20"/>
      <c r="B422" s="11"/>
      <c r="C422" s="16"/>
      <c r="D422" s="24"/>
      <c r="E422" s="24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Y422" s="24"/>
      <c r="Z422" s="24"/>
    </row>
    <row r="423" spans="1:26" x14ac:dyDescent="0.25">
      <c r="A423" s="20"/>
      <c r="B423" s="11"/>
      <c r="C423" s="16"/>
      <c r="D423" s="24"/>
      <c r="E423" s="24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Y423" s="24"/>
      <c r="Z423" s="24"/>
    </row>
    <row r="424" spans="1:26" x14ac:dyDescent="0.25">
      <c r="A424" s="20"/>
      <c r="B424" s="11"/>
      <c r="C424" s="16"/>
      <c r="D424" s="24"/>
      <c r="E424" s="24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Y424" s="24"/>
      <c r="Z424" s="24"/>
    </row>
    <row r="425" spans="1:26" x14ac:dyDescent="0.25">
      <c r="A425" s="20"/>
      <c r="B425" s="11"/>
      <c r="C425" s="16"/>
      <c r="D425" s="24"/>
      <c r="E425" s="24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Y425" s="24"/>
      <c r="Z425" s="24"/>
    </row>
    <row r="426" spans="1:26" x14ac:dyDescent="0.25">
      <c r="A426" s="20"/>
      <c r="B426" s="11"/>
      <c r="C426" s="16"/>
      <c r="D426" s="24"/>
      <c r="E426" s="24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Y426" s="24"/>
      <c r="Z426" s="24"/>
    </row>
    <row r="427" spans="1:26" x14ac:dyDescent="0.25">
      <c r="A427" s="20"/>
      <c r="B427" s="11"/>
      <c r="C427" s="16"/>
      <c r="D427" s="24"/>
      <c r="E427" s="24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Y427" s="24"/>
      <c r="Z427" s="24"/>
    </row>
    <row r="428" spans="1:26" x14ac:dyDescent="0.25">
      <c r="A428" s="20"/>
      <c r="B428" s="11"/>
      <c r="C428" s="16"/>
      <c r="D428" s="24"/>
      <c r="E428" s="24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Y428" s="24"/>
      <c r="Z428" s="24"/>
    </row>
    <row r="429" spans="1:26" x14ac:dyDescent="0.25">
      <c r="A429" s="20"/>
      <c r="B429" s="11"/>
      <c r="C429" s="16"/>
      <c r="D429" s="24"/>
      <c r="E429" s="24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Y429" s="24"/>
      <c r="Z429" s="24"/>
    </row>
    <row r="430" spans="1:26" x14ac:dyDescent="0.25">
      <c r="A430" s="20"/>
      <c r="B430" s="11"/>
      <c r="C430" s="16"/>
      <c r="D430" s="24"/>
      <c r="E430" s="24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Y430" s="24"/>
      <c r="Z430" s="24"/>
    </row>
    <row r="431" spans="1:26" x14ac:dyDescent="0.25">
      <c r="A431" s="20"/>
      <c r="B431" s="11"/>
      <c r="C431" s="16"/>
      <c r="D431" s="24"/>
      <c r="E431" s="24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Y431" s="24"/>
      <c r="Z431" s="24"/>
    </row>
    <row r="432" spans="1:26" x14ac:dyDescent="0.25">
      <c r="A432" s="20"/>
      <c r="B432" s="11"/>
      <c r="C432" s="16"/>
      <c r="D432" s="24"/>
      <c r="E432" s="24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Y432" s="24"/>
      <c r="Z432" s="24"/>
    </row>
    <row r="433" spans="1:26" x14ac:dyDescent="0.25">
      <c r="A433" s="20"/>
      <c r="B433" s="11"/>
      <c r="C433" s="16"/>
      <c r="D433" s="24"/>
      <c r="E433" s="24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Y433" s="24"/>
      <c r="Z433" s="24"/>
    </row>
    <row r="434" spans="1:26" x14ac:dyDescent="0.25">
      <c r="A434" s="20"/>
      <c r="B434" s="11"/>
      <c r="C434" s="16"/>
      <c r="D434" s="24"/>
      <c r="E434" s="24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Y434" s="24"/>
      <c r="Z434" s="24"/>
    </row>
    <row r="435" spans="1:26" x14ac:dyDescent="0.25">
      <c r="A435" s="20"/>
      <c r="B435" s="11"/>
      <c r="C435" s="16"/>
      <c r="D435" s="24"/>
      <c r="E435" s="24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Y435" s="24"/>
      <c r="Z435" s="24"/>
    </row>
    <row r="436" spans="1:26" x14ac:dyDescent="0.25">
      <c r="A436" s="20"/>
      <c r="B436" s="11"/>
      <c r="C436" s="16"/>
      <c r="D436" s="24"/>
      <c r="E436" s="24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Y436" s="24"/>
      <c r="Z436" s="24"/>
    </row>
    <row r="437" spans="1:26" x14ac:dyDescent="0.25">
      <c r="A437" s="20"/>
      <c r="B437" s="11"/>
      <c r="C437" s="16"/>
      <c r="D437" s="24"/>
      <c r="E437" s="24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Y437" s="24"/>
      <c r="Z437" s="24"/>
    </row>
    <row r="438" spans="1:26" x14ac:dyDescent="0.25">
      <c r="A438" s="20"/>
      <c r="B438" s="11"/>
      <c r="C438" s="16"/>
      <c r="D438" s="24"/>
      <c r="E438" s="24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Y438" s="24"/>
      <c r="Z438" s="24"/>
    </row>
    <row r="439" spans="1:26" x14ac:dyDescent="0.25">
      <c r="A439" s="20"/>
      <c r="B439" s="11"/>
      <c r="C439" s="16"/>
      <c r="D439" s="24"/>
      <c r="E439" s="24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Y439" s="24"/>
      <c r="Z439" s="24"/>
    </row>
    <row r="440" spans="1:26" x14ac:dyDescent="0.25">
      <c r="A440" s="20"/>
      <c r="B440" s="11"/>
      <c r="C440" s="16"/>
      <c r="D440" s="24"/>
      <c r="E440" s="24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Y440" s="24"/>
      <c r="Z440" s="24"/>
    </row>
    <row r="441" spans="1:26" x14ac:dyDescent="0.25">
      <c r="A441" s="20"/>
      <c r="B441" s="11"/>
      <c r="C441" s="16"/>
      <c r="D441" s="24"/>
      <c r="E441" s="24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Y441" s="24"/>
      <c r="Z441" s="24"/>
    </row>
    <row r="442" spans="1:26" x14ac:dyDescent="0.25">
      <c r="A442" s="20"/>
      <c r="B442" s="11"/>
      <c r="C442" s="16"/>
      <c r="D442" s="24"/>
      <c r="E442" s="24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Y442" s="24"/>
      <c r="Z442" s="24"/>
    </row>
    <row r="443" spans="1:26" x14ac:dyDescent="0.25">
      <c r="A443" s="20"/>
      <c r="B443" s="11"/>
      <c r="C443" s="16"/>
      <c r="D443" s="24"/>
      <c r="E443" s="24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Y443" s="24"/>
      <c r="Z443" s="24"/>
    </row>
    <row r="444" spans="1:26" x14ac:dyDescent="0.25">
      <c r="A444" s="20"/>
      <c r="B444" s="11"/>
      <c r="C444" s="16"/>
      <c r="D444" s="24"/>
      <c r="E444" s="24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Y444" s="24"/>
      <c r="Z444" s="24"/>
    </row>
    <row r="445" spans="1:26" x14ac:dyDescent="0.25">
      <c r="A445" s="20"/>
      <c r="B445" s="11"/>
      <c r="C445" s="16"/>
      <c r="D445" s="24"/>
      <c r="E445" s="24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Y445" s="24"/>
      <c r="Z445" s="24"/>
    </row>
    <row r="446" spans="1:26" x14ac:dyDescent="0.25">
      <c r="A446" s="20"/>
      <c r="B446" s="11"/>
      <c r="C446" s="16"/>
      <c r="D446" s="24"/>
      <c r="E446" s="24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Y446" s="24"/>
      <c r="Z446" s="24"/>
    </row>
    <row r="447" spans="1:26" x14ac:dyDescent="0.25">
      <c r="A447" s="20"/>
      <c r="B447" s="11"/>
      <c r="C447" s="16"/>
      <c r="D447" s="24"/>
      <c r="E447" s="24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Y447" s="24"/>
      <c r="Z447" s="24"/>
    </row>
    <row r="448" spans="1:26" x14ac:dyDescent="0.25">
      <c r="A448" s="20"/>
      <c r="B448" s="11"/>
      <c r="C448" s="16"/>
      <c r="D448" s="24"/>
      <c r="E448" s="24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Y448" s="24"/>
      <c r="Z448" s="24"/>
    </row>
    <row r="449" spans="1:26" x14ac:dyDescent="0.25">
      <c r="A449" s="20"/>
      <c r="B449" s="11"/>
      <c r="C449" s="16"/>
      <c r="D449" s="24"/>
      <c r="E449" s="24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Y449" s="24"/>
      <c r="Z449" s="24"/>
    </row>
    <row r="450" spans="1:26" x14ac:dyDescent="0.25">
      <c r="A450" s="20"/>
      <c r="B450" s="11"/>
      <c r="C450" s="16"/>
      <c r="D450" s="24"/>
      <c r="E450" s="24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Y450" s="24"/>
      <c r="Z450" s="24"/>
    </row>
    <row r="451" spans="1:26" x14ac:dyDescent="0.25">
      <c r="A451" s="20"/>
      <c r="B451" s="11"/>
      <c r="C451" s="16"/>
      <c r="D451" s="24"/>
      <c r="E451" s="24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Y451" s="24"/>
      <c r="Z451" s="24"/>
    </row>
    <row r="452" spans="1:26" x14ac:dyDescent="0.25">
      <c r="A452" s="20"/>
      <c r="B452" s="11"/>
      <c r="C452" s="16"/>
      <c r="D452" s="24"/>
      <c r="E452" s="24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Y452" s="24"/>
      <c r="Z452" s="24"/>
    </row>
    <row r="453" spans="1:26" x14ac:dyDescent="0.25">
      <c r="A453" s="20"/>
      <c r="B453" s="11"/>
      <c r="C453" s="16"/>
      <c r="D453" s="24"/>
      <c r="E453" s="24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Y453" s="24"/>
      <c r="Z453" s="24"/>
    </row>
    <row r="454" spans="1:26" x14ac:dyDescent="0.25">
      <c r="A454" s="20"/>
      <c r="B454" s="11"/>
      <c r="C454" s="16"/>
      <c r="D454" s="24"/>
      <c r="E454" s="24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Y454" s="24"/>
      <c r="Z454" s="24"/>
    </row>
    <row r="455" spans="1:26" x14ac:dyDescent="0.25">
      <c r="A455" s="20"/>
      <c r="B455" s="11"/>
      <c r="C455" s="16"/>
      <c r="D455" s="24"/>
      <c r="E455" s="24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Y455" s="24"/>
      <c r="Z455" s="24"/>
    </row>
    <row r="456" spans="1:26" x14ac:dyDescent="0.25">
      <c r="A456" s="20"/>
      <c r="B456" s="11"/>
      <c r="C456" s="16"/>
      <c r="D456" s="24"/>
      <c r="E456" s="24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Y456" s="24"/>
      <c r="Z456" s="24"/>
    </row>
    <row r="457" spans="1:26" x14ac:dyDescent="0.25">
      <c r="A457" s="20"/>
      <c r="B457" s="11"/>
      <c r="C457" s="16"/>
      <c r="D457" s="24"/>
      <c r="E457" s="24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Y457" s="24"/>
      <c r="Z457" s="24"/>
    </row>
    <row r="458" spans="1:26" x14ac:dyDescent="0.25">
      <c r="A458" s="20"/>
      <c r="B458" s="11"/>
      <c r="C458" s="16"/>
      <c r="D458" s="24"/>
      <c r="E458" s="24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Y458" s="24"/>
      <c r="Z458" s="24"/>
    </row>
    <row r="459" spans="1:26" x14ac:dyDescent="0.25">
      <c r="A459" s="20"/>
      <c r="B459" s="11"/>
      <c r="C459" s="16"/>
      <c r="D459" s="24"/>
      <c r="E459" s="24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Y459" s="24"/>
      <c r="Z459" s="24"/>
    </row>
    <row r="460" spans="1:26" x14ac:dyDescent="0.25">
      <c r="A460" s="20"/>
      <c r="B460" s="11"/>
      <c r="C460" s="16"/>
      <c r="D460" s="24"/>
      <c r="E460" s="24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Y460" s="24"/>
      <c r="Z460" s="24"/>
    </row>
    <row r="461" spans="1:26" x14ac:dyDescent="0.25">
      <c r="A461" s="20"/>
      <c r="B461" s="11"/>
      <c r="C461" s="16"/>
      <c r="D461" s="24"/>
      <c r="E461" s="24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Y461" s="24"/>
      <c r="Z461" s="24"/>
    </row>
    <row r="462" spans="1:26" x14ac:dyDescent="0.25">
      <c r="A462" s="20"/>
      <c r="B462" s="11"/>
      <c r="C462" s="16"/>
      <c r="D462" s="24"/>
      <c r="E462" s="24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Y462" s="24"/>
      <c r="Z462" s="24"/>
    </row>
    <row r="463" spans="1:26" x14ac:dyDescent="0.25">
      <c r="A463" s="20"/>
      <c r="B463" s="11"/>
      <c r="C463" s="16"/>
      <c r="D463" s="24"/>
      <c r="E463" s="24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Y463" s="24"/>
      <c r="Z463" s="24"/>
    </row>
    <row r="464" spans="1:26" x14ac:dyDescent="0.25">
      <c r="A464" s="20"/>
      <c r="B464" s="11"/>
      <c r="C464" s="16"/>
      <c r="D464" s="24"/>
      <c r="E464" s="24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Y464" s="24"/>
      <c r="Z464" s="24"/>
    </row>
    <row r="465" spans="1:26" x14ac:dyDescent="0.25">
      <c r="A465" s="20"/>
      <c r="B465" s="11"/>
      <c r="C465" s="16"/>
      <c r="D465" s="24"/>
      <c r="E465" s="24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Y465" s="24"/>
      <c r="Z465" s="24"/>
    </row>
    <row r="466" spans="1:26" x14ac:dyDescent="0.25">
      <c r="A466" s="20"/>
      <c r="B466" s="11"/>
      <c r="C466" s="16"/>
      <c r="D466" s="24"/>
      <c r="E466" s="24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Y466" s="24"/>
      <c r="Z466" s="24"/>
    </row>
    <row r="467" spans="1:26" x14ac:dyDescent="0.25">
      <c r="A467" s="20"/>
      <c r="B467" s="11"/>
      <c r="C467" s="16"/>
      <c r="D467" s="24"/>
      <c r="E467" s="24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Y467" s="24"/>
      <c r="Z467" s="24"/>
    </row>
    <row r="468" spans="1:26" x14ac:dyDescent="0.25">
      <c r="A468" s="20"/>
      <c r="B468" s="11"/>
      <c r="C468" s="16"/>
      <c r="D468" s="24"/>
      <c r="E468" s="24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Y468" s="24"/>
      <c r="Z468" s="24"/>
    </row>
    <row r="469" spans="1:26" x14ac:dyDescent="0.25">
      <c r="A469" s="20"/>
      <c r="B469" s="11"/>
      <c r="C469" s="16"/>
      <c r="D469" s="24"/>
      <c r="E469" s="24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Y469" s="24"/>
      <c r="Z469" s="24"/>
    </row>
    <row r="470" spans="1:26" x14ac:dyDescent="0.25">
      <c r="A470" s="20"/>
      <c r="B470" s="11"/>
      <c r="C470" s="16"/>
      <c r="D470" s="24"/>
      <c r="E470" s="24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Y470" s="24"/>
      <c r="Z470" s="24"/>
    </row>
    <row r="471" spans="1:26" x14ac:dyDescent="0.25">
      <c r="A471" s="20"/>
      <c r="B471" s="11"/>
      <c r="C471" s="16"/>
      <c r="D471" s="24"/>
      <c r="E471" s="24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Y471" s="24"/>
      <c r="Z471" s="24"/>
    </row>
    <row r="472" spans="1:26" x14ac:dyDescent="0.25">
      <c r="A472" s="20"/>
      <c r="B472" s="11"/>
      <c r="C472" s="16"/>
      <c r="D472" s="24"/>
      <c r="E472" s="24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Y472" s="24"/>
      <c r="Z472" s="24"/>
    </row>
    <row r="473" spans="1:26" x14ac:dyDescent="0.25">
      <c r="A473" s="20"/>
      <c r="B473" s="11"/>
      <c r="C473" s="16"/>
      <c r="D473" s="24"/>
      <c r="E473" s="24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Y473" s="24"/>
      <c r="Z473" s="24"/>
    </row>
    <row r="474" spans="1:26" x14ac:dyDescent="0.25">
      <c r="A474" s="20"/>
      <c r="B474" s="11"/>
      <c r="C474" s="16"/>
      <c r="D474" s="24"/>
      <c r="E474" s="24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Y474" s="24"/>
      <c r="Z474" s="24"/>
    </row>
    <row r="475" spans="1:26" x14ac:dyDescent="0.25">
      <c r="A475" s="20"/>
      <c r="B475" s="11"/>
      <c r="C475" s="16"/>
      <c r="D475" s="24"/>
      <c r="E475" s="24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Y475" s="24"/>
      <c r="Z475" s="24"/>
    </row>
    <row r="476" spans="1:26" x14ac:dyDescent="0.25">
      <c r="A476" s="20"/>
      <c r="B476" s="11"/>
      <c r="C476" s="16"/>
      <c r="D476" s="24"/>
      <c r="E476" s="24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Y476" s="24"/>
      <c r="Z476" s="24"/>
    </row>
    <row r="477" spans="1:26" x14ac:dyDescent="0.25">
      <c r="A477" s="20"/>
      <c r="B477" s="11"/>
      <c r="C477" s="16"/>
      <c r="D477" s="24"/>
      <c r="E477" s="24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Y477" s="24"/>
      <c r="Z477" s="24"/>
    </row>
    <row r="478" spans="1:26" x14ac:dyDescent="0.25">
      <c r="A478" s="20"/>
      <c r="B478" s="11"/>
      <c r="C478" s="16"/>
      <c r="D478" s="24"/>
      <c r="E478" s="24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Y478" s="24"/>
      <c r="Z478" s="24"/>
    </row>
    <row r="479" spans="1:26" x14ac:dyDescent="0.25">
      <c r="A479" s="20"/>
      <c r="B479" s="11"/>
      <c r="C479" s="16"/>
      <c r="D479" s="24"/>
      <c r="E479" s="24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Y479" s="24"/>
      <c r="Z479" s="24"/>
    </row>
    <row r="480" spans="1:26" x14ac:dyDescent="0.25">
      <c r="A480" s="20"/>
      <c r="B480" s="11"/>
      <c r="C480" s="16"/>
      <c r="D480" s="24"/>
      <c r="E480" s="24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Y480" s="24"/>
      <c r="Z480" s="24"/>
    </row>
    <row r="481" spans="1:26" x14ac:dyDescent="0.25">
      <c r="A481" s="20"/>
      <c r="B481" s="11"/>
      <c r="C481" s="16"/>
      <c r="D481" s="24"/>
      <c r="E481" s="24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Y481" s="24"/>
      <c r="Z481" s="24"/>
    </row>
    <row r="482" spans="1:26" x14ac:dyDescent="0.25">
      <c r="A482" s="20"/>
      <c r="B482" s="11"/>
      <c r="C482" s="16"/>
      <c r="D482" s="24"/>
      <c r="E482" s="24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Y482" s="24"/>
      <c r="Z482" s="24"/>
    </row>
    <row r="483" spans="1:26" x14ac:dyDescent="0.25">
      <c r="A483" s="20"/>
      <c r="B483" s="11"/>
      <c r="C483" s="16"/>
      <c r="D483" s="24"/>
      <c r="E483" s="24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Y483" s="24"/>
      <c r="Z483" s="24"/>
    </row>
    <row r="484" spans="1:26" x14ac:dyDescent="0.25">
      <c r="A484" s="20"/>
      <c r="B484" s="11"/>
      <c r="C484" s="16"/>
      <c r="D484" s="24"/>
      <c r="E484" s="24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Y484" s="24"/>
      <c r="Z484" s="24"/>
    </row>
    <row r="485" spans="1:26" x14ac:dyDescent="0.25">
      <c r="A485" s="20"/>
      <c r="B485" s="11"/>
      <c r="C485" s="16"/>
      <c r="D485" s="24"/>
      <c r="E485" s="24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Y485" s="24"/>
      <c r="Z485" s="24"/>
    </row>
    <row r="486" spans="1:26" x14ac:dyDescent="0.25">
      <c r="A486" s="20"/>
      <c r="B486" s="11"/>
      <c r="C486" s="16"/>
      <c r="D486" s="24"/>
      <c r="E486" s="24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Y486" s="24"/>
      <c r="Z486" s="24"/>
    </row>
    <row r="487" spans="1:26" x14ac:dyDescent="0.25">
      <c r="A487" s="20"/>
      <c r="B487" s="11"/>
      <c r="C487" s="16"/>
      <c r="D487" s="24"/>
      <c r="E487" s="24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Y487" s="24"/>
      <c r="Z487" s="24"/>
    </row>
    <row r="488" spans="1:26" x14ac:dyDescent="0.25">
      <c r="A488" s="20"/>
      <c r="B488" s="11"/>
      <c r="C488" s="16"/>
      <c r="D488" s="24"/>
      <c r="E488" s="24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Y488" s="24"/>
      <c r="Z488" s="24"/>
    </row>
    <row r="489" spans="1:26" x14ac:dyDescent="0.25">
      <c r="A489" s="20"/>
      <c r="B489" s="11"/>
      <c r="C489" s="16"/>
      <c r="D489" s="24"/>
      <c r="E489" s="24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Y489" s="24"/>
      <c r="Z489" s="24"/>
    </row>
    <row r="490" spans="1:26" x14ac:dyDescent="0.25">
      <c r="A490" s="20"/>
      <c r="B490" s="11"/>
      <c r="C490" s="16"/>
      <c r="D490" s="24"/>
      <c r="E490" s="24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Y490" s="24"/>
      <c r="Z490" s="24"/>
    </row>
    <row r="491" spans="1:26" x14ac:dyDescent="0.25">
      <c r="A491" s="20"/>
      <c r="B491" s="11"/>
      <c r="C491" s="16"/>
      <c r="D491" s="24"/>
      <c r="E491" s="24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Y491" s="24"/>
      <c r="Z491" s="24"/>
    </row>
    <row r="492" spans="1:26" x14ac:dyDescent="0.25">
      <c r="A492" s="20"/>
      <c r="B492" s="11"/>
      <c r="C492" s="16"/>
      <c r="D492" s="24"/>
      <c r="E492" s="24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Y492" s="24"/>
      <c r="Z492" s="24"/>
    </row>
    <row r="493" spans="1:26" x14ac:dyDescent="0.25">
      <c r="A493" s="20"/>
      <c r="B493" s="11"/>
      <c r="C493" s="16"/>
      <c r="D493" s="24"/>
      <c r="E493" s="24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Y493" s="24"/>
      <c r="Z493" s="24"/>
    </row>
    <row r="494" spans="1:26" x14ac:dyDescent="0.25">
      <c r="A494" s="20"/>
      <c r="B494" s="11"/>
      <c r="C494" s="16"/>
      <c r="D494" s="24"/>
      <c r="E494" s="24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Y494" s="24"/>
      <c r="Z494" s="24"/>
    </row>
    <row r="495" spans="1:26" x14ac:dyDescent="0.25">
      <c r="A495" s="20"/>
      <c r="B495" s="11"/>
      <c r="C495" s="16"/>
      <c r="D495" s="24"/>
      <c r="E495" s="24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Y495" s="24"/>
      <c r="Z495" s="24"/>
    </row>
    <row r="496" spans="1:26" x14ac:dyDescent="0.25">
      <c r="A496" s="20"/>
      <c r="B496" s="11"/>
      <c r="C496" s="16"/>
      <c r="D496" s="24"/>
      <c r="E496" s="24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Y496" s="24"/>
      <c r="Z496" s="24"/>
    </row>
    <row r="497" spans="1:26" x14ac:dyDescent="0.25">
      <c r="A497" s="20"/>
      <c r="B497" s="11"/>
      <c r="C497" s="16"/>
      <c r="D497" s="24"/>
      <c r="E497" s="24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Y497" s="24"/>
      <c r="Z497" s="24"/>
    </row>
    <row r="498" spans="1:26" x14ac:dyDescent="0.25">
      <c r="A498" s="20"/>
      <c r="B498" s="11"/>
      <c r="C498" s="16"/>
      <c r="D498" s="24"/>
      <c r="E498" s="24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Y498" s="24"/>
      <c r="Z498" s="24"/>
    </row>
    <row r="499" spans="1:26" x14ac:dyDescent="0.25">
      <c r="A499" s="20"/>
      <c r="B499" s="11"/>
      <c r="C499" s="16"/>
      <c r="D499" s="24"/>
      <c r="E499" s="24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Y499" s="24"/>
      <c r="Z499" s="24"/>
    </row>
    <row r="500" spans="1:26" x14ac:dyDescent="0.25">
      <c r="A500" s="20"/>
      <c r="B500" s="11"/>
      <c r="C500" s="16"/>
      <c r="D500" s="24"/>
      <c r="E500" s="24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Y500" s="24"/>
      <c r="Z500" s="24"/>
    </row>
    <row r="501" spans="1:26" x14ac:dyDescent="0.25">
      <c r="A501" s="20"/>
      <c r="B501" s="11"/>
      <c r="C501" s="16"/>
      <c r="D501" s="24"/>
      <c r="E501" s="24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Y501" s="24"/>
      <c r="Z501" s="24"/>
    </row>
    <row r="502" spans="1:26" x14ac:dyDescent="0.25">
      <c r="A502" s="20"/>
      <c r="B502" s="11"/>
      <c r="C502" s="16"/>
      <c r="D502" s="24"/>
      <c r="E502" s="24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Y502" s="24"/>
      <c r="Z502" s="24"/>
    </row>
    <row r="503" spans="1:26" x14ac:dyDescent="0.25">
      <c r="A503" s="20"/>
      <c r="B503" s="11"/>
      <c r="C503" s="16"/>
      <c r="D503" s="24"/>
      <c r="E503" s="24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Y503" s="24"/>
      <c r="Z503" s="24"/>
    </row>
    <row r="504" spans="1:26" x14ac:dyDescent="0.25">
      <c r="A504" s="20"/>
      <c r="B504" s="11"/>
      <c r="C504" s="16"/>
      <c r="D504" s="24"/>
      <c r="E504" s="24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Y504" s="24"/>
      <c r="Z504" s="24"/>
    </row>
    <row r="505" spans="1:26" x14ac:dyDescent="0.25">
      <c r="A505" s="20"/>
      <c r="B505" s="11"/>
      <c r="C505" s="16"/>
      <c r="D505" s="24"/>
      <c r="E505" s="24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Y505" s="24"/>
      <c r="Z505" s="24"/>
    </row>
    <row r="506" spans="1:26" x14ac:dyDescent="0.25">
      <c r="A506" s="20"/>
      <c r="B506" s="11"/>
      <c r="C506" s="16"/>
      <c r="D506" s="24"/>
      <c r="E506" s="24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Y506" s="24"/>
      <c r="Z506" s="24"/>
    </row>
    <row r="507" spans="1:26" x14ac:dyDescent="0.25">
      <c r="A507" s="20"/>
      <c r="B507" s="11"/>
      <c r="C507" s="16"/>
      <c r="D507" s="24"/>
      <c r="E507" s="24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Y507" s="24"/>
      <c r="Z507" s="24"/>
    </row>
    <row r="508" spans="1:26" x14ac:dyDescent="0.25">
      <c r="A508" s="20"/>
      <c r="B508" s="11"/>
      <c r="C508" s="16"/>
      <c r="D508" s="24"/>
      <c r="E508" s="24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Y508" s="24"/>
      <c r="Z508" s="24"/>
    </row>
    <row r="509" spans="1:26" x14ac:dyDescent="0.25">
      <c r="A509" s="20"/>
      <c r="B509" s="11"/>
      <c r="C509" s="16"/>
      <c r="D509" s="24"/>
      <c r="E509" s="24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Y509" s="24"/>
      <c r="Z509" s="24"/>
    </row>
    <row r="510" spans="1:26" x14ac:dyDescent="0.25">
      <c r="A510" s="20"/>
      <c r="B510" s="11"/>
      <c r="C510" s="16"/>
      <c r="D510" s="24"/>
      <c r="E510" s="24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Y510" s="24"/>
      <c r="Z510" s="24"/>
    </row>
    <row r="511" spans="1:26" x14ac:dyDescent="0.25">
      <c r="A511" s="20"/>
      <c r="B511" s="11"/>
      <c r="C511" s="16"/>
      <c r="D511" s="24"/>
      <c r="E511" s="24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Y511" s="24"/>
      <c r="Z511" s="24"/>
    </row>
    <row r="512" spans="1:26" x14ac:dyDescent="0.25">
      <c r="A512" s="20"/>
      <c r="B512" s="11"/>
      <c r="C512" s="16"/>
      <c r="D512" s="24"/>
      <c r="E512" s="24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Y512" s="24"/>
      <c r="Z512" s="24"/>
    </row>
    <row r="513" spans="1:26" x14ac:dyDescent="0.25">
      <c r="A513" s="20"/>
      <c r="B513" s="11"/>
      <c r="C513" s="16"/>
      <c r="D513" s="24"/>
      <c r="E513" s="24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Y513" s="24"/>
      <c r="Z513" s="24"/>
    </row>
    <row r="514" spans="1:26" x14ac:dyDescent="0.25">
      <c r="A514" s="20"/>
      <c r="B514" s="11"/>
      <c r="C514" s="16"/>
      <c r="D514" s="24"/>
      <c r="E514" s="24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Y514" s="24"/>
      <c r="Z514" s="24"/>
    </row>
    <row r="515" spans="1:26" x14ac:dyDescent="0.25">
      <c r="A515" s="20"/>
      <c r="B515" s="11"/>
      <c r="C515" s="16"/>
      <c r="D515" s="24"/>
      <c r="E515" s="24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Y515" s="24"/>
      <c r="Z515" s="24"/>
    </row>
    <row r="516" spans="1:26" x14ac:dyDescent="0.25">
      <c r="A516" s="20"/>
      <c r="B516" s="11"/>
      <c r="C516" s="16"/>
      <c r="D516" s="24"/>
      <c r="E516" s="24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Y516" s="24"/>
      <c r="Z516" s="24"/>
    </row>
    <row r="517" spans="1:26" x14ac:dyDescent="0.25">
      <c r="A517" s="20"/>
      <c r="B517" s="11"/>
      <c r="C517" s="16"/>
      <c r="D517" s="24"/>
      <c r="E517" s="24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Y517" s="24"/>
      <c r="Z517" s="24"/>
    </row>
    <row r="518" spans="1:26" x14ac:dyDescent="0.25">
      <c r="A518" s="20"/>
      <c r="B518" s="11"/>
      <c r="C518" s="16"/>
      <c r="D518" s="24"/>
      <c r="E518" s="24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Y518" s="24"/>
      <c r="Z518" s="24"/>
    </row>
    <row r="519" spans="1:26" x14ac:dyDescent="0.25">
      <c r="A519" s="20"/>
      <c r="B519" s="11"/>
      <c r="C519" s="16"/>
      <c r="D519" s="24"/>
      <c r="E519" s="24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Y519" s="24"/>
      <c r="Z519" s="24"/>
    </row>
    <row r="520" spans="1:26" x14ac:dyDescent="0.25">
      <c r="A520" s="20"/>
      <c r="B520" s="11"/>
      <c r="C520" s="16"/>
      <c r="D520" s="24"/>
      <c r="E520" s="24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Y520" s="24"/>
      <c r="Z520" s="24"/>
    </row>
    <row r="521" spans="1:26" x14ac:dyDescent="0.25">
      <c r="A521" s="20"/>
      <c r="B521" s="11"/>
      <c r="C521" s="16"/>
      <c r="D521" s="24"/>
      <c r="E521" s="24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Y521" s="24"/>
      <c r="Z521" s="24"/>
    </row>
    <row r="522" spans="1:26" x14ac:dyDescent="0.25">
      <c r="A522" s="20"/>
      <c r="B522" s="11"/>
      <c r="C522" s="16"/>
      <c r="D522" s="24"/>
      <c r="E522" s="24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Y522" s="24"/>
      <c r="Z522" s="24"/>
    </row>
    <row r="523" spans="1:26" x14ac:dyDescent="0.25">
      <c r="A523" s="20"/>
      <c r="B523" s="11"/>
      <c r="C523" s="16"/>
      <c r="D523" s="24"/>
      <c r="E523" s="24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Y523" s="24"/>
      <c r="Z523" s="24"/>
    </row>
    <row r="524" spans="1:26" x14ac:dyDescent="0.25">
      <c r="A524" s="20"/>
      <c r="B524" s="11"/>
      <c r="C524" s="16"/>
      <c r="D524" s="24"/>
      <c r="E524" s="24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Y524" s="24"/>
      <c r="Z524" s="24"/>
    </row>
    <row r="525" spans="1:26" x14ac:dyDescent="0.25">
      <c r="A525" s="20"/>
      <c r="B525" s="11"/>
      <c r="C525" s="16"/>
      <c r="D525" s="24"/>
      <c r="E525" s="24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Y525" s="24"/>
      <c r="Z525" s="24"/>
    </row>
    <row r="526" spans="1:26" x14ac:dyDescent="0.25">
      <c r="A526" s="20"/>
      <c r="B526" s="11"/>
      <c r="C526" s="16"/>
      <c r="D526" s="24"/>
      <c r="E526" s="24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Y526" s="24"/>
      <c r="Z526" s="24"/>
    </row>
    <row r="527" spans="1:26" x14ac:dyDescent="0.25">
      <c r="A527" s="20"/>
      <c r="B527" s="11"/>
      <c r="C527" s="16"/>
      <c r="D527" s="24"/>
      <c r="E527" s="24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Y527" s="24"/>
      <c r="Z527" s="24"/>
    </row>
    <row r="528" spans="1:26" x14ac:dyDescent="0.25">
      <c r="A528" s="20"/>
      <c r="B528" s="11"/>
      <c r="C528" s="16"/>
      <c r="D528" s="24"/>
      <c r="E528" s="24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Y528" s="24"/>
      <c r="Z528" s="24"/>
    </row>
    <row r="529" spans="1:26" x14ac:dyDescent="0.25">
      <c r="A529" s="20"/>
      <c r="B529" s="11"/>
      <c r="C529" s="16"/>
      <c r="D529" s="24"/>
      <c r="E529" s="24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Y529" s="24"/>
      <c r="Z529" s="24"/>
    </row>
    <row r="530" spans="1:26" x14ac:dyDescent="0.25">
      <c r="A530" s="20"/>
      <c r="B530" s="11"/>
      <c r="C530" s="16"/>
      <c r="D530" s="24"/>
      <c r="E530" s="24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Y530" s="24"/>
      <c r="Z530" s="24"/>
    </row>
    <row r="531" spans="1:26" x14ac:dyDescent="0.25">
      <c r="A531" s="20"/>
      <c r="B531" s="11"/>
      <c r="C531" s="16"/>
      <c r="D531" s="24"/>
      <c r="E531" s="24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Y531" s="24"/>
      <c r="Z531" s="24"/>
    </row>
    <row r="532" spans="1:26" x14ac:dyDescent="0.25">
      <c r="A532" s="20"/>
      <c r="B532" s="11"/>
      <c r="C532" s="16"/>
      <c r="D532" s="24"/>
      <c r="E532" s="24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Y532" s="24"/>
      <c r="Z532" s="24"/>
    </row>
    <row r="533" spans="1:26" x14ac:dyDescent="0.25">
      <c r="A533" s="20"/>
      <c r="B533" s="11"/>
      <c r="C533" s="16"/>
      <c r="D533" s="24"/>
      <c r="E533" s="24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Y533" s="24"/>
      <c r="Z533" s="24"/>
    </row>
    <row r="534" spans="1:26" x14ac:dyDescent="0.25">
      <c r="A534" s="20"/>
      <c r="B534" s="11"/>
      <c r="C534" s="16"/>
      <c r="D534" s="24"/>
      <c r="E534" s="24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Y534" s="24"/>
      <c r="Z534" s="24"/>
    </row>
    <row r="535" spans="1:26" x14ac:dyDescent="0.25">
      <c r="A535" s="20"/>
      <c r="B535" s="11"/>
      <c r="C535" s="16"/>
      <c r="D535" s="24"/>
      <c r="E535" s="24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Y535" s="24"/>
      <c r="Z535" s="24"/>
    </row>
    <row r="536" spans="1:26" x14ac:dyDescent="0.25">
      <c r="A536" s="20"/>
      <c r="B536" s="11"/>
      <c r="C536" s="16"/>
      <c r="D536" s="24"/>
      <c r="E536" s="24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Y536" s="24"/>
      <c r="Z536" s="24"/>
    </row>
    <row r="537" spans="1:26" x14ac:dyDescent="0.25">
      <c r="A537" s="20"/>
      <c r="B537" s="11"/>
      <c r="C537" s="16"/>
      <c r="D537" s="24"/>
      <c r="E537" s="24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Y537" s="24"/>
      <c r="Z537" s="24"/>
    </row>
    <row r="538" spans="1:26" x14ac:dyDescent="0.25">
      <c r="A538" s="20"/>
      <c r="B538" s="11"/>
      <c r="C538" s="16"/>
      <c r="D538" s="24"/>
      <c r="E538" s="24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Y538" s="24"/>
      <c r="Z538" s="24"/>
    </row>
    <row r="539" spans="1:26" x14ac:dyDescent="0.25">
      <c r="A539" s="20"/>
      <c r="B539" s="11"/>
      <c r="C539" s="16"/>
      <c r="D539" s="24"/>
      <c r="E539" s="24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Y539" s="24"/>
      <c r="Z539" s="24"/>
    </row>
    <row r="540" spans="1:26" x14ac:dyDescent="0.25">
      <c r="A540" s="20"/>
      <c r="B540" s="11"/>
      <c r="C540" s="16"/>
      <c r="D540" s="24"/>
      <c r="E540" s="24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Y540" s="24"/>
      <c r="Z540" s="24"/>
    </row>
    <row r="541" spans="1:26" x14ac:dyDescent="0.25">
      <c r="A541" s="20"/>
      <c r="B541" s="11"/>
      <c r="C541" s="16"/>
      <c r="D541" s="24"/>
      <c r="E541" s="24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Y541" s="24"/>
      <c r="Z541" s="24"/>
    </row>
    <row r="542" spans="1:26" x14ac:dyDescent="0.25">
      <c r="A542" s="20"/>
      <c r="B542" s="11"/>
      <c r="C542" s="16"/>
      <c r="D542" s="24"/>
      <c r="E542" s="24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Y542" s="24"/>
      <c r="Z542" s="24"/>
    </row>
    <row r="543" spans="1:26" x14ac:dyDescent="0.25">
      <c r="A543" s="20"/>
      <c r="B543" s="11"/>
      <c r="C543" s="16"/>
      <c r="D543" s="24"/>
      <c r="E543" s="24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Y543" s="24"/>
      <c r="Z543" s="24"/>
    </row>
    <row r="544" spans="1:26" x14ac:dyDescent="0.25">
      <c r="A544" s="20"/>
      <c r="B544" s="11"/>
      <c r="C544" s="16"/>
      <c r="D544" s="24"/>
      <c r="E544" s="24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Y544" s="24"/>
      <c r="Z544" s="24"/>
    </row>
    <row r="545" spans="1:26" x14ac:dyDescent="0.25">
      <c r="A545" s="20"/>
      <c r="B545" s="11"/>
      <c r="C545" s="16"/>
      <c r="D545" s="24"/>
      <c r="E545" s="24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Y545" s="24"/>
      <c r="Z545" s="24"/>
    </row>
    <row r="546" spans="1:26" x14ac:dyDescent="0.25">
      <c r="A546" s="20"/>
      <c r="B546" s="11"/>
      <c r="C546" s="16"/>
      <c r="D546" s="24"/>
      <c r="E546" s="24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Y546" s="24"/>
      <c r="Z546" s="24"/>
    </row>
    <row r="547" spans="1:26" x14ac:dyDescent="0.25">
      <c r="A547" s="20"/>
      <c r="B547" s="11"/>
      <c r="C547" s="16"/>
      <c r="D547" s="24"/>
      <c r="E547" s="24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Y547" s="24"/>
      <c r="Z547" s="24"/>
    </row>
    <row r="548" spans="1:26" x14ac:dyDescent="0.25">
      <c r="A548" s="20"/>
      <c r="B548" s="11"/>
      <c r="C548" s="16"/>
      <c r="D548" s="24"/>
      <c r="E548" s="24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Y548" s="24"/>
      <c r="Z548" s="24"/>
    </row>
    <row r="549" spans="1:26" x14ac:dyDescent="0.25">
      <c r="A549" s="20"/>
      <c r="B549" s="11"/>
      <c r="C549" s="16"/>
      <c r="D549" s="24"/>
      <c r="E549" s="24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Y549" s="24"/>
      <c r="Z549" s="24"/>
    </row>
    <row r="550" spans="1:26" x14ac:dyDescent="0.25">
      <c r="A550" s="20"/>
      <c r="B550" s="11"/>
      <c r="C550" s="16"/>
      <c r="D550" s="24"/>
      <c r="E550" s="24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Y550" s="24"/>
      <c r="Z550" s="24"/>
    </row>
    <row r="551" spans="1:26" x14ac:dyDescent="0.25">
      <c r="A551" s="20"/>
      <c r="B551" s="11"/>
      <c r="C551" s="16"/>
      <c r="D551" s="24"/>
      <c r="E551" s="24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Y551" s="24"/>
      <c r="Z551" s="24"/>
    </row>
    <row r="552" spans="1:26" x14ac:dyDescent="0.25">
      <c r="A552" s="20"/>
      <c r="B552" s="11"/>
      <c r="C552" s="16"/>
      <c r="D552" s="24"/>
      <c r="E552" s="24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Y552" s="24"/>
      <c r="Z552" s="24"/>
    </row>
    <row r="553" spans="1:26" x14ac:dyDescent="0.25">
      <c r="A553" s="20"/>
      <c r="B553" s="11"/>
      <c r="C553" s="16"/>
      <c r="D553" s="24"/>
      <c r="E553" s="24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Y553" s="24"/>
      <c r="Z553" s="24"/>
    </row>
    <row r="554" spans="1:26" x14ac:dyDescent="0.25">
      <c r="A554" s="20"/>
      <c r="B554" s="11"/>
      <c r="C554" s="16"/>
      <c r="D554" s="24"/>
      <c r="E554" s="24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Y554" s="24"/>
      <c r="Z554" s="24"/>
    </row>
    <row r="555" spans="1:26" x14ac:dyDescent="0.25">
      <c r="A555" s="20"/>
      <c r="B555" s="11"/>
      <c r="C555" s="16"/>
      <c r="D555" s="24"/>
      <c r="E555" s="24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Y555" s="24"/>
      <c r="Z555" s="24"/>
    </row>
    <row r="556" spans="1:26" x14ac:dyDescent="0.25">
      <c r="A556" s="20"/>
      <c r="B556" s="11"/>
      <c r="C556" s="16"/>
      <c r="D556" s="24"/>
      <c r="E556" s="24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Y556" s="24"/>
      <c r="Z556" s="24"/>
    </row>
    <row r="557" spans="1:26" x14ac:dyDescent="0.25">
      <c r="A557" s="20"/>
      <c r="B557" s="11"/>
      <c r="C557" s="16"/>
      <c r="D557" s="24"/>
      <c r="E557" s="24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Y557" s="24"/>
      <c r="Z557" s="24"/>
    </row>
    <row r="558" spans="1:26" x14ac:dyDescent="0.25">
      <c r="A558" s="20"/>
      <c r="B558" s="11"/>
      <c r="C558" s="16"/>
      <c r="D558" s="24"/>
      <c r="E558" s="24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Y558" s="24"/>
      <c r="Z558" s="24"/>
    </row>
    <row r="559" spans="1:26" x14ac:dyDescent="0.25">
      <c r="A559" s="20"/>
      <c r="B559" s="11"/>
      <c r="C559" s="16"/>
      <c r="D559" s="24"/>
      <c r="E559" s="24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Y559" s="24"/>
      <c r="Z559" s="24"/>
    </row>
    <row r="560" spans="1:26" x14ac:dyDescent="0.25">
      <c r="A560" s="20"/>
      <c r="B560" s="11"/>
      <c r="C560" s="16"/>
      <c r="D560" s="24"/>
      <c r="E560" s="24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Y560" s="24"/>
      <c r="Z560" s="24"/>
    </row>
    <row r="561" spans="1:26" x14ac:dyDescent="0.25">
      <c r="A561" s="20"/>
      <c r="B561" s="11"/>
      <c r="C561" s="16"/>
      <c r="D561" s="24"/>
      <c r="E561" s="24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Y561" s="24"/>
      <c r="Z561" s="24"/>
    </row>
    <row r="562" spans="1:26" x14ac:dyDescent="0.25">
      <c r="A562" s="20"/>
      <c r="B562" s="11"/>
      <c r="C562" s="16"/>
      <c r="D562" s="24"/>
      <c r="E562" s="24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Y562" s="24"/>
      <c r="Z562" s="24"/>
    </row>
    <row r="563" spans="1:26" x14ac:dyDescent="0.25">
      <c r="A563" s="20"/>
      <c r="B563" s="11"/>
      <c r="C563" s="16"/>
      <c r="D563" s="24"/>
      <c r="E563" s="24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Y563" s="24"/>
      <c r="Z563" s="24"/>
    </row>
    <row r="564" spans="1:26" x14ac:dyDescent="0.25">
      <c r="A564" s="20"/>
      <c r="B564" s="11"/>
      <c r="C564" s="16"/>
      <c r="D564" s="24"/>
      <c r="E564" s="24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Y564" s="24"/>
      <c r="Z564" s="24"/>
    </row>
    <row r="565" spans="1:26" x14ac:dyDescent="0.25">
      <c r="A565" s="20"/>
      <c r="B565" s="11"/>
      <c r="C565" s="16"/>
      <c r="D565" s="24"/>
      <c r="E565" s="24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Y565" s="24"/>
      <c r="Z565" s="24"/>
    </row>
    <row r="566" spans="1:26" x14ac:dyDescent="0.25">
      <c r="A566" s="20"/>
      <c r="B566" s="11"/>
      <c r="C566" s="16"/>
      <c r="D566" s="24"/>
      <c r="E566" s="24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Y566" s="24"/>
      <c r="Z566" s="24"/>
    </row>
    <row r="567" spans="1:26" x14ac:dyDescent="0.25">
      <c r="A567" s="20"/>
      <c r="B567" s="11"/>
      <c r="C567" s="16"/>
      <c r="D567" s="24"/>
      <c r="E567" s="24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Y567" s="24"/>
      <c r="Z567" s="24"/>
    </row>
    <row r="568" spans="1:26" x14ac:dyDescent="0.25">
      <c r="A568" s="20"/>
      <c r="B568" s="11"/>
      <c r="C568" s="16"/>
      <c r="D568" s="24"/>
      <c r="E568" s="24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Y568" s="24"/>
      <c r="Z568" s="24"/>
    </row>
    <row r="569" spans="1:26" x14ac:dyDescent="0.25">
      <c r="A569" s="20"/>
      <c r="B569" s="11"/>
      <c r="C569" s="16"/>
      <c r="D569" s="24"/>
      <c r="E569" s="24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Y569" s="24"/>
      <c r="Z569" s="24"/>
    </row>
    <row r="570" spans="1:26" x14ac:dyDescent="0.25">
      <c r="A570" s="20"/>
      <c r="B570" s="11"/>
      <c r="C570" s="16"/>
      <c r="D570" s="24"/>
      <c r="E570" s="24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Y570" s="24"/>
      <c r="Z570" s="24"/>
    </row>
    <row r="571" spans="1:26" x14ac:dyDescent="0.25">
      <c r="A571" s="20"/>
      <c r="B571" s="11"/>
      <c r="C571" s="16"/>
      <c r="D571" s="24"/>
      <c r="E571" s="24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Y571" s="24"/>
      <c r="Z571" s="24"/>
    </row>
    <row r="572" spans="1:26" x14ac:dyDescent="0.25">
      <c r="A572" s="20"/>
      <c r="B572" s="11"/>
      <c r="C572" s="16"/>
      <c r="D572" s="24"/>
      <c r="E572" s="24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Y572" s="24"/>
      <c r="Z572" s="24"/>
    </row>
    <row r="573" spans="1:26" x14ac:dyDescent="0.25">
      <c r="A573" s="20"/>
      <c r="B573" s="11"/>
      <c r="C573" s="16"/>
      <c r="D573" s="24"/>
      <c r="E573" s="24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Y573" s="24"/>
      <c r="Z573" s="24"/>
    </row>
    <row r="574" spans="1:26" x14ac:dyDescent="0.25">
      <c r="A574" s="20"/>
      <c r="B574" s="11"/>
      <c r="C574" s="16"/>
      <c r="D574" s="24"/>
      <c r="E574" s="24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Y574" s="24"/>
      <c r="Z574" s="24"/>
    </row>
    <row r="575" spans="1:26" x14ac:dyDescent="0.25">
      <c r="A575" s="20"/>
      <c r="B575" s="11"/>
      <c r="C575" s="16"/>
      <c r="D575" s="24"/>
      <c r="E575" s="24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Y575" s="24"/>
      <c r="Z575" s="24"/>
    </row>
    <row r="576" spans="1:26" x14ac:dyDescent="0.25">
      <c r="A576" s="20"/>
      <c r="B576" s="11"/>
      <c r="C576" s="16"/>
      <c r="D576" s="24"/>
      <c r="E576" s="24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Y576" s="24"/>
      <c r="Z576" s="24"/>
    </row>
    <row r="577" spans="1:26" x14ac:dyDescent="0.25">
      <c r="A577" s="20"/>
      <c r="B577" s="11"/>
      <c r="C577" s="16"/>
      <c r="D577" s="24"/>
      <c r="E577" s="24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Y577" s="24"/>
      <c r="Z577" s="24"/>
    </row>
    <row r="578" spans="1:26" x14ac:dyDescent="0.25">
      <c r="A578" s="20"/>
      <c r="B578" s="11"/>
      <c r="C578" s="16"/>
      <c r="D578" s="24"/>
      <c r="E578" s="24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Y578" s="24"/>
      <c r="Z578" s="24"/>
    </row>
    <row r="579" spans="1:26" x14ac:dyDescent="0.25">
      <c r="A579" s="20"/>
      <c r="B579" s="11"/>
      <c r="C579" s="16"/>
      <c r="D579" s="24"/>
      <c r="E579" s="24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Y579" s="24"/>
      <c r="Z579" s="24"/>
    </row>
    <row r="580" spans="1:26" x14ac:dyDescent="0.25">
      <c r="A580" s="20"/>
      <c r="B580" s="11"/>
      <c r="C580" s="16"/>
      <c r="D580" s="24"/>
      <c r="E580" s="24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Y580" s="24"/>
      <c r="Z580" s="24"/>
    </row>
    <row r="581" spans="1:26" x14ac:dyDescent="0.25">
      <c r="A581" s="20"/>
      <c r="B581" s="11"/>
      <c r="C581" s="16"/>
      <c r="D581" s="24"/>
      <c r="E581" s="24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Y581" s="24"/>
      <c r="Z581" s="24"/>
    </row>
    <row r="582" spans="1:26" x14ac:dyDescent="0.25">
      <c r="A582" s="20"/>
      <c r="B582" s="11"/>
      <c r="C582" s="16"/>
      <c r="D582" s="24"/>
      <c r="E582" s="24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Y582" s="24"/>
      <c r="Z582" s="24"/>
    </row>
    <row r="583" spans="1:26" x14ac:dyDescent="0.25">
      <c r="A583" s="20"/>
      <c r="B583" s="11"/>
      <c r="C583" s="16"/>
      <c r="D583" s="24"/>
      <c r="E583" s="24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Y583" s="24"/>
      <c r="Z583" s="24"/>
    </row>
    <row r="584" spans="1:26" x14ac:dyDescent="0.25">
      <c r="A584" s="20"/>
      <c r="B584" s="11"/>
      <c r="C584" s="16"/>
      <c r="D584" s="24"/>
      <c r="E584" s="24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Y584" s="24"/>
      <c r="Z584" s="24"/>
    </row>
    <row r="585" spans="1:26" x14ac:dyDescent="0.25">
      <c r="A585" s="20"/>
      <c r="B585" s="11"/>
      <c r="C585" s="16"/>
      <c r="D585" s="24"/>
      <c r="E585" s="24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Y585" s="24"/>
      <c r="Z585" s="24"/>
    </row>
    <row r="586" spans="1:26" x14ac:dyDescent="0.25">
      <c r="A586" s="20"/>
      <c r="B586" s="11"/>
      <c r="C586" s="16"/>
      <c r="D586" s="24"/>
      <c r="E586" s="24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Y586" s="24"/>
      <c r="Z586" s="24"/>
    </row>
    <row r="587" spans="1:26" x14ac:dyDescent="0.25">
      <c r="A587" s="20"/>
      <c r="B587" s="11"/>
      <c r="C587" s="16"/>
      <c r="D587" s="24"/>
      <c r="E587" s="24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Y587" s="24"/>
      <c r="Z587" s="24"/>
    </row>
    <row r="588" spans="1:26" x14ac:dyDescent="0.25">
      <c r="A588" s="20"/>
      <c r="B588" s="11"/>
      <c r="C588" s="16"/>
      <c r="D588" s="24"/>
      <c r="E588" s="24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Y588" s="24"/>
      <c r="Z588" s="24"/>
    </row>
    <row r="589" spans="1:26" x14ac:dyDescent="0.25">
      <c r="A589" s="20"/>
      <c r="B589" s="11"/>
      <c r="C589" s="16"/>
      <c r="D589" s="24"/>
      <c r="E589" s="24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Y589" s="24"/>
      <c r="Z589" s="24"/>
    </row>
    <row r="590" spans="1:26" x14ac:dyDescent="0.25">
      <c r="A590" s="20"/>
      <c r="B590" s="11"/>
      <c r="C590" s="16"/>
      <c r="D590" s="24"/>
      <c r="E590" s="24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Z590" s="24"/>
    </row>
  </sheetData>
  <autoFilter ref="A2:Z388" xr:uid="{AE91AD2C-FD31-4B43-A5C2-F5611D3611AA}">
    <sortState ref="A3:Z388">
      <sortCondition descending="1" ref="O3:O388"/>
      <sortCondition descending="1" ref="P3:P388"/>
      <sortCondition descending="1" ref="Q3:Q388"/>
      <sortCondition descending="1" ref="R3:R388"/>
      <sortCondition descending="1" ref="S3:S388"/>
      <sortCondition descending="1" ref="T3:T388"/>
      <sortCondition descending="1" ref="U3:U388"/>
      <sortCondition descending="1" ref="V3:V388"/>
      <sortCondition descending="1" ref="W3:W388"/>
    </sortState>
  </autoFilter>
  <sortState ref="A3:X303">
    <sortCondition descending="1" ref="O3:O303"/>
    <sortCondition descending="1" ref="P3:P303"/>
    <sortCondition descending="1" ref="Q3:Q303"/>
    <sortCondition descending="1" ref="R3:R303"/>
    <sortCondition descending="1" ref="S3:S303"/>
  </sortState>
  <pageMargins left="0.7" right="0.7" top="0.75" bottom="0.75" header="0.3" footer="0.3"/>
  <pageSetup scale="24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EE5A-E67B-475A-9138-9202C0A1B0D0}">
  <sheetPr>
    <pageSetUpPr fitToPage="1"/>
  </sheetPr>
  <dimension ref="A2:AR590"/>
  <sheetViews>
    <sheetView topLeftCell="W109" workbookViewId="0">
      <selection activeCell="A3" sqref="A3"/>
    </sheetView>
  </sheetViews>
  <sheetFormatPr defaultColWidth="8.85546875" defaultRowHeight="15" x14ac:dyDescent="0.25"/>
  <cols>
    <col min="1" max="2" width="10.7109375" style="23" bestFit="1" customWidth="1"/>
    <col min="3" max="3" width="19.42578125" style="23" bestFit="1" customWidth="1"/>
    <col min="4" max="4" width="8.85546875" style="23"/>
    <col min="5" max="5" width="37.85546875" style="23" bestFit="1" customWidth="1"/>
    <col min="6" max="14" width="8.85546875" style="24" hidden="1" customWidth="1"/>
    <col min="15" max="15" width="9.42578125" style="23" bestFit="1" customWidth="1"/>
    <col min="16" max="24" width="10.28515625" style="23" customWidth="1"/>
    <col min="25" max="25" width="12.85546875" style="23" customWidth="1"/>
    <col min="26" max="26" width="4.7109375" style="23" customWidth="1"/>
    <col min="27" max="28" width="8.85546875" style="23"/>
    <col min="29" max="29" width="9.140625" style="23" bestFit="1" customWidth="1"/>
    <col min="30" max="30" width="9.42578125" style="23" bestFit="1" customWidth="1"/>
    <col min="31" max="31" width="19.28515625" style="23" bestFit="1" customWidth="1"/>
    <col min="32" max="32" width="9.140625" style="23" bestFit="1" customWidth="1"/>
    <col min="33" max="33" width="37" style="23" bestFit="1" customWidth="1"/>
    <col min="34" max="34" width="8.85546875" style="23"/>
    <col min="35" max="36" width="0" style="23" hidden="1" customWidth="1"/>
    <col min="37" max="37" width="10.140625" style="23" bestFit="1" customWidth="1"/>
    <col min="38" max="38" width="10.85546875" style="23" bestFit="1" customWidth="1"/>
    <col min="39" max="39" width="12.140625" style="23" bestFit="1" customWidth="1"/>
    <col min="40" max="16384" width="8.85546875" style="23"/>
  </cols>
  <sheetData>
    <row r="2" spans="1:44" x14ac:dyDescent="0.25">
      <c r="A2" s="44" t="s">
        <v>2</v>
      </c>
      <c r="B2" s="44" t="s">
        <v>3</v>
      </c>
      <c r="C2" s="44" t="s">
        <v>6</v>
      </c>
      <c r="D2" s="44" t="s">
        <v>0</v>
      </c>
      <c r="E2" s="44" t="s">
        <v>5</v>
      </c>
      <c r="F2" s="44" t="s">
        <v>198</v>
      </c>
      <c r="G2" s="37">
        <v>43338</v>
      </c>
      <c r="H2" s="37">
        <v>43345</v>
      </c>
      <c r="I2" s="37">
        <v>43352</v>
      </c>
      <c r="J2" s="37">
        <v>43359</v>
      </c>
      <c r="K2" s="37">
        <v>43366</v>
      </c>
      <c r="L2" s="37">
        <v>43373</v>
      </c>
      <c r="M2" s="37">
        <v>43380</v>
      </c>
      <c r="N2" s="37">
        <v>43387</v>
      </c>
      <c r="O2" s="44" t="s">
        <v>198</v>
      </c>
      <c r="P2" s="37">
        <v>43352</v>
      </c>
      <c r="Q2" s="37">
        <v>43359</v>
      </c>
      <c r="R2" s="37">
        <v>43366</v>
      </c>
      <c r="S2" s="37">
        <v>43373</v>
      </c>
      <c r="T2" s="37">
        <v>43380</v>
      </c>
      <c r="U2" s="37">
        <v>43387</v>
      </c>
      <c r="V2" s="37">
        <v>43394</v>
      </c>
      <c r="W2" s="37">
        <v>43401</v>
      </c>
      <c r="X2" s="44" t="s">
        <v>198</v>
      </c>
      <c r="Y2" s="23" t="s">
        <v>317</v>
      </c>
      <c r="Z2" s="23" t="s">
        <v>318</v>
      </c>
      <c r="AC2" s="24" t="s">
        <v>2</v>
      </c>
      <c r="AD2" s="24" t="s">
        <v>3</v>
      </c>
      <c r="AE2" s="24" t="s">
        <v>6</v>
      </c>
      <c r="AF2" s="24" t="s">
        <v>0</v>
      </c>
      <c r="AG2" s="24" t="s">
        <v>401</v>
      </c>
      <c r="AH2" s="24" t="s">
        <v>198</v>
      </c>
      <c r="AI2" s="24" t="s">
        <v>373</v>
      </c>
      <c r="AJ2" s="24" t="s">
        <v>380</v>
      </c>
      <c r="AK2" s="23" t="s">
        <v>522</v>
      </c>
      <c r="AL2" s="23" t="s">
        <v>523</v>
      </c>
      <c r="AM2" s="23" t="s">
        <v>524</v>
      </c>
      <c r="AN2" s="23" t="s">
        <v>1344</v>
      </c>
      <c r="AO2" s="24"/>
      <c r="AP2" s="24"/>
      <c r="AQ2" s="24"/>
      <c r="AR2" s="24"/>
    </row>
    <row r="3" spans="1:44" s="24" customFormat="1" x14ac:dyDescent="0.25">
      <c r="A3" s="20">
        <v>43231</v>
      </c>
      <c r="B3" s="77">
        <v>43349</v>
      </c>
      <c r="C3" s="16" t="s">
        <v>1736</v>
      </c>
      <c r="D3" s="34" t="s">
        <v>141</v>
      </c>
      <c r="E3" s="34" t="s">
        <v>61</v>
      </c>
      <c r="F3" s="36">
        <v>1.0934359286030728</v>
      </c>
      <c r="G3" s="36"/>
      <c r="H3" s="36"/>
      <c r="I3" s="36"/>
      <c r="J3" s="36"/>
      <c r="K3" s="36"/>
      <c r="L3" s="36"/>
      <c r="M3" s="36"/>
      <c r="N3" s="36"/>
      <c r="O3" s="36">
        <v>1</v>
      </c>
      <c r="P3" s="36"/>
      <c r="Q3" s="36"/>
      <c r="R3" s="36"/>
      <c r="S3" s="36"/>
      <c r="T3" s="36"/>
      <c r="U3" s="36"/>
      <c r="V3" s="36"/>
      <c r="W3" s="36"/>
      <c r="X3" s="36">
        <v>17</v>
      </c>
      <c r="Y3" s="93">
        <f>SUM(O3:P3)</f>
        <v>1</v>
      </c>
      <c r="Z3" s="93" t="str">
        <f>IF(OR(AND(Y3&gt;0,Y3&lt;=30),AND(O3&gt;0,O3&lt;=5),AND(P3&gt;0,P3&lt;=5)),"Yes","No")</f>
        <v>Yes</v>
      </c>
      <c r="AC3" s="46">
        <f>A3</f>
        <v>43231</v>
      </c>
      <c r="AD3" s="46">
        <f t="shared" ref="AD3:AE16" si="0">B3</f>
        <v>43349</v>
      </c>
      <c r="AE3" s="24" t="str">
        <f t="shared" si="0"/>
        <v>NL2024cm22-REV1.3</v>
      </c>
      <c r="AF3" s="24" t="str">
        <f t="shared" ref="AF3:AF16" si="1">D3</f>
        <v>46001</v>
      </c>
      <c r="AG3" s="24" t="str">
        <f t="shared" ref="AG3:AG16" si="2">E3</f>
        <v>7997</v>
      </c>
      <c r="AH3" s="40">
        <f t="shared" ref="AH3:AH16" si="3">O3</f>
        <v>1</v>
      </c>
      <c r="AI3" s="39" t="e">
        <f>AJ3/$O$400</f>
        <v>#DIV/0!</v>
      </c>
      <c r="AJ3" s="12">
        <f>AH3</f>
        <v>1</v>
      </c>
      <c r="AK3" s="24">
        <f>P3</f>
        <v>0</v>
      </c>
      <c r="AL3" s="24">
        <f t="shared" ref="AL3:AN16" si="4">Q3</f>
        <v>0</v>
      </c>
      <c r="AM3" s="24">
        <f t="shared" si="4"/>
        <v>0</v>
      </c>
      <c r="AN3" s="79">
        <f t="shared" si="4"/>
        <v>0</v>
      </c>
      <c r="AP3" s="40"/>
      <c r="AQ3" s="39"/>
      <c r="AR3" s="12"/>
    </row>
    <row r="4" spans="1:44" s="24" customFormat="1" x14ac:dyDescent="0.25">
      <c r="A4" s="20">
        <v>43308</v>
      </c>
      <c r="B4" s="77">
        <v>43340</v>
      </c>
      <c r="C4" s="16" t="s">
        <v>1602</v>
      </c>
      <c r="D4" s="34" t="s">
        <v>485</v>
      </c>
      <c r="E4" s="34" t="s">
        <v>486</v>
      </c>
      <c r="F4" s="36">
        <v>0.91791475807171496</v>
      </c>
      <c r="G4" s="36"/>
      <c r="H4" s="36"/>
      <c r="I4" s="36"/>
      <c r="J4" s="36"/>
      <c r="K4" s="36"/>
      <c r="L4" s="36"/>
      <c r="M4" s="36"/>
      <c r="N4" s="36"/>
      <c r="O4" s="36">
        <v>1</v>
      </c>
      <c r="P4" s="36"/>
      <c r="Q4" s="36"/>
      <c r="R4" s="36"/>
      <c r="S4" s="36"/>
      <c r="T4" s="36"/>
      <c r="U4" s="36"/>
      <c r="V4" s="36"/>
      <c r="W4" s="36"/>
      <c r="X4" s="36">
        <v>17</v>
      </c>
      <c r="Y4" s="23">
        <f>SUM(O4:P4)</f>
        <v>1</v>
      </c>
      <c r="Z4" s="23" t="str">
        <f>IF(OR(AND(Y4&gt;0,Y4&lt;=30),AND(O4&gt;0,O4&lt;=5),AND(P4&gt;0,P4&lt;=5)),"Yes","No")</f>
        <v>Yes</v>
      </c>
      <c r="AC4" s="46">
        <f t="shared" ref="AC4:AC16" si="5">A4</f>
        <v>43308</v>
      </c>
      <c r="AD4" s="46">
        <f t="shared" si="0"/>
        <v>43340</v>
      </c>
      <c r="AE4" s="24" t="str">
        <f t="shared" si="0"/>
        <v>ND2017cy29-REV3.1</v>
      </c>
      <c r="AF4" s="24" t="str">
        <f t="shared" si="1"/>
        <v>46668</v>
      </c>
      <c r="AG4" s="24" t="str">
        <f t="shared" si="2"/>
        <v>9606</v>
      </c>
      <c r="AH4" s="40">
        <f t="shared" si="3"/>
        <v>1</v>
      </c>
      <c r="AI4" s="39" t="e">
        <f t="shared" ref="AI4:AI16" si="6">AJ4/$O$400</f>
        <v>#DIV/0!</v>
      </c>
      <c r="AJ4" s="12">
        <f>AJ3+AH4</f>
        <v>2</v>
      </c>
      <c r="AK4" s="24">
        <f t="shared" ref="AK4:AK16" si="7">P4</f>
        <v>0</v>
      </c>
      <c r="AL4" s="24">
        <f t="shared" si="4"/>
        <v>0</v>
      </c>
      <c r="AM4" s="24">
        <f t="shared" si="4"/>
        <v>0</v>
      </c>
      <c r="AN4" s="79">
        <f t="shared" si="4"/>
        <v>0</v>
      </c>
      <c r="AP4" s="40"/>
      <c r="AQ4" s="39"/>
      <c r="AR4" s="12"/>
    </row>
    <row r="5" spans="1:44" s="24" customFormat="1" x14ac:dyDescent="0.25">
      <c r="A5" s="20">
        <v>43329</v>
      </c>
      <c r="B5" s="77">
        <v>43350</v>
      </c>
      <c r="C5" s="16" t="s">
        <v>1603</v>
      </c>
      <c r="D5" s="34" t="s">
        <v>806</v>
      </c>
      <c r="E5" s="34" t="s">
        <v>807</v>
      </c>
      <c r="F5" s="36">
        <v>0.91791475807171496</v>
      </c>
      <c r="G5" s="36"/>
      <c r="H5" s="36"/>
      <c r="I5" s="36"/>
      <c r="J5" s="36"/>
      <c r="K5" s="36"/>
      <c r="L5" s="36"/>
      <c r="M5" s="36"/>
      <c r="N5" s="36"/>
      <c r="O5" s="36">
        <v>1</v>
      </c>
      <c r="P5" s="36"/>
      <c r="Q5" s="36"/>
      <c r="R5" s="36"/>
      <c r="S5" s="36"/>
      <c r="T5" s="36"/>
      <c r="U5" s="36"/>
      <c r="V5" s="36"/>
      <c r="W5" s="36"/>
      <c r="X5" s="36">
        <v>7</v>
      </c>
      <c r="Y5" s="23">
        <f>SUM(O5:P5)</f>
        <v>1</v>
      </c>
      <c r="Z5" s="23" t="str">
        <f>IF(OR(AND(Y5&gt;0,Y5&lt;=30),AND(O5&gt;0,O5&lt;=5),AND(P5&gt;0,P5&lt;=5)),"Yes","No")</f>
        <v>Yes</v>
      </c>
      <c r="AC5" s="46">
        <f t="shared" si="5"/>
        <v>43329</v>
      </c>
      <c r="AD5" s="46">
        <f t="shared" si="0"/>
        <v>43350</v>
      </c>
      <c r="AE5" s="24" t="str">
        <f t="shared" si="0"/>
        <v>ND2017cy29-REV3.2</v>
      </c>
      <c r="AF5" s="24" t="str">
        <f t="shared" si="1"/>
        <v>46852</v>
      </c>
      <c r="AG5" s="24" t="str">
        <f t="shared" si="2"/>
        <v>9635</v>
      </c>
      <c r="AH5" s="40">
        <f t="shared" si="3"/>
        <v>1</v>
      </c>
      <c r="AI5" s="39" t="e">
        <f t="shared" si="6"/>
        <v>#DIV/0!</v>
      </c>
      <c r="AJ5" s="12">
        <f t="shared" ref="AJ5:AJ16" si="8">AJ4+AH5</f>
        <v>3</v>
      </c>
      <c r="AK5" s="24">
        <f t="shared" si="7"/>
        <v>0</v>
      </c>
      <c r="AL5" s="24">
        <f t="shared" si="4"/>
        <v>0</v>
      </c>
      <c r="AM5" s="24">
        <f t="shared" si="4"/>
        <v>0</v>
      </c>
      <c r="AN5" s="79">
        <f t="shared" si="4"/>
        <v>0</v>
      </c>
      <c r="AP5" s="40"/>
      <c r="AQ5" s="39"/>
      <c r="AR5" s="12"/>
    </row>
    <row r="6" spans="1:44" s="24" customFormat="1" x14ac:dyDescent="0.25">
      <c r="A6" s="20">
        <v>43301</v>
      </c>
      <c r="B6" s="77">
        <v>43340</v>
      </c>
      <c r="C6" s="16" t="s">
        <v>1730</v>
      </c>
      <c r="D6" s="34" t="s">
        <v>447</v>
      </c>
      <c r="E6" s="34" t="s">
        <v>448</v>
      </c>
      <c r="F6" s="36">
        <v>3.2245304516797617</v>
      </c>
      <c r="G6" s="36"/>
      <c r="H6" s="36"/>
      <c r="I6" s="36"/>
      <c r="J6" s="36"/>
      <c r="K6" s="36"/>
      <c r="L6" s="36"/>
      <c r="M6" s="36"/>
      <c r="N6" s="36"/>
      <c r="O6" s="36">
        <v>2</v>
      </c>
      <c r="P6" s="36"/>
      <c r="Q6" s="36"/>
      <c r="R6" s="36"/>
      <c r="S6" s="36"/>
      <c r="T6" s="36"/>
      <c r="U6" s="36"/>
      <c r="V6" s="36"/>
      <c r="W6" s="36"/>
      <c r="X6" s="36">
        <v>17</v>
      </c>
      <c r="Y6" s="23">
        <f>SUM(O6:P6)</f>
        <v>2</v>
      </c>
      <c r="Z6" s="23" t="str">
        <f>IF(OR(AND(Y6&gt;0,Y6&lt;=30),AND(O6&gt;0,O6&lt;=5),AND(P6&gt;0,P6&lt;=5)),"Yes","No")</f>
        <v>Yes</v>
      </c>
      <c r="AC6" s="46">
        <f t="shared" si="5"/>
        <v>43301</v>
      </c>
      <c r="AD6" s="46">
        <f t="shared" si="0"/>
        <v>43340</v>
      </c>
      <c r="AE6" s="24" t="str">
        <f t="shared" si="0"/>
        <v>NL2024bf22-REV4.6</v>
      </c>
      <c r="AF6" s="24" t="str">
        <f t="shared" si="1"/>
        <v>46609</v>
      </c>
      <c r="AG6" s="24" t="str">
        <f t="shared" si="2"/>
        <v>9593</v>
      </c>
      <c r="AH6" s="40">
        <f t="shared" si="3"/>
        <v>2</v>
      </c>
      <c r="AI6" s="39" t="e">
        <f t="shared" si="6"/>
        <v>#DIV/0!</v>
      </c>
      <c r="AJ6" s="12">
        <f t="shared" si="8"/>
        <v>5</v>
      </c>
      <c r="AK6" s="24">
        <f t="shared" si="7"/>
        <v>0</v>
      </c>
      <c r="AL6" s="24">
        <f t="shared" si="4"/>
        <v>0</v>
      </c>
      <c r="AM6" s="24">
        <f t="shared" si="4"/>
        <v>0</v>
      </c>
      <c r="AN6" s="79">
        <f t="shared" si="4"/>
        <v>0</v>
      </c>
      <c r="AP6" s="40"/>
      <c r="AQ6" s="39"/>
      <c r="AR6" s="12"/>
    </row>
    <row r="7" spans="1:44" s="24" customFormat="1" x14ac:dyDescent="0.25">
      <c r="A7" s="20">
        <v>43308</v>
      </c>
      <c r="B7" s="77">
        <v>43340</v>
      </c>
      <c r="C7" s="16" t="s">
        <v>1692</v>
      </c>
      <c r="D7" s="34" t="s">
        <v>483</v>
      </c>
      <c r="E7" s="34" t="s">
        <v>484</v>
      </c>
      <c r="F7" s="36">
        <v>2.5841375028981668</v>
      </c>
      <c r="G7" s="36"/>
      <c r="H7" s="36"/>
      <c r="I7" s="36"/>
      <c r="J7" s="36"/>
      <c r="K7" s="36"/>
      <c r="L7" s="36"/>
      <c r="M7" s="36"/>
      <c r="N7" s="36"/>
      <c r="O7" s="36">
        <v>2</v>
      </c>
      <c r="P7" s="36"/>
      <c r="Q7" s="36"/>
      <c r="R7" s="36"/>
      <c r="S7" s="36"/>
      <c r="T7" s="36"/>
      <c r="U7" s="36"/>
      <c r="V7" s="36"/>
      <c r="W7" s="36"/>
      <c r="X7" s="36">
        <v>17</v>
      </c>
      <c r="Y7" s="23">
        <f>SUM(O7:P7)</f>
        <v>2</v>
      </c>
      <c r="Z7" s="23" t="str">
        <f>IF(OR(AND(Y7&gt;0,Y7&lt;=30),AND(O7&gt;0,O7&lt;=5),AND(P7&gt;0,P7&lt;=5)),"Yes","No")</f>
        <v>Yes</v>
      </c>
      <c r="AC7" s="46">
        <f t="shared" si="5"/>
        <v>43308</v>
      </c>
      <c r="AD7" s="46">
        <f t="shared" si="0"/>
        <v>43340</v>
      </c>
      <c r="AE7" s="24" t="str">
        <f t="shared" si="0"/>
        <v>NI1030ao-REV4.2</v>
      </c>
      <c r="AF7" s="24" t="str">
        <f t="shared" si="1"/>
        <v>46649</v>
      </c>
      <c r="AG7" s="24" t="str">
        <f t="shared" si="2"/>
        <v>9601</v>
      </c>
      <c r="AH7" s="40">
        <f t="shared" si="3"/>
        <v>2</v>
      </c>
      <c r="AI7" s="39" t="e">
        <f t="shared" si="6"/>
        <v>#DIV/0!</v>
      </c>
      <c r="AJ7" s="12">
        <f t="shared" si="8"/>
        <v>7</v>
      </c>
      <c r="AK7" s="24">
        <f t="shared" si="7"/>
        <v>0</v>
      </c>
      <c r="AL7" s="24">
        <f t="shared" si="4"/>
        <v>0</v>
      </c>
      <c r="AM7" s="24">
        <f t="shared" si="4"/>
        <v>0</v>
      </c>
      <c r="AN7" s="79">
        <f t="shared" si="4"/>
        <v>0</v>
      </c>
      <c r="AP7" s="40"/>
      <c r="AQ7" s="39"/>
      <c r="AR7" s="12"/>
    </row>
    <row r="8" spans="1:44" s="24" customFormat="1" x14ac:dyDescent="0.25">
      <c r="A8" s="20">
        <v>43329</v>
      </c>
      <c r="B8" s="77">
        <v>43350</v>
      </c>
      <c r="C8" s="16" t="s">
        <v>1603</v>
      </c>
      <c r="D8" s="34" t="s">
        <v>801</v>
      </c>
      <c r="E8" s="34" t="s">
        <v>802</v>
      </c>
      <c r="F8" s="36">
        <v>1.8358295161434299</v>
      </c>
      <c r="G8" s="36"/>
      <c r="H8" s="36"/>
      <c r="I8" s="36"/>
      <c r="J8" s="36"/>
      <c r="K8" s="36"/>
      <c r="L8" s="36"/>
      <c r="M8" s="36"/>
      <c r="N8" s="36"/>
      <c r="O8" s="36">
        <v>2</v>
      </c>
      <c r="P8" s="36"/>
      <c r="Q8" s="36"/>
      <c r="R8" s="36"/>
      <c r="S8" s="36"/>
      <c r="T8" s="36"/>
      <c r="U8" s="36"/>
      <c r="V8" s="36"/>
      <c r="W8" s="36"/>
      <c r="X8" s="36">
        <v>7</v>
      </c>
      <c r="Y8" s="93">
        <f>SUM(O8:P8)</f>
        <v>2</v>
      </c>
      <c r="Z8" s="93" t="str">
        <f>IF(OR(AND(Y8&gt;0,Y8&lt;=30),AND(O8&gt;0,O8&lt;=5),AND(P8&gt;0,P8&lt;=5)),"Yes","No")</f>
        <v>Yes</v>
      </c>
      <c r="AC8" s="46">
        <f t="shared" si="5"/>
        <v>43329</v>
      </c>
      <c r="AD8" s="46">
        <f t="shared" si="0"/>
        <v>43350</v>
      </c>
      <c r="AE8" s="24" t="str">
        <f t="shared" si="0"/>
        <v>ND2017cy29-REV3.2</v>
      </c>
      <c r="AF8" s="24" t="str">
        <f t="shared" si="1"/>
        <v>46847</v>
      </c>
      <c r="AG8" s="24" t="str">
        <f t="shared" si="2"/>
        <v>8560</v>
      </c>
      <c r="AH8" s="40">
        <f t="shared" si="3"/>
        <v>2</v>
      </c>
      <c r="AI8" s="39" t="e">
        <f t="shared" si="6"/>
        <v>#DIV/0!</v>
      </c>
      <c r="AJ8" s="12">
        <f t="shared" si="8"/>
        <v>9</v>
      </c>
      <c r="AK8" s="24">
        <f t="shared" si="7"/>
        <v>0</v>
      </c>
      <c r="AL8" s="24">
        <f t="shared" si="4"/>
        <v>0</v>
      </c>
      <c r="AM8" s="24">
        <f t="shared" si="4"/>
        <v>0</v>
      </c>
      <c r="AN8" s="79">
        <f t="shared" si="4"/>
        <v>0</v>
      </c>
      <c r="AP8" s="40"/>
      <c r="AQ8" s="39"/>
      <c r="AR8" s="12"/>
    </row>
    <row r="9" spans="1:44" x14ac:dyDescent="0.25">
      <c r="A9" s="20">
        <v>43286</v>
      </c>
      <c r="B9" s="77">
        <v>43336</v>
      </c>
      <c r="C9" s="16" t="s">
        <v>1600</v>
      </c>
      <c r="D9" s="34" t="s">
        <v>389</v>
      </c>
      <c r="E9" s="34" t="s">
        <v>304</v>
      </c>
      <c r="F9" s="36">
        <v>2.1035243236619654</v>
      </c>
      <c r="G9" s="36"/>
      <c r="H9" s="36"/>
      <c r="I9" s="36"/>
      <c r="J9" s="36"/>
      <c r="K9" s="36"/>
      <c r="L9" s="36"/>
      <c r="M9" s="36"/>
      <c r="N9" s="36"/>
      <c r="O9" s="36">
        <v>3</v>
      </c>
      <c r="P9" s="36"/>
      <c r="Q9" s="36"/>
      <c r="R9" s="36"/>
      <c r="S9" s="36"/>
      <c r="T9" s="36"/>
      <c r="U9" s="36"/>
      <c r="V9" s="36"/>
      <c r="W9" s="36"/>
      <c r="X9" s="36">
        <v>21</v>
      </c>
      <c r="Y9" s="93">
        <f>SUM(O9:P9)</f>
        <v>3</v>
      </c>
      <c r="Z9" s="93" t="str">
        <f>IF(OR(AND(Y9&gt;0,Y9&lt;=30),AND(O9&gt;0,O9&lt;=5),AND(P9&gt;0,P9&lt;=5)),"Yes","No")</f>
        <v>Yes</v>
      </c>
      <c r="AC9" s="46">
        <f t="shared" si="5"/>
        <v>43286</v>
      </c>
      <c r="AD9" s="46">
        <f t="shared" si="0"/>
        <v>43336</v>
      </c>
      <c r="AE9" s="24" t="str">
        <f t="shared" si="0"/>
        <v>NC3040bf25 REV1.2</v>
      </c>
      <c r="AF9" s="24" t="str">
        <f t="shared" si="1"/>
        <v>46466</v>
      </c>
      <c r="AG9" s="24" t="str">
        <f t="shared" si="2"/>
        <v>9048</v>
      </c>
      <c r="AH9" s="40">
        <f t="shared" si="3"/>
        <v>3</v>
      </c>
      <c r="AI9" s="39" t="e">
        <f t="shared" si="6"/>
        <v>#DIV/0!</v>
      </c>
      <c r="AJ9" s="12">
        <f t="shared" si="8"/>
        <v>12</v>
      </c>
      <c r="AK9" s="24">
        <f t="shared" si="7"/>
        <v>0</v>
      </c>
      <c r="AL9" s="24">
        <f t="shared" si="4"/>
        <v>0</v>
      </c>
      <c r="AM9" s="24">
        <f t="shared" si="4"/>
        <v>0</v>
      </c>
      <c r="AN9" s="79">
        <f t="shared" si="4"/>
        <v>0</v>
      </c>
      <c r="AO9" s="24"/>
      <c r="AP9" s="40"/>
      <c r="AQ9" s="39"/>
      <c r="AR9" s="12"/>
    </row>
    <row r="10" spans="1:44" s="24" customFormat="1" x14ac:dyDescent="0.25">
      <c r="A10" s="20">
        <v>43313</v>
      </c>
      <c r="B10" s="77">
        <v>43339</v>
      </c>
      <c r="C10" s="16" t="s">
        <v>1692</v>
      </c>
      <c r="D10" s="34" t="s">
        <v>530</v>
      </c>
      <c r="E10" s="34" t="s">
        <v>531</v>
      </c>
      <c r="F10" s="36">
        <v>3.8762062543472502</v>
      </c>
      <c r="G10" s="36"/>
      <c r="H10" s="36"/>
      <c r="I10" s="36"/>
      <c r="J10" s="36"/>
      <c r="K10" s="36"/>
      <c r="L10" s="36"/>
      <c r="M10" s="36"/>
      <c r="N10" s="36"/>
      <c r="O10" s="36">
        <v>3</v>
      </c>
      <c r="P10" s="36"/>
      <c r="Q10" s="36"/>
      <c r="R10" s="36"/>
      <c r="S10" s="36"/>
      <c r="T10" s="36"/>
      <c r="U10" s="36"/>
      <c r="V10" s="36"/>
      <c r="W10" s="36"/>
      <c r="X10" s="36">
        <v>18</v>
      </c>
      <c r="Y10" s="93">
        <f>SUM(O10:P10)</f>
        <v>3</v>
      </c>
      <c r="Z10" s="93" t="str">
        <f>IF(OR(AND(Y10&gt;0,Y10&lt;=30),AND(O10&gt;0,O10&lt;=5),AND(P10&gt;0,P10&lt;=5)),"Yes","No")</f>
        <v>Yes</v>
      </c>
      <c r="AC10" s="46">
        <f t="shared" si="5"/>
        <v>43313</v>
      </c>
      <c r="AD10" s="46">
        <f t="shared" si="0"/>
        <v>43339</v>
      </c>
      <c r="AE10" s="24" t="str">
        <f t="shared" si="0"/>
        <v>NI1030ao-REV4.2</v>
      </c>
      <c r="AF10" s="24" t="str">
        <f t="shared" si="1"/>
        <v>46714</v>
      </c>
      <c r="AG10" s="24" t="str">
        <f t="shared" si="2"/>
        <v>7596</v>
      </c>
      <c r="AH10" s="40">
        <f t="shared" si="3"/>
        <v>3</v>
      </c>
      <c r="AI10" s="39" t="e">
        <f t="shared" si="6"/>
        <v>#DIV/0!</v>
      </c>
      <c r="AJ10" s="12">
        <f t="shared" si="8"/>
        <v>15</v>
      </c>
      <c r="AK10" s="24">
        <f t="shared" si="7"/>
        <v>0</v>
      </c>
      <c r="AL10" s="24">
        <f t="shared" si="4"/>
        <v>0</v>
      </c>
      <c r="AM10" s="24">
        <f t="shared" si="4"/>
        <v>0</v>
      </c>
      <c r="AN10" s="79">
        <f t="shared" si="4"/>
        <v>0</v>
      </c>
      <c r="AP10" s="40"/>
      <c r="AQ10" s="39"/>
      <c r="AR10" s="12"/>
    </row>
    <row r="11" spans="1:44" s="24" customFormat="1" x14ac:dyDescent="0.25">
      <c r="A11" s="20">
        <v>43229</v>
      </c>
      <c r="B11" s="77">
        <v>43368</v>
      </c>
      <c r="C11" s="16" t="s">
        <v>1653</v>
      </c>
      <c r="D11" s="34" t="s">
        <v>129</v>
      </c>
      <c r="E11" s="34" t="s">
        <v>41</v>
      </c>
      <c r="F11" s="36">
        <v>3.0583813291342667</v>
      </c>
      <c r="G11" s="36"/>
      <c r="H11" s="36"/>
      <c r="I11" s="36"/>
      <c r="J11" s="36"/>
      <c r="K11" s="36"/>
      <c r="L11" s="36"/>
      <c r="M11" s="36"/>
      <c r="N11" s="36"/>
      <c r="O11" s="36">
        <v>4</v>
      </c>
      <c r="P11" s="36"/>
      <c r="Q11" s="36"/>
      <c r="R11" s="36"/>
      <c r="S11" s="36"/>
      <c r="T11" s="36"/>
      <c r="U11" s="36"/>
      <c r="V11" s="36"/>
      <c r="W11" s="36"/>
      <c r="X11" s="36">
        <v>24</v>
      </c>
      <c r="Y11" s="93">
        <f>SUM(O11:P11)</f>
        <v>4</v>
      </c>
      <c r="Z11" s="93" t="str">
        <f>IF(OR(AND(Y11&gt;0,Y11&lt;=30),AND(O11&gt;0,O11&lt;=5),AND(P11&gt;0,P11&lt;=5)),"Yes","No")</f>
        <v>Yes</v>
      </c>
      <c r="AC11" s="46">
        <f t="shared" si="5"/>
        <v>43229</v>
      </c>
      <c r="AD11" s="46">
        <f t="shared" si="0"/>
        <v>43368</v>
      </c>
      <c r="AE11" s="24" t="str">
        <f t="shared" si="0"/>
        <v>NF2047bf29 REV2.3</v>
      </c>
      <c r="AF11" s="24" t="str">
        <f t="shared" si="1"/>
        <v>45979</v>
      </c>
      <c r="AG11" s="24" t="str">
        <f t="shared" si="2"/>
        <v>6558</v>
      </c>
      <c r="AH11" s="40">
        <f t="shared" si="3"/>
        <v>4</v>
      </c>
      <c r="AI11" s="39" t="e">
        <f t="shared" si="6"/>
        <v>#DIV/0!</v>
      </c>
      <c r="AJ11" s="12">
        <f t="shared" si="8"/>
        <v>19</v>
      </c>
      <c r="AK11" s="24">
        <f t="shared" si="7"/>
        <v>0</v>
      </c>
      <c r="AL11" s="24">
        <f t="shared" si="4"/>
        <v>0</v>
      </c>
      <c r="AM11" s="24">
        <f t="shared" si="4"/>
        <v>0</v>
      </c>
      <c r="AN11" s="79">
        <f t="shared" si="4"/>
        <v>0</v>
      </c>
      <c r="AP11" s="40"/>
      <c r="AQ11" s="39"/>
      <c r="AR11" s="12"/>
    </row>
    <row r="12" spans="1:44" s="24" customFormat="1" x14ac:dyDescent="0.25">
      <c r="A12" s="20">
        <v>43255</v>
      </c>
      <c r="B12" s="77">
        <v>43388</v>
      </c>
      <c r="C12" s="16" t="s">
        <v>1706</v>
      </c>
      <c r="D12" s="34" t="s">
        <v>275</v>
      </c>
      <c r="E12" s="34" t="s">
        <v>32</v>
      </c>
      <c r="F12" s="36">
        <v>3.7226138562876687</v>
      </c>
      <c r="G12" s="36"/>
      <c r="H12" s="36"/>
      <c r="I12" s="36"/>
      <c r="J12" s="36"/>
      <c r="K12" s="36"/>
      <c r="L12" s="36"/>
      <c r="M12" s="36"/>
      <c r="N12" s="36"/>
      <c r="O12" s="36">
        <v>4</v>
      </c>
      <c r="P12" s="36"/>
      <c r="Q12" s="36"/>
      <c r="R12" s="36"/>
      <c r="S12" s="36"/>
      <c r="T12" s="36"/>
      <c r="U12" s="36"/>
      <c r="V12" s="36"/>
      <c r="W12" s="36"/>
      <c r="X12" s="36">
        <v>24</v>
      </c>
      <c r="Y12" s="23">
        <f>SUM(O12:P12)</f>
        <v>4</v>
      </c>
      <c r="Z12" s="23" t="str">
        <f>IF(OR(AND(Y12&gt;0,Y12&lt;=30),AND(O12&gt;0,O12&lt;=5),AND(P12&gt;0,P12&lt;=5)),"Yes","No")</f>
        <v>Yes</v>
      </c>
      <c r="AC12" s="46">
        <f t="shared" si="5"/>
        <v>43255</v>
      </c>
      <c r="AD12" s="46">
        <f t="shared" si="0"/>
        <v>43388</v>
      </c>
      <c r="AE12" s="24" t="str">
        <f t="shared" si="0"/>
        <v>NI2020bt24-REV1.3</v>
      </c>
      <c r="AF12" s="24" t="str">
        <f t="shared" si="1"/>
        <v>46175</v>
      </c>
      <c r="AG12" s="24" t="str">
        <f t="shared" si="2"/>
        <v>3282</v>
      </c>
      <c r="AH12" s="40">
        <f t="shared" si="3"/>
        <v>4</v>
      </c>
      <c r="AI12" s="39" t="e">
        <f t="shared" si="6"/>
        <v>#DIV/0!</v>
      </c>
      <c r="AJ12" s="12">
        <f t="shared" si="8"/>
        <v>23</v>
      </c>
      <c r="AK12" s="24">
        <f t="shared" si="7"/>
        <v>0</v>
      </c>
      <c r="AL12" s="24">
        <f t="shared" si="4"/>
        <v>0</v>
      </c>
      <c r="AM12" s="24">
        <f t="shared" si="4"/>
        <v>0</v>
      </c>
      <c r="AN12" s="79">
        <f t="shared" si="4"/>
        <v>0</v>
      </c>
      <c r="AP12" s="40"/>
      <c r="AQ12" s="39"/>
      <c r="AR12" s="12"/>
    </row>
    <row r="13" spans="1:44" x14ac:dyDescent="0.25">
      <c r="A13" s="20">
        <v>43292</v>
      </c>
      <c r="B13" s="77">
        <v>43333</v>
      </c>
      <c r="C13" s="16" t="s">
        <v>1728</v>
      </c>
      <c r="D13" s="34" t="s">
        <v>416</v>
      </c>
      <c r="E13" s="34" t="s">
        <v>417</v>
      </c>
      <c r="F13" s="36">
        <v>6.7136620251351529</v>
      </c>
      <c r="G13" s="36"/>
      <c r="H13" s="36"/>
      <c r="I13" s="36"/>
      <c r="J13" s="36"/>
      <c r="K13" s="36"/>
      <c r="L13" s="36"/>
      <c r="M13" s="36"/>
      <c r="N13" s="36"/>
      <c r="O13" s="36">
        <v>4</v>
      </c>
      <c r="P13" s="36"/>
      <c r="Q13" s="36"/>
      <c r="R13" s="36"/>
      <c r="S13" s="36"/>
      <c r="T13" s="36"/>
      <c r="U13" s="36"/>
      <c r="V13" s="36"/>
      <c r="W13" s="36"/>
      <c r="X13" s="36">
        <v>24</v>
      </c>
      <c r="Y13" s="93">
        <f>SUM(O13:P13)</f>
        <v>4</v>
      </c>
      <c r="Z13" s="93" t="str">
        <f>IF(OR(AND(Y13&gt;0,Y13&lt;=30),AND(O13&gt;0,O13&lt;=5),AND(P13&gt;0,P13&lt;=5)),"Yes","No")</f>
        <v>Yes</v>
      </c>
      <c r="AC13" s="46">
        <f t="shared" si="5"/>
        <v>43292</v>
      </c>
      <c r="AD13" s="46">
        <f t="shared" si="0"/>
        <v>43333</v>
      </c>
      <c r="AE13" s="24" t="str">
        <f t="shared" si="0"/>
        <v>NL2020as22-REV3.5</v>
      </c>
      <c r="AF13" s="24" t="str">
        <f t="shared" si="1"/>
        <v>46521</v>
      </c>
      <c r="AG13" s="24" t="str">
        <f t="shared" si="2"/>
        <v>6463</v>
      </c>
      <c r="AH13" s="40">
        <f t="shared" si="3"/>
        <v>4</v>
      </c>
      <c r="AI13" s="39" t="e">
        <f t="shared" si="6"/>
        <v>#DIV/0!</v>
      </c>
      <c r="AJ13" s="12">
        <f t="shared" si="8"/>
        <v>27</v>
      </c>
      <c r="AK13" s="24">
        <f t="shared" si="7"/>
        <v>0</v>
      </c>
      <c r="AL13" s="24">
        <f t="shared" si="4"/>
        <v>0</v>
      </c>
      <c r="AM13" s="24">
        <f t="shared" si="4"/>
        <v>0</v>
      </c>
      <c r="AN13" s="79">
        <f t="shared" si="4"/>
        <v>0</v>
      </c>
      <c r="AO13" s="24"/>
      <c r="AP13" s="40"/>
      <c r="AQ13" s="39"/>
      <c r="AR13" s="12"/>
    </row>
    <row r="14" spans="1:44" x14ac:dyDescent="0.25">
      <c r="A14" s="20">
        <v>43054</v>
      </c>
      <c r="B14" s="77">
        <v>43357</v>
      </c>
      <c r="C14" s="16" t="s">
        <v>1700</v>
      </c>
      <c r="D14" s="34" t="s">
        <v>120</v>
      </c>
      <c r="E14" s="34" t="s">
        <v>51</v>
      </c>
      <c r="F14" s="36">
        <v>5.752617648177039</v>
      </c>
      <c r="G14" s="36"/>
      <c r="H14" s="36"/>
      <c r="I14" s="36"/>
      <c r="J14" s="36"/>
      <c r="K14" s="36"/>
      <c r="L14" s="36"/>
      <c r="M14" s="36"/>
      <c r="N14" s="36"/>
      <c r="O14" s="36">
        <v>6</v>
      </c>
      <c r="P14" s="36"/>
      <c r="Q14" s="36"/>
      <c r="R14" s="36"/>
      <c r="S14" s="36"/>
      <c r="T14" s="36"/>
      <c r="U14" s="36"/>
      <c r="V14" s="36"/>
      <c r="W14" s="36"/>
      <c r="X14" s="36">
        <v>9</v>
      </c>
      <c r="Y14" s="23">
        <f>SUM(O14:P14)</f>
        <v>6</v>
      </c>
      <c r="Z14" s="23" t="str">
        <f>IF(OR(AND(Y14&gt;0,Y14&lt;=30),AND(O14&gt;0,O14&lt;=5),AND(P14&gt;0,P14&lt;=5)),"Yes","No")</f>
        <v>Yes</v>
      </c>
      <c r="AC14" s="46">
        <f t="shared" si="5"/>
        <v>43054</v>
      </c>
      <c r="AD14" s="46">
        <f t="shared" si="0"/>
        <v>43357</v>
      </c>
      <c r="AE14" s="24" t="str">
        <f t="shared" si="0"/>
        <v>Ni2020bf29-REV2.7</v>
      </c>
      <c r="AF14" s="24" t="str">
        <f t="shared" si="1"/>
        <v>44345</v>
      </c>
      <c r="AG14" s="24" t="str">
        <f t="shared" si="2"/>
        <v>4964</v>
      </c>
      <c r="AH14" s="40">
        <f t="shared" si="3"/>
        <v>6</v>
      </c>
      <c r="AI14" s="39" t="e">
        <f t="shared" si="6"/>
        <v>#DIV/0!</v>
      </c>
      <c r="AJ14" s="12">
        <f t="shared" si="8"/>
        <v>33</v>
      </c>
      <c r="AK14" s="24">
        <f t="shared" si="7"/>
        <v>0</v>
      </c>
      <c r="AL14" s="24">
        <f t="shared" si="4"/>
        <v>0</v>
      </c>
      <c r="AM14" s="24">
        <f t="shared" si="4"/>
        <v>0</v>
      </c>
      <c r="AN14" s="79">
        <f t="shared" si="4"/>
        <v>0</v>
      </c>
      <c r="AO14" s="24"/>
      <c r="AP14" s="40"/>
      <c r="AQ14" s="39"/>
      <c r="AR14" s="12"/>
    </row>
    <row r="15" spans="1:44" x14ac:dyDescent="0.25">
      <c r="A15" s="20">
        <v>43298</v>
      </c>
      <c r="B15" s="77">
        <v>43312</v>
      </c>
      <c r="C15" s="16" t="s">
        <v>1585</v>
      </c>
      <c r="D15" s="34" t="s">
        <v>431</v>
      </c>
      <c r="E15" s="34" t="s">
        <v>42</v>
      </c>
      <c r="F15" s="36">
        <v>0</v>
      </c>
      <c r="G15" s="36"/>
      <c r="H15" s="36"/>
      <c r="I15" s="36"/>
      <c r="J15" s="36"/>
      <c r="K15" s="36"/>
      <c r="L15" s="36"/>
      <c r="M15" s="36"/>
      <c r="N15" s="36"/>
      <c r="O15" s="36">
        <v>8</v>
      </c>
      <c r="P15" s="36"/>
      <c r="Q15" s="36"/>
      <c r="R15" s="36"/>
      <c r="S15" s="36"/>
      <c r="T15" s="36"/>
      <c r="U15" s="36"/>
      <c r="V15" s="36"/>
      <c r="W15" s="36"/>
      <c r="X15" s="36">
        <v>45</v>
      </c>
      <c r="Y15" s="79">
        <f>SUM(O15:P15)</f>
        <v>8</v>
      </c>
      <c r="Z15" s="79" t="str">
        <f>IF(OR(AND(Y15&gt;0,Y15&lt;=30),AND(O15&gt;0,O15&lt;=5),AND(P15&gt;0,P15&lt;=5)),"Yes","No")</f>
        <v>Yes</v>
      </c>
      <c r="AC15" s="46">
        <f t="shared" si="5"/>
        <v>43298</v>
      </c>
      <c r="AD15" s="46">
        <f t="shared" si="0"/>
        <v>43312</v>
      </c>
      <c r="AE15" s="24" t="str">
        <f t="shared" si="0"/>
        <v>NB2037by34 Rev2.0</v>
      </c>
      <c r="AF15" s="24" t="str">
        <f t="shared" si="1"/>
        <v>46561</v>
      </c>
      <c r="AG15" s="24" t="str">
        <f t="shared" si="2"/>
        <v>3700</v>
      </c>
      <c r="AH15" s="40">
        <f t="shared" si="3"/>
        <v>8</v>
      </c>
      <c r="AI15" s="39" t="e">
        <f t="shared" si="6"/>
        <v>#DIV/0!</v>
      </c>
      <c r="AJ15" s="12">
        <f t="shared" si="8"/>
        <v>41</v>
      </c>
      <c r="AK15" s="24">
        <f t="shared" si="7"/>
        <v>0</v>
      </c>
      <c r="AL15" s="24">
        <f t="shared" si="4"/>
        <v>0</v>
      </c>
      <c r="AM15" s="24">
        <f t="shared" si="4"/>
        <v>0</v>
      </c>
      <c r="AN15" s="79">
        <f t="shared" si="4"/>
        <v>0</v>
      </c>
      <c r="AO15" s="24"/>
      <c r="AP15" s="40"/>
      <c r="AQ15" s="39"/>
      <c r="AR15" s="12"/>
    </row>
    <row r="16" spans="1:44" s="24" customFormat="1" x14ac:dyDescent="0.25">
      <c r="A16" s="20">
        <v>43298</v>
      </c>
      <c r="B16" s="77">
        <v>43312</v>
      </c>
      <c r="C16" s="16" t="s">
        <v>1637</v>
      </c>
      <c r="D16" s="34" t="s">
        <v>431</v>
      </c>
      <c r="E16" s="34" t="s">
        <v>42</v>
      </c>
      <c r="F16" s="36">
        <v>0</v>
      </c>
      <c r="G16" s="36"/>
      <c r="H16" s="36"/>
      <c r="I16" s="36"/>
      <c r="J16" s="36"/>
      <c r="K16" s="36"/>
      <c r="L16" s="36"/>
      <c r="M16" s="36"/>
      <c r="N16" s="36"/>
      <c r="O16" s="36">
        <v>8</v>
      </c>
      <c r="P16" s="36"/>
      <c r="Q16" s="36"/>
      <c r="R16" s="36"/>
      <c r="S16" s="36"/>
      <c r="T16" s="36"/>
      <c r="U16" s="36"/>
      <c r="V16" s="36"/>
      <c r="W16" s="36"/>
      <c r="X16" s="36">
        <v>45</v>
      </c>
      <c r="Y16" s="93">
        <f>SUM(O16:P16)</f>
        <v>8</v>
      </c>
      <c r="Z16" s="93" t="str">
        <f>IF(OR(AND(Y16&gt;0,Y16&lt;=30),AND(O16&gt;0,O16&lt;=5),AND(P16&gt;0,P16&lt;=5)),"Yes","No")</f>
        <v>Yes</v>
      </c>
      <c r="AC16" s="46">
        <f t="shared" si="5"/>
        <v>43298</v>
      </c>
      <c r="AD16" s="46">
        <f t="shared" si="0"/>
        <v>43312</v>
      </c>
      <c r="AE16" s="24" t="str">
        <f t="shared" si="0"/>
        <v>ND2057by34-Rev 2.0</v>
      </c>
      <c r="AF16" s="24" t="str">
        <f t="shared" si="1"/>
        <v>46561</v>
      </c>
      <c r="AG16" s="24" t="str">
        <f t="shared" si="2"/>
        <v>3700</v>
      </c>
      <c r="AH16" s="40">
        <f t="shared" si="3"/>
        <v>8</v>
      </c>
      <c r="AI16" s="39" t="e">
        <f t="shared" si="6"/>
        <v>#DIV/0!</v>
      </c>
      <c r="AJ16" s="12">
        <f t="shared" si="8"/>
        <v>49</v>
      </c>
      <c r="AK16" s="24">
        <f t="shared" si="7"/>
        <v>0</v>
      </c>
      <c r="AL16" s="24">
        <f t="shared" si="4"/>
        <v>0</v>
      </c>
      <c r="AM16" s="24">
        <f t="shared" si="4"/>
        <v>0</v>
      </c>
      <c r="AN16" s="79">
        <f t="shared" si="4"/>
        <v>0</v>
      </c>
      <c r="AP16" s="40"/>
      <c r="AQ16" s="39"/>
      <c r="AR16" s="12"/>
    </row>
    <row r="17" spans="1:44" x14ac:dyDescent="0.25">
      <c r="A17" s="20">
        <v>43298</v>
      </c>
      <c r="B17" s="77">
        <v>43312</v>
      </c>
      <c r="C17" s="16" t="s">
        <v>1650</v>
      </c>
      <c r="D17" s="34" t="s">
        <v>431</v>
      </c>
      <c r="E17" s="34" t="s">
        <v>42</v>
      </c>
      <c r="F17" s="36">
        <v>0</v>
      </c>
      <c r="G17" s="36"/>
      <c r="H17" s="36"/>
      <c r="I17" s="36"/>
      <c r="J17" s="36"/>
      <c r="K17" s="36"/>
      <c r="L17" s="36"/>
      <c r="M17" s="36"/>
      <c r="N17" s="36"/>
      <c r="O17" s="36">
        <v>8</v>
      </c>
      <c r="P17" s="36"/>
      <c r="Q17" s="36"/>
      <c r="R17" s="36"/>
      <c r="S17" s="36"/>
      <c r="T17" s="36"/>
      <c r="U17" s="36"/>
      <c r="V17" s="36"/>
      <c r="W17" s="36"/>
      <c r="X17" s="36">
        <v>45</v>
      </c>
      <c r="Y17" s="23">
        <f>SUM(O17:P17)</f>
        <v>8</v>
      </c>
      <c r="Z17" s="23" t="str">
        <f>IF(OR(AND(Y17&gt;0,Y17&lt;=30),AND(O17&gt;0,O17&lt;=5),AND(P17&gt;0,P17&lt;=5)),"Yes","No")</f>
        <v>Yes</v>
      </c>
      <c r="AC17" s="46">
        <f t="shared" ref="AC17:AC26" si="9">A17</f>
        <v>43298</v>
      </c>
      <c r="AD17" s="46">
        <f t="shared" ref="AD17:AD26" si="10">B17</f>
        <v>43312</v>
      </c>
      <c r="AE17" s="79" t="str">
        <f t="shared" ref="AE17:AE26" si="11">C17</f>
        <v>NF2040by34 REV2.0</v>
      </c>
      <c r="AF17" s="79" t="str">
        <f t="shared" ref="AF17:AF26" si="12">D17</f>
        <v>46561</v>
      </c>
      <c r="AG17" s="79" t="str">
        <f t="shared" ref="AG17:AG26" si="13">E17</f>
        <v>3700</v>
      </c>
      <c r="AH17" s="40">
        <f t="shared" ref="AH17:AH26" si="14">O17</f>
        <v>8</v>
      </c>
      <c r="AI17" s="39" t="e">
        <f t="shared" ref="AI17:AI26" si="15">AJ17/$O$400</f>
        <v>#DIV/0!</v>
      </c>
      <c r="AJ17" s="12">
        <f t="shared" ref="AJ17:AJ26" si="16">AJ16+AH17</f>
        <v>57</v>
      </c>
      <c r="AK17" s="79">
        <f t="shared" ref="AK17:AK26" si="17">P17</f>
        <v>0</v>
      </c>
      <c r="AL17" s="79">
        <f t="shared" ref="AL17:AL26" si="18">Q17</f>
        <v>0</v>
      </c>
      <c r="AM17" s="79">
        <f t="shared" ref="AM17:AN26" si="19">R17</f>
        <v>0</v>
      </c>
      <c r="AN17" s="79">
        <f t="shared" si="19"/>
        <v>0</v>
      </c>
      <c r="AO17" s="24"/>
      <c r="AP17" s="40"/>
      <c r="AQ17" s="39"/>
      <c r="AR17" s="12"/>
    </row>
    <row r="18" spans="1:44" s="24" customFormat="1" x14ac:dyDescent="0.25">
      <c r="A18" s="20">
        <v>43298</v>
      </c>
      <c r="B18" s="77">
        <v>43312</v>
      </c>
      <c r="C18" s="16" t="s">
        <v>1659</v>
      </c>
      <c r="D18" s="34" t="s">
        <v>431</v>
      </c>
      <c r="E18" s="34" t="s">
        <v>42</v>
      </c>
      <c r="F18" s="36">
        <v>0</v>
      </c>
      <c r="G18" s="36"/>
      <c r="H18" s="36"/>
      <c r="I18" s="36"/>
      <c r="J18" s="36"/>
      <c r="K18" s="36"/>
      <c r="L18" s="36"/>
      <c r="M18" s="36"/>
      <c r="N18" s="36"/>
      <c r="O18" s="36">
        <v>8</v>
      </c>
      <c r="P18" s="36"/>
      <c r="Q18" s="36"/>
      <c r="R18" s="36"/>
      <c r="S18" s="36"/>
      <c r="T18" s="36"/>
      <c r="U18" s="36"/>
      <c r="V18" s="36"/>
      <c r="W18" s="36"/>
      <c r="X18" s="36">
        <v>45</v>
      </c>
      <c r="Y18" s="23">
        <f>SUM(O18:P18)</f>
        <v>8</v>
      </c>
      <c r="Z18" s="23" t="str">
        <f>IF(OR(AND(Y18&gt;0,Y18&lt;=30),AND(O18&gt;0,O18&lt;=5),AND(P18&gt;0,P18&lt;=5)),"Yes","No")</f>
        <v>Yes</v>
      </c>
      <c r="AC18" s="46">
        <f t="shared" si="9"/>
        <v>43298</v>
      </c>
      <c r="AD18" s="46">
        <f t="shared" si="10"/>
        <v>43312</v>
      </c>
      <c r="AE18" s="79" t="str">
        <f t="shared" si="11"/>
        <v>NF2047by34 REV2.0</v>
      </c>
      <c r="AF18" s="79" t="str">
        <f t="shared" si="12"/>
        <v>46561</v>
      </c>
      <c r="AG18" s="79" t="str">
        <f t="shared" si="13"/>
        <v>3700</v>
      </c>
      <c r="AH18" s="40">
        <f t="shared" si="14"/>
        <v>8</v>
      </c>
      <c r="AI18" s="39" t="e">
        <f t="shared" si="15"/>
        <v>#DIV/0!</v>
      </c>
      <c r="AJ18" s="12">
        <f t="shared" si="16"/>
        <v>65</v>
      </c>
      <c r="AK18" s="79">
        <f t="shared" si="17"/>
        <v>0</v>
      </c>
      <c r="AL18" s="79">
        <f t="shared" si="18"/>
        <v>0</v>
      </c>
      <c r="AM18" s="79">
        <f t="shared" si="19"/>
        <v>0</v>
      </c>
      <c r="AN18" s="79">
        <f t="shared" si="19"/>
        <v>0</v>
      </c>
      <c r="AP18" s="40"/>
      <c r="AQ18" s="39"/>
      <c r="AR18" s="12"/>
    </row>
    <row r="19" spans="1:44" s="24" customFormat="1" x14ac:dyDescent="0.25">
      <c r="A19" s="20">
        <v>43221</v>
      </c>
      <c r="B19" s="77">
        <v>43404</v>
      </c>
      <c r="C19" s="16" t="s">
        <v>1763</v>
      </c>
      <c r="D19" s="34" t="s">
        <v>151</v>
      </c>
      <c r="E19" s="34" t="s">
        <v>18</v>
      </c>
      <c r="F19" s="36">
        <v>9.7505695355833648</v>
      </c>
      <c r="G19" s="36"/>
      <c r="H19" s="36"/>
      <c r="I19" s="36"/>
      <c r="J19" s="36"/>
      <c r="K19" s="36"/>
      <c r="L19" s="36"/>
      <c r="M19" s="36"/>
      <c r="N19" s="36"/>
      <c r="O19" s="36">
        <v>10</v>
      </c>
      <c r="P19" s="36"/>
      <c r="Q19" s="36"/>
      <c r="R19" s="36"/>
      <c r="S19" s="36"/>
      <c r="T19" s="36"/>
      <c r="U19" s="36"/>
      <c r="V19" s="36"/>
      <c r="W19" s="36"/>
      <c r="X19" s="36">
        <v>39</v>
      </c>
      <c r="Y19" s="79">
        <f>SUM(O19:P19)</f>
        <v>10</v>
      </c>
      <c r="Z19" s="79" t="str">
        <f>IF(OR(AND(Y19&gt;0,Y19&lt;=30),AND(O19&gt;0,O19&lt;=5),AND(P19&gt;0,P19&lt;=5)),"Yes","No")</f>
        <v>Yes</v>
      </c>
      <c r="AC19" s="46">
        <f t="shared" si="9"/>
        <v>43221</v>
      </c>
      <c r="AD19" s="46">
        <f t="shared" si="10"/>
        <v>43404</v>
      </c>
      <c r="AE19" s="79" t="str">
        <f t="shared" si="11"/>
        <v>RH2024cr34 REV1.0</v>
      </c>
      <c r="AF19" s="79" t="str">
        <f t="shared" si="12"/>
        <v>45895</v>
      </c>
      <c r="AG19" s="79" t="str">
        <f t="shared" si="13"/>
        <v>6715</v>
      </c>
      <c r="AH19" s="40">
        <f t="shared" si="14"/>
        <v>10</v>
      </c>
      <c r="AI19" s="39" t="e">
        <f t="shared" si="15"/>
        <v>#DIV/0!</v>
      </c>
      <c r="AJ19" s="12">
        <f t="shared" si="16"/>
        <v>75</v>
      </c>
      <c r="AK19" s="79">
        <f t="shared" si="17"/>
        <v>0</v>
      </c>
      <c r="AL19" s="79">
        <f t="shared" si="18"/>
        <v>0</v>
      </c>
      <c r="AM19" s="79">
        <f t="shared" si="19"/>
        <v>0</v>
      </c>
      <c r="AN19" s="79">
        <f t="shared" si="19"/>
        <v>0</v>
      </c>
      <c r="AP19" s="40"/>
      <c r="AQ19" s="39"/>
      <c r="AR19" s="12"/>
    </row>
    <row r="20" spans="1:44" s="24" customFormat="1" x14ac:dyDescent="0.25">
      <c r="A20" s="20">
        <v>43300</v>
      </c>
      <c r="B20" s="77">
        <v>43356</v>
      </c>
      <c r="C20" s="16" t="s">
        <v>1731</v>
      </c>
      <c r="D20" s="34" t="s">
        <v>450</v>
      </c>
      <c r="E20" s="34" t="s">
        <v>451</v>
      </c>
      <c r="F20" s="36">
        <v>17.734917484238689</v>
      </c>
      <c r="G20" s="36"/>
      <c r="H20" s="36"/>
      <c r="I20" s="36"/>
      <c r="J20" s="36"/>
      <c r="K20" s="36"/>
      <c r="L20" s="36"/>
      <c r="M20" s="36"/>
      <c r="N20" s="36"/>
      <c r="O20" s="36">
        <v>11</v>
      </c>
      <c r="P20" s="36"/>
      <c r="Q20" s="36"/>
      <c r="R20" s="36"/>
      <c r="S20" s="36"/>
      <c r="T20" s="36"/>
      <c r="U20" s="36"/>
      <c r="V20" s="36"/>
      <c r="W20" s="36"/>
      <c r="X20" s="36">
        <v>7</v>
      </c>
      <c r="Y20" s="23">
        <f>SUM(O20:P20)</f>
        <v>11</v>
      </c>
      <c r="Z20" s="23" t="str">
        <f>IF(OR(AND(Y20&gt;0,Y20&lt;=30),AND(O20&gt;0,O20&lt;=5),AND(P20&gt;0,P20&lt;=5)),"Yes","No")</f>
        <v>Yes</v>
      </c>
      <c r="AC20" s="46">
        <f t="shared" si="9"/>
        <v>43300</v>
      </c>
      <c r="AD20" s="46">
        <f t="shared" si="10"/>
        <v>43356</v>
      </c>
      <c r="AE20" s="79" t="str">
        <f t="shared" si="11"/>
        <v>NL2024bf22-REV4.7</v>
      </c>
      <c r="AF20" s="79" t="str">
        <f t="shared" si="12"/>
        <v>46594</v>
      </c>
      <c r="AG20" s="79" t="str">
        <f t="shared" si="13"/>
        <v>5643</v>
      </c>
      <c r="AH20" s="40">
        <f t="shared" si="14"/>
        <v>11</v>
      </c>
      <c r="AI20" s="39" t="e">
        <f t="shared" si="15"/>
        <v>#DIV/0!</v>
      </c>
      <c r="AJ20" s="12">
        <f t="shared" si="16"/>
        <v>86</v>
      </c>
      <c r="AK20" s="79">
        <f t="shared" si="17"/>
        <v>0</v>
      </c>
      <c r="AL20" s="79">
        <f t="shared" si="18"/>
        <v>0</v>
      </c>
      <c r="AM20" s="79">
        <f t="shared" si="19"/>
        <v>0</v>
      </c>
      <c r="AN20" s="79">
        <f t="shared" si="19"/>
        <v>0</v>
      </c>
      <c r="AP20" s="40"/>
      <c r="AQ20" s="39"/>
      <c r="AR20" s="12"/>
    </row>
    <row r="21" spans="1:44" s="24" customFormat="1" x14ac:dyDescent="0.25">
      <c r="A21" s="20">
        <v>43181</v>
      </c>
      <c r="B21" s="77">
        <v>43420</v>
      </c>
      <c r="C21" s="16" t="s">
        <v>1696</v>
      </c>
      <c r="D21" s="34" t="s">
        <v>156</v>
      </c>
      <c r="E21" s="34" t="s">
        <v>51</v>
      </c>
      <c r="F21" s="36">
        <v>10.79878305788572</v>
      </c>
      <c r="G21" s="36"/>
      <c r="H21" s="36"/>
      <c r="I21" s="36"/>
      <c r="J21" s="36">
        <v>10.79878305788572</v>
      </c>
      <c r="K21" s="36"/>
      <c r="L21" s="36"/>
      <c r="M21" s="36"/>
      <c r="N21" s="36">
        <v>10.79878305788572</v>
      </c>
      <c r="O21" s="36">
        <v>12</v>
      </c>
      <c r="P21" s="36"/>
      <c r="Q21" s="36"/>
      <c r="R21" s="36"/>
      <c r="S21" s="36">
        <v>12</v>
      </c>
      <c r="T21" s="36"/>
      <c r="U21" s="36"/>
      <c r="V21" s="36"/>
      <c r="W21" s="36">
        <v>12</v>
      </c>
      <c r="X21" s="36">
        <v>8</v>
      </c>
      <c r="Y21" s="93">
        <f>SUM(O21:P21)</f>
        <v>12</v>
      </c>
      <c r="Z21" s="93" t="str">
        <f>IF(OR(AND(Y21&gt;0,Y21&lt;=30),AND(O21&gt;0,O21&lt;=5),AND(P21&gt;0,P21&lt;=5)),"Yes","No")</f>
        <v>Yes</v>
      </c>
      <c r="AC21" s="46">
        <f t="shared" si="9"/>
        <v>43181</v>
      </c>
      <c r="AD21" s="46">
        <f t="shared" si="10"/>
        <v>43420</v>
      </c>
      <c r="AE21" s="79" t="str">
        <f t="shared" si="11"/>
        <v>NI2020bf24-REV4.8</v>
      </c>
      <c r="AF21" s="79" t="str">
        <f t="shared" si="12"/>
        <v>45496</v>
      </c>
      <c r="AG21" s="79" t="str">
        <f t="shared" si="13"/>
        <v>4964</v>
      </c>
      <c r="AH21" s="40">
        <f t="shared" si="14"/>
        <v>12</v>
      </c>
      <c r="AI21" s="39" t="e">
        <f t="shared" si="15"/>
        <v>#DIV/0!</v>
      </c>
      <c r="AJ21" s="12">
        <f t="shared" si="16"/>
        <v>98</v>
      </c>
      <c r="AK21" s="79">
        <f t="shared" si="17"/>
        <v>0</v>
      </c>
      <c r="AL21" s="79">
        <f t="shared" si="18"/>
        <v>0</v>
      </c>
      <c r="AM21" s="79">
        <f t="shared" si="19"/>
        <v>0</v>
      </c>
      <c r="AN21" s="79">
        <f t="shared" si="19"/>
        <v>12</v>
      </c>
      <c r="AP21" s="40"/>
      <c r="AQ21" s="39"/>
      <c r="AR21" s="12"/>
    </row>
    <row r="22" spans="1:44" s="24" customFormat="1" x14ac:dyDescent="0.25">
      <c r="A22" s="20">
        <v>43220</v>
      </c>
      <c r="B22" s="77">
        <v>43612</v>
      </c>
      <c r="C22" s="16" t="s">
        <v>1746</v>
      </c>
      <c r="D22" s="34" t="s">
        <v>191</v>
      </c>
      <c r="E22" s="34" t="s">
        <v>192</v>
      </c>
      <c r="F22" s="36">
        <v>13.288290173353811</v>
      </c>
      <c r="G22" s="36"/>
      <c r="H22" s="36"/>
      <c r="I22" s="36"/>
      <c r="J22" s="36"/>
      <c r="K22" s="36"/>
      <c r="L22" s="36"/>
      <c r="M22" s="36"/>
      <c r="N22" s="36">
        <v>13.288290173353811</v>
      </c>
      <c r="O22" s="36">
        <v>12</v>
      </c>
      <c r="P22" s="36"/>
      <c r="Q22" s="36"/>
      <c r="R22" s="36"/>
      <c r="S22" s="36"/>
      <c r="T22" s="36"/>
      <c r="U22" s="36"/>
      <c r="V22" s="36"/>
      <c r="W22" s="36">
        <v>12</v>
      </c>
      <c r="X22" s="36">
        <v>11</v>
      </c>
      <c r="Y22" s="93">
        <f>SUM(O22:P22)</f>
        <v>12</v>
      </c>
      <c r="Z22" s="93" t="str">
        <f>IF(OR(AND(Y22&gt;0,Y22&lt;=30),AND(O22&gt;0,O22&lt;=5),AND(P22&gt;0,P22&lt;=5)),"Yes","No")</f>
        <v>Yes</v>
      </c>
      <c r="AC22" s="46">
        <f t="shared" si="9"/>
        <v>43220</v>
      </c>
      <c r="AD22" s="46">
        <f t="shared" si="10"/>
        <v>43612</v>
      </c>
      <c r="AE22" s="79" t="str">
        <f t="shared" si="11"/>
        <v>NL2054bf22 Rev4.2</v>
      </c>
      <c r="AF22" s="79" t="str">
        <f t="shared" si="12"/>
        <v>45869</v>
      </c>
      <c r="AG22" s="79" t="str">
        <f t="shared" si="13"/>
        <v>4250</v>
      </c>
      <c r="AH22" s="40">
        <f t="shared" si="14"/>
        <v>12</v>
      </c>
      <c r="AI22" s="39" t="e">
        <f t="shared" si="15"/>
        <v>#DIV/0!</v>
      </c>
      <c r="AJ22" s="12">
        <f t="shared" si="16"/>
        <v>110</v>
      </c>
      <c r="AK22" s="79">
        <f t="shared" si="17"/>
        <v>0</v>
      </c>
      <c r="AL22" s="79">
        <f t="shared" si="18"/>
        <v>0</v>
      </c>
      <c r="AM22" s="79">
        <f t="shared" si="19"/>
        <v>0</v>
      </c>
      <c r="AN22" s="79">
        <f t="shared" si="19"/>
        <v>0</v>
      </c>
      <c r="AP22" s="40"/>
      <c r="AQ22" s="39"/>
      <c r="AR22" s="12"/>
    </row>
    <row r="23" spans="1:44" s="24" customFormat="1" x14ac:dyDescent="0.25">
      <c r="A23" s="20">
        <v>43278</v>
      </c>
      <c r="B23" s="77">
        <v>43342</v>
      </c>
      <c r="C23" s="16" t="s">
        <v>1621</v>
      </c>
      <c r="D23" s="34" t="s">
        <v>336</v>
      </c>
      <c r="E23" s="34" t="s">
        <v>337</v>
      </c>
      <c r="F23" s="36">
        <v>9.1587656511168269</v>
      </c>
      <c r="G23" s="36"/>
      <c r="H23" s="36"/>
      <c r="I23" s="36"/>
      <c r="J23" s="36"/>
      <c r="K23" s="36"/>
      <c r="L23" s="36"/>
      <c r="M23" s="36"/>
      <c r="N23" s="36"/>
      <c r="O23" s="36">
        <v>12</v>
      </c>
      <c r="P23" s="36"/>
      <c r="Q23" s="36"/>
      <c r="R23" s="36"/>
      <c r="S23" s="36"/>
      <c r="T23" s="36"/>
      <c r="U23" s="36"/>
      <c r="V23" s="36"/>
      <c r="W23" s="36"/>
      <c r="X23" s="36">
        <v>15</v>
      </c>
      <c r="Y23" s="79">
        <f>SUM(O23:P23)</f>
        <v>12</v>
      </c>
      <c r="Z23" s="79" t="str">
        <f>IF(OR(AND(Y23&gt;0,Y23&lt;=30),AND(O23&gt;0,O23&lt;=5),AND(P23&gt;0,P23&lt;=5)),"Yes","No")</f>
        <v>Yes</v>
      </c>
      <c r="AC23" s="46">
        <f t="shared" si="9"/>
        <v>43278</v>
      </c>
      <c r="AD23" s="46">
        <f t="shared" si="10"/>
        <v>43342</v>
      </c>
      <c r="AE23" s="79" t="str">
        <f t="shared" si="11"/>
        <v>ND2054bf29 Rev1.6</v>
      </c>
      <c r="AF23" s="79" t="str">
        <f t="shared" si="12"/>
        <v>46402</v>
      </c>
      <c r="AG23" s="79" t="str">
        <f t="shared" si="13"/>
        <v>4825</v>
      </c>
      <c r="AH23" s="40">
        <f t="shared" si="14"/>
        <v>12</v>
      </c>
      <c r="AI23" s="39" t="e">
        <f t="shared" si="15"/>
        <v>#DIV/0!</v>
      </c>
      <c r="AJ23" s="12">
        <f t="shared" si="16"/>
        <v>122</v>
      </c>
      <c r="AK23" s="79">
        <f t="shared" si="17"/>
        <v>0</v>
      </c>
      <c r="AL23" s="79">
        <f t="shared" si="18"/>
        <v>0</v>
      </c>
      <c r="AM23" s="79">
        <f t="shared" si="19"/>
        <v>0</v>
      </c>
      <c r="AN23" s="79">
        <f t="shared" si="19"/>
        <v>0</v>
      </c>
      <c r="AP23" s="40"/>
      <c r="AQ23" s="39"/>
      <c r="AR23" s="12"/>
    </row>
    <row r="24" spans="1:44" s="24" customFormat="1" x14ac:dyDescent="0.25">
      <c r="A24" s="20">
        <v>43287</v>
      </c>
      <c r="B24" s="77">
        <v>43336</v>
      </c>
      <c r="C24" s="16" t="s">
        <v>1728</v>
      </c>
      <c r="D24" s="34" t="s">
        <v>391</v>
      </c>
      <c r="E24" s="34" t="s">
        <v>249</v>
      </c>
      <c r="F24" s="36">
        <v>16.865318818210596</v>
      </c>
      <c r="G24" s="36"/>
      <c r="H24" s="36"/>
      <c r="I24" s="36"/>
      <c r="J24" s="36"/>
      <c r="K24" s="36"/>
      <c r="L24" s="36"/>
      <c r="M24" s="36"/>
      <c r="N24" s="36"/>
      <c r="O24" s="36">
        <v>12</v>
      </c>
      <c r="P24" s="36"/>
      <c r="Q24" s="36"/>
      <c r="R24" s="36"/>
      <c r="S24" s="36"/>
      <c r="T24" s="36"/>
      <c r="U24" s="36"/>
      <c r="V24" s="36"/>
      <c r="W24" s="36"/>
      <c r="X24" s="36">
        <v>21</v>
      </c>
      <c r="Y24" s="23">
        <f>SUM(O24:P24)</f>
        <v>12</v>
      </c>
      <c r="Z24" s="23" t="str">
        <f>IF(OR(AND(Y24&gt;0,Y24&lt;=30),AND(O24&gt;0,O24&lt;=5),AND(P24&gt;0,P24&lt;=5)),"Yes","No")</f>
        <v>Yes</v>
      </c>
      <c r="AC24" s="46">
        <f t="shared" si="9"/>
        <v>43287</v>
      </c>
      <c r="AD24" s="46">
        <f t="shared" si="10"/>
        <v>43336</v>
      </c>
      <c r="AE24" s="79" t="str">
        <f t="shared" si="11"/>
        <v>NL2020as22-REV3.5</v>
      </c>
      <c r="AF24" s="79" t="str">
        <f t="shared" si="12"/>
        <v>46490</v>
      </c>
      <c r="AG24" s="79" t="str">
        <f t="shared" si="13"/>
        <v>6574</v>
      </c>
      <c r="AH24" s="40">
        <f t="shared" si="14"/>
        <v>12</v>
      </c>
      <c r="AI24" s="39" t="e">
        <f t="shared" si="15"/>
        <v>#DIV/0!</v>
      </c>
      <c r="AJ24" s="12">
        <f t="shared" si="16"/>
        <v>134</v>
      </c>
      <c r="AK24" s="79">
        <f t="shared" si="17"/>
        <v>0</v>
      </c>
      <c r="AL24" s="79">
        <f t="shared" si="18"/>
        <v>0</v>
      </c>
      <c r="AM24" s="79">
        <f t="shared" si="19"/>
        <v>0</v>
      </c>
      <c r="AN24" s="79">
        <f t="shared" si="19"/>
        <v>0</v>
      </c>
    </row>
    <row r="25" spans="1:44" s="24" customFormat="1" x14ac:dyDescent="0.25">
      <c r="A25" s="20">
        <v>43301</v>
      </c>
      <c r="B25" s="77">
        <v>43340</v>
      </c>
      <c r="C25" s="16" t="s">
        <v>1619</v>
      </c>
      <c r="D25" s="34" t="s">
        <v>445</v>
      </c>
      <c r="E25" s="34" t="s">
        <v>446</v>
      </c>
      <c r="F25" s="36">
        <v>10.10434159936041</v>
      </c>
      <c r="G25" s="36"/>
      <c r="H25" s="36"/>
      <c r="I25" s="36"/>
      <c r="J25" s="36"/>
      <c r="K25" s="36"/>
      <c r="L25" s="36"/>
      <c r="M25" s="36"/>
      <c r="N25" s="36"/>
      <c r="O25" s="36">
        <v>12</v>
      </c>
      <c r="P25" s="36"/>
      <c r="Q25" s="36"/>
      <c r="R25" s="36"/>
      <c r="S25" s="36"/>
      <c r="T25" s="36"/>
      <c r="U25" s="36"/>
      <c r="V25" s="36"/>
      <c r="W25" s="36"/>
      <c r="X25" s="36">
        <v>17</v>
      </c>
      <c r="Y25" s="93">
        <f>SUM(O25:P25)</f>
        <v>12</v>
      </c>
      <c r="Z25" s="93" t="str">
        <f>IF(OR(AND(Y25&gt;0,Y25&lt;=30),AND(O25&gt;0,O25&lt;=5),AND(P25&gt;0,P25&lt;=5)),"Yes","No")</f>
        <v>Yes</v>
      </c>
      <c r="AC25" s="46">
        <f t="shared" si="9"/>
        <v>43301</v>
      </c>
      <c r="AD25" s="46">
        <f t="shared" si="10"/>
        <v>43340</v>
      </c>
      <c r="AE25" s="79" t="str">
        <f t="shared" si="11"/>
        <v>ND2054ap29 Rev1.2</v>
      </c>
      <c r="AF25" s="79" t="str">
        <f t="shared" si="12"/>
        <v>46598</v>
      </c>
      <c r="AG25" s="79" t="str">
        <f t="shared" si="13"/>
        <v>6290</v>
      </c>
      <c r="AH25" s="40">
        <f t="shared" si="14"/>
        <v>12</v>
      </c>
      <c r="AI25" s="39" t="e">
        <f t="shared" si="15"/>
        <v>#DIV/0!</v>
      </c>
      <c r="AJ25" s="12">
        <f t="shared" si="16"/>
        <v>146</v>
      </c>
      <c r="AK25" s="79">
        <f t="shared" si="17"/>
        <v>0</v>
      </c>
      <c r="AL25" s="79">
        <f t="shared" si="18"/>
        <v>0</v>
      </c>
      <c r="AM25" s="79">
        <f t="shared" si="19"/>
        <v>0</v>
      </c>
      <c r="AN25" s="79">
        <f t="shared" si="19"/>
        <v>0</v>
      </c>
    </row>
    <row r="26" spans="1:44" s="24" customFormat="1" x14ac:dyDescent="0.25">
      <c r="A26" s="20">
        <v>43124</v>
      </c>
      <c r="B26" s="77">
        <v>43496</v>
      </c>
      <c r="C26" s="16" t="s">
        <v>1659</v>
      </c>
      <c r="D26" s="34" t="s">
        <v>44</v>
      </c>
      <c r="E26" s="34" t="s">
        <v>42</v>
      </c>
      <c r="F26" s="36">
        <v>0</v>
      </c>
      <c r="G26" s="36"/>
      <c r="H26" s="36"/>
      <c r="I26" s="36"/>
      <c r="J26" s="36"/>
      <c r="K26" s="36"/>
      <c r="L26" s="36"/>
      <c r="M26" s="36"/>
      <c r="N26" s="36"/>
      <c r="O26" s="36">
        <v>15</v>
      </c>
      <c r="P26" s="36"/>
      <c r="Q26" s="36"/>
      <c r="R26" s="36"/>
      <c r="S26" s="36"/>
      <c r="T26" s="36"/>
      <c r="U26" s="36"/>
      <c r="V26" s="36"/>
      <c r="W26" s="36"/>
      <c r="X26" s="36">
        <v>28</v>
      </c>
      <c r="Y26" s="93">
        <f>SUM(O26:P26)</f>
        <v>15</v>
      </c>
      <c r="Z26" s="93" t="str">
        <f>IF(OR(AND(Y26&gt;0,Y26&lt;=30),AND(O26&gt;0,O26&lt;=5),AND(P26&gt;0,P26&lt;=5)),"Yes","No")</f>
        <v>Yes</v>
      </c>
      <c r="AC26" s="46">
        <f t="shared" si="9"/>
        <v>43124</v>
      </c>
      <c r="AD26" s="46">
        <f t="shared" si="10"/>
        <v>43496</v>
      </c>
      <c r="AE26" s="79" t="str">
        <f t="shared" si="11"/>
        <v>NF2047by34 REV2.0</v>
      </c>
      <c r="AF26" s="79" t="str">
        <f t="shared" si="12"/>
        <v>44936</v>
      </c>
      <c r="AG26" s="79" t="str">
        <f t="shared" si="13"/>
        <v>3700</v>
      </c>
      <c r="AH26" s="40">
        <f t="shared" si="14"/>
        <v>15</v>
      </c>
      <c r="AI26" s="39" t="e">
        <f t="shared" si="15"/>
        <v>#DIV/0!</v>
      </c>
      <c r="AJ26" s="12">
        <f t="shared" si="16"/>
        <v>161</v>
      </c>
      <c r="AK26" s="79">
        <f t="shared" si="17"/>
        <v>0</v>
      </c>
      <c r="AL26" s="79">
        <f t="shared" si="18"/>
        <v>0</v>
      </c>
      <c r="AM26" s="79">
        <f t="shared" si="19"/>
        <v>0</v>
      </c>
      <c r="AN26" s="79">
        <f t="shared" si="19"/>
        <v>0</v>
      </c>
    </row>
    <row r="27" spans="1:44" x14ac:dyDescent="0.25">
      <c r="A27" s="20">
        <v>43286</v>
      </c>
      <c r="B27" s="77">
        <v>43336</v>
      </c>
      <c r="C27" s="16" t="s">
        <v>1601</v>
      </c>
      <c r="D27" s="34" t="s">
        <v>389</v>
      </c>
      <c r="E27" s="34" t="s">
        <v>304</v>
      </c>
      <c r="F27" s="36">
        <v>11.919971167417804</v>
      </c>
      <c r="G27" s="36"/>
      <c r="H27" s="36"/>
      <c r="I27" s="36"/>
      <c r="J27" s="36"/>
      <c r="K27" s="36"/>
      <c r="L27" s="36"/>
      <c r="M27" s="36"/>
      <c r="N27" s="36"/>
      <c r="O27" s="36">
        <v>17</v>
      </c>
      <c r="P27" s="36"/>
      <c r="Q27" s="36"/>
      <c r="R27" s="36"/>
      <c r="S27" s="36"/>
      <c r="T27" s="36"/>
      <c r="U27" s="36"/>
      <c r="V27" s="36"/>
      <c r="W27" s="36"/>
      <c r="X27" s="36">
        <v>21</v>
      </c>
      <c r="Y27" s="23">
        <f>SUM(O27:P27)</f>
        <v>17</v>
      </c>
      <c r="Z27" s="23" t="str">
        <f>IF(OR(AND(Y27&gt;0,Y27&lt;=30),AND(O27&gt;0,O27&lt;=5),AND(P27&gt;0,P27&lt;=5)),"Yes","No")</f>
        <v>Yes</v>
      </c>
      <c r="AC27" s="46">
        <f t="shared" ref="AC27:AC35" si="20">A27</f>
        <v>43286</v>
      </c>
      <c r="AD27" s="46">
        <f t="shared" ref="AD27:AD35" si="21">B27</f>
        <v>43336</v>
      </c>
      <c r="AE27" s="79" t="str">
        <f t="shared" ref="AE27:AE35" si="22">C27</f>
        <v>NC3040bf25 REV1.3</v>
      </c>
      <c r="AF27" s="79" t="str">
        <f t="shared" ref="AF27:AF35" si="23">D27</f>
        <v>46466</v>
      </c>
      <c r="AG27" s="79" t="str">
        <f t="shared" ref="AG27:AG35" si="24">E27</f>
        <v>9048</v>
      </c>
      <c r="AH27" s="40">
        <f t="shared" ref="AH27:AH35" si="25">O27</f>
        <v>17</v>
      </c>
      <c r="AI27" s="39" t="e">
        <f t="shared" ref="AI27:AI35" si="26">AJ27/$O$400</f>
        <v>#DIV/0!</v>
      </c>
      <c r="AJ27" s="12">
        <f t="shared" ref="AJ27:AJ35" si="27">AJ26+AH27</f>
        <v>178</v>
      </c>
      <c r="AK27" s="79">
        <f t="shared" ref="AK27:AK35" si="28">P27</f>
        <v>0</v>
      </c>
      <c r="AL27" s="79">
        <f t="shared" ref="AL27:AL35" si="29">Q27</f>
        <v>0</v>
      </c>
      <c r="AM27" s="79">
        <f t="shared" ref="AM27:AN35" si="30">R27</f>
        <v>0</v>
      </c>
      <c r="AN27" s="79">
        <f t="shared" si="30"/>
        <v>0</v>
      </c>
    </row>
    <row r="28" spans="1:44" s="24" customFormat="1" x14ac:dyDescent="0.25">
      <c r="A28" s="20">
        <v>43124</v>
      </c>
      <c r="B28" s="77">
        <v>43496</v>
      </c>
      <c r="C28" s="16" t="s">
        <v>1658</v>
      </c>
      <c r="D28" s="34" t="s">
        <v>44</v>
      </c>
      <c r="E28" s="34" t="s">
        <v>42</v>
      </c>
      <c r="F28" s="36">
        <v>0</v>
      </c>
      <c r="G28" s="36"/>
      <c r="H28" s="36"/>
      <c r="I28" s="36"/>
      <c r="J28" s="36"/>
      <c r="K28" s="36"/>
      <c r="L28" s="36"/>
      <c r="M28" s="36"/>
      <c r="N28" s="36"/>
      <c r="O28" s="36">
        <v>18</v>
      </c>
      <c r="P28" s="36"/>
      <c r="Q28" s="36"/>
      <c r="R28" s="36"/>
      <c r="S28" s="36"/>
      <c r="T28" s="36"/>
      <c r="U28" s="36"/>
      <c r="V28" s="36"/>
      <c r="W28" s="36"/>
      <c r="X28" s="36">
        <v>28</v>
      </c>
      <c r="Y28" s="93">
        <f>SUM(O28:P28)</f>
        <v>18</v>
      </c>
      <c r="Z28" s="93" t="str">
        <f>IF(OR(AND(Y28&gt;0,Y28&lt;=30),AND(O28&gt;0,O28&lt;=5),AND(P28&gt;0,P28&lt;=5)),"Yes","No")</f>
        <v>Yes</v>
      </c>
      <c r="AC28" s="46">
        <f t="shared" si="20"/>
        <v>43124</v>
      </c>
      <c r="AD28" s="46">
        <f t="shared" si="21"/>
        <v>43496</v>
      </c>
      <c r="AE28" s="79" t="str">
        <f t="shared" si="22"/>
        <v>NF2047by34 REV1.0</v>
      </c>
      <c r="AF28" s="79" t="str">
        <f t="shared" si="23"/>
        <v>44936</v>
      </c>
      <c r="AG28" s="79" t="str">
        <f t="shared" si="24"/>
        <v>3700</v>
      </c>
      <c r="AH28" s="40">
        <f t="shared" si="25"/>
        <v>18</v>
      </c>
      <c r="AI28" s="39" t="e">
        <f t="shared" si="26"/>
        <v>#DIV/0!</v>
      </c>
      <c r="AJ28" s="12">
        <f t="shared" si="27"/>
        <v>196</v>
      </c>
      <c r="AK28" s="79">
        <f t="shared" si="28"/>
        <v>0</v>
      </c>
      <c r="AL28" s="79">
        <f t="shared" si="29"/>
        <v>0</v>
      </c>
      <c r="AM28" s="79">
        <f t="shared" si="30"/>
        <v>0</v>
      </c>
      <c r="AN28" s="79">
        <f t="shared" si="30"/>
        <v>0</v>
      </c>
    </row>
    <row r="29" spans="1:44" s="24" customFormat="1" x14ac:dyDescent="0.25">
      <c r="A29" s="20">
        <v>43304</v>
      </c>
      <c r="B29" s="77">
        <v>43427</v>
      </c>
      <c r="C29" s="16" t="s">
        <v>1609</v>
      </c>
      <c r="D29" s="34" t="s">
        <v>463</v>
      </c>
      <c r="E29" s="34" t="s">
        <v>45</v>
      </c>
      <c r="F29" s="36">
        <v>13.515767066214565</v>
      </c>
      <c r="G29" s="36"/>
      <c r="H29" s="36"/>
      <c r="I29" s="36">
        <v>13.515767066214565</v>
      </c>
      <c r="J29" s="36"/>
      <c r="K29" s="36"/>
      <c r="L29" s="36">
        <v>27.03153413242913</v>
      </c>
      <c r="M29" s="36"/>
      <c r="N29" s="36"/>
      <c r="O29" s="36">
        <v>20</v>
      </c>
      <c r="P29" s="36"/>
      <c r="Q29" s="36"/>
      <c r="R29" s="36">
        <v>20</v>
      </c>
      <c r="S29" s="36"/>
      <c r="T29" s="36"/>
      <c r="U29" s="36">
        <v>40</v>
      </c>
      <c r="V29" s="36"/>
      <c r="W29" s="36"/>
      <c r="X29" s="36">
        <v>17</v>
      </c>
      <c r="Y29" s="79">
        <f>SUM(O29:P29)</f>
        <v>20</v>
      </c>
      <c r="Z29" s="79" t="str">
        <f>IF(OR(AND(Y29&gt;0,Y29&lt;=30),AND(O29&gt;0,O29&lt;=5),AND(P29&gt;0,P29&lt;=5)),"Yes","No")</f>
        <v>Yes</v>
      </c>
      <c r="AC29" s="46">
        <f t="shared" si="20"/>
        <v>43304</v>
      </c>
      <c r="AD29" s="46">
        <f t="shared" si="21"/>
        <v>43427</v>
      </c>
      <c r="AE29" s="79" t="str">
        <f t="shared" si="22"/>
        <v>ND2034cd31 Rev1.2</v>
      </c>
      <c r="AF29" s="79" t="str">
        <f t="shared" si="23"/>
        <v>46616</v>
      </c>
      <c r="AG29" s="79" t="str">
        <f t="shared" si="24"/>
        <v>6607</v>
      </c>
      <c r="AH29" s="40">
        <f t="shared" si="25"/>
        <v>20</v>
      </c>
      <c r="AI29" s="39" t="e">
        <f t="shared" si="26"/>
        <v>#DIV/0!</v>
      </c>
      <c r="AJ29" s="12">
        <f t="shared" si="27"/>
        <v>216</v>
      </c>
      <c r="AK29" s="79">
        <f t="shared" si="28"/>
        <v>0</v>
      </c>
      <c r="AL29" s="79">
        <f t="shared" si="29"/>
        <v>0</v>
      </c>
      <c r="AM29" s="79">
        <f t="shared" si="30"/>
        <v>20</v>
      </c>
      <c r="AN29" s="79">
        <f t="shared" si="30"/>
        <v>0</v>
      </c>
    </row>
    <row r="30" spans="1:44" x14ac:dyDescent="0.25">
      <c r="A30" s="20">
        <v>43220</v>
      </c>
      <c r="B30" s="77">
        <v>43354</v>
      </c>
      <c r="C30" s="16" t="s">
        <v>1623</v>
      </c>
      <c r="D30" s="34" t="s">
        <v>118</v>
      </c>
      <c r="E30" s="34" t="s">
        <v>119</v>
      </c>
      <c r="F30" s="36">
        <v>15.453870193388193</v>
      </c>
      <c r="G30" s="36"/>
      <c r="H30" s="36"/>
      <c r="I30" s="36"/>
      <c r="J30" s="36"/>
      <c r="K30" s="36"/>
      <c r="L30" s="36"/>
      <c r="M30" s="36"/>
      <c r="N30" s="36"/>
      <c r="O30" s="36">
        <v>22</v>
      </c>
      <c r="P30" s="36"/>
      <c r="Q30" s="36"/>
      <c r="R30" s="36"/>
      <c r="S30" s="36"/>
      <c r="T30" s="36"/>
      <c r="U30" s="36"/>
      <c r="V30" s="36"/>
      <c r="W30" s="36"/>
      <c r="X30" s="36">
        <v>35</v>
      </c>
      <c r="Y30" s="93">
        <f>SUM(O30:P30)</f>
        <v>22</v>
      </c>
      <c r="Z30" s="93" t="str">
        <f>IF(OR(AND(Y30&gt;0,Y30&lt;=30),AND(O30&gt;0,O30&lt;=5),AND(P30&gt;0,P30&lt;=5)),"Yes","No")</f>
        <v>Yes</v>
      </c>
      <c r="AC30" s="46">
        <f t="shared" si="20"/>
        <v>43220</v>
      </c>
      <c r="AD30" s="46">
        <f t="shared" si="21"/>
        <v>43354</v>
      </c>
      <c r="AE30" s="79" t="str">
        <f t="shared" si="22"/>
        <v>ND2054bf34 Rev1.4</v>
      </c>
      <c r="AF30" s="79" t="str">
        <f t="shared" si="23"/>
        <v>45873</v>
      </c>
      <c r="AG30" s="79" t="str">
        <f t="shared" si="24"/>
        <v>7367</v>
      </c>
      <c r="AH30" s="40">
        <f t="shared" si="25"/>
        <v>22</v>
      </c>
      <c r="AI30" s="39" t="e">
        <f t="shared" si="26"/>
        <v>#DIV/0!</v>
      </c>
      <c r="AJ30" s="12">
        <f t="shared" si="27"/>
        <v>238</v>
      </c>
      <c r="AK30" s="79">
        <f t="shared" si="28"/>
        <v>0</v>
      </c>
      <c r="AL30" s="79">
        <f t="shared" si="29"/>
        <v>0</v>
      </c>
      <c r="AM30" s="79">
        <f t="shared" si="30"/>
        <v>0</v>
      </c>
      <c r="AN30" s="79">
        <f t="shared" si="30"/>
        <v>0</v>
      </c>
    </row>
    <row r="31" spans="1:44" x14ac:dyDescent="0.25">
      <c r="A31" s="20">
        <v>43271</v>
      </c>
      <c r="B31" s="77">
        <v>43350</v>
      </c>
      <c r="C31" s="16" t="s">
        <v>1583</v>
      </c>
      <c r="D31" s="34" t="s">
        <v>322</v>
      </c>
      <c r="E31" s="34" t="s">
        <v>65</v>
      </c>
      <c r="F31" s="36">
        <v>14.246786809111885</v>
      </c>
      <c r="G31" s="36"/>
      <c r="H31" s="36"/>
      <c r="I31" s="36"/>
      <c r="J31" s="36"/>
      <c r="K31" s="36"/>
      <c r="L31" s="36"/>
      <c r="M31" s="36"/>
      <c r="N31" s="36"/>
      <c r="O31" s="36">
        <v>22</v>
      </c>
      <c r="P31" s="36"/>
      <c r="Q31" s="36"/>
      <c r="R31" s="36"/>
      <c r="S31" s="36"/>
      <c r="T31" s="36"/>
      <c r="U31" s="36"/>
      <c r="V31" s="36"/>
      <c r="W31" s="36"/>
      <c r="X31" s="36">
        <v>9</v>
      </c>
      <c r="Y31" s="23">
        <f>SUM(O31:P31)</f>
        <v>22</v>
      </c>
      <c r="Z31" s="23" t="str">
        <f>IF(OR(AND(Y31&gt;0,Y31&lt;=30),AND(O31&gt;0,O31&lt;=5),AND(P31&gt;0,P31&lt;=5)),"Yes","No")</f>
        <v>Yes</v>
      </c>
      <c r="AC31" s="46">
        <f t="shared" si="20"/>
        <v>43271</v>
      </c>
      <c r="AD31" s="46">
        <f t="shared" si="21"/>
        <v>43350</v>
      </c>
      <c r="AE31" s="79" t="str">
        <f t="shared" si="22"/>
        <v>NB2037bf34 Rev1.4</v>
      </c>
      <c r="AF31" s="79" t="str">
        <f t="shared" si="23"/>
        <v>46329</v>
      </c>
      <c r="AG31" s="79" t="str">
        <f t="shared" si="24"/>
        <v>3206</v>
      </c>
      <c r="AH31" s="40">
        <f t="shared" si="25"/>
        <v>22</v>
      </c>
      <c r="AI31" s="39" t="e">
        <f t="shared" si="26"/>
        <v>#DIV/0!</v>
      </c>
      <c r="AJ31" s="12">
        <f t="shared" si="27"/>
        <v>260</v>
      </c>
      <c r="AK31" s="79">
        <f t="shared" si="28"/>
        <v>0</v>
      </c>
      <c r="AL31" s="79">
        <f t="shared" si="29"/>
        <v>0</v>
      </c>
      <c r="AM31" s="79">
        <f t="shared" si="30"/>
        <v>0</v>
      </c>
      <c r="AN31" s="79">
        <f t="shared" si="30"/>
        <v>0</v>
      </c>
    </row>
    <row r="32" spans="1:44" s="24" customFormat="1" x14ac:dyDescent="0.25">
      <c r="A32" s="20">
        <v>43054</v>
      </c>
      <c r="B32" s="77">
        <v>43357</v>
      </c>
      <c r="C32" s="16" t="s">
        <v>1702</v>
      </c>
      <c r="D32" s="34" t="s">
        <v>120</v>
      </c>
      <c r="E32" s="34" t="s">
        <v>51</v>
      </c>
      <c r="F32" s="36">
        <v>23.010470592708156</v>
      </c>
      <c r="G32" s="36"/>
      <c r="H32" s="36">
        <v>28.763088240885196</v>
      </c>
      <c r="I32" s="36"/>
      <c r="J32" s="36"/>
      <c r="K32" s="36"/>
      <c r="L32" s="36">
        <v>28.763088240885196</v>
      </c>
      <c r="M32" s="36"/>
      <c r="N32" s="36"/>
      <c r="O32" s="36">
        <v>24</v>
      </c>
      <c r="P32" s="36"/>
      <c r="Q32" s="36">
        <v>30</v>
      </c>
      <c r="R32" s="36"/>
      <c r="S32" s="36"/>
      <c r="T32" s="36"/>
      <c r="U32" s="36">
        <v>30</v>
      </c>
      <c r="V32" s="36"/>
      <c r="W32" s="36"/>
      <c r="X32" s="36">
        <v>9</v>
      </c>
      <c r="Y32" s="93">
        <f>SUM(O32:P32)</f>
        <v>24</v>
      </c>
      <c r="Z32" s="93" t="str">
        <f>IF(OR(AND(Y32&gt;0,Y32&lt;=30),AND(O32&gt;0,O32&lt;=5),AND(P32&gt;0,P32&lt;=5)),"Yes","No")</f>
        <v>Yes</v>
      </c>
      <c r="AC32" s="46">
        <f t="shared" si="20"/>
        <v>43054</v>
      </c>
      <c r="AD32" s="46">
        <f t="shared" si="21"/>
        <v>43357</v>
      </c>
      <c r="AE32" s="79" t="str">
        <f t="shared" si="22"/>
        <v>Ni2020bf29-REV2.9</v>
      </c>
      <c r="AF32" s="79" t="str">
        <f t="shared" si="23"/>
        <v>44345</v>
      </c>
      <c r="AG32" s="79" t="str">
        <f t="shared" si="24"/>
        <v>4964</v>
      </c>
      <c r="AH32" s="40">
        <f t="shared" si="25"/>
        <v>24</v>
      </c>
      <c r="AI32" s="39" t="e">
        <f t="shared" si="26"/>
        <v>#DIV/0!</v>
      </c>
      <c r="AJ32" s="12">
        <f t="shared" si="27"/>
        <v>284</v>
      </c>
      <c r="AK32" s="79">
        <f t="shared" si="28"/>
        <v>0</v>
      </c>
      <c r="AL32" s="79">
        <f t="shared" si="29"/>
        <v>30</v>
      </c>
      <c r="AM32" s="79">
        <f t="shared" si="30"/>
        <v>0</v>
      </c>
      <c r="AN32" s="79">
        <f t="shared" si="30"/>
        <v>0</v>
      </c>
    </row>
    <row r="33" spans="1:40" s="24" customFormat="1" x14ac:dyDescent="0.25">
      <c r="A33" s="20">
        <v>43243</v>
      </c>
      <c r="B33" s="77">
        <v>43327</v>
      </c>
      <c r="C33" s="16" t="s">
        <v>1607</v>
      </c>
      <c r="D33" s="34" t="s">
        <v>255</v>
      </c>
      <c r="E33" s="34" t="s">
        <v>256</v>
      </c>
      <c r="F33" s="36">
        <v>16.858767483696209</v>
      </c>
      <c r="G33" s="36"/>
      <c r="H33" s="36"/>
      <c r="I33" s="36"/>
      <c r="J33" s="36"/>
      <c r="K33" s="36"/>
      <c r="L33" s="36"/>
      <c r="M33" s="36"/>
      <c r="N33" s="36"/>
      <c r="O33" s="36">
        <v>24</v>
      </c>
      <c r="P33" s="36"/>
      <c r="Q33" s="36"/>
      <c r="R33" s="36"/>
      <c r="S33" s="36"/>
      <c r="T33" s="36"/>
      <c r="U33" s="36"/>
      <c r="V33" s="36"/>
      <c r="W33" s="36"/>
      <c r="X33" s="36">
        <v>32</v>
      </c>
      <c r="Y33" s="93">
        <f>SUM(O33:P33)</f>
        <v>24</v>
      </c>
      <c r="Z33" s="93" t="str">
        <f>IF(OR(AND(Y33&gt;0,Y33&lt;=30),AND(O33&gt;0,O33&lt;=5),AND(P33&gt;0,P33&lt;=5)),"Yes","No")</f>
        <v>Yes</v>
      </c>
      <c r="AC33" s="46">
        <f t="shared" si="20"/>
        <v>43243</v>
      </c>
      <c r="AD33" s="46">
        <f t="shared" si="21"/>
        <v>43327</v>
      </c>
      <c r="AE33" s="79" t="str">
        <f t="shared" si="22"/>
        <v>ND2034bf34 Rev1.4</v>
      </c>
      <c r="AF33" s="79" t="str">
        <f t="shared" si="23"/>
        <v>46093</v>
      </c>
      <c r="AG33" s="79" t="str">
        <f t="shared" si="24"/>
        <v>5504</v>
      </c>
      <c r="AH33" s="40">
        <f t="shared" si="25"/>
        <v>24</v>
      </c>
      <c r="AI33" s="39" t="e">
        <f t="shared" si="26"/>
        <v>#DIV/0!</v>
      </c>
      <c r="AJ33" s="12">
        <f t="shared" si="27"/>
        <v>308</v>
      </c>
      <c r="AK33" s="79">
        <f t="shared" si="28"/>
        <v>0</v>
      </c>
      <c r="AL33" s="79">
        <f t="shared" si="29"/>
        <v>0</v>
      </c>
      <c r="AM33" s="79">
        <f t="shared" si="30"/>
        <v>0</v>
      </c>
      <c r="AN33" s="79">
        <f t="shared" si="30"/>
        <v>0</v>
      </c>
    </row>
    <row r="34" spans="1:40" s="24" customFormat="1" x14ac:dyDescent="0.25">
      <c r="A34" s="20">
        <v>43200</v>
      </c>
      <c r="B34" s="77">
        <v>43410</v>
      </c>
      <c r="C34" s="16" t="s">
        <v>1614</v>
      </c>
      <c r="D34" s="34" t="s">
        <v>153</v>
      </c>
      <c r="E34" s="34" t="s">
        <v>45</v>
      </c>
      <c r="F34" s="36">
        <v>17.54984228420718</v>
      </c>
      <c r="G34" s="36"/>
      <c r="H34" s="36"/>
      <c r="I34" s="36"/>
      <c r="J34" s="36"/>
      <c r="K34" s="36"/>
      <c r="L34" s="36"/>
      <c r="M34" s="36"/>
      <c r="N34" s="36">
        <v>17.54984228420718</v>
      </c>
      <c r="O34" s="36">
        <v>25</v>
      </c>
      <c r="P34" s="36"/>
      <c r="Q34" s="36"/>
      <c r="R34" s="36"/>
      <c r="S34" s="36"/>
      <c r="T34" s="36"/>
      <c r="U34" s="36"/>
      <c r="V34" s="36"/>
      <c r="W34" s="36">
        <v>25</v>
      </c>
      <c r="X34" s="36">
        <v>18</v>
      </c>
      <c r="Y34" s="93">
        <f>SUM(O34:P34)</f>
        <v>25</v>
      </c>
      <c r="Z34" s="93" t="str">
        <f>IF(OR(AND(Y34&gt;0,Y34&lt;=30),AND(O34&gt;0,O34&lt;=5),AND(P34&gt;0,P34&lt;=5)),"Yes","No")</f>
        <v>Yes</v>
      </c>
      <c r="AC34" s="46">
        <f t="shared" si="20"/>
        <v>43200</v>
      </c>
      <c r="AD34" s="46">
        <f t="shared" si="21"/>
        <v>43410</v>
      </c>
      <c r="AE34" s="79" t="str">
        <f t="shared" si="22"/>
        <v>ND2037cd31 Rev1.2</v>
      </c>
      <c r="AF34" s="79" t="str">
        <f t="shared" si="23"/>
        <v>45681</v>
      </c>
      <c r="AG34" s="79" t="str">
        <f t="shared" si="24"/>
        <v>6607</v>
      </c>
      <c r="AH34" s="40">
        <f t="shared" si="25"/>
        <v>25</v>
      </c>
      <c r="AI34" s="39" t="e">
        <f t="shared" si="26"/>
        <v>#DIV/0!</v>
      </c>
      <c r="AJ34" s="12">
        <f t="shared" si="27"/>
        <v>333</v>
      </c>
      <c r="AK34" s="79">
        <f t="shared" si="28"/>
        <v>0</v>
      </c>
      <c r="AL34" s="79">
        <f t="shared" si="29"/>
        <v>0</v>
      </c>
      <c r="AM34" s="79">
        <f t="shared" si="30"/>
        <v>0</v>
      </c>
      <c r="AN34" s="79">
        <f t="shared" si="30"/>
        <v>0</v>
      </c>
    </row>
    <row r="35" spans="1:40" s="24" customFormat="1" x14ac:dyDescent="0.25">
      <c r="A35" s="20">
        <v>43258</v>
      </c>
      <c r="B35" s="77">
        <v>43350</v>
      </c>
      <c r="C35" s="16" t="s">
        <v>1675</v>
      </c>
      <c r="D35" s="34" t="s">
        <v>277</v>
      </c>
      <c r="E35" s="34" t="s">
        <v>39</v>
      </c>
      <c r="F35" s="36">
        <v>28.300400240806418</v>
      </c>
      <c r="G35" s="36"/>
      <c r="H35" s="36"/>
      <c r="I35" s="36"/>
      <c r="J35" s="36"/>
      <c r="K35" s="36"/>
      <c r="L35" s="36"/>
      <c r="M35" s="36"/>
      <c r="N35" s="36"/>
      <c r="O35" s="36">
        <v>25</v>
      </c>
      <c r="P35" s="36"/>
      <c r="Q35" s="36"/>
      <c r="R35" s="36"/>
      <c r="S35" s="36"/>
      <c r="T35" s="36"/>
      <c r="U35" s="36"/>
      <c r="V35" s="36"/>
      <c r="W35" s="36"/>
      <c r="X35" s="36">
        <v>10</v>
      </c>
      <c r="Y35" s="23">
        <f>SUM(O35:P35)</f>
        <v>25</v>
      </c>
      <c r="Z35" s="23" t="str">
        <f>IF(OR(AND(Y35&gt;0,Y35&lt;=30),AND(O35&gt;0,O35&lt;=5),AND(P35&gt;0,P35&lt;=5)),"Yes","No")</f>
        <v>Yes</v>
      </c>
      <c r="AC35" s="46">
        <f t="shared" si="20"/>
        <v>43258</v>
      </c>
      <c r="AD35" s="46">
        <f t="shared" si="21"/>
        <v>43350</v>
      </c>
      <c r="AE35" s="79" t="str">
        <f t="shared" si="22"/>
        <v>NH2054by34 Rev1.0</v>
      </c>
      <c r="AF35" s="79" t="str">
        <f t="shared" si="23"/>
        <v>46214</v>
      </c>
      <c r="AG35" s="79" t="str">
        <f t="shared" si="24"/>
        <v>3411</v>
      </c>
      <c r="AH35" s="40">
        <f t="shared" si="25"/>
        <v>25</v>
      </c>
      <c r="AI35" s="39" t="e">
        <f t="shared" si="26"/>
        <v>#DIV/0!</v>
      </c>
      <c r="AJ35" s="12">
        <f t="shared" si="27"/>
        <v>358</v>
      </c>
      <c r="AK35" s="79">
        <f t="shared" si="28"/>
        <v>0</v>
      </c>
      <c r="AL35" s="79">
        <f t="shared" si="29"/>
        <v>0</v>
      </c>
      <c r="AM35" s="79">
        <f t="shared" si="30"/>
        <v>0</v>
      </c>
      <c r="AN35" s="79">
        <f t="shared" si="30"/>
        <v>0</v>
      </c>
    </row>
    <row r="36" spans="1:40" x14ac:dyDescent="0.25">
      <c r="A36" s="20">
        <v>43284</v>
      </c>
      <c r="B36" s="77">
        <v>43385</v>
      </c>
      <c r="C36" s="16" t="s">
        <v>1663</v>
      </c>
      <c r="D36" s="34" t="s">
        <v>382</v>
      </c>
      <c r="E36" s="34" t="s">
        <v>383</v>
      </c>
      <c r="F36" s="36">
        <v>29.910936642260562</v>
      </c>
      <c r="G36" s="36"/>
      <c r="H36" s="36"/>
      <c r="I36" s="36"/>
      <c r="J36" s="36"/>
      <c r="K36" s="36"/>
      <c r="L36" s="36"/>
      <c r="M36" s="36"/>
      <c r="N36" s="36"/>
      <c r="O36" s="36">
        <v>27</v>
      </c>
      <c r="P36" s="36"/>
      <c r="Q36" s="36"/>
      <c r="R36" s="36"/>
      <c r="S36" s="36"/>
      <c r="T36" s="36"/>
      <c r="U36" s="36"/>
      <c r="V36" s="36"/>
      <c r="W36" s="36"/>
      <c r="X36" s="36">
        <v>9</v>
      </c>
      <c r="Y36" s="93">
        <f>SUM(O36:P36)</f>
        <v>27</v>
      </c>
      <c r="Z36" s="93" t="str">
        <f>IF(OR(AND(Y36&gt;0,Y36&lt;=30),AND(O36&gt;0,O36&lt;=5),AND(P36&gt;0,P36&lt;=5)),"Yes","No")</f>
        <v>Yes</v>
      </c>
      <c r="AC36" s="46">
        <f>A78</f>
        <v>43332</v>
      </c>
      <c r="AD36" s="46">
        <f>B78</f>
        <v>43374</v>
      </c>
      <c r="AE36" s="79" t="str">
        <f>C78</f>
        <v>Ni2020bf29-REV2.9</v>
      </c>
      <c r="AF36" s="79" t="str">
        <f>D78</f>
        <v>46857</v>
      </c>
      <c r="AG36" s="79" t="str">
        <f>E78</f>
        <v>3287</v>
      </c>
      <c r="AH36" s="40">
        <f>O78</f>
        <v>0</v>
      </c>
      <c r="AI36" s="39" t="e">
        <f>AJ78/$O$400</f>
        <v>#DIV/0!</v>
      </c>
      <c r="AJ36" s="12">
        <f>AJ35+AH78</f>
        <v>358</v>
      </c>
      <c r="AK36" s="79">
        <f>P78</f>
        <v>1</v>
      </c>
      <c r="AL36" s="79">
        <f>Q78</f>
        <v>0</v>
      </c>
      <c r="AM36" s="79">
        <f>R78</f>
        <v>0</v>
      </c>
      <c r="AN36" s="79">
        <f>S78</f>
        <v>10</v>
      </c>
    </row>
    <row r="37" spans="1:40" x14ac:dyDescent="0.25">
      <c r="A37" s="20">
        <v>42942</v>
      </c>
      <c r="B37" s="77">
        <v>43363</v>
      </c>
      <c r="C37" s="16" t="s">
        <v>1752</v>
      </c>
      <c r="D37" s="34" t="s">
        <v>125</v>
      </c>
      <c r="E37" s="34" t="s">
        <v>51</v>
      </c>
      <c r="F37" s="36">
        <v>31.419108441927357</v>
      </c>
      <c r="G37" s="36"/>
      <c r="H37" s="36"/>
      <c r="I37" s="36"/>
      <c r="J37" s="36"/>
      <c r="K37" s="36"/>
      <c r="L37" s="36"/>
      <c r="M37" s="36"/>
      <c r="N37" s="36"/>
      <c r="O37" s="36">
        <v>30</v>
      </c>
      <c r="P37" s="36"/>
      <c r="Q37" s="36"/>
      <c r="R37" s="36"/>
      <c r="S37" s="36"/>
      <c r="T37" s="36"/>
      <c r="U37" s="36"/>
      <c r="V37" s="36"/>
      <c r="W37" s="36"/>
      <c r="X37" s="36">
        <v>8</v>
      </c>
      <c r="Y37" s="93">
        <f>SUM(O37:P37)</f>
        <v>30</v>
      </c>
      <c r="Z37" s="93" t="str">
        <f>IF(OR(AND(Y37&gt;0,Y37&lt;=30),AND(O37&gt;0,O37&lt;=5),AND(P37&gt;0,P37&lt;=5)),"Yes","No")</f>
        <v>Yes</v>
      </c>
      <c r="AC37" s="46">
        <f t="shared" ref="AC37:AG37" si="31">A79</f>
        <v>43332</v>
      </c>
      <c r="AD37" s="46">
        <f t="shared" si="31"/>
        <v>43357</v>
      </c>
      <c r="AE37" s="93" t="str">
        <f t="shared" si="31"/>
        <v>ND2054bf29 Rev1.6</v>
      </c>
      <c r="AF37" s="93" t="str">
        <f t="shared" si="31"/>
        <v>46861</v>
      </c>
      <c r="AG37" s="93" t="str">
        <f t="shared" si="31"/>
        <v>9638</v>
      </c>
      <c r="AH37" s="40">
        <f t="shared" ref="AH37:AH47" si="32">O79</f>
        <v>0</v>
      </c>
      <c r="AI37" s="39" t="e">
        <f t="shared" ref="AI37:AI47" si="33">AJ79/$O$400</f>
        <v>#DIV/0!</v>
      </c>
      <c r="AJ37" s="12">
        <f t="shared" ref="AJ37:AJ47" si="34">AJ36+AH79</f>
        <v>358</v>
      </c>
      <c r="AK37" s="93">
        <f t="shared" ref="AK37:AN37" si="35">P79</f>
        <v>1</v>
      </c>
      <c r="AL37" s="93">
        <f t="shared" si="35"/>
        <v>0</v>
      </c>
      <c r="AM37" s="93">
        <f t="shared" si="35"/>
        <v>0</v>
      </c>
      <c r="AN37" s="93">
        <f t="shared" si="35"/>
        <v>0</v>
      </c>
    </row>
    <row r="38" spans="1:40" s="24" customFormat="1" x14ac:dyDescent="0.25">
      <c r="A38" s="20">
        <v>43228</v>
      </c>
      <c r="B38" s="77">
        <v>43237</v>
      </c>
      <c r="C38" s="16" t="s">
        <v>1606</v>
      </c>
      <c r="D38" s="34" t="s">
        <v>53</v>
      </c>
      <c r="E38" s="34" t="s">
        <v>36</v>
      </c>
      <c r="F38" s="36">
        <v>23.819742386749574</v>
      </c>
      <c r="G38" s="36"/>
      <c r="H38" s="36"/>
      <c r="I38" s="36"/>
      <c r="J38" s="36"/>
      <c r="K38" s="36"/>
      <c r="L38" s="36"/>
      <c r="M38" s="36"/>
      <c r="N38" s="36"/>
      <c r="O38" s="36">
        <v>38</v>
      </c>
      <c r="P38" s="36"/>
      <c r="Q38" s="36"/>
      <c r="R38" s="36"/>
      <c r="S38" s="36"/>
      <c r="T38" s="36"/>
      <c r="U38" s="36"/>
      <c r="V38" s="36"/>
      <c r="W38" s="36"/>
      <c r="X38" s="36">
        <v>43</v>
      </c>
      <c r="Y38" s="93">
        <f>SUM(O38:P38)</f>
        <v>38</v>
      </c>
      <c r="Z38" s="93" t="str">
        <f>IF(OR(AND(Y38&gt;0,Y38&lt;=30),AND(O38&gt;0,O38&lt;=5),AND(P38&gt;0,P38&lt;=5)),"Yes","No")</f>
        <v>No</v>
      </c>
      <c r="AC38" s="46">
        <f t="shared" ref="AC38:AG38" si="36">A80</f>
        <v>43332</v>
      </c>
      <c r="AD38" s="46">
        <f t="shared" si="36"/>
        <v>43357</v>
      </c>
      <c r="AE38" s="93" t="str">
        <f t="shared" si="36"/>
        <v>ND3054bf25 Rev1.0</v>
      </c>
      <c r="AF38" s="93" t="str">
        <f t="shared" si="36"/>
        <v>46861</v>
      </c>
      <c r="AG38" s="93" t="str">
        <f t="shared" si="36"/>
        <v>9638</v>
      </c>
      <c r="AH38" s="40">
        <f t="shared" si="32"/>
        <v>0</v>
      </c>
      <c r="AI38" s="39" t="e">
        <f t="shared" si="33"/>
        <v>#DIV/0!</v>
      </c>
      <c r="AJ38" s="12">
        <f t="shared" si="34"/>
        <v>358</v>
      </c>
      <c r="AK38" s="93">
        <f t="shared" ref="AK38:AN38" si="37">P80</f>
        <v>1</v>
      </c>
      <c r="AL38" s="93">
        <f t="shared" si="37"/>
        <v>0</v>
      </c>
      <c r="AM38" s="93">
        <f t="shared" si="37"/>
        <v>0</v>
      </c>
      <c r="AN38" s="93">
        <f t="shared" si="37"/>
        <v>0</v>
      </c>
    </row>
    <row r="39" spans="1:40" x14ac:dyDescent="0.25">
      <c r="A39" s="20">
        <v>43186</v>
      </c>
      <c r="B39" s="77">
        <v>43368</v>
      </c>
      <c r="C39" s="16" t="s">
        <v>1594</v>
      </c>
      <c r="D39" s="34" t="s">
        <v>128</v>
      </c>
      <c r="E39" s="34" t="s">
        <v>83</v>
      </c>
      <c r="F39" s="36">
        <v>21.371909038053573</v>
      </c>
      <c r="G39" s="36"/>
      <c r="H39" s="36">
        <v>21.371909038053573</v>
      </c>
      <c r="I39" s="36"/>
      <c r="J39" s="36"/>
      <c r="K39" s="36"/>
      <c r="L39" s="36"/>
      <c r="M39" s="36"/>
      <c r="N39" s="36"/>
      <c r="O39" s="36">
        <v>40</v>
      </c>
      <c r="P39" s="36"/>
      <c r="Q39" s="36">
        <v>40</v>
      </c>
      <c r="R39" s="36"/>
      <c r="S39" s="36"/>
      <c r="T39" s="36"/>
      <c r="U39" s="36"/>
      <c r="V39" s="36"/>
      <c r="W39" s="36"/>
      <c r="X39" s="36">
        <v>24</v>
      </c>
      <c r="Y39" s="79">
        <f>SUM(O39:P39)</f>
        <v>40</v>
      </c>
      <c r="Z39" s="79" t="str">
        <f>IF(OR(AND(Y39&gt;0,Y39&lt;=30),AND(O39&gt;0,O39&lt;=5),AND(P39&gt;0,P39&lt;=5)),"Yes","No")</f>
        <v>No</v>
      </c>
      <c r="AC39" s="46">
        <f t="shared" ref="AC39:AG39" si="38">A81</f>
        <v>43332</v>
      </c>
      <c r="AD39" s="46">
        <f t="shared" si="38"/>
        <v>43374</v>
      </c>
      <c r="AE39" s="93" t="str">
        <f t="shared" si="38"/>
        <v>Ni2020bf29-REV2.2</v>
      </c>
      <c r="AF39" s="93" t="str">
        <f t="shared" si="38"/>
        <v>46857</v>
      </c>
      <c r="AG39" s="93" t="str">
        <f t="shared" si="38"/>
        <v>3287</v>
      </c>
      <c r="AH39" s="40">
        <f t="shared" si="32"/>
        <v>0</v>
      </c>
      <c r="AI39" s="39" t="e">
        <f t="shared" si="33"/>
        <v>#DIV/0!</v>
      </c>
      <c r="AJ39" s="12">
        <f t="shared" si="34"/>
        <v>358</v>
      </c>
      <c r="AK39" s="93">
        <f t="shared" ref="AK39:AN39" si="39">P81</f>
        <v>1</v>
      </c>
      <c r="AL39" s="93">
        <f t="shared" si="39"/>
        <v>0</v>
      </c>
      <c r="AM39" s="93">
        <f t="shared" si="39"/>
        <v>0</v>
      </c>
      <c r="AN39" s="93">
        <f t="shared" si="39"/>
        <v>0</v>
      </c>
    </row>
    <row r="40" spans="1:40" s="24" customFormat="1" x14ac:dyDescent="0.25">
      <c r="A40" s="20">
        <v>43102</v>
      </c>
      <c r="B40" s="77">
        <v>43280</v>
      </c>
      <c r="C40" s="16" t="s">
        <v>1682</v>
      </c>
      <c r="D40" s="34" t="s">
        <v>92</v>
      </c>
      <c r="E40" s="34" t="s">
        <v>93</v>
      </c>
      <c r="F40" s="36">
        <v>0</v>
      </c>
      <c r="G40" s="36"/>
      <c r="H40" s="36"/>
      <c r="I40" s="36"/>
      <c r="J40" s="36"/>
      <c r="K40" s="36"/>
      <c r="L40" s="36"/>
      <c r="M40" s="36"/>
      <c r="N40" s="36"/>
      <c r="O40" s="36">
        <v>43</v>
      </c>
      <c r="P40" s="36"/>
      <c r="Q40" s="36"/>
      <c r="R40" s="36"/>
      <c r="S40" s="36"/>
      <c r="T40" s="36"/>
      <c r="U40" s="36"/>
      <c r="V40" s="36"/>
      <c r="W40" s="36"/>
      <c r="X40" s="36">
        <v>31</v>
      </c>
      <c r="Y40" s="93">
        <f>SUM(O40:P40)</f>
        <v>43</v>
      </c>
      <c r="Z40" s="93" t="str">
        <f>IF(OR(AND(Y40&gt;0,Y40&lt;=30),AND(O40&gt;0,O40&lt;=5),AND(P40&gt;0,P40&lt;=5)),"Yes","No")</f>
        <v>No</v>
      </c>
      <c r="AC40" s="46">
        <f t="shared" ref="AC40:AG40" si="40">A82</f>
        <v>43333</v>
      </c>
      <c r="AD40" s="46">
        <f t="shared" si="40"/>
        <v>43354</v>
      </c>
      <c r="AE40" s="93" t="str">
        <f t="shared" si="40"/>
        <v>Ni2020as29-REV2.4</v>
      </c>
      <c r="AF40" s="93" t="str">
        <f t="shared" si="40"/>
        <v>46868</v>
      </c>
      <c r="AG40" s="93" t="str">
        <f t="shared" si="40"/>
        <v>5444</v>
      </c>
      <c r="AH40" s="40">
        <f t="shared" si="32"/>
        <v>0</v>
      </c>
      <c r="AI40" s="39" t="e">
        <f t="shared" si="33"/>
        <v>#DIV/0!</v>
      </c>
      <c r="AJ40" s="12">
        <f t="shared" si="34"/>
        <v>358</v>
      </c>
      <c r="AK40" s="93">
        <f t="shared" ref="AK40:AN40" si="41">P82</f>
        <v>1</v>
      </c>
      <c r="AL40" s="93">
        <f t="shared" si="41"/>
        <v>0</v>
      </c>
      <c r="AM40" s="93">
        <f t="shared" si="41"/>
        <v>0</v>
      </c>
      <c r="AN40" s="93">
        <f t="shared" si="41"/>
        <v>0</v>
      </c>
    </row>
    <row r="41" spans="1:40" s="24" customFormat="1" x14ac:dyDescent="0.25">
      <c r="A41" s="20">
        <v>43152</v>
      </c>
      <c r="B41" s="77">
        <v>43539</v>
      </c>
      <c r="C41" s="16" t="s">
        <v>1747</v>
      </c>
      <c r="D41" s="34" t="s">
        <v>182</v>
      </c>
      <c r="E41" s="34" t="s">
        <v>183</v>
      </c>
      <c r="F41" s="36">
        <v>63.758861364640765</v>
      </c>
      <c r="G41" s="36"/>
      <c r="H41" s="36"/>
      <c r="I41" s="36"/>
      <c r="J41" s="36">
        <v>63.758861364640765</v>
      </c>
      <c r="K41" s="36"/>
      <c r="L41" s="36"/>
      <c r="M41" s="36"/>
      <c r="N41" s="36">
        <v>63.758861364640765</v>
      </c>
      <c r="O41" s="36">
        <v>46</v>
      </c>
      <c r="P41" s="36"/>
      <c r="Q41" s="36"/>
      <c r="R41" s="36"/>
      <c r="S41" s="36">
        <v>46</v>
      </c>
      <c r="T41" s="36"/>
      <c r="U41" s="36"/>
      <c r="V41" s="36"/>
      <c r="W41" s="36">
        <v>46</v>
      </c>
      <c r="X41" s="36">
        <v>12</v>
      </c>
      <c r="Y41" s="93">
        <f>SUM(O41:P41)</f>
        <v>46</v>
      </c>
      <c r="Z41" s="93" t="str">
        <f>IF(OR(AND(Y41&gt;0,Y41&lt;=30),AND(O41&gt;0,O41&lt;=5),AND(P41&gt;0,P41&lt;=5)),"Yes","No")</f>
        <v>No</v>
      </c>
      <c r="AC41" s="46">
        <f t="shared" ref="AC41:AG41" si="42">A83</f>
        <v>43297</v>
      </c>
      <c r="AD41" s="46">
        <f t="shared" si="42"/>
        <v>43364</v>
      </c>
      <c r="AE41" s="93" t="str">
        <f t="shared" si="42"/>
        <v>RH2024bf34-REV2.1</v>
      </c>
      <c r="AF41" s="93" t="str">
        <f t="shared" si="42"/>
        <v>46540</v>
      </c>
      <c r="AG41" s="93" t="str">
        <f t="shared" si="42"/>
        <v>4964</v>
      </c>
      <c r="AH41" s="40">
        <f t="shared" si="32"/>
        <v>0</v>
      </c>
      <c r="AI41" s="39" t="e">
        <f t="shared" si="33"/>
        <v>#DIV/0!</v>
      </c>
      <c r="AJ41" s="12">
        <f t="shared" si="34"/>
        <v>358</v>
      </c>
      <c r="AK41" s="93">
        <f t="shared" ref="AK41:AN41" si="43">P83</f>
        <v>2</v>
      </c>
      <c r="AL41" s="93">
        <f t="shared" si="43"/>
        <v>0</v>
      </c>
      <c r="AM41" s="93">
        <f t="shared" si="43"/>
        <v>0</v>
      </c>
      <c r="AN41" s="93">
        <f t="shared" si="43"/>
        <v>0</v>
      </c>
    </row>
    <row r="42" spans="1:40" s="24" customFormat="1" x14ac:dyDescent="0.25">
      <c r="A42" s="20">
        <v>43256</v>
      </c>
      <c r="B42" s="77">
        <v>43328</v>
      </c>
      <c r="C42" s="16" t="s">
        <v>1725</v>
      </c>
      <c r="D42" s="34" t="s">
        <v>270</v>
      </c>
      <c r="E42" s="34" t="s">
        <v>32</v>
      </c>
      <c r="F42" s="36">
        <v>42.588041899876096</v>
      </c>
      <c r="G42" s="36"/>
      <c r="H42" s="36"/>
      <c r="I42" s="36"/>
      <c r="J42" s="36"/>
      <c r="K42" s="36"/>
      <c r="L42" s="36"/>
      <c r="M42" s="36"/>
      <c r="N42" s="36"/>
      <c r="O42" s="36">
        <v>48</v>
      </c>
      <c r="P42" s="36"/>
      <c r="Q42" s="36"/>
      <c r="R42" s="36"/>
      <c r="S42" s="36"/>
      <c r="T42" s="36"/>
      <c r="U42" s="36"/>
      <c r="V42" s="36"/>
      <c r="W42" s="36"/>
      <c r="X42" s="36">
        <v>36</v>
      </c>
      <c r="Y42" s="23">
        <f>SUM(O42:P42)</f>
        <v>48</v>
      </c>
      <c r="Z42" s="23" t="str">
        <f>IF(OR(AND(Y42&gt;0,Y42&lt;=30),AND(O42&gt;0,O42&lt;=5),AND(P42&gt;0,P42&lt;=5)),"Yes","No")</f>
        <v>No</v>
      </c>
      <c r="AC42" s="46">
        <f t="shared" ref="AC42:AG42" si="44">A84</f>
        <v>43308</v>
      </c>
      <c r="AD42" s="46">
        <f t="shared" si="44"/>
        <v>43355</v>
      </c>
      <c r="AE42" s="93" t="str">
        <f t="shared" si="44"/>
        <v>NL2024bf22-REV4.6</v>
      </c>
      <c r="AF42" s="93" t="str">
        <f t="shared" si="44"/>
        <v>46663</v>
      </c>
      <c r="AG42" s="93" t="str">
        <f t="shared" si="44"/>
        <v>9604</v>
      </c>
      <c r="AH42" s="40">
        <f t="shared" si="32"/>
        <v>0</v>
      </c>
      <c r="AI42" s="39" t="e">
        <f t="shared" si="33"/>
        <v>#DIV/0!</v>
      </c>
      <c r="AJ42" s="12">
        <f t="shared" si="34"/>
        <v>358</v>
      </c>
      <c r="AK42" s="93">
        <f t="shared" ref="AK42:AN42" si="45">P84</f>
        <v>2</v>
      </c>
      <c r="AL42" s="93">
        <f t="shared" si="45"/>
        <v>0</v>
      </c>
      <c r="AM42" s="93">
        <f t="shared" si="45"/>
        <v>0</v>
      </c>
      <c r="AN42" s="93">
        <f t="shared" si="45"/>
        <v>0</v>
      </c>
    </row>
    <row r="43" spans="1:40" s="24" customFormat="1" x14ac:dyDescent="0.25">
      <c r="A43" s="20">
        <v>43312</v>
      </c>
      <c r="B43" s="77">
        <v>43332</v>
      </c>
      <c r="C43" s="16" t="s">
        <v>1573</v>
      </c>
      <c r="D43" s="34" t="s">
        <v>528</v>
      </c>
      <c r="E43" s="34" t="s">
        <v>42</v>
      </c>
      <c r="F43" s="36">
        <v>0</v>
      </c>
      <c r="G43" s="36"/>
      <c r="H43" s="36"/>
      <c r="I43" s="36"/>
      <c r="J43" s="36"/>
      <c r="K43" s="36"/>
      <c r="L43" s="36"/>
      <c r="M43" s="36"/>
      <c r="N43" s="36"/>
      <c r="O43" s="36">
        <v>53</v>
      </c>
      <c r="P43" s="36"/>
      <c r="Q43" s="36"/>
      <c r="R43" s="36"/>
      <c r="S43" s="36"/>
      <c r="T43" s="36"/>
      <c r="U43" s="36"/>
      <c r="V43" s="36"/>
      <c r="W43" s="36"/>
      <c r="X43" s="36">
        <v>25</v>
      </c>
      <c r="Y43" s="23">
        <f>SUM(O43:P43)</f>
        <v>53</v>
      </c>
      <c r="Z43" s="23" t="str">
        <f>IF(OR(AND(Y43&gt;0,Y43&lt;=30),AND(O43&gt;0,O43&lt;=5),AND(P43&gt;0,P43&lt;=5)),"Yes","No")</f>
        <v>No</v>
      </c>
      <c r="AC43" s="46">
        <f t="shared" ref="AC43:AG43" si="46">A85</f>
        <v>43335</v>
      </c>
      <c r="AD43" s="46">
        <f t="shared" si="46"/>
        <v>43448</v>
      </c>
      <c r="AE43" s="93" t="str">
        <f t="shared" si="46"/>
        <v>ND3054bf25 Rev1.0</v>
      </c>
      <c r="AF43" s="93" t="str">
        <f t="shared" si="46"/>
        <v>46891</v>
      </c>
      <c r="AG43" s="93" t="str">
        <f t="shared" si="46"/>
        <v>9590</v>
      </c>
      <c r="AH43" s="40">
        <f t="shared" si="32"/>
        <v>0</v>
      </c>
      <c r="AI43" s="39" t="e">
        <f t="shared" si="33"/>
        <v>#DIV/0!</v>
      </c>
      <c r="AJ43" s="12">
        <f t="shared" si="34"/>
        <v>358</v>
      </c>
      <c r="AK43" s="93">
        <f t="shared" ref="AK43:AN43" si="47">P85</f>
        <v>2</v>
      </c>
      <c r="AL43" s="93">
        <f t="shared" si="47"/>
        <v>0</v>
      </c>
      <c r="AM43" s="93">
        <f t="shared" si="47"/>
        <v>0</v>
      </c>
      <c r="AN43" s="93">
        <f t="shared" si="47"/>
        <v>0</v>
      </c>
    </row>
    <row r="44" spans="1:40" s="24" customFormat="1" x14ac:dyDescent="0.25">
      <c r="A44" s="20">
        <v>43222</v>
      </c>
      <c r="B44" s="77">
        <v>43403</v>
      </c>
      <c r="C44" s="16" t="s">
        <v>1645</v>
      </c>
      <c r="D44" s="34" t="s">
        <v>150</v>
      </c>
      <c r="E44" s="34" t="s">
        <v>143</v>
      </c>
      <c r="F44" s="36">
        <v>44.691020278995197</v>
      </c>
      <c r="G44" s="36"/>
      <c r="H44" s="36"/>
      <c r="I44" s="36"/>
      <c r="J44" s="36"/>
      <c r="K44" s="36"/>
      <c r="L44" s="36"/>
      <c r="M44" s="36"/>
      <c r="N44" s="36">
        <v>44.691020278995197</v>
      </c>
      <c r="O44" s="36">
        <v>60</v>
      </c>
      <c r="P44" s="36"/>
      <c r="Q44" s="36"/>
      <c r="R44" s="36"/>
      <c r="S44" s="36"/>
      <c r="T44" s="36"/>
      <c r="U44" s="36"/>
      <c r="V44" s="36"/>
      <c r="W44" s="36">
        <v>60</v>
      </c>
      <c r="X44" s="36">
        <v>24</v>
      </c>
      <c r="Y44" s="93">
        <f>SUM(O44:P44)</f>
        <v>60</v>
      </c>
      <c r="Z44" s="93" t="str">
        <f>IF(OR(AND(Y44&gt;0,Y44&lt;=30),AND(O44&gt;0,O44&lt;=5),AND(P44&gt;0,P44&lt;=5)),"Yes","No")</f>
        <v>No</v>
      </c>
      <c r="AC44" s="46">
        <f t="shared" ref="AC44:AG44" si="48">A86</f>
        <v>43336</v>
      </c>
      <c r="AD44" s="46">
        <f t="shared" si="48"/>
        <v>43357</v>
      </c>
      <c r="AE44" s="93" t="str">
        <f t="shared" si="48"/>
        <v>ND2057bf31-Rev 2.2</v>
      </c>
      <c r="AF44" s="93" t="str">
        <f t="shared" si="48"/>
        <v>46904</v>
      </c>
      <c r="AG44" s="93" t="str">
        <f t="shared" si="48"/>
        <v>9642</v>
      </c>
      <c r="AH44" s="40">
        <f t="shared" si="32"/>
        <v>0</v>
      </c>
      <c r="AI44" s="39" t="e">
        <f t="shared" si="33"/>
        <v>#DIV/0!</v>
      </c>
      <c r="AJ44" s="12">
        <f t="shared" si="34"/>
        <v>358</v>
      </c>
      <c r="AK44" s="93">
        <f t="shared" ref="AK44:AN44" si="49">P86</f>
        <v>3</v>
      </c>
      <c r="AL44" s="93">
        <f t="shared" si="49"/>
        <v>0</v>
      </c>
      <c r="AM44" s="93">
        <f t="shared" si="49"/>
        <v>0</v>
      </c>
      <c r="AN44" s="93">
        <f t="shared" si="49"/>
        <v>0</v>
      </c>
    </row>
    <row r="45" spans="1:40" s="24" customFormat="1" x14ac:dyDescent="0.25">
      <c r="A45" s="20">
        <v>43263</v>
      </c>
      <c r="B45" s="77">
        <v>43371</v>
      </c>
      <c r="C45" s="16" t="s">
        <v>1723</v>
      </c>
      <c r="D45" s="34" t="s">
        <v>281</v>
      </c>
      <c r="E45" s="34" t="s">
        <v>56</v>
      </c>
      <c r="F45" s="36">
        <v>52.96208010341222</v>
      </c>
      <c r="G45" s="36"/>
      <c r="H45" s="36"/>
      <c r="I45" s="36"/>
      <c r="J45" s="36"/>
      <c r="K45" s="36"/>
      <c r="L45" s="36"/>
      <c r="M45" s="36"/>
      <c r="N45" s="36"/>
      <c r="O45" s="36">
        <v>60</v>
      </c>
      <c r="P45" s="36"/>
      <c r="Q45" s="36"/>
      <c r="R45" s="36"/>
      <c r="S45" s="36"/>
      <c r="T45" s="36"/>
      <c r="U45" s="36"/>
      <c r="V45" s="36"/>
      <c r="W45" s="36"/>
      <c r="X45" s="36">
        <v>23</v>
      </c>
      <c r="Y45" s="93">
        <f>SUM(O45:P45)</f>
        <v>60</v>
      </c>
      <c r="Z45" s="93" t="str">
        <f>IF(OR(AND(Y45&gt;0,Y45&lt;=30),AND(O45&gt;0,O45&lt;=5),AND(P45&gt;0,P45&lt;=5)),"Yes","No")</f>
        <v>No</v>
      </c>
      <c r="AC45" s="46">
        <f t="shared" ref="AC45:AG45" si="50">A87</f>
        <v>43325</v>
      </c>
      <c r="AD45" s="46">
        <f t="shared" si="50"/>
        <v>43353</v>
      </c>
      <c r="AE45" s="93" t="str">
        <f t="shared" si="50"/>
        <v>NH2054cs34 Rev2.0</v>
      </c>
      <c r="AF45" s="93" t="str">
        <f t="shared" si="50"/>
        <v>46810</v>
      </c>
      <c r="AG45" s="93" t="str">
        <f t="shared" si="50"/>
        <v>4499</v>
      </c>
      <c r="AH45" s="40">
        <f t="shared" si="32"/>
        <v>0</v>
      </c>
      <c r="AI45" s="39" t="e">
        <f t="shared" si="33"/>
        <v>#DIV/0!</v>
      </c>
      <c r="AJ45" s="12">
        <f t="shared" si="34"/>
        <v>358</v>
      </c>
      <c r="AK45" s="93">
        <f t="shared" ref="AK45:AN45" si="51">P87</f>
        <v>12</v>
      </c>
      <c r="AL45" s="93">
        <f t="shared" si="51"/>
        <v>0</v>
      </c>
      <c r="AM45" s="93">
        <f t="shared" si="51"/>
        <v>0</v>
      </c>
      <c r="AN45" s="93">
        <f t="shared" si="51"/>
        <v>0</v>
      </c>
    </row>
    <row r="46" spans="1:40" s="24" customFormat="1" x14ac:dyDescent="0.25">
      <c r="A46" s="20">
        <v>43255</v>
      </c>
      <c r="B46" s="77">
        <v>43388</v>
      </c>
      <c r="C46" s="16" t="s">
        <v>1707</v>
      </c>
      <c r="D46" s="34" t="s">
        <v>275</v>
      </c>
      <c r="E46" s="34" t="s">
        <v>32</v>
      </c>
      <c r="F46" s="36">
        <v>63.284435556890365</v>
      </c>
      <c r="G46" s="36"/>
      <c r="H46" s="36"/>
      <c r="I46" s="36"/>
      <c r="J46" s="36"/>
      <c r="K46" s="36">
        <v>67.007049413178038</v>
      </c>
      <c r="L46" s="36"/>
      <c r="M46" s="36"/>
      <c r="N46" s="36"/>
      <c r="O46" s="36">
        <v>68</v>
      </c>
      <c r="P46" s="36"/>
      <c r="Q46" s="36"/>
      <c r="R46" s="36"/>
      <c r="S46" s="36"/>
      <c r="T46" s="36">
        <v>72</v>
      </c>
      <c r="U46" s="36"/>
      <c r="V46" s="36"/>
      <c r="W46" s="36"/>
      <c r="X46" s="36">
        <v>24</v>
      </c>
      <c r="Y46" s="23">
        <f>SUM(O46:P46)</f>
        <v>68</v>
      </c>
      <c r="Z46" s="23" t="str">
        <f>IF(OR(AND(Y46&gt;0,Y46&lt;=30),AND(O46&gt;0,O46&lt;=5),AND(P46&gt;0,P46&lt;=5)),"Yes","No")</f>
        <v>No</v>
      </c>
      <c r="AC46" s="46">
        <f t="shared" ref="AC46:AG46" si="52">A88</f>
        <v>43348</v>
      </c>
      <c r="AD46" s="46">
        <f t="shared" si="52"/>
        <v>43355</v>
      </c>
      <c r="AE46" s="93" t="str">
        <f t="shared" si="52"/>
        <v>NHD379B34 REV1.1</v>
      </c>
      <c r="AF46" s="93" t="str">
        <f t="shared" si="52"/>
        <v>46958</v>
      </c>
      <c r="AG46" s="93" t="str">
        <f t="shared" si="52"/>
        <v>3892</v>
      </c>
      <c r="AH46" s="40">
        <f t="shared" si="32"/>
        <v>0</v>
      </c>
      <c r="AI46" s="39" t="e">
        <f t="shared" si="33"/>
        <v>#DIV/0!</v>
      </c>
      <c r="AJ46" s="12">
        <f t="shared" si="34"/>
        <v>358</v>
      </c>
      <c r="AK46" s="93">
        <f t="shared" ref="AK46:AN46" si="53">P88</f>
        <v>18</v>
      </c>
      <c r="AL46" s="93">
        <f t="shared" si="53"/>
        <v>0</v>
      </c>
      <c r="AM46" s="93">
        <f t="shared" si="53"/>
        <v>0</v>
      </c>
      <c r="AN46" s="93">
        <f t="shared" si="53"/>
        <v>0</v>
      </c>
    </row>
    <row r="47" spans="1:40" s="24" customFormat="1" x14ac:dyDescent="0.25">
      <c r="A47" s="20">
        <v>43178</v>
      </c>
      <c r="B47" s="77">
        <v>43452</v>
      </c>
      <c r="C47" s="16" t="s">
        <v>1626</v>
      </c>
      <c r="D47" s="34" t="s">
        <v>170</v>
      </c>
      <c r="E47" s="34" t="s">
        <v>171</v>
      </c>
      <c r="F47" s="36">
        <v>47.024933199746528</v>
      </c>
      <c r="G47" s="36"/>
      <c r="H47" s="36"/>
      <c r="I47" s="36"/>
      <c r="J47" s="36">
        <v>47.024933199746528</v>
      </c>
      <c r="K47" s="36"/>
      <c r="L47" s="36"/>
      <c r="M47" s="36"/>
      <c r="N47" s="36"/>
      <c r="O47" s="36">
        <v>70</v>
      </c>
      <c r="P47" s="36"/>
      <c r="Q47" s="36"/>
      <c r="R47" s="36"/>
      <c r="S47" s="36">
        <v>70</v>
      </c>
      <c r="T47" s="36"/>
      <c r="U47" s="36"/>
      <c r="V47" s="36"/>
      <c r="W47" s="36"/>
      <c r="X47" s="36">
        <v>10</v>
      </c>
      <c r="Y47" s="23">
        <f>SUM(O47:P47)</f>
        <v>70</v>
      </c>
      <c r="Z47" s="23" t="str">
        <f>IF(OR(AND(Y47&gt;0,Y47&lt;=30),AND(O47&gt;0,O47&lt;=5),AND(P47&gt;0,P47&lt;=5)),"Yes","No")</f>
        <v>No</v>
      </c>
      <c r="AC47" s="46">
        <f t="shared" ref="AC47:AG47" si="54">A89</f>
        <v>43348</v>
      </c>
      <c r="AD47" s="46">
        <f t="shared" si="54"/>
        <v>43355</v>
      </c>
      <c r="AE47" s="93" t="str">
        <f t="shared" si="54"/>
        <v>NPD378B34 REV1.1</v>
      </c>
      <c r="AF47" s="93" t="str">
        <f t="shared" si="54"/>
        <v>46958</v>
      </c>
      <c r="AG47" s="93" t="str">
        <f t="shared" si="54"/>
        <v>3892</v>
      </c>
      <c r="AH47" s="40">
        <f t="shared" si="32"/>
        <v>0</v>
      </c>
      <c r="AI47" s="39" t="e">
        <f t="shared" si="33"/>
        <v>#DIV/0!</v>
      </c>
      <c r="AJ47" s="12">
        <f t="shared" si="34"/>
        <v>358</v>
      </c>
      <c r="AK47" s="93">
        <f t="shared" ref="AK47:AN47" si="55">P89</f>
        <v>18</v>
      </c>
      <c r="AL47" s="93">
        <f t="shared" si="55"/>
        <v>0</v>
      </c>
      <c r="AM47" s="93">
        <f t="shared" si="55"/>
        <v>0</v>
      </c>
      <c r="AN47" s="93">
        <f t="shared" si="55"/>
        <v>0</v>
      </c>
    </row>
    <row r="48" spans="1:40" x14ac:dyDescent="0.25">
      <c r="A48" s="20">
        <v>43271</v>
      </c>
      <c r="B48" s="77">
        <v>43340</v>
      </c>
      <c r="C48" s="16" t="s">
        <v>1618</v>
      </c>
      <c r="D48" s="34" t="s">
        <v>320</v>
      </c>
      <c r="E48" s="34" t="s">
        <v>37</v>
      </c>
      <c r="F48" s="36">
        <v>50.805599159092267</v>
      </c>
      <c r="G48" s="36"/>
      <c r="H48" s="36"/>
      <c r="I48" s="36"/>
      <c r="J48" s="36"/>
      <c r="K48" s="36"/>
      <c r="L48" s="36"/>
      <c r="M48" s="36"/>
      <c r="N48" s="36"/>
      <c r="O48" s="36">
        <v>72</v>
      </c>
      <c r="P48" s="36"/>
      <c r="Q48" s="36"/>
      <c r="R48" s="36"/>
      <c r="S48" s="36"/>
      <c r="T48" s="36"/>
      <c r="U48" s="36"/>
      <c r="V48" s="36"/>
      <c r="W48" s="36"/>
      <c r="X48" s="36">
        <v>18</v>
      </c>
      <c r="Y48" s="93">
        <f>SUM(O48:P48)</f>
        <v>72</v>
      </c>
      <c r="Z48" s="93" t="str">
        <f>IF(OR(AND(Y48&gt;0,Y48&lt;=30),AND(O48&gt;0,O48&lt;=5),AND(P48&gt;0,P48&lt;=5)),"Yes","No")</f>
        <v>No</v>
      </c>
      <c r="AC48" s="46">
        <f>A102</f>
        <v>43325</v>
      </c>
      <c r="AD48" s="46">
        <f>B102</f>
        <v>43360</v>
      </c>
      <c r="AE48" s="93" t="str">
        <f>C102</f>
        <v>ND2017cy29-REV3.2</v>
      </c>
      <c r="AF48" s="93" t="str">
        <f>D102</f>
        <v>46815</v>
      </c>
      <c r="AG48" s="93" t="str">
        <f>E102</f>
        <v>9629</v>
      </c>
      <c r="AH48" s="40">
        <f>O102</f>
        <v>0</v>
      </c>
      <c r="AI48" s="39" t="e">
        <f>AJ102/$O$400</f>
        <v>#DIV/0!</v>
      </c>
      <c r="AJ48" s="12">
        <f>AJ47+AH102</f>
        <v>358</v>
      </c>
      <c r="AK48" s="93">
        <f>P102</f>
        <v>0</v>
      </c>
      <c r="AL48" s="93">
        <f>Q102</f>
        <v>1</v>
      </c>
      <c r="AM48" s="93">
        <f>R102</f>
        <v>0</v>
      </c>
      <c r="AN48" s="93">
        <f>S102</f>
        <v>0</v>
      </c>
    </row>
    <row r="49" spans="1:40" x14ac:dyDescent="0.25">
      <c r="A49" s="20">
        <v>43280</v>
      </c>
      <c r="B49" s="77">
        <v>43556</v>
      </c>
      <c r="C49" s="16" t="s">
        <v>1605</v>
      </c>
      <c r="D49" s="34" t="s">
        <v>372</v>
      </c>
      <c r="E49" s="34" t="s">
        <v>31</v>
      </c>
      <c r="F49" s="36">
        <v>44.112319063557436</v>
      </c>
      <c r="G49" s="36"/>
      <c r="H49" s="36"/>
      <c r="I49" s="36"/>
      <c r="J49" s="36">
        <v>29.408212709038288</v>
      </c>
      <c r="K49" s="36"/>
      <c r="L49" s="36"/>
      <c r="M49" s="36"/>
      <c r="N49" s="36">
        <v>29.408212709038288</v>
      </c>
      <c r="O49" s="36">
        <v>75</v>
      </c>
      <c r="P49" s="36"/>
      <c r="Q49" s="36"/>
      <c r="R49" s="36"/>
      <c r="S49" s="36">
        <v>50</v>
      </c>
      <c r="T49" s="36"/>
      <c r="U49" s="36"/>
      <c r="V49" s="36"/>
      <c r="W49" s="36">
        <v>50</v>
      </c>
      <c r="X49" s="36">
        <v>25</v>
      </c>
      <c r="Y49" s="23">
        <f>SUM(O49:P49)</f>
        <v>75</v>
      </c>
      <c r="Z49" s="23" t="str">
        <f>IF(OR(AND(Y49&gt;0,Y49&lt;=30),AND(O49&gt;0,O49&lt;=5),AND(P49&gt;0,P49&lt;=5)),"Yes","No")</f>
        <v>No</v>
      </c>
      <c r="AC49" s="46">
        <f t="shared" ref="AC49:AG49" si="56">A103</f>
        <v>43325</v>
      </c>
      <c r="AD49" s="46">
        <f t="shared" si="56"/>
        <v>43360</v>
      </c>
      <c r="AE49" s="93" t="str">
        <f t="shared" si="56"/>
        <v>PH3059bf25 Rev 1.4</v>
      </c>
      <c r="AF49" s="93" t="str">
        <f t="shared" si="56"/>
        <v>46814</v>
      </c>
      <c r="AG49" s="93" t="str">
        <f t="shared" si="56"/>
        <v>9628</v>
      </c>
      <c r="AH49" s="40">
        <f t="shared" ref="AH49:AH65" si="57">O103</f>
        <v>0</v>
      </c>
      <c r="AI49" s="39" t="e">
        <f t="shared" ref="AI49:AI72" si="58">AJ103/$O$400</f>
        <v>#DIV/0!</v>
      </c>
      <c r="AJ49" s="12">
        <f t="shared" ref="AJ49:AJ65" si="59">AJ48+AH103</f>
        <v>358</v>
      </c>
      <c r="AK49" s="93">
        <f t="shared" ref="AK49:AN49" si="60">P103</f>
        <v>0</v>
      </c>
      <c r="AL49" s="93">
        <f t="shared" si="60"/>
        <v>1</v>
      </c>
      <c r="AM49" s="93">
        <f t="shared" si="60"/>
        <v>0</v>
      </c>
      <c r="AN49" s="93">
        <f t="shared" si="60"/>
        <v>0</v>
      </c>
    </row>
    <row r="50" spans="1:40" s="24" customFormat="1" x14ac:dyDescent="0.25">
      <c r="A50" s="20">
        <v>43255</v>
      </c>
      <c r="B50" s="77">
        <v>43335</v>
      </c>
      <c r="C50" s="16" t="s">
        <v>1594</v>
      </c>
      <c r="D50" s="34" t="s">
        <v>269</v>
      </c>
      <c r="E50" s="34" t="s">
        <v>26</v>
      </c>
      <c r="F50" s="36">
        <v>43.470834225690112</v>
      </c>
      <c r="G50" s="36"/>
      <c r="H50" s="36"/>
      <c r="I50" s="36"/>
      <c r="J50" s="36"/>
      <c r="K50" s="36"/>
      <c r="L50" s="36"/>
      <c r="M50" s="36"/>
      <c r="N50" s="36"/>
      <c r="O50" s="36">
        <v>75</v>
      </c>
      <c r="P50" s="36"/>
      <c r="Q50" s="36"/>
      <c r="R50" s="36"/>
      <c r="S50" s="36"/>
      <c r="T50" s="36"/>
      <c r="U50" s="36"/>
      <c r="V50" s="36"/>
      <c r="W50" s="36"/>
      <c r="X50" s="36">
        <v>24</v>
      </c>
      <c r="Y50" s="93">
        <f>SUM(O50:P50)</f>
        <v>75</v>
      </c>
      <c r="Z50" s="93" t="str">
        <f>IF(OR(AND(Y50&gt;0,Y50&lt;=30),AND(O50&gt;0,O50&lt;=5),AND(P50&gt;0,P50&lt;=5)),"Yes","No")</f>
        <v>No</v>
      </c>
      <c r="AC50" s="46">
        <f t="shared" ref="AC50:AG50" si="61">A104</f>
        <v>43335</v>
      </c>
      <c r="AD50" s="46">
        <f t="shared" si="61"/>
        <v>43364</v>
      </c>
      <c r="AE50" s="93" t="str">
        <f t="shared" si="61"/>
        <v>Ni2020bf29-REV2.9</v>
      </c>
      <c r="AF50" s="93" t="str">
        <f t="shared" si="61"/>
        <v>46883</v>
      </c>
      <c r="AG50" s="93" t="str">
        <f t="shared" si="61"/>
        <v>9641</v>
      </c>
      <c r="AH50" s="40">
        <f t="shared" si="57"/>
        <v>0</v>
      </c>
      <c r="AI50" s="39" t="e">
        <f t="shared" si="58"/>
        <v>#DIV/0!</v>
      </c>
      <c r="AJ50" s="12">
        <f t="shared" si="59"/>
        <v>358</v>
      </c>
      <c r="AK50" s="93">
        <f t="shared" ref="AK50:AN50" si="62">P104</f>
        <v>0</v>
      </c>
      <c r="AL50" s="93">
        <f t="shared" si="62"/>
        <v>1</v>
      </c>
      <c r="AM50" s="93">
        <f t="shared" si="62"/>
        <v>0</v>
      </c>
      <c r="AN50" s="93">
        <f t="shared" si="62"/>
        <v>0</v>
      </c>
    </row>
    <row r="51" spans="1:40" s="24" customFormat="1" x14ac:dyDescent="0.25">
      <c r="A51" s="20">
        <v>43137</v>
      </c>
      <c r="B51" s="77">
        <v>43516</v>
      </c>
      <c r="C51" s="16" t="s">
        <v>1681</v>
      </c>
      <c r="D51" s="34" t="s">
        <v>180</v>
      </c>
      <c r="E51" s="34" t="s">
        <v>181</v>
      </c>
      <c r="F51" s="36">
        <v>83.848892616045418</v>
      </c>
      <c r="G51" s="36"/>
      <c r="H51" s="36"/>
      <c r="I51" s="36">
        <v>67.079114092836335</v>
      </c>
      <c r="J51" s="36"/>
      <c r="K51" s="36"/>
      <c r="L51" s="36"/>
      <c r="M51" s="36">
        <v>301.85601341776351</v>
      </c>
      <c r="N51" s="36">
        <v>175.15102013129487</v>
      </c>
      <c r="O51" s="36">
        <v>90</v>
      </c>
      <c r="P51" s="36"/>
      <c r="Q51" s="36"/>
      <c r="R51" s="36">
        <v>72</v>
      </c>
      <c r="S51" s="36"/>
      <c r="T51" s="36"/>
      <c r="U51" s="36"/>
      <c r="V51" s="36">
        <v>324</v>
      </c>
      <c r="W51" s="36">
        <v>188</v>
      </c>
      <c r="X51" s="36">
        <v>25</v>
      </c>
      <c r="Y51" s="79">
        <f>SUM(O51:P51)</f>
        <v>90</v>
      </c>
      <c r="Z51" s="79" t="str">
        <f>IF(OR(AND(Y51&gt;0,Y51&lt;=30),AND(O51&gt;0,O51&lt;=5),AND(P51&gt;0,P51&lt;=5)),"Yes","No")</f>
        <v>No</v>
      </c>
      <c r="AC51" s="46">
        <f t="shared" ref="AC51:AG51" si="63">A105</f>
        <v>43349</v>
      </c>
      <c r="AD51" s="46">
        <f t="shared" si="63"/>
        <v>43364</v>
      </c>
      <c r="AE51" s="93" t="str">
        <f t="shared" si="63"/>
        <v>ND2057aq31-Rev 1.1</v>
      </c>
      <c r="AF51" s="93" t="str">
        <f t="shared" si="63"/>
        <v>46990</v>
      </c>
      <c r="AG51" s="93" t="str">
        <f t="shared" si="63"/>
        <v>9659</v>
      </c>
      <c r="AH51" s="40">
        <f t="shared" si="57"/>
        <v>0</v>
      </c>
      <c r="AI51" s="39" t="e">
        <f t="shared" si="58"/>
        <v>#DIV/0!</v>
      </c>
      <c r="AJ51" s="12">
        <f t="shared" si="59"/>
        <v>358</v>
      </c>
      <c r="AK51" s="93">
        <f t="shared" ref="AK51:AN51" si="64">P105</f>
        <v>0</v>
      </c>
      <c r="AL51" s="93">
        <f t="shared" si="64"/>
        <v>1</v>
      </c>
      <c r="AM51" s="93">
        <f t="shared" si="64"/>
        <v>0</v>
      </c>
      <c r="AN51" s="93">
        <f t="shared" si="64"/>
        <v>0</v>
      </c>
    </row>
    <row r="52" spans="1:40" s="24" customFormat="1" x14ac:dyDescent="0.25">
      <c r="A52" s="20">
        <v>43229</v>
      </c>
      <c r="B52" s="77">
        <v>43368</v>
      </c>
      <c r="C52" s="16" t="s">
        <v>1654</v>
      </c>
      <c r="D52" s="34" t="s">
        <v>129</v>
      </c>
      <c r="E52" s="34" t="s">
        <v>41</v>
      </c>
      <c r="F52" s="36">
        <v>70.342770570088135</v>
      </c>
      <c r="G52" s="36"/>
      <c r="H52" s="36">
        <v>73.401151899222398</v>
      </c>
      <c r="I52" s="36"/>
      <c r="J52" s="36"/>
      <c r="K52" s="36"/>
      <c r="L52" s="36"/>
      <c r="M52" s="36"/>
      <c r="N52" s="36"/>
      <c r="O52" s="36">
        <v>92</v>
      </c>
      <c r="P52" s="36"/>
      <c r="Q52" s="36">
        <v>96</v>
      </c>
      <c r="R52" s="36"/>
      <c r="S52" s="36"/>
      <c r="T52" s="36"/>
      <c r="U52" s="36"/>
      <c r="V52" s="36"/>
      <c r="W52" s="36"/>
      <c r="X52" s="36">
        <v>24</v>
      </c>
      <c r="Y52" s="93">
        <f>SUM(O52:P52)</f>
        <v>92</v>
      </c>
      <c r="Z52" s="93" t="str">
        <f>IF(OR(AND(Y52&gt;0,Y52&lt;=30),AND(O52&gt;0,O52&lt;=5),AND(P52&gt;0,P52&lt;=5)),"Yes","No")</f>
        <v>No</v>
      </c>
      <c r="AC52" s="46">
        <f t="shared" ref="AC52:AG52" si="65">A106</f>
        <v>43350</v>
      </c>
      <c r="AD52" s="46">
        <f t="shared" si="65"/>
        <v>43364</v>
      </c>
      <c r="AE52" s="93" t="str">
        <f t="shared" si="65"/>
        <v>PH3059bf25 Rev 1.4</v>
      </c>
      <c r="AF52" s="93" t="str">
        <f t="shared" si="65"/>
        <v>47000</v>
      </c>
      <c r="AG52" s="93" t="str">
        <f t="shared" si="65"/>
        <v>9661</v>
      </c>
      <c r="AH52" s="40">
        <f t="shared" si="57"/>
        <v>0</v>
      </c>
      <c r="AI52" s="39" t="e">
        <f t="shared" si="58"/>
        <v>#DIV/0!</v>
      </c>
      <c r="AJ52" s="12">
        <f t="shared" si="59"/>
        <v>358</v>
      </c>
      <c r="AK52" s="93">
        <f t="shared" ref="AK52:AN52" si="66">P106</f>
        <v>0</v>
      </c>
      <c r="AL52" s="93">
        <f t="shared" si="66"/>
        <v>1</v>
      </c>
      <c r="AM52" s="93">
        <f t="shared" si="66"/>
        <v>0</v>
      </c>
      <c r="AN52" s="93">
        <f t="shared" si="66"/>
        <v>0</v>
      </c>
    </row>
    <row r="53" spans="1:40" s="24" customFormat="1" x14ac:dyDescent="0.25">
      <c r="A53" s="20">
        <v>43264</v>
      </c>
      <c r="B53" s="77">
        <v>43439</v>
      </c>
      <c r="C53" s="16" t="s">
        <v>1606</v>
      </c>
      <c r="D53" s="34" t="s">
        <v>297</v>
      </c>
      <c r="E53" s="34" t="s">
        <v>36</v>
      </c>
      <c r="F53" s="36">
        <v>61.429861944775212</v>
      </c>
      <c r="G53" s="36"/>
      <c r="H53" s="36"/>
      <c r="I53" s="36"/>
      <c r="J53" s="36">
        <v>26.327083690617947</v>
      </c>
      <c r="K53" s="36"/>
      <c r="L53" s="36"/>
      <c r="M53" s="36"/>
      <c r="N53" s="36">
        <v>22.566071734815385</v>
      </c>
      <c r="O53" s="36">
        <v>98</v>
      </c>
      <c r="P53" s="36"/>
      <c r="Q53" s="36"/>
      <c r="R53" s="36"/>
      <c r="S53" s="36">
        <v>42</v>
      </c>
      <c r="T53" s="36"/>
      <c r="U53" s="36"/>
      <c r="V53" s="36"/>
      <c r="W53" s="36">
        <v>36</v>
      </c>
      <c r="X53" s="36">
        <v>38</v>
      </c>
      <c r="Y53" s="23">
        <f>SUM(O53:P53)</f>
        <v>98</v>
      </c>
      <c r="Z53" s="23" t="str">
        <f>IF(OR(AND(Y53&gt;0,Y53&lt;=30),AND(O53&gt;0,O53&lt;=5),AND(P53&gt;0,P53&lt;=5)),"Yes","No")</f>
        <v>No</v>
      </c>
      <c r="AC53" s="46">
        <f t="shared" ref="AC53:AG53" si="67">A107</f>
        <v>43334</v>
      </c>
      <c r="AD53" s="46">
        <f t="shared" si="67"/>
        <v>43364</v>
      </c>
      <c r="AE53" s="93" t="str">
        <f t="shared" si="67"/>
        <v>NL2044bf22-REV5.3</v>
      </c>
      <c r="AF53" s="93" t="str">
        <f t="shared" si="67"/>
        <v>46881</v>
      </c>
      <c r="AG53" s="93" t="str">
        <f t="shared" si="67"/>
        <v>9019</v>
      </c>
      <c r="AH53" s="40">
        <f t="shared" si="57"/>
        <v>0</v>
      </c>
      <c r="AI53" s="39" t="e">
        <f t="shared" si="58"/>
        <v>#DIV/0!</v>
      </c>
      <c r="AJ53" s="12">
        <f t="shared" si="59"/>
        <v>358</v>
      </c>
      <c r="AK53" s="93">
        <f t="shared" ref="AK53:AN53" si="68">P107</f>
        <v>0</v>
      </c>
      <c r="AL53" s="93">
        <f t="shared" si="68"/>
        <v>2</v>
      </c>
      <c r="AM53" s="93">
        <f t="shared" si="68"/>
        <v>0</v>
      </c>
      <c r="AN53" s="93">
        <f t="shared" si="68"/>
        <v>0</v>
      </c>
    </row>
    <row r="54" spans="1:40" s="24" customFormat="1" x14ac:dyDescent="0.25">
      <c r="A54" s="20">
        <v>43231</v>
      </c>
      <c r="B54" s="77">
        <v>43349</v>
      </c>
      <c r="C54" s="16" t="s">
        <v>1737</v>
      </c>
      <c r="D54" s="34" t="s">
        <v>141</v>
      </c>
      <c r="E54" s="34" t="s">
        <v>61</v>
      </c>
      <c r="F54" s="36">
        <v>108.25015693170421</v>
      </c>
      <c r="G54" s="36"/>
      <c r="H54" s="36"/>
      <c r="I54" s="36"/>
      <c r="J54" s="36"/>
      <c r="K54" s="36"/>
      <c r="L54" s="36"/>
      <c r="M54" s="36"/>
      <c r="N54" s="36"/>
      <c r="O54" s="36">
        <v>99</v>
      </c>
      <c r="P54" s="36"/>
      <c r="Q54" s="36"/>
      <c r="R54" s="36"/>
      <c r="S54" s="36"/>
      <c r="T54" s="36"/>
      <c r="U54" s="36"/>
      <c r="V54" s="36"/>
      <c r="W54" s="36"/>
      <c r="X54" s="36">
        <v>17</v>
      </c>
      <c r="Y54" s="79">
        <f>SUM(O54:P54)</f>
        <v>99</v>
      </c>
      <c r="Z54" s="79" t="str">
        <f>IF(OR(AND(Y54&gt;0,Y54&lt;=30),AND(O54&gt;0,O54&lt;=5),AND(P54&gt;0,P54&lt;=5)),"Yes","No")</f>
        <v>No</v>
      </c>
      <c r="AC54" s="46">
        <f t="shared" ref="AC54:AG54" si="69">A108</f>
        <v>43336</v>
      </c>
      <c r="AD54" s="46">
        <f t="shared" si="69"/>
        <v>43364</v>
      </c>
      <c r="AE54" s="93" t="str">
        <f t="shared" si="69"/>
        <v>PH3054bf25 Rev 1.4</v>
      </c>
      <c r="AF54" s="93" t="str">
        <f t="shared" si="69"/>
        <v>46909</v>
      </c>
      <c r="AG54" s="93" t="str">
        <f t="shared" si="69"/>
        <v>4499</v>
      </c>
      <c r="AH54" s="40">
        <f t="shared" si="57"/>
        <v>0</v>
      </c>
      <c r="AI54" s="39" t="e">
        <f t="shared" si="58"/>
        <v>#DIV/0!</v>
      </c>
      <c r="AJ54" s="12">
        <f t="shared" si="59"/>
        <v>358</v>
      </c>
      <c r="AK54" s="93">
        <f t="shared" ref="AK54:AN54" si="70">P108</f>
        <v>0</v>
      </c>
      <c r="AL54" s="93">
        <f t="shared" si="70"/>
        <v>2</v>
      </c>
      <c r="AM54" s="93">
        <f t="shared" si="70"/>
        <v>0</v>
      </c>
      <c r="AN54" s="93">
        <f t="shared" si="70"/>
        <v>0</v>
      </c>
    </row>
    <row r="55" spans="1:40" s="24" customFormat="1" x14ac:dyDescent="0.25">
      <c r="A55" s="20">
        <v>43097</v>
      </c>
      <c r="B55" s="77">
        <v>43334</v>
      </c>
      <c r="C55" s="16" t="s">
        <v>1672</v>
      </c>
      <c r="D55" s="34" t="s">
        <v>114</v>
      </c>
      <c r="E55" s="34" t="s">
        <v>115</v>
      </c>
      <c r="F55" s="36">
        <v>101.98244060733327</v>
      </c>
      <c r="G55" s="36"/>
      <c r="H55" s="36"/>
      <c r="I55" s="36"/>
      <c r="J55" s="36"/>
      <c r="K55" s="36"/>
      <c r="L55" s="36"/>
      <c r="M55" s="36"/>
      <c r="N55" s="36"/>
      <c r="O55" s="36">
        <v>100</v>
      </c>
      <c r="P55" s="36"/>
      <c r="Q55" s="36"/>
      <c r="R55" s="36"/>
      <c r="S55" s="36"/>
      <c r="T55" s="36"/>
      <c r="U55" s="36"/>
      <c r="V55" s="36"/>
      <c r="W55" s="36"/>
      <c r="X55" s="36">
        <v>25</v>
      </c>
      <c r="Y55" s="93">
        <f>SUM(O55:P55)</f>
        <v>100</v>
      </c>
      <c r="Z55" s="93" t="str">
        <f>IF(OR(AND(Y55&gt;0,Y55&lt;=30),AND(O55&gt;0,O55&lt;=5),AND(P55&gt;0,P55&lt;=5)),"Yes","No")</f>
        <v>No</v>
      </c>
      <c r="AC55" s="46">
        <f t="shared" ref="AC55:AG55" si="71">A109</f>
        <v>43343</v>
      </c>
      <c r="AD55" s="46">
        <f t="shared" si="71"/>
        <v>43360</v>
      </c>
      <c r="AE55" s="93" t="str">
        <f t="shared" si="71"/>
        <v>Ni2020bf29-REV2.9</v>
      </c>
      <c r="AF55" s="93" t="str">
        <f t="shared" si="71"/>
        <v>46938</v>
      </c>
      <c r="AG55" s="93" t="str">
        <f t="shared" si="71"/>
        <v>8306</v>
      </c>
      <c r="AH55" s="40">
        <f t="shared" si="57"/>
        <v>0</v>
      </c>
      <c r="AI55" s="39" t="e">
        <f t="shared" si="58"/>
        <v>#DIV/0!</v>
      </c>
      <c r="AJ55" s="12">
        <f t="shared" si="59"/>
        <v>358</v>
      </c>
      <c r="AK55" s="93">
        <f t="shared" ref="AK55:AN55" si="72">P109</f>
        <v>0</v>
      </c>
      <c r="AL55" s="93">
        <f t="shared" si="72"/>
        <v>2</v>
      </c>
      <c r="AM55" s="93">
        <f t="shared" si="72"/>
        <v>0</v>
      </c>
      <c r="AN55" s="93">
        <f t="shared" si="72"/>
        <v>0</v>
      </c>
    </row>
    <row r="56" spans="1:40" s="24" customFormat="1" x14ac:dyDescent="0.25">
      <c r="A56" s="20">
        <v>43245</v>
      </c>
      <c r="B56" s="77">
        <v>43342</v>
      </c>
      <c r="C56" s="16" t="s">
        <v>1665</v>
      </c>
      <c r="D56" s="34" t="s">
        <v>257</v>
      </c>
      <c r="E56" s="34" t="s">
        <v>60</v>
      </c>
      <c r="F56" s="36">
        <v>99.371005877291822</v>
      </c>
      <c r="G56" s="36"/>
      <c r="H56" s="36"/>
      <c r="I56" s="36"/>
      <c r="J56" s="36"/>
      <c r="K56" s="36"/>
      <c r="L56" s="36"/>
      <c r="M56" s="36"/>
      <c r="N56" s="36"/>
      <c r="O56" s="36">
        <v>100</v>
      </c>
      <c r="P56" s="36"/>
      <c r="Q56" s="36"/>
      <c r="R56" s="36"/>
      <c r="S56" s="36"/>
      <c r="T56" s="36"/>
      <c r="U56" s="36"/>
      <c r="V56" s="36"/>
      <c r="W56" s="36"/>
      <c r="X56" s="36">
        <v>10</v>
      </c>
      <c r="Y56" s="93">
        <f>SUM(O56:P56)</f>
        <v>100</v>
      </c>
      <c r="Z56" s="93" t="str">
        <f>IF(OR(AND(Y56&gt;0,Y56&lt;=30),AND(O56&gt;0,O56&lt;=5),AND(P56&gt;0,P56&lt;=5)),"Yes","No")</f>
        <v>No</v>
      </c>
      <c r="AC56" s="46">
        <f t="shared" ref="AC56:AG56" si="73">A110</f>
        <v>43343</v>
      </c>
      <c r="AD56" s="46">
        <f t="shared" si="73"/>
        <v>43364</v>
      </c>
      <c r="AE56" s="93" t="str">
        <f t="shared" si="73"/>
        <v>Ni2020as29-REV2.4</v>
      </c>
      <c r="AF56" s="93" t="str">
        <f t="shared" si="73"/>
        <v>46936</v>
      </c>
      <c r="AG56" s="93" t="str">
        <f t="shared" si="73"/>
        <v>5444</v>
      </c>
      <c r="AH56" s="40">
        <f t="shared" si="57"/>
        <v>0</v>
      </c>
      <c r="AI56" s="39" t="e">
        <f t="shared" si="58"/>
        <v>#DIV/0!</v>
      </c>
      <c r="AJ56" s="12">
        <f t="shared" si="59"/>
        <v>358</v>
      </c>
      <c r="AK56" s="93">
        <f t="shared" ref="AK56:AN56" si="74">P110</f>
        <v>0</v>
      </c>
      <c r="AL56" s="93">
        <f t="shared" si="74"/>
        <v>2</v>
      </c>
      <c r="AM56" s="93">
        <f t="shared" si="74"/>
        <v>0</v>
      </c>
      <c r="AN56" s="93">
        <f t="shared" si="74"/>
        <v>0</v>
      </c>
    </row>
    <row r="57" spans="1:40" s="24" customFormat="1" x14ac:dyDescent="0.25">
      <c r="A57" s="20">
        <v>43250</v>
      </c>
      <c r="B57" s="77">
        <v>43342</v>
      </c>
      <c r="C57" s="16" t="s">
        <v>1607</v>
      </c>
      <c r="D57" s="34" t="s">
        <v>258</v>
      </c>
      <c r="E57" s="34" t="s">
        <v>243</v>
      </c>
      <c r="F57" s="36">
        <v>72.545110856008804</v>
      </c>
      <c r="G57" s="36"/>
      <c r="H57" s="36"/>
      <c r="I57" s="36"/>
      <c r="J57" s="36"/>
      <c r="K57" s="36"/>
      <c r="L57" s="36"/>
      <c r="M57" s="36"/>
      <c r="N57" s="36"/>
      <c r="O57" s="36">
        <v>120</v>
      </c>
      <c r="P57" s="36"/>
      <c r="Q57" s="36"/>
      <c r="R57" s="36"/>
      <c r="S57" s="36"/>
      <c r="T57" s="36"/>
      <c r="U57" s="36"/>
      <c r="V57" s="36"/>
      <c r="W57" s="36"/>
      <c r="X57" s="36">
        <v>23</v>
      </c>
      <c r="Y57" s="79">
        <f>SUM(O57:P57)</f>
        <v>120</v>
      </c>
      <c r="Z57" s="79" t="str">
        <f>IF(OR(AND(Y57&gt;0,Y57&lt;=30),AND(O57&gt;0,O57&lt;=5),AND(P57&gt;0,P57&lt;=5)),"Yes","No")</f>
        <v>No</v>
      </c>
      <c r="AC57" s="46">
        <f t="shared" ref="AC57:AG57" si="75">A111</f>
        <v>43343</v>
      </c>
      <c r="AD57" s="46">
        <f t="shared" si="75"/>
        <v>43364</v>
      </c>
      <c r="AE57" s="93" t="str">
        <f t="shared" si="75"/>
        <v>NL2044bf22-REV5.3</v>
      </c>
      <c r="AF57" s="93" t="str">
        <f t="shared" si="75"/>
        <v>46935</v>
      </c>
      <c r="AG57" s="93" t="str">
        <f t="shared" si="75"/>
        <v>9647</v>
      </c>
      <c r="AH57" s="40">
        <f t="shared" si="57"/>
        <v>0</v>
      </c>
      <c r="AI57" s="39" t="e">
        <f t="shared" si="58"/>
        <v>#DIV/0!</v>
      </c>
      <c r="AJ57" s="12">
        <f t="shared" si="59"/>
        <v>358</v>
      </c>
      <c r="AK57" s="93">
        <f t="shared" ref="AK57:AN57" si="76">P111</f>
        <v>0</v>
      </c>
      <c r="AL57" s="93">
        <f t="shared" si="76"/>
        <v>2</v>
      </c>
      <c r="AM57" s="93">
        <f t="shared" si="76"/>
        <v>0</v>
      </c>
      <c r="AN57" s="93">
        <f t="shared" si="76"/>
        <v>0</v>
      </c>
    </row>
    <row r="58" spans="1:40" s="24" customFormat="1" x14ac:dyDescent="0.25">
      <c r="A58" s="20">
        <v>43252</v>
      </c>
      <c r="B58" s="77">
        <v>43340</v>
      </c>
      <c r="C58" s="16" t="s">
        <v>1696</v>
      </c>
      <c r="D58" s="34" t="s">
        <v>272</v>
      </c>
      <c r="E58" s="34" t="s">
        <v>90</v>
      </c>
      <c r="F58" s="36">
        <v>100.07764009727447</v>
      </c>
      <c r="G58" s="36"/>
      <c r="H58" s="36"/>
      <c r="I58" s="36"/>
      <c r="J58" s="36"/>
      <c r="K58" s="36"/>
      <c r="L58" s="36"/>
      <c r="M58" s="36"/>
      <c r="N58" s="36"/>
      <c r="O58" s="36">
        <v>123</v>
      </c>
      <c r="P58" s="36"/>
      <c r="Q58" s="36"/>
      <c r="R58" s="36"/>
      <c r="S58" s="36"/>
      <c r="T58" s="36"/>
      <c r="U58" s="36"/>
      <c r="V58" s="36"/>
      <c r="W58" s="36"/>
      <c r="X58" s="36">
        <v>24</v>
      </c>
      <c r="Y58" s="23">
        <f>SUM(O58:P58)</f>
        <v>123</v>
      </c>
      <c r="Z58" s="23" t="str">
        <f>IF(OR(AND(Y58&gt;0,Y58&lt;=30),AND(O58&gt;0,O58&lt;=5),AND(P58&gt;0,P58&lt;=5)),"Yes","No")</f>
        <v>No</v>
      </c>
      <c r="AC58" s="46">
        <f t="shared" ref="AC58:AG58" si="77">A112</f>
        <v>43336</v>
      </c>
      <c r="AD58" s="46">
        <f t="shared" si="77"/>
        <v>43364</v>
      </c>
      <c r="AE58" s="93" t="str">
        <f t="shared" si="77"/>
        <v>NL2024bf22-REV4.6</v>
      </c>
      <c r="AF58" s="93" t="str">
        <f t="shared" si="77"/>
        <v>46895</v>
      </c>
      <c r="AG58" s="93" t="str">
        <f t="shared" si="77"/>
        <v>5221</v>
      </c>
      <c r="AH58" s="40">
        <f t="shared" si="57"/>
        <v>0</v>
      </c>
      <c r="AI58" s="39" t="e">
        <f t="shared" si="58"/>
        <v>#DIV/0!</v>
      </c>
      <c r="AJ58" s="12">
        <f t="shared" si="59"/>
        <v>358</v>
      </c>
      <c r="AK58" s="93">
        <f t="shared" ref="AK58:AN58" si="78">P112</f>
        <v>0</v>
      </c>
      <c r="AL58" s="93">
        <f t="shared" si="78"/>
        <v>3</v>
      </c>
      <c r="AM58" s="93">
        <f t="shared" si="78"/>
        <v>0</v>
      </c>
      <c r="AN58" s="93">
        <f t="shared" si="78"/>
        <v>0</v>
      </c>
    </row>
    <row r="59" spans="1:40" s="24" customFormat="1" x14ac:dyDescent="0.25">
      <c r="A59" s="20">
        <v>43216</v>
      </c>
      <c r="B59" s="77">
        <v>43360</v>
      </c>
      <c r="C59" s="16" t="s">
        <v>1589</v>
      </c>
      <c r="D59" s="34" t="s">
        <v>122</v>
      </c>
      <c r="E59" s="34" t="s">
        <v>30</v>
      </c>
      <c r="F59" s="36">
        <v>92.851518127902622</v>
      </c>
      <c r="G59" s="36"/>
      <c r="H59" s="36"/>
      <c r="I59" s="36"/>
      <c r="J59" s="36"/>
      <c r="K59" s="36"/>
      <c r="L59" s="36"/>
      <c r="M59" s="36"/>
      <c r="N59" s="36"/>
      <c r="O59" s="36">
        <v>150</v>
      </c>
      <c r="P59" s="36"/>
      <c r="Q59" s="36"/>
      <c r="R59" s="36"/>
      <c r="S59" s="36"/>
      <c r="T59" s="36"/>
      <c r="U59" s="36"/>
      <c r="V59" s="36"/>
      <c r="W59" s="36"/>
      <c r="X59" s="36">
        <v>11</v>
      </c>
      <c r="Y59" s="23">
        <f>SUM(O59:P59)</f>
        <v>150</v>
      </c>
      <c r="Z59" s="23" t="str">
        <f>IF(OR(AND(Y59&gt;0,Y59&lt;=30),AND(O59&gt;0,O59&lt;=5),AND(P59&gt;0,P59&lt;=5)),"Yes","No")</f>
        <v>No</v>
      </c>
      <c r="AC59" s="46">
        <f t="shared" ref="AC59:AG59" si="79">A113</f>
        <v>43350</v>
      </c>
      <c r="AD59" s="46">
        <f t="shared" si="79"/>
        <v>43361</v>
      </c>
      <c r="AE59" s="93" t="str">
        <f t="shared" si="79"/>
        <v>NH2054bf34 Rev1.9</v>
      </c>
      <c r="AF59" s="93" t="str">
        <f t="shared" si="79"/>
        <v>46994</v>
      </c>
      <c r="AG59" s="93" t="str">
        <f t="shared" si="79"/>
        <v>8131</v>
      </c>
      <c r="AH59" s="40">
        <f t="shared" si="57"/>
        <v>0</v>
      </c>
      <c r="AI59" s="39" t="e">
        <f t="shared" si="58"/>
        <v>#DIV/0!</v>
      </c>
      <c r="AJ59" s="12">
        <f t="shared" si="59"/>
        <v>358</v>
      </c>
      <c r="AK59" s="93">
        <f t="shared" ref="AK59:AN59" si="80">P113</f>
        <v>0</v>
      </c>
      <c r="AL59" s="93">
        <f t="shared" si="80"/>
        <v>4</v>
      </c>
      <c r="AM59" s="93">
        <f t="shared" si="80"/>
        <v>0</v>
      </c>
      <c r="AN59" s="93">
        <f t="shared" si="80"/>
        <v>0</v>
      </c>
    </row>
    <row r="60" spans="1:40" s="24" customFormat="1" x14ac:dyDescent="0.25">
      <c r="A60" s="20">
        <v>43252</v>
      </c>
      <c r="B60" s="77">
        <v>43339</v>
      </c>
      <c r="C60" s="16" t="s">
        <v>1751</v>
      </c>
      <c r="D60" s="34" t="s">
        <v>271</v>
      </c>
      <c r="E60" s="34" t="s">
        <v>78</v>
      </c>
      <c r="F60" s="36">
        <v>163.83795731402952</v>
      </c>
      <c r="G60" s="36"/>
      <c r="H60" s="36"/>
      <c r="I60" s="36"/>
      <c r="J60" s="36"/>
      <c r="K60" s="36"/>
      <c r="L60" s="36"/>
      <c r="M60" s="36"/>
      <c r="N60" s="36"/>
      <c r="O60" s="36">
        <v>150</v>
      </c>
      <c r="P60" s="36"/>
      <c r="Q60" s="36"/>
      <c r="R60" s="36"/>
      <c r="S60" s="36"/>
      <c r="T60" s="36"/>
      <c r="U60" s="36"/>
      <c r="V60" s="36"/>
      <c r="W60" s="36"/>
      <c r="X60" s="36">
        <v>24</v>
      </c>
      <c r="Y60" s="93">
        <f>SUM(O60:P60)</f>
        <v>150</v>
      </c>
      <c r="Z60" s="93" t="str">
        <f>IF(OR(AND(Y60&gt;0,Y60&lt;=30),AND(O60&gt;0,O60&lt;=5),AND(P60&gt;0,P60&lt;=5)),"Yes","No")</f>
        <v>No</v>
      </c>
      <c r="AC60" s="46">
        <f t="shared" ref="AC60:AG60" si="81">A114</f>
        <v>43297</v>
      </c>
      <c r="AD60" s="46">
        <f t="shared" si="81"/>
        <v>43364</v>
      </c>
      <c r="AE60" s="93" t="str">
        <f t="shared" si="81"/>
        <v>NF2040bf24 REV8.2</v>
      </c>
      <c r="AF60" s="93" t="str">
        <f t="shared" si="81"/>
        <v>46540</v>
      </c>
      <c r="AG60" s="93" t="str">
        <f t="shared" si="81"/>
        <v>4964</v>
      </c>
      <c r="AH60" s="40">
        <f t="shared" si="57"/>
        <v>0</v>
      </c>
      <c r="AI60" s="39" t="e">
        <f t="shared" si="58"/>
        <v>#DIV/0!</v>
      </c>
      <c r="AJ60" s="12">
        <f t="shared" si="59"/>
        <v>358</v>
      </c>
      <c r="AK60" s="93">
        <f t="shared" ref="AK60:AN60" si="82">P114</f>
        <v>0</v>
      </c>
      <c r="AL60" s="93">
        <f t="shared" si="82"/>
        <v>5</v>
      </c>
      <c r="AM60" s="93">
        <f t="shared" si="82"/>
        <v>0</v>
      </c>
      <c r="AN60" s="93">
        <f t="shared" si="82"/>
        <v>0</v>
      </c>
    </row>
    <row r="61" spans="1:40" s="24" customFormat="1" x14ac:dyDescent="0.25">
      <c r="A61" s="20">
        <v>43200</v>
      </c>
      <c r="B61" s="77">
        <v>43495</v>
      </c>
      <c r="C61" s="16" t="s">
        <v>1604</v>
      </c>
      <c r="D61" s="34" t="s">
        <v>177</v>
      </c>
      <c r="E61" s="34" t="s">
        <v>28</v>
      </c>
      <c r="F61" s="36">
        <v>114.66655215324893</v>
      </c>
      <c r="G61" s="36">
        <v>114.66655215324893</v>
      </c>
      <c r="H61" s="36"/>
      <c r="I61" s="36"/>
      <c r="J61" s="36"/>
      <c r="K61" s="36">
        <v>114.66655215324893</v>
      </c>
      <c r="L61" s="36"/>
      <c r="M61" s="36"/>
      <c r="N61" s="36"/>
      <c r="O61" s="36">
        <v>200</v>
      </c>
      <c r="P61" s="36">
        <v>200</v>
      </c>
      <c r="Q61" s="36"/>
      <c r="R61" s="36"/>
      <c r="S61" s="36"/>
      <c r="T61" s="36">
        <v>200</v>
      </c>
      <c r="U61" s="36"/>
      <c r="V61" s="36"/>
      <c r="W61" s="36"/>
      <c r="X61" s="36">
        <v>35</v>
      </c>
      <c r="Y61" s="93">
        <f>SUM(O61:P61)</f>
        <v>400</v>
      </c>
      <c r="Z61" s="93" t="str">
        <f>IF(OR(AND(Y61&gt;0,Y61&lt;=30),AND(O61&gt;0,O61&lt;=5),AND(P61&gt;0,P61&lt;=5)),"Yes","No")</f>
        <v>No</v>
      </c>
      <c r="AC61" s="46">
        <f t="shared" ref="AC61:AG61" si="83">A115</f>
        <v>43297</v>
      </c>
      <c r="AD61" s="46">
        <f t="shared" si="83"/>
        <v>43364</v>
      </c>
      <c r="AE61" s="93" t="str">
        <f t="shared" si="83"/>
        <v>NI1030ao-REV4.2</v>
      </c>
      <c r="AF61" s="93" t="str">
        <f t="shared" si="83"/>
        <v>46540</v>
      </c>
      <c r="AG61" s="93" t="str">
        <f t="shared" si="83"/>
        <v>4964</v>
      </c>
      <c r="AH61" s="40">
        <f t="shared" si="57"/>
        <v>0</v>
      </c>
      <c r="AI61" s="39" t="e">
        <f t="shared" si="58"/>
        <v>#DIV/0!</v>
      </c>
      <c r="AJ61" s="12">
        <f t="shared" si="59"/>
        <v>358</v>
      </c>
      <c r="AK61" s="93">
        <f t="shared" ref="AK61:AN61" si="84">P115</f>
        <v>0</v>
      </c>
      <c r="AL61" s="93">
        <f t="shared" si="84"/>
        <v>6</v>
      </c>
      <c r="AM61" s="93">
        <f t="shared" si="84"/>
        <v>0</v>
      </c>
      <c r="AN61" s="93">
        <f t="shared" si="84"/>
        <v>0</v>
      </c>
    </row>
    <row r="62" spans="1:40" s="24" customFormat="1" x14ac:dyDescent="0.25">
      <c r="A62" s="20">
        <v>43090</v>
      </c>
      <c r="B62" s="77">
        <v>43433</v>
      </c>
      <c r="C62" s="16" t="s">
        <v>1704</v>
      </c>
      <c r="D62" s="34" t="s">
        <v>160</v>
      </c>
      <c r="E62" s="34" t="s">
        <v>161</v>
      </c>
      <c r="F62" s="36">
        <v>166.87704860264921</v>
      </c>
      <c r="G62" s="36"/>
      <c r="H62" s="36">
        <v>333.75409720529842</v>
      </c>
      <c r="I62" s="36"/>
      <c r="J62" s="36"/>
      <c r="K62" s="36"/>
      <c r="L62" s="36"/>
      <c r="M62" s="36"/>
      <c r="N62" s="36"/>
      <c r="O62" s="36">
        <v>200</v>
      </c>
      <c r="P62" s="36"/>
      <c r="Q62" s="36">
        <v>400</v>
      </c>
      <c r="R62" s="36"/>
      <c r="S62" s="36"/>
      <c r="T62" s="36"/>
      <c r="U62" s="36"/>
      <c r="V62" s="36"/>
      <c r="W62" s="36"/>
      <c r="X62" s="36">
        <v>25</v>
      </c>
      <c r="Y62" s="79">
        <f>SUM(O62:P62)</f>
        <v>200</v>
      </c>
      <c r="Z62" s="79" t="str">
        <f>IF(OR(AND(Y62&gt;0,Y62&lt;=30),AND(O62&gt;0,O62&lt;=5),AND(P62&gt;0,P62&lt;=5)),"Yes","No")</f>
        <v>No</v>
      </c>
      <c r="AC62" s="46">
        <f t="shared" ref="AC62:AG62" si="85">A116</f>
        <v>43336</v>
      </c>
      <c r="AD62" s="46">
        <f t="shared" si="85"/>
        <v>43364</v>
      </c>
      <c r="AE62" s="93" t="str">
        <f t="shared" si="85"/>
        <v>NL2024bf22-REV4.7</v>
      </c>
      <c r="AF62" s="93" t="str">
        <f t="shared" si="85"/>
        <v>46910</v>
      </c>
      <c r="AG62" s="93" t="str">
        <f t="shared" si="85"/>
        <v>9643</v>
      </c>
      <c r="AH62" s="40">
        <f t="shared" si="57"/>
        <v>0</v>
      </c>
      <c r="AI62" s="39" t="e">
        <f t="shared" si="58"/>
        <v>#DIV/0!</v>
      </c>
      <c r="AJ62" s="12">
        <f t="shared" si="59"/>
        <v>358</v>
      </c>
      <c r="AK62" s="93">
        <f t="shared" ref="AK62:AN62" si="86">P116</f>
        <v>0</v>
      </c>
      <c r="AL62" s="93">
        <f t="shared" si="86"/>
        <v>6</v>
      </c>
      <c r="AM62" s="93">
        <f t="shared" si="86"/>
        <v>0</v>
      </c>
      <c r="AN62" s="93">
        <f t="shared" si="86"/>
        <v>0</v>
      </c>
    </row>
    <row r="63" spans="1:40" s="24" customFormat="1" x14ac:dyDescent="0.25">
      <c r="A63" s="20">
        <v>43235</v>
      </c>
      <c r="B63" s="77">
        <v>43430</v>
      </c>
      <c r="C63" s="16" t="s">
        <v>1712</v>
      </c>
      <c r="D63" s="34" t="s">
        <v>158</v>
      </c>
      <c r="E63" s="34" t="s">
        <v>30</v>
      </c>
      <c r="F63" s="36">
        <v>185.20258709151156</v>
      </c>
      <c r="G63" s="36"/>
      <c r="H63" s="36"/>
      <c r="I63" s="36">
        <v>185.20258709151156</v>
      </c>
      <c r="J63" s="36"/>
      <c r="K63" s="36"/>
      <c r="L63" s="36">
        <v>185.20258709151156</v>
      </c>
      <c r="M63" s="36"/>
      <c r="N63" s="36"/>
      <c r="O63" s="36">
        <v>200</v>
      </c>
      <c r="P63" s="36"/>
      <c r="Q63" s="36"/>
      <c r="R63" s="36">
        <v>200</v>
      </c>
      <c r="S63" s="36"/>
      <c r="T63" s="36"/>
      <c r="U63" s="36">
        <v>200</v>
      </c>
      <c r="V63" s="36"/>
      <c r="W63" s="36"/>
      <c r="X63" s="36">
        <v>11</v>
      </c>
      <c r="Y63" s="93">
        <f>SUM(O63:P63)</f>
        <v>200</v>
      </c>
      <c r="Z63" s="93" t="str">
        <f>IF(OR(AND(Y63&gt;0,Y63&lt;=30),AND(O63&gt;0,O63&lt;=5),AND(P63&gt;0,P63&lt;=5)),"Yes","No")</f>
        <v>No</v>
      </c>
      <c r="AC63" s="46">
        <f t="shared" ref="AC63:AG63" si="87">A117</f>
        <v>43313</v>
      </c>
      <c r="AD63" s="46">
        <f t="shared" si="87"/>
        <v>43360</v>
      </c>
      <c r="AE63" s="93" t="str">
        <f t="shared" si="87"/>
        <v>NF2047bf34 REV1.4</v>
      </c>
      <c r="AF63" s="93" t="str">
        <f t="shared" si="87"/>
        <v>46712</v>
      </c>
      <c r="AG63" s="93" t="str">
        <f t="shared" si="87"/>
        <v>9611</v>
      </c>
      <c r="AH63" s="40">
        <f t="shared" si="57"/>
        <v>0</v>
      </c>
      <c r="AI63" s="39" t="e">
        <f t="shared" si="58"/>
        <v>#DIV/0!</v>
      </c>
      <c r="AJ63" s="12">
        <f t="shared" si="59"/>
        <v>358</v>
      </c>
      <c r="AK63" s="93">
        <f t="shared" ref="AK63:AN63" si="88">P117</f>
        <v>0</v>
      </c>
      <c r="AL63" s="93">
        <f t="shared" si="88"/>
        <v>9</v>
      </c>
      <c r="AM63" s="93">
        <f t="shared" si="88"/>
        <v>0</v>
      </c>
      <c r="AN63" s="93">
        <f t="shared" si="88"/>
        <v>0</v>
      </c>
    </row>
    <row r="64" spans="1:40" x14ac:dyDescent="0.25">
      <c r="A64" s="20">
        <v>43199</v>
      </c>
      <c r="B64" s="77">
        <v>43343</v>
      </c>
      <c r="C64" s="16" t="s">
        <v>1638</v>
      </c>
      <c r="D64" s="34" t="s">
        <v>117</v>
      </c>
      <c r="E64" s="34" t="s">
        <v>70</v>
      </c>
      <c r="F64" s="36">
        <v>134.28051976327461</v>
      </c>
      <c r="G64" s="36"/>
      <c r="H64" s="36"/>
      <c r="I64" s="36"/>
      <c r="J64" s="36"/>
      <c r="K64" s="36"/>
      <c r="L64" s="36"/>
      <c r="M64" s="36"/>
      <c r="N64" s="36"/>
      <c r="O64" s="36">
        <v>240</v>
      </c>
      <c r="P64" s="36"/>
      <c r="Q64" s="36"/>
      <c r="R64" s="36"/>
      <c r="S64" s="36"/>
      <c r="T64" s="36"/>
      <c r="U64" s="36"/>
      <c r="V64" s="36"/>
      <c r="W64" s="36"/>
      <c r="X64" s="36">
        <v>14</v>
      </c>
      <c r="Y64" s="23">
        <f>SUM(O64:P64)</f>
        <v>240</v>
      </c>
      <c r="Z64" s="23" t="str">
        <f>IF(OR(AND(Y64&gt;0,Y64&lt;=30),AND(O64&gt;0,O64&lt;=5),AND(P64&gt;0,P64&lt;=5)),"Yes","No")</f>
        <v>No</v>
      </c>
      <c r="AC64" s="46">
        <f t="shared" ref="AC64:AG64" si="89">A118</f>
        <v>43292</v>
      </c>
      <c r="AD64" s="46">
        <f t="shared" si="89"/>
        <v>43361</v>
      </c>
      <c r="AE64" s="93" t="str">
        <f t="shared" si="89"/>
        <v>NL2024as22-REV3.7</v>
      </c>
      <c r="AF64" s="93" t="str">
        <f t="shared" si="89"/>
        <v>46520</v>
      </c>
      <c r="AG64" s="93" t="str">
        <f t="shared" si="89"/>
        <v>5890</v>
      </c>
      <c r="AH64" s="40">
        <f t="shared" si="57"/>
        <v>0</v>
      </c>
      <c r="AI64" s="39" t="e">
        <f t="shared" si="58"/>
        <v>#DIV/0!</v>
      </c>
      <c r="AJ64" s="12">
        <f t="shared" si="59"/>
        <v>358</v>
      </c>
      <c r="AK64" s="93">
        <f t="shared" ref="AK64:AN64" si="90">P118</f>
        <v>0</v>
      </c>
      <c r="AL64" s="93">
        <f t="shared" si="90"/>
        <v>10</v>
      </c>
      <c r="AM64" s="93">
        <f t="shared" si="90"/>
        <v>0</v>
      </c>
      <c r="AN64" s="93">
        <f t="shared" si="90"/>
        <v>0</v>
      </c>
    </row>
    <row r="65" spans="1:40" s="24" customFormat="1" x14ac:dyDescent="0.25">
      <c r="A65" s="20">
        <v>43262</v>
      </c>
      <c r="B65" s="77">
        <v>43362</v>
      </c>
      <c r="C65" s="16" t="s">
        <v>1652</v>
      </c>
      <c r="D65" s="34" t="s">
        <v>278</v>
      </c>
      <c r="E65" s="34" t="s">
        <v>35</v>
      </c>
      <c r="F65" s="36">
        <v>177.56846256710466</v>
      </c>
      <c r="G65" s="36">
        <v>177.56846256710466</v>
      </c>
      <c r="H65" s="36"/>
      <c r="I65" s="36"/>
      <c r="J65" s="36"/>
      <c r="K65" s="36"/>
      <c r="L65" s="36"/>
      <c r="M65" s="36"/>
      <c r="N65" s="36"/>
      <c r="O65" s="36">
        <v>250</v>
      </c>
      <c r="P65" s="36">
        <v>250</v>
      </c>
      <c r="Q65" s="36"/>
      <c r="R65" s="36"/>
      <c r="S65" s="36"/>
      <c r="T65" s="36"/>
      <c r="U65" s="36"/>
      <c r="V65" s="36"/>
      <c r="W65" s="36"/>
      <c r="X65" s="36">
        <v>8</v>
      </c>
      <c r="Y65" s="79">
        <f>SUM(O65:P65)</f>
        <v>500</v>
      </c>
      <c r="Z65" s="79" t="str">
        <f>IF(OR(AND(Y65&gt;0,Y65&lt;=30),AND(O65&gt;0,O65&lt;=5),AND(P65&gt;0,P65&lt;=5)),"Yes","No")</f>
        <v>No</v>
      </c>
      <c r="AC65" s="46">
        <f t="shared" ref="AC65:AG65" si="91">A119</f>
        <v>43313</v>
      </c>
      <c r="AD65" s="46">
        <f t="shared" si="91"/>
        <v>43360</v>
      </c>
      <c r="AE65" s="93" t="str">
        <f t="shared" si="91"/>
        <v>NF2040bf34 REV1.6</v>
      </c>
      <c r="AF65" s="93" t="str">
        <f t="shared" si="91"/>
        <v>46712</v>
      </c>
      <c r="AG65" s="93" t="str">
        <f t="shared" si="91"/>
        <v>9611</v>
      </c>
      <c r="AH65" s="40">
        <f t="shared" si="57"/>
        <v>0</v>
      </c>
      <c r="AI65" s="39" t="e">
        <f t="shared" si="58"/>
        <v>#DIV/0!</v>
      </c>
      <c r="AJ65" s="12">
        <f t="shared" si="59"/>
        <v>358</v>
      </c>
      <c r="AK65" s="93">
        <f t="shared" ref="AK65:AN65" si="92">P119</f>
        <v>0</v>
      </c>
      <c r="AL65" s="93">
        <f t="shared" si="92"/>
        <v>10</v>
      </c>
      <c r="AM65" s="93">
        <f t="shared" si="92"/>
        <v>0</v>
      </c>
      <c r="AN65" s="93">
        <f t="shared" si="92"/>
        <v>0</v>
      </c>
    </row>
    <row r="66" spans="1:40" s="24" customFormat="1" x14ac:dyDescent="0.25">
      <c r="A66" s="20">
        <v>42991</v>
      </c>
      <c r="B66" s="77">
        <v>43579</v>
      </c>
      <c r="C66" s="16" t="s">
        <v>1740</v>
      </c>
      <c r="D66" s="34" t="s">
        <v>188</v>
      </c>
      <c r="E66" s="34" t="s">
        <v>23</v>
      </c>
      <c r="F66" s="36">
        <v>308.61790054418509</v>
      </c>
      <c r="G66" s="36"/>
      <c r="H66" s="36">
        <v>308.61790054418509</v>
      </c>
      <c r="I66" s="36">
        <v>308.61790054418509</v>
      </c>
      <c r="J66" s="36"/>
      <c r="K66" s="36">
        <v>308.61790054418509</v>
      </c>
      <c r="L66" s="36">
        <v>308.61790054418509</v>
      </c>
      <c r="M66" s="36"/>
      <c r="N66" s="36"/>
      <c r="O66" s="36">
        <v>250</v>
      </c>
      <c r="P66" s="36"/>
      <c r="Q66" s="36">
        <v>250</v>
      </c>
      <c r="R66" s="36">
        <v>250</v>
      </c>
      <c r="S66" s="36"/>
      <c r="T66" s="36">
        <v>250</v>
      </c>
      <c r="U66" s="36">
        <v>250</v>
      </c>
      <c r="V66" s="36"/>
      <c r="W66" s="36"/>
      <c r="X66" s="36">
        <v>7</v>
      </c>
      <c r="Y66" s="23">
        <f>SUM(O66:P66)</f>
        <v>250</v>
      </c>
      <c r="Z66" s="23" t="str">
        <f>IF(OR(AND(Y66&gt;0,Y66&lt;=30),AND(O66&gt;0,O66&lt;=5),AND(P66&gt;0,P66&lt;=5)),"Yes","No")</f>
        <v>No</v>
      </c>
      <c r="AC66" s="46">
        <f>A120</f>
        <v>43292</v>
      </c>
      <c r="AD66" s="46">
        <f>B120</f>
        <v>43361</v>
      </c>
      <c r="AE66" s="93" t="str">
        <f>C120</f>
        <v>ND2054bf34 Rev1.5</v>
      </c>
      <c r="AF66" s="93" t="str">
        <f>D120</f>
        <v>46525</v>
      </c>
      <c r="AG66" s="93" t="str">
        <f>E120</f>
        <v>9576</v>
      </c>
      <c r="AH66" s="40">
        <f>O120</f>
        <v>0</v>
      </c>
      <c r="AI66" s="39" t="e">
        <f>AJ120/$O$400</f>
        <v>#DIV/0!</v>
      </c>
      <c r="AJ66" s="12">
        <f>AJ65+AH120</f>
        <v>358</v>
      </c>
      <c r="AK66" s="93">
        <f>P120</f>
        <v>0</v>
      </c>
      <c r="AL66" s="93">
        <f>Q120</f>
        <v>12</v>
      </c>
      <c r="AM66" s="93">
        <f>R120</f>
        <v>0</v>
      </c>
      <c r="AN66" s="93">
        <f>S120</f>
        <v>0</v>
      </c>
    </row>
    <row r="67" spans="1:40" x14ac:dyDescent="0.25">
      <c r="A67" s="20">
        <v>43206</v>
      </c>
      <c r="B67" s="77">
        <v>43434</v>
      </c>
      <c r="C67" s="16" t="s">
        <v>1760</v>
      </c>
      <c r="D67" s="34" t="s">
        <v>163</v>
      </c>
      <c r="E67" s="34" t="s">
        <v>101</v>
      </c>
      <c r="F67" s="36">
        <v>238.79614304950525</v>
      </c>
      <c r="G67" s="36"/>
      <c r="H67" s="36"/>
      <c r="I67" s="36"/>
      <c r="J67" s="36">
        <v>122.05136200308047</v>
      </c>
      <c r="K67" s="36"/>
      <c r="L67" s="36"/>
      <c r="M67" s="36"/>
      <c r="N67" s="36"/>
      <c r="O67" s="36">
        <v>270</v>
      </c>
      <c r="P67" s="36"/>
      <c r="Q67" s="36"/>
      <c r="R67" s="36"/>
      <c r="S67" s="36">
        <v>138</v>
      </c>
      <c r="T67" s="36"/>
      <c r="U67" s="36"/>
      <c r="V67" s="36"/>
      <c r="W67" s="36"/>
      <c r="X67" s="36">
        <v>17</v>
      </c>
      <c r="Y67" s="23">
        <f>SUM(O67:P67)</f>
        <v>270</v>
      </c>
      <c r="Z67" s="23" t="str">
        <f>IF(OR(AND(Y67&gt;0,Y67&lt;=30),AND(O67&gt;0,O67&lt;=5),AND(P67&gt;0,P67&lt;=5)),"Yes","No")</f>
        <v>No</v>
      </c>
      <c r="AC67" s="46">
        <f t="shared" ref="AC67:AC72" si="93">A121</f>
        <v>43297</v>
      </c>
      <c r="AD67" s="46">
        <f t="shared" ref="AD67:AD72" si="94">B121</f>
        <v>43364</v>
      </c>
      <c r="AE67" s="93" t="str">
        <f t="shared" ref="AE67:AE72" si="95">C121</f>
        <v>NF2030bf34 Rev1.2</v>
      </c>
      <c r="AF67" s="93" t="str">
        <f t="shared" ref="AF67:AF72" si="96">D121</f>
        <v>46540</v>
      </c>
      <c r="AG67" s="93" t="str">
        <f t="shared" ref="AG67:AG72" si="97">E121</f>
        <v>4964</v>
      </c>
      <c r="AH67" s="40">
        <f t="shared" ref="AH67:AH72" si="98">O121</f>
        <v>0</v>
      </c>
      <c r="AI67" s="39" t="e">
        <f t="shared" si="58"/>
        <v>#DIV/0!</v>
      </c>
      <c r="AJ67" s="12">
        <f t="shared" ref="AJ67:AJ72" si="99">AJ66+AH121</f>
        <v>358</v>
      </c>
      <c r="AK67" s="93">
        <f t="shared" ref="AK67:AK72" si="100">P121</f>
        <v>0</v>
      </c>
      <c r="AL67" s="93">
        <f t="shared" ref="AL67:AL72" si="101">Q121</f>
        <v>12</v>
      </c>
      <c r="AM67" s="93">
        <f t="shared" ref="AM67:AM72" si="102">R121</f>
        <v>0</v>
      </c>
      <c r="AN67" s="93">
        <f t="shared" ref="AN67:AN72" si="103">S121</f>
        <v>0</v>
      </c>
    </row>
    <row r="68" spans="1:40" s="24" customFormat="1" x14ac:dyDescent="0.25">
      <c r="A68" s="20">
        <v>43220</v>
      </c>
      <c r="B68" s="77">
        <v>43363</v>
      </c>
      <c r="C68" s="16" t="s">
        <v>1733</v>
      </c>
      <c r="D68" s="34" t="s">
        <v>126</v>
      </c>
      <c r="E68" s="34" t="s">
        <v>71</v>
      </c>
      <c r="F68" s="36">
        <v>314.90081232499915</v>
      </c>
      <c r="G68" s="36"/>
      <c r="H68" s="36"/>
      <c r="I68" s="36">
        <v>314.90081232499915</v>
      </c>
      <c r="J68" s="36"/>
      <c r="K68" s="36"/>
      <c r="L68" s="36"/>
      <c r="M68" s="36"/>
      <c r="N68" s="36"/>
      <c r="O68" s="36">
        <v>300</v>
      </c>
      <c r="P68" s="36"/>
      <c r="Q68" s="36"/>
      <c r="R68" s="36">
        <v>300</v>
      </c>
      <c r="S68" s="36"/>
      <c r="T68" s="36"/>
      <c r="U68" s="36"/>
      <c r="V68" s="36"/>
      <c r="W68" s="36"/>
      <c r="X68" s="36">
        <v>31</v>
      </c>
      <c r="Y68" s="79">
        <f>SUM(O68:P68)</f>
        <v>300</v>
      </c>
      <c r="Z68" s="79" t="str">
        <f>IF(OR(AND(Y68&gt;0,Y68&lt;=30),AND(O68&gt;0,O68&lt;=5),AND(P68&gt;0,P68&lt;=5)),"Yes","No")</f>
        <v>No</v>
      </c>
      <c r="AC68" s="46">
        <f t="shared" si="93"/>
        <v>43297</v>
      </c>
      <c r="AD68" s="46">
        <f t="shared" si="94"/>
        <v>43364</v>
      </c>
      <c r="AE68" s="93" t="str">
        <f t="shared" si="95"/>
        <v>NL2024bf22-REV4.6</v>
      </c>
      <c r="AF68" s="93" t="str">
        <f t="shared" si="96"/>
        <v>46540</v>
      </c>
      <c r="AG68" s="93" t="str">
        <f t="shared" si="97"/>
        <v>4964</v>
      </c>
      <c r="AH68" s="40">
        <f t="shared" si="98"/>
        <v>0</v>
      </c>
      <c r="AI68" s="39" t="e">
        <f t="shared" si="58"/>
        <v>#DIV/0!</v>
      </c>
      <c r="AJ68" s="12">
        <f t="shared" si="99"/>
        <v>358</v>
      </c>
      <c r="AK68" s="93">
        <f t="shared" si="100"/>
        <v>0</v>
      </c>
      <c r="AL68" s="93">
        <f t="shared" si="101"/>
        <v>12</v>
      </c>
      <c r="AM68" s="93">
        <f t="shared" si="102"/>
        <v>0</v>
      </c>
      <c r="AN68" s="93">
        <f t="shared" si="103"/>
        <v>0</v>
      </c>
    </row>
    <row r="69" spans="1:40" s="24" customFormat="1" x14ac:dyDescent="0.25">
      <c r="A69" s="20">
        <v>43220</v>
      </c>
      <c r="B69" s="77">
        <v>43334</v>
      </c>
      <c r="C69" s="16" t="s">
        <v>1733</v>
      </c>
      <c r="D69" s="34" t="s">
        <v>113</v>
      </c>
      <c r="E69" s="34" t="s">
        <v>71</v>
      </c>
      <c r="F69" s="36">
        <v>314.90081232499915</v>
      </c>
      <c r="G69" s="36"/>
      <c r="H69" s="36"/>
      <c r="I69" s="36"/>
      <c r="J69" s="36"/>
      <c r="K69" s="36"/>
      <c r="L69" s="36"/>
      <c r="M69" s="36"/>
      <c r="N69" s="36"/>
      <c r="O69" s="36">
        <v>300</v>
      </c>
      <c r="P69" s="36"/>
      <c r="Q69" s="36"/>
      <c r="R69" s="36"/>
      <c r="S69" s="36"/>
      <c r="T69" s="36"/>
      <c r="U69" s="36"/>
      <c r="V69" s="36"/>
      <c r="W69" s="36"/>
      <c r="X69" s="36">
        <v>17</v>
      </c>
      <c r="Y69" s="93">
        <f>SUM(O69:P69)</f>
        <v>300</v>
      </c>
      <c r="Z69" s="93" t="str">
        <f>IF(OR(AND(Y69&gt;0,Y69&lt;=30),AND(O69&gt;0,O69&lt;=5),AND(P69&gt;0,P69&lt;=5)),"Yes","No")</f>
        <v>No</v>
      </c>
      <c r="AC69" s="46">
        <f t="shared" si="93"/>
        <v>43070</v>
      </c>
      <c r="AD69" s="46">
        <f t="shared" si="94"/>
        <v>43364</v>
      </c>
      <c r="AE69" s="93" t="str">
        <f t="shared" si="95"/>
        <v>NL2024bf22-REV4.6</v>
      </c>
      <c r="AF69" s="93" t="str">
        <f t="shared" si="96"/>
        <v>44483</v>
      </c>
      <c r="AG69" s="93" t="str">
        <f t="shared" si="97"/>
        <v>6264</v>
      </c>
      <c r="AH69" s="40">
        <f t="shared" si="98"/>
        <v>0</v>
      </c>
      <c r="AI69" s="39" t="e">
        <f t="shared" si="58"/>
        <v>#DIV/0!</v>
      </c>
      <c r="AJ69" s="12">
        <f t="shared" si="99"/>
        <v>358</v>
      </c>
      <c r="AK69" s="93">
        <f t="shared" si="100"/>
        <v>0</v>
      </c>
      <c r="AL69" s="93">
        <f t="shared" si="101"/>
        <v>20</v>
      </c>
      <c r="AM69" s="93">
        <f t="shared" si="102"/>
        <v>0</v>
      </c>
      <c r="AN69" s="93">
        <f t="shared" si="103"/>
        <v>0</v>
      </c>
    </row>
    <row r="70" spans="1:40" s="24" customFormat="1" x14ac:dyDescent="0.25">
      <c r="A70" s="20">
        <v>43235</v>
      </c>
      <c r="B70" s="77">
        <v>43417</v>
      </c>
      <c r="C70" s="16" t="s">
        <v>1673</v>
      </c>
      <c r="D70" s="34" t="s">
        <v>155</v>
      </c>
      <c r="E70" s="34" t="s">
        <v>71</v>
      </c>
      <c r="F70" s="36">
        <v>322.06633445011289</v>
      </c>
      <c r="G70" s="36"/>
      <c r="H70" s="36"/>
      <c r="I70" s="36"/>
      <c r="J70" s="36"/>
      <c r="K70" s="36"/>
      <c r="L70" s="36"/>
      <c r="M70" s="36"/>
      <c r="N70" s="36"/>
      <c r="O70" s="36">
        <v>350</v>
      </c>
      <c r="P70" s="36"/>
      <c r="Q70" s="36"/>
      <c r="R70" s="36"/>
      <c r="S70" s="36"/>
      <c r="T70" s="36"/>
      <c r="U70" s="36"/>
      <c r="V70" s="36"/>
      <c r="W70" s="36"/>
      <c r="X70" s="36">
        <v>7</v>
      </c>
      <c r="Y70" s="79">
        <f>SUM(O70:P70)</f>
        <v>350</v>
      </c>
      <c r="Z70" s="79" t="str">
        <f>IF(OR(AND(Y70&gt;0,Y70&lt;=30),AND(O70&gt;0,O70&lt;=5),AND(P70&gt;0,P70&lt;=5)),"Yes","No")</f>
        <v>No</v>
      </c>
      <c r="AC70" s="46">
        <f t="shared" si="93"/>
        <v>43145</v>
      </c>
      <c r="AD70" s="46">
        <f t="shared" si="94"/>
        <v>43370</v>
      </c>
      <c r="AE70" s="93" t="str">
        <f t="shared" si="95"/>
        <v>ND2053am34 Rev1.1</v>
      </c>
      <c r="AF70" s="93" t="str">
        <f t="shared" si="96"/>
        <v>45177</v>
      </c>
      <c r="AG70" s="93" t="str">
        <f t="shared" si="97"/>
        <v>7827</v>
      </c>
      <c r="AH70" s="40">
        <f t="shared" si="98"/>
        <v>0</v>
      </c>
      <c r="AI70" s="39" t="e">
        <f t="shared" si="58"/>
        <v>#DIV/0!</v>
      </c>
      <c r="AJ70" s="12">
        <f t="shared" si="99"/>
        <v>358</v>
      </c>
      <c r="AK70" s="93">
        <f t="shared" si="100"/>
        <v>0</v>
      </c>
      <c r="AL70" s="93">
        <f t="shared" si="101"/>
        <v>20</v>
      </c>
      <c r="AM70" s="93">
        <f t="shared" si="102"/>
        <v>0</v>
      </c>
      <c r="AN70" s="93">
        <f t="shared" si="103"/>
        <v>0</v>
      </c>
    </row>
    <row r="71" spans="1:40" s="24" customFormat="1" x14ac:dyDescent="0.25">
      <c r="A71" s="20">
        <v>43221</v>
      </c>
      <c r="B71" s="77">
        <v>43404</v>
      </c>
      <c r="C71" s="16" t="s">
        <v>1764</v>
      </c>
      <c r="D71" s="34" t="s">
        <v>151</v>
      </c>
      <c r="E71" s="34" t="s">
        <v>18</v>
      </c>
      <c r="F71" s="36">
        <v>380.27221188775121</v>
      </c>
      <c r="G71" s="36">
        <v>195.01139071166727</v>
      </c>
      <c r="H71" s="36"/>
      <c r="I71" s="36"/>
      <c r="J71" s="36"/>
      <c r="K71" s="36">
        <v>97.505695355833637</v>
      </c>
      <c r="L71" s="36"/>
      <c r="M71" s="36"/>
      <c r="N71" s="36">
        <v>195.01139071166727</v>
      </c>
      <c r="O71" s="36">
        <v>390</v>
      </c>
      <c r="P71" s="36">
        <v>200</v>
      </c>
      <c r="Q71" s="36"/>
      <c r="R71" s="36"/>
      <c r="S71" s="36"/>
      <c r="T71" s="36">
        <v>100</v>
      </c>
      <c r="U71" s="36"/>
      <c r="V71" s="36"/>
      <c r="W71" s="36">
        <v>200</v>
      </c>
      <c r="X71" s="36">
        <v>39</v>
      </c>
      <c r="Y71" s="93">
        <f>SUM(O71:P71)</f>
        <v>590</v>
      </c>
      <c r="Z71" s="93" t="str">
        <f>IF(OR(AND(Y71&gt;0,Y71&lt;=30),AND(O71&gt;0,O71&lt;=5),AND(P71&gt;0,P71&lt;=5)),"Yes","No")</f>
        <v>No</v>
      </c>
      <c r="AC71" s="46">
        <f t="shared" si="93"/>
        <v>43278</v>
      </c>
      <c r="AD71" s="46">
        <f t="shared" si="94"/>
        <v>43437</v>
      </c>
      <c r="AE71" s="93" t="str">
        <f t="shared" si="95"/>
        <v>NH2054ao34 Rev1.2</v>
      </c>
      <c r="AF71" s="93" t="str">
        <f t="shared" si="96"/>
        <v>46407</v>
      </c>
      <c r="AG71" s="93" t="str">
        <f t="shared" si="97"/>
        <v>5338</v>
      </c>
      <c r="AH71" s="40">
        <f t="shared" si="98"/>
        <v>0</v>
      </c>
      <c r="AI71" s="39" t="e">
        <f t="shared" si="58"/>
        <v>#DIV/0!</v>
      </c>
      <c r="AJ71" s="12">
        <f t="shared" si="99"/>
        <v>358</v>
      </c>
      <c r="AK71" s="93">
        <f t="shared" si="100"/>
        <v>0</v>
      </c>
      <c r="AL71" s="93">
        <f t="shared" si="101"/>
        <v>25</v>
      </c>
      <c r="AM71" s="93">
        <f t="shared" si="102"/>
        <v>0</v>
      </c>
      <c r="AN71" s="93">
        <f t="shared" si="103"/>
        <v>25</v>
      </c>
    </row>
    <row r="72" spans="1:40" s="24" customFormat="1" x14ac:dyDescent="0.25">
      <c r="A72" s="20">
        <v>43157</v>
      </c>
      <c r="B72" s="77">
        <v>43375</v>
      </c>
      <c r="C72" s="16" t="s">
        <v>1608</v>
      </c>
      <c r="D72" s="34" t="s">
        <v>137</v>
      </c>
      <c r="E72" s="34" t="s">
        <v>32</v>
      </c>
      <c r="F72" s="36">
        <v>324.65502149086825</v>
      </c>
      <c r="G72" s="36"/>
      <c r="H72" s="36">
        <v>162.32751074543413</v>
      </c>
      <c r="I72" s="36"/>
      <c r="J72" s="36"/>
      <c r="K72" s="36"/>
      <c r="L72" s="36"/>
      <c r="M72" s="36"/>
      <c r="N72" s="36"/>
      <c r="O72" s="36">
        <v>500</v>
      </c>
      <c r="P72" s="36"/>
      <c r="Q72" s="36">
        <v>250</v>
      </c>
      <c r="R72" s="36"/>
      <c r="S72" s="36"/>
      <c r="T72" s="36"/>
      <c r="U72" s="36"/>
      <c r="V72" s="36"/>
      <c r="W72" s="36"/>
      <c r="X72" s="36">
        <v>18</v>
      </c>
      <c r="Y72" s="93">
        <f>SUM(O72:P72)</f>
        <v>500</v>
      </c>
      <c r="Z72" s="93" t="str">
        <f>IF(OR(AND(Y72&gt;0,Y72&lt;=30),AND(O72&gt;0,O72&lt;=5),AND(P72&gt;0,P72&lt;=5)),"Yes","No")</f>
        <v>No</v>
      </c>
      <c r="AC72" s="46">
        <f t="shared" si="93"/>
        <v>43297</v>
      </c>
      <c r="AD72" s="46">
        <f t="shared" si="94"/>
        <v>43364</v>
      </c>
      <c r="AE72" s="93" t="str">
        <f t="shared" si="95"/>
        <v>NF2040ar24 REV1.1</v>
      </c>
      <c r="AF72" s="93" t="str">
        <f t="shared" si="96"/>
        <v>46540</v>
      </c>
      <c r="AG72" s="93" t="str">
        <f t="shared" si="97"/>
        <v>4964</v>
      </c>
      <c r="AH72" s="40">
        <f t="shared" si="98"/>
        <v>0</v>
      </c>
      <c r="AI72" s="39" t="e">
        <f t="shared" si="58"/>
        <v>#DIV/0!</v>
      </c>
      <c r="AJ72" s="12">
        <f t="shared" si="99"/>
        <v>358</v>
      </c>
      <c r="AK72" s="93">
        <f t="shared" si="100"/>
        <v>0</v>
      </c>
      <c r="AL72" s="93">
        <f t="shared" si="101"/>
        <v>25</v>
      </c>
      <c r="AM72" s="93">
        <f t="shared" si="102"/>
        <v>0</v>
      </c>
      <c r="AN72" s="93">
        <f t="shared" si="103"/>
        <v>0</v>
      </c>
    </row>
    <row r="73" spans="1:40" s="24" customFormat="1" x14ac:dyDescent="0.25">
      <c r="A73" s="20">
        <v>43182</v>
      </c>
      <c r="B73" s="77">
        <v>43340</v>
      </c>
      <c r="C73" s="16" t="s">
        <v>1759</v>
      </c>
      <c r="D73" s="34" t="s">
        <v>116</v>
      </c>
      <c r="E73" s="34" t="s">
        <v>29</v>
      </c>
      <c r="F73" s="36">
        <v>560.32253834672383</v>
      </c>
      <c r="G73" s="36"/>
      <c r="H73" s="36"/>
      <c r="I73" s="36"/>
      <c r="J73" s="36"/>
      <c r="K73" s="36"/>
      <c r="L73" s="36"/>
      <c r="M73" s="36"/>
      <c r="N73" s="36"/>
      <c r="O73" s="36">
        <v>576</v>
      </c>
      <c r="P73" s="36"/>
      <c r="Q73" s="36"/>
      <c r="R73" s="36"/>
      <c r="S73" s="36"/>
      <c r="T73" s="36"/>
      <c r="U73" s="36"/>
      <c r="V73" s="36"/>
      <c r="W73" s="36"/>
      <c r="X73" s="36">
        <v>18</v>
      </c>
      <c r="Y73" s="23">
        <f>SUM(O73:P73)</f>
        <v>576</v>
      </c>
      <c r="Z73" s="23" t="str">
        <f>IF(OR(AND(Y73&gt;0,Y73&lt;=30),AND(O73&gt;0,O73&lt;=5),AND(P73&gt;0,P73&lt;=5)),"Yes","No")</f>
        <v>No</v>
      </c>
      <c r="AC73" s="46">
        <f>A140</f>
        <v>43308</v>
      </c>
      <c r="AD73" s="46">
        <f>B140</f>
        <v>43367</v>
      </c>
      <c r="AE73" s="93" t="str">
        <f>C140</f>
        <v>NH2057cv29 Rev1.0</v>
      </c>
      <c r="AF73" s="93" t="str">
        <f>D140</f>
        <v>46650</v>
      </c>
      <c r="AG73" s="93" t="str">
        <f>E140</f>
        <v>7367</v>
      </c>
      <c r="AH73" s="40">
        <f>O140</f>
        <v>0</v>
      </c>
      <c r="AI73" s="39" t="e">
        <f>AJ140/$O$400</f>
        <v>#DIV/0!</v>
      </c>
      <c r="AJ73" s="12">
        <f>AJ72+AH140</f>
        <v>358</v>
      </c>
      <c r="AK73" s="93">
        <f>P140</f>
        <v>0</v>
      </c>
      <c r="AL73" s="93">
        <f>Q140</f>
        <v>0</v>
      </c>
      <c r="AM73" s="93">
        <f>R140</f>
        <v>1</v>
      </c>
      <c r="AN73" s="93">
        <f>S140</f>
        <v>0</v>
      </c>
    </row>
    <row r="74" spans="1:40" s="24" customFormat="1" x14ac:dyDescent="0.25">
      <c r="A74" s="20">
        <v>43186</v>
      </c>
      <c r="B74" s="77">
        <v>43307</v>
      </c>
      <c r="C74" s="16" t="s">
        <v>1575</v>
      </c>
      <c r="D74" s="34" t="s">
        <v>104</v>
      </c>
      <c r="E74" s="34" t="s">
        <v>14</v>
      </c>
      <c r="F74" s="36">
        <v>609.51614525224772</v>
      </c>
      <c r="G74" s="36"/>
      <c r="H74" s="36"/>
      <c r="I74" s="36"/>
      <c r="J74" s="36"/>
      <c r="K74" s="36"/>
      <c r="L74" s="36"/>
      <c r="M74" s="36"/>
      <c r="N74" s="36"/>
      <c r="O74" s="36">
        <v>670</v>
      </c>
      <c r="P74" s="36"/>
      <c r="Q74" s="36"/>
      <c r="R74" s="36"/>
      <c r="S74" s="36"/>
      <c r="T74" s="36"/>
      <c r="U74" s="36"/>
      <c r="V74" s="36"/>
      <c r="W74" s="36"/>
      <c r="X74" s="36">
        <v>21</v>
      </c>
      <c r="Y74" s="23">
        <f>SUM(O74:P74)</f>
        <v>670</v>
      </c>
      <c r="Z74" s="23" t="str">
        <f>IF(OR(AND(Y74&gt;0,Y74&lt;=30),AND(O74&gt;0,O74&lt;=5),AND(P74&gt;0,P74&lt;=5)),"Yes","No")</f>
        <v>No</v>
      </c>
      <c r="AC74" s="46">
        <f t="shared" ref="AC74:AG74" si="104">A141</f>
        <v>43308</v>
      </c>
      <c r="AD74" s="46">
        <f t="shared" si="104"/>
        <v>43367</v>
      </c>
      <c r="AE74" s="93" t="str">
        <f t="shared" si="104"/>
        <v>NH2057cv29 Rev1.1</v>
      </c>
      <c r="AF74" s="93" t="str">
        <f t="shared" si="104"/>
        <v>46650</v>
      </c>
      <c r="AG74" s="93" t="str">
        <f t="shared" si="104"/>
        <v>7367</v>
      </c>
      <c r="AH74" s="40">
        <f t="shared" ref="AH74:AH99" si="105">O141</f>
        <v>0</v>
      </c>
      <c r="AI74" s="39" t="e">
        <f t="shared" ref="AI74:AI110" si="106">AJ141/$O$400</f>
        <v>#DIV/0!</v>
      </c>
      <c r="AJ74" s="12">
        <f t="shared" ref="AJ74:AJ99" si="107">AJ73+AH141</f>
        <v>358</v>
      </c>
      <c r="AK74" s="93">
        <f t="shared" ref="AK74:AN74" si="108">P141</f>
        <v>0</v>
      </c>
      <c r="AL74" s="93">
        <f t="shared" si="108"/>
        <v>0</v>
      </c>
      <c r="AM74" s="93">
        <f t="shared" si="108"/>
        <v>1</v>
      </c>
      <c r="AN74" s="93">
        <f t="shared" si="108"/>
        <v>0</v>
      </c>
    </row>
    <row r="75" spans="1:40" s="24" customFormat="1" x14ac:dyDescent="0.25">
      <c r="A75" s="20">
        <v>43104</v>
      </c>
      <c r="B75" s="77">
        <v>43371</v>
      </c>
      <c r="C75" s="16" t="s">
        <v>1625</v>
      </c>
      <c r="D75" s="34" t="s">
        <v>136</v>
      </c>
      <c r="E75" s="34" t="s">
        <v>21</v>
      </c>
      <c r="F75" s="36">
        <v>505.1806836651628</v>
      </c>
      <c r="G75" s="36"/>
      <c r="H75" s="36">
        <v>252.5903418325814</v>
      </c>
      <c r="I75" s="36"/>
      <c r="J75" s="36"/>
      <c r="K75" s="36"/>
      <c r="L75" s="36"/>
      <c r="M75" s="36"/>
      <c r="N75" s="36"/>
      <c r="O75" s="36">
        <v>800</v>
      </c>
      <c r="P75" s="36"/>
      <c r="Q75" s="36">
        <v>400</v>
      </c>
      <c r="R75" s="36"/>
      <c r="S75" s="36"/>
      <c r="T75" s="36"/>
      <c r="U75" s="36"/>
      <c r="V75" s="36"/>
      <c r="W75" s="36"/>
      <c r="X75" s="36">
        <v>28</v>
      </c>
      <c r="Y75" s="93">
        <f>SUM(O75:P75)</f>
        <v>800</v>
      </c>
      <c r="Z75" s="93" t="str">
        <f>IF(OR(AND(Y75&gt;0,Y75&lt;=30),AND(O75&gt;0,O75&lt;=5),AND(P75&gt;0,P75&lt;=5)),"Yes","No")</f>
        <v>No</v>
      </c>
      <c r="AC75" s="46">
        <f t="shared" ref="AC75:AG75" si="109">A142</f>
        <v>43308</v>
      </c>
      <c r="AD75" s="46">
        <f t="shared" si="109"/>
        <v>43368</v>
      </c>
      <c r="AE75" s="93" t="str">
        <f t="shared" si="109"/>
        <v>NC2040bf34 REV1.8</v>
      </c>
      <c r="AF75" s="93" t="str">
        <f t="shared" si="109"/>
        <v>46658</v>
      </c>
      <c r="AG75" s="93" t="str">
        <f t="shared" si="109"/>
        <v>9602</v>
      </c>
      <c r="AH75" s="40">
        <f t="shared" si="105"/>
        <v>0</v>
      </c>
      <c r="AI75" s="39" t="e">
        <f t="shared" si="106"/>
        <v>#DIV/0!</v>
      </c>
      <c r="AJ75" s="12">
        <f t="shared" si="107"/>
        <v>358</v>
      </c>
      <c r="AK75" s="93">
        <f t="shared" ref="AK75:AN75" si="110">P142</f>
        <v>0</v>
      </c>
      <c r="AL75" s="93">
        <f t="shared" si="110"/>
        <v>0</v>
      </c>
      <c r="AM75" s="93">
        <f t="shared" si="110"/>
        <v>1</v>
      </c>
      <c r="AN75" s="93">
        <f t="shared" si="110"/>
        <v>0</v>
      </c>
    </row>
    <row r="76" spans="1:40" s="24" customFormat="1" x14ac:dyDescent="0.25">
      <c r="A76" s="20">
        <v>43235</v>
      </c>
      <c r="B76" s="77">
        <v>43455</v>
      </c>
      <c r="C76" s="16" t="s">
        <v>1673</v>
      </c>
      <c r="D76" s="34" t="s">
        <v>173</v>
      </c>
      <c r="E76" s="34" t="s">
        <v>71</v>
      </c>
      <c r="F76" s="36">
        <v>1472.3032432005161</v>
      </c>
      <c r="G76" s="36">
        <v>690.14214525024192</v>
      </c>
      <c r="H76" s="36">
        <v>690.14214525024192</v>
      </c>
      <c r="I76" s="36"/>
      <c r="J76" s="36"/>
      <c r="K76" s="36"/>
      <c r="L76" s="36"/>
      <c r="M76" s="36"/>
      <c r="N76" s="36"/>
      <c r="O76" s="36">
        <v>1600</v>
      </c>
      <c r="P76" s="36">
        <v>750</v>
      </c>
      <c r="Q76" s="36">
        <v>750</v>
      </c>
      <c r="R76" s="36"/>
      <c r="S76" s="36"/>
      <c r="T76" s="36"/>
      <c r="U76" s="36"/>
      <c r="V76" s="36"/>
      <c r="W76" s="36"/>
      <c r="X76" s="36">
        <v>30</v>
      </c>
      <c r="Y76" s="79">
        <f>SUM(O76:P76)</f>
        <v>2350</v>
      </c>
      <c r="Z76" s="79" t="str">
        <f>IF(OR(AND(Y76&gt;0,Y76&lt;=30),AND(O76&gt;0,O76&lt;=5),AND(P76&gt;0,P76&lt;=5)),"Yes","No")</f>
        <v>No</v>
      </c>
      <c r="AC76" s="46">
        <f t="shared" ref="AC76:AG76" si="111">A143</f>
        <v>43348</v>
      </c>
      <c r="AD76" s="46">
        <f t="shared" si="111"/>
        <v>43371</v>
      </c>
      <c r="AE76" s="93" t="str">
        <f t="shared" si="111"/>
        <v>ND2017cy29-REV3.2</v>
      </c>
      <c r="AF76" s="93" t="str">
        <f t="shared" si="111"/>
        <v>46961</v>
      </c>
      <c r="AG76" s="93" t="str">
        <f t="shared" si="111"/>
        <v>9651</v>
      </c>
      <c r="AH76" s="40">
        <f t="shared" si="105"/>
        <v>0</v>
      </c>
      <c r="AI76" s="39" t="e">
        <f t="shared" si="106"/>
        <v>#DIV/0!</v>
      </c>
      <c r="AJ76" s="12">
        <f t="shared" si="107"/>
        <v>358</v>
      </c>
      <c r="AK76" s="93">
        <f t="shared" ref="AK76:AN76" si="112">P143</f>
        <v>0</v>
      </c>
      <c r="AL76" s="93">
        <f t="shared" si="112"/>
        <v>0</v>
      </c>
      <c r="AM76" s="93">
        <f t="shared" si="112"/>
        <v>1</v>
      </c>
      <c r="AN76" s="93">
        <f t="shared" si="112"/>
        <v>0</v>
      </c>
    </row>
    <row r="77" spans="1:40" s="24" customFormat="1" x14ac:dyDescent="0.25">
      <c r="A77" s="20">
        <v>43224</v>
      </c>
      <c r="B77" s="77">
        <v>43502</v>
      </c>
      <c r="C77" s="16" t="s">
        <v>1575</v>
      </c>
      <c r="D77" s="34" t="s">
        <v>175</v>
      </c>
      <c r="E77" s="34" t="s">
        <v>14</v>
      </c>
      <c r="F77" s="36">
        <v>1546.5335028788375</v>
      </c>
      <c r="G77" s="36">
        <v>1310.0048494973682</v>
      </c>
      <c r="H77" s="36">
        <v>1310.0048494973682</v>
      </c>
      <c r="I77" s="36">
        <v>1310.0048494973682</v>
      </c>
      <c r="J77" s="36">
        <v>1310.0048494973682</v>
      </c>
      <c r="K77" s="36">
        <v>1310.0048494973682</v>
      </c>
      <c r="L77" s="36">
        <v>1310.0048494973682</v>
      </c>
      <c r="M77" s="36">
        <v>1310.0048494973682</v>
      </c>
      <c r="N77" s="36">
        <v>1310.0048494973682</v>
      </c>
      <c r="O77" s="36">
        <v>1700</v>
      </c>
      <c r="P77" s="36">
        <v>1440</v>
      </c>
      <c r="Q77" s="36">
        <v>1440</v>
      </c>
      <c r="R77" s="36">
        <v>1440</v>
      </c>
      <c r="S77" s="36">
        <v>1440</v>
      </c>
      <c r="T77" s="36">
        <v>1440</v>
      </c>
      <c r="U77" s="36">
        <v>1440</v>
      </c>
      <c r="V77" s="36">
        <v>1440</v>
      </c>
      <c r="W77" s="36">
        <v>1440</v>
      </c>
      <c r="X77" s="36">
        <v>7</v>
      </c>
      <c r="Y77" s="23">
        <f>SUM(O77:P77)</f>
        <v>3140</v>
      </c>
      <c r="Z77" s="23" t="str">
        <f>IF(OR(AND(Y77&gt;0,Y77&lt;=30),AND(O77&gt;0,O77&lt;=5),AND(P77&gt;0,P77&lt;=5)),"Yes","No")</f>
        <v>No</v>
      </c>
      <c r="AC77" s="46">
        <f t="shared" ref="AC77:AG77" si="113">A144</f>
        <v>43348</v>
      </c>
      <c r="AD77" s="46">
        <f t="shared" si="113"/>
        <v>43371</v>
      </c>
      <c r="AE77" s="93" t="str">
        <f t="shared" si="113"/>
        <v>NL2020as22-REV3.5</v>
      </c>
      <c r="AF77" s="93" t="str">
        <f t="shared" si="113"/>
        <v>46959</v>
      </c>
      <c r="AG77" s="93" t="str">
        <f t="shared" si="113"/>
        <v>8205</v>
      </c>
      <c r="AH77" s="40">
        <f t="shared" si="105"/>
        <v>0</v>
      </c>
      <c r="AI77" s="39" t="e">
        <f t="shared" si="106"/>
        <v>#DIV/0!</v>
      </c>
      <c r="AJ77" s="12">
        <f t="shared" si="107"/>
        <v>358</v>
      </c>
      <c r="AK77" s="93">
        <f t="shared" ref="AK77:AN77" si="114">P144</f>
        <v>0</v>
      </c>
      <c r="AL77" s="93">
        <f t="shared" si="114"/>
        <v>0</v>
      </c>
      <c r="AM77" s="93">
        <f t="shared" si="114"/>
        <v>1</v>
      </c>
      <c r="AN77" s="93">
        <f t="shared" si="114"/>
        <v>0</v>
      </c>
    </row>
    <row r="78" spans="1:40" s="24" customFormat="1" x14ac:dyDescent="0.25">
      <c r="A78" s="20">
        <v>43332</v>
      </c>
      <c r="B78" s="77">
        <v>43374</v>
      </c>
      <c r="C78" s="16" t="s">
        <v>1702</v>
      </c>
      <c r="D78" s="34" t="s">
        <v>808</v>
      </c>
      <c r="E78" s="34" t="s">
        <v>809</v>
      </c>
      <c r="F78" s="36"/>
      <c r="G78" s="36">
        <v>1.2757814059202535</v>
      </c>
      <c r="H78" s="36"/>
      <c r="I78" s="36"/>
      <c r="J78" s="36">
        <v>12.757814059202534</v>
      </c>
      <c r="K78" s="36"/>
      <c r="L78" s="36"/>
      <c r="M78" s="36"/>
      <c r="N78" s="36"/>
      <c r="O78" s="36"/>
      <c r="P78" s="36">
        <v>1</v>
      </c>
      <c r="Q78" s="36"/>
      <c r="R78" s="36"/>
      <c r="S78" s="36">
        <v>10</v>
      </c>
      <c r="T78" s="36"/>
      <c r="U78" s="36"/>
      <c r="V78" s="36"/>
      <c r="W78" s="36"/>
      <c r="X78" s="36"/>
      <c r="Y78" s="93">
        <f>SUM(O78:P78)</f>
        <v>1</v>
      </c>
      <c r="Z78" s="93" t="str">
        <f>IF(OR(AND(Y78&gt;0,Y78&lt;=30),AND(O78&gt;0,O78&lt;=5),AND(P78&gt;0,P78&lt;=5)),"Yes","No")</f>
        <v>Yes</v>
      </c>
      <c r="AC78" s="46">
        <f t="shared" ref="AC78:AG78" si="115">A145</f>
        <v>43350</v>
      </c>
      <c r="AD78" s="46">
        <f t="shared" si="115"/>
        <v>43368</v>
      </c>
      <c r="AE78" s="93" t="str">
        <f t="shared" si="115"/>
        <v>NI2040bv24 REV4.3</v>
      </c>
      <c r="AF78" s="93" t="str">
        <f t="shared" si="115"/>
        <v>47004</v>
      </c>
      <c r="AG78" s="93" t="str">
        <f t="shared" si="115"/>
        <v>9662</v>
      </c>
      <c r="AH78" s="40">
        <f t="shared" si="105"/>
        <v>0</v>
      </c>
      <c r="AI78" s="39" t="e">
        <f t="shared" si="106"/>
        <v>#DIV/0!</v>
      </c>
      <c r="AJ78" s="12">
        <f t="shared" si="107"/>
        <v>358</v>
      </c>
      <c r="AK78" s="93">
        <f t="shared" ref="AK78:AN78" si="116">P145</f>
        <v>0</v>
      </c>
      <c r="AL78" s="93">
        <f t="shared" si="116"/>
        <v>0</v>
      </c>
      <c r="AM78" s="93">
        <f t="shared" si="116"/>
        <v>1</v>
      </c>
      <c r="AN78" s="93">
        <f t="shared" si="116"/>
        <v>0</v>
      </c>
    </row>
    <row r="79" spans="1:40" s="24" customFormat="1" x14ac:dyDescent="0.25">
      <c r="A79" s="20">
        <v>43332</v>
      </c>
      <c r="B79" s="77">
        <v>43357</v>
      </c>
      <c r="C79" s="16" t="s">
        <v>1621</v>
      </c>
      <c r="D79" s="34" t="s">
        <v>818</v>
      </c>
      <c r="E79" s="34" t="s">
        <v>819</v>
      </c>
      <c r="F79" s="36"/>
      <c r="G79" s="36">
        <v>0.95431106092943563</v>
      </c>
      <c r="H79" s="36"/>
      <c r="I79" s="36"/>
      <c r="J79" s="36"/>
      <c r="K79" s="36"/>
      <c r="L79" s="36"/>
      <c r="M79" s="36"/>
      <c r="N79" s="36"/>
      <c r="O79" s="36"/>
      <c r="P79" s="36">
        <v>1</v>
      </c>
      <c r="Q79" s="36"/>
      <c r="R79" s="36"/>
      <c r="S79" s="36"/>
      <c r="T79" s="36"/>
      <c r="U79" s="36"/>
      <c r="V79" s="36"/>
      <c r="W79" s="36"/>
      <c r="X79" s="36"/>
      <c r="Y79" s="93">
        <f>SUM(O79:P79)</f>
        <v>1</v>
      </c>
      <c r="Z79" s="93" t="str">
        <f>IF(OR(AND(Y79&gt;0,Y79&lt;=30),AND(O79&gt;0,O79&lt;=5),AND(P79&gt;0,P79&lt;=5)),"Yes","No")</f>
        <v>Yes</v>
      </c>
      <c r="AC79" s="46">
        <f t="shared" ref="AC79:AG79" si="117">A146</f>
        <v>43350</v>
      </c>
      <c r="AD79" s="46">
        <f t="shared" si="117"/>
        <v>43371</v>
      </c>
      <c r="AE79" s="93" t="str">
        <f t="shared" si="117"/>
        <v>NL2024bf22-REV4.7</v>
      </c>
      <c r="AF79" s="93" t="str">
        <f t="shared" si="117"/>
        <v>46999</v>
      </c>
      <c r="AG79" s="93" t="str">
        <f t="shared" si="117"/>
        <v>5275</v>
      </c>
      <c r="AH79" s="40">
        <f t="shared" si="105"/>
        <v>0</v>
      </c>
      <c r="AI79" s="39" t="e">
        <f t="shared" si="106"/>
        <v>#DIV/0!</v>
      </c>
      <c r="AJ79" s="12">
        <f t="shared" si="107"/>
        <v>358</v>
      </c>
      <c r="AK79" s="93">
        <f t="shared" ref="AK79:AN79" si="118">P146</f>
        <v>0</v>
      </c>
      <c r="AL79" s="93">
        <f t="shared" si="118"/>
        <v>0</v>
      </c>
      <c r="AM79" s="93">
        <f t="shared" si="118"/>
        <v>1</v>
      </c>
      <c r="AN79" s="93">
        <f t="shared" si="118"/>
        <v>0</v>
      </c>
    </row>
    <row r="80" spans="1:40" s="24" customFormat="1" x14ac:dyDescent="0.25">
      <c r="A80" s="20">
        <v>43332</v>
      </c>
      <c r="B80" s="77">
        <v>43357</v>
      </c>
      <c r="C80" s="16" t="s">
        <v>1641</v>
      </c>
      <c r="D80" s="34" t="s">
        <v>818</v>
      </c>
      <c r="E80" s="34" t="s">
        <v>819</v>
      </c>
      <c r="F80" s="36"/>
      <c r="G80" s="36">
        <v>0.95613087607232161</v>
      </c>
      <c r="H80" s="36"/>
      <c r="I80" s="36"/>
      <c r="J80" s="36"/>
      <c r="K80" s="36"/>
      <c r="L80" s="36"/>
      <c r="M80" s="36"/>
      <c r="N80" s="36"/>
      <c r="O80" s="36"/>
      <c r="P80" s="36">
        <v>1</v>
      </c>
      <c r="Q80" s="36"/>
      <c r="R80" s="36"/>
      <c r="S80" s="36"/>
      <c r="T80" s="36"/>
      <c r="U80" s="36"/>
      <c r="V80" s="36"/>
      <c r="W80" s="36"/>
      <c r="X80" s="36"/>
      <c r="Y80" s="79">
        <f>SUM(O80:P80)</f>
        <v>1</v>
      </c>
      <c r="Z80" s="79" t="str">
        <f>IF(OR(AND(Y80&gt;0,Y80&lt;=30),AND(O80&gt;0,O80&lt;=5),AND(P80&gt;0,P80&lt;=5)),"Yes","No")</f>
        <v>Yes</v>
      </c>
      <c r="AC80" s="46">
        <f t="shared" ref="AC80:AG80" si="119">A147</f>
        <v>43308</v>
      </c>
      <c r="AD80" s="46">
        <f t="shared" si="119"/>
        <v>43367</v>
      </c>
      <c r="AE80" s="93" t="str">
        <f t="shared" si="119"/>
        <v>ND2017cy29-REV3.2</v>
      </c>
      <c r="AF80" s="93" t="str">
        <f t="shared" si="119"/>
        <v>46677</v>
      </c>
      <c r="AG80" s="93" t="str">
        <f t="shared" si="119"/>
        <v>5807</v>
      </c>
      <c r="AH80" s="40">
        <f t="shared" si="105"/>
        <v>0</v>
      </c>
      <c r="AI80" s="39" t="e">
        <f t="shared" si="106"/>
        <v>#DIV/0!</v>
      </c>
      <c r="AJ80" s="12">
        <f t="shared" si="107"/>
        <v>358</v>
      </c>
      <c r="AK80" s="93">
        <f t="shared" ref="AK80:AN80" si="120">P147</f>
        <v>0</v>
      </c>
      <c r="AL80" s="93">
        <f t="shared" si="120"/>
        <v>0</v>
      </c>
      <c r="AM80" s="93">
        <f t="shared" si="120"/>
        <v>2</v>
      </c>
      <c r="AN80" s="93">
        <f t="shared" si="120"/>
        <v>0</v>
      </c>
    </row>
    <row r="81" spans="1:40" x14ac:dyDescent="0.25">
      <c r="A81" s="20">
        <v>43332</v>
      </c>
      <c r="B81" s="77">
        <v>43374</v>
      </c>
      <c r="C81" s="16" t="s">
        <v>1697</v>
      </c>
      <c r="D81" s="34" t="s">
        <v>808</v>
      </c>
      <c r="E81" s="34" t="s">
        <v>809</v>
      </c>
      <c r="F81" s="36"/>
      <c r="G81" s="36">
        <v>1.2757814059202535</v>
      </c>
      <c r="H81" s="36"/>
      <c r="I81" s="36"/>
      <c r="J81" s="36"/>
      <c r="K81" s="36"/>
      <c r="L81" s="36"/>
      <c r="M81" s="36"/>
      <c r="N81" s="36"/>
      <c r="O81" s="36"/>
      <c r="P81" s="36">
        <v>1</v>
      </c>
      <c r="Q81" s="36"/>
      <c r="R81" s="36"/>
      <c r="S81" s="36"/>
      <c r="T81" s="36"/>
      <c r="U81" s="36"/>
      <c r="V81" s="36"/>
      <c r="W81" s="36"/>
      <c r="X81" s="36"/>
      <c r="Y81" s="23">
        <f>SUM(O81:P81)</f>
        <v>1</v>
      </c>
      <c r="Z81" s="23" t="str">
        <f>IF(OR(AND(Y81&gt;0,Y81&lt;=30),AND(O81&gt;0,O81&lt;=5),AND(P81&gt;0,P81&lt;=5)),"Yes","No")</f>
        <v>Yes</v>
      </c>
      <c r="AC81" s="46">
        <f t="shared" ref="AC81:AG81" si="121">A148</f>
        <v>43308</v>
      </c>
      <c r="AD81" s="46">
        <f t="shared" si="121"/>
        <v>43367</v>
      </c>
      <c r="AE81" s="93" t="str">
        <f t="shared" si="121"/>
        <v>NL2020as22-REV3.5</v>
      </c>
      <c r="AF81" s="93" t="str">
        <f t="shared" si="121"/>
        <v>46644</v>
      </c>
      <c r="AG81" s="93" t="str">
        <f t="shared" si="121"/>
        <v>8739</v>
      </c>
      <c r="AH81" s="40">
        <f t="shared" si="105"/>
        <v>0</v>
      </c>
      <c r="AI81" s="39" t="e">
        <f t="shared" si="106"/>
        <v>#DIV/0!</v>
      </c>
      <c r="AJ81" s="12">
        <f t="shared" si="107"/>
        <v>358</v>
      </c>
      <c r="AK81" s="93">
        <f t="shared" ref="AK81:AN81" si="122">P148</f>
        <v>0</v>
      </c>
      <c r="AL81" s="93">
        <f t="shared" si="122"/>
        <v>0</v>
      </c>
      <c r="AM81" s="93">
        <f t="shared" si="122"/>
        <v>2</v>
      </c>
      <c r="AN81" s="93">
        <f t="shared" si="122"/>
        <v>0</v>
      </c>
    </row>
    <row r="82" spans="1:40" x14ac:dyDescent="0.25">
      <c r="A82" s="20">
        <v>43333</v>
      </c>
      <c r="B82" s="77">
        <v>43354</v>
      </c>
      <c r="C82" s="16" t="s">
        <v>1694</v>
      </c>
      <c r="D82" s="34" t="s">
        <v>817</v>
      </c>
      <c r="E82" s="34" t="s">
        <v>499</v>
      </c>
      <c r="F82" s="36"/>
      <c r="G82" s="36">
        <v>1.6146309855256327</v>
      </c>
      <c r="H82" s="36"/>
      <c r="I82" s="36"/>
      <c r="J82" s="36"/>
      <c r="K82" s="36"/>
      <c r="L82" s="36"/>
      <c r="M82" s="36"/>
      <c r="N82" s="36"/>
      <c r="O82" s="36"/>
      <c r="P82" s="36">
        <v>1</v>
      </c>
      <c r="Q82" s="36"/>
      <c r="R82" s="36"/>
      <c r="S82" s="36"/>
      <c r="T82" s="36"/>
      <c r="U82" s="36"/>
      <c r="V82" s="36"/>
      <c r="W82" s="36"/>
      <c r="X82" s="36"/>
      <c r="Y82" s="79">
        <f>SUM(O82:P82)</f>
        <v>1</v>
      </c>
      <c r="Z82" s="79" t="str">
        <f>IF(OR(AND(Y82&gt;0,Y82&lt;=30),AND(O82&gt;0,O82&lt;=5),AND(P82&gt;0,P82&lt;=5)),"Yes","No")</f>
        <v>Yes</v>
      </c>
      <c r="AC82" s="46">
        <f t="shared" ref="AC82:AG82" si="123">A149</f>
        <v>43335</v>
      </c>
      <c r="AD82" s="46">
        <f t="shared" si="123"/>
        <v>43368</v>
      </c>
      <c r="AE82" s="93" t="str">
        <f t="shared" si="123"/>
        <v>NB2037bf34 Rev1.4</v>
      </c>
      <c r="AF82" s="93" t="str">
        <f t="shared" si="123"/>
        <v>46884</v>
      </c>
      <c r="AG82" s="93" t="str">
        <f t="shared" si="123"/>
        <v>5060</v>
      </c>
      <c r="AH82" s="40">
        <f t="shared" si="105"/>
        <v>0</v>
      </c>
      <c r="AI82" s="39" t="e">
        <f t="shared" si="106"/>
        <v>#DIV/0!</v>
      </c>
      <c r="AJ82" s="12">
        <f t="shared" si="107"/>
        <v>358</v>
      </c>
      <c r="AK82" s="93">
        <f t="shared" ref="AK82:AN82" si="124">P149</f>
        <v>0</v>
      </c>
      <c r="AL82" s="93">
        <f t="shared" si="124"/>
        <v>0</v>
      </c>
      <c r="AM82" s="93">
        <f t="shared" si="124"/>
        <v>2</v>
      </c>
      <c r="AN82" s="93">
        <f t="shared" si="124"/>
        <v>0</v>
      </c>
    </row>
    <row r="83" spans="1:40" s="24" customFormat="1" x14ac:dyDescent="0.25">
      <c r="A83" s="20">
        <v>43297</v>
      </c>
      <c r="B83" s="77">
        <v>43364</v>
      </c>
      <c r="C83" s="16" t="s">
        <v>1761</v>
      </c>
      <c r="D83" s="34" t="s">
        <v>434</v>
      </c>
      <c r="E83" s="34" t="s">
        <v>51</v>
      </c>
      <c r="F83" s="36"/>
      <c r="G83" s="36">
        <v>2.0396488121466656</v>
      </c>
      <c r="H83" s="36"/>
      <c r="I83" s="36"/>
      <c r="J83" s="36"/>
      <c r="K83" s="36"/>
      <c r="L83" s="36"/>
      <c r="M83" s="36"/>
      <c r="N83" s="36"/>
      <c r="O83" s="36"/>
      <c r="P83" s="36">
        <v>2</v>
      </c>
      <c r="Q83" s="36"/>
      <c r="R83" s="36"/>
      <c r="S83" s="36"/>
      <c r="T83" s="36"/>
      <c r="U83" s="36"/>
      <c r="V83" s="36"/>
      <c r="W83" s="36"/>
      <c r="X83" s="36"/>
      <c r="Y83" s="23">
        <f>SUM(O83:P83)</f>
        <v>2</v>
      </c>
      <c r="Z83" s="23" t="str">
        <f>IF(OR(AND(Y83&gt;0,Y83&lt;=30),AND(O83&gt;0,O83&lt;=5),AND(P83&gt;0,P83&lt;=5)),"Yes","No")</f>
        <v>Yes</v>
      </c>
      <c r="AC83" s="46">
        <f t="shared" ref="AC83:AG83" si="125">A150</f>
        <v>43341</v>
      </c>
      <c r="AD83" s="46">
        <f t="shared" si="125"/>
        <v>43370</v>
      </c>
      <c r="AE83" s="93" t="str">
        <f t="shared" si="125"/>
        <v>NL2044bf22-REV5.3</v>
      </c>
      <c r="AF83" s="93" t="str">
        <f t="shared" si="125"/>
        <v>46929</v>
      </c>
      <c r="AG83" s="93" t="str">
        <f t="shared" si="125"/>
        <v>9645</v>
      </c>
      <c r="AH83" s="40">
        <f t="shared" si="105"/>
        <v>0</v>
      </c>
      <c r="AI83" s="39" t="e">
        <f t="shared" si="106"/>
        <v>#DIV/0!</v>
      </c>
      <c r="AJ83" s="12">
        <f t="shared" si="107"/>
        <v>358</v>
      </c>
      <c r="AK83" s="93">
        <f t="shared" ref="AK83:AN83" si="126">P150</f>
        <v>0</v>
      </c>
      <c r="AL83" s="93">
        <f t="shared" si="126"/>
        <v>0</v>
      </c>
      <c r="AM83" s="93">
        <f t="shared" si="126"/>
        <v>2</v>
      </c>
      <c r="AN83" s="93">
        <f t="shared" si="126"/>
        <v>0</v>
      </c>
    </row>
    <row r="84" spans="1:40" s="24" customFormat="1" x14ac:dyDescent="0.25">
      <c r="A84" s="20">
        <v>43308</v>
      </c>
      <c r="B84" s="77">
        <v>43355</v>
      </c>
      <c r="C84" s="16" t="s">
        <v>1730</v>
      </c>
      <c r="D84" s="34" t="s">
        <v>487</v>
      </c>
      <c r="E84" s="34" t="s">
        <v>488</v>
      </c>
      <c r="F84" s="36"/>
      <c r="G84" s="36">
        <v>3.2245304516797617</v>
      </c>
      <c r="H84" s="36"/>
      <c r="I84" s="36"/>
      <c r="J84" s="36"/>
      <c r="K84" s="36"/>
      <c r="L84" s="36"/>
      <c r="M84" s="36"/>
      <c r="N84" s="36"/>
      <c r="O84" s="36"/>
      <c r="P84" s="36">
        <v>2</v>
      </c>
      <c r="Q84" s="36"/>
      <c r="R84" s="36"/>
      <c r="S84" s="36"/>
      <c r="T84" s="36"/>
      <c r="U84" s="36"/>
      <c r="V84" s="36"/>
      <c r="W84" s="36"/>
      <c r="X84" s="36"/>
      <c r="Y84" s="23">
        <f>SUM(O84:P84)</f>
        <v>2</v>
      </c>
      <c r="Z84" s="23" t="str">
        <f>IF(OR(AND(Y84&gt;0,Y84&lt;=30),AND(O84&gt;0,O84&lt;=5),AND(P84&gt;0,P84&lt;=5)),"Yes","No")</f>
        <v>Yes</v>
      </c>
      <c r="AC84" s="46">
        <f t="shared" ref="AC84:AG84" si="127">A151</f>
        <v>43348</v>
      </c>
      <c r="AD84" s="46">
        <f t="shared" si="127"/>
        <v>43371</v>
      </c>
      <c r="AE84" s="93" t="str">
        <f t="shared" si="127"/>
        <v>NC2040bf34 REV1.8</v>
      </c>
      <c r="AF84" s="93" t="str">
        <f t="shared" si="127"/>
        <v>46952</v>
      </c>
      <c r="AG84" s="93" t="str">
        <f t="shared" si="127"/>
        <v>8677</v>
      </c>
      <c r="AH84" s="40">
        <f t="shared" si="105"/>
        <v>0</v>
      </c>
      <c r="AI84" s="39" t="e">
        <f t="shared" si="106"/>
        <v>#DIV/0!</v>
      </c>
      <c r="AJ84" s="12">
        <f t="shared" si="107"/>
        <v>358</v>
      </c>
      <c r="AK84" s="93">
        <f t="shared" ref="AK84:AN84" si="128">P151</f>
        <v>0</v>
      </c>
      <c r="AL84" s="93">
        <f t="shared" si="128"/>
        <v>0</v>
      </c>
      <c r="AM84" s="93">
        <f t="shared" si="128"/>
        <v>2</v>
      </c>
      <c r="AN84" s="93">
        <f t="shared" si="128"/>
        <v>0</v>
      </c>
    </row>
    <row r="85" spans="1:40" s="24" customFormat="1" x14ac:dyDescent="0.25">
      <c r="A85" s="20">
        <v>43335</v>
      </c>
      <c r="B85" s="77">
        <v>43448</v>
      </c>
      <c r="C85" s="16" t="s">
        <v>1641</v>
      </c>
      <c r="D85" s="34" t="s">
        <v>1111</v>
      </c>
      <c r="E85" s="34" t="s">
        <v>1112</v>
      </c>
      <c r="F85" s="36"/>
      <c r="G85" s="36">
        <v>1.1668654696185243</v>
      </c>
      <c r="H85" s="36"/>
      <c r="I85" s="36"/>
      <c r="J85" s="36"/>
      <c r="K85" s="36"/>
      <c r="L85" s="36"/>
      <c r="M85" s="36"/>
      <c r="N85" s="36"/>
      <c r="O85" s="36"/>
      <c r="P85" s="36">
        <v>2</v>
      </c>
      <c r="Q85" s="36"/>
      <c r="R85" s="36"/>
      <c r="S85" s="36"/>
      <c r="T85" s="36"/>
      <c r="U85" s="36"/>
      <c r="V85" s="36"/>
      <c r="W85" s="36"/>
      <c r="X85" s="36"/>
      <c r="Y85" s="79">
        <f>SUM(O85:P85)</f>
        <v>2</v>
      </c>
      <c r="Z85" s="79" t="str">
        <f>IF(OR(AND(Y85&gt;0,Y85&lt;=30),AND(O85&gt;0,O85&lt;=5),AND(P85&gt;0,P85&lt;=5)),"Yes","No")</f>
        <v>Yes</v>
      </c>
      <c r="AC85" s="46">
        <f t="shared" ref="AC85:AG85" si="129">A152</f>
        <v>43348</v>
      </c>
      <c r="AD85" s="46">
        <f t="shared" si="129"/>
        <v>43371</v>
      </c>
      <c r="AE85" s="93" t="str">
        <f t="shared" si="129"/>
        <v>NF3040bf25 REV1.0</v>
      </c>
      <c r="AF85" s="93" t="str">
        <f t="shared" si="129"/>
        <v>46940</v>
      </c>
      <c r="AG85" s="93" t="str">
        <f t="shared" si="129"/>
        <v>8535</v>
      </c>
      <c r="AH85" s="40">
        <f t="shared" si="105"/>
        <v>0</v>
      </c>
      <c r="AI85" s="39" t="e">
        <f t="shared" si="106"/>
        <v>#DIV/0!</v>
      </c>
      <c r="AJ85" s="12">
        <f t="shared" si="107"/>
        <v>358</v>
      </c>
      <c r="AK85" s="93">
        <f t="shared" ref="AK85:AN85" si="130">P152</f>
        <v>0</v>
      </c>
      <c r="AL85" s="93">
        <f t="shared" si="130"/>
        <v>0</v>
      </c>
      <c r="AM85" s="93">
        <f t="shared" si="130"/>
        <v>2</v>
      </c>
      <c r="AN85" s="93">
        <f t="shared" si="130"/>
        <v>0</v>
      </c>
    </row>
    <row r="86" spans="1:40" s="24" customFormat="1" x14ac:dyDescent="0.25">
      <c r="A86" s="20">
        <v>43336</v>
      </c>
      <c r="B86" s="77">
        <v>43357</v>
      </c>
      <c r="C86" s="16" t="s">
        <v>1633</v>
      </c>
      <c r="D86" s="34" t="s">
        <v>1116</v>
      </c>
      <c r="E86" s="34" t="s">
        <v>1103</v>
      </c>
      <c r="F86" s="36"/>
      <c r="G86" s="36">
        <v>2.882587186331476</v>
      </c>
      <c r="H86" s="36"/>
      <c r="I86" s="36"/>
      <c r="J86" s="36"/>
      <c r="K86" s="36"/>
      <c r="L86" s="36"/>
      <c r="M86" s="36"/>
      <c r="N86" s="36"/>
      <c r="O86" s="36"/>
      <c r="P86" s="36">
        <v>3</v>
      </c>
      <c r="Q86" s="36"/>
      <c r="R86" s="36"/>
      <c r="S86" s="36"/>
      <c r="T86" s="36"/>
      <c r="U86" s="36"/>
      <c r="V86" s="36"/>
      <c r="W86" s="36"/>
      <c r="X86" s="36"/>
      <c r="Y86" s="93">
        <f>SUM(O86:P86)</f>
        <v>3</v>
      </c>
      <c r="Z86" s="93" t="str">
        <f>IF(OR(AND(Y86&gt;0,Y86&lt;=30),AND(O86&gt;0,O86&lt;=5),AND(P86&gt;0,P86&lt;=5)),"Yes","No")</f>
        <v>Yes</v>
      </c>
      <c r="AC86" s="46">
        <f t="shared" ref="AC86:AG86" si="131">A153</f>
        <v>43348</v>
      </c>
      <c r="AD86" s="46">
        <f t="shared" si="131"/>
        <v>43371</v>
      </c>
      <c r="AE86" s="93" t="str">
        <f t="shared" si="131"/>
        <v>NL2024bf22-REV4.6</v>
      </c>
      <c r="AF86" s="93" t="str">
        <f t="shared" si="131"/>
        <v>46966</v>
      </c>
      <c r="AG86" s="93" t="str">
        <f t="shared" si="131"/>
        <v>4755</v>
      </c>
      <c r="AH86" s="40">
        <f t="shared" si="105"/>
        <v>0</v>
      </c>
      <c r="AI86" s="39" t="e">
        <f t="shared" si="106"/>
        <v>#DIV/0!</v>
      </c>
      <c r="AJ86" s="12">
        <f t="shared" si="107"/>
        <v>358</v>
      </c>
      <c r="AK86" s="93">
        <f t="shared" ref="AK86:AN86" si="132">P153</f>
        <v>0</v>
      </c>
      <c r="AL86" s="93">
        <f t="shared" si="132"/>
        <v>0</v>
      </c>
      <c r="AM86" s="93">
        <f t="shared" si="132"/>
        <v>2</v>
      </c>
      <c r="AN86" s="93">
        <f t="shared" si="132"/>
        <v>0</v>
      </c>
    </row>
    <row r="87" spans="1:40" s="24" customFormat="1" x14ac:dyDescent="0.25">
      <c r="A87" s="20">
        <v>43325</v>
      </c>
      <c r="B87" s="77">
        <v>43353</v>
      </c>
      <c r="C87" s="16" t="s">
        <v>1682</v>
      </c>
      <c r="D87" s="34" t="s">
        <v>760</v>
      </c>
      <c r="E87" s="34" t="s">
        <v>93</v>
      </c>
      <c r="F87" s="36"/>
      <c r="G87" s="36">
        <v>12.746713186830927</v>
      </c>
      <c r="H87" s="36"/>
      <c r="I87" s="36"/>
      <c r="J87" s="36"/>
      <c r="K87" s="36"/>
      <c r="L87" s="36"/>
      <c r="M87" s="36"/>
      <c r="N87" s="36"/>
      <c r="O87" s="36"/>
      <c r="P87" s="36">
        <v>12</v>
      </c>
      <c r="Q87" s="36"/>
      <c r="R87" s="36"/>
      <c r="S87" s="36"/>
      <c r="T87" s="36"/>
      <c r="U87" s="36"/>
      <c r="V87" s="36"/>
      <c r="W87" s="36"/>
      <c r="X87" s="36"/>
      <c r="Y87" s="93">
        <f>SUM(O87:P87)</f>
        <v>12</v>
      </c>
      <c r="Z87" s="93" t="str">
        <f>IF(OR(AND(Y87&gt;0,Y87&lt;=30),AND(O87&gt;0,O87&lt;=5),AND(P87&gt;0,P87&lt;=5)),"Yes","No")</f>
        <v>Yes</v>
      </c>
      <c r="AC87" s="46">
        <f t="shared" ref="AC87:AG87" si="133">A154</f>
        <v>43349</v>
      </c>
      <c r="AD87" s="46">
        <f t="shared" si="133"/>
        <v>43367</v>
      </c>
      <c r="AE87" s="93" t="str">
        <f t="shared" si="133"/>
        <v>ND2017cy29-REV3.2</v>
      </c>
      <c r="AF87" s="93" t="str">
        <f t="shared" si="133"/>
        <v>46975</v>
      </c>
      <c r="AG87" s="93" t="str">
        <f t="shared" si="133"/>
        <v>9653</v>
      </c>
      <c r="AH87" s="40">
        <f t="shared" si="105"/>
        <v>0</v>
      </c>
      <c r="AI87" s="39" t="e">
        <f t="shared" si="106"/>
        <v>#DIV/0!</v>
      </c>
      <c r="AJ87" s="12">
        <f t="shared" si="107"/>
        <v>358</v>
      </c>
      <c r="AK87" s="93">
        <f t="shared" ref="AK87:AN87" si="134">P154</f>
        <v>0</v>
      </c>
      <c r="AL87" s="93">
        <f t="shared" si="134"/>
        <v>0</v>
      </c>
      <c r="AM87" s="93">
        <f t="shared" si="134"/>
        <v>2</v>
      </c>
      <c r="AN87" s="93">
        <f t="shared" si="134"/>
        <v>0</v>
      </c>
    </row>
    <row r="88" spans="1:40" s="24" customFormat="1" x14ac:dyDescent="0.25">
      <c r="A88" s="20">
        <v>43348</v>
      </c>
      <c r="B88" s="77">
        <v>43355</v>
      </c>
      <c r="C88" s="16" t="s">
        <v>1576</v>
      </c>
      <c r="D88" s="34" t="s">
        <v>1225</v>
      </c>
      <c r="E88" s="34" t="s">
        <v>14</v>
      </c>
      <c r="F88" s="36"/>
      <c r="G88" s="36">
        <v>21.580095890399733</v>
      </c>
      <c r="H88" s="36"/>
      <c r="I88" s="36"/>
      <c r="J88" s="36"/>
      <c r="K88" s="36"/>
      <c r="L88" s="36"/>
      <c r="M88" s="36"/>
      <c r="N88" s="36"/>
      <c r="O88" s="36"/>
      <c r="P88" s="36">
        <v>18</v>
      </c>
      <c r="Q88" s="36"/>
      <c r="R88" s="36"/>
      <c r="S88" s="36"/>
      <c r="T88" s="36"/>
      <c r="U88" s="36"/>
      <c r="V88" s="36"/>
      <c r="W88" s="36"/>
      <c r="X88" s="36"/>
      <c r="Y88" s="23">
        <f>SUM(O88:P88)</f>
        <v>18</v>
      </c>
      <c r="Z88" s="23" t="str">
        <f>IF(OR(AND(Y88&gt;0,Y88&lt;=30),AND(O88&gt;0,O88&lt;=5),AND(P88&gt;0,P88&lt;=5)),"Yes","No")</f>
        <v>Yes</v>
      </c>
      <c r="AC88" s="46">
        <f t="shared" ref="AC88:AG88" si="135">A155</f>
        <v>43350</v>
      </c>
      <c r="AD88" s="46">
        <f t="shared" si="135"/>
        <v>43371</v>
      </c>
      <c r="AE88" s="93" t="str">
        <f t="shared" si="135"/>
        <v>NL2024bf22-REV4.6</v>
      </c>
      <c r="AF88" s="93" t="str">
        <f t="shared" si="135"/>
        <v>46992</v>
      </c>
      <c r="AG88" s="93" t="str">
        <f t="shared" si="135"/>
        <v>9386</v>
      </c>
      <c r="AH88" s="40">
        <f t="shared" si="105"/>
        <v>0</v>
      </c>
      <c r="AI88" s="39" t="e">
        <f t="shared" si="106"/>
        <v>#DIV/0!</v>
      </c>
      <c r="AJ88" s="12">
        <f t="shared" si="107"/>
        <v>358</v>
      </c>
      <c r="AK88" s="93">
        <f t="shared" ref="AK88:AN88" si="136">P155</f>
        <v>0</v>
      </c>
      <c r="AL88" s="93">
        <f t="shared" si="136"/>
        <v>0</v>
      </c>
      <c r="AM88" s="93">
        <f t="shared" si="136"/>
        <v>2</v>
      </c>
      <c r="AN88" s="93">
        <f t="shared" si="136"/>
        <v>0</v>
      </c>
    </row>
    <row r="89" spans="1:40" x14ac:dyDescent="0.25">
      <c r="A89" s="20">
        <v>43348</v>
      </c>
      <c r="B89" s="77">
        <v>43355</v>
      </c>
      <c r="C89" s="16" t="s">
        <v>1578</v>
      </c>
      <c r="D89" s="34" t="s">
        <v>1225</v>
      </c>
      <c r="E89" s="34" t="s">
        <v>14</v>
      </c>
      <c r="F89" s="36"/>
      <c r="G89" s="36">
        <v>33.534643545532369</v>
      </c>
      <c r="H89" s="36"/>
      <c r="I89" s="36"/>
      <c r="J89" s="36"/>
      <c r="K89" s="36"/>
      <c r="L89" s="36"/>
      <c r="M89" s="36"/>
      <c r="N89" s="36"/>
      <c r="O89" s="36"/>
      <c r="P89" s="36">
        <v>18</v>
      </c>
      <c r="Q89" s="36"/>
      <c r="R89" s="36"/>
      <c r="S89" s="36"/>
      <c r="T89" s="36"/>
      <c r="U89" s="36"/>
      <c r="V89" s="36"/>
      <c r="W89" s="36"/>
      <c r="X89" s="36"/>
      <c r="Y89" s="23">
        <f>SUM(O89:P89)</f>
        <v>18</v>
      </c>
      <c r="Z89" s="23" t="str">
        <f>IF(OR(AND(Y89&gt;0,Y89&lt;=30),AND(O89&gt;0,O89&lt;=5),AND(P89&gt;0,P89&lt;=5)),"Yes","No")</f>
        <v>Yes</v>
      </c>
      <c r="AC89" s="46">
        <f t="shared" ref="AC89:AG89" si="137">A156</f>
        <v>43350</v>
      </c>
      <c r="AD89" s="46">
        <f t="shared" si="137"/>
        <v>43371</v>
      </c>
      <c r="AE89" s="93" t="str">
        <f t="shared" si="137"/>
        <v>NL2044bf22-REV5.3</v>
      </c>
      <c r="AF89" s="93" t="str">
        <f t="shared" si="137"/>
        <v>46991</v>
      </c>
      <c r="AG89" s="93" t="str">
        <f t="shared" si="137"/>
        <v>9660</v>
      </c>
      <c r="AH89" s="40">
        <f t="shared" si="105"/>
        <v>0</v>
      </c>
      <c r="AI89" s="39" t="e">
        <f t="shared" si="106"/>
        <v>#DIV/0!</v>
      </c>
      <c r="AJ89" s="12">
        <f t="shared" si="107"/>
        <v>358</v>
      </c>
      <c r="AK89" s="93">
        <f t="shared" ref="AK89:AN89" si="138">P156</f>
        <v>0</v>
      </c>
      <c r="AL89" s="93">
        <f t="shared" si="138"/>
        <v>0</v>
      </c>
      <c r="AM89" s="93">
        <f t="shared" si="138"/>
        <v>2</v>
      </c>
      <c r="AN89" s="93">
        <f t="shared" si="138"/>
        <v>0</v>
      </c>
    </row>
    <row r="90" spans="1:40" s="24" customFormat="1" x14ac:dyDescent="0.25">
      <c r="A90" s="20">
        <v>43328</v>
      </c>
      <c r="B90" s="77">
        <v>43553</v>
      </c>
      <c r="C90" s="16" t="s">
        <v>1577</v>
      </c>
      <c r="D90" s="34" t="s">
        <v>796</v>
      </c>
      <c r="E90" s="34" t="s">
        <v>1223</v>
      </c>
      <c r="F90" s="36"/>
      <c r="G90" s="36">
        <v>64.789058717028539</v>
      </c>
      <c r="H90" s="36">
        <v>64.789058717028539</v>
      </c>
      <c r="I90" s="36">
        <v>64.789058717028539</v>
      </c>
      <c r="J90" s="36">
        <v>64.789058717028539</v>
      </c>
      <c r="K90" s="36">
        <v>64.789058717028539</v>
      </c>
      <c r="L90" s="36">
        <v>64.789058717028539</v>
      </c>
      <c r="M90" s="36">
        <v>64.789058717028539</v>
      </c>
      <c r="N90" s="36">
        <v>64.789058717028539</v>
      </c>
      <c r="O90" s="36"/>
      <c r="P90" s="36">
        <v>40</v>
      </c>
      <c r="Q90" s="36">
        <v>40</v>
      </c>
      <c r="R90" s="36">
        <v>40</v>
      </c>
      <c r="S90" s="36">
        <v>40</v>
      </c>
      <c r="T90" s="36">
        <v>40</v>
      </c>
      <c r="U90" s="36">
        <v>40</v>
      </c>
      <c r="V90" s="36">
        <v>40</v>
      </c>
      <c r="W90" s="36">
        <v>40</v>
      </c>
      <c r="X90" s="36"/>
      <c r="Y90" s="93">
        <f>SUM(O90:P90)</f>
        <v>40</v>
      </c>
      <c r="Z90" s="93" t="str">
        <f>IF(OR(AND(Y90&gt;0,Y90&lt;=30),AND(O90&gt;0,O90&lt;=5),AND(P90&gt;0,P90&lt;=5)),"Yes","No")</f>
        <v>No</v>
      </c>
      <c r="AC90" s="46">
        <f t="shared" ref="AC90:AG90" si="139">A157</f>
        <v>43299</v>
      </c>
      <c r="AD90" s="46">
        <f t="shared" si="139"/>
        <v>43369</v>
      </c>
      <c r="AE90" s="93" t="str">
        <f t="shared" si="139"/>
        <v>NL2050bf22-REV5.2</v>
      </c>
      <c r="AF90" s="93" t="str">
        <f t="shared" si="139"/>
        <v>46581</v>
      </c>
      <c r="AG90" s="93" t="str">
        <f t="shared" si="139"/>
        <v>4363</v>
      </c>
      <c r="AH90" s="40">
        <f t="shared" si="105"/>
        <v>0</v>
      </c>
      <c r="AI90" s="39" t="e">
        <f t="shared" si="106"/>
        <v>#DIV/0!</v>
      </c>
      <c r="AJ90" s="12">
        <f t="shared" si="107"/>
        <v>358</v>
      </c>
      <c r="AK90" s="93">
        <f t="shared" ref="AK90:AN90" si="140">P157</f>
        <v>0</v>
      </c>
      <c r="AL90" s="93">
        <f t="shared" si="140"/>
        <v>0</v>
      </c>
      <c r="AM90" s="93">
        <f t="shared" si="140"/>
        <v>3</v>
      </c>
      <c r="AN90" s="93">
        <f t="shared" si="140"/>
        <v>0</v>
      </c>
    </row>
    <row r="91" spans="1:40" s="24" customFormat="1" x14ac:dyDescent="0.25">
      <c r="A91" s="20">
        <v>43278</v>
      </c>
      <c r="B91" s="77">
        <v>43371</v>
      </c>
      <c r="C91" s="16" t="s">
        <v>1584</v>
      </c>
      <c r="D91" s="34" t="s">
        <v>362</v>
      </c>
      <c r="E91" s="34" t="s">
        <v>254</v>
      </c>
      <c r="F91" s="36"/>
      <c r="G91" s="36">
        <v>27.897766140442886</v>
      </c>
      <c r="H91" s="36"/>
      <c r="I91" s="36">
        <v>32.361408722913751</v>
      </c>
      <c r="J91" s="36"/>
      <c r="K91" s="36"/>
      <c r="L91" s="36"/>
      <c r="M91" s="36"/>
      <c r="N91" s="36"/>
      <c r="O91" s="36"/>
      <c r="P91" s="36">
        <v>50</v>
      </c>
      <c r="Q91" s="36"/>
      <c r="R91" s="36">
        <v>58</v>
      </c>
      <c r="S91" s="36"/>
      <c r="T91" s="36"/>
      <c r="U91" s="36"/>
      <c r="V91" s="36"/>
      <c r="W91" s="36"/>
      <c r="X91" s="36"/>
      <c r="Y91" s="93">
        <f>SUM(O91:P91)</f>
        <v>50</v>
      </c>
      <c r="Z91" s="93" t="str">
        <f>IF(OR(AND(Y91&gt;0,Y91&lt;=30),AND(O91&gt;0,O91&lt;=5),AND(P91&gt;0,P91&lt;=5)),"Yes","No")</f>
        <v>No</v>
      </c>
      <c r="AC91" s="46">
        <f t="shared" ref="AC91:AG91" si="141">A158</f>
        <v>43271</v>
      </c>
      <c r="AD91" s="46">
        <f t="shared" si="141"/>
        <v>43376</v>
      </c>
      <c r="AE91" s="93" t="str">
        <f t="shared" si="141"/>
        <v>ND2053bj34 Rev1.0</v>
      </c>
      <c r="AF91" s="93" t="str">
        <f t="shared" si="141"/>
        <v>46342</v>
      </c>
      <c r="AG91" s="93" t="str">
        <f t="shared" si="141"/>
        <v>4184</v>
      </c>
      <c r="AH91" s="40">
        <f t="shared" si="105"/>
        <v>0</v>
      </c>
      <c r="AI91" s="39" t="e">
        <f t="shared" si="106"/>
        <v>#DIV/0!</v>
      </c>
      <c r="AJ91" s="12">
        <f t="shared" si="107"/>
        <v>358</v>
      </c>
      <c r="AK91" s="93">
        <f t="shared" ref="AK91:AN91" si="142">P158</f>
        <v>0</v>
      </c>
      <c r="AL91" s="93">
        <f t="shared" si="142"/>
        <v>0</v>
      </c>
      <c r="AM91" s="93">
        <f t="shared" si="142"/>
        <v>4</v>
      </c>
      <c r="AN91" s="93">
        <f t="shared" si="142"/>
        <v>24</v>
      </c>
    </row>
    <row r="92" spans="1:40" s="24" customFormat="1" x14ac:dyDescent="0.25">
      <c r="A92" s="20">
        <v>43266</v>
      </c>
      <c r="B92" s="77">
        <v>43350</v>
      </c>
      <c r="C92" s="16" t="s">
        <v>1683</v>
      </c>
      <c r="D92" s="34" t="s">
        <v>302</v>
      </c>
      <c r="E92" s="34" t="s">
        <v>55</v>
      </c>
      <c r="F92" s="36"/>
      <c r="G92" s="36">
        <v>60.281376608099833</v>
      </c>
      <c r="H92" s="36"/>
      <c r="I92" s="36"/>
      <c r="J92" s="36"/>
      <c r="K92" s="36"/>
      <c r="L92" s="36"/>
      <c r="M92" s="36"/>
      <c r="N92" s="36"/>
      <c r="O92" s="36"/>
      <c r="P92" s="36">
        <v>50</v>
      </c>
      <c r="Q92" s="36"/>
      <c r="R92" s="36"/>
      <c r="S92" s="36"/>
      <c r="T92" s="36"/>
      <c r="U92" s="36"/>
      <c r="V92" s="36"/>
      <c r="W92" s="36"/>
      <c r="X92" s="36"/>
      <c r="Y92" s="93">
        <f>SUM(O92:P92)</f>
        <v>50</v>
      </c>
      <c r="Z92" s="93" t="str">
        <f>IF(OR(AND(Y92&gt;0,Y92&lt;=30),AND(O92&gt;0,O92&lt;=5),AND(P92&gt;0,P92&lt;=5)),"Yes","No")</f>
        <v>No</v>
      </c>
      <c r="AC92" s="46">
        <f t="shared" ref="AC92:AG92" si="143">A159</f>
        <v>43308</v>
      </c>
      <c r="AD92" s="46">
        <f t="shared" si="143"/>
        <v>43369</v>
      </c>
      <c r="AE92" s="93" t="str">
        <f t="shared" si="143"/>
        <v>NL2024bf22-REV4.7</v>
      </c>
      <c r="AF92" s="93" t="str">
        <f t="shared" si="143"/>
        <v>46666</v>
      </c>
      <c r="AG92" s="93" t="str">
        <f t="shared" si="143"/>
        <v>7857</v>
      </c>
      <c r="AH92" s="40">
        <f t="shared" si="105"/>
        <v>0</v>
      </c>
      <c r="AI92" s="39" t="e">
        <f t="shared" si="106"/>
        <v>#DIV/0!</v>
      </c>
      <c r="AJ92" s="12">
        <f t="shared" si="107"/>
        <v>358</v>
      </c>
      <c r="AK92" s="93">
        <f t="shared" ref="AK92:AN92" si="144">P159</f>
        <v>0</v>
      </c>
      <c r="AL92" s="93">
        <f t="shared" si="144"/>
        <v>0</v>
      </c>
      <c r="AM92" s="93">
        <f t="shared" si="144"/>
        <v>4</v>
      </c>
      <c r="AN92" s="93">
        <f t="shared" si="144"/>
        <v>0</v>
      </c>
    </row>
    <row r="93" spans="1:40" x14ac:dyDescent="0.25">
      <c r="A93" s="20">
        <v>43251</v>
      </c>
      <c r="B93" s="77">
        <v>43363</v>
      </c>
      <c r="C93" s="16" t="s">
        <v>1664</v>
      </c>
      <c r="D93" s="34" t="s">
        <v>259</v>
      </c>
      <c r="E93" s="34" t="s">
        <v>37</v>
      </c>
      <c r="F93" s="36"/>
      <c r="G93" s="36">
        <v>78.255690774385187</v>
      </c>
      <c r="H93" s="36"/>
      <c r="I93" s="36"/>
      <c r="J93" s="36"/>
      <c r="K93" s="36"/>
      <c r="L93" s="36"/>
      <c r="M93" s="36"/>
      <c r="N93" s="36"/>
      <c r="O93" s="36"/>
      <c r="P93" s="36">
        <v>72</v>
      </c>
      <c r="Q93" s="36"/>
      <c r="R93" s="36"/>
      <c r="S93" s="36"/>
      <c r="T93" s="36"/>
      <c r="U93" s="36"/>
      <c r="V93" s="36"/>
      <c r="W93" s="36"/>
      <c r="X93" s="36"/>
      <c r="Y93" s="23">
        <f>SUM(O93:P93)</f>
        <v>72</v>
      </c>
      <c r="Z93" s="23" t="str">
        <f>IF(OR(AND(Y93&gt;0,Y93&lt;=30),AND(O93&gt;0,O93&lt;=5),AND(P93&gt;0,P93&lt;=5)),"Yes","No")</f>
        <v>No</v>
      </c>
      <c r="AC93" s="46">
        <f t="shared" ref="AC93:AG93" si="145">A160</f>
        <v>43341</v>
      </c>
      <c r="AD93" s="46">
        <f t="shared" si="145"/>
        <v>43371</v>
      </c>
      <c r="AE93" s="93" t="str">
        <f t="shared" si="145"/>
        <v>Ni2040as29 REV2.2</v>
      </c>
      <c r="AF93" s="93" t="str">
        <f t="shared" si="145"/>
        <v>46927</v>
      </c>
      <c r="AG93" s="93" t="str">
        <f t="shared" si="145"/>
        <v>2106</v>
      </c>
      <c r="AH93" s="40">
        <f t="shared" si="105"/>
        <v>0</v>
      </c>
      <c r="AI93" s="39" t="e">
        <f t="shared" si="106"/>
        <v>#DIV/0!</v>
      </c>
      <c r="AJ93" s="12">
        <f t="shared" si="107"/>
        <v>358</v>
      </c>
      <c r="AK93" s="93">
        <f t="shared" ref="AK93:AN93" si="146">P160</f>
        <v>0</v>
      </c>
      <c r="AL93" s="93">
        <f t="shared" si="146"/>
        <v>0</v>
      </c>
      <c r="AM93" s="93">
        <f t="shared" si="146"/>
        <v>4</v>
      </c>
      <c r="AN93" s="93">
        <f t="shared" si="146"/>
        <v>0</v>
      </c>
    </row>
    <row r="94" spans="1:40" s="24" customFormat="1" x14ac:dyDescent="0.25">
      <c r="A94" s="20">
        <v>43234</v>
      </c>
      <c r="B94" s="77">
        <v>43440</v>
      </c>
      <c r="C94" s="16" t="s">
        <v>1693</v>
      </c>
      <c r="D94" s="34" t="s">
        <v>165</v>
      </c>
      <c r="E94" s="34" t="s">
        <v>47</v>
      </c>
      <c r="F94" s="36"/>
      <c r="G94" s="36">
        <v>117.26888780757596</v>
      </c>
      <c r="H94" s="36"/>
      <c r="I94" s="36"/>
      <c r="J94" s="36"/>
      <c r="K94" s="36"/>
      <c r="L94" s="36"/>
      <c r="M94" s="36"/>
      <c r="N94" s="36"/>
      <c r="O94" s="36"/>
      <c r="P94" s="36">
        <v>100</v>
      </c>
      <c r="Q94" s="36"/>
      <c r="R94" s="36"/>
      <c r="S94" s="36"/>
      <c r="T94" s="36"/>
      <c r="U94" s="36"/>
      <c r="V94" s="36"/>
      <c r="W94" s="36"/>
      <c r="X94" s="36"/>
      <c r="Y94" s="79">
        <f>SUM(O94:P94)</f>
        <v>100</v>
      </c>
      <c r="Z94" s="79" t="str">
        <f>IF(OR(AND(Y94&gt;0,Y94&lt;=30),AND(O94&gt;0,O94&lt;=5),AND(P94&gt;0,P94&lt;=5)),"Yes","No")</f>
        <v>No</v>
      </c>
      <c r="AC94" s="46">
        <f t="shared" ref="AC94:AG94" si="147">A161</f>
        <v>43348</v>
      </c>
      <c r="AD94" s="46">
        <f t="shared" si="147"/>
        <v>43371</v>
      </c>
      <c r="AE94" s="93" t="str">
        <f t="shared" si="147"/>
        <v>NL2050bf22-REV5.4</v>
      </c>
      <c r="AF94" s="93" t="str">
        <f t="shared" si="147"/>
        <v>46963</v>
      </c>
      <c r="AG94" s="93" t="str">
        <f t="shared" si="147"/>
        <v>4302</v>
      </c>
      <c r="AH94" s="40">
        <f t="shared" si="105"/>
        <v>0</v>
      </c>
      <c r="AI94" s="39" t="e">
        <f t="shared" si="106"/>
        <v>#DIV/0!</v>
      </c>
      <c r="AJ94" s="12">
        <f t="shared" si="107"/>
        <v>358</v>
      </c>
      <c r="AK94" s="93">
        <f t="shared" ref="AK94:AN94" si="148">P161</f>
        <v>0</v>
      </c>
      <c r="AL94" s="93">
        <f t="shared" si="148"/>
        <v>0</v>
      </c>
      <c r="AM94" s="93">
        <f t="shared" si="148"/>
        <v>4</v>
      </c>
      <c r="AN94" s="93">
        <f t="shared" si="148"/>
        <v>0</v>
      </c>
    </row>
    <row r="95" spans="1:40" s="24" customFormat="1" x14ac:dyDescent="0.25">
      <c r="A95" s="20">
        <v>43237</v>
      </c>
      <c r="B95" s="77">
        <v>43357</v>
      </c>
      <c r="C95" s="16" t="s">
        <v>1694</v>
      </c>
      <c r="D95" s="34" t="s">
        <v>244</v>
      </c>
      <c r="E95" s="34" t="s">
        <v>25</v>
      </c>
      <c r="F95" s="36"/>
      <c r="G95" s="36">
        <v>246.26466439590951</v>
      </c>
      <c r="H95" s="36"/>
      <c r="I95" s="36"/>
      <c r="J95" s="36"/>
      <c r="K95" s="36"/>
      <c r="L95" s="36"/>
      <c r="M95" s="36"/>
      <c r="N95" s="36"/>
      <c r="O95" s="36"/>
      <c r="P95" s="36">
        <v>210</v>
      </c>
      <c r="Q95" s="36"/>
      <c r="R95" s="36"/>
      <c r="S95" s="36"/>
      <c r="T95" s="36"/>
      <c r="U95" s="36"/>
      <c r="V95" s="36"/>
      <c r="W95" s="36"/>
      <c r="X95" s="36"/>
      <c r="Y95" s="79">
        <f>SUM(O95:P95)</f>
        <v>210</v>
      </c>
      <c r="Z95" s="79" t="str">
        <f>IF(OR(AND(Y95&gt;0,Y95&lt;=30),AND(O95&gt;0,O95&lt;=5),AND(P95&gt;0,P95&lt;=5)),"Yes","No")</f>
        <v>No</v>
      </c>
      <c r="AC95" s="46">
        <f t="shared" ref="AC95:AG95" si="149">A162</f>
        <v>43348</v>
      </c>
      <c r="AD95" s="46">
        <f t="shared" si="149"/>
        <v>43371</v>
      </c>
      <c r="AE95" s="93" t="str">
        <f t="shared" si="149"/>
        <v>NL2054bf22 Rev4.2</v>
      </c>
      <c r="AF95" s="93" t="str">
        <f t="shared" si="149"/>
        <v>46962</v>
      </c>
      <c r="AG95" s="93" t="str">
        <f t="shared" si="149"/>
        <v>6085</v>
      </c>
      <c r="AH95" s="40">
        <f t="shared" si="105"/>
        <v>0</v>
      </c>
      <c r="AI95" s="39" t="e">
        <f t="shared" si="106"/>
        <v>#DIV/0!</v>
      </c>
      <c r="AJ95" s="12">
        <f t="shared" si="107"/>
        <v>358</v>
      </c>
      <c r="AK95" s="93">
        <f t="shared" ref="AK95:AN95" si="150">P162</f>
        <v>0</v>
      </c>
      <c r="AL95" s="93">
        <f t="shared" si="150"/>
        <v>0</v>
      </c>
      <c r="AM95" s="93">
        <f t="shared" si="150"/>
        <v>4</v>
      </c>
      <c r="AN95" s="93">
        <f t="shared" si="150"/>
        <v>0</v>
      </c>
    </row>
    <row r="96" spans="1:40" s="24" customFormat="1" x14ac:dyDescent="0.25">
      <c r="A96" s="20">
        <v>43284</v>
      </c>
      <c r="B96" s="77">
        <v>43404</v>
      </c>
      <c r="C96" s="16" t="s">
        <v>1611</v>
      </c>
      <c r="D96" s="34" t="s">
        <v>384</v>
      </c>
      <c r="E96" s="34" t="s">
        <v>385</v>
      </c>
      <c r="F96" s="36"/>
      <c r="G96" s="36">
        <v>154.41131487387989</v>
      </c>
      <c r="H96" s="36"/>
      <c r="I96" s="36"/>
      <c r="J96" s="36">
        <v>154.41131487387989</v>
      </c>
      <c r="K96" s="36"/>
      <c r="L96" s="36"/>
      <c r="M96" s="36"/>
      <c r="N96" s="36">
        <v>308.82262974775978</v>
      </c>
      <c r="O96" s="36"/>
      <c r="P96" s="36">
        <v>250</v>
      </c>
      <c r="Q96" s="36"/>
      <c r="R96" s="36"/>
      <c r="S96" s="36">
        <v>250</v>
      </c>
      <c r="T96" s="36"/>
      <c r="U96" s="36"/>
      <c r="V96" s="36"/>
      <c r="W96" s="36">
        <v>500</v>
      </c>
      <c r="X96" s="36"/>
      <c r="Y96" s="93">
        <f>SUM(O96:P96)</f>
        <v>250</v>
      </c>
      <c r="Z96" s="93" t="str">
        <f>IF(OR(AND(Y96&gt;0,Y96&lt;=30),AND(O96&gt;0,O96&lt;=5),AND(P96&gt;0,P96&lt;=5)),"Yes","No")</f>
        <v>No</v>
      </c>
      <c r="AC96" s="46">
        <f t="shared" ref="AC96:AG96" si="151">A163</f>
        <v>43308</v>
      </c>
      <c r="AD96" s="46">
        <f t="shared" si="151"/>
        <v>43371</v>
      </c>
      <c r="AE96" s="93" t="str">
        <f t="shared" si="151"/>
        <v>NL2024bf22-REV4.6</v>
      </c>
      <c r="AF96" s="93" t="str">
        <f t="shared" si="151"/>
        <v>46662</v>
      </c>
      <c r="AG96" s="93" t="str">
        <f t="shared" si="151"/>
        <v>3234</v>
      </c>
      <c r="AH96" s="40">
        <f t="shared" si="105"/>
        <v>0</v>
      </c>
      <c r="AI96" s="39" t="e">
        <f t="shared" si="106"/>
        <v>#DIV/0!</v>
      </c>
      <c r="AJ96" s="12">
        <f t="shared" si="107"/>
        <v>358</v>
      </c>
      <c r="AK96" s="93">
        <f t="shared" ref="AK96:AN96" si="152">P163</f>
        <v>0</v>
      </c>
      <c r="AL96" s="93">
        <f t="shared" si="152"/>
        <v>0</v>
      </c>
      <c r="AM96" s="93">
        <f t="shared" si="152"/>
        <v>5</v>
      </c>
      <c r="AN96" s="93">
        <f t="shared" si="152"/>
        <v>0</v>
      </c>
    </row>
    <row r="97" spans="1:40" s="24" customFormat="1" x14ac:dyDescent="0.25">
      <c r="A97" s="20">
        <v>43328</v>
      </c>
      <c r="B97" s="77">
        <v>43553</v>
      </c>
      <c r="C97" s="16" t="s">
        <v>1575</v>
      </c>
      <c r="D97" s="34" t="s">
        <v>795</v>
      </c>
      <c r="E97" s="34" t="s">
        <v>1223</v>
      </c>
      <c r="F97" s="36"/>
      <c r="G97" s="36">
        <v>246.6304472396296</v>
      </c>
      <c r="H97" s="36">
        <v>246.6304472396296</v>
      </c>
      <c r="I97" s="36">
        <v>246.6304472396296</v>
      </c>
      <c r="J97" s="36">
        <v>246.6304472396296</v>
      </c>
      <c r="K97" s="36">
        <v>246.6304472396296</v>
      </c>
      <c r="L97" s="36">
        <v>246.6304472396296</v>
      </c>
      <c r="M97" s="36">
        <v>246.6304472396296</v>
      </c>
      <c r="N97" s="36">
        <v>246.6304472396296</v>
      </c>
      <c r="O97" s="36"/>
      <c r="P97" s="36">
        <v>260</v>
      </c>
      <c r="Q97" s="36">
        <v>260</v>
      </c>
      <c r="R97" s="36">
        <v>260</v>
      </c>
      <c r="S97" s="36">
        <v>260</v>
      </c>
      <c r="T97" s="36">
        <v>260</v>
      </c>
      <c r="U97" s="36">
        <v>260</v>
      </c>
      <c r="V97" s="36">
        <v>260</v>
      </c>
      <c r="W97" s="36">
        <v>260</v>
      </c>
      <c r="X97" s="36"/>
      <c r="Y97" s="93">
        <f>SUM(O97:P97)</f>
        <v>260</v>
      </c>
      <c r="Z97" s="93" t="str">
        <f>IF(OR(AND(Y97&gt;0,Y97&lt;=30),AND(O97&gt;0,O97&lt;=5),AND(P97&gt;0,P97&lt;=5)),"Yes","No")</f>
        <v>No</v>
      </c>
      <c r="AC97" s="46">
        <f t="shared" ref="AC97:AG97" si="153">A164</f>
        <v>43348</v>
      </c>
      <c r="AD97" s="46">
        <f t="shared" si="153"/>
        <v>43371</v>
      </c>
      <c r="AE97" s="93" t="str">
        <f t="shared" si="153"/>
        <v>NL2020as22-REV3.5</v>
      </c>
      <c r="AF97" s="93" t="str">
        <f t="shared" si="153"/>
        <v>46941</v>
      </c>
      <c r="AG97" s="93" t="str">
        <f t="shared" si="153"/>
        <v>3045</v>
      </c>
      <c r="AH97" s="40">
        <f t="shared" si="105"/>
        <v>0</v>
      </c>
      <c r="AI97" s="39" t="e">
        <f t="shared" si="106"/>
        <v>#DIV/0!</v>
      </c>
      <c r="AJ97" s="12">
        <f t="shared" si="107"/>
        <v>358</v>
      </c>
      <c r="AK97" s="93">
        <f t="shared" ref="AK97:AN97" si="154">P164</f>
        <v>0</v>
      </c>
      <c r="AL97" s="93">
        <f t="shared" si="154"/>
        <v>0</v>
      </c>
      <c r="AM97" s="93">
        <f t="shared" si="154"/>
        <v>8</v>
      </c>
      <c r="AN97" s="93">
        <f t="shared" si="154"/>
        <v>0</v>
      </c>
    </row>
    <row r="98" spans="1:40" s="24" customFormat="1" x14ac:dyDescent="0.25">
      <c r="A98" s="20">
        <v>43227</v>
      </c>
      <c r="B98" s="77">
        <v>43369</v>
      </c>
      <c r="C98" s="16" t="s">
        <v>1636</v>
      </c>
      <c r="D98" s="34" t="s">
        <v>131</v>
      </c>
      <c r="E98" s="34" t="s">
        <v>132</v>
      </c>
      <c r="F98" s="36"/>
      <c r="G98" s="36">
        <v>185.29357784865584</v>
      </c>
      <c r="H98" s="36"/>
      <c r="I98" s="36"/>
      <c r="J98" s="36">
        <v>185.29357784865584</v>
      </c>
      <c r="K98" s="36"/>
      <c r="L98" s="36"/>
      <c r="M98" s="36"/>
      <c r="N98" s="36"/>
      <c r="O98" s="36"/>
      <c r="P98" s="36">
        <v>300</v>
      </c>
      <c r="Q98" s="36"/>
      <c r="R98" s="36"/>
      <c r="S98" s="36">
        <v>300</v>
      </c>
      <c r="T98" s="36"/>
      <c r="U98" s="36"/>
      <c r="V98" s="36"/>
      <c r="W98" s="36"/>
      <c r="X98" s="36"/>
      <c r="Y98" s="79">
        <f>SUM(O98:P98)</f>
        <v>300</v>
      </c>
      <c r="Z98" s="79" t="str">
        <f>IF(OR(AND(Y98&gt;0,Y98&lt;=30),AND(O98&gt;0,O98&lt;=5),AND(P98&gt;0,P98&lt;=5)),"Yes","No")</f>
        <v>No</v>
      </c>
      <c r="AC98" s="46">
        <f t="shared" ref="AC98:AG98" si="155">A165</f>
        <v>43265</v>
      </c>
      <c r="AD98" s="46">
        <f t="shared" si="155"/>
        <v>43313</v>
      </c>
      <c r="AE98" s="93" t="str">
        <f t="shared" si="155"/>
        <v>NI2040bf24 REV7.7</v>
      </c>
      <c r="AF98" s="93" t="str">
        <f t="shared" si="155"/>
        <v>46293</v>
      </c>
      <c r="AG98" s="93" t="str">
        <f t="shared" si="155"/>
        <v>4964</v>
      </c>
      <c r="AH98" s="40">
        <f t="shared" si="105"/>
        <v>0</v>
      </c>
      <c r="AI98" s="39" t="e">
        <f t="shared" si="106"/>
        <v>#DIV/0!</v>
      </c>
      <c r="AJ98" s="12">
        <f t="shared" si="107"/>
        <v>358</v>
      </c>
      <c r="AK98" s="93">
        <f t="shared" ref="AK98:AN98" si="156">P165</f>
        <v>0</v>
      </c>
      <c r="AL98" s="93">
        <f t="shared" si="156"/>
        <v>0</v>
      </c>
      <c r="AM98" s="93">
        <f t="shared" si="156"/>
        <v>10</v>
      </c>
      <c r="AN98" s="93">
        <f t="shared" si="156"/>
        <v>0</v>
      </c>
    </row>
    <row r="99" spans="1:40" x14ac:dyDescent="0.25">
      <c r="A99" s="20">
        <v>43256</v>
      </c>
      <c r="B99" s="77">
        <v>43343</v>
      </c>
      <c r="C99" s="16" t="s">
        <v>1613</v>
      </c>
      <c r="D99" s="34" t="s">
        <v>273</v>
      </c>
      <c r="E99" s="34" t="s">
        <v>274</v>
      </c>
      <c r="F99" s="36"/>
      <c r="G99" s="36">
        <v>239.97101570575245</v>
      </c>
      <c r="H99" s="36"/>
      <c r="I99" s="36"/>
      <c r="J99" s="36"/>
      <c r="K99" s="36"/>
      <c r="L99" s="36"/>
      <c r="M99" s="36"/>
      <c r="N99" s="36"/>
      <c r="O99" s="36"/>
      <c r="P99" s="36">
        <v>408</v>
      </c>
      <c r="Q99" s="36"/>
      <c r="R99" s="36"/>
      <c r="S99" s="36"/>
      <c r="T99" s="36"/>
      <c r="U99" s="36"/>
      <c r="V99" s="36"/>
      <c r="W99" s="36"/>
      <c r="X99" s="36"/>
      <c r="Y99" s="93">
        <f>SUM(O99:P99)</f>
        <v>408</v>
      </c>
      <c r="Z99" s="93" t="str">
        <f>IF(OR(AND(Y99&gt;0,Y99&lt;=30),AND(O99&gt;0,O99&lt;=5),AND(P99&gt;0,P99&lt;=5)),"Yes","No")</f>
        <v>No</v>
      </c>
      <c r="AC99" s="46">
        <f t="shared" ref="AC99:AG99" si="157">A166</f>
        <v>43339</v>
      </c>
      <c r="AD99" s="46">
        <f t="shared" si="157"/>
        <v>43367</v>
      </c>
      <c r="AE99" s="93" t="str">
        <f t="shared" si="157"/>
        <v>NH2054bf24 Rev5.6</v>
      </c>
      <c r="AF99" s="93" t="str">
        <f t="shared" si="157"/>
        <v>46913</v>
      </c>
      <c r="AG99" s="93" t="str">
        <f t="shared" si="157"/>
        <v>8253</v>
      </c>
      <c r="AH99" s="40">
        <f t="shared" si="105"/>
        <v>0</v>
      </c>
      <c r="AI99" s="39" t="e">
        <f t="shared" si="106"/>
        <v>#DIV/0!</v>
      </c>
      <c r="AJ99" s="12">
        <f t="shared" si="107"/>
        <v>358</v>
      </c>
      <c r="AK99" s="93">
        <f t="shared" ref="AK99:AN99" si="158">P166</f>
        <v>0</v>
      </c>
      <c r="AL99" s="93">
        <f t="shared" si="158"/>
        <v>0</v>
      </c>
      <c r="AM99" s="93">
        <f t="shared" si="158"/>
        <v>10</v>
      </c>
      <c r="AN99" s="93">
        <f t="shared" si="158"/>
        <v>0</v>
      </c>
    </row>
    <row r="100" spans="1:40" s="24" customFormat="1" x14ac:dyDescent="0.25">
      <c r="A100" s="20">
        <v>43223</v>
      </c>
      <c r="B100" s="77">
        <v>43419</v>
      </c>
      <c r="C100" s="16" t="s">
        <v>1578</v>
      </c>
      <c r="D100" s="34" t="s">
        <v>147</v>
      </c>
      <c r="E100" s="34" t="s">
        <v>14</v>
      </c>
      <c r="F100" s="36"/>
      <c r="G100" s="36">
        <v>680.28511652879979</v>
      </c>
      <c r="H100" s="36">
        <v>809.86323396285684</v>
      </c>
      <c r="I100" s="36">
        <v>809.86323396285684</v>
      </c>
      <c r="J100" s="36">
        <v>809.86323396285684</v>
      </c>
      <c r="K100" s="36">
        <v>453.52341101919978</v>
      </c>
      <c r="L100" s="36"/>
      <c r="M100" s="36"/>
      <c r="N100" s="36"/>
      <c r="O100" s="36"/>
      <c r="P100" s="36">
        <v>420</v>
      </c>
      <c r="Q100" s="36">
        <v>500</v>
      </c>
      <c r="R100" s="36">
        <v>500</v>
      </c>
      <c r="S100" s="36">
        <v>500</v>
      </c>
      <c r="T100" s="36">
        <v>280</v>
      </c>
      <c r="U100" s="36"/>
      <c r="V100" s="36"/>
      <c r="W100" s="36"/>
      <c r="X100" s="36"/>
      <c r="Y100" s="23">
        <f>SUM(O100:P100)</f>
        <v>420</v>
      </c>
      <c r="Z100" s="23" t="str">
        <f>IF(OR(AND(Y100&gt;0,Y100&lt;=30),AND(O100&gt;0,O100&lt;=5),AND(P100&gt;0,P100&lt;=5)),"Yes","No")</f>
        <v>No</v>
      </c>
      <c r="AC100" s="46">
        <f>A167</f>
        <v>43073</v>
      </c>
      <c r="AD100" s="46">
        <f>B167</f>
        <v>43496</v>
      </c>
      <c r="AE100" s="93" t="str">
        <f>C167</f>
        <v>ND2054bf34 Rev1.4</v>
      </c>
      <c r="AF100" s="93" t="str">
        <f>D167</f>
        <v>44507</v>
      </c>
      <c r="AG100" s="93" t="str">
        <f>E167</f>
        <v>7628</v>
      </c>
      <c r="AH100" s="40">
        <f>O167</f>
        <v>0</v>
      </c>
      <c r="AI100" s="39" t="e">
        <f>AJ167/$O$400</f>
        <v>#DIV/0!</v>
      </c>
      <c r="AJ100" s="12">
        <f>AJ99+AH167</f>
        <v>358</v>
      </c>
      <c r="AK100" s="93">
        <f>P167</f>
        <v>0</v>
      </c>
      <c r="AL100" s="93">
        <f>Q167</f>
        <v>0</v>
      </c>
      <c r="AM100" s="93">
        <f>R167</f>
        <v>20</v>
      </c>
      <c r="AN100" s="93">
        <f>S167</f>
        <v>0</v>
      </c>
    </row>
    <row r="101" spans="1:40" s="24" customFormat="1" x14ac:dyDescent="0.25">
      <c r="A101" s="20">
        <v>43262</v>
      </c>
      <c r="B101" s="77">
        <v>43369</v>
      </c>
      <c r="C101" s="16" t="s">
        <v>1597</v>
      </c>
      <c r="D101" s="34" t="s">
        <v>280</v>
      </c>
      <c r="E101" s="34" t="s">
        <v>35</v>
      </c>
      <c r="F101" s="36"/>
      <c r="G101" s="36">
        <v>245.3256397821803</v>
      </c>
      <c r="H101" s="36"/>
      <c r="I101" s="36">
        <v>122.66281989109015</v>
      </c>
      <c r="J101" s="36"/>
      <c r="K101" s="36"/>
      <c r="L101" s="36"/>
      <c r="M101" s="36"/>
      <c r="N101" s="36"/>
      <c r="O101" s="36"/>
      <c r="P101" s="36">
        <v>480</v>
      </c>
      <c r="Q101" s="36"/>
      <c r="R101" s="36">
        <v>240</v>
      </c>
      <c r="S101" s="36"/>
      <c r="T101" s="36"/>
      <c r="U101" s="36"/>
      <c r="V101" s="36"/>
      <c r="W101" s="36"/>
      <c r="X101" s="36"/>
      <c r="Y101" s="93">
        <f>SUM(O101:P101)</f>
        <v>480</v>
      </c>
      <c r="Z101" s="93" t="str">
        <f>IF(OR(AND(Y101&gt;0,Y101&lt;=30),AND(O101&gt;0,O101&lt;=5),AND(P101&gt;0,P101&lt;=5)),"Yes","No")</f>
        <v>No</v>
      </c>
      <c r="AC101" s="46">
        <f t="shared" ref="AC101:AC108" si="159">A168</f>
        <v>43264</v>
      </c>
      <c r="AD101" s="46">
        <f t="shared" ref="AD101:AD108" si="160">B168</f>
        <v>43371</v>
      </c>
      <c r="AE101" s="93" t="str">
        <f t="shared" ref="AE101:AE108" si="161">C168</f>
        <v>NH2054bf31 Rev1.4</v>
      </c>
      <c r="AF101" s="93" t="str">
        <f t="shared" ref="AF101:AF108" si="162">D168</f>
        <v>46270</v>
      </c>
      <c r="AG101" s="93" t="str">
        <f t="shared" ref="AG101:AG108" si="163">E168</f>
        <v>5259</v>
      </c>
      <c r="AH101" s="40">
        <f t="shared" ref="AH101:AH108" si="164">O168</f>
        <v>0</v>
      </c>
      <c r="AI101" s="39" t="e">
        <f t="shared" si="106"/>
        <v>#DIV/0!</v>
      </c>
      <c r="AJ101" s="12">
        <f t="shared" ref="AJ101:AJ108" si="165">AJ100+AH168</f>
        <v>358</v>
      </c>
      <c r="AK101" s="93">
        <f t="shared" ref="AK101:AK108" si="166">P168</f>
        <v>0</v>
      </c>
      <c r="AL101" s="93">
        <f t="shared" ref="AL101:AL108" si="167">Q168</f>
        <v>0</v>
      </c>
      <c r="AM101" s="93">
        <f t="shared" ref="AM101:AM108" si="168">R168</f>
        <v>20</v>
      </c>
      <c r="AN101" s="93">
        <f t="shared" ref="AN101:AN108" si="169">S168</f>
        <v>0</v>
      </c>
    </row>
    <row r="102" spans="1:40" s="24" customFormat="1" x14ac:dyDescent="0.25">
      <c r="A102" s="20">
        <v>43325</v>
      </c>
      <c r="B102" s="77">
        <v>43360</v>
      </c>
      <c r="C102" s="16" t="s">
        <v>1603</v>
      </c>
      <c r="D102" s="34" t="s">
        <v>763</v>
      </c>
      <c r="E102" s="34" t="s">
        <v>764</v>
      </c>
      <c r="F102" s="36"/>
      <c r="G102" s="36"/>
      <c r="H102" s="36">
        <v>0.91791475807171496</v>
      </c>
      <c r="I102" s="36"/>
      <c r="J102" s="36"/>
      <c r="K102" s="36"/>
      <c r="L102" s="36"/>
      <c r="M102" s="36"/>
      <c r="N102" s="36"/>
      <c r="O102" s="36"/>
      <c r="P102" s="36"/>
      <c r="Q102" s="36">
        <v>1</v>
      </c>
      <c r="R102" s="36"/>
      <c r="S102" s="36"/>
      <c r="T102" s="36"/>
      <c r="U102" s="36"/>
      <c r="V102" s="36"/>
      <c r="W102" s="36"/>
      <c r="X102" s="36"/>
      <c r="Y102" s="93">
        <f>SUM(O102:P102)</f>
        <v>0</v>
      </c>
      <c r="Z102" s="93" t="str">
        <f>IF(OR(AND(Y102&gt;0,Y102&lt;=30),AND(O102&gt;0,O102&lt;=5),AND(P102&gt;0,P102&lt;=5)),"Yes","No")</f>
        <v>No</v>
      </c>
      <c r="AC102" s="46">
        <f t="shared" si="159"/>
        <v>43329</v>
      </c>
      <c r="AD102" s="46">
        <f t="shared" si="160"/>
        <v>43367</v>
      </c>
      <c r="AE102" s="93" t="str">
        <f t="shared" si="161"/>
        <v>NFD459A35 REV0.1</v>
      </c>
      <c r="AF102" s="93" t="str">
        <f t="shared" si="162"/>
        <v>46848</v>
      </c>
      <c r="AG102" s="93" t="str">
        <f t="shared" si="163"/>
        <v>4751</v>
      </c>
      <c r="AH102" s="40">
        <f t="shared" si="164"/>
        <v>0</v>
      </c>
      <c r="AI102" s="39" t="e">
        <f t="shared" si="106"/>
        <v>#DIV/0!</v>
      </c>
      <c r="AJ102" s="12">
        <f t="shared" si="165"/>
        <v>358</v>
      </c>
      <c r="AK102" s="93">
        <f t="shared" si="166"/>
        <v>0</v>
      </c>
      <c r="AL102" s="93">
        <f t="shared" si="167"/>
        <v>0</v>
      </c>
      <c r="AM102" s="93">
        <f t="shared" si="168"/>
        <v>20</v>
      </c>
      <c r="AN102" s="93">
        <f t="shared" si="169"/>
        <v>0</v>
      </c>
    </row>
    <row r="103" spans="1:40" s="24" customFormat="1" x14ac:dyDescent="0.25">
      <c r="A103" s="20">
        <v>43325</v>
      </c>
      <c r="B103" s="77">
        <v>43360</v>
      </c>
      <c r="C103" s="16" t="s">
        <v>1757</v>
      </c>
      <c r="D103" s="34" t="s">
        <v>761</v>
      </c>
      <c r="E103" s="34" t="s">
        <v>762</v>
      </c>
      <c r="F103" s="36"/>
      <c r="G103" s="36"/>
      <c r="H103" s="36">
        <v>1.4867889717378888</v>
      </c>
      <c r="I103" s="36"/>
      <c r="J103" s="36"/>
      <c r="K103" s="36"/>
      <c r="L103" s="36"/>
      <c r="M103" s="36"/>
      <c r="N103" s="36"/>
      <c r="O103" s="36"/>
      <c r="P103" s="36"/>
      <c r="Q103" s="36">
        <v>1</v>
      </c>
      <c r="R103" s="36"/>
      <c r="S103" s="36"/>
      <c r="T103" s="36"/>
      <c r="U103" s="36"/>
      <c r="V103" s="36"/>
      <c r="W103" s="36"/>
      <c r="X103" s="36"/>
      <c r="Y103" s="93">
        <f>SUM(O103:P103)</f>
        <v>0</v>
      </c>
      <c r="Z103" s="93" t="str">
        <f>IF(OR(AND(Y103&gt;0,Y103&lt;=30),AND(O103&gt;0,O103&lt;=5),AND(P103&gt;0,P103&lt;=5)),"Yes","No")</f>
        <v>No</v>
      </c>
      <c r="AC103" s="46">
        <f t="shared" si="159"/>
        <v>43264</v>
      </c>
      <c r="AD103" s="46">
        <f t="shared" si="160"/>
        <v>43378</v>
      </c>
      <c r="AE103" s="93" t="str">
        <f t="shared" si="161"/>
        <v>NH2054bf31 Rev1.4</v>
      </c>
      <c r="AF103" s="93" t="str">
        <f t="shared" si="162"/>
        <v>46286</v>
      </c>
      <c r="AG103" s="93" t="str">
        <f t="shared" si="163"/>
        <v>6180</v>
      </c>
      <c r="AH103" s="40">
        <f t="shared" si="164"/>
        <v>0</v>
      </c>
      <c r="AI103" s="39" t="e">
        <f t="shared" si="106"/>
        <v>#DIV/0!</v>
      </c>
      <c r="AJ103" s="12">
        <f t="shared" si="165"/>
        <v>358</v>
      </c>
      <c r="AK103" s="93">
        <f t="shared" si="166"/>
        <v>0</v>
      </c>
      <c r="AL103" s="93">
        <f t="shared" si="167"/>
        <v>0</v>
      </c>
      <c r="AM103" s="93">
        <f t="shared" si="168"/>
        <v>21</v>
      </c>
      <c r="AN103" s="93">
        <f t="shared" si="169"/>
        <v>75</v>
      </c>
    </row>
    <row r="104" spans="1:40" s="24" customFormat="1" x14ac:dyDescent="0.25">
      <c r="A104" s="20">
        <v>43335</v>
      </c>
      <c r="B104" s="77">
        <v>43364</v>
      </c>
      <c r="C104" s="16" t="s">
        <v>1702</v>
      </c>
      <c r="D104" s="34" t="s">
        <v>1098</v>
      </c>
      <c r="E104" s="34" t="s">
        <v>1099</v>
      </c>
      <c r="F104" s="36"/>
      <c r="G104" s="36"/>
      <c r="H104" s="36">
        <v>1.5484807050817255</v>
      </c>
      <c r="I104" s="36"/>
      <c r="J104" s="36"/>
      <c r="K104" s="36"/>
      <c r="L104" s="36"/>
      <c r="M104" s="36"/>
      <c r="N104" s="36"/>
      <c r="O104" s="36"/>
      <c r="P104" s="36"/>
      <c r="Q104" s="36">
        <v>1</v>
      </c>
      <c r="R104" s="36"/>
      <c r="S104" s="36"/>
      <c r="T104" s="36"/>
      <c r="U104" s="36"/>
      <c r="V104" s="36"/>
      <c r="W104" s="36"/>
      <c r="X104" s="36"/>
      <c r="Y104" s="93">
        <f>SUM(O104:P104)</f>
        <v>0</v>
      </c>
      <c r="Z104" s="93" t="str">
        <f>IF(OR(AND(Y104&gt;0,Y104&lt;=30),AND(O104&gt;0,O104&lt;=5),AND(P104&gt;0,P104&lt;=5)),"Yes","No")</f>
        <v>No</v>
      </c>
      <c r="AC104" s="46">
        <f t="shared" si="159"/>
        <v>43299</v>
      </c>
      <c r="AD104" s="46">
        <f t="shared" si="160"/>
        <v>43369</v>
      </c>
      <c r="AE104" s="93" t="str">
        <f t="shared" si="161"/>
        <v>NL2050bf22-REV5.4</v>
      </c>
      <c r="AF104" s="93" t="str">
        <f t="shared" si="162"/>
        <v>46581</v>
      </c>
      <c r="AG104" s="93" t="str">
        <f t="shared" si="163"/>
        <v>4363</v>
      </c>
      <c r="AH104" s="40">
        <f t="shared" si="164"/>
        <v>0</v>
      </c>
      <c r="AI104" s="39" t="e">
        <f t="shared" si="106"/>
        <v>#DIV/0!</v>
      </c>
      <c r="AJ104" s="12">
        <f t="shared" si="165"/>
        <v>358</v>
      </c>
      <c r="AK104" s="93">
        <f t="shared" si="166"/>
        <v>0</v>
      </c>
      <c r="AL104" s="93">
        <f t="shared" si="167"/>
        <v>0</v>
      </c>
      <c r="AM104" s="93">
        <f t="shared" si="168"/>
        <v>21</v>
      </c>
      <c r="AN104" s="93">
        <f t="shared" si="169"/>
        <v>0</v>
      </c>
    </row>
    <row r="105" spans="1:40" x14ac:dyDescent="0.25">
      <c r="A105" s="20">
        <v>43349</v>
      </c>
      <c r="B105" s="77">
        <v>43364</v>
      </c>
      <c r="C105" s="16" t="s">
        <v>1631</v>
      </c>
      <c r="D105" s="34" t="s">
        <v>1253</v>
      </c>
      <c r="E105" s="34" t="s">
        <v>1254</v>
      </c>
      <c r="F105" s="36"/>
      <c r="G105" s="36"/>
      <c r="H105" s="36">
        <v>1.0396603911307907</v>
      </c>
      <c r="I105" s="36"/>
      <c r="J105" s="36"/>
      <c r="K105" s="36"/>
      <c r="L105" s="36"/>
      <c r="M105" s="36"/>
      <c r="N105" s="36"/>
      <c r="O105" s="36"/>
      <c r="P105" s="36"/>
      <c r="Q105" s="36">
        <v>1</v>
      </c>
      <c r="R105" s="36"/>
      <c r="S105" s="36"/>
      <c r="T105" s="36"/>
      <c r="U105" s="36"/>
      <c r="V105" s="36"/>
      <c r="W105" s="36"/>
      <c r="X105" s="36"/>
      <c r="Y105" s="93">
        <f>SUM(O105:P105)</f>
        <v>0</v>
      </c>
      <c r="Z105" s="93" t="str">
        <f>IF(OR(AND(Y105&gt;0,Y105&lt;=30),AND(O105&gt;0,O105&lt;=5),AND(P105&gt;0,P105&lt;=5)),"Yes","No")</f>
        <v>No</v>
      </c>
      <c r="AC105" s="46">
        <f t="shared" si="159"/>
        <v>43280</v>
      </c>
      <c r="AD105" s="46">
        <f t="shared" si="160"/>
        <v>43378</v>
      </c>
      <c r="AE105" s="93" t="str">
        <f t="shared" si="161"/>
        <v>NH2054bf34 Rev1.9</v>
      </c>
      <c r="AF105" s="93" t="str">
        <f t="shared" si="162"/>
        <v>46436</v>
      </c>
      <c r="AG105" s="93" t="str">
        <f t="shared" si="163"/>
        <v>3411</v>
      </c>
      <c r="AH105" s="40">
        <f t="shared" si="164"/>
        <v>0</v>
      </c>
      <c r="AI105" s="39" t="e">
        <f t="shared" si="106"/>
        <v>#DIV/0!</v>
      </c>
      <c r="AJ105" s="12">
        <f t="shared" si="165"/>
        <v>358</v>
      </c>
      <c r="AK105" s="93">
        <f t="shared" si="166"/>
        <v>0</v>
      </c>
      <c r="AL105" s="93">
        <f t="shared" si="167"/>
        <v>0</v>
      </c>
      <c r="AM105" s="93">
        <f t="shared" si="168"/>
        <v>24</v>
      </c>
      <c r="AN105" s="93">
        <f t="shared" si="169"/>
        <v>0</v>
      </c>
    </row>
    <row r="106" spans="1:40" s="24" customFormat="1" x14ac:dyDescent="0.25">
      <c r="A106" s="20">
        <v>43350</v>
      </c>
      <c r="B106" s="77">
        <v>43364</v>
      </c>
      <c r="C106" s="16" t="s">
        <v>1757</v>
      </c>
      <c r="D106" s="34" t="s">
        <v>1298</v>
      </c>
      <c r="E106" s="34" t="s">
        <v>1299</v>
      </c>
      <c r="F106" s="36"/>
      <c r="G106" s="36"/>
      <c r="H106" s="36">
        <v>1.4867889717378888</v>
      </c>
      <c r="I106" s="36"/>
      <c r="J106" s="36"/>
      <c r="K106" s="36"/>
      <c r="L106" s="36"/>
      <c r="M106" s="36"/>
      <c r="N106" s="36"/>
      <c r="O106" s="36"/>
      <c r="P106" s="36"/>
      <c r="Q106" s="36">
        <v>1</v>
      </c>
      <c r="R106" s="36"/>
      <c r="S106" s="36"/>
      <c r="T106" s="36"/>
      <c r="U106" s="36"/>
      <c r="V106" s="36"/>
      <c r="W106" s="36"/>
      <c r="X106" s="36"/>
      <c r="Y106" s="23">
        <f>SUM(O106:P106)</f>
        <v>0</v>
      </c>
      <c r="Z106" s="23" t="str">
        <f>IF(OR(AND(Y106&gt;0,Y106&lt;=30),AND(O106&gt;0,O106&lt;=5),AND(P106&gt;0,P106&lt;=5)),"Yes","No")</f>
        <v>No</v>
      </c>
      <c r="AC106" s="46">
        <f t="shared" si="159"/>
        <v>43298</v>
      </c>
      <c r="AD106" s="46">
        <f t="shared" si="160"/>
        <v>43368</v>
      </c>
      <c r="AE106" s="93" t="str">
        <f t="shared" si="161"/>
        <v>NH2034bf31 Rev1.2</v>
      </c>
      <c r="AF106" s="93" t="str">
        <f t="shared" si="162"/>
        <v>46576</v>
      </c>
      <c r="AG106" s="93" t="str">
        <f t="shared" si="163"/>
        <v>6968</v>
      </c>
      <c r="AH106" s="40">
        <f t="shared" si="164"/>
        <v>0</v>
      </c>
      <c r="AI106" s="39" t="e">
        <f t="shared" si="106"/>
        <v>#DIV/0!</v>
      </c>
      <c r="AJ106" s="12">
        <f t="shared" si="165"/>
        <v>358</v>
      </c>
      <c r="AK106" s="93">
        <f t="shared" si="166"/>
        <v>0</v>
      </c>
      <c r="AL106" s="93">
        <f t="shared" si="167"/>
        <v>0</v>
      </c>
      <c r="AM106" s="93">
        <f t="shared" si="168"/>
        <v>24</v>
      </c>
      <c r="AN106" s="93">
        <f t="shared" si="169"/>
        <v>0</v>
      </c>
    </row>
    <row r="107" spans="1:40" x14ac:dyDescent="0.25">
      <c r="A107" s="20">
        <v>43334</v>
      </c>
      <c r="B107" s="77">
        <v>43364</v>
      </c>
      <c r="C107" s="16" t="s">
        <v>1741</v>
      </c>
      <c r="D107" s="34" t="s">
        <v>1096</v>
      </c>
      <c r="E107" s="34" t="s">
        <v>1097</v>
      </c>
      <c r="F107" s="36"/>
      <c r="G107" s="36"/>
      <c r="H107" s="36">
        <v>3.2245304516797617</v>
      </c>
      <c r="I107" s="36"/>
      <c r="J107" s="36"/>
      <c r="K107" s="36"/>
      <c r="L107" s="36"/>
      <c r="M107" s="36"/>
      <c r="N107" s="36"/>
      <c r="O107" s="36"/>
      <c r="P107" s="36"/>
      <c r="Q107" s="36">
        <v>2</v>
      </c>
      <c r="R107" s="36"/>
      <c r="S107" s="36"/>
      <c r="T107" s="36"/>
      <c r="U107" s="36"/>
      <c r="V107" s="36"/>
      <c r="W107" s="36"/>
      <c r="X107" s="36"/>
      <c r="Y107" s="93">
        <f>SUM(O107:P107)</f>
        <v>0</v>
      </c>
      <c r="Z107" s="93" t="str">
        <f>IF(OR(AND(Y107&gt;0,Y107&lt;=30),AND(O107&gt;0,O107&lt;=5),AND(P107&gt;0,P107&lt;=5)),"Yes","No")</f>
        <v>No</v>
      </c>
      <c r="AC107" s="46">
        <f t="shared" si="159"/>
        <v>43298</v>
      </c>
      <c r="AD107" s="46">
        <f t="shared" si="160"/>
        <v>43370</v>
      </c>
      <c r="AE107" s="93" t="str">
        <f t="shared" si="161"/>
        <v>NH2057ba29 Rev1.2</v>
      </c>
      <c r="AF107" s="93" t="str">
        <f t="shared" si="162"/>
        <v>46571</v>
      </c>
      <c r="AG107" s="93" t="str">
        <f t="shared" si="163"/>
        <v>9049</v>
      </c>
      <c r="AH107" s="40">
        <f t="shared" si="164"/>
        <v>0</v>
      </c>
      <c r="AI107" s="39" t="e">
        <f t="shared" si="106"/>
        <v>#DIV/0!</v>
      </c>
      <c r="AJ107" s="12">
        <f t="shared" si="165"/>
        <v>358</v>
      </c>
      <c r="AK107" s="93">
        <f t="shared" si="166"/>
        <v>0</v>
      </c>
      <c r="AL107" s="93">
        <f t="shared" si="167"/>
        <v>0</v>
      </c>
      <c r="AM107" s="93">
        <f t="shared" si="168"/>
        <v>24</v>
      </c>
      <c r="AN107" s="93">
        <f t="shared" si="169"/>
        <v>0</v>
      </c>
    </row>
    <row r="108" spans="1:40" x14ac:dyDescent="0.25">
      <c r="A108" s="20">
        <v>43336</v>
      </c>
      <c r="B108" s="77">
        <v>43364</v>
      </c>
      <c r="C108" s="16" t="s">
        <v>1755</v>
      </c>
      <c r="D108" s="34" t="s">
        <v>1124</v>
      </c>
      <c r="E108" s="34" t="s">
        <v>93</v>
      </c>
      <c r="F108" s="36"/>
      <c r="G108" s="36"/>
      <c r="H108" s="36">
        <v>2.9735779434757776</v>
      </c>
      <c r="I108" s="36"/>
      <c r="J108" s="36"/>
      <c r="K108" s="36"/>
      <c r="L108" s="36"/>
      <c r="M108" s="36"/>
      <c r="N108" s="36"/>
      <c r="O108" s="36"/>
      <c r="P108" s="36"/>
      <c r="Q108" s="36">
        <v>2</v>
      </c>
      <c r="R108" s="36"/>
      <c r="S108" s="36"/>
      <c r="T108" s="36"/>
      <c r="U108" s="36"/>
      <c r="V108" s="36"/>
      <c r="W108" s="36"/>
      <c r="X108" s="36"/>
      <c r="Y108" s="93">
        <f>SUM(O108:P108)</f>
        <v>0</v>
      </c>
      <c r="Z108" s="93" t="str">
        <f>IF(OR(AND(Y108&gt;0,Y108&lt;=30),AND(O108&gt;0,O108&lt;=5),AND(P108&gt;0,P108&lt;=5)),"Yes","No")</f>
        <v>No</v>
      </c>
      <c r="AC108" s="46">
        <f t="shared" si="159"/>
        <v>43335</v>
      </c>
      <c r="AD108" s="46">
        <f t="shared" si="160"/>
        <v>43367</v>
      </c>
      <c r="AE108" s="93" t="str">
        <f t="shared" si="161"/>
        <v>NH2054bf31 Rev1.4</v>
      </c>
      <c r="AF108" s="93" t="str">
        <f t="shared" si="162"/>
        <v>46887</v>
      </c>
      <c r="AG108" s="93" t="str">
        <f t="shared" si="163"/>
        <v>5504</v>
      </c>
      <c r="AH108" s="40">
        <f t="shared" si="164"/>
        <v>0</v>
      </c>
      <c r="AI108" s="39" t="e">
        <f t="shared" si="106"/>
        <v>#DIV/0!</v>
      </c>
      <c r="AJ108" s="12">
        <f t="shared" si="165"/>
        <v>358</v>
      </c>
      <c r="AK108" s="93">
        <f t="shared" si="166"/>
        <v>0</v>
      </c>
      <c r="AL108" s="93">
        <f t="shared" si="167"/>
        <v>0</v>
      </c>
      <c r="AM108" s="93">
        <f t="shared" si="168"/>
        <v>24</v>
      </c>
      <c r="AN108" s="93">
        <f t="shared" si="169"/>
        <v>0</v>
      </c>
    </row>
    <row r="109" spans="1:40" s="24" customFormat="1" x14ac:dyDescent="0.25">
      <c r="A109" s="20">
        <v>43343</v>
      </c>
      <c r="B109" s="77">
        <v>43360</v>
      </c>
      <c r="C109" s="16" t="s">
        <v>1702</v>
      </c>
      <c r="D109" s="34" t="s">
        <v>1218</v>
      </c>
      <c r="E109" s="34" t="s">
        <v>340</v>
      </c>
      <c r="F109" s="36"/>
      <c r="G109" s="36"/>
      <c r="H109" s="36">
        <v>3.0969614101634511</v>
      </c>
      <c r="I109" s="36"/>
      <c r="J109" s="36"/>
      <c r="K109" s="36"/>
      <c r="L109" s="36"/>
      <c r="M109" s="36"/>
      <c r="N109" s="36"/>
      <c r="O109" s="36"/>
      <c r="P109" s="36"/>
      <c r="Q109" s="36">
        <v>2</v>
      </c>
      <c r="R109" s="36"/>
      <c r="S109" s="36"/>
      <c r="T109" s="36"/>
      <c r="U109" s="36"/>
      <c r="V109" s="36"/>
      <c r="W109" s="36"/>
      <c r="X109" s="36"/>
      <c r="Y109" s="93">
        <f>SUM(O109:P109)</f>
        <v>0</v>
      </c>
      <c r="Z109" s="93" t="str">
        <f>IF(OR(AND(Y109&gt;0,Y109&lt;=30),AND(O109&gt;0,O109&lt;=5),AND(P109&gt;0,P109&lt;=5)),"Yes","No")</f>
        <v>No</v>
      </c>
      <c r="AC109" s="46">
        <f>A176</f>
        <v>43271</v>
      </c>
      <c r="AD109" s="46">
        <f>B176</f>
        <v>43368</v>
      </c>
      <c r="AE109" s="93" t="str">
        <f>C176</f>
        <v>ND2054bf34 Rev1.5</v>
      </c>
      <c r="AF109" s="93" t="str">
        <f>D176</f>
        <v>46337</v>
      </c>
      <c r="AG109" s="93" t="str">
        <f>E176</f>
        <v>8264</v>
      </c>
      <c r="AH109" s="40">
        <f>O176</f>
        <v>0</v>
      </c>
      <c r="AI109" s="39" t="e">
        <f>AJ176/$O$400</f>
        <v>#DIV/0!</v>
      </c>
      <c r="AJ109" s="12">
        <f>AJ108+AH176</f>
        <v>358</v>
      </c>
      <c r="AK109" s="93">
        <f>P176</f>
        <v>0</v>
      </c>
      <c r="AL109" s="93">
        <f>Q176</f>
        <v>0</v>
      </c>
      <c r="AM109" s="93">
        <f>R176</f>
        <v>25</v>
      </c>
      <c r="AN109" s="93">
        <f>S176</f>
        <v>0</v>
      </c>
    </row>
    <row r="110" spans="1:40" s="24" customFormat="1" x14ac:dyDescent="0.25">
      <c r="A110" s="20">
        <v>43343</v>
      </c>
      <c r="B110" s="77">
        <v>43364</v>
      </c>
      <c r="C110" s="16" t="s">
        <v>1694</v>
      </c>
      <c r="D110" s="34" t="s">
        <v>1221</v>
      </c>
      <c r="E110" s="34" t="s">
        <v>499</v>
      </c>
      <c r="F110" s="36"/>
      <c r="G110" s="36"/>
      <c r="H110" s="36">
        <v>3.2292619710512653</v>
      </c>
      <c r="I110" s="36"/>
      <c r="J110" s="36"/>
      <c r="K110" s="36"/>
      <c r="L110" s="36"/>
      <c r="M110" s="36"/>
      <c r="N110" s="36"/>
      <c r="O110" s="36"/>
      <c r="P110" s="36"/>
      <c r="Q110" s="36">
        <v>2</v>
      </c>
      <c r="R110" s="36"/>
      <c r="S110" s="36"/>
      <c r="T110" s="36"/>
      <c r="U110" s="36"/>
      <c r="V110" s="36"/>
      <c r="W110" s="36"/>
      <c r="X110" s="36"/>
      <c r="Y110" s="79">
        <f>SUM(O110:P110)</f>
        <v>0</v>
      </c>
      <c r="Z110" s="79" t="str">
        <f>IF(OR(AND(Y110&gt;0,Y110&lt;=30),AND(O110&gt;0,O110&lt;=5),AND(P110&gt;0,P110&lt;=5)),"Yes","No")</f>
        <v>No</v>
      </c>
      <c r="AC110" s="46">
        <f t="shared" ref="AC110" si="170">A177</f>
        <v>43348</v>
      </c>
      <c r="AD110" s="46">
        <f t="shared" ref="AD110" si="171">B177</f>
        <v>43371</v>
      </c>
      <c r="AE110" s="93" t="str">
        <f t="shared" ref="AE110" si="172">C177</f>
        <v>Ni2020bf29-REV2.6</v>
      </c>
      <c r="AF110" s="93" t="str">
        <f t="shared" ref="AF110" si="173">D177</f>
        <v>46944</v>
      </c>
      <c r="AG110" s="93" t="str">
        <f t="shared" ref="AG110" si="174">E177</f>
        <v>8740</v>
      </c>
      <c r="AH110" s="40">
        <f t="shared" ref="AH110" si="175">O177</f>
        <v>0</v>
      </c>
      <c r="AI110" s="39" t="e">
        <f t="shared" si="106"/>
        <v>#DIV/0!</v>
      </c>
      <c r="AJ110" s="12">
        <f t="shared" ref="AJ110" si="176">AJ109+AH177</f>
        <v>358</v>
      </c>
      <c r="AK110" s="93">
        <f t="shared" ref="AK110" si="177">P177</f>
        <v>0</v>
      </c>
      <c r="AL110" s="93">
        <f t="shared" ref="AL110" si="178">Q177</f>
        <v>0</v>
      </c>
      <c r="AM110" s="93">
        <f t="shared" ref="AM110" si="179">R177</f>
        <v>25</v>
      </c>
      <c r="AN110" s="93">
        <f t="shared" ref="AN110" si="180">S177</f>
        <v>0</v>
      </c>
    </row>
    <row r="111" spans="1:40" x14ac:dyDescent="0.25">
      <c r="A111" s="20">
        <v>43343</v>
      </c>
      <c r="B111" s="77">
        <v>43364</v>
      </c>
      <c r="C111" s="16" t="s">
        <v>1741</v>
      </c>
      <c r="D111" s="34" t="s">
        <v>1219</v>
      </c>
      <c r="E111" s="34" t="s">
        <v>1220</v>
      </c>
      <c r="F111" s="36"/>
      <c r="G111" s="36"/>
      <c r="H111" s="36">
        <v>3.2245304516797617</v>
      </c>
      <c r="I111" s="36"/>
      <c r="J111" s="36"/>
      <c r="K111" s="36"/>
      <c r="L111" s="36"/>
      <c r="M111" s="36"/>
      <c r="N111" s="36"/>
      <c r="O111" s="36"/>
      <c r="P111" s="36"/>
      <c r="Q111" s="36">
        <v>2</v>
      </c>
      <c r="R111" s="36"/>
      <c r="S111" s="36"/>
      <c r="T111" s="36"/>
      <c r="U111" s="36"/>
      <c r="V111" s="36"/>
      <c r="W111" s="36"/>
      <c r="X111" s="36"/>
      <c r="Y111" s="93">
        <f>SUM(O111:P111)</f>
        <v>0</v>
      </c>
      <c r="Z111" s="93" t="str">
        <f>IF(OR(AND(Y111&gt;0,Y111&lt;=30),AND(O111&gt;0,O111&lt;=5),AND(P111&gt;0,P111&lt;=5)),"Yes","No")</f>
        <v>No</v>
      </c>
      <c r="AC111" s="46">
        <f>A195</f>
        <v>43280</v>
      </c>
      <c r="AD111" s="46">
        <f>B195</f>
        <v>43392</v>
      </c>
      <c r="AE111" s="93" t="str">
        <f>C195</f>
        <v>Ni2020bf29-REV2.8</v>
      </c>
      <c r="AF111" s="93" t="str">
        <f>D195</f>
        <v>46427</v>
      </c>
      <c r="AG111" s="93" t="str">
        <f>E195</f>
        <v>7605</v>
      </c>
      <c r="AH111" s="40">
        <f>O195</f>
        <v>0</v>
      </c>
      <c r="AI111" s="39" t="e">
        <f>AJ195/$O$400</f>
        <v>#DIV/0!</v>
      </c>
      <c r="AJ111" s="12">
        <f>AJ110+AH195</f>
        <v>358</v>
      </c>
      <c r="AK111" s="93">
        <f>P195</f>
        <v>0</v>
      </c>
      <c r="AL111" s="93">
        <f>Q195</f>
        <v>0</v>
      </c>
      <c r="AM111" s="93">
        <f>R195</f>
        <v>0</v>
      </c>
      <c r="AN111" s="93">
        <f>S195</f>
        <v>1</v>
      </c>
    </row>
    <row r="112" spans="1:40" s="24" customFormat="1" x14ac:dyDescent="0.25">
      <c r="A112" s="20">
        <v>43336</v>
      </c>
      <c r="B112" s="77">
        <v>43364</v>
      </c>
      <c r="C112" s="16" t="s">
        <v>1730</v>
      </c>
      <c r="D112" s="34" t="s">
        <v>1117</v>
      </c>
      <c r="E112" s="34" t="s">
        <v>84</v>
      </c>
      <c r="F112" s="36"/>
      <c r="G112" s="36"/>
      <c r="H112" s="36">
        <v>4.8367956775196426</v>
      </c>
      <c r="I112" s="36"/>
      <c r="J112" s="36"/>
      <c r="K112" s="36"/>
      <c r="L112" s="36"/>
      <c r="M112" s="36"/>
      <c r="N112" s="36"/>
      <c r="O112" s="36"/>
      <c r="P112" s="36"/>
      <c r="Q112" s="36">
        <v>3</v>
      </c>
      <c r="R112" s="36"/>
      <c r="S112" s="36"/>
      <c r="T112" s="36"/>
      <c r="U112" s="36"/>
      <c r="V112" s="36"/>
      <c r="W112" s="36"/>
      <c r="X112" s="36"/>
      <c r="Y112" s="93">
        <f>SUM(O112:P112)</f>
        <v>0</v>
      </c>
      <c r="Z112" s="93" t="str">
        <f>IF(OR(AND(Y112&gt;0,Y112&lt;=30),AND(O112&gt;0,O112&lt;=5),AND(P112&gt;0,P112&lt;=5)),"Yes","No")</f>
        <v>No</v>
      </c>
      <c r="AC112" s="46">
        <f t="shared" ref="AC112:AG112" si="181">A196</f>
        <v>43327</v>
      </c>
      <c r="AD112" s="46">
        <f t="shared" si="181"/>
        <v>43374</v>
      </c>
      <c r="AE112" s="93" t="str">
        <f t="shared" si="181"/>
        <v>NL2044bf22-REV5.3</v>
      </c>
      <c r="AF112" s="93" t="str">
        <f t="shared" si="181"/>
        <v>46823</v>
      </c>
      <c r="AG112" s="93" t="str">
        <f t="shared" si="181"/>
        <v>9631</v>
      </c>
      <c r="AH112" s="40">
        <f t="shared" ref="AH112:AH133" si="182">O196</f>
        <v>0</v>
      </c>
      <c r="AI112" s="39" t="e">
        <f t="shared" ref="AI112:AI136" si="183">AJ196/$O$400</f>
        <v>#DIV/0!</v>
      </c>
      <c r="AJ112" s="12">
        <f t="shared" ref="AJ112:AJ133" si="184">AJ111+AH196</f>
        <v>358</v>
      </c>
      <c r="AK112" s="93">
        <f t="shared" ref="AK112:AN112" si="185">P196</f>
        <v>0</v>
      </c>
      <c r="AL112" s="93">
        <f t="shared" si="185"/>
        <v>0</v>
      </c>
      <c r="AM112" s="93">
        <f t="shared" si="185"/>
        <v>0</v>
      </c>
      <c r="AN112" s="93">
        <f t="shared" si="185"/>
        <v>1</v>
      </c>
    </row>
    <row r="113" spans="1:40" s="24" customFormat="1" x14ac:dyDescent="0.25">
      <c r="A113" s="20">
        <v>43350</v>
      </c>
      <c r="B113" s="77">
        <v>43361</v>
      </c>
      <c r="C113" s="16" t="s">
        <v>1672</v>
      </c>
      <c r="D113" s="34" t="s">
        <v>1296</v>
      </c>
      <c r="E113" s="34" t="s">
        <v>1297</v>
      </c>
      <c r="F113" s="36"/>
      <c r="G113" s="36"/>
      <c r="H113" s="36">
        <v>5.949703628151596</v>
      </c>
      <c r="I113" s="36"/>
      <c r="J113" s="36"/>
      <c r="K113" s="36"/>
      <c r="L113" s="36"/>
      <c r="M113" s="36"/>
      <c r="N113" s="36"/>
      <c r="O113" s="36"/>
      <c r="P113" s="36"/>
      <c r="Q113" s="36">
        <v>4</v>
      </c>
      <c r="R113" s="36"/>
      <c r="S113" s="36"/>
      <c r="T113" s="36"/>
      <c r="U113" s="36"/>
      <c r="V113" s="36"/>
      <c r="W113" s="36"/>
      <c r="X113" s="36"/>
      <c r="Y113" s="93">
        <f>SUM(O113:P113)</f>
        <v>0</v>
      </c>
      <c r="Z113" s="93" t="str">
        <f>IF(OR(AND(Y113&gt;0,Y113&lt;=30),AND(O113&gt;0,O113&lt;=5),AND(P113&gt;0,P113&lt;=5)),"Yes","No")</f>
        <v>No</v>
      </c>
      <c r="AC113" s="46">
        <f t="shared" ref="AC113:AG113" si="186">A197</f>
        <v>43325</v>
      </c>
      <c r="AD113" s="46">
        <f t="shared" si="186"/>
        <v>43378</v>
      </c>
      <c r="AE113" s="93" t="str">
        <f t="shared" si="186"/>
        <v>NL2044bf22-REV5.3</v>
      </c>
      <c r="AF113" s="93" t="str">
        <f t="shared" si="186"/>
        <v>46807</v>
      </c>
      <c r="AG113" s="93" t="str">
        <f t="shared" si="186"/>
        <v>9532</v>
      </c>
      <c r="AH113" s="40">
        <f t="shared" si="182"/>
        <v>0</v>
      </c>
      <c r="AI113" s="39" t="e">
        <f t="shared" si="183"/>
        <v>#DIV/0!</v>
      </c>
      <c r="AJ113" s="12">
        <f t="shared" si="184"/>
        <v>358</v>
      </c>
      <c r="AK113" s="93">
        <f t="shared" ref="AK113:AN113" si="187">P197</f>
        <v>0</v>
      </c>
      <c r="AL113" s="93">
        <f t="shared" si="187"/>
        <v>0</v>
      </c>
      <c r="AM113" s="93">
        <f t="shared" si="187"/>
        <v>0</v>
      </c>
      <c r="AN113" s="93">
        <f t="shared" si="187"/>
        <v>2</v>
      </c>
    </row>
    <row r="114" spans="1:40" x14ac:dyDescent="0.25">
      <c r="A114" s="20">
        <v>43297</v>
      </c>
      <c r="B114" s="77">
        <v>43364</v>
      </c>
      <c r="C114" s="16" t="s">
        <v>1646</v>
      </c>
      <c r="D114" s="34" t="s">
        <v>434</v>
      </c>
      <c r="E114" s="34" t="s">
        <v>51</v>
      </c>
      <c r="F114" s="36"/>
      <c r="G114" s="36"/>
      <c r="H114" s="36">
        <v>3.6332609327719645</v>
      </c>
      <c r="I114" s="36"/>
      <c r="J114" s="36"/>
      <c r="K114" s="36"/>
      <c r="L114" s="36"/>
      <c r="M114" s="36"/>
      <c r="N114" s="36"/>
      <c r="O114" s="36"/>
      <c r="P114" s="36"/>
      <c r="Q114" s="36">
        <v>5</v>
      </c>
      <c r="R114" s="36"/>
      <c r="S114" s="36"/>
      <c r="T114" s="36"/>
      <c r="U114" s="36"/>
      <c r="V114" s="36"/>
      <c r="W114" s="36"/>
      <c r="X114" s="36"/>
      <c r="Y114" s="93">
        <f>SUM(O114:P114)</f>
        <v>0</v>
      </c>
      <c r="Z114" s="93" t="str">
        <f>IF(OR(AND(Y114&gt;0,Y114&lt;=30),AND(O114&gt;0,O114&lt;=5),AND(P114&gt;0,P114&lt;=5)),"Yes","No")</f>
        <v>No</v>
      </c>
      <c r="AC114" s="46">
        <f t="shared" ref="AC114:AG114" si="188">A198</f>
        <v>43327</v>
      </c>
      <c r="AD114" s="46">
        <f t="shared" si="188"/>
        <v>43374</v>
      </c>
      <c r="AE114" s="93" t="str">
        <f t="shared" si="188"/>
        <v>ND2057bf34-Rev 1.4</v>
      </c>
      <c r="AF114" s="93" t="str">
        <f t="shared" si="188"/>
        <v>46830</v>
      </c>
      <c r="AG114" s="93" t="str">
        <f t="shared" si="188"/>
        <v>7407</v>
      </c>
      <c r="AH114" s="40">
        <f t="shared" si="182"/>
        <v>0</v>
      </c>
      <c r="AI114" s="39" t="e">
        <f t="shared" si="183"/>
        <v>#DIV/0!</v>
      </c>
      <c r="AJ114" s="12">
        <f t="shared" si="184"/>
        <v>358</v>
      </c>
      <c r="AK114" s="93">
        <f t="shared" ref="AK114:AN114" si="189">P198</f>
        <v>0</v>
      </c>
      <c r="AL114" s="93">
        <f t="shared" si="189"/>
        <v>0</v>
      </c>
      <c r="AM114" s="93">
        <f t="shared" si="189"/>
        <v>0</v>
      </c>
      <c r="AN114" s="93">
        <f t="shared" si="189"/>
        <v>2</v>
      </c>
    </row>
    <row r="115" spans="1:40" s="24" customFormat="1" x14ac:dyDescent="0.25">
      <c r="A115" s="20">
        <v>43297</v>
      </c>
      <c r="B115" s="77">
        <v>43364</v>
      </c>
      <c r="C115" s="16" t="s">
        <v>1692</v>
      </c>
      <c r="D115" s="34" t="s">
        <v>434</v>
      </c>
      <c r="E115" s="34" t="s">
        <v>51</v>
      </c>
      <c r="F115" s="36"/>
      <c r="G115" s="36"/>
      <c r="H115" s="36">
        <v>7.7524125086945004</v>
      </c>
      <c r="I115" s="36"/>
      <c r="J115" s="36"/>
      <c r="K115" s="36"/>
      <c r="L115" s="36"/>
      <c r="M115" s="36"/>
      <c r="N115" s="36"/>
      <c r="O115" s="36"/>
      <c r="P115" s="36"/>
      <c r="Q115" s="36">
        <v>6</v>
      </c>
      <c r="R115" s="36"/>
      <c r="S115" s="36"/>
      <c r="T115" s="36"/>
      <c r="U115" s="36"/>
      <c r="V115" s="36"/>
      <c r="W115" s="36"/>
      <c r="X115" s="36"/>
      <c r="Y115" s="93">
        <f>SUM(O115:P115)</f>
        <v>0</v>
      </c>
      <c r="Z115" s="93" t="str">
        <f>IF(OR(AND(Y115&gt;0,Y115&lt;=30),AND(O115&gt;0,O115&lt;=5),AND(P115&gt;0,P115&lt;=5)),"Yes","No")</f>
        <v>No</v>
      </c>
      <c r="AC115" s="46">
        <f t="shared" ref="AC115:AG115" si="190">A199</f>
        <v>43353</v>
      </c>
      <c r="AD115" s="46">
        <f t="shared" si="190"/>
        <v>43374</v>
      </c>
      <c r="AE115" s="93" t="str">
        <f t="shared" si="190"/>
        <v>ND2017cy29-REV3.2</v>
      </c>
      <c r="AF115" s="93" t="str">
        <f t="shared" si="190"/>
        <v>47018</v>
      </c>
      <c r="AG115" s="93" t="str">
        <f t="shared" si="190"/>
        <v>9666</v>
      </c>
      <c r="AH115" s="40">
        <f t="shared" si="182"/>
        <v>0</v>
      </c>
      <c r="AI115" s="39" t="e">
        <f t="shared" si="183"/>
        <v>#DIV/0!</v>
      </c>
      <c r="AJ115" s="12">
        <f t="shared" si="184"/>
        <v>358</v>
      </c>
      <c r="AK115" s="93">
        <f t="shared" ref="AK115:AN115" si="191">P199</f>
        <v>0</v>
      </c>
      <c r="AL115" s="93">
        <f t="shared" si="191"/>
        <v>0</v>
      </c>
      <c r="AM115" s="93">
        <f t="shared" si="191"/>
        <v>0</v>
      </c>
      <c r="AN115" s="93">
        <f t="shared" si="191"/>
        <v>2</v>
      </c>
    </row>
    <row r="116" spans="1:40" s="24" customFormat="1" x14ac:dyDescent="0.25">
      <c r="A116" s="20">
        <v>43336</v>
      </c>
      <c r="B116" s="77">
        <v>43364</v>
      </c>
      <c r="C116" s="16" t="s">
        <v>1731</v>
      </c>
      <c r="D116" s="34" t="s">
        <v>1125</v>
      </c>
      <c r="E116" s="34" t="s">
        <v>1126</v>
      </c>
      <c r="F116" s="36"/>
      <c r="G116" s="36"/>
      <c r="H116" s="36">
        <v>9.6735913550392851</v>
      </c>
      <c r="I116" s="36"/>
      <c r="J116" s="36"/>
      <c r="K116" s="36"/>
      <c r="L116" s="36"/>
      <c r="M116" s="36"/>
      <c r="N116" s="36"/>
      <c r="O116" s="36"/>
      <c r="P116" s="36"/>
      <c r="Q116" s="36">
        <v>6</v>
      </c>
      <c r="R116" s="36"/>
      <c r="S116" s="36"/>
      <c r="T116" s="36"/>
      <c r="U116" s="36"/>
      <c r="V116" s="36"/>
      <c r="W116" s="36"/>
      <c r="X116" s="36"/>
      <c r="Y116" s="79">
        <f>SUM(O116:P116)</f>
        <v>0</v>
      </c>
      <c r="Z116" s="79" t="str">
        <f>IF(OR(AND(Y116&gt;0,Y116&lt;=30),AND(O116&gt;0,O116&lt;=5),AND(P116&gt;0,P116&lt;=5)),"Yes","No")</f>
        <v>No</v>
      </c>
      <c r="AC116" s="46">
        <f t="shared" ref="AC116:AG116" si="192">A200</f>
        <v>43353</v>
      </c>
      <c r="AD116" s="46">
        <f t="shared" si="192"/>
        <v>43374</v>
      </c>
      <c r="AE116" s="93" t="str">
        <f t="shared" si="192"/>
        <v>ND2017cy29-REV3.2</v>
      </c>
      <c r="AF116" s="93" t="str">
        <f t="shared" si="192"/>
        <v>47019</v>
      </c>
      <c r="AG116" s="93" t="str">
        <f t="shared" si="192"/>
        <v>9667</v>
      </c>
      <c r="AH116" s="40">
        <f t="shared" si="182"/>
        <v>0</v>
      </c>
      <c r="AI116" s="39" t="e">
        <f t="shared" si="183"/>
        <v>#DIV/0!</v>
      </c>
      <c r="AJ116" s="12">
        <f t="shared" si="184"/>
        <v>358</v>
      </c>
      <c r="AK116" s="93">
        <f t="shared" ref="AK116:AN116" si="193">P200</f>
        <v>0</v>
      </c>
      <c r="AL116" s="93">
        <f t="shared" si="193"/>
        <v>0</v>
      </c>
      <c r="AM116" s="93">
        <f t="shared" si="193"/>
        <v>0</v>
      </c>
      <c r="AN116" s="93">
        <f t="shared" si="193"/>
        <v>2</v>
      </c>
    </row>
    <row r="117" spans="1:40" x14ac:dyDescent="0.25">
      <c r="A117" s="20">
        <v>43313</v>
      </c>
      <c r="B117" s="77">
        <v>43360</v>
      </c>
      <c r="C117" s="16" t="s">
        <v>1655</v>
      </c>
      <c r="D117" s="34" t="s">
        <v>532</v>
      </c>
      <c r="E117" s="34" t="s">
        <v>533</v>
      </c>
      <c r="F117" s="36"/>
      <c r="G117" s="36"/>
      <c r="H117" s="36">
        <v>9.3847866918632707</v>
      </c>
      <c r="I117" s="36"/>
      <c r="J117" s="36"/>
      <c r="K117" s="36"/>
      <c r="L117" s="36"/>
      <c r="M117" s="36"/>
      <c r="N117" s="36"/>
      <c r="O117" s="36"/>
      <c r="P117" s="36"/>
      <c r="Q117" s="36">
        <v>9</v>
      </c>
      <c r="R117" s="36"/>
      <c r="S117" s="36"/>
      <c r="T117" s="36"/>
      <c r="U117" s="36"/>
      <c r="V117" s="36"/>
      <c r="W117" s="36"/>
      <c r="X117" s="36"/>
      <c r="Y117" s="23">
        <f>SUM(O117:P117)</f>
        <v>0</v>
      </c>
      <c r="Z117" s="23" t="str">
        <f>IF(OR(AND(Y117&gt;0,Y117&lt;=30),AND(O117&gt;0,O117&lt;=5),AND(P117&gt;0,P117&lt;=5)),"Yes","No")</f>
        <v>No</v>
      </c>
      <c r="AC117" s="46">
        <f t="shared" ref="AC117:AG117" si="194">A201</f>
        <v>43348</v>
      </c>
      <c r="AD117" s="46">
        <f t="shared" si="194"/>
        <v>43378</v>
      </c>
      <c r="AE117" s="93" t="str">
        <f t="shared" si="194"/>
        <v>PH3059bf25 Rev 1.4</v>
      </c>
      <c r="AF117" s="93" t="str">
        <f t="shared" si="194"/>
        <v>46955</v>
      </c>
      <c r="AG117" s="93" t="str">
        <f t="shared" si="194"/>
        <v>4964</v>
      </c>
      <c r="AH117" s="40">
        <f t="shared" si="182"/>
        <v>0</v>
      </c>
      <c r="AI117" s="39" t="e">
        <f t="shared" si="183"/>
        <v>#DIV/0!</v>
      </c>
      <c r="AJ117" s="12">
        <f t="shared" si="184"/>
        <v>358</v>
      </c>
      <c r="AK117" s="93">
        <f t="shared" ref="AK117:AN117" si="195">P201</f>
        <v>0</v>
      </c>
      <c r="AL117" s="93">
        <f t="shared" si="195"/>
        <v>0</v>
      </c>
      <c r="AM117" s="93">
        <f t="shared" si="195"/>
        <v>0</v>
      </c>
      <c r="AN117" s="93">
        <f t="shared" si="195"/>
        <v>3</v>
      </c>
    </row>
    <row r="118" spans="1:40" s="24" customFormat="1" x14ac:dyDescent="0.25">
      <c r="A118" s="20">
        <v>43292</v>
      </c>
      <c r="B118" s="77">
        <v>43361</v>
      </c>
      <c r="C118" s="16" t="s">
        <v>1729</v>
      </c>
      <c r="D118" s="34" t="s">
        <v>418</v>
      </c>
      <c r="E118" s="34" t="s">
        <v>419</v>
      </c>
      <c r="F118" s="36"/>
      <c r="G118" s="36"/>
      <c r="H118" s="36">
        <v>16.784155062837883</v>
      </c>
      <c r="I118" s="36"/>
      <c r="J118" s="36"/>
      <c r="K118" s="36"/>
      <c r="L118" s="36"/>
      <c r="M118" s="36"/>
      <c r="N118" s="36"/>
      <c r="O118" s="36"/>
      <c r="P118" s="36"/>
      <c r="Q118" s="36">
        <v>10</v>
      </c>
      <c r="R118" s="36"/>
      <c r="S118" s="36"/>
      <c r="T118" s="36"/>
      <c r="U118" s="36"/>
      <c r="V118" s="36"/>
      <c r="W118" s="36"/>
      <c r="X118" s="36"/>
      <c r="Y118" s="79">
        <f>SUM(O118:P118)</f>
        <v>0</v>
      </c>
      <c r="Z118" s="79" t="str">
        <f>IF(OR(AND(Y118&gt;0,Y118&lt;=30),AND(O118&gt;0,O118&lt;=5),AND(P118&gt;0,P118&lt;=5)),"Yes","No")</f>
        <v>No</v>
      </c>
      <c r="AC118" s="46">
        <f t="shared" ref="AC118:AG118" si="196">A202</f>
        <v>43340</v>
      </c>
      <c r="AD118" s="46">
        <f t="shared" si="196"/>
        <v>43375</v>
      </c>
      <c r="AE118" s="93" t="str">
        <f t="shared" si="196"/>
        <v>NH2054bf34 Rev1.9</v>
      </c>
      <c r="AF118" s="93" t="str">
        <f t="shared" si="196"/>
        <v>46918</v>
      </c>
      <c r="AG118" s="93" t="str">
        <f t="shared" si="196"/>
        <v>7367</v>
      </c>
      <c r="AH118" s="40">
        <f t="shared" si="182"/>
        <v>0</v>
      </c>
      <c r="AI118" s="39" t="e">
        <f t="shared" si="183"/>
        <v>#DIV/0!</v>
      </c>
      <c r="AJ118" s="12">
        <f t="shared" si="184"/>
        <v>358</v>
      </c>
      <c r="AK118" s="93">
        <f t="shared" ref="AK118:AN118" si="197">P202</f>
        <v>0</v>
      </c>
      <c r="AL118" s="93">
        <f t="shared" si="197"/>
        <v>0</v>
      </c>
      <c r="AM118" s="93">
        <f t="shared" si="197"/>
        <v>0</v>
      </c>
      <c r="AN118" s="93">
        <f t="shared" si="197"/>
        <v>4</v>
      </c>
    </row>
    <row r="119" spans="1:40" x14ac:dyDescent="0.25">
      <c r="A119" s="20">
        <v>43313</v>
      </c>
      <c r="B119" s="77">
        <v>43360</v>
      </c>
      <c r="C119" s="16" t="s">
        <v>1648</v>
      </c>
      <c r="D119" s="34" t="s">
        <v>532</v>
      </c>
      <c r="E119" s="34" t="s">
        <v>533</v>
      </c>
      <c r="F119" s="36"/>
      <c r="G119" s="36"/>
      <c r="H119" s="36">
        <v>10.427540768736968</v>
      </c>
      <c r="I119" s="36"/>
      <c r="J119" s="36"/>
      <c r="K119" s="36"/>
      <c r="L119" s="36"/>
      <c r="M119" s="36"/>
      <c r="N119" s="36"/>
      <c r="O119" s="36"/>
      <c r="P119" s="36"/>
      <c r="Q119" s="36">
        <v>10</v>
      </c>
      <c r="R119" s="36"/>
      <c r="S119" s="36"/>
      <c r="T119" s="36"/>
      <c r="U119" s="36"/>
      <c r="V119" s="36"/>
      <c r="W119" s="36"/>
      <c r="X119" s="36"/>
      <c r="Y119" s="93">
        <f>SUM(O119:P119)</f>
        <v>0</v>
      </c>
      <c r="Z119" s="93" t="str">
        <f>IF(OR(AND(Y119&gt;0,Y119&lt;=30),AND(O119&gt;0,O119&lt;=5),AND(P119&gt;0,P119&lt;=5)),"Yes","No")</f>
        <v>No</v>
      </c>
      <c r="AC119" s="46">
        <f t="shared" ref="AC119:AG119" si="198">A203</f>
        <v>43353</v>
      </c>
      <c r="AD119" s="46">
        <f t="shared" si="198"/>
        <v>43374</v>
      </c>
      <c r="AE119" s="93" t="str">
        <f t="shared" si="198"/>
        <v>ND2034bf34 Rev1.4</v>
      </c>
      <c r="AF119" s="93" t="str">
        <f t="shared" si="198"/>
        <v>47025</v>
      </c>
      <c r="AG119" s="93" t="str">
        <f t="shared" si="198"/>
        <v>5372</v>
      </c>
      <c r="AH119" s="40">
        <f t="shared" si="182"/>
        <v>0</v>
      </c>
      <c r="AI119" s="39" t="e">
        <f t="shared" si="183"/>
        <v>#DIV/0!</v>
      </c>
      <c r="AJ119" s="12">
        <f t="shared" si="184"/>
        <v>358</v>
      </c>
      <c r="AK119" s="93">
        <f t="shared" ref="AK119:AN119" si="199">P203</f>
        <v>0</v>
      </c>
      <c r="AL119" s="93">
        <f t="shared" si="199"/>
        <v>0</v>
      </c>
      <c r="AM119" s="93">
        <f t="shared" si="199"/>
        <v>0</v>
      </c>
      <c r="AN119" s="93">
        <f t="shared" si="199"/>
        <v>4</v>
      </c>
    </row>
    <row r="120" spans="1:40" s="24" customFormat="1" x14ac:dyDescent="0.25">
      <c r="A120" s="20">
        <v>43292</v>
      </c>
      <c r="B120" s="77">
        <v>43361</v>
      </c>
      <c r="C120" s="16" t="s">
        <v>1624</v>
      </c>
      <c r="D120" s="34" t="s">
        <v>420</v>
      </c>
      <c r="E120" s="34" t="s">
        <v>421</v>
      </c>
      <c r="F120" s="36"/>
      <c r="G120" s="36"/>
      <c r="H120" s="36">
        <v>9.4339217007211964</v>
      </c>
      <c r="I120" s="36"/>
      <c r="J120" s="36"/>
      <c r="K120" s="36"/>
      <c r="L120" s="36"/>
      <c r="M120" s="36"/>
      <c r="N120" s="36"/>
      <c r="O120" s="36"/>
      <c r="P120" s="36"/>
      <c r="Q120" s="36">
        <v>12</v>
      </c>
      <c r="R120" s="36"/>
      <c r="S120" s="36"/>
      <c r="T120" s="36"/>
      <c r="U120" s="36"/>
      <c r="V120" s="36"/>
      <c r="W120" s="36"/>
      <c r="X120" s="36"/>
      <c r="Y120" s="93">
        <f>SUM(O120:P120)</f>
        <v>0</v>
      </c>
      <c r="Z120" s="93" t="str">
        <f>IF(OR(AND(Y120&gt;0,Y120&lt;=30),AND(O120&gt;0,O120&lt;=5),AND(P120&gt;0,P120&lt;=5)),"Yes","No")</f>
        <v>No</v>
      </c>
      <c r="AC120" s="46">
        <f t="shared" ref="AC120:AG120" si="200">A204</f>
        <v>43353</v>
      </c>
      <c r="AD120" s="46">
        <f t="shared" si="200"/>
        <v>43374</v>
      </c>
      <c r="AE120" s="93" t="str">
        <f t="shared" si="200"/>
        <v>ND2054bf34 Rev1.5</v>
      </c>
      <c r="AF120" s="93" t="str">
        <f t="shared" si="200"/>
        <v>47025</v>
      </c>
      <c r="AG120" s="93" t="str">
        <f t="shared" si="200"/>
        <v>5372</v>
      </c>
      <c r="AH120" s="40">
        <f t="shared" si="182"/>
        <v>0</v>
      </c>
      <c r="AI120" s="39" t="e">
        <f t="shared" si="183"/>
        <v>#DIV/0!</v>
      </c>
      <c r="AJ120" s="12">
        <f t="shared" si="184"/>
        <v>358</v>
      </c>
      <c r="AK120" s="93">
        <f t="shared" ref="AK120:AN120" si="201">P204</f>
        <v>0</v>
      </c>
      <c r="AL120" s="93">
        <f t="shared" si="201"/>
        <v>0</v>
      </c>
      <c r="AM120" s="93">
        <f t="shared" si="201"/>
        <v>0</v>
      </c>
      <c r="AN120" s="93">
        <f t="shared" si="201"/>
        <v>4</v>
      </c>
    </row>
    <row r="121" spans="1:40" s="24" customFormat="1" x14ac:dyDescent="0.25">
      <c r="A121" s="20">
        <v>43297</v>
      </c>
      <c r="B121" s="77">
        <v>43364</v>
      </c>
      <c r="C121" s="16" t="s">
        <v>1642</v>
      </c>
      <c r="D121" s="34" t="s">
        <v>434</v>
      </c>
      <c r="E121" s="34" t="s">
        <v>51</v>
      </c>
      <c r="F121" s="36"/>
      <c r="G121" s="36"/>
      <c r="H121" s="36">
        <v>10.294330300277711</v>
      </c>
      <c r="I121" s="36"/>
      <c r="J121" s="36"/>
      <c r="K121" s="36"/>
      <c r="L121" s="36"/>
      <c r="M121" s="36"/>
      <c r="N121" s="36"/>
      <c r="O121" s="36"/>
      <c r="P121" s="36"/>
      <c r="Q121" s="36">
        <v>12</v>
      </c>
      <c r="R121" s="36"/>
      <c r="S121" s="36"/>
      <c r="T121" s="36"/>
      <c r="U121" s="36"/>
      <c r="V121" s="36"/>
      <c r="W121" s="36"/>
      <c r="X121" s="36"/>
      <c r="Y121" s="93">
        <f>SUM(O121:P121)</f>
        <v>0</v>
      </c>
      <c r="Z121" s="93" t="str">
        <f>IF(OR(AND(Y121&gt;0,Y121&lt;=30),AND(O121&gt;0,O121&lt;=5),AND(P121&gt;0,P121&lt;=5)),"Yes","No")</f>
        <v>No</v>
      </c>
      <c r="AC121" s="46">
        <f t="shared" ref="AC121:AG121" si="202">A205</f>
        <v>43325</v>
      </c>
      <c r="AD121" s="46">
        <f t="shared" si="202"/>
        <v>43378</v>
      </c>
      <c r="AE121" s="93" t="str">
        <f t="shared" si="202"/>
        <v>Ni2020as29-REV2.4</v>
      </c>
      <c r="AF121" s="93" t="str">
        <f t="shared" si="202"/>
        <v>46812</v>
      </c>
      <c r="AG121" s="93" t="str">
        <f t="shared" si="202"/>
        <v>6615</v>
      </c>
      <c r="AH121" s="40">
        <f t="shared" si="182"/>
        <v>0</v>
      </c>
      <c r="AI121" s="39" t="e">
        <f t="shared" si="183"/>
        <v>#DIV/0!</v>
      </c>
      <c r="AJ121" s="12">
        <f t="shared" si="184"/>
        <v>358</v>
      </c>
      <c r="AK121" s="93">
        <f t="shared" ref="AK121:AN121" si="203">P205</f>
        <v>0</v>
      </c>
      <c r="AL121" s="93">
        <f t="shared" si="203"/>
        <v>0</v>
      </c>
      <c r="AM121" s="93">
        <f t="shared" si="203"/>
        <v>0</v>
      </c>
      <c r="AN121" s="93">
        <f t="shared" si="203"/>
        <v>6</v>
      </c>
    </row>
    <row r="122" spans="1:40" s="24" customFormat="1" x14ac:dyDescent="0.25">
      <c r="A122" s="20">
        <v>43297</v>
      </c>
      <c r="B122" s="77">
        <v>43364</v>
      </c>
      <c r="C122" s="16" t="s">
        <v>1730</v>
      </c>
      <c r="D122" s="34" t="s">
        <v>434</v>
      </c>
      <c r="E122" s="34" t="s">
        <v>51</v>
      </c>
      <c r="F122" s="36"/>
      <c r="G122" s="36"/>
      <c r="H122" s="36">
        <v>12.837339980946654</v>
      </c>
      <c r="I122" s="36"/>
      <c r="J122" s="36"/>
      <c r="K122" s="36"/>
      <c r="L122" s="36"/>
      <c r="M122" s="36"/>
      <c r="N122" s="36"/>
      <c r="O122" s="36"/>
      <c r="P122" s="36"/>
      <c r="Q122" s="36">
        <v>12</v>
      </c>
      <c r="R122" s="36"/>
      <c r="S122" s="36"/>
      <c r="T122" s="36"/>
      <c r="U122" s="36"/>
      <c r="V122" s="36"/>
      <c r="W122" s="36"/>
      <c r="X122" s="36"/>
      <c r="Y122" s="93">
        <f>SUM(O122:P122)</f>
        <v>0</v>
      </c>
      <c r="Z122" s="93" t="str">
        <f>IF(OR(AND(Y122&gt;0,Y122&lt;=30),AND(O122&gt;0,O122&lt;=5),AND(P122&gt;0,P122&lt;=5)),"Yes","No")</f>
        <v>No</v>
      </c>
      <c r="AC122" s="46">
        <f t="shared" ref="AC122:AG122" si="204">A206</f>
        <v>43348</v>
      </c>
      <c r="AD122" s="46">
        <f t="shared" si="204"/>
        <v>43378</v>
      </c>
      <c r="AE122" s="93" t="str">
        <f t="shared" si="204"/>
        <v>NL2044bf22-REV5.3</v>
      </c>
      <c r="AF122" s="93" t="str">
        <f t="shared" si="204"/>
        <v>46955</v>
      </c>
      <c r="AG122" s="93" t="str">
        <f t="shared" si="204"/>
        <v>4964</v>
      </c>
      <c r="AH122" s="40">
        <f t="shared" si="182"/>
        <v>0</v>
      </c>
      <c r="AI122" s="39" t="e">
        <f t="shared" si="183"/>
        <v>#DIV/0!</v>
      </c>
      <c r="AJ122" s="12">
        <f t="shared" si="184"/>
        <v>358</v>
      </c>
      <c r="AK122" s="93">
        <f t="shared" ref="AK122:AN122" si="205">P206</f>
        <v>0</v>
      </c>
      <c r="AL122" s="93">
        <f t="shared" si="205"/>
        <v>0</v>
      </c>
      <c r="AM122" s="93">
        <f t="shared" si="205"/>
        <v>0</v>
      </c>
      <c r="AN122" s="93">
        <f t="shared" si="205"/>
        <v>6</v>
      </c>
    </row>
    <row r="123" spans="1:40" s="24" customFormat="1" x14ac:dyDescent="0.25">
      <c r="A123" s="20">
        <v>43070</v>
      </c>
      <c r="B123" s="77">
        <v>43364</v>
      </c>
      <c r="C123" s="16" t="s">
        <v>1730</v>
      </c>
      <c r="D123" s="34" t="s">
        <v>127</v>
      </c>
      <c r="E123" s="34" t="s">
        <v>57</v>
      </c>
      <c r="F123" s="36"/>
      <c r="G123" s="36"/>
      <c r="H123" s="36">
        <v>19.581210937453712</v>
      </c>
      <c r="I123" s="36"/>
      <c r="J123" s="36"/>
      <c r="K123" s="36"/>
      <c r="L123" s="36"/>
      <c r="M123" s="36"/>
      <c r="N123" s="36"/>
      <c r="O123" s="36"/>
      <c r="P123" s="36"/>
      <c r="Q123" s="36">
        <v>20</v>
      </c>
      <c r="R123" s="36"/>
      <c r="S123" s="36"/>
      <c r="T123" s="36"/>
      <c r="U123" s="36"/>
      <c r="V123" s="36"/>
      <c r="W123" s="36"/>
      <c r="X123" s="36"/>
      <c r="Y123" s="93">
        <f>SUM(O123:P123)</f>
        <v>0</v>
      </c>
      <c r="Z123" s="93" t="str">
        <f>IF(OR(AND(Y123&gt;0,Y123&lt;=30),AND(O123&gt;0,O123&lt;=5),AND(P123&gt;0,P123&lt;=5)),"Yes","No")</f>
        <v>No</v>
      </c>
      <c r="AC123" s="46">
        <f t="shared" ref="AC123:AG123" si="206">A207</f>
        <v>43348</v>
      </c>
      <c r="AD123" s="46">
        <f t="shared" si="206"/>
        <v>43378</v>
      </c>
      <c r="AE123" s="93" t="str">
        <f t="shared" si="206"/>
        <v>NJ1020afP-REV4.1</v>
      </c>
      <c r="AF123" s="93" t="str">
        <f t="shared" si="206"/>
        <v>46955</v>
      </c>
      <c r="AG123" s="93" t="str">
        <f t="shared" si="206"/>
        <v>4964</v>
      </c>
      <c r="AH123" s="40">
        <f t="shared" si="182"/>
        <v>0</v>
      </c>
      <c r="AI123" s="39" t="e">
        <f t="shared" si="183"/>
        <v>#DIV/0!</v>
      </c>
      <c r="AJ123" s="12">
        <f t="shared" si="184"/>
        <v>358</v>
      </c>
      <c r="AK123" s="93">
        <f t="shared" ref="AK123:AN123" si="207">P207</f>
        <v>0</v>
      </c>
      <c r="AL123" s="93">
        <f t="shared" si="207"/>
        <v>0</v>
      </c>
      <c r="AM123" s="93">
        <f t="shared" si="207"/>
        <v>0</v>
      </c>
      <c r="AN123" s="93">
        <f t="shared" si="207"/>
        <v>8</v>
      </c>
    </row>
    <row r="124" spans="1:40" s="24" customFormat="1" x14ac:dyDescent="0.25">
      <c r="A124" s="20">
        <v>43145</v>
      </c>
      <c r="B124" s="77">
        <v>43370</v>
      </c>
      <c r="C124" s="16" t="s">
        <v>1615</v>
      </c>
      <c r="D124" s="34" t="s">
        <v>133</v>
      </c>
      <c r="E124" s="34" t="s">
        <v>134</v>
      </c>
      <c r="F124" s="36"/>
      <c r="G124" s="36"/>
      <c r="H124" s="36">
        <v>14.287368686798246</v>
      </c>
      <c r="I124" s="36"/>
      <c r="J124" s="36"/>
      <c r="K124" s="36"/>
      <c r="L124" s="36"/>
      <c r="M124" s="36"/>
      <c r="N124" s="36"/>
      <c r="O124" s="36"/>
      <c r="P124" s="36"/>
      <c r="Q124" s="36">
        <v>20</v>
      </c>
      <c r="R124" s="36"/>
      <c r="S124" s="36"/>
      <c r="T124" s="36"/>
      <c r="U124" s="36"/>
      <c r="V124" s="36"/>
      <c r="W124" s="36"/>
      <c r="X124" s="36"/>
      <c r="Y124" s="23">
        <f>SUM(O124:P124)</f>
        <v>0</v>
      </c>
      <c r="Z124" s="23" t="str">
        <f>IF(OR(AND(Y124&gt;0,Y124&lt;=30),AND(O124&gt;0,O124&lt;=5),AND(P124&gt;0,P124&lt;=5)),"Yes","No")</f>
        <v>No</v>
      </c>
      <c r="AC124" s="46">
        <f t="shared" ref="AC124:AG124" si="208">A208</f>
        <v>43332</v>
      </c>
      <c r="AD124" s="46">
        <f t="shared" si="208"/>
        <v>43378</v>
      </c>
      <c r="AE124" s="93" t="str">
        <f t="shared" si="208"/>
        <v>RH2024bf34-REV2.0</v>
      </c>
      <c r="AF124" s="93" t="str">
        <f t="shared" si="208"/>
        <v>46855</v>
      </c>
      <c r="AG124" s="93" t="str">
        <f t="shared" si="208"/>
        <v>6415</v>
      </c>
      <c r="AH124" s="40">
        <f t="shared" si="182"/>
        <v>0</v>
      </c>
      <c r="AI124" s="39" t="e">
        <f t="shared" si="183"/>
        <v>#DIV/0!</v>
      </c>
      <c r="AJ124" s="12">
        <f t="shared" si="184"/>
        <v>358</v>
      </c>
      <c r="AK124" s="93">
        <f t="shared" ref="AK124:AN124" si="209">P208</f>
        <v>0</v>
      </c>
      <c r="AL124" s="93">
        <f t="shared" si="209"/>
        <v>0</v>
      </c>
      <c r="AM124" s="93">
        <f t="shared" si="209"/>
        <v>0</v>
      </c>
      <c r="AN124" s="93">
        <f t="shared" si="209"/>
        <v>10</v>
      </c>
    </row>
    <row r="125" spans="1:40" x14ac:dyDescent="0.25">
      <c r="A125" s="20">
        <v>43278</v>
      </c>
      <c r="B125" s="77">
        <v>43437</v>
      </c>
      <c r="C125" s="16" t="s">
        <v>1666</v>
      </c>
      <c r="D125" s="34" t="s">
        <v>368</v>
      </c>
      <c r="E125" s="34" t="s">
        <v>87</v>
      </c>
      <c r="F125" s="36"/>
      <c r="G125" s="36"/>
      <c r="H125" s="36">
        <v>27.226709306503661</v>
      </c>
      <c r="I125" s="36"/>
      <c r="J125" s="36">
        <v>27.226709306503661</v>
      </c>
      <c r="K125" s="36"/>
      <c r="L125" s="36"/>
      <c r="M125" s="36"/>
      <c r="N125" s="36">
        <v>54.453418613007322</v>
      </c>
      <c r="O125" s="36"/>
      <c r="P125" s="36"/>
      <c r="Q125" s="36">
        <v>25</v>
      </c>
      <c r="R125" s="36"/>
      <c r="S125" s="36">
        <v>25</v>
      </c>
      <c r="T125" s="36"/>
      <c r="U125" s="36"/>
      <c r="V125" s="36"/>
      <c r="W125" s="36">
        <v>50</v>
      </c>
      <c r="X125" s="36"/>
      <c r="Y125" s="23">
        <f>SUM(O125:P125)</f>
        <v>0</v>
      </c>
      <c r="Z125" s="23" t="str">
        <f>IF(OR(AND(Y125&gt;0,Y125&lt;=30),AND(O125&gt;0,O125&lt;=5),AND(P125&gt;0,P125&lt;=5)),"Yes","No")</f>
        <v>No</v>
      </c>
      <c r="AC125" s="46">
        <f t="shared" ref="AC125:AG125" si="210">A209</f>
        <v>43342</v>
      </c>
      <c r="AD125" s="46">
        <f t="shared" si="210"/>
        <v>43378</v>
      </c>
      <c r="AE125" s="93" t="str">
        <f t="shared" si="210"/>
        <v>PH2054bf34 Rev 1.3</v>
      </c>
      <c r="AF125" s="93" t="str">
        <f t="shared" si="210"/>
        <v>46930</v>
      </c>
      <c r="AG125" s="93" t="str">
        <f t="shared" si="210"/>
        <v>8453</v>
      </c>
      <c r="AH125" s="40">
        <f t="shared" si="182"/>
        <v>0</v>
      </c>
      <c r="AI125" s="39" t="e">
        <f t="shared" si="183"/>
        <v>#DIV/0!</v>
      </c>
      <c r="AJ125" s="12">
        <f t="shared" si="184"/>
        <v>358</v>
      </c>
      <c r="AK125" s="93">
        <f t="shared" ref="AK125:AN125" si="211">P209</f>
        <v>0</v>
      </c>
      <c r="AL125" s="93">
        <f t="shared" si="211"/>
        <v>0</v>
      </c>
      <c r="AM125" s="93">
        <f t="shared" si="211"/>
        <v>0</v>
      </c>
      <c r="AN125" s="93">
        <f t="shared" si="211"/>
        <v>10</v>
      </c>
    </row>
    <row r="126" spans="1:40" x14ac:dyDescent="0.25">
      <c r="A126" s="20">
        <v>43297</v>
      </c>
      <c r="B126" s="77">
        <v>43364</v>
      </c>
      <c r="C126" s="16" t="s">
        <v>1645</v>
      </c>
      <c r="D126" s="34" t="s">
        <v>434</v>
      </c>
      <c r="E126" s="34" t="s">
        <v>51</v>
      </c>
      <c r="F126" s="36"/>
      <c r="G126" s="36"/>
      <c r="H126" s="36">
        <v>21.103031350692159</v>
      </c>
      <c r="I126" s="36"/>
      <c r="J126" s="36"/>
      <c r="K126" s="36"/>
      <c r="L126" s="36"/>
      <c r="M126" s="36"/>
      <c r="N126" s="36"/>
      <c r="O126" s="36"/>
      <c r="P126" s="36"/>
      <c r="Q126" s="36">
        <v>25</v>
      </c>
      <c r="R126" s="36"/>
      <c r="S126" s="36"/>
      <c r="T126" s="36"/>
      <c r="U126" s="36"/>
      <c r="V126" s="36"/>
      <c r="W126" s="36"/>
      <c r="X126" s="36"/>
      <c r="Y126" s="93">
        <f>SUM(O126:P126)</f>
        <v>0</v>
      </c>
      <c r="Z126" s="93" t="str">
        <f>IF(OR(AND(Y126&gt;0,Y126&lt;=30),AND(O126&gt;0,O126&lt;=5),AND(P126&gt;0,P126&lt;=5)),"Yes","No")</f>
        <v>No</v>
      </c>
      <c r="AC126" s="46">
        <f t="shared" ref="AC126:AG126" si="212">A210</f>
        <v>43277</v>
      </c>
      <c r="AD126" s="46">
        <f t="shared" si="212"/>
        <v>43378</v>
      </c>
      <c r="AE126" s="93" t="str">
        <f t="shared" si="212"/>
        <v>ND2054bf34 Rev1.4</v>
      </c>
      <c r="AF126" s="93" t="str">
        <f t="shared" si="212"/>
        <v>46388</v>
      </c>
      <c r="AG126" s="93" t="str">
        <f t="shared" si="212"/>
        <v>9562</v>
      </c>
      <c r="AH126" s="40">
        <f t="shared" si="182"/>
        <v>0</v>
      </c>
      <c r="AI126" s="39" t="e">
        <f t="shared" si="183"/>
        <v>#DIV/0!</v>
      </c>
      <c r="AJ126" s="12">
        <f t="shared" si="184"/>
        <v>358</v>
      </c>
      <c r="AK126" s="93">
        <f t="shared" ref="AK126:AN126" si="213">P210</f>
        <v>0</v>
      </c>
      <c r="AL126" s="93">
        <f t="shared" si="213"/>
        <v>0</v>
      </c>
      <c r="AM126" s="93">
        <f t="shared" si="213"/>
        <v>0</v>
      </c>
      <c r="AN126" s="93">
        <f t="shared" si="213"/>
        <v>12</v>
      </c>
    </row>
    <row r="127" spans="1:40" x14ac:dyDescent="0.25">
      <c r="A127" s="20">
        <v>43091</v>
      </c>
      <c r="B127" s="77">
        <v>43371</v>
      </c>
      <c r="C127" s="16" t="s">
        <v>1601</v>
      </c>
      <c r="D127" s="34" t="s">
        <v>135</v>
      </c>
      <c r="E127" s="34" t="s">
        <v>22</v>
      </c>
      <c r="F127" s="36"/>
      <c r="G127" s="36"/>
      <c r="H127" s="36">
        <v>16.913361937982792</v>
      </c>
      <c r="I127" s="36"/>
      <c r="J127" s="36"/>
      <c r="K127" s="36"/>
      <c r="L127" s="36"/>
      <c r="M127" s="36"/>
      <c r="N127" s="36"/>
      <c r="O127" s="36"/>
      <c r="P127" s="36"/>
      <c r="Q127" s="36">
        <v>30</v>
      </c>
      <c r="R127" s="36"/>
      <c r="S127" s="36"/>
      <c r="T127" s="36"/>
      <c r="U127" s="36"/>
      <c r="V127" s="36"/>
      <c r="W127" s="36"/>
      <c r="X127" s="36"/>
      <c r="Y127" s="23">
        <f>SUM(O127:P127)</f>
        <v>0</v>
      </c>
      <c r="Z127" s="23" t="str">
        <f>IF(OR(AND(Y127&gt;0,Y127&lt;=30),AND(O127&gt;0,O127&lt;=5),AND(P127&gt;0,P127&lt;=5)),"Yes","No")</f>
        <v>No</v>
      </c>
      <c r="AC127" s="46">
        <f t="shared" ref="AC127:AG127" si="214">A211</f>
        <v>43277</v>
      </c>
      <c r="AD127" s="46">
        <f t="shared" si="214"/>
        <v>43378</v>
      </c>
      <c r="AE127" s="93" t="str">
        <f t="shared" si="214"/>
        <v>NH2054bf34 Rev1.9</v>
      </c>
      <c r="AF127" s="93" t="str">
        <f t="shared" si="214"/>
        <v>46388</v>
      </c>
      <c r="AG127" s="93" t="str">
        <f t="shared" si="214"/>
        <v>9562</v>
      </c>
      <c r="AH127" s="40">
        <f t="shared" si="182"/>
        <v>0</v>
      </c>
      <c r="AI127" s="39" t="e">
        <f t="shared" si="183"/>
        <v>#DIV/0!</v>
      </c>
      <c r="AJ127" s="12">
        <f t="shared" si="184"/>
        <v>358</v>
      </c>
      <c r="AK127" s="93">
        <f t="shared" ref="AK127:AN127" si="215">P211</f>
        <v>0</v>
      </c>
      <c r="AL127" s="93">
        <f t="shared" si="215"/>
        <v>0</v>
      </c>
      <c r="AM127" s="93">
        <f t="shared" si="215"/>
        <v>0</v>
      </c>
      <c r="AN127" s="93">
        <f t="shared" si="215"/>
        <v>12</v>
      </c>
    </row>
    <row r="128" spans="1:40" s="24" customFormat="1" x14ac:dyDescent="0.25">
      <c r="A128" s="20">
        <v>43287</v>
      </c>
      <c r="B128" s="77">
        <v>43490</v>
      </c>
      <c r="C128" s="16" t="s">
        <v>1760</v>
      </c>
      <c r="D128" s="34" t="s">
        <v>397</v>
      </c>
      <c r="E128" s="34" t="s">
        <v>16</v>
      </c>
      <c r="F128" s="36"/>
      <c r="G128" s="36"/>
      <c r="H128" s="36">
        <v>36.713678618639982</v>
      </c>
      <c r="I128" s="36"/>
      <c r="J128" s="36"/>
      <c r="K128" s="36"/>
      <c r="L128" s="36"/>
      <c r="M128" s="36"/>
      <c r="N128" s="36"/>
      <c r="O128" s="36"/>
      <c r="P128" s="36"/>
      <c r="Q128" s="36">
        <v>36</v>
      </c>
      <c r="R128" s="36"/>
      <c r="S128" s="36"/>
      <c r="T128" s="36"/>
      <c r="U128" s="36"/>
      <c r="V128" s="36"/>
      <c r="W128" s="36"/>
      <c r="X128" s="36"/>
      <c r="Y128" s="93">
        <f>SUM(O128:P128)</f>
        <v>0</v>
      </c>
      <c r="Z128" s="93" t="str">
        <f>IF(OR(AND(Y128&gt;0,Y128&lt;=30),AND(O128&gt;0,O128&lt;=5),AND(P128&gt;0,P128&lt;=5)),"Yes","No")</f>
        <v>No</v>
      </c>
      <c r="AC128" s="46">
        <f t="shared" ref="AC128:AG128" si="216">A212</f>
        <v>43277</v>
      </c>
      <c r="AD128" s="46">
        <f t="shared" si="216"/>
        <v>43378</v>
      </c>
      <c r="AE128" s="93" t="str">
        <f t="shared" si="216"/>
        <v>NH2054bf34 Rev1.9</v>
      </c>
      <c r="AF128" s="93" t="str">
        <f t="shared" si="216"/>
        <v>46387</v>
      </c>
      <c r="AG128" s="93" t="str">
        <f t="shared" si="216"/>
        <v>4059</v>
      </c>
      <c r="AH128" s="40">
        <f t="shared" si="182"/>
        <v>0</v>
      </c>
      <c r="AI128" s="39" t="e">
        <f t="shared" si="183"/>
        <v>#DIV/0!</v>
      </c>
      <c r="AJ128" s="12">
        <f t="shared" si="184"/>
        <v>358</v>
      </c>
      <c r="AK128" s="93">
        <f t="shared" ref="AK128:AN128" si="217">P212</f>
        <v>0</v>
      </c>
      <c r="AL128" s="93">
        <f t="shared" si="217"/>
        <v>0</v>
      </c>
      <c r="AM128" s="93">
        <f t="shared" si="217"/>
        <v>0</v>
      </c>
      <c r="AN128" s="93">
        <f t="shared" si="217"/>
        <v>12</v>
      </c>
    </row>
    <row r="129" spans="1:40" s="24" customFormat="1" x14ac:dyDescent="0.25">
      <c r="A129" s="20">
        <v>43340</v>
      </c>
      <c r="B129" s="77">
        <v>43360</v>
      </c>
      <c r="C129" s="16" t="s">
        <v>1762</v>
      </c>
      <c r="D129" s="34" t="s">
        <v>1209</v>
      </c>
      <c r="E129" s="34" t="s">
        <v>32</v>
      </c>
      <c r="F129" s="36"/>
      <c r="G129" s="36"/>
      <c r="H129" s="36">
        <v>56.048850548775505</v>
      </c>
      <c r="I129" s="36"/>
      <c r="J129" s="36"/>
      <c r="K129" s="36"/>
      <c r="L129" s="36"/>
      <c r="M129" s="36"/>
      <c r="N129" s="36"/>
      <c r="O129" s="36"/>
      <c r="P129" s="36"/>
      <c r="Q129" s="36">
        <v>48</v>
      </c>
      <c r="R129" s="36"/>
      <c r="S129" s="36"/>
      <c r="T129" s="36"/>
      <c r="U129" s="36"/>
      <c r="V129" s="36"/>
      <c r="W129" s="36"/>
      <c r="X129" s="36"/>
      <c r="Y129" s="93">
        <f>SUM(O129:P129)</f>
        <v>0</v>
      </c>
      <c r="Z129" s="93" t="str">
        <f>IF(OR(AND(Y129&gt;0,Y129&lt;=30),AND(O129&gt;0,O129&lt;=5),AND(P129&gt;0,P129&lt;=5)),"Yes","No")</f>
        <v>No</v>
      </c>
      <c r="AC129" s="46">
        <f t="shared" ref="AC129:AG129" si="218">A213</f>
        <v>43277</v>
      </c>
      <c r="AD129" s="46">
        <f t="shared" si="218"/>
        <v>43378</v>
      </c>
      <c r="AE129" s="93" t="str">
        <f t="shared" si="218"/>
        <v>NL2024bf22-REV4.6</v>
      </c>
      <c r="AF129" s="93" t="str">
        <f t="shared" si="218"/>
        <v>46386</v>
      </c>
      <c r="AG129" s="93" t="str">
        <f t="shared" si="218"/>
        <v>8306</v>
      </c>
      <c r="AH129" s="40">
        <f t="shared" si="182"/>
        <v>0</v>
      </c>
      <c r="AI129" s="39" t="e">
        <f t="shared" si="183"/>
        <v>#DIV/0!</v>
      </c>
      <c r="AJ129" s="12">
        <f t="shared" si="184"/>
        <v>358</v>
      </c>
      <c r="AK129" s="93">
        <f t="shared" ref="AK129:AN129" si="219">P213</f>
        <v>0</v>
      </c>
      <c r="AL129" s="93">
        <f t="shared" si="219"/>
        <v>0</v>
      </c>
      <c r="AM129" s="93">
        <f t="shared" si="219"/>
        <v>0</v>
      </c>
      <c r="AN129" s="93">
        <f t="shared" si="219"/>
        <v>12</v>
      </c>
    </row>
    <row r="130" spans="1:40" s="24" customFormat="1" x14ac:dyDescent="0.25">
      <c r="A130" s="20">
        <v>43291</v>
      </c>
      <c r="B130" s="77">
        <v>43416</v>
      </c>
      <c r="C130" s="16" t="s">
        <v>1584</v>
      </c>
      <c r="D130" s="34" t="s">
        <v>410</v>
      </c>
      <c r="E130" s="34" t="s">
        <v>411</v>
      </c>
      <c r="F130" s="36"/>
      <c r="G130" s="36"/>
      <c r="H130" s="36">
        <v>25.591150446834838</v>
      </c>
      <c r="I130" s="36"/>
      <c r="J130" s="36">
        <v>25.591150446834838</v>
      </c>
      <c r="K130" s="36"/>
      <c r="L130" s="36">
        <v>25.591150446834838</v>
      </c>
      <c r="M130" s="36"/>
      <c r="N130" s="36">
        <v>25.591150446834838</v>
      </c>
      <c r="O130" s="36"/>
      <c r="P130" s="36"/>
      <c r="Q130" s="36">
        <v>50</v>
      </c>
      <c r="R130" s="36"/>
      <c r="S130" s="36">
        <v>50</v>
      </c>
      <c r="T130" s="36"/>
      <c r="U130" s="36">
        <v>50</v>
      </c>
      <c r="V130" s="36"/>
      <c r="W130" s="36">
        <v>50</v>
      </c>
      <c r="X130" s="36"/>
      <c r="Y130" s="93">
        <f>SUM(O130:P130)</f>
        <v>0</v>
      </c>
      <c r="Z130" s="93" t="str">
        <f>IF(OR(AND(Y130&gt;0,Y130&lt;=30),AND(O130&gt;0,O130&lt;=5),AND(P130&gt;0,P130&lt;=5)),"Yes","No")</f>
        <v>No</v>
      </c>
      <c r="AC130" s="46">
        <f t="shared" ref="AC130:AG130" si="220">A214</f>
        <v>43305</v>
      </c>
      <c r="AD130" s="46">
        <f t="shared" si="220"/>
        <v>43381</v>
      </c>
      <c r="AE130" s="93" t="str">
        <f t="shared" si="220"/>
        <v>PH3059bf25 Rev 1.4</v>
      </c>
      <c r="AF130" s="93" t="str">
        <f t="shared" si="220"/>
        <v>46628</v>
      </c>
      <c r="AG130" s="93" t="str">
        <f t="shared" si="220"/>
        <v>4488</v>
      </c>
      <c r="AH130" s="40">
        <f t="shared" si="182"/>
        <v>0</v>
      </c>
      <c r="AI130" s="39" t="e">
        <f t="shared" si="183"/>
        <v>#DIV/0!</v>
      </c>
      <c r="AJ130" s="12">
        <f t="shared" si="184"/>
        <v>358</v>
      </c>
      <c r="AK130" s="93">
        <f t="shared" ref="AK130:AN130" si="221">P214</f>
        <v>0</v>
      </c>
      <c r="AL130" s="93">
        <f t="shared" si="221"/>
        <v>0</v>
      </c>
      <c r="AM130" s="93">
        <f t="shared" si="221"/>
        <v>0</v>
      </c>
      <c r="AN130" s="93">
        <f t="shared" si="221"/>
        <v>12</v>
      </c>
    </row>
    <row r="131" spans="1:40" x14ac:dyDescent="0.25">
      <c r="A131" s="20">
        <v>43262</v>
      </c>
      <c r="B131" s="77">
        <v>43430</v>
      </c>
      <c r="C131" s="16" t="s">
        <v>1624</v>
      </c>
      <c r="D131" s="34" t="s">
        <v>291</v>
      </c>
      <c r="E131" s="34" t="s">
        <v>62</v>
      </c>
      <c r="F131" s="36"/>
      <c r="G131" s="36"/>
      <c r="H131" s="36">
        <v>48.363407237339203</v>
      </c>
      <c r="I131" s="36"/>
      <c r="J131" s="36">
        <v>48.363407237339203</v>
      </c>
      <c r="K131" s="36"/>
      <c r="L131" s="36"/>
      <c r="M131" s="36"/>
      <c r="N131" s="36">
        <v>48.363407237339203</v>
      </c>
      <c r="O131" s="36"/>
      <c r="P131" s="36"/>
      <c r="Q131" s="36">
        <v>80</v>
      </c>
      <c r="R131" s="36"/>
      <c r="S131" s="36">
        <v>80</v>
      </c>
      <c r="T131" s="36"/>
      <c r="U131" s="36"/>
      <c r="V131" s="36"/>
      <c r="W131" s="36">
        <v>80</v>
      </c>
      <c r="X131" s="36"/>
      <c r="Y131" s="93">
        <f>SUM(O131:P131)</f>
        <v>0</v>
      </c>
      <c r="Z131" s="93" t="str">
        <f>IF(OR(AND(Y131&gt;0,Y131&lt;=30),AND(O131&gt;0,O131&lt;=5),AND(P131&gt;0,P131&lt;=5)),"Yes","No")</f>
        <v>No</v>
      </c>
      <c r="AC131" s="46">
        <f t="shared" ref="AC131:AG131" si="222">A215</f>
        <v>43325</v>
      </c>
      <c r="AD131" s="46">
        <f t="shared" si="222"/>
        <v>43378</v>
      </c>
      <c r="AE131" s="93" t="str">
        <f t="shared" si="222"/>
        <v>NC2040bf34 REV1.7</v>
      </c>
      <c r="AF131" s="93" t="str">
        <f t="shared" si="222"/>
        <v>46803</v>
      </c>
      <c r="AG131" s="93" t="str">
        <f t="shared" si="222"/>
        <v>9404</v>
      </c>
      <c r="AH131" s="40">
        <f t="shared" si="182"/>
        <v>0</v>
      </c>
      <c r="AI131" s="39" t="e">
        <f t="shared" si="183"/>
        <v>#DIV/0!</v>
      </c>
      <c r="AJ131" s="12">
        <f t="shared" si="184"/>
        <v>358</v>
      </c>
      <c r="AK131" s="93">
        <f t="shared" ref="AK131:AN131" si="223">P215</f>
        <v>0</v>
      </c>
      <c r="AL131" s="93">
        <f t="shared" si="223"/>
        <v>0</v>
      </c>
      <c r="AM131" s="93">
        <f t="shared" si="223"/>
        <v>0</v>
      </c>
      <c r="AN131" s="93">
        <f t="shared" si="223"/>
        <v>12</v>
      </c>
    </row>
    <row r="132" spans="1:40" x14ac:dyDescent="0.25">
      <c r="A132" s="20">
        <v>43221</v>
      </c>
      <c r="B132" s="77">
        <v>43542</v>
      </c>
      <c r="C132" s="16" t="s">
        <v>1757</v>
      </c>
      <c r="D132" s="34" t="s">
        <v>184</v>
      </c>
      <c r="E132" s="34" t="s">
        <v>144</v>
      </c>
      <c r="F132" s="36"/>
      <c r="G132" s="36"/>
      <c r="H132" s="36">
        <v>92.264627744321871</v>
      </c>
      <c r="I132" s="36"/>
      <c r="J132" s="36"/>
      <c r="K132" s="36">
        <v>92.264627744321871</v>
      </c>
      <c r="L132" s="36"/>
      <c r="M132" s="36"/>
      <c r="N132" s="36">
        <v>92.264627744321871</v>
      </c>
      <c r="O132" s="36"/>
      <c r="P132" s="36"/>
      <c r="Q132" s="36">
        <v>100</v>
      </c>
      <c r="R132" s="36"/>
      <c r="S132" s="36"/>
      <c r="T132" s="36">
        <v>100</v>
      </c>
      <c r="U132" s="36"/>
      <c r="V132" s="36"/>
      <c r="W132" s="36">
        <v>100</v>
      </c>
      <c r="X132" s="36"/>
      <c r="Y132" s="79">
        <f>SUM(O132:P132)</f>
        <v>0</v>
      </c>
      <c r="Z132" s="79" t="str">
        <f>IF(OR(AND(Y132&gt;0,Y132&lt;=30),AND(O132&gt;0,O132&lt;=5),AND(P132&gt;0,P132&lt;=5)),"Yes","No")</f>
        <v>No</v>
      </c>
      <c r="AC132" s="46">
        <f t="shared" ref="AC132:AG132" si="224">A216</f>
        <v>43277</v>
      </c>
      <c r="AD132" s="46">
        <f t="shared" si="224"/>
        <v>43378</v>
      </c>
      <c r="AE132" s="93" t="str">
        <f t="shared" si="224"/>
        <v>NI2040bv24 REV4.3</v>
      </c>
      <c r="AF132" s="93" t="str">
        <f t="shared" si="224"/>
        <v>46391</v>
      </c>
      <c r="AG132" s="93" t="str">
        <f t="shared" si="224"/>
        <v>4354</v>
      </c>
      <c r="AH132" s="40">
        <f t="shared" si="182"/>
        <v>0</v>
      </c>
      <c r="AI132" s="39" t="e">
        <f t="shared" si="183"/>
        <v>#DIV/0!</v>
      </c>
      <c r="AJ132" s="12">
        <f t="shared" si="184"/>
        <v>358</v>
      </c>
      <c r="AK132" s="93">
        <f t="shared" ref="AK132:AN132" si="225">P216</f>
        <v>0</v>
      </c>
      <c r="AL132" s="93">
        <f t="shared" si="225"/>
        <v>0</v>
      </c>
      <c r="AM132" s="93">
        <f t="shared" si="225"/>
        <v>0</v>
      </c>
      <c r="AN132" s="93">
        <f t="shared" si="225"/>
        <v>15</v>
      </c>
    </row>
    <row r="133" spans="1:40" s="24" customFormat="1" x14ac:dyDescent="0.25">
      <c r="A133" s="20">
        <v>43138</v>
      </c>
      <c r="B133" s="77">
        <v>43578</v>
      </c>
      <c r="C133" s="16" t="s">
        <v>1672</v>
      </c>
      <c r="D133" s="34" t="s">
        <v>187</v>
      </c>
      <c r="E133" s="34" t="s">
        <v>33</v>
      </c>
      <c r="F133" s="36"/>
      <c r="G133" s="36"/>
      <c r="H133" s="36">
        <v>88.443015944261205</v>
      </c>
      <c r="I133" s="36"/>
      <c r="J133" s="36"/>
      <c r="K133" s="36"/>
      <c r="L133" s="36"/>
      <c r="M133" s="36">
        <v>97.287317538687319</v>
      </c>
      <c r="N133" s="36"/>
      <c r="O133" s="36"/>
      <c r="P133" s="36"/>
      <c r="Q133" s="36">
        <v>100</v>
      </c>
      <c r="R133" s="36"/>
      <c r="S133" s="36"/>
      <c r="T133" s="36"/>
      <c r="U133" s="36"/>
      <c r="V133" s="36">
        <v>110</v>
      </c>
      <c r="W133" s="36"/>
      <c r="X133" s="36"/>
      <c r="Y133" s="93">
        <f>SUM(O133:P133)</f>
        <v>0</v>
      </c>
      <c r="Z133" s="93" t="str">
        <f>IF(OR(AND(Y133&gt;0,Y133&lt;=30),AND(O133&gt;0,O133&lt;=5),AND(P133&gt;0,P133&lt;=5)),"Yes","No")</f>
        <v>No</v>
      </c>
      <c r="AC133" s="46">
        <f t="shared" ref="AC133:AG133" si="226">A217</f>
        <v>43348</v>
      </c>
      <c r="AD133" s="46">
        <f t="shared" si="226"/>
        <v>43378</v>
      </c>
      <c r="AE133" s="93" t="str">
        <f t="shared" si="226"/>
        <v>ND2034bf34 Rev1.4</v>
      </c>
      <c r="AF133" s="93" t="str">
        <f t="shared" si="226"/>
        <v>46955</v>
      </c>
      <c r="AG133" s="93" t="str">
        <f t="shared" si="226"/>
        <v>4964</v>
      </c>
      <c r="AH133" s="40">
        <f t="shared" si="182"/>
        <v>0</v>
      </c>
      <c r="AI133" s="39" t="e">
        <f t="shared" si="183"/>
        <v>#DIV/0!</v>
      </c>
      <c r="AJ133" s="12">
        <f t="shared" si="184"/>
        <v>358</v>
      </c>
      <c r="AK133" s="93">
        <f t="shared" ref="AK133:AN133" si="227">P217</f>
        <v>0</v>
      </c>
      <c r="AL133" s="93">
        <f t="shared" si="227"/>
        <v>0</v>
      </c>
      <c r="AM133" s="93">
        <f t="shared" si="227"/>
        <v>0</v>
      </c>
      <c r="AN133" s="93">
        <f t="shared" si="227"/>
        <v>15</v>
      </c>
    </row>
    <row r="134" spans="1:40" s="24" customFormat="1" x14ac:dyDescent="0.25">
      <c r="A134" s="20">
        <v>43091</v>
      </c>
      <c r="B134" s="77">
        <v>43371</v>
      </c>
      <c r="C134" s="16" t="s">
        <v>1694</v>
      </c>
      <c r="D134" s="34" t="s">
        <v>135</v>
      </c>
      <c r="E134" s="34" t="s">
        <v>22</v>
      </c>
      <c r="F134" s="36"/>
      <c r="G134" s="36"/>
      <c r="H134" s="36">
        <v>98.606683517279691</v>
      </c>
      <c r="I134" s="36"/>
      <c r="J134" s="36"/>
      <c r="K134" s="36"/>
      <c r="L134" s="36"/>
      <c r="M134" s="36"/>
      <c r="N134" s="36"/>
      <c r="O134" s="36"/>
      <c r="P134" s="36"/>
      <c r="Q134" s="36">
        <v>100</v>
      </c>
      <c r="R134" s="36"/>
      <c r="S134" s="36"/>
      <c r="T134" s="36"/>
      <c r="U134" s="36"/>
      <c r="V134" s="36"/>
      <c r="W134" s="36"/>
      <c r="X134" s="36"/>
      <c r="Y134" s="23">
        <f>SUM(O134:P134)</f>
        <v>0</v>
      </c>
      <c r="Z134" s="23" t="str">
        <f>IF(OR(AND(Y134&gt;0,Y134&lt;=30),AND(O134&gt;0,O134&lt;=5),AND(P134&gt;0,P134&lt;=5)),"Yes","No")</f>
        <v>No</v>
      </c>
      <c r="AC134" s="46">
        <f>A218</f>
        <v>43332</v>
      </c>
      <c r="AD134" s="46">
        <f>B218</f>
        <v>43430</v>
      </c>
      <c r="AE134" s="93" t="str">
        <f>C218</f>
        <v>NF2030cw34 Rev1.1</v>
      </c>
      <c r="AF134" s="93" t="str">
        <f>D218</f>
        <v>46856</v>
      </c>
      <c r="AG134" s="93" t="str">
        <f>E218</f>
        <v>5199</v>
      </c>
      <c r="AH134" s="40">
        <f>O218</f>
        <v>0</v>
      </c>
      <c r="AI134" s="39" t="e">
        <f>AJ218/$O$400</f>
        <v>#DIV/0!</v>
      </c>
      <c r="AJ134" s="12">
        <f>AJ133+AH218</f>
        <v>358</v>
      </c>
      <c r="AK134" s="93">
        <f>P218</f>
        <v>0</v>
      </c>
      <c r="AL134" s="93">
        <f>Q218</f>
        <v>0</v>
      </c>
      <c r="AM134" s="93">
        <f>R218</f>
        <v>0</v>
      </c>
      <c r="AN134" s="93">
        <f>S218</f>
        <v>16</v>
      </c>
    </row>
    <row r="135" spans="1:40" x14ac:dyDescent="0.25">
      <c r="A135" s="20">
        <v>43262</v>
      </c>
      <c r="B135" s="77">
        <v>43430</v>
      </c>
      <c r="C135" s="16" t="s">
        <v>1624</v>
      </c>
      <c r="D135" s="34" t="s">
        <v>292</v>
      </c>
      <c r="E135" s="34" t="s">
        <v>62</v>
      </c>
      <c r="F135" s="36"/>
      <c r="G135" s="36"/>
      <c r="H135" s="36">
        <v>72.545110856008804</v>
      </c>
      <c r="I135" s="36"/>
      <c r="J135" s="36">
        <v>72.545110856008804</v>
      </c>
      <c r="K135" s="36"/>
      <c r="L135" s="36"/>
      <c r="M135" s="36"/>
      <c r="N135" s="36">
        <v>72.545110856008804</v>
      </c>
      <c r="O135" s="36"/>
      <c r="P135" s="36"/>
      <c r="Q135" s="36">
        <v>120</v>
      </c>
      <c r="R135" s="36"/>
      <c r="S135" s="36">
        <v>120</v>
      </c>
      <c r="T135" s="36"/>
      <c r="U135" s="36"/>
      <c r="V135" s="36"/>
      <c r="W135" s="36">
        <v>120</v>
      </c>
      <c r="X135" s="36"/>
      <c r="Y135" s="93">
        <f>SUM(O135:P135)</f>
        <v>0</v>
      </c>
      <c r="Z135" s="93" t="str">
        <f>IF(OR(AND(Y135&gt;0,Y135&lt;=30),AND(O135&gt;0,O135&lt;=5),AND(P135&gt;0,P135&lt;=5)),"Yes","No")</f>
        <v>No</v>
      </c>
      <c r="AC135" s="46">
        <f t="shared" ref="AC135:AC136" si="228">A219</f>
        <v>43026</v>
      </c>
      <c r="AD135" s="46">
        <f t="shared" ref="AD135:AD136" si="229">B219</f>
        <v>43396</v>
      </c>
      <c r="AE135" s="93" t="str">
        <f t="shared" ref="AE135:AE136" si="230">C219</f>
        <v>NF2040ab31 REV1.2</v>
      </c>
      <c r="AF135" s="93" t="str">
        <f t="shared" ref="AF135:AF136" si="231">D219</f>
        <v>44066</v>
      </c>
      <c r="AG135" s="93" t="str">
        <f t="shared" ref="AG135:AG136" si="232">E219</f>
        <v>4964</v>
      </c>
      <c r="AH135" s="40">
        <f t="shared" ref="AH135:AH136" si="233">O219</f>
        <v>0</v>
      </c>
      <c r="AI135" s="39" t="e">
        <f t="shared" si="183"/>
        <v>#DIV/0!</v>
      </c>
      <c r="AJ135" s="12">
        <f t="shared" ref="AJ135:AJ136" si="234">AJ134+AH219</f>
        <v>358</v>
      </c>
      <c r="AK135" s="93">
        <f t="shared" ref="AK135:AK136" si="235">P219</f>
        <v>0</v>
      </c>
      <c r="AL135" s="93">
        <f t="shared" ref="AL135:AL136" si="236">Q219</f>
        <v>0</v>
      </c>
      <c r="AM135" s="93">
        <f t="shared" ref="AM135:AM136" si="237">R219</f>
        <v>0</v>
      </c>
      <c r="AN135" s="93">
        <f t="shared" ref="AN135:AN136" si="238">S219</f>
        <v>24</v>
      </c>
    </row>
    <row r="136" spans="1:40" s="24" customFormat="1" x14ac:dyDescent="0.25">
      <c r="A136" s="20">
        <v>43181</v>
      </c>
      <c r="B136" s="77">
        <v>43398</v>
      </c>
      <c r="C136" s="16" t="s">
        <v>1679</v>
      </c>
      <c r="D136" s="34" t="s">
        <v>148</v>
      </c>
      <c r="E136" s="34" t="s">
        <v>51</v>
      </c>
      <c r="F136" s="36"/>
      <c r="G136" s="36"/>
      <c r="H136" s="36">
        <v>142.04112144011208</v>
      </c>
      <c r="I136" s="36"/>
      <c r="J136" s="36"/>
      <c r="K136" s="36"/>
      <c r="L136" s="36"/>
      <c r="M136" s="36">
        <v>142.04112144011208</v>
      </c>
      <c r="N136" s="36"/>
      <c r="O136" s="36"/>
      <c r="P136" s="36"/>
      <c r="Q136" s="36">
        <v>150</v>
      </c>
      <c r="R136" s="36"/>
      <c r="S136" s="36"/>
      <c r="T136" s="36"/>
      <c r="U136" s="36"/>
      <c r="V136" s="36">
        <v>150</v>
      </c>
      <c r="W136" s="36"/>
      <c r="X136" s="36"/>
      <c r="Y136" s="93">
        <f>SUM(O136:P136)</f>
        <v>0</v>
      </c>
      <c r="Z136" s="93" t="str">
        <f>IF(OR(AND(Y136&gt;0,Y136&lt;=30),AND(O136&gt;0,O136&lt;=5),AND(P136&gt;0,P136&lt;=5)),"Yes","No")</f>
        <v>No</v>
      </c>
      <c r="AC136" s="46">
        <f t="shared" si="228"/>
        <v>43271</v>
      </c>
      <c r="AD136" s="46">
        <f t="shared" si="229"/>
        <v>43378</v>
      </c>
      <c r="AE136" s="93" t="str">
        <f t="shared" si="230"/>
        <v>Ni2020as29-REV2.4</v>
      </c>
      <c r="AF136" s="93" t="str">
        <f t="shared" si="231"/>
        <v>46336</v>
      </c>
      <c r="AG136" s="93" t="str">
        <f t="shared" si="232"/>
        <v>4140</v>
      </c>
      <c r="AH136" s="40">
        <f t="shared" si="233"/>
        <v>0</v>
      </c>
      <c r="AI136" s="39" t="e">
        <f t="shared" si="183"/>
        <v>#DIV/0!</v>
      </c>
      <c r="AJ136" s="12">
        <f t="shared" si="234"/>
        <v>358</v>
      </c>
      <c r="AK136" s="93">
        <f t="shared" si="235"/>
        <v>0</v>
      </c>
      <c r="AL136" s="93">
        <f t="shared" si="236"/>
        <v>0</v>
      </c>
      <c r="AM136" s="93">
        <f t="shared" si="237"/>
        <v>0</v>
      </c>
      <c r="AN136" s="93">
        <f t="shared" si="238"/>
        <v>24</v>
      </c>
    </row>
    <row r="137" spans="1:40" s="24" customFormat="1" x14ac:dyDescent="0.25">
      <c r="A137" s="20">
        <v>43235</v>
      </c>
      <c r="B137" s="77">
        <v>43357</v>
      </c>
      <c r="C137" s="16" t="s">
        <v>1672</v>
      </c>
      <c r="D137" s="34" t="s">
        <v>121</v>
      </c>
      <c r="E137" s="34" t="s">
        <v>95</v>
      </c>
      <c r="F137" s="36"/>
      <c r="G137" s="36"/>
      <c r="H137" s="36">
        <v>188.53284880299299</v>
      </c>
      <c r="I137" s="36">
        <v>188.53284880299299</v>
      </c>
      <c r="J137" s="36"/>
      <c r="K137" s="36"/>
      <c r="L137" s="36"/>
      <c r="M137" s="36"/>
      <c r="N137" s="36"/>
      <c r="O137" s="36"/>
      <c r="P137" s="36"/>
      <c r="Q137" s="36">
        <v>200</v>
      </c>
      <c r="R137" s="36">
        <v>200</v>
      </c>
      <c r="S137" s="36"/>
      <c r="T137" s="36"/>
      <c r="U137" s="36"/>
      <c r="V137" s="36"/>
      <c r="W137" s="36"/>
      <c r="X137" s="36"/>
      <c r="Y137" s="93">
        <f>SUM(O137:P137)</f>
        <v>0</v>
      </c>
      <c r="Z137" s="93" t="str">
        <f>IF(OR(AND(Y137&gt;0,Y137&lt;=30),AND(O137&gt;0,O137&lt;=5),AND(P137&gt;0,P137&lt;=5)),"Yes","No")</f>
        <v>No</v>
      </c>
      <c r="AC137" s="46"/>
      <c r="AD137" s="46"/>
      <c r="AE137" s="93"/>
      <c r="AF137" s="93"/>
      <c r="AG137" s="93"/>
      <c r="AH137" s="40"/>
      <c r="AI137" s="39"/>
      <c r="AJ137" s="12"/>
      <c r="AK137" s="93"/>
      <c r="AL137" s="93"/>
      <c r="AM137" s="93"/>
      <c r="AN137" s="93"/>
    </row>
    <row r="138" spans="1:40" s="24" customFormat="1" x14ac:dyDescent="0.25">
      <c r="A138" s="20">
        <v>43139</v>
      </c>
      <c r="B138" s="77">
        <v>43329</v>
      </c>
      <c r="C138" s="16" t="s">
        <v>1678</v>
      </c>
      <c r="D138" s="34" t="s">
        <v>112</v>
      </c>
      <c r="E138" s="34" t="s">
        <v>54</v>
      </c>
      <c r="F138" s="36"/>
      <c r="G138" s="36"/>
      <c r="H138" s="36">
        <v>189.71572864586892</v>
      </c>
      <c r="I138" s="36"/>
      <c r="J138" s="36"/>
      <c r="K138" s="36"/>
      <c r="L138" s="36"/>
      <c r="M138" s="36"/>
      <c r="N138" s="36"/>
      <c r="O138" s="36"/>
      <c r="P138" s="36"/>
      <c r="Q138" s="36">
        <v>200</v>
      </c>
      <c r="R138" s="36"/>
      <c r="S138" s="36"/>
      <c r="T138" s="36"/>
      <c r="U138" s="36"/>
      <c r="V138" s="36"/>
      <c r="W138" s="36"/>
      <c r="X138" s="36"/>
      <c r="Y138" s="93">
        <f>SUM(O138:P138)</f>
        <v>0</v>
      </c>
      <c r="Z138" s="93" t="str">
        <f>IF(OR(AND(Y138&gt;0,Y138&lt;=30),AND(O138&gt;0,O138&lt;=5),AND(P138&gt;0,P138&lt;=5)),"Yes","No")</f>
        <v>No</v>
      </c>
    </row>
    <row r="139" spans="1:40" s="24" customFormat="1" x14ac:dyDescent="0.25">
      <c r="A139" s="20">
        <v>43203</v>
      </c>
      <c r="B139" s="77">
        <v>43368</v>
      </c>
      <c r="C139" s="16" t="s">
        <v>1592</v>
      </c>
      <c r="D139" s="34" t="s">
        <v>123</v>
      </c>
      <c r="E139" s="34" t="s">
        <v>124</v>
      </c>
      <c r="F139" s="36"/>
      <c r="G139" s="36"/>
      <c r="H139" s="36">
        <v>238.16830682520956</v>
      </c>
      <c r="I139" s="36"/>
      <c r="J139" s="36"/>
      <c r="K139" s="36"/>
      <c r="L139" s="36"/>
      <c r="M139" s="36"/>
      <c r="N139" s="36"/>
      <c r="O139" s="36"/>
      <c r="P139" s="36"/>
      <c r="Q139" s="36">
        <v>500</v>
      </c>
      <c r="R139" s="36"/>
      <c r="S139" s="36"/>
      <c r="T139" s="36"/>
      <c r="U139" s="36"/>
      <c r="V139" s="36"/>
      <c r="W139" s="36"/>
      <c r="X139" s="36"/>
      <c r="Y139" s="79">
        <f>SUM(O139:P139)</f>
        <v>0</v>
      </c>
      <c r="Z139" s="79" t="str">
        <f>IF(OR(AND(Y139&gt;0,Y139&lt;=30),AND(O139&gt;0,O139&lt;=5),AND(P139&gt;0,P139&lt;=5)),"Yes","No")</f>
        <v>No</v>
      </c>
    </row>
    <row r="140" spans="1:40" x14ac:dyDescent="0.25">
      <c r="A140" s="20">
        <v>43308</v>
      </c>
      <c r="B140" s="77">
        <v>43367</v>
      </c>
      <c r="C140" s="16" t="s">
        <v>1689</v>
      </c>
      <c r="D140" s="34" t="s">
        <v>491</v>
      </c>
      <c r="E140" s="34" t="s">
        <v>119</v>
      </c>
      <c r="F140" s="36"/>
      <c r="G140" s="36"/>
      <c r="H140" s="36"/>
      <c r="I140" s="36">
        <v>1.5077168458810781</v>
      </c>
      <c r="J140" s="36"/>
      <c r="K140" s="36"/>
      <c r="L140" s="36"/>
      <c r="M140" s="36"/>
      <c r="N140" s="36"/>
      <c r="O140" s="36"/>
      <c r="P140" s="36"/>
      <c r="Q140" s="36"/>
      <c r="R140" s="36">
        <v>1</v>
      </c>
      <c r="S140" s="36"/>
      <c r="T140" s="36"/>
      <c r="U140" s="36"/>
      <c r="V140" s="36"/>
      <c r="W140" s="36"/>
      <c r="X140" s="36"/>
      <c r="Y140" s="93">
        <f>SUM(O140:P140)</f>
        <v>0</v>
      </c>
      <c r="Z140" s="93" t="str">
        <f>IF(OR(AND(Y140&gt;0,Y140&lt;=30),AND(O140&gt;0,O140&lt;=5),AND(P140&gt;0,P140&lt;=5)),"Yes","No")</f>
        <v>No</v>
      </c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</row>
    <row r="141" spans="1:40" x14ac:dyDescent="0.25">
      <c r="A141" s="20">
        <v>43308</v>
      </c>
      <c r="B141" s="77">
        <v>43367</v>
      </c>
      <c r="C141" s="16" t="s">
        <v>1690</v>
      </c>
      <c r="D141" s="34" t="s">
        <v>491</v>
      </c>
      <c r="E141" s="34" t="s">
        <v>119</v>
      </c>
      <c r="F141" s="36"/>
      <c r="G141" s="36"/>
      <c r="H141" s="36"/>
      <c r="I141" s="36">
        <v>1.5077168458810781</v>
      </c>
      <c r="J141" s="36"/>
      <c r="K141" s="36"/>
      <c r="L141" s="36"/>
      <c r="M141" s="36"/>
      <c r="N141" s="36"/>
      <c r="O141" s="36"/>
      <c r="P141" s="36"/>
      <c r="Q141" s="36"/>
      <c r="R141" s="36">
        <v>1</v>
      </c>
      <c r="S141" s="36"/>
      <c r="T141" s="36"/>
      <c r="U141" s="36"/>
      <c r="V141" s="36"/>
      <c r="W141" s="36"/>
      <c r="X141" s="36"/>
      <c r="Y141" s="23">
        <f>SUM(O141:P141)</f>
        <v>0</v>
      </c>
      <c r="Z141" s="23" t="str">
        <f>IF(OR(AND(Y141&gt;0,Y141&lt;=30),AND(O141&gt;0,O141&lt;=5),AND(P141&gt;0,P141&lt;=5)),"Yes","No")</f>
        <v>No</v>
      </c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</row>
    <row r="142" spans="1:40" x14ac:dyDescent="0.25">
      <c r="A142" s="20">
        <v>43308</v>
      </c>
      <c r="B142" s="77">
        <v>43368</v>
      </c>
      <c r="C142" s="16" t="s">
        <v>1594</v>
      </c>
      <c r="D142" s="34" t="s">
        <v>494</v>
      </c>
      <c r="E142" s="34" t="s">
        <v>495</v>
      </c>
      <c r="F142" s="36"/>
      <c r="G142" s="36"/>
      <c r="H142" s="36"/>
      <c r="I142" s="36">
        <v>0.90808775630013039</v>
      </c>
      <c r="J142" s="36"/>
      <c r="K142" s="36"/>
      <c r="L142" s="36"/>
      <c r="M142" s="36"/>
      <c r="N142" s="36"/>
      <c r="O142" s="36"/>
      <c r="P142" s="36"/>
      <c r="Q142" s="36"/>
      <c r="R142" s="36">
        <v>1</v>
      </c>
      <c r="S142" s="36"/>
      <c r="T142" s="36"/>
      <c r="U142" s="36"/>
      <c r="V142" s="36"/>
      <c r="W142" s="36"/>
      <c r="X142" s="36"/>
      <c r="Y142" s="23">
        <f>SUM(O142:P142)</f>
        <v>0</v>
      </c>
      <c r="Z142" s="23" t="str">
        <f>IF(OR(AND(Y142&gt;0,Y142&lt;=30),AND(O142&gt;0,O142&lt;=5),AND(P142&gt;0,P142&lt;=5)),"Yes","No")</f>
        <v>No</v>
      </c>
    </row>
    <row r="143" spans="1:40" s="24" customFormat="1" x14ac:dyDescent="0.25">
      <c r="A143" s="20">
        <v>43348</v>
      </c>
      <c r="B143" s="77">
        <v>43371</v>
      </c>
      <c r="C143" s="16" t="s">
        <v>1603</v>
      </c>
      <c r="D143" s="34" t="s">
        <v>1236</v>
      </c>
      <c r="E143" s="34" t="s">
        <v>1237</v>
      </c>
      <c r="F143" s="36"/>
      <c r="G143" s="36"/>
      <c r="H143" s="36"/>
      <c r="I143" s="36">
        <v>0.91791475807171496</v>
      </c>
      <c r="J143" s="36"/>
      <c r="K143" s="36"/>
      <c r="L143" s="36"/>
      <c r="M143" s="36"/>
      <c r="N143" s="36"/>
      <c r="O143" s="36"/>
      <c r="P143" s="36"/>
      <c r="Q143" s="36"/>
      <c r="R143" s="36">
        <v>1</v>
      </c>
      <c r="S143" s="36"/>
      <c r="T143" s="36"/>
      <c r="U143" s="36"/>
      <c r="V143" s="36"/>
      <c r="W143" s="36"/>
      <c r="X143" s="36"/>
      <c r="Y143" s="93">
        <f>SUM(O143:P143)</f>
        <v>0</v>
      </c>
      <c r="Z143" s="93" t="str">
        <f>IF(OR(AND(Y143&gt;0,Y143&lt;=30),AND(O143&gt;0,O143&lt;=5),AND(P143&gt;0,P143&lt;=5)),"Yes","No")</f>
        <v>No</v>
      </c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</row>
    <row r="144" spans="1:40" s="24" customFormat="1" x14ac:dyDescent="0.25">
      <c r="A144" s="20">
        <v>43348</v>
      </c>
      <c r="B144" s="77">
        <v>43371</v>
      </c>
      <c r="C144" s="16" t="s">
        <v>1728</v>
      </c>
      <c r="D144" s="34" t="s">
        <v>1234</v>
      </c>
      <c r="E144" s="34" t="s">
        <v>1235</v>
      </c>
      <c r="F144" s="36"/>
      <c r="G144" s="36"/>
      <c r="H144" s="36"/>
      <c r="I144" s="36">
        <v>1.6784155062837882</v>
      </c>
      <c r="J144" s="36"/>
      <c r="K144" s="36"/>
      <c r="L144" s="36"/>
      <c r="M144" s="36"/>
      <c r="N144" s="36"/>
      <c r="O144" s="36"/>
      <c r="P144" s="36"/>
      <c r="Q144" s="36"/>
      <c r="R144" s="36">
        <v>1</v>
      </c>
      <c r="S144" s="36"/>
      <c r="T144" s="36"/>
      <c r="U144" s="36"/>
      <c r="V144" s="36"/>
      <c r="W144" s="36"/>
      <c r="X144" s="36"/>
      <c r="Y144" s="93">
        <f>SUM(O144:P144)</f>
        <v>0</v>
      </c>
      <c r="Z144" s="93" t="str">
        <f>IF(OR(AND(Y144&gt;0,Y144&lt;=30),AND(O144&gt;0,O144&lt;=5),AND(P144&gt;0,P144&lt;=5)),"Yes","No")</f>
        <v>No</v>
      </c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</row>
    <row r="145" spans="1:39" s="24" customFormat="1" x14ac:dyDescent="0.25">
      <c r="A145" s="20">
        <v>43350</v>
      </c>
      <c r="B145" s="77">
        <v>43368</v>
      </c>
      <c r="C145" s="16" t="s">
        <v>1718</v>
      </c>
      <c r="D145" s="34" t="s">
        <v>1558</v>
      </c>
      <c r="E145" s="34" t="s">
        <v>1559</v>
      </c>
      <c r="F145" s="36"/>
      <c r="G145" s="36"/>
      <c r="H145" s="36"/>
      <c r="I145" s="36">
        <v>1.4662250606232765</v>
      </c>
      <c r="J145" s="36"/>
      <c r="K145" s="36"/>
      <c r="L145" s="36"/>
      <c r="M145" s="36"/>
      <c r="N145" s="36"/>
      <c r="O145" s="36"/>
      <c r="P145" s="36"/>
      <c r="Q145" s="36"/>
      <c r="R145" s="36">
        <v>1</v>
      </c>
      <c r="S145" s="36"/>
      <c r="T145" s="36"/>
      <c r="U145" s="36"/>
      <c r="V145" s="36"/>
      <c r="W145" s="36"/>
      <c r="X145" s="36"/>
      <c r="Y145" s="93">
        <f>SUM(O145:P145)</f>
        <v>0</v>
      </c>
      <c r="Z145" s="93" t="str">
        <f>IF(OR(AND(Y145&gt;0,Y145&lt;=30),AND(O145&gt;0,O145&lt;=5),AND(P145&gt;0,P145&lt;=5)),"Yes","No")</f>
        <v>No</v>
      </c>
    </row>
    <row r="146" spans="1:39" s="24" customFormat="1" x14ac:dyDescent="0.25">
      <c r="A146" s="20">
        <v>43350</v>
      </c>
      <c r="B146" s="77">
        <v>43371</v>
      </c>
      <c r="C146" s="16" t="s">
        <v>1731</v>
      </c>
      <c r="D146" s="34" t="s">
        <v>1304</v>
      </c>
      <c r="E146" s="34" t="s">
        <v>1305</v>
      </c>
      <c r="F146" s="36"/>
      <c r="G146" s="36"/>
      <c r="H146" s="36"/>
      <c r="I146" s="36">
        <v>1.6122652258398809</v>
      </c>
      <c r="J146" s="36"/>
      <c r="K146" s="36"/>
      <c r="L146" s="36"/>
      <c r="M146" s="36"/>
      <c r="N146" s="36"/>
      <c r="O146" s="36"/>
      <c r="P146" s="36"/>
      <c r="Q146" s="36"/>
      <c r="R146" s="36">
        <v>1</v>
      </c>
      <c r="S146" s="36"/>
      <c r="T146" s="36"/>
      <c r="U146" s="36"/>
      <c r="V146" s="36"/>
      <c r="W146" s="36"/>
      <c r="X146" s="36"/>
      <c r="Y146" s="93">
        <f>SUM(O146:P146)</f>
        <v>0</v>
      </c>
      <c r="Z146" s="93" t="str">
        <f>IF(OR(AND(Y146&gt;0,Y146&lt;=30),AND(O146&gt;0,O146&lt;=5),AND(P146&gt;0,P146&lt;=5)),"Yes","No")</f>
        <v>No</v>
      </c>
    </row>
    <row r="147" spans="1:39" s="24" customFormat="1" x14ac:dyDescent="0.25">
      <c r="A147" s="20">
        <v>43308</v>
      </c>
      <c r="B147" s="77">
        <v>43367</v>
      </c>
      <c r="C147" s="16" t="s">
        <v>1603</v>
      </c>
      <c r="D147" s="34" t="s">
        <v>493</v>
      </c>
      <c r="E147" s="34" t="s">
        <v>25</v>
      </c>
      <c r="F147" s="36"/>
      <c r="G147" s="36"/>
      <c r="H147" s="36"/>
      <c r="I147" s="36">
        <v>1.8358295161434299</v>
      </c>
      <c r="J147" s="36"/>
      <c r="K147" s="36"/>
      <c r="L147" s="36"/>
      <c r="M147" s="36"/>
      <c r="N147" s="36"/>
      <c r="O147" s="36"/>
      <c r="P147" s="36"/>
      <c r="Q147" s="36"/>
      <c r="R147" s="36">
        <v>2</v>
      </c>
      <c r="S147" s="36"/>
      <c r="T147" s="36"/>
      <c r="U147" s="36"/>
      <c r="V147" s="36"/>
      <c r="W147" s="36"/>
      <c r="X147" s="36"/>
      <c r="Y147" s="23">
        <f>SUM(O147:P147)</f>
        <v>0</v>
      </c>
      <c r="Z147" s="23" t="str">
        <f>IF(OR(AND(Y147&gt;0,Y147&lt;=30),AND(O147&gt;0,O147&lt;=5),AND(P147&gt;0,P147&lt;=5)),"Yes","No")</f>
        <v>No</v>
      </c>
    </row>
    <row r="148" spans="1:39" s="24" customFormat="1" x14ac:dyDescent="0.25">
      <c r="A148" s="20">
        <v>43308</v>
      </c>
      <c r="B148" s="77">
        <v>43367</v>
      </c>
      <c r="C148" s="16" t="s">
        <v>1728</v>
      </c>
      <c r="D148" s="34" t="s">
        <v>474</v>
      </c>
      <c r="E148" s="34" t="s">
        <v>432</v>
      </c>
      <c r="F148" s="36"/>
      <c r="G148" s="36"/>
      <c r="H148" s="36"/>
      <c r="I148" s="36">
        <v>3.3568310125675764</v>
      </c>
      <c r="J148" s="36"/>
      <c r="K148" s="36"/>
      <c r="L148" s="36"/>
      <c r="M148" s="36"/>
      <c r="N148" s="36"/>
      <c r="O148" s="36"/>
      <c r="P148" s="36"/>
      <c r="Q148" s="36"/>
      <c r="R148" s="36">
        <v>2</v>
      </c>
      <c r="S148" s="36"/>
      <c r="T148" s="36"/>
      <c r="U148" s="36"/>
      <c r="V148" s="36"/>
      <c r="W148" s="36"/>
      <c r="X148" s="36"/>
      <c r="Y148" s="93">
        <f>SUM(O148:P148)</f>
        <v>0</v>
      </c>
      <c r="Z148" s="93" t="str">
        <f>IF(OR(AND(Y148&gt;0,Y148&lt;=30),AND(O148&gt;0,O148&lt;=5),AND(P148&gt;0,P148&lt;=5)),"Yes","No")</f>
        <v>No</v>
      </c>
    </row>
    <row r="149" spans="1:39" x14ac:dyDescent="0.25">
      <c r="A149" s="20">
        <v>43335</v>
      </c>
      <c r="B149" s="77">
        <v>43368</v>
      </c>
      <c r="C149" s="16" t="s">
        <v>1583</v>
      </c>
      <c r="D149" s="34" t="s">
        <v>1102</v>
      </c>
      <c r="E149" s="34" t="s">
        <v>1118</v>
      </c>
      <c r="F149" s="36"/>
      <c r="G149" s="36"/>
      <c r="H149" s="36"/>
      <c r="I149" s="36">
        <v>1.6773236171980566</v>
      </c>
      <c r="J149" s="36"/>
      <c r="K149" s="36"/>
      <c r="L149" s="36"/>
      <c r="M149" s="36"/>
      <c r="N149" s="36"/>
      <c r="O149" s="36"/>
      <c r="P149" s="36"/>
      <c r="Q149" s="36"/>
      <c r="R149" s="36">
        <v>2</v>
      </c>
      <c r="S149" s="36"/>
      <c r="T149" s="36"/>
      <c r="U149" s="36"/>
      <c r="V149" s="36"/>
      <c r="W149" s="36"/>
      <c r="X149" s="36"/>
      <c r="Y149" s="93">
        <f>SUM(O149:P149)</f>
        <v>0</v>
      </c>
      <c r="Z149" s="93" t="str">
        <f>IF(OR(AND(Y149&gt;0,Y149&lt;=30),AND(O149&gt;0,O149&lt;=5),AND(P149&gt;0,P149&lt;=5)),"Yes","No")</f>
        <v>No</v>
      </c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</row>
    <row r="150" spans="1:39" x14ac:dyDescent="0.25">
      <c r="A150" s="20">
        <v>43341</v>
      </c>
      <c r="B150" s="77">
        <v>43370</v>
      </c>
      <c r="C150" s="16" t="s">
        <v>1741</v>
      </c>
      <c r="D150" s="34" t="s">
        <v>1213</v>
      </c>
      <c r="E150" s="34" t="s">
        <v>1214</v>
      </c>
      <c r="F150" s="36"/>
      <c r="G150" s="36"/>
      <c r="H150" s="36"/>
      <c r="I150" s="36">
        <v>3.2245304516797617</v>
      </c>
      <c r="J150" s="36"/>
      <c r="K150" s="36"/>
      <c r="L150" s="36"/>
      <c r="M150" s="36"/>
      <c r="N150" s="36"/>
      <c r="O150" s="36"/>
      <c r="P150" s="36"/>
      <c r="Q150" s="36"/>
      <c r="R150" s="36">
        <v>2</v>
      </c>
      <c r="S150" s="36"/>
      <c r="T150" s="36"/>
      <c r="U150" s="36"/>
      <c r="V150" s="36"/>
      <c r="W150" s="36"/>
      <c r="X150" s="36"/>
      <c r="Y150" s="93">
        <f>SUM(O150:P150)</f>
        <v>0</v>
      </c>
      <c r="Z150" s="93" t="str">
        <f>IF(OR(AND(Y150&gt;0,Y150&lt;=30),AND(O150&gt;0,O150&lt;=5),AND(P150&gt;0,P150&lt;=5)),"Yes","No")</f>
        <v>No</v>
      </c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</row>
    <row r="151" spans="1:39" s="24" customFormat="1" x14ac:dyDescent="0.25">
      <c r="A151" s="20">
        <v>43348</v>
      </c>
      <c r="B151" s="77">
        <v>43371</v>
      </c>
      <c r="C151" s="16" t="s">
        <v>1594</v>
      </c>
      <c r="D151" s="34" t="s">
        <v>1232</v>
      </c>
      <c r="E151" s="34" t="s">
        <v>1233</v>
      </c>
      <c r="F151" s="36"/>
      <c r="G151" s="36"/>
      <c r="H151" s="36"/>
      <c r="I151" s="36">
        <v>1.8161755126002608</v>
      </c>
      <c r="J151" s="36"/>
      <c r="K151" s="36"/>
      <c r="L151" s="36"/>
      <c r="M151" s="36"/>
      <c r="N151" s="36"/>
      <c r="O151" s="36"/>
      <c r="P151" s="36"/>
      <c r="Q151" s="36"/>
      <c r="R151" s="36">
        <v>2</v>
      </c>
      <c r="S151" s="36"/>
      <c r="T151" s="36"/>
      <c r="U151" s="36"/>
      <c r="V151" s="36"/>
      <c r="W151" s="36"/>
      <c r="X151" s="36"/>
      <c r="Y151" s="79">
        <f>SUM(O151:P151)</f>
        <v>0</v>
      </c>
      <c r="Z151" s="79" t="str">
        <f>IF(OR(AND(Y151&gt;0,Y151&lt;=30),AND(O151&gt;0,O151&lt;=5),AND(P151&gt;0,P151&lt;=5)),"Yes","No")</f>
        <v>No</v>
      </c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</row>
    <row r="152" spans="1:39" s="24" customFormat="1" x14ac:dyDescent="0.25">
      <c r="A152" s="20">
        <v>43348</v>
      </c>
      <c r="B152" s="77">
        <v>43371</v>
      </c>
      <c r="C152" s="16" t="s">
        <v>1660</v>
      </c>
      <c r="D152" s="34" t="s">
        <v>1226</v>
      </c>
      <c r="E152" s="34" t="s">
        <v>1227</v>
      </c>
      <c r="F152" s="36"/>
      <c r="G152" s="36"/>
      <c r="H152" s="36"/>
      <c r="I152" s="36">
        <v>2.4407360696387475</v>
      </c>
      <c r="J152" s="36"/>
      <c r="K152" s="36"/>
      <c r="L152" s="36"/>
      <c r="M152" s="36"/>
      <c r="N152" s="36"/>
      <c r="O152" s="36"/>
      <c r="P152" s="36"/>
      <c r="Q152" s="36"/>
      <c r="R152" s="36">
        <v>2</v>
      </c>
      <c r="S152" s="36"/>
      <c r="T152" s="36"/>
      <c r="U152" s="36"/>
      <c r="V152" s="36"/>
      <c r="W152" s="36"/>
      <c r="X152" s="36"/>
      <c r="Y152" s="93">
        <f>SUM(O152:P152)</f>
        <v>0</v>
      </c>
      <c r="Z152" s="93" t="str">
        <f>IF(OR(AND(Y152&gt;0,Y152&lt;=30),AND(O152&gt;0,O152&lt;=5),AND(P152&gt;0,P152&lt;=5)),"Yes","No")</f>
        <v>No</v>
      </c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</row>
    <row r="153" spans="1:39" s="24" customFormat="1" x14ac:dyDescent="0.25">
      <c r="A153" s="20">
        <v>43348</v>
      </c>
      <c r="B153" s="77">
        <v>43371</v>
      </c>
      <c r="C153" s="16" t="s">
        <v>1730</v>
      </c>
      <c r="D153" s="34" t="s">
        <v>1241</v>
      </c>
      <c r="E153" s="34" t="s">
        <v>1242</v>
      </c>
      <c r="F153" s="36"/>
      <c r="G153" s="36"/>
      <c r="H153" s="36"/>
      <c r="I153" s="36">
        <v>3.2245304516797617</v>
      </c>
      <c r="J153" s="36"/>
      <c r="K153" s="36"/>
      <c r="L153" s="36"/>
      <c r="M153" s="36"/>
      <c r="N153" s="36"/>
      <c r="O153" s="36"/>
      <c r="P153" s="36"/>
      <c r="Q153" s="36"/>
      <c r="R153" s="36">
        <v>2</v>
      </c>
      <c r="S153" s="36"/>
      <c r="T153" s="36"/>
      <c r="U153" s="36"/>
      <c r="V153" s="36"/>
      <c r="W153" s="36"/>
      <c r="X153" s="36"/>
      <c r="Y153" s="93">
        <f>SUM(O153:P153)</f>
        <v>0</v>
      </c>
      <c r="Z153" s="93" t="str">
        <f>IF(OR(AND(Y153&gt;0,Y153&lt;=30),AND(O153&gt;0,O153&lt;=5),AND(P153&gt;0,P153&lt;=5)),"Yes","No")</f>
        <v>No</v>
      </c>
    </row>
    <row r="154" spans="1:39" s="24" customFormat="1" x14ac:dyDescent="0.25">
      <c r="A154" s="20">
        <v>43349</v>
      </c>
      <c r="B154" s="77">
        <v>43367</v>
      </c>
      <c r="C154" s="16" t="s">
        <v>1603</v>
      </c>
      <c r="D154" s="34" t="s">
        <v>1255</v>
      </c>
      <c r="E154" s="34" t="s">
        <v>1256</v>
      </c>
      <c r="F154" s="36"/>
      <c r="G154" s="36"/>
      <c r="H154" s="36"/>
      <c r="I154" s="36">
        <v>1.8358295161434299</v>
      </c>
      <c r="J154" s="36"/>
      <c r="K154" s="36"/>
      <c r="L154" s="36"/>
      <c r="M154" s="36"/>
      <c r="N154" s="36"/>
      <c r="O154" s="36"/>
      <c r="P154" s="36"/>
      <c r="Q154" s="36"/>
      <c r="R154" s="36">
        <v>2</v>
      </c>
      <c r="S154" s="36"/>
      <c r="T154" s="36"/>
      <c r="U154" s="36"/>
      <c r="V154" s="36"/>
      <c r="W154" s="36"/>
      <c r="X154" s="36"/>
      <c r="Y154" s="23">
        <f>SUM(O154:P154)</f>
        <v>0</v>
      </c>
      <c r="Z154" s="23" t="str">
        <f>IF(OR(AND(Y154&gt;0,Y154&lt;=30),AND(O154&gt;0,O154&lt;=5),AND(P154&gt;0,P154&lt;=5)),"Yes","No")</f>
        <v>No</v>
      </c>
    </row>
    <row r="155" spans="1:39" s="24" customFormat="1" x14ac:dyDescent="0.25">
      <c r="A155" s="20">
        <v>43350</v>
      </c>
      <c r="B155" s="77">
        <v>43371</v>
      </c>
      <c r="C155" s="16" t="s">
        <v>1730</v>
      </c>
      <c r="D155" s="34" t="s">
        <v>1302</v>
      </c>
      <c r="E155" s="34" t="s">
        <v>1303</v>
      </c>
      <c r="F155" s="36"/>
      <c r="G155" s="36"/>
      <c r="H155" s="36"/>
      <c r="I155" s="36">
        <v>3.2245304516797617</v>
      </c>
      <c r="J155" s="36"/>
      <c r="K155" s="36"/>
      <c r="L155" s="36"/>
      <c r="M155" s="36"/>
      <c r="N155" s="36"/>
      <c r="O155" s="36"/>
      <c r="P155" s="36"/>
      <c r="Q155" s="36"/>
      <c r="R155" s="36">
        <v>2</v>
      </c>
      <c r="S155" s="36"/>
      <c r="T155" s="36"/>
      <c r="U155" s="36"/>
      <c r="V155" s="36"/>
      <c r="W155" s="36"/>
      <c r="X155" s="36"/>
      <c r="Y155" s="93">
        <f>SUM(O155:P155)</f>
        <v>0</v>
      </c>
      <c r="Z155" s="93" t="str">
        <f>IF(OR(AND(Y155&gt;0,Y155&lt;=30),AND(O155&gt;0,O155&lt;=5),AND(P155&gt;0,P155&lt;=5)),"Yes","No")</f>
        <v>No</v>
      </c>
    </row>
    <row r="156" spans="1:39" s="24" customFormat="1" x14ac:dyDescent="0.25">
      <c r="A156" s="20">
        <v>43350</v>
      </c>
      <c r="B156" s="77">
        <v>43371</v>
      </c>
      <c r="C156" s="16" t="s">
        <v>1741</v>
      </c>
      <c r="D156" s="34" t="s">
        <v>1300</v>
      </c>
      <c r="E156" s="34" t="s">
        <v>1301</v>
      </c>
      <c r="F156" s="36"/>
      <c r="G156" s="36"/>
      <c r="H156" s="36"/>
      <c r="I156" s="36">
        <v>3.2245304516797617</v>
      </c>
      <c r="J156" s="36"/>
      <c r="K156" s="36"/>
      <c r="L156" s="36"/>
      <c r="M156" s="36"/>
      <c r="N156" s="36"/>
      <c r="O156" s="36"/>
      <c r="P156" s="36"/>
      <c r="Q156" s="36"/>
      <c r="R156" s="36">
        <v>2</v>
      </c>
      <c r="S156" s="36"/>
      <c r="T156" s="36"/>
      <c r="U156" s="36"/>
      <c r="V156" s="36"/>
      <c r="W156" s="36"/>
      <c r="X156" s="36"/>
      <c r="Y156" s="93">
        <f>SUM(O156:P156)</f>
        <v>0</v>
      </c>
      <c r="Z156" s="93" t="str">
        <f>IF(OR(AND(Y156&gt;0,Y156&lt;=30),AND(O156&gt;0,O156&lt;=5),AND(P156&gt;0,P156&lt;=5)),"Yes","No")</f>
        <v>No</v>
      </c>
    </row>
    <row r="157" spans="1:39" s="24" customFormat="1" x14ac:dyDescent="0.25">
      <c r="A157" s="20">
        <v>43299</v>
      </c>
      <c r="B157" s="77">
        <v>43369</v>
      </c>
      <c r="C157" s="16" t="s">
        <v>1742</v>
      </c>
      <c r="D157" s="34" t="s">
        <v>443</v>
      </c>
      <c r="E157" s="34" t="s">
        <v>68</v>
      </c>
      <c r="F157" s="36"/>
      <c r="G157" s="36"/>
      <c r="H157" s="36"/>
      <c r="I157" s="36">
        <v>3.51533691151295</v>
      </c>
      <c r="J157" s="36"/>
      <c r="K157" s="36"/>
      <c r="L157" s="36"/>
      <c r="M157" s="36"/>
      <c r="N157" s="36"/>
      <c r="O157" s="36"/>
      <c r="P157" s="36"/>
      <c r="Q157" s="36"/>
      <c r="R157" s="36">
        <v>3</v>
      </c>
      <c r="S157" s="36"/>
      <c r="T157" s="36"/>
      <c r="U157" s="36"/>
      <c r="V157" s="36"/>
      <c r="W157" s="36"/>
      <c r="X157" s="36"/>
      <c r="Y157" s="23">
        <f>SUM(O157:P157)</f>
        <v>0</v>
      </c>
      <c r="Z157" s="23" t="str">
        <f>IF(OR(AND(Y157&gt;0,Y157&lt;=30),AND(O157&gt;0,O157&lt;=5),AND(P157&gt;0,P157&lt;=5)),"Yes","No")</f>
        <v>No</v>
      </c>
    </row>
    <row r="158" spans="1:39" x14ac:dyDescent="0.25">
      <c r="A158" s="20">
        <v>43271</v>
      </c>
      <c r="B158" s="77">
        <v>43376</v>
      </c>
      <c r="C158" s="16" t="s">
        <v>1616</v>
      </c>
      <c r="D158" s="34" t="s">
        <v>325</v>
      </c>
      <c r="E158" s="34" t="s">
        <v>81</v>
      </c>
      <c r="F158" s="36"/>
      <c r="G158" s="36"/>
      <c r="H158" s="36"/>
      <c r="I158" s="36">
        <v>3.1795810176504768</v>
      </c>
      <c r="J158" s="36">
        <v>19.07748610590286</v>
      </c>
      <c r="K158" s="36"/>
      <c r="L158" s="36"/>
      <c r="M158" s="36"/>
      <c r="N158" s="36"/>
      <c r="O158" s="36"/>
      <c r="P158" s="36"/>
      <c r="Q158" s="36"/>
      <c r="R158" s="36">
        <v>4</v>
      </c>
      <c r="S158" s="36">
        <v>24</v>
      </c>
      <c r="T158" s="36"/>
      <c r="U158" s="36"/>
      <c r="V158" s="36"/>
      <c r="W158" s="36"/>
      <c r="X158" s="36"/>
      <c r="Y158" s="23">
        <f>SUM(O158:P158)</f>
        <v>0</v>
      </c>
      <c r="Z158" s="23" t="str">
        <f>IF(OR(AND(Y158&gt;0,Y158&lt;=30),AND(O158&gt;0,O158&lt;=5),AND(P158&gt;0,P158&lt;=5)),"Yes","No")</f>
        <v>No</v>
      </c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</row>
    <row r="159" spans="1:39" s="24" customFormat="1" x14ac:dyDescent="0.25">
      <c r="A159" s="20">
        <v>43308</v>
      </c>
      <c r="B159" s="77">
        <v>43369</v>
      </c>
      <c r="C159" s="16" t="s">
        <v>1731</v>
      </c>
      <c r="D159" s="34" t="s">
        <v>489</v>
      </c>
      <c r="E159" s="34" t="s">
        <v>490</v>
      </c>
      <c r="F159" s="36"/>
      <c r="G159" s="36"/>
      <c r="H159" s="36"/>
      <c r="I159" s="36">
        <v>6.4490609033595234</v>
      </c>
      <c r="J159" s="36"/>
      <c r="K159" s="36"/>
      <c r="L159" s="36"/>
      <c r="M159" s="36"/>
      <c r="N159" s="36"/>
      <c r="O159" s="36"/>
      <c r="P159" s="36"/>
      <c r="Q159" s="36"/>
      <c r="R159" s="36">
        <v>4</v>
      </c>
      <c r="S159" s="36"/>
      <c r="T159" s="36"/>
      <c r="U159" s="36"/>
      <c r="V159" s="36"/>
      <c r="W159" s="36"/>
      <c r="X159" s="36"/>
      <c r="Y159" s="23">
        <f>SUM(O159:P159)</f>
        <v>0</v>
      </c>
      <c r="Z159" s="23" t="str">
        <f>IF(OR(AND(Y159&gt;0,Y159&lt;=30),AND(O159&gt;0,O159&lt;=5),AND(P159&gt;0,P159&lt;=5)),"Yes","No")</f>
        <v>No</v>
      </c>
    </row>
    <row r="160" spans="1:39" s="24" customFormat="1" x14ac:dyDescent="0.25">
      <c r="A160" s="20">
        <v>43341</v>
      </c>
      <c r="B160" s="77">
        <v>43371</v>
      </c>
      <c r="C160" s="16" t="s">
        <v>1711</v>
      </c>
      <c r="D160" s="34" t="s">
        <v>1215</v>
      </c>
      <c r="E160" s="34" t="s">
        <v>20</v>
      </c>
      <c r="F160" s="36"/>
      <c r="G160" s="36"/>
      <c r="H160" s="36"/>
      <c r="I160" s="36">
        <v>6.5910064845046339</v>
      </c>
      <c r="J160" s="36"/>
      <c r="K160" s="36"/>
      <c r="L160" s="36"/>
      <c r="M160" s="36"/>
      <c r="N160" s="36"/>
      <c r="O160" s="36"/>
      <c r="P160" s="36"/>
      <c r="Q160" s="36"/>
      <c r="R160" s="36">
        <v>4</v>
      </c>
      <c r="S160" s="36"/>
      <c r="T160" s="36"/>
      <c r="U160" s="36"/>
      <c r="V160" s="36"/>
      <c r="W160" s="36"/>
      <c r="X160" s="36"/>
      <c r="Y160" s="93">
        <f>SUM(O160:P160)</f>
        <v>0</v>
      </c>
      <c r="Z160" s="93" t="str">
        <f>IF(OR(AND(Y160&gt;0,Y160&lt;=30),AND(O160&gt;0,O160&lt;=5),AND(P160&gt;0,P160&lt;=5)),"Yes","No")</f>
        <v>No</v>
      </c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</row>
    <row r="161" spans="1:39" s="24" customFormat="1" x14ac:dyDescent="0.25">
      <c r="A161" s="20">
        <v>43348</v>
      </c>
      <c r="B161" s="77">
        <v>43371</v>
      </c>
      <c r="C161" s="16" t="s">
        <v>1744</v>
      </c>
      <c r="D161" s="34" t="s">
        <v>1239</v>
      </c>
      <c r="E161" s="34" t="s">
        <v>1240</v>
      </c>
      <c r="F161" s="36"/>
      <c r="G161" s="36"/>
      <c r="H161" s="36"/>
      <c r="I161" s="36">
        <v>6.4490609033595234</v>
      </c>
      <c r="J161" s="36"/>
      <c r="K161" s="36"/>
      <c r="L161" s="36"/>
      <c r="M161" s="36"/>
      <c r="N161" s="36"/>
      <c r="O161" s="36"/>
      <c r="P161" s="36"/>
      <c r="Q161" s="36"/>
      <c r="R161" s="36">
        <v>4</v>
      </c>
      <c r="S161" s="36"/>
      <c r="T161" s="36"/>
      <c r="U161" s="36"/>
      <c r="V161" s="36"/>
      <c r="W161" s="36"/>
      <c r="X161" s="36"/>
      <c r="Y161" s="93">
        <f>SUM(O161:P161)</f>
        <v>0</v>
      </c>
      <c r="Z161" s="93" t="str">
        <f>IF(OR(AND(Y161&gt;0,Y161&lt;=30),AND(O161&gt;0,O161&lt;=5),AND(P161&gt;0,P161&lt;=5)),"Yes","No")</f>
        <v>No</v>
      </c>
    </row>
    <row r="162" spans="1:39" s="24" customFormat="1" x14ac:dyDescent="0.25">
      <c r="A162" s="20">
        <v>43348</v>
      </c>
      <c r="B162" s="77">
        <v>43371</v>
      </c>
      <c r="C162" s="16" t="s">
        <v>1746</v>
      </c>
      <c r="D162" s="34" t="s">
        <v>1238</v>
      </c>
      <c r="E162" s="34" t="s">
        <v>412</v>
      </c>
      <c r="F162" s="36"/>
      <c r="G162" s="36"/>
      <c r="H162" s="36"/>
      <c r="I162" s="36">
        <v>6.4490609033595234</v>
      </c>
      <c r="J162" s="36"/>
      <c r="K162" s="36"/>
      <c r="L162" s="36"/>
      <c r="M162" s="36"/>
      <c r="N162" s="36"/>
      <c r="O162" s="36"/>
      <c r="P162" s="36"/>
      <c r="Q162" s="36"/>
      <c r="R162" s="36">
        <v>4</v>
      </c>
      <c r="S162" s="36"/>
      <c r="T162" s="36"/>
      <c r="U162" s="36"/>
      <c r="V162" s="36"/>
      <c r="W162" s="36"/>
      <c r="X162" s="36"/>
      <c r="Y162" s="93">
        <f>SUM(O162:P162)</f>
        <v>0</v>
      </c>
      <c r="Z162" s="93" t="str">
        <f>IF(OR(AND(Y162&gt;0,Y162&lt;=30),AND(O162&gt;0,O162&lt;=5),AND(P162&gt;0,P162&lt;=5)),"Yes","No")</f>
        <v>No</v>
      </c>
    </row>
    <row r="163" spans="1:39" s="24" customFormat="1" x14ac:dyDescent="0.25">
      <c r="A163" s="20">
        <v>43308</v>
      </c>
      <c r="B163" s="77">
        <v>43371</v>
      </c>
      <c r="C163" s="16" t="s">
        <v>1730</v>
      </c>
      <c r="D163" s="34" t="s">
        <v>496</v>
      </c>
      <c r="E163" s="34" t="s">
        <v>497</v>
      </c>
      <c r="F163" s="36"/>
      <c r="G163" s="36"/>
      <c r="H163" s="36"/>
      <c r="I163" s="36">
        <v>8.0613261291994043</v>
      </c>
      <c r="J163" s="36"/>
      <c r="K163" s="36"/>
      <c r="L163" s="36"/>
      <c r="M163" s="36"/>
      <c r="N163" s="36"/>
      <c r="O163" s="36"/>
      <c r="P163" s="36"/>
      <c r="Q163" s="36"/>
      <c r="R163" s="36">
        <v>5</v>
      </c>
      <c r="S163" s="36"/>
      <c r="T163" s="36"/>
      <c r="U163" s="36"/>
      <c r="V163" s="36"/>
      <c r="W163" s="36"/>
      <c r="X163" s="36"/>
      <c r="Y163" s="23">
        <f>SUM(O163:P163)</f>
        <v>0</v>
      </c>
      <c r="Z163" s="23" t="str">
        <f>IF(OR(AND(Y163&gt;0,Y163&lt;=30),AND(O163&gt;0,O163&lt;=5),AND(P163&gt;0,P163&lt;=5)),"Yes","No")</f>
        <v>No</v>
      </c>
    </row>
    <row r="164" spans="1:39" s="24" customFormat="1" x14ac:dyDescent="0.25">
      <c r="A164" s="20">
        <v>43348</v>
      </c>
      <c r="B164" s="77">
        <v>43371</v>
      </c>
      <c r="C164" s="16" t="s">
        <v>1728</v>
      </c>
      <c r="D164" s="34" t="s">
        <v>1228</v>
      </c>
      <c r="E164" s="34" t="s">
        <v>1229</v>
      </c>
      <c r="F164" s="36"/>
      <c r="G164" s="36"/>
      <c r="H164" s="36"/>
      <c r="I164" s="36">
        <v>13.427324050270306</v>
      </c>
      <c r="J164" s="36"/>
      <c r="K164" s="36"/>
      <c r="L164" s="36"/>
      <c r="M164" s="36"/>
      <c r="N164" s="36"/>
      <c r="O164" s="36"/>
      <c r="P164" s="36"/>
      <c r="Q164" s="36"/>
      <c r="R164" s="36">
        <v>8</v>
      </c>
      <c r="S164" s="36"/>
      <c r="T164" s="36"/>
      <c r="U164" s="36"/>
      <c r="V164" s="36"/>
      <c r="W164" s="36"/>
      <c r="X164" s="36"/>
      <c r="Y164" s="93">
        <f>SUM(O164:P164)</f>
        <v>0</v>
      </c>
      <c r="Z164" s="93" t="str">
        <f>IF(OR(AND(Y164&gt;0,Y164&lt;=30),AND(O164&gt;0,O164&lt;=5),AND(P164&gt;0,P164&lt;=5)),"Yes","No")</f>
        <v>No</v>
      </c>
    </row>
    <row r="165" spans="1:39" s="24" customFormat="1" x14ac:dyDescent="0.25">
      <c r="A165" s="20">
        <v>43265</v>
      </c>
      <c r="B165" s="77">
        <v>43313</v>
      </c>
      <c r="C165" s="16" t="s">
        <v>1713</v>
      </c>
      <c r="D165" s="34" t="s">
        <v>300</v>
      </c>
      <c r="E165" s="34" t="s">
        <v>51</v>
      </c>
      <c r="F165" s="36"/>
      <c r="G165" s="36"/>
      <c r="H165" s="36"/>
      <c r="I165" s="36">
        <v>9.8661277971566275</v>
      </c>
      <c r="J165" s="36"/>
      <c r="K165" s="36"/>
      <c r="L165" s="36"/>
      <c r="M165" s="36"/>
      <c r="N165" s="36"/>
      <c r="O165" s="36"/>
      <c r="P165" s="36"/>
      <c r="Q165" s="36"/>
      <c r="R165" s="36">
        <v>10</v>
      </c>
      <c r="S165" s="36"/>
      <c r="T165" s="36"/>
      <c r="U165" s="36"/>
      <c r="V165" s="36"/>
      <c r="W165" s="36"/>
      <c r="X165" s="36"/>
      <c r="Y165" s="93">
        <f>SUM(O165:P165)</f>
        <v>0</v>
      </c>
      <c r="Z165" s="93" t="str">
        <f>IF(OR(AND(Y165&gt;0,Y165&lt;=30),AND(O165&gt;0,O165&lt;=5),AND(P165&gt;0,P165&lt;=5)),"Yes","No")</f>
        <v>No</v>
      </c>
    </row>
    <row r="166" spans="1:39" s="24" customFormat="1" x14ac:dyDescent="0.25">
      <c r="A166" s="20">
        <v>43339</v>
      </c>
      <c r="B166" s="77">
        <v>43367</v>
      </c>
      <c r="C166" s="16" t="s">
        <v>1669</v>
      </c>
      <c r="D166" s="34" t="s">
        <v>1130</v>
      </c>
      <c r="E166" s="34" t="s">
        <v>751</v>
      </c>
      <c r="F166" s="36"/>
      <c r="G166" s="36"/>
      <c r="H166" s="36"/>
      <c r="I166" s="36">
        <v>13.125416718065512</v>
      </c>
      <c r="J166" s="36"/>
      <c r="K166" s="36"/>
      <c r="L166" s="36"/>
      <c r="M166" s="36"/>
      <c r="N166" s="36"/>
      <c r="O166" s="36"/>
      <c r="P166" s="36"/>
      <c r="Q166" s="36"/>
      <c r="R166" s="36">
        <v>10</v>
      </c>
      <c r="S166" s="36"/>
      <c r="T166" s="36"/>
      <c r="U166" s="36"/>
      <c r="V166" s="36"/>
      <c r="W166" s="36"/>
      <c r="X166" s="36"/>
      <c r="Y166" s="23">
        <f>SUM(O166:P166)</f>
        <v>0</v>
      </c>
      <c r="Z166" s="23" t="str">
        <f>IF(OR(AND(Y166&gt;0,Y166&lt;=30),AND(O166&gt;0,O166&lt;=5),AND(P166&gt;0,P166&lt;=5)),"Yes","No")</f>
        <v>No</v>
      </c>
    </row>
    <row r="167" spans="1:39" s="24" customFormat="1" x14ac:dyDescent="0.25">
      <c r="A167" s="20">
        <v>43073</v>
      </c>
      <c r="B167" s="77">
        <v>43496</v>
      </c>
      <c r="C167" s="16" t="s">
        <v>1623</v>
      </c>
      <c r="D167" s="34" t="s">
        <v>178</v>
      </c>
      <c r="E167" s="34" t="s">
        <v>179</v>
      </c>
      <c r="F167" s="36"/>
      <c r="G167" s="36"/>
      <c r="H167" s="36"/>
      <c r="I167" s="36">
        <v>12.995299935349161</v>
      </c>
      <c r="J167" s="36"/>
      <c r="K167" s="36"/>
      <c r="L167" s="36"/>
      <c r="M167" s="36"/>
      <c r="N167" s="36"/>
      <c r="O167" s="36"/>
      <c r="P167" s="36"/>
      <c r="Q167" s="36"/>
      <c r="R167" s="36">
        <v>20</v>
      </c>
      <c r="S167" s="36"/>
      <c r="T167" s="36"/>
      <c r="U167" s="36"/>
      <c r="V167" s="36"/>
      <c r="W167" s="36"/>
      <c r="X167" s="36"/>
      <c r="Y167" s="93">
        <f>SUM(O167:P167)</f>
        <v>0</v>
      </c>
      <c r="Z167" s="93" t="str">
        <f>IF(OR(AND(Y167&gt;0,Y167&lt;=30),AND(O167&gt;0,O167&lt;=5),AND(P167&gt;0,P167&lt;=5)),"Yes","No")</f>
        <v>No</v>
      </c>
    </row>
    <row r="168" spans="1:39" s="24" customFormat="1" x14ac:dyDescent="0.25">
      <c r="A168" s="20">
        <v>43264</v>
      </c>
      <c r="B168" s="77">
        <v>43371</v>
      </c>
      <c r="C168" s="16" t="s">
        <v>1671</v>
      </c>
      <c r="D168" s="34" t="s">
        <v>282</v>
      </c>
      <c r="E168" s="34" t="s">
        <v>276</v>
      </c>
      <c r="F168" s="36"/>
      <c r="G168" s="36"/>
      <c r="H168" s="36"/>
      <c r="I168" s="36">
        <v>24.057956188953355</v>
      </c>
      <c r="J168" s="36"/>
      <c r="K168" s="36"/>
      <c r="L168" s="36"/>
      <c r="M168" s="36"/>
      <c r="N168" s="36"/>
      <c r="O168" s="36"/>
      <c r="P168" s="36"/>
      <c r="Q168" s="36"/>
      <c r="R168" s="36">
        <v>20</v>
      </c>
      <c r="S168" s="36"/>
      <c r="T168" s="36"/>
      <c r="U168" s="36"/>
      <c r="V168" s="36"/>
      <c r="W168" s="36"/>
      <c r="X168" s="36"/>
      <c r="Y168" s="23">
        <f>SUM(O168:P168)</f>
        <v>0</v>
      </c>
      <c r="Z168" s="23" t="str">
        <f>IF(OR(AND(Y168&gt;0,Y168&lt;=30),AND(O168&gt;0,O168&lt;=5),AND(P168&gt;0,P168&lt;=5)),"Yes","No")</f>
        <v>No</v>
      </c>
    </row>
    <row r="169" spans="1:39" s="24" customFormat="1" x14ac:dyDescent="0.25">
      <c r="A169" s="20">
        <v>43329</v>
      </c>
      <c r="B169" s="77">
        <v>43367</v>
      </c>
      <c r="C169" s="16" t="s">
        <v>1573</v>
      </c>
      <c r="D169" s="34" t="s">
        <v>803</v>
      </c>
      <c r="E169" s="34" t="s">
        <v>110</v>
      </c>
      <c r="F169" s="36"/>
      <c r="G169" s="36"/>
      <c r="H169" s="36"/>
      <c r="I169" s="36">
        <v>30.93685742906256</v>
      </c>
      <c r="J169" s="36"/>
      <c r="K169" s="36"/>
      <c r="L169" s="36"/>
      <c r="M169" s="36"/>
      <c r="N169" s="36"/>
      <c r="O169" s="36"/>
      <c r="P169" s="36"/>
      <c r="Q169" s="36"/>
      <c r="R169" s="36">
        <v>20</v>
      </c>
      <c r="S169" s="36"/>
      <c r="T169" s="36"/>
      <c r="U169" s="36"/>
      <c r="V169" s="36"/>
      <c r="W169" s="36"/>
      <c r="X169" s="36"/>
      <c r="Y169" s="23">
        <f>SUM(O169:P169)</f>
        <v>0</v>
      </c>
      <c r="Z169" s="23" t="str">
        <f>IF(OR(AND(Y169&gt;0,Y169&lt;=30),AND(O169&gt;0,O169&lt;=5),AND(P169&gt;0,P169&lt;=5)),"Yes","No")</f>
        <v>No</v>
      </c>
    </row>
    <row r="170" spans="1:39" s="24" customFormat="1" x14ac:dyDescent="0.25">
      <c r="A170" s="20">
        <v>43264</v>
      </c>
      <c r="B170" s="77">
        <v>43378</v>
      </c>
      <c r="C170" s="16" t="s">
        <v>1671</v>
      </c>
      <c r="D170" s="34" t="s">
        <v>296</v>
      </c>
      <c r="E170" s="34" t="s">
        <v>59</v>
      </c>
      <c r="F170" s="36"/>
      <c r="G170" s="36"/>
      <c r="H170" s="36"/>
      <c r="I170" s="36">
        <v>20.72842240352907</v>
      </c>
      <c r="J170" s="36">
        <v>74.030080012603833</v>
      </c>
      <c r="K170" s="36"/>
      <c r="L170" s="36"/>
      <c r="M170" s="36"/>
      <c r="N170" s="36"/>
      <c r="O170" s="36"/>
      <c r="P170" s="36"/>
      <c r="Q170" s="36"/>
      <c r="R170" s="36">
        <v>21</v>
      </c>
      <c r="S170" s="36">
        <v>75</v>
      </c>
      <c r="T170" s="36"/>
      <c r="U170" s="36"/>
      <c r="V170" s="36"/>
      <c r="W170" s="36"/>
      <c r="X170" s="36"/>
      <c r="Y170" s="93">
        <f>SUM(O170:P170)</f>
        <v>0</v>
      </c>
      <c r="Z170" s="93" t="str">
        <f>IF(OR(AND(Y170&gt;0,Y170&lt;=30),AND(O170&gt;0,O170&lt;=5),AND(P170&gt;0,P170&lt;=5)),"Yes","No")</f>
        <v>No</v>
      </c>
    </row>
    <row r="171" spans="1:39" s="24" customFormat="1" x14ac:dyDescent="0.25">
      <c r="A171" s="20">
        <v>43299</v>
      </c>
      <c r="B171" s="77">
        <v>43369</v>
      </c>
      <c r="C171" s="16" t="s">
        <v>1744</v>
      </c>
      <c r="D171" s="34" t="s">
        <v>443</v>
      </c>
      <c r="E171" s="34" t="s">
        <v>68</v>
      </c>
      <c r="F171" s="36"/>
      <c r="G171" s="36"/>
      <c r="H171" s="36"/>
      <c r="I171" s="36">
        <v>24.60735838059065</v>
      </c>
      <c r="J171" s="36"/>
      <c r="K171" s="36"/>
      <c r="L171" s="36"/>
      <c r="M171" s="36"/>
      <c r="N171" s="36"/>
      <c r="O171" s="36"/>
      <c r="P171" s="36"/>
      <c r="Q171" s="36"/>
      <c r="R171" s="36">
        <v>21</v>
      </c>
      <c r="S171" s="36"/>
      <c r="T171" s="36"/>
      <c r="U171" s="36"/>
      <c r="V171" s="36"/>
      <c r="W171" s="36"/>
      <c r="X171" s="36"/>
      <c r="Y171" s="79">
        <f>SUM(O171:P171)</f>
        <v>0</v>
      </c>
      <c r="Z171" s="79" t="str">
        <f>IF(OR(AND(Y171&gt;0,Y171&lt;=30),AND(O171&gt;0,O171&lt;=5),AND(P171&gt;0,P171&lt;=5)),"Yes","No")</f>
        <v>No</v>
      </c>
    </row>
    <row r="172" spans="1:39" x14ac:dyDescent="0.25">
      <c r="A172" s="20">
        <v>43280</v>
      </c>
      <c r="B172" s="77">
        <v>43378</v>
      </c>
      <c r="C172" s="16" t="s">
        <v>1672</v>
      </c>
      <c r="D172" s="34" t="s">
        <v>338</v>
      </c>
      <c r="E172" s="34" t="s">
        <v>39</v>
      </c>
      <c r="F172" s="36"/>
      <c r="G172" s="36"/>
      <c r="H172" s="36"/>
      <c r="I172" s="36">
        <v>26.587499237564941</v>
      </c>
      <c r="J172" s="36"/>
      <c r="K172" s="36"/>
      <c r="L172" s="36"/>
      <c r="M172" s="36"/>
      <c r="N172" s="36"/>
      <c r="O172" s="36"/>
      <c r="P172" s="36"/>
      <c r="Q172" s="36"/>
      <c r="R172" s="36">
        <v>24</v>
      </c>
      <c r="S172" s="36"/>
      <c r="T172" s="36"/>
      <c r="U172" s="36"/>
      <c r="V172" s="36"/>
      <c r="W172" s="36"/>
      <c r="X172" s="36"/>
      <c r="Y172" s="93">
        <f>SUM(O172:P172)</f>
        <v>0</v>
      </c>
      <c r="Z172" s="93" t="str">
        <f>IF(OR(AND(Y172&gt;0,Y172&lt;=30),AND(O172&gt;0,O172&lt;=5),AND(P172&gt;0,P172&lt;=5)),"Yes","No")</f>
        <v>No</v>
      </c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</row>
    <row r="173" spans="1:39" s="24" customFormat="1" x14ac:dyDescent="0.25">
      <c r="A173" s="20">
        <v>43298</v>
      </c>
      <c r="B173" s="77">
        <v>43368</v>
      </c>
      <c r="C173" s="16" t="s">
        <v>1662</v>
      </c>
      <c r="D173" s="34" t="s">
        <v>440</v>
      </c>
      <c r="E173" s="34" t="s">
        <v>250</v>
      </c>
      <c r="F173" s="36"/>
      <c r="G173" s="36"/>
      <c r="H173" s="36"/>
      <c r="I173" s="36">
        <v>25.801339095838177</v>
      </c>
      <c r="J173" s="36"/>
      <c r="K173" s="36"/>
      <c r="L173" s="36"/>
      <c r="M173" s="36"/>
      <c r="N173" s="36"/>
      <c r="O173" s="36"/>
      <c r="P173" s="36"/>
      <c r="Q173" s="36"/>
      <c r="R173" s="36">
        <v>24</v>
      </c>
      <c r="S173" s="36"/>
      <c r="T173" s="36"/>
      <c r="U173" s="36"/>
      <c r="V173" s="36"/>
      <c r="W173" s="36"/>
      <c r="X173" s="36"/>
      <c r="Y173" s="93">
        <f>SUM(O173:P173)</f>
        <v>0</v>
      </c>
      <c r="Z173" s="93" t="str">
        <f>IF(OR(AND(Y173&gt;0,Y173&lt;=30),AND(O173&gt;0,O173&lt;=5),AND(P173&gt;0,P173&lt;=5)),"Yes","No")</f>
        <v>No</v>
      </c>
    </row>
    <row r="174" spans="1:39" x14ac:dyDescent="0.25">
      <c r="A174" s="20">
        <v>43298</v>
      </c>
      <c r="B174" s="77">
        <v>43370</v>
      </c>
      <c r="C174" s="16" t="s">
        <v>1685</v>
      </c>
      <c r="D174" s="34" t="s">
        <v>441</v>
      </c>
      <c r="E174" s="34" t="s">
        <v>27</v>
      </c>
      <c r="F174" s="36"/>
      <c r="G174" s="36"/>
      <c r="H174" s="36"/>
      <c r="I174" s="36">
        <v>28.207862640790658</v>
      </c>
      <c r="J174" s="36"/>
      <c r="K174" s="36"/>
      <c r="L174" s="36"/>
      <c r="M174" s="36"/>
      <c r="N174" s="36"/>
      <c r="O174" s="36"/>
      <c r="P174" s="36"/>
      <c r="Q174" s="36"/>
      <c r="R174" s="36">
        <v>24</v>
      </c>
      <c r="S174" s="36"/>
      <c r="T174" s="36"/>
      <c r="U174" s="36"/>
      <c r="V174" s="36"/>
      <c r="W174" s="36"/>
      <c r="X174" s="36"/>
      <c r="Y174" s="93">
        <f>SUM(O174:P174)</f>
        <v>0</v>
      </c>
      <c r="Z174" s="93" t="str">
        <f>IF(OR(AND(Y174&gt;0,Y174&lt;=30),AND(O174&gt;0,O174&lt;=5),AND(P174&gt;0,P174&lt;=5)),"Yes","No")</f>
        <v>No</v>
      </c>
    </row>
    <row r="175" spans="1:39" s="24" customFormat="1" x14ac:dyDescent="0.25">
      <c r="A175" s="20">
        <v>43335</v>
      </c>
      <c r="B175" s="77">
        <v>43367</v>
      </c>
      <c r="C175" s="16" t="s">
        <v>1671</v>
      </c>
      <c r="D175" s="34" t="s">
        <v>1101</v>
      </c>
      <c r="E175" s="34" t="s">
        <v>256</v>
      </c>
      <c r="F175" s="36"/>
      <c r="G175" s="36"/>
      <c r="H175" s="36"/>
      <c r="I175" s="36">
        <v>25.801339095838177</v>
      </c>
      <c r="J175" s="36"/>
      <c r="K175" s="36"/>
      <c r="L175" s="36"/>
      <c r="M175" s="36"/>
      <c r="N175" s="36"/>
      <c r="O175" s="36"/>
      <c r="P175" s="36"/>
      <c r="Q175" s="36"/>
      <c r="R175" s="36">
        <v>24</v>
      </c>
      <c r="S175" s="36"/>
      <c r="T175" s="36"/>
      <c r="U175" s="36"/>
      <c r="V175" s="36"/>
      <c r="W175" s="36"/>
      <c r="X175" s="36"/>
      <c r="Y175" s="93">
        <f>SUM(O175:P175)</f>
        <v>0</v>
      </c>
      <c r="Z175" s="93" t="str">
        <f>IF(OR(AND(Y175&gt;0,Y175&lt;=30),AND(O175&gt;0,O175&lt;=5),AND(P175&gt;0,P175&lt;=5)),"Yes","No")</f>
        <v>No</v>
      </c>
    </row>
    <row r="176" spans="1:39" s="24" customFormat="1" x14ac:dyDescent="0.25">
      <c r="A176" s="20">
        <v>43271</v>
      </c>
      <c r="B176" s="77">
        <v>43368</v>
      </c>
      <c r="C176" s="16" t="s">
        <v>1624</v>
      </c>
      <c r="D176" s="34" t="s">
        <v>324</v>
      </c>
      <c r="E176" s="34" t="s">
        <v>100</v>
      </c>
      <c r="F176" s="36"/>
      <c r="G176" s="36"/>
      <c r="H176" s="36"/>
      <c r="I176" s="36">
        <v>17.561216128850219</v>
      </c>
      <c r="J176" s="36"/>
      <c r="K176" s="36"/>
      <c r="L176" s="36"/>
      <c r="M176" s="36"/>
      <c r="N176" s="36"/>
      <c r="O176" s="36"/>
      <c r="P176" s="36"/>
      <c r="Q176" s="36"/>
      <c r="R176" s="36">
        <v>25</v>
      </c>
      <c r="S176" s="36"/>
      <c r="T176" s="36"/>
      <c r="U176" s="36"/>
      <c r="V176" s="36"/>
      <c r="W176" s="36"/>
      <c r="X176" s="36"/>
      <c r="Y176" s="93">
        <f>SUM(O176:P176)</f>
        <v>0</v>
      </c>
      <c r="Z176" s="93" t="str">
        <f>IF(OR(AND(Y176&gt;0,Y176&lt;=30),AND(O176&gt;0,O176&lt;=5),AND(P176&gt;0,P176&lt;=5)),"Yes","No")</f>
        <v>No</v>
      </c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</row>
    <row r="177" spans="1:39" x14ac:dyDescent="0.25">
      <c r="A177" s="20">
        <v>43348</v>
      </c>
      <c r="B177" s="77">
        <v>43371</v>
      </c>
      <c r="C177" s="16" t="s">
        <v>1699</v>
      </c>
      <c r="D177" s="34" t="s">
        <v>1230</v>
      </c>
      <c r="E177" s="34" t="s">
        <v>1231</v>
      </c>
      <c r="F177" s="36"/>
      <c r="G177" s="36"/>
      <c r="H177" s="36"/>
      <c r="I177" s="36">
        <v>28.293575934020591</v>
      </c>
      <c r="J177" s="36"/>
      <c r="K177" s="36"/>
      <c r="L177" s="36"/>
      <c r="M177" s="36"/>
      <c r="N177" s="36"/>
      <c r="O177" s="36"/>
      <c r="P177" s="36"/>
      <c r="Q177" s="36"/>
      <c r="R177" s="36">
        <v>25</v>
      </c>
      <c r="S177" s="36"/>
      <c r="T177" s="36"/>
      <c r="U177" s="36"/>
      <c r="V177" s="36"/>
      <c r="W177" s="36"/>
      <c r="X177" s="36"/>
      <c r="Y177" s="79">
        <f>SUM(O177:P177)</f>
        <v>0</v>
      </c>
      <c r="Z177" s="79" t="str">
        <f>IF(OR(AND(Y177&gt;0,Y177&lt;=30),AND(O177&gt;0,O177&lt;=5),AND(P177&gt;0,P177&lt;=5)),"Yes","No")</f>
        <v>No</v>
      </c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</row>
    <row r="178" spans="1:39" x14ac:dyDescent="0.25">
      <c r="A178" s="20">
        <v>43343</v>
      </c>
      <c r="B178" s="77">
        <v>43409</v>
      </c>
      <c r="C178" s="16" t="s">
        <v>1581</v>
      </c>
      <c r="D178" s="34" t="s">
        <v>1222</v>
      </c>
      <c r="E178" s="34" t="s">
        <v>436</v>
      </c>
      <c r="F178" s="36"/>
      <c r="G178" s="36"/>
      <c r="H178" s="36"/>
      <c r="I178" s="36">
        <v>16.331930999830703</v>
      </c>
      <c r="J178" s="36"/>
      <c r="K178" s="36"/>
      <c r="L178" s="36"/>
      <c r="M178" s="36">
        <v>24.497896499746052</v>
      </c>
      <c r="N178" s="36"/>
      <c r="O178" s="36"/>
      <c r="P178" s="36"/>
      <c r="Q178" s="36"/>
      <c r="R178" s="36">
        <v>30</v>
      </c>
      <c r="S178" s="36"/>
      <c r="T178" s="36"/>
      <c r="U178" s="36"/>
      <c r="V178" s="36">
        <v>45</v>
      </c>
      <c r="W178" s="36"/>
      <c r="X178" s="36"/>
      <c r="Y178" s="79">
        <f>SUM(O178:P178)</f>
        <v>0</v>
      </c>
      <c r="Z178" s="79" t="str">
        <f>IF(OR(AND(Y178&gt;0,Y178&lt;=30),AND(O178&gt;0,O178&lt;=5),AND(P178&gt;0,P178&lt;=5)),"Yes","No")</f>
        <v>No</v>
      </c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</row>
    <row r="179" spans="1:39" s="24" customFormat="1" x14ac:dyDescent="0.25">
      <c r="A179" s="20">
        <v>43244</v>
      </c>
      <c r="B179" s="77">
        <v>43389</v>
      </c>
      <c r="C179" s="16" t="s">
        <v>1721</v>
      </c>
      <c r="D179" s="34" t="s">
        <v>261</v>
      </c>
      <c r="E179" s="34" t="s">
        <v>51</v>
      </c>
      <c r="F179" s="36"/>
      <c r="G179" s="36"/>
      <c r="H179" s="36"/>
      <c r="I179" s="36">
        <v>37.768443475456728</v>
      </c>
      <c r="J179" s="36"/>
      <c r="K179" s="36">
        <v>20.982468597475957</v>
      </c>
      <c r="L179" s="36"/>
      <c r="M179" s="36"/>
      <c r="N179" s="36"/>
      <c r="O179" s="36"/>
      <c r="P179" s="36"/>
      <c r="Q179" s="36"/>
      <c r="R179" s="36">
        <v>36</v>
      </c>
      <c r="S179" s="36"/>
      <c r="T179" s="36">
        <v>20</v>
      </c>
      <c r="U179" s="36"/>
      <c r="V179" s="36"/>
      <c r="W179" s="36"/>
      <c r="X179" s="36"/>
      <c r="Y179" s="93">
        <f>SUM(O179:P179)</f>
        <v>0</v>
      </c>
      <c r="Z179" s="93" t="str">
        <f>IF(OR(AND(Y179&gt;0,Y179&lt;=30),AND(O179&gt;0,O179&lt;=5),AND(P179&gt;0,P179&lt;=5)),"Yes","No")</f>
        <v>No</v>
      </c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</row>
    <row r="180" spans="1:39" s="24" customFormat="1" x14ac:dyDescent="0.25">
      <c r="A180" s="20">
        <v>43159</v>
      </c>
      <c r="B180" s="77">
        <v>43431</v>
      </c>
      <c r="C180" s="16" t="s">
        <v>1730</v>
      </c>
      <c r="D180" s="34" t="s">
        <v>159</v>
      </c>
      <c r="E180" s="34" t="s">
        <v>85</v>
      </c>
      <c r="F180" s="36"/>
      <c r="G180" s="36"/>
      <c r="H180" s="36"/>
      <c r="I180" s="36">
        <v>46.994906249888913</v>
      </c>
      <c r="J180" s="36"/>
      <c r="K180" s="36"/>
      <c r="L180" s="36"/>
      <c r="M180" s="36"/>
      <c r="N180" s="36">
        <v>46.994906249888913</v>
      </c>
      <c r="O180" s="36"/>
      <c r="P180" s="36"/>
      <c r="Q180" s="36"/>
      <c r="R180" s="36">
        <v>48</v>
      </c>
      <c r="S180" s="36"/>
      <c r="T180" s="36"/>
      <c r="U180" s="36"/>
      <c r="V180" s="36"/>
      <c r="W180" s="36">
        <v>48</v>
      </c>
      <c r="X180" s="36"/>
      <c r="Y180" s="93">
        <f>SUM(O180:P180)</f>
        <v>0</v>
      </c>
      <c r="Z180" s="93" t="str">
        <f>IF(OR(AND(Y180&gt;0,Y180&lt;=30),AND(O180&gt;0,O180&lt;=5),AND(P180&gt;0,P180&lt;=5)),"Yes","No")</f>
        <v>No</v>
      </c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</row>
    <row r="181" spans="1:39" s="24" customFormat="1" x14ac:dyDescent="0.25">
      <c r="A181" s="20">
        <v>43264</v>
      </c>
      <c r="B181" s="77">
        <v>43431</v>
      </c>
      <c r="C181" s="16" t="s">
        <v>1613</v>
      </c>
      <c r="D181" s="34" t="s">
        <v>293</v>
      </c>
      <c r="E181" s="34" t="s">
        <v>69</v>
      </c>
      <c r="F181" s="36"/>
      <c r="G181" s="36"/>
      <c r="H181" s="36"/>
      <c r="I181" s="36">
        <v>38.964425987361423</v>
      </c>
      <c r="J181" s="36"/>
      <c r="K181" s="36"/>
      <c r="L181" s="36">
        <v>38.964425987361423</v>
      </c>
      <c r="M181" s="36"/>
      <c r="N181" s="36"/>
      <c r="O181" s="36"/>
      <c r="P181" s="36"/>
      <c r="Q181" s="36"/>
      <c r="R181" s="36">
        <v>64</v>
      </c>
      <c r="S181" s="36"/>
      <c r="T181" s="36"/>
      <c r="U181" s="36">
        <v>64</v>
      </c>
      <c r="V181" s="36"/>
      <c r="W181" s="36"/>
      <c r="X181" s="36"/>
      <c r="Y181" s="23">
        <f>SUM(O181:P181)</f>
        <v>0</v>
      </c>
      <c r="Z181" s="23" t="str">
        <f>IF(OR(AND(Y181&gt;0,Y181&lt;=30),AND(O181&gt;0,O181&lt;=5),AND(P181&gt;0,P181&lt;=5)),"Yes","No")</f>
        <v>No</v>
      </c>
    </row>
    <row r="182" spans="1:39" x14ac:dyDescent="0.25">
      <c r="A182" s="20">
        <v>43262</v>
      </c>
      <c r="B182" s="77">
        <v>43367</v>
      </c>
      <c r="C182" s="16" t="s">
        <v>1696</v>
      </c>
      <c r="D182" s="34" t="s">
        <v>279</v>
      </c>
      <c r="E182" s="34" t="s">
        <v>34</v>
      </c>
      <c r="F182" s="36"/>
      <c r="G182" s="36"/>
      <c r="H182" s="36"/>
      <c r="I182" s="36">
        <v>71.036120139527725</v>
      </c>
      <c r="J182" s="36"/>
      <c r="K182" s="36"/>
      <c r="L182" s="36"/>
      <c r="M182" s="36"/>
      <c r="N182" s="36"/>
      <c r="O182" s="36"/>
      <c r="P182" s="36"/>
      <c r="Q182" s="36"/>
      <c r="R182" s="36">
        <v>72</v>
      </c>
      <c r="S182" s="36"/>
      <c r="T182" s="36"/>
      <c r="U182" s="36"/>
      <c r="V182" s="36"/>
      <c r="W182" s="36"/>
      <c r="X182" s="36"/>
      <c r="Y182" s="93">
        <f>SUM(O182:P182)</f>
        <v>0</v>
      </c>
      <c r="Z182" s="93" t="str">
        <f>IF(OR(AND(Y182&gt;0,Y182&lt;=30),AND(O182&gt;0,O182&lt;=5),AND(P182&gt;0,P182&lt;=5)),"Yes","No")</f>
        <v>No</v>
      </c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</row>
    <row r="183" spans="1:39" s="24" customFormat="1" x14ac:dyDescent="0.25">
      <c r="A183" s="20">
        <v>43264</v>
      </c>
      <c r="B183" s="77">
        <v>43377</v>
      </c>
      <c r="C183" s="16" t="s">
        <v>1692</v>
      </c>
      <c r="D183" s="34" t="s">
        <v>286</v>
      </c>
      <c r="E183" s="34" t="s">
        <v>287</v>
      </c>
      <c r="F183" s="36"/>
      <c r="G183" s="36"/>
      <c r="H183" s="36"/>
      <c r="I183" s="36">
        <v>65.571579228469531</v>
      </c>
      <c r="J183" s="36"/>
      <c r="K183" s="36"/>
      <c r="L183" s="36"/>
      <c r="M183" s="36"/>
      <c r="N183" s="36"/>
      <c r="O183" s="36"/>
      <c r="P183" s="36"/>
      <c r="Q183" s="36"/>
      <c r="R183" s="36">
        <v>80</v>
      </c>
      <c r="S183" s="36"/>
      <c r="T183" s="36"/>
      <c r="U183" s="36"/>
      <c r="V183" s="36"/>
      <c r="W183" s="36"/>
      <c r="X183" s="36"/>
      <c r="Y183" s="93">
        <f>SUM(O183:P183)</f>
        <v>0</v>
      </c>
      <c r="Z183" s="93" t="str">
        <f>IF(OR(AND(Y183&gt;0,Y183&lt;=30),AND(O183&gt;0,O183&lt;=5),AND(P183&gt;0,P183&lt;=5)),"Yes","No")</f>
        <v>No</v>
      </c>
    </row>
    <row r="184" spans="1:39" x14ac:dyDescent="0.25">
      <c r="A184" s="20">
        <v>43271</v>
      </c>
      <c r="B184" s="77">
        <v>43635</v>
      </c>
      <c r="C184" s="16" t="s">
        <v>1676</v>
      </c>
      <c r="D184" s="34" t="s">
        <v>332</v>
      </c>
      <c r="E184" s="34" t="s">
        <v>24</v>
      </c>
      <c r="F184" s="36"/>
      <c r="G184" s="36"/>
      <c r="H184" s="36"/>
      <c r="I184" s="36">
        <v>79.680606031264944</v>
      </c>
      <c r="J184" s="36">
        <v>159.36121206252989</v>
      </c>
      <c r="K184" s="36"/>
      <c r="L184" s="36"/>
      <c r="M184" s="36"/>
      <c r="N184" s="36"/>
      <c r="O184" s="36"/>
      <c r="P184" s="36"/>
      <c r="Q184" s="36"/>
      <c r="R184" s="36">
        <v>84</v>
      </c>
      <c r="S184" s="36">
        <v>168</v>
      </c>
      <c r="T184" s="36"/>
      <c r="U184" s="36"/>
      <c r="V184" s="36"/>
      <c r="W184" s="36"/>
      <c r="X184" s="36"/>
      <c r="Y184" s="23">
        <f>SUM(O184:P184)</f>
        <v>0</v>
      </c>
      <c r="Z184" s="23" t="str">
        <f>IF(OR(AND(Y184&gt;0,Y184&lt;=30),AND(O184&gt;0,O184&lt;=5),AND(P184&gt;0,P184&lt;=5)),"Yes","No")</f>
        <v>No</v>
      </c>
    </row>
    <row r="185" spans="1:39" s="24" customFormat="1" x14ac:dyDescent="0.25">
      <c r="A185" s="20">
        <v>43271</v>
      </c>
      <c r="B185" s="77">
        <v>43368</v>
      </c>
      <c r="C185" s="16" t="s">
        <v>1631</v>
      </c>
      <c r="D185" s="34" t="s">
        <v>323</v>
      </c>
      <c r="E185" s="34" t="s">
        <v>50</v>
      </c>
      <c r="F185" s="36"/>
      <c r="G185" s="36"/>
      <c r="H185" s="36"/>
      <c r="I185" s="36">
        <v>54.008018856785959</v>
      </c>
      <c r="J185" s="36"/>
      <c r="K185" s="36"/>
      <c r="L185" s="36"/>
      <c r="M185" s="36"/>
      <c r="N185" s="36"/>
      <c r="O185" s="36"/>
      <c r="P185" s="36"/>
      <c r="Q185" s="36"/>
      <c r="R185" s="36">
        <v>85</v>
      </c>
      <c r="S185" s="36"/>
      <c r="T185" s="36"/>
      <c r="U185" s="36"/>
      <c r="V185" s="36"/>
      <c r="W185" s="36"/>
      <c r="X185" s="36"/>
      <c r="Y185" s="79">
        <f>SUM(O185:P185)</f>
        <v>0</v>
      </c>
      <c r="Z185" s="79" t="str">
        <f>IF(OR(AND(Y185&gt;0,Y185&lt;=30),AND(O185&gt;0,O185&lt;=5),AND(P185&gt;0,P185&lt;=5)),"Yes","No")</f>
        <v>No</v>
      </c>
    </row>
    <row r="186" spans="1:39" s="24" customFormat="1" x14ac:dyDescent="0.25">
      <c r="A186" s="20">
        <v>43270</v>
      </c>
      <c r="B186" s="77">
        <v>43392</v>
      </c>
      <c r="C186" s="16" t="s">
        <v>1672</v>
      </c>
      <c r="D186" s="34" t="s">
        <v>316</v>
      </c>
      <c r="E186" s="34" t="s">
        <v>162</v>
      </c>
      <c r="F186" s="36"/>
      <c r="G186" s="36"/>
      <c r="H186" s="36"/>
      <c r="I186" s="36">
        <v>94.266424401496494</v>
      </c>
      <c r="J186" s="36">
        <v>141.39963660224475</v>
      </c>
      <c r="K186" s="36"/>
      <c r="L186" s="36"/>
      <c r="M186" s="36">
        <v>141.39963660224475</v>
      </c>
      <c r="N186" s="36"/>
      <c r="O186" s="36"/>
      <c r="P186" s="36"/>
      <c r="Q186" s="36"/>
      <c r="R186" s="36">
        <v>100</v>
      </c>
      <c r="S186" s="36">
        <v>150</v>
      </c>
      <c r="T186" s="36"/>
      <c r="U186" s="36"/>
      <c r="V186" s="36">
        <v>150</v>
      </c>
      <c r="W186" s="36"/>
      <c r="X186" s="36"/>
      <c r="Y186" s="79">
        <f>SUM(O186:P186)</f>
        <v>0</v>
      </c>
      <c r="Z186" s="79" t="str">
        <f>IF(OR(AND(Y186&gt;0,Y186&lt;=30),AND(O186&gt;0,O186&lt;=5),AND(P186&gt;0,P186&lt;=5)),"Yes","No")</f>
        <v>No</v>
      </c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</row>
    <row r="187" spans="1:39" x14ac:dyDescent="0.25">
      <c r="A187" s="20">
        <v>43144</v>
      </c>
      <c r="B187" s="77">
        <v>43377</v>
      </c>
      <c r="C187" s="16" t="s">
        <v>1715</v>
      </c>
      <c r="D187" s="34" t="s">
        <v>138</v>
      </c>
      <c r="E187" s="34" t="s">
        <v>139</v>
      </c>
      <c r="F187" s="36"/>
      <c r="G187" s="36"/>
      <c r="H187" s="36"/>
      <c r="I187" s="36">
        <v>95.876960802950649</v>
      </c>
      <c r="J187" s="36"/>
      <c r="K187" s="36"/>
      <c r="L187" s="36"/>
      <c r="M187" s="36"/>
      <c r="N187" s="36"/>
      <c r="O187" s="36"/>
      <c r="P187" s="36"/>
      <c r="Q187" s="36"/>
      <c r="R187" s="36">
        <v>100</v>
      </c>
      <c r="S187" s="36"/>
      <c r="T187" s="36"/>
      <c r="U187" s="36"/>
      <c r="V187" s="36"/>
      <c r="W187" s="36"/>
      <c r="X187" s="36"/>
      <c r="Y187" s="23">
        <f>SUM(O187:P187)</f>
        <v>0</v>
      </c>
      <c r="Z187" s="23" t="str">
        <f>IF(OR(AND(Y187&gt;0,Y187&lt;=30),AND(O187&gt;0,O187&lt;=5),AND(P187&gt;0,P187&lt;=5)),"Yes","No")</f>
        <v>No</v>
      </c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</row>
    <row r="188" spans="1:39" s="24" customFormat="1" x14ac:dyDescent="0.25">
      <c r="A188" s="20">
        <v>43263</v>
      </c>
      <c r="B188" s="77">
        <v>43371</v>
      </c>
      <c r="C188" s="16" t="s">
        <v>1694</v>
      </c>
      <c r="D188" s="34" t="s">
        <v>281</v>
      </c>
      <c r="E188" s="34" t="s">
        <v>56</v>
      </c>
      <c r="F188" s="36"/>
      <c r="G188" s="36"/>
      <c r="H188" s="36"/>
      <c r="I188" s="36">
        <v>117.26888780757596</v>
      </c>
      <c r="J188" s="36"/>
      <c r="K188" s="36"/>
      <c r="L188" s="36"/>
      <c r="M188" s="36"/>
      <c r="N188" s="36"/>
      <c r="O188" s="36"/>
      <c r="P188" s="36"/>
      <c r="Q188" s="36"/>
      <c r="R188" s="36">
        <v>100</v>
      </c>
      <c r="S188" s="36"/>
      <c r="T188" s="36"/>
      <c r="U188" s="36"/>
      <c r="V188" s="36"/>
      <c r="W188" s="36"/>
      <c r="X188" s="36"/>
      <c r="Y188" s="93">
        <f>SUM(O188:P188)</f>
        <v>0</v>
      </c>
      <c r="Z188" s="93" t="str">
        <f>IF(OR(AND(Y188&gt;0,Y188&lt;=30),AND(O188&gt;0,O188&lt;=5),AND(P188&gt;0,P188&lt;=5)),"Yes","No")</f>
        <v>No</v>
      </c>
    </row>
    <row r="189" spans="1:39" s="24" customFormat="1" x14ac:dyDescent="0.25">
      <c r="A189" s="20">
        <v>43265</v>
      </c>
      <c r="B189" s="77">
        <v>43377</v>
      </c>
      <c r="C189" s="16" t="s">
        <v>1687</v>
      </c>
      <c r="D189" s="34" t="s">
        <v>307</v>
      </c>
      <c r="E189" s="34" t="s">
        <v>55</v>
      </c>
      <c r="F189" s="36"/>
      <c r="G189" s="36"/>
      <c r="H189" s="36"/>
      <c r="I189" s="36">
        <v>101.98244060733327</v>
      </c>
      <c r="J189" s="36"/>
      <c r="K189" s="36"/>
      <c r="L189" s="36"/>
      <c r="M189" s="36"/>
      <c r="N189" s="36"/>
      <c r="O189" s="36"/>
      <c r="P189" s="36"/>
      <c r="Q189" s="36"/>
      <c r="R189" s="36">
        <v>100</v>
      </c>
      <c r="S189" s="36"/>
      <c r="T189" s="36"/>
      <c r="U189" s="36"/>
      <c r="V189" s="36"/>
      <c r="W189" s="36"/>
      <c r="X189" s="36"/>
      <c r="Y189" s="23">
        <f>SUM(O189:P189)</f>
        <v>0</v>
      </c>
      <c r="Z189" s="23" t="str">
        <f>IF(OR(AND(Y189&gt;0,Y189&lt;=30),AND(O189&gt;0,O189&lt;=5),AND(P189&gt;0,P189&lt;=5)),"Yes","No")</f>
        <v>No</v>
      </c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</row>
    <row r="190" spans="1:39" x14ac:dyDescent="0.25">
      <c r="A190" s="20">
        <v>43264</v>
      </c>
      <c r="B190" s="77">
        <v>43453</v>
      </c>
      <c r="C190" s="16" t="s">
        <v>1665</v>
      </c>
      <c r="D190" s="34" t="s">
        <v>299</v>
      </c>
      <c r="E190" s="34" t="s">
        <v>60</v>
      </c>
      <c r="F190" s="36"/>
      <c r="G190" s="36"/>
      <c r="H190" s="36"/>
      <c r="I190" s="36">
        <v>124.21375734661477</v>
      </c>
      <c r="J190" s="36"/>
      <c r="K190" s="36"/>
      <c r="L190" s="36"/>
      <c r="M190" s="36">
        <v>99.371005877291822</v>
      </c>
      <c r="N190" s="36">
        <v>99.371005877291822</v>
      </c>
      <c r="O190" s="36"/>
      <c r="P190" s="36"/>
      <c r="Q190" s="36"/>
      <c r="R190" s="36">
        <v>125</v>
      </c>
      <c r="S190" s="36"/>
      <c r="T190" s="36"/>
      <c r="U190" s="36"/>
      <c r="V190" s="36">
        <v>100</v>
      </c>
      <c r="W190" s="36">
        <v>100</v>
      </c>
      <c r="X190" s="36"/>
      <c r="Y190" s="93">
        <f>SUM(O190:P190)</f>
        <v>0</v>
      </c>
      <c r="Z190" s="93" t="str">
        <f>IF(OR(AND(Y190&gt;0,Y190&lt;=30),AND(O190&gt;0,O190&lt;=5),AND(P190&gt;0,P190&lt;=5)),"Yes","No")</f>
        <v>No</v>
      </c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</row>
    <row r="191" spans="1:39" x14ac:dyDescent="0.25">
      <c r="A191" s="20">
        <v>43203</v>
      </c>
      <c r="B191" s="77">
        <v>43300</v>
      </c>
      <c r="C191" s="16" t="s">
        <v>1719</v>
      </c>
      <c r="D191" s="34" t="s">
        <v>102</v>
      </c>
      <c r="E191" s="34" t="s">
        <v>72</v>
      </c>
      <c r="F191" s="36"/>
      <c r="G191" s="36"/>
      <c r="H191" s="36"/>
      <c r="I191" s="36">
        <v>183.48104196634139</v>
      </c>
      <c r="J191" s="36"/>
      <c r="K191" s="36"/>
      <c r="L191" s="36"/>
      <c r="M191" s="36"/>
      <c r="N191" s="36"/>
      <c r="O191" s="36"/>
      <c r="P191" s="36"/>
      <c r="Q191" s="36"/>
      <c r="R191" s="36">
        <v>160</v>
      </c>
      <c r="S191" s="36"/>
      <c r="T191" s="36"/>
      <c r="U191" s="36"/>
      <c r="V191" s="36"/>
      <c r="W191" s="36"/>
      <c r="X191" s="36"/>
      <c r="Y191" s="23">
        <f>SUM(O191:P191)</f>
        <v>0</v>
      </c>
      <c r="Z191" s="23" t="str">
        <f>IF(OR(AND(Y191&gt;0,Y191&lt;=30),AND(O191&gt;0,O191&lt;=5),AND(P191&gt;0,P191&lt;=5)),"Yes","No")</f>
        <v>No</v>
      </c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</row>
    <row r="192" spans="1:39" x14ac:dyDescent="0.25">
      <c r="A192" s="20">
        <v>43262</v>
      </c>
      <c r="B192" s="77">
        <v>43376</v>
      </c>
      <c r="C192" s="16" t="s">
        <v>1672</v>
      </c>
      <c r="D192" s="34" t="s">
        <v>285</v>
      </c>
      <c r="E192" s="34" t="s">
        <v>100</v>
      </c>
      <c r="F192" s="36"/>
      <c r="G192" s="36"/>
      <c r="H192" s="36"/>
      <c r="I192" s="36">
        <v>226.23941856359158</v>
      </c>
      <c r="J192" s="36"/>
      <c r="K192" s="36"/>
      <c r="L192" s="36"/>
      <c r="M192" s="36"/>
      <c r="N192" s="36"/>
      <c r="O192" s="36"/>
      <c r="P192" s="36"/>
      <c r="Q192" s="36"/>
      <c r="R192" s="36">
        <v>240</v>
      </c>
      <c r="S192" s="36"/>
      <c r="T192" s="36"/>
      <c r="U192" s="36"/>
      <c r="V192" s="36"/>
      <c r="W192" s="36"/>
      <c r="X192" s="36"/>
      <c r="Y192" s="23">
        <f>SUM(O192:P192)</f>
        <v>0</v>
      </c>
      <c r="Z192" s="23" t="str">
        <f>IF(OR(AND(Y192&gt;0,Y192&lt;=30),AND(O192&gt;0,O192&lt;=5),AND(P192&gt;0,P192&lt;=5)),"Yes","No")</f>
        <v>No</v>
      </c>
    </row>
    <row r="193" spans="1:39" x14ac:dyDescent="0.25">
      <c r="A193" s="20">
        <v>43264</v>
      </c>
      <c r="B193" s="77">
        <v>43375</v>
      </c>
      <c r="C193" s="16" t="s">
        <v>1672</v>
      </c>
      <c r="D193" s="34" t="s">
        <v>283</v>
      </c>
      <c r="E193" s="34" t="s">
        <v>284</v>
      </c>
      <c r="F193" s="36"/>
      <c r="G193" s="36"/>
      <c r="H193" s="36"/>
      <c r="I193" s="36">
        <v>282.79927320448951</v>
      </c>
      <c r="J193" s="36"/>
      <c r="K193" s="36"/>
      <c r="L193" s="36"/>
      <c r="M193" s="36"/>
      <c r="N193" s="36"/>
      <c r="O193" s="36"/>
      <c r="P193" s="36"/>
      <c r="Q193" s="36"/>
      <c r="R193" s="36">
        <v>300</v>
      </c>
      <c r="S193" s="36"/>
      <c r="T193" s="36"/>
      <c r="U193" s="36"/>
      <c r="V193" s="36"/>
      <c r="W193" s="36"/>
      <c r="X193" s="36"/>
      <c r="Y193" s="23">
        <f>SUM(O193:P193)</f>
        <v>0</v>
      </c>
      <c r="Z193" s="23" t="str">
        <f>IF(OR(AND(Y193&gt;0,Y193&lt;=30),AND(O193&gt;0,O193&lt;=5),AND(P193&gt;0,P193&lt;=5)),"Yes","No")</f>
        <v>No</v>
      </c>
    </row>
    <row r="194" spans="1:39" x14ac:dyDescent="0.25">
      <c r="A194" s="20">
        <v>43235</v>
      </c>
      <c r="B194" s="77">
        <v>43455</v>
      </c>
      <c r="C194" s="16" t="s">
        <v>1674</v>
      </c>
      <c r="D194" s="34" t="s">
        <v>173</v>
      </c>
      <c r="E194" s="34" t="s">
        <v>71</v>
      </c>
      <c r="F194" s="36"/>
      <c r="G194" s="36"/>
      <c r="H194" s="36"/>
      <c r="I194" s="36">
        <v>690.14214525024192</v>
      </c>
      <c r="J194" s="36"/>
      <c r="K194" s="36">
        <v>690.14214525024192</v>
      </c>
      <c r="L194" s="36"/>
      <c r="M194" s="36">
        <v>690.14214525024192</v>
      </c>
      <c r="N194" s="36">
        <v>690.14214525024192</v>
      </c>
      <c r="O194" s="36"/>
      <c r="P194" s="36"/>
      <c r="Q194" s="36"/>
      <c r="R194" s="36">
        <v>750</v>
      </c>
      <c r="S194" s="36"/>
      <c r="T194" s="36">
        <v>750</v>
      </c>
      <c r="U194" s="36"/>
      <c r="V194" s="36">
        <v>750</v>
      </c>
      <c r="W194" s="36">
        <v>750</v>
      </c>
      <c r="X194" s="36"/>
      <c r="Y194" s="93">
        <f>SUM(O194:P194)</f>
        <v>0</v>
      </c>
      <c r="Z194" s="93" t="str">
        <f>IF(OR(AND(Y194&gt;0,Y194&lt;=30),AND(O194&gt;0,O194&lt;=5),AND(P194&gt;0,P194&lt;=5)),"Yes","No")</f>
        <v>No</v>
      </c>
    </row>
    <row r="195" spans="1:39" s="24" customFormat="1" x14ac:dyDescent="0.25">
      <c r="A195" s="20">
        <v>43280</v>
      </c>
      <c r="B195" s="77">
        <v>43392</v>
      </c>
      <c r="C195" s="16" t="s">
        <v>1701</v>
      </c>
      <c r="D195" s="34" t="s">
        <v>348</v>
      </c>
      <c r="E195" s="34" t="s">
        <v>105</v>
      </c>
      <c r="F195" s="36"/>
      <c r="G195" s="36"/>
      <c r="H195" s="36"/>
      <c r="I195" s="36"/>
      <c r="J195" s="36">
        <v>1.0450288458023043</v>
      </c>
      <c r="K195" s="36"/>
      <c r="L195" s="36"/>
      <c r="M195" s="36"/>
      <c r="N195" s="36"/>
      <c r="O195" s="36"/>
      <c r="P195" s="36"/>
      <c r="Q195" s="36"/>
      <c r="R195" s="36"/>
      <c r="S195" s="36">
        <v>1</v>
      </c>
      <c r="T195" s="36"/>
      <c r="U195" s="36"/>
      <c r="V195" s="36"/>
      <c r="W195" s="36"/>
      <c r="X195" s="36"/>
      <c r="Y195" s="79">
        <f>SUM(O195:P195)</f>
        <v>0</v>
      </c>
      <c r="Z195" s="79" t="str">
        <f>IF(OR(AND(Y195&gt;0,Y195&lt;=30),AND(O195&gt;0,O195&lt;=5),AND(P195&gt;0,P195&lt;=5)),"Yes","No")</f>
        <v>No</v>
      </c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</row>
    <row r="196" spans="1:39" s="24" customFormat="1" x14ac:dyDescent="0.25">
      <c r="A196" s="20">
        <v>43327</v>
      </c>
      <c r="B196" s="77">
        <v>43374</v>
      </c>
      <c r="C196" s="16" t="s">
        <v>1741</v>
      </c>
      <c r="D196" s="34" t="s">
        <v>780</v>
      </c>
      <c r="E196" s="34" t="s">
        <v>781</v>
      </c>
      <c r="F196" s="36"/>
      <c r="G196" s="36"/>
      <c r="H196" s="36"/>
      <c r="I196" s="36"/>
      <c r="J196" s="36">
        <v>1.6122652258398809</v>
      </c>
      <c r="K196" s="36"/>
      <c r="L196" s="36"/>
      <c r="M196" s="36"/>
      <c r="N196" s="36"/>
      <c r="O196" s="36"/>
      <c r="P196" s="36"/>
      <c r="Q196" s="36"/>
      <c r="R196" s="36"/>
      <c r="S196" s="36">
        <v>1</v>
      </c>
      <c r="T196" s="36"/>
      <c r="U196" s="36"/>
      <c r="V196" s="36"/>
      <c r="W196" s="36"/>
      <c r="X196" s="36"/>
      <c r="Y196" s="93">
        <f>SUM(O196:P196)</f>
        <v>0</v>
      </c>
      <c r="Z196" s="93" t="str">
        <f>IF(OR(AND(Y196&gt;0,Y196&lt;=30),AND(O196&gt;0,O196&lt;=5),AND(P196&gt;0,P196&lt;=5)),"Yes","No")</f>
        <v>No</v>
      </c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</row>
    <row r="197" spans="1:39" x14ac:dyDescent="0.25">
      <c r="A197" s="20">
        <v>43325</v>
      </c>
      <c r="B197" s="77">
        <v>43378</v>
      </c>
      <c r="C197" s="16" t="s">
        <v>1741</v>
      </c>
      <c r="D197" s="34" t="s">
        <v>767</v>
      </c>
      <c r="E197" s="34" t="s">
        <v>492</v>
      </c>
      <c r="F197" s="36"/>
      <c r="G197" s="36"/>
      <c r="H197" s="36"/>
      <c r="I197" s="36"/>
      <c r="J197" s="36">
        <v>2.132641365948142</v>
      </c>
      <c r="K197" s="36"/>
      <c r="L197" s="36"/>
      <c r="M197" s="36"/>
      <c r="N197" s="36"/>
      <c r="O197" s="36"/>
      <c r="P197" s="36"/>
      <c r="Q197" s="36"/>
      <c r="R197" s="36"/>
      <c r="S197" s="36">
        <v>2</v>
      </c>
      <c r="T197" s="36"/>
      <c r="U197" s="36"/>
      <c r="V197" s="36"/>
      <c r="W197" s="36"/>
      <c r="X197" s="36"/>
      <c r="Y197" s="93">
        <f>SUM(O197:P197)</f>
        <v>0</v>
      </c>
      <c r="Z197" s="93" t="str">
        <f>IF(OR(AND(Y197&gt;0,Y197&lt;=30),AND(O197&gt;0,O197&lt;=5),AND(P197&gt;0,P197&lt;=5)),"Yes","No")</f>
        <v>No</v>
      </c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</row>
    <row r="198" spans="1:39" s="24" customFormat="1" x14ac:dyDescent="0.25">
      <c r="A198" s="20">
        <v>43327</v>
      </c>
      <c r="B198" s="77">
        <v>43374</v>
      </c>
      <c r="C198" s="16" t="s">
        <v>1634</v>
      </c>
      <c r="D198" s="34" t="s">
        <v>782</v>
      </c>
      <c r="E198" s="34" t="s">
        <v>783</v>
      </c>
      <c r="F198" s="36"/>
      <c r="G198" s="36"/>
      <c r="H198" s="36"/>
      <c r="I198" s="36"/>
      <c r="J198" s="36">
        <v>1.9544814634595995</v>
      </c>
      <c r="K198" s="36"/>
      <c r="L198" s="36"/>
      <c r="M198" s="36"/>
      <c r="N198" s="36"/>
      <c r="O198" s="36"/>
      <c r="P198" s="36"/>
      <c r="Q198" s="36"/>
      <c r="R198" s="36"/>
      <c r="S198" s="36">
        <v>2</v>
      </c>
      <c r="T198" s="36"/>
      <c r="U198" s="36"/>
      <c r="V198" s="36"/>
      <c r="W198" s="36"/>
      <c r="X198" s="36"/>
      <c r="Y198" s="23">
        <f>SUM(O198:P198)</f>
        <v>0</v>
      </c>
      <c r="Z198" s="23" t="str">
        <f>IF(OR(AND(Y198&gt;0,Y198&lt;=30),AND(O198&gt;0,O198&lt;=5),AND(P198&gt;0,P198&lt;=5)),"Yes","No")</f>
        <v>No</v>
      </c>
    </row>
    <row r="199" spans="1:39" s="24" customFormat="1" x14ac:dyDescent="0.25">
      <c r="A199" s="20">
        <v>43353</v>
      </c>
      <c r="B199" s="77">
        <v>43374</v>
      </c>
      <c r="C199" s="16" t="s">
        <v>1603</v>
      </c>
      <c r="D199" s="34" t="s">
        <v>1321</v>
      </c>
      <c r="E199" s="34" t="s">
        <v>1322</v>
      </c>
      <c r="F199" s="36"/>
      <c r="G199" s="36"/>
      <c r="H199" s="36"/>
      <c r="I199" s="36"/>
      <c r="J199" s="36">
        <v>1.8358295161434299</v>
      </c>
      <c r="K199" s="36"/>
      <c r="L199" s="36"/>
      <c r="M199" s="36"/>
      <c r="N199" s="36"/>
      <c r="O199" s="36"/>
      <c r="P199" s="36"/>
      <c r="Q199" s="36"/>
      <c r="R199" s="36"/>
      <c r="S199" s="36">
        <v>2</v>
      </c>
      <c r="T199" s="36"/>
      <c r="U199" s="36"/>
      <c r="V199" s="36"/>
      <c r="W199" s="36"/>
      <c r="X199" s="36"/>
      <c r="Y199" s="93">
        <f>SUM(O199:P199)</f>
        <v>0</v>
      </c>
      <c r="Z199" s="93" t="str">
        <f>IF(OR(AND(Y199&gt;0,Y199&lt;=30),AND(O199&gt;0,O199&lt;=5),AND(P199&gt;0,P199&lt;=5)),"Yes","No")</f>
        <v>No</v>
      </c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</row>
    <row r="200" spans="1:39" s="24" customFormat="1" x14ac:dyDescent="0.25">
      <c r="A200" s="20">
        <v>43353</v>
      </c>
      <c r="B200" s="77">
        <v>43374</v>
      </c>
      <c r="C200" s="16" t="s">
        <v>1603</v>
      </c>
      <c r="D200" s="34" t="s">
        <v>1323</v>
      </c>
      <c r="E200" s="34" t="s">
        <v>1324</v>
      </c>
      <c r="F200" s="36"/>
      <c r="G200" s="36"/>
      <c r="H200" s="36"/>
      <c r="I200" s="36"/>
      <c r="J200" s="36">
        <v>1.8358295161434299</v>
      </c>
      <c r="K200" s="36"/>
      <c r="L200" s="36"/>
      <c r="M200" s="36"/>
      <c r="N200" s="36"/>
      <c r="O200" s="36"/>
      <c r="P200" s="36"/>
      <c r="Q200" s="36"/>
      <c r="R200" s="36"/>
      <c r="S200" s="36">
        <v>2</v>
      </c>
      <c r="T200" s="36"/>
      <c r="U200" s="36"/>
      <c r="V200" s="36"/>
      <c r="W200" s="36"/>
      <c r="X200" s="36"/>
      <c r="Y200" s="93">
        <f>SUM(O200:P200)</f>
        <v>0</v>
      </c>
      <c r="Z200" s="93" t="str">
        <f>IF(OR(AND(Y200&gt;0,Y200&lt;=30),AND(O200&gt;0,O200&lt;=5),AND(P200&gt;0,P200&lt;=5)),"Yes","No")</f>
        <v>No</v>
      </c>
    </row>
    <row r="201" spans="1:39" s="24" customFormat="1" x14ac:dyDescent="0.25">
      <c r="A201" s="20">
        <v>43348</v>
      </c>
      <c r="B201" s="77">
        <v>43378</v>
      </c>
      <c r="C201" s="16" t="s">
        <v>1757</v>
      </c>
      <c r="D201" s="34" t="s">
        <v>1243</v>
      </c>
      <c r="E201" s="34" t="s">
        <v>51</v>
      </c>
      <c r="F201" s="36"/>
      <c r="G201" s="36"/>
      <c r="H201" s="36"/>
      <c r="I201" s="36"/>
      <c r="J201" s="36">
        <v>3.423072283768628</v>
      </c>
      <c r="K201" s="36"/>
      <c r="L201" s="36"/>
      <c r="M201" s="36"/>
      <c r="N201" s="36"/>
      <c r="O201" s="36"/>
      <c r="P201" s="36"/>
      <c r="Q201" s="36"/>
      <c r="R201" s="36"/>
      <c r="S201" s="36">
        <v>3</v>
      </c>
      <c r="T201" s="36"/>
      <c r="U201" s="36"/>
      <c r="V201" s="36"/>
      <c r="W201" s="36"/>
      <c r="X201" s="36"/>
      <c r="Y201" s="23">
        <f>SUM(O201:P201)</f>
        <v>0</v>
      </c>
      <c r="Z201" s="23" t="str">
        <f>IF(OR(AND(Y201&gt;0,Y201&lt;=30),AND(O201&gt;0,O201&lt;=5),AND(P201&gt;0,P201&lt;=5)),"Yes","No")</f>
        <v>No</v>
      </c>
    </row>
    <row r="202" spans="1:39" x14ac:dyDescent="0.25">
      <c r="A202" s="20">
        <v>43340</v>
      </c>
      <c r="B202" s="77">
        <v>43375</v>
      </c>
      <c r="C202" s="16" t="s">
        <v>1672</v>
      </c>
      <c r="D202" s="34" t="s">
        <v>1135</v>
      </c>
      <c r="E202" s="34" t="s">
        <v>119</v>
      </c>
      <c r="F202" s="36"/>
      <c r="G202" s="36"/>
      <c r="H202" s="36"/>
      <c r="I202" s="36"/>
      <c r="J202" s="36">
        <v>5.949703628151596</v>
      </c>
      <c r="K202" s="36"/>
      <c r="L202" s="36"/>
      <c r="M202" s="36"/>
      <c r="N202" s="36"/>
      <c r="O202" s="36"/>
      <c r="P202" s="36"/>
      <c r="Q202" s="36"/>
      <c r="R202" s="36"/>
      <c r="S202" s="36">
        <v>4</v>
      </c>
      <c r="T202" s="36"/>
      <c r="U202" s="36"/>
      <c r="V202" s="36"/>
      <c r="W202" s="36"/>
      <c r="X202" s="36"/>
      <c r="Y202" s="93">
        <f>SUM(O202:P202)</f>
        <v>0</v>
      </c>
      <c r="Z202" s="93" t="str">
        <f>IF(OR(AND(Y202&gt;0,Y202&lt;=30),AND(O202&gt;0,O202&lt;=5),AND(P202&gt;0,P202&lt;=5)),"Yes","No")</f>
        <v>No</v>
      </c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</row>
    <row r="203" spans="1:39" x14ac:dyDescent="0.25">
      <c r="A203" s="20">
        <v>43353</v>
      </c>
      <c r="B203" s="77">
        <v>43374</v>
      </c>
      <c r="C203" s="16" t="s">
        <v>1607</v>
      </c>
      <c r="D203" s="34" t="s">
        <v>1325</v>
      </c>
      <c r="E203" s="34" t="s">
        <v>1326</v>
      </c>
      <c r="F203" s="36"/>
      <c r="G203" s="36"/>
      <c r="H203" s="36"/>
      <c r="I203" s="36"/>
      <c r="J203" s="36">
        <v>3.908962926919199</v>
      </c>
      <c r="K203" s="36"/>
      <c r="L203" s="36"/>
      <c r="M203" s="36"/>
      <c r="N203" s="36"/>
      <c r="O203" s="36"/>
      <c r="P203" s="36"/>
      <c r="Q203" s="36"/>
      <c r="R203" s="36"/>
      <c r="S203" s="36">
        <v>4</v>
      </c>
      <c r="T203" s="36"/>
      <c r="U203" s="36"/>
      <c r="V203" s="36"/>
      <c r="W203" s="36"/>
      <c r="X203" s="36"/>
      <c r="Y203" s="23">
        <f>SUM(O203:P203)</f>
        <v>0</v>
      </c>
      <c r="Z203" s="23" t="str">
        <f>IF(OR(AND(Y203&gt;0,Y203&lt;=30),AND(O203&gt;0,O203&lt;=5),AND(P203&gt;0,P203&lt;=5)),"Yes","No")</f>
        <v>No</v>
      </c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</row>
    <row r="204" spans="1:39" x14ac:dyDescent="0.25">
      <c r="A204" s="20">
        <v>43353</v>
      </c>
      <c r="B204" s="77">
        <v>43374</v>
      </c>
      <c r="C204" s="16" t="s">
        <v>1624</v>
      </c>
      <c r="D204" s="34" t="s">
        <v>1325</v>
      </c>
      <c r="E204" s="34" t="s">
        <v>1326</v>
      </c>
      <c r="F204" s="36"/>
      <c r="G204" s="36"/>
      <c r="H204" s="36"/>
      <c r="I204" s="36"/>
      <c r="J204" s="36">
        <v>3.908962926919199</v>
      </c>
      <c r="K204" s="36"/>
      <c r="L204" s="36"/>
      <c r="M204" s="36"/>
      <c r="N204" s="36"/>
      <c r="O204" s="36"/>
      <c r="P204" s="36"/>
      <c r="Q204" s="36"/>
      <c r="R204" s="36"/>
      <c r="S204" s="36">
        <v>4</v>
      </c>
      <c r="T204" s="36"/>
      <c r="U204" s="36"/>
      <c r="V204" s="36"/>
      <c r="W204" s="36"/>
      <c r="X204" s="36"/>
      <c r="Y204" s="93">
        <f>SUM(O204:P204)</f>
        <v>0</v>
      </c>
      <c r="Z204" s="93" t="str">
        <f>IF(OR(AND(Y204&gt;0,Y204&lt;=30),AND(O204&gt;0,O204&lt;=5),AND(P204&gt;0,P204&lt;=5)),"Yes","No")</f>
        <v>No</v>
      </c>
    </row>
    <row r="205" spans="1:39" s="24" customFormat="1" x14ac:dyDescent="0.25">
      <c r="A205" s="20">
        <v>43325</v>
      </c>
      <c r="B205" s="77">
        <v>43378</v>
      </c>
      <c r="C205" s="16" t="s">
        <v>1694</v>
      </c>
      <c r="D205" s="34" t="s">
        <v>768</v>
      </c>
      <c r="E205" s="34" t="s">
        <v>335</v>
      </c>
      <c r="F205" s="36"/>
      <c r="G205" s="36"/>
      <c r="H205" s="36"/>
      <c r="I205" s="36"/>
      <c r="J205" s="36">
        <v>9.687785913153796</v>
      </c>
      <c r="K205" s="36"/>
      <c r="L205" s="36"/>
      <c r="M205" s="36"/>
      <c r="N205" s="36"/>
      <c r="O205" s="36"/>
      <c r="P205" s="36"/>
      <c r="Q205" s="36"/>
      <c r="R205" s="36"/>
      <c r="S205" s="36">
        <v>6</v>
      </c>
      <c r="T205" s="36"/>
      <c r="U205" s="36"/>
      <c r="V205" s="36"/>
      <c r="W205" s="36"/>
      <c r="X205" s="36"/>
      <c r="Y205" s="93">
        <f>SUM(O205:P205)</f>
        <v>0</v>
      </c>
      <c r="Z205" s="93" t="str">
        <f>IF(OR(AND(Y205&gt;0,Y205&lt;=30),AND(O205&gt;0,O205&lt;=5),AND(P205&gt;0,P205&lt;=5)),"Yes","No")</f>
        <v>No</v>
      </c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</row>
    <row r="206" spans="1:39" s="24" customFormat="1" x14ac:dyDescent="0.25">
      <c r="A206" s="20">
        <v>43348</v>
      </c>
      <c r="B206" s="77">
        <v>43378</v>
      </c>
      <c r="C206" s="16" t="s">
        <v>1741</v>
      </c>
      <c r="D206" s="34" t="s">
        <v>1243</v>
      </c>
      <c r="E206" s="34" t="s">
        <v>51</v>
      </c>
      <c r="F206" s="36"/>
      <c r="G206" s="36"/>
      <c r="H206" s="36"/>
      <c r="I206" s="36"/>
      <c r="J206" s="36">
        <v>7.0306738230259</v>
      </c>
      <c r="K206" s="36"/>
      <c r="L206" s="36"/>
      <c r="M206" s="36"/>
      <c r="N206" s="36"/>
      <c r="O206" s="36"/>
      <c r="P206" s="36"/>
      <c r="Q206" s="36"/>
      <c r="R206" s="36"/>
      <c r="S206" s="36">
        <v>6</v>
      </c>
      <c r="T206" s="36"/>
      <c r="U206" s="36"/>
      <c r="V206" s="36"/>
      <c r="W206" s="36"/>
      <c r="X206" s="36"/>
      <c r="Y206" s="23">
        <f>SUM(O206:P206)</f>
        <v>0</v>
      </c>
      <c r="Z206" s="23" t="str">
        <f>IF(OR(AND(Y206&gt;0,Y206&lt;=30),AND(O206&gt;0,O206&lt;=5),AND(P206&gt;0,P206&lt;=5)),"Yes","No")</f>
        <v>No</v>
      </c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</row>
    <row r="207" spans="1:39" x14ac:dyDescent="0.25">
      <c r="A207" s="20">
        <v>43348</v>
      </c>
      <c r="B207" s="77">
        <v>43378</v>
      </c>
      <c r="C207" s="16" t="s">
        <v>1723</v>
      </c>
      <c r="D207" s="34" t="s">
        <v>1243</v>
      </c>
      <c r="E207" s="34" t="s">
        <v>51</v>
      </c>
      <c r="F207" s="36"/>
      <c r="G207" s="36"/>
      <c r="H207" s="36"/>
      <c r="I207" s="36"/>
      <c r="J207" s="36">
        <v>9.6777769298679228</v>
      </c>
      <c r="K207" s="36"/>
      <c r="L207" s="36"/>
      <c r="M207" s="36"/>
      <c r="N207" s="36"/>
      <c r="O207" s="36"/>
      <c r="P207" s="36"/>
      <c r="Q207" s="36"/>
      <c r="R207" s="36"/>
      <c r="S207" s="36">
        <v>8</v>
      </c>
      <c r="T207" s="36"/>
      <c r="U207" s="36"/>
      <c r="V207" s="36"/>
      <c r="W207" s="36"/>
      <c r="X207" s="36"/>
      <c r="Y207" s="23">
        <f>SUM(O207:P207)</f>
        <v>0</v>
      </c>
      <c r="Z207" s="23" t="str">
        <f>IF(OR(AND(Y207&gt;0,Y207&lt;=30),AND(O207&gt;0,O207&lt;=5),AND(P207&gt;0,P207&lt;=5)),"Yes","No")</f>
        <v>No</v>
      </c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</row>
    <row r="208" spans="1:39" x14ac:dyDescent="0.25">
      <c r="A208" s="20">
        <v>43332</v>
      </c>
      <c r="B208" s="77">
        <v>43378</v>
      </c>
      <c r="C208" s="16" t="s">
        <v>1760</v>
      </c>
      <c r="D208" s="34" t="s">
        <v>810</v>
      </c>
      <c r="E208" s="34" t="s">
        <v>811</v>
      </c>
      <c r="F208" s="36"/>
      <c r="G208" s="36"/>
      <c r="H208" s="36"/>
      <c r="I208" s="36"/>
      <c r="J208" s="36">
        <v>12.356544820196165</v>
      </c>
      <c r="K208" s="36"/>
      <c r="L208" s="36"/>
      <c r="M208" s="36"/>
      <c r="N208" s="36"/>
      <c r="O208" s="36"/>
      <c r="P208" s="36"/>
      <c r="Q208" s="36"/>
      <c r="R208" s="36"/>
      <c r="S208" s="36">
        <v>10</v>
      </c>
      <c r="T208" s="36"/>
      <c r="U208" s="36"/>
      <c r="V208" s="36"/>
      <c r="W208" s="36"/>
      <c r="X208" s="36"/>
      <c r="Y208" s="23">
        <f>SUM(O208:P208)</f>
        <v>0</v>
      </c>
      <c r="Z208" s="23" t="str">
        <f>IF(OR(AND(Y208&gt;0,Y208&lt;=30),AND(O208&gt;0,O208&lt;=5),AND(P208&gt;0,P208&lt;=5)),"Yes","No")</f>
        <v>No</v>
      </c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</row>
    <row r="209" spans="1:39" x14ac:dyDescent="0.25">
      <c r="A209" s="20">
        <v>43342</v>
      </c>
      <c r="B209" s="77">
        <v>43378</v>
      </c>
      <c r="C209" s="16" t="s">
        <v>1750</v>
      </c>
      <c r="D209" s="34" t="s">
        <v>1216</v>
      </c>
      <c r="E209" s="34" t="s">
        <v>1217</v>
      </c>
      <c r="F209" s="36"/>
      <c r="G209" s="36"/>
      <c r="H209" s="36"/>
      <c r="I209" s="36"/>
      <c r="J209" s="36">
        <v>11.832438059044986</v>
      </c>
      <c r="K209" s="36"/>
      <c r="L209" s="36"/>
      <c r="M209" s="36"/>
      <c r="N209" s="36"/>
      <c r="O209" s="36"/>
      <c r="P209" s="36"/>
      <c r="Q209" s="36"/>
      <c r="R209" s="36"/>
      <c r="S209" s="36">
        <v>10</v>
      </c>
      <c r="T209" s="36"/>
      <c r="U209" s="36"/>
      <c r="V209" s="36"/>
      <c r="W209" s="36"/>
      <c r="X209" s="36"/>
      <c r="Y209" s="23">
        <f>SUM(O209:P209)</f>
        <v>0</v>
      </c>
      <c r="Z209" s="23" t="str">
        <f>IF(OR(AND(Y209&gt;0,Y209&lt;=30),AND(O209&gt;0,O209&lt;=5),AND(P209&gt;0,P209&lt;=5)),"Yes","No")</f>
        <v>No</v>
      </c>
    </row>
    <row r="210" spans="1:39" x14ac:dyDescent="0.25">
      <c r="A210" s="20">
        <v>43277</v>
      </c>
      <c r="B210" s="77">
        <v>43378</v>
      </c>
      <c r="C210" s="16" t="s">
        <v>1623</v>
      </c>
      <c r="D210" s="34" t="s">
        <v>342</v>
      </c>
      <c r="E210" s="34" t="s">
        <v>343</v>
      </c>
      <c r="F210" s="36"/>
      <c r="G210" s="36"/>
      <c r="H210" s="36"/>
      <c r="I210" s="36"/>
      <c r="J210" s="36">
        <v>8.4293837418481043</v>
      </c>
      <c r="K210" s="36"/>
      <c r="L210" s="36"/>
      <c r="M210" s="36"/>
      <c r="N210" s="36"/>
      <c r="O210" s="36"/>
      <c r="P210" s="36"/>
      <c r="Q210" s="36"/>
      <c r="R210" s="36"/>
      <c r="S210" s="36">
        <v>12</v>
      </c>
      <c r="T210" s="36"/>
      <c r="U210" s="36"/>
      <c r="V210" s="36"/>
      <c r="W210" s="36"/>
      <c r="X210" s="36"/>
      <c r="Y210" s="23">
        <f>SUM(O210:P210)</f>
        <v>0</v>
      </c>
      <c r="Z210" s="23" t="str">
        <f>IF(OR(AND(Y210&gt;0,Y210&lt;=30),AND(O210&gt;0,O210&lt;=5),AND(P210&gt;0,P210&lt;=5)),"Yes","No")</f>
        <v>No</v>
      </c>
    </row>
    <row r="211" spans="1:39" x14ac:dyDescent="0.25">
      <c r="A211" s="20">
        <v>43277</v>
      </c>
      <c r="B211" s="77">
        <v>43378</v>
      </c>
      <c r="C211" s="16" t="s">
        <v>1672</v>
      </c>
      <c r="D211" s="34" t="s">
        <v>342</v>
      </c>
      <c r="E211" s="34" t="s">
        <v>343</v>
      </c>
      <c r="F211" s="36"/>
      <c r="G211" s="36"/>
      <c r="H211" s="36"/>
      <c r="I211" s="36"/>
      <c r="J211" s="36">
        <v>13.293749618782471</v>
      </c>
      <c r="K211" s="36"/>
      <c r="L211" s="36"/>
      <c r="M211" s="36"/>
      <c r="N211" s="36"/>
      <c r="O211" s="36"/>
      <c r="P211" s="36"/>
      <c r="Q211" s="36"/>
      <c r="R211" s="36"/>
      <c r="S211" s="36">
        <v>12</v>
      </c>
      <c r="T211" s="36"/>
      <c r="U211" s="36"/>
      <c r="V211" s="36"/>
      <c r="W211" s="36"/>
      <c r="X211" s="36"/>
      <c r="Y211" s="23">
        <f>SUM(O211:P211)</f>
        <v>0</v>
      </c>
      <c r="Z211" s="23" t="str">
        <f>IF(OR(AND(Y211&gt;0,Y211&lt;=30),AND(O211&gt;0,O211&lt;=5),AND(P211&gt;0,P211&lt;=5)),"Yes","No")</f>
        <v>No</v>
      </c>
    </row>
    <row r="212" spans="1:39" s="24" customFormat="1" x14ac:dyDescent="0.25">
      <c r="A212" s="20">
        <v>43277</v>
      </c>
      <c r="B212" s="77">
        <v>43378</v>
      </c>
      <c r="C212" s="16" t="s">
        <v>1672</v>
      </c>
      <c r="D212" s="34" t="s">
        <v>341</v>
      </c>
      <c r="E212" s="34" t="s">
        <v>101</v>
      </c>
      <c r="F212" s="36"/>
      <c r="G212" s="36"/>
      <c r="H212" s="36"/>
      <c r="I212" s="36"/>
      <c r="J212" s="36">
        <v>14.827853784235398</v>
      </c>
      <c r="K212" s="36"/>
      <c r="L212" s="36"/>
      <c r="M212" s="36"/>
      <c r="N212" s="36"/>
      <c r="O212" s="36"/>
      <c r="P212" s="36"/>
      <c r="Q212" s="36"/>
      <c r="R212" s="36"/>
      <c r="S212" s="36">
        <v>12</v>
      </c>
      <c r="T212" s="36"/>
      <c r="U212" s="36"/>
      <c r="V212" s="36"/>
      <c r="W212" s="36"/>
      <c r="X212" s="36"/>
      <c r="Y212" s="93">
        <f>SUM(O212:P212)</f>
        <v>0</v>
      </c>
      <c r="Z212" s="93" t="str">
        <f>IF(OR(AND(Y212&gt;0,Y212&lt;=30),AND(O212&gt;0,O212&lt;=5),AND(P212&gt;0,P212&lt;=5)),"Yes","No")</f>
        <v>No</v>
      </c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</row>
    <row r="213" spans="1:39" x14ac:dyDescent="0.25">
      <c r="A213" s="20">
        <v>43277</v>
      </c>
      <c r="B213" s="77">
        <v>43378</v>
      </c>
      <c r="C213" s="16" t="s">
        <v>1730</v>
      </c>
      <c r="D213" s="34" t="s">
        <v>339</v>
      </c>
      <c r="E213" s="34" t="s">
        <v>340</v>
      </c>
      <c r="F213" s="36"/>
      <c r="G213" s="36"/>
      <c r="H213" s="36"/>
      <c r="I213" s="36"/>
      <c r="J213" s="36">
        <v>16.071515452883709</v>
      </c>
      <c r="K213" s="36"/>
      <c r="L213" s="36"/>
      <c r="M213" s="36"/>
      <c r="N213" s="36"/>
      <c r="O213" s="36"/>
      <c r="P213" s="36"/>
      <c r="Q213" s="36"/>
      <c r="R213" s="36"/>
      <c r="S213" s="36">
        <v>12</v>
      </c>
      <c r="T213" s="36"/>
      <c r="U213" s="36"/>
      <c r="V213" s="36"/>
      <c r="W213" s="36"/>
      <c r="X213" s="36"/>
      <c r="Y213" s="23">
        <f>SUM(O213:P213)</f>
        <v>0</v>
      </c>
      <c r="Z213" s="23" t="str">
        <f>IF(OR(AND(Y213&gt;0,Y213&lt;=30),AND(O213&gt;0,O213&lt;=5),AND(P213&gt;0,P213&lt;=5)),"Yes","No")</f>
        <v>No</v>
      </c>
    </row>
    <row r="214" spans="1:39" x14ac:dyDescent="0.25">
      <c r="A214" s="20">
        <v>43305</v>
      </c>
      <c r="B214" s="77">
        <v>43381</v>
      </c>
      <c r="C214" s="16" t="s">
        <v>1757</v>
      </c>
      <c r="D214" s="34" t="s">
        <v>464</v>
      </c>
      <c r="E214" s="34" t="s">
        <v>95</v>
      </c>
      <c r="F214" s="36"/>
      <c r="G214" s="36"/>
      <c r="H214" s="36"/>
      <c r="I214" s="36"/>
      <c r="J214" s="36">
        <v>14.784178220806131</v>
      </c>
      <c r="K214" s="36"/>
      <c r="L214" s="36"/>
      <c r="M214" s="36"/>
      <c r="N214" s="36"/>
      <c r="O214" s="36"/>
      <c r="P214" s="36"/>
      <c r="Q214" s="36"/>
      <c r="R214" s="36"/>
      <c r="S214" s="36">
        <v>12</v>
      </c>
      <c r="T214" s="36"/>
      <c r="U214" s="36"/>
      <c r="V214" s="36"/>
      <c r="W214" s="36"/>
      <c r="X214" s="36"/>
      <c r="Y214" s="23">
        <f>SUM(O214:P214)</f>
        <v>0</v>
      </c>
      <c r="Z214" s="23" t="str">
        <f>IF(OR(AND(Y214&gt;0,Y214&lt;=30),AND(O214&gt;0,O214&lt;=5),AND(P214&gt;0,P214&lt;=5)),"Yes","No")</f>
        <v>No</v>
      </c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</row>
    <row r="215" spans="1:39" x14ac:dyDescent="0.25">
      <c r="A215" s="20">
        <v>43325</v>
      </c>
      <c r="B215" s="77">
        <v>43378</v>
      </c>
      <c r="C215" s="16" t="s">
        <v>1593</v>
      </c>
      <c r="D215" s="34" t="s">
        <v>765</v>
      </c>
      <c r="E215" s="34" t="s">
        <v>766</v>
      </c>
      <c r="F215" s="36"/>
      <c r="G215" s="36"/>
      <c r="H215" s="36"/>
      <c r="I215" s="36"/>
      <c r="J215" s="36">
        <v>8.6040859955651641</v>
      </c>
      <c r="K215" s="36"/>
      <c r="L215" s="36"/>
      <c r="M215" s="36"/>
      <c r="N215" s="36"/>
      <c r="O215" s="36"/>
      <c r="P215" s="36"/>
      <c r="Q215" s="36"/>
      <c r="R215" s="36"/>
      <c r="S215" s="36">
        <v>12</v>
      </c>
      <c r="T215" s="36"/>
      <c r="U215" s="36"/>
      <c r="V215" s="36"/>
      <c r="W215" s="36"/>
      <c r="X215" s="36"/>
      <c r="Y215" s="79">
        <f>SUM(O215:P215)</f>
        <v>0</v>
      </c>
      <c r="Z215" s="79" t="str">
        <f>IF(OR(AND(Y215&gt;0,Y215&lt;=30),AND(O215&gt;0,O215&lt;=5),AND(P215&gt;0,P215&lt;=5)),"Yes","No")</f>
        <v>No</v>
      </c>
    </row>
    <row r="216" spans="1:39" s="24" customFormat="1" x14ac:dyDescent="0.25">
      <c r="A216" s="20">
        <v>43277</v>
      </c>
      <c r="B216" s="77">
        <v>43378</v>
      </c>
      <c r="C216" s="16" t="s">
        <v>1718</v>
      </c>
      <c r="D216" s="34" t="s">
        <v>344</v>
      </c>
      <c r="E216" s="34" t="s">
        <v>345</v>
      </c>
      <c r="F216" s="36"/>
      <c r="G216" s="36"/>
      <c r="H216" s="36"/>
      <c r="I216" s="36"/>
      <c r="J216" s="36">
        <v>18.005251023714408</v>
      </c>
      <c r="K216" s="36"/>
      <c r="L216" s="36"/>
      <c r="M216" s="36"/>
      <c r="N216" s="36"/>
      <c r="O216" s="36"/>
      <c r="P216" s="36"/>
      <c r="Q216" s="36"/>
      <c r="R216" s="36"/>
      <c r="S216" s="36">
        <v>15</v>
      </c>
      <c r="T216" s="36"/>
      <c r="U216" s="36"/>
      <c r="V216" s="36"/>
      <c r="W216" s="36"/>
      <c r="X216" s="36"/>
      <c r="Y216" s="79">
        <f>SUM(O216:P216)</f>
        <v>0</v>
      </c>
      <c r="Z216" s="79" t="str">
        <f>IF(OR(AND(Y216&gt;0,Y216&lt;=30),AND(O216&gt;0,O216&lt;=5),AND(P216&gt;0,P216&lt;=5)),"Yes","No")</f>
        <v>No</v>
      </c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</row>
    <row r="217" spans="1:39" s="24" customFormat="1" x14ac:dyDescent="0.25">
      <c r="A217" s="20">
        <v>43348</v>
      </c>
      <c r="B217" s="77">
        <v>43378</v>
      </c>
      <c r="C217" s="16" t="s">
        <v>1607</v>
      </c>
      <c r="D217" s="34" t="s">
        <v>1243</v>
      </c>
      <c r="E217" s="34" t="s">
        <v>51</v>
      </c>
      <c r="F217" s="36"/>
      <c r="G217" s="36"/>
      <c r="H217" s="36"/>
      <c r="I217" s="36"/>
      <c r="J217" s="36">
        <v>10.536729677310131</v>
      </c>
      <c r="K217" s="36"/>
      <c r="L217" s="36"/>
      <c r="M217" s="36"/>
      <c r="N217" s="36"/>
      <c r="O217" s="36"/>
      <c r="P217" s="36"/>
      <c r="Q217" s="36"/>
      <c r="R217" s="36"/>
      <c r="S217" s="36">
        <v>15</v>
      </c>
      <c r="T217" s="36"/>
      <c r="U217" s="36"/>
      <c r="V217" s="36"/>
      <c r="W217" s="36"/>
      <c r="X217" s="36"/>
      <c r="Y217" s="93">
        <f>SUM(O217:P217)</f>
        <v>0</v>
      </c>
      <c r="Z217" s="93" t="str">
        <f>IF(OR(AND(Y217&gt;0,Y217&lt;=30),AND(O217&gt;0,O217&lt;=5),AND(P217&gt;0,P217&lt;=5)),"Yes","No")</f>
        <v>No</v>
      </c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</row>
    <row r="218" spans="1:39" s="24" customFormat="1" x14ac:dyDescent="0.25">
      <c r="A218" s="20">
        <v>43332</v>
      </c>
      <c r="B218" s="77">
        <v>43430</v>
      </c>
      <c r="C218" s="16" t="s">
        <v>1643</v>
      </c>
      <c r="D218" s="34" t="s">
        <v>814</v>
      </c>
      <c r="E218" s="34" t="s">
        <v>38</v>
      </c>
      <c r="F218" s="36"/>
      <c r="G218" s="36"/>
      <c r="H218" s="36"/>
      <c r="I218" s="36"/>
      <c r="J218" s="36">
        <v>16.427835257860796</v>
      </c>
      <c r="K218" s="36"/>
      <c r="L218" s="36"/>
      <c r="M218" s="36"/>
      <c r="N218" s="36"/>
      <c r="O218" s="36"/>
      <c r="P218" s="36"/>
      <c r="Q218" s="36"/>
      <c r="R218" s="36"/>
      <c r="S218" s="36">
        <v>16</v>
      </c>
      <c r="T218" s="36"/>
      <c r="U218" s="36"/>
      <c r="V218" s="36"/>
      <c r="W218" s="36"/>
      <c r="X218" s="36"/>
      <c r="Y218" s="93">
        <f>SUM(O218:P218)</f>
        <v>0</v>
      </c>
      <c r="Z218" s="93" t="str">
        <f>IF(OR(AND(Y218&gt;0,Y218&lt;=30),AND(O218&gt;0,O218&lt;=5),AND(P218&gt;0,P218&lt;=5)),"Yes","No")</f>
        <v>No</v>
      </c>
    </row>
    <row r="219" spans="1:39" s="24" customFormat="1" x14ac:dyDescent="0.25">
      <c r="A219" s="20">
        <v>43026</v>
      </c>
      <c r="B219" s="77">
        <v>43396</v>
      </c>
      <c r="C219" s="16" t="s">
        <v>1644</v>
      </c>
      <c r="D219" s="34" t="s">
        <v>146</v>
      </c>
      <c r="E219" s="34" t="s">
        <v>51</v>
      </c>
      <c r="F219" s="36"/>
      <c r="G219" s="36"/>
      <c r="H219" s="36"/>
      <c r="I219" s="36"/>
      <c r="J219" s="36">
        <v>20.695665730957117</v>
      </c>
      <c r="K219" s="36"/>
      <c r="L219" s="36"/>
      <c r="M219" s="36"/>
      <c r="N219" s="36">
        <v>20.695665730957117</v>
      </c>
      <c r="O219" s="36"/>
      <c r="P219" s="36"/>
      <c r="Q219" s="36"/>
      <c r="R219" s="36"/>
      <c r="S219" s="36">
        <v>24</v>
      </c>
      <c r="T219" s="36"/>
      <c r="U219" s="36"/>
      <c r="V219" s="36"/>
      <c r="W219" s="36">
        <v>24</v>
      </c>
      <c r="X219" s="36"/>
      <c r="Y219" s="23">
        <f>SUM(O219:P219)</f>
        <v>0</v>
      </c>
      <c r="Z219" s="23" t="str">
        <f>IF(OR(AND(Y219&gt;0,Y219&lt;=30),AND(O219&gt;0,O219&lt;=5),AND(P219&gt;0,P219&lt;=5)),"Yes","No")</f>
        <v>No</v>
      </c>
    </row>
    <row r="220" spans="1:39" s="24" customFormat="1" x14ac:dyDescent="0.25">
      <c r="A220" s="20">
        <v>43271</v>
      </c>
      <c r="B220" s="77">
        <v>43378</v>
      </c>
      <c r="C220" s="16" t="s">
        <v>1694</v>
      </c>
      <c r="D220" s="34" t="s">
        <v>328</v>
      </c>
      <c r="E220" s="34" t="s">
        <v>329</v>
      </c>
      <c r="F220" s="36"/>
      <c r="G220" s="36"/>
      <c r="H220" s="36"/>
      <c r="I220" s="36"/>
      <c r="J220" s="36">
        <v>25.845014659267438</v>
      </c>
      <c r="K220" s="36"/>
      <c r="L220" s="36"/>
      <c r="M220" s="36"/>
      <c r="N220" s="36"/>
      <c r="O220" s="36"/>
      <c r="P220" s="36"/>
      <c r="Q220" s="36"/>
      <c r="R220" s="36"/>
      <c r="S220" s="36">
        <v>24</v>
      </c>
      <c r="T220" s="36"/>
      <c r="U220" s="36"/>
      <c r="V220" s="36"/>
      <c r="W220" s="36"/>
      <c r="X220" s="36"/>
      <c r="Y220" s="93">
        <f>SUM(O220:P220)</f>
        <v>0</v>
      </c>
      <c r="Z220" s="93" t="str">
        <f>IF(OR(AND(Y220&gt;0,Y220&lt;=30),AND(O220&gt;0,O220&lt;=5),AND(P220&gt;0,P220&lt;=5)),"Yes","No")</f>
        <v>No</v>
      </c>
    </row>
    <row r="221" spans="1:39" s="24" customFormat="1" x14ac:dyDescent="0.25">
      <c r="A221" s="20">
        <v>43265</v>
      </c>
      <c r="B221" s="77">
        <v>43378</v>
      </c>
      <c r="C221" s="16" t="s">
        <v>1601</v>
      </c>
      <c r="D221" s="34" t="s">
        <v>303</v>
      </c>
      <c r="E221" s="34" t="s">
        <v>304</v>
      </c>
      <c r="F221" s="36"/>
      <c r="G221" s="36"/>
      <c r="H221" s="36"/>
      <c r="I221" s="36"/>
      <c r="J221" s="36">
        <v>16.037484909711743</v>
      </c>
      <c r="K221" s="36"/>
      <c r="L221" s="36"/>
      <c r="M221" s="36"/>
      <c r="N221" s="36"/>
      <c r="O221" s="36"/>
      <c r="P221" s="36"/>
      <c r="Q221" s="36"/>
      <c r="R221" s="36"/>
      <c r="S221" s="36">
        <v>26</v>
      </c>
      <c r="T221" s="36"/>
      <c r="U221" s="36"/>
      <c r="V221" s="36"/>
      <c r="W221" s="36"/>
      <c r="X221" s="36"/>
      <c r="Y221" s="79">
        <f>SUM(O221:P221)</f>
        <v>0</v>
      </c>
      <c r="Z221" s="79" t="str">
        <f>IF(OR(AND(Y221&gt;0,Y221&lt;=30),AND(O221&gt;0,O221&lt;=5),AND(P221&gt;0,P221&lt;=5)),"Yes","No")</f>
        <v>No</v>
      </c>
    </row>
    <row r="222" spans="1:39" x14ac:dyDescent="0.25">
      <c r="A222" s="20">
        <v>43271</v>
      </c>
      <c r="B222" s="77">
        <v>43378</v>
      </c>
      <c r="C222" s="16" t="s">
        <v>1731</v>
      </c>
      <c r="D222" s="34" t="s">
        <v>326</v>
      </c>
      <c r="E222" s="34" t="s">
        <v>58</v>
      </c>
      <c r="F222" s="36"/>
      <c r="G222" s="36"/>
      <c r="H222" s="36"/>
      <c r="I222" s="36"/>
      <c r="J222" s="36">
        <v>42.1840429381554</v>
      </c>
      <c r="K222" s="36"/>
      <c r="L222" s="36"/>
      <c r="M222" s="36"/>
      <c r="N222" s="36"/>
      <c r="O222" s="36"/>
      <c r="P222" s="36"/>
      <c r="Q222" s="36"/>
      <c r="R222" s="36"/>
      <c r="S222" s="36">
        <v>36</v>
      </c>
      <c r="T222" s="36"/>
      <c r="U222" s="36"/>
      <c r="V222" s="36"/>
      <c r="W222" s="36"/>
      <c r="X222" s="36"/>
      <c r="Y222" s="93">
        <f>SUM(O222:P222)</f>
        <v>0</v>
      </c>
      <c r="Z222" s="93" t="str">
        <f>IF(OR(AND(Y222&gt;0,Y222&lt;=30),AND(O222&gt;0,O222&lt;=5),AND(P222&gt;0,P222&lt;=5)),"Yes","No")</f>
        <v>No</v>
      </c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</row>
    <row r="223" spans="1:39" s="24" customFormat="1" x14ac:dyDescent="0.25">
      <c r="A223" s="20">
        <v>43280</v>
      </c>
      <c r="B223" s="77">
        <v>43425</v>
      </c>
      <c r="C223" s="16" t="s">
        <v>1671</v>
      </c>
      <c r="D223" s="34" t="s">
        <v>367</v>
      </c>
      <c r="E223" s="34" t="s">
        <v>16</v>
      </c>
      <c r="F223" s="36"/>
      <c r="G223" s="36"/>
      <c r="H223" s="36"/>
      <c r="I223" s="36"/>
      <c r="J223" s="36">
        <v>35.534438406049837</v>
      </c>
      <c r="K223" s="36"/>
      <c r="L223" s="36"/>
      <c r="M223" s="36"/>
      <c r="N223" s="36"/>
      <c r="O223" s="36"/>
      <c r="P223" s="36"/>
      <c r="Q223" s="36"/>
      <c r="R223" s="36"/>
      <c r="S223" s="36">
        <v>36</v>
      </c>
      <c r="T223" s="36"/>
      <c r="U223" s="36"/>
      <c r="V223" s="36"/>
      <c r="W223" s="36"/>
      <c r="X223" s="36"/>
      <c r="Y223" s="93">
        <f>SUM(O223:P223)</f>
        <v>0</v>
      </c>
      <c r="Z223" s="93" t="str">
        <f>IF(OR(AND(Y223&gt;0,Y223&lt;=30),AND(O223&gt;0,O223&lt;=5),AND(P223&gt;0,P223&lt;=5)),"Yes","No")</f>
        <v>No</v>
      </c>
    </row>
    <row r="224" spans="1:39" s="24" customFormat="1" x14ac:dyDescent="0.25">
      <c r="A224" s="20">
        <v>43265</v>
      </c>
      <c r="B224" s="77">
        <v>43378</v>
      </c>
      <c r="C224" s="16" t="s">
        <v>1746</v>
      </c>
      <c r="D224" s="34" t="s">
        <v>305</v>
      </c>
      <c r="E224" s="34" t="s">
        <v>306</v>
      </c>
      <c r="F224" s="36"/>
      <c r="G224" s="36"/>
      <c r="H224" s="36"/>
      <c r="I224" s="36"/>
      <c r="J224" s="36">
        <v>46.871158820172667</v>
      </c>
      <c r="K224" s="36"/>
      <c r="L224" s="36"/>
      <c r="M224" s="36"/>
      <c r="N224" s="36"/>
      <c r="O224" s="36"/>
      <c r="P224" s="36"/>
      <c r="Q224" s="36"/>
      <c r="R224" s="36"/>
      <c r="S224" s="36">
        <v>40</v>
      </c>
      <c r="T224" s="36"/>
      <c r="U224" s="36"/>
      <c r="V224" s="36"/>
      <c r="W224" s="36"/>
      <c r="X224" s="36"/>
      <c r="Y224" s="93">
        <f>SUM(O224:P224)</f>
        <v>0</v>
      </c>
      <c r="Z224" s="93" t="str">
        <f>IF(OR(AND(Y224&gt;0,Y224&lt;=30),AND(O224&gt;0,O224&lt;=5),AND(P224&gt;0,P224&lt;=5)),"Yes","No")</f>
        <v>No</v>
      </c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</row>
    <row r="225" spans="1:39" s="24" customFormat="1" x14ac:dyDescent="0.25">
      <c r="A225" s="20">
        <v>43342</v>
      </c>
      <c r="B225" s="77">
        <v>43378</v>
      </c>
      <c r="C225" s="16" t="s">
        <v>1751</v>
      </c>
      <c r="D225" s="34" t="s">
        <v>1216</v>
      </c>
      <c r="E225" s="34" t="s">
        <v>1217</v>
      </c>
      <c r="F225" s="36"/>
      <c r="G225" s="36"/>
      <c r="H225" s="36"/>
      <c r="I225" s="36"/>
      <c r="J225" s="36">
        <v>47.329752236179942</v>
      </c>
      <c r="K225" s="36"/>
      <c r="L225" s="36"/>
      <c r="M225" s="36"/>
      <c r="N225" s="36"/>
      <c r="O225" s="36"/>
      <c r="P225" s="36"/>
      <c r="Q225" s="36"/>
      <c r="R225" s="36"/>
      <c r="S225" s="36">
        <v>40</v>
      </c>
      <c r="T225" s="36"/>
      <c r="U225" s="36"/>
      <c r="V225" s="36"/>
      <c r="W225" s="36"/>
      <c r="X225" s="36"/>
      <c r="Y225" s="23">
        <f>SUM(O225:P225)</f>
        <v>0</v>
      </c>
      <c r="Z225" s="23" t="str">
        <f>IF(OR(AND(Y225&gt;0,Y225&lt;=30),AND(O225&gt;0,O225&lt;=5),AND(P225&gt;0,P225&lt;=5)),"Yes","No")</f>
        <v>No</v>
      </c>
    </row>
    <row r="226" spans="1:39" s="24" customFormat="1" x14ac:dyDescent="0.25">
      <c r="A226" s="20">
        <v>43280</v>
      </c>
      <c r="B226" s="77">
        <v>43392</v>
      </c>
      <c r="C226" s="16" t="s">
        <v>1702</v>
      </c>
      <c r="D226" s="34" t="s">
        <v>348</v>
      </c>
      <c r="E226" s="34" t="s">
        <v>105</v>
      </c>
      <c r="F226" s="36"/>
      <c r="G226" s="36"/>
      <c r="H226" s="36"/>
      <c r="I226" s="36"/>
      <c r="J226" s="36">
        <v>51.206413444312908</v>
      </c>
      <c r="K226" s="36"/>
      <c r="L226" s="36">
        <v>104.50288458023043</v>
      </c>
      <c r="M226" s="36"/>
      <c r="N226" s="36"/>
      <c r="O226" s="36"/>
      <c r="P226" s="36"/>
      <c r="Q226" s="36"/>
      <c r="R226" s="36"/>
      <c r="S226" s="36">
        <v>49</v>
      </c>
      <c r="T226" s="36"/>
      <c r="U226" s="36">
        <v>100</v>
      </c>
      <c r="V226" s="36"/>
      <c r="W226" s="36"/>
      <c r="X226" s="36"/>
      <c r="Y226" s="93">
        <f>SUM(O226:P226)</f>
        <v>0</v>
      </c>
      <c r="Z226" s="93" t="str">
        <f>IF(OR(AND(Y226&gt;0,Y226&lt;=30),AND(O226&gt;0,O226&lt;=5),AND(P226&gt;0,P226&lt;=5)),"Yes","No")</f>
        <v>No</v>
      </c>
    </row>
    <row r="227" spans="1:39" x14ac:dyDescent="0.25">
      <c r="A227" s="20">
        <v>43231</v>
      </c>
      <c r="B227" s="77">
        <v>43382</v>
      </c>
      <c r="C227" s="16" t="s">
        <v>1663</v>
      </c>
      <c r="D227" s="34" t="s">
        <v>140</v>
      </c>
      <c r="E227" s="34" t="s">
        <v>101</v>
      </c>
      <c r="F227" s="36"/>
      <c r="G227" s="36"/>
      <c r="H227" s="36"/>
      <c r="I227" s="36"/>
      <c r="J227" s="36">
        <v>101.98244060733327</v>
      </c>
      <c r="K227" s="36"/>
      <c r="L227" s="36"/>
      <c r="M227" s="36"/>
      <c r="N227" s="36"/>
      <c r="O227" s="36"/>
      <c r="P227" s="36"/>
      <c r="Q227" s="36"/>
      <c r="R227" s="36"/>
      <c r="S227" s="36">
        <v>100</v>
      </c>
      <c r="T227" s="36"/>
      <c r="U227" s="36"/>
      <c r="V227" s="36"/>
      <c r="W227" s="36"/>
      <c r="X227" s="36"/>
      <c r="Y227" s="93">
        <f>SUM(O227:P227)</f>
        <v>0</v>
      </c>
      <c r="Z227" s="93" t="str">
        <f>IF(OR(AND(Y227&gt;0,Y227&lt;=30),AND(O227&gt;0,O227&lt;=5),AND(P227&gt;0,P227&lt;=5)),"Yes","No")</f>
        <v>No</v>
      </c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</row>
    <row r="228" spans="1:39" s="24" customFormat="1" x14ac:dyDescent="0.25">
      <c r="A228" s="20">
        <v>43280</v>
      </c>
      <c r="B228" s="77">
        <v>43404</v>
      </c>
      <c r="C228" s="16" t="s">
        <v>1694</v>
      </c>
      <c r="D228" s="34" t="s">
        <v>358</v>
      </c>
      <c r="E228" s="34" t="s">
        <v>25</v>
      </c>
      <c r="F228" s="36"/>
      <c r="G228" s="36"/>
      <c r="H228" s="36"/>
      <c r="I228" s="36"/>
      <c r="J228" s="36">
        <v>117.26888780757596</v>
      </c>
      <c r="K228" s="36"/>
      <c r="L228" s="36"/>
      <c r="M228" s="36"/>
      <c r="N228" s="36"/>
      <c r="O228" s="36"/>
      <c r="P228" s="36"/>
      <c r="Q228" s="36"/>
      <c r="R228" s="36"/>
      <c r="S228" s="36">
        <v>100</v>
      </c>
      <c r="T228" s="36"/>
      <c r="U228" s="36"/>
      <c r="V228" s="36"/>
      <c r="W228" s="36"/>
      <c r="X228" s="36"/>
      <c r="Y228" s="23">
        <f>SUM(O228:P228)</f>
        <v>0</v>
      </c>
      <c r="Z228" s="23" t="str">
        <f>IF(OR(AND(Y228&gt;0,Y228&lt;=30),AND(O228&gt;0,O228&lt;=5),AND(P228&gt;0,P228&lt;=5)),"Yes","No")</f>
        <v>No</v>
      </c>
    </row>
    <row r="229" spans="1:39" s="24" customFormat="1" x14ac:dyDescent="0.25">
      <c r="A229" s="20">
        <v>43206</v>
      </c>
      <c r="B229" s="77">
        <v>43434</v>
      </c>
      <c r="C229" s="16" t="s">
        <v>1761</v>
      </c>
      <c r="D229" s="34" t="s">
        <v>163</v>
      </c>
      <c r="E229" s="34" t="s">
        <v>101</v>
      </c>
      <c r="F229" s="36"/>
      <c r="G229" s="36"/>
      <c r="H229" s="36"/>
      <c r="I229" s="36"/>
      <c r="J229" s="36">
        <v>90.211876263146422</v>
      </c>
      <c r="K229" s="36"/>
      <c r="L229" s="36">
        <v>256.4847462383575</v>
      </c>
      <c r="M229" s="36"/>
      <c r="N229" s="36"/>
      <c r="O229" s="36"/>
      <c r="P229" s="36"/>
      <c r="Q229" s="36"/>
      <c r="R229" s="36"/>
      <c r="S229" s="36">
        <v>102</v>
      </c>
      <c r="T229" s="36"/>
      <c r="U229" s="36">
        <v>290</v>
      </c>
      <c r="V229" s="36"/>
      <c r="W229" s="36"/>
      <c r="X229" s="36"/>
      <c r="Y229" s="93">
        <f>SUM(O229:P229)</f>
        <v>0</v>
      </c>
      <c r="Z229" s="93" t="str">
        <f>IF(OR(AND(Y229&gt;0,Y229&lt;=30),AND(O229&gt;0,O229&lt;=5),AND(P229&gt;0,P229&lt;=5)),"Yes","No")</f>
        <v>No</v>
      </c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</row>
    <row r="230" spans="1:39" x14ac:dyDescent="0.25">
      <c r="A230" s="20">
        <v>43298</v>
      </c>
      <c r="B230" s="77">
        <v>43427</v>
      </c>
      <c r="C230" s="16" t="s">
        <v>1754</v>
      </c>
      <c r="D230" s="34" t="s">
        <v>442</v>
      </c>
      <c r="E230" s="34" t="s">
        <v>29</v>
      </c>
      <c r="F230" s="36"/>
      <c r="G230" s="36"/>
      <c r="H230" s="36"/>
      <c r="I230" s="36"/>
      <c r="J230" s="36">
        <v>211.73549187478991</v>
      </c>
      <c r="K230" s="36"/>
      <c r="L230" s="36"/>
      <c r="M230" s="36"/>
      <c r="N230" s="36">
        <v>211.73549187478991</v>
      </c>
      <c r="O230" s="36"/>
      <c r="P230" s="36"/>
      <c r="Q230" s="36"/>
      <c r="R230" s="36"/>
      <c r="S230" s="36">
        <v>200</v>
      </c>
      <c r="T230" s="36"/>
      <c r="U230" s="36"/>
      <c r="V230" s="36"/>
      <c r="W230" s="36">
        <v>200</v>
      </c>
      <c r="X230" s="36"/>
      <c r="Y230" s="23">
        <f>SUM(O230:P230)</f>
        <v>0</v>
      </c>
      <c r="Z230" s="23" t="str">
        <f>IF(OR(AND(Y230&gt;0,Y230&lt;=30),AND(O230&gt;0,O230&lt;=5),AND(P230&gt;0,P230&lt;=5)),"Yes","No")</f>
        <v>No</v>
      </c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</row>
    <row r="231" spans="1:39" x14ac:dyDescent="0.25">
      <c r="A231" s="20">
        <v>43262</v>
      </c>
      <c r="B231" s="77">
        <v>43369</v>
      </c>
      <c r="C231" s="16" t="s">
        <v>1652</v>
      </c>
      <c r="D231" s="34" t="s">
        <v>280</v>
      </c>
      <c r="E231" s="34" t="s">
        <v>35</v>
      </c>
      <c r="F231" s="36"/>
      <c r="G231" s="36"/>
      <c r="H231" s="36"/>
      <c r="I231" s="36"/>
      <c r="J231" s="36">
        <v>177.56846256710466</v>
      </c>
      <c r="K231" s="36">
        <v>177.56846256710466</v>
      </c>
      <c r="L231" s="36"/>
      <c r="M231" s="36"/>
      <c r="N231" s="36"/>
      <c r="O231" s="36"/>
      <c r="P231" s="36"/>
      <c r="Q231" s="36"/>
      <c r="R231" s="36"/>
      <c r="S231" s="36">
        <v>250</v>
      </c>
      <c r="T231" s="36">
        <v>250</v>
      </c>
      <c r="U231" s="36"/>
      <c r="V231" s="36"/>
      <c r="W231" s="36"/>
      <c r="X231" s="36"/>
      <c r="Y231" s="23">
        <f>SUM(O231:P231)</f>
        <v>0</v>
      </c>
      <c r="Z231" s="23" t="str">
        <f>IF(OR(AND(Y231&gt;0,Y231&lt;=30),AND(O231&gt;0,O231&lt;=5),AND(P231&gt;0,P231&lt;=5)),"Yes","No")</f>
        <v>No</v>
      </c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</row>
    <row r="232" spans="1:39" x14ac:dyDescent="0.25">
      <c r="A232" s="20">
        <v>43088</v>
      </c>
      <c r="B232" s="77">
        <v>43406</v>
      </c>
      <c r="C232" s="16" t="s">
        <v>1741</v>
      </c>
      <c r="D232" s="34" t="s">
        <v>152</v>
      </c>
      <c r="E232" s="34" t="s">
        <v>88</v>
      </c>
      <c r="F232" s="36"/>
      <c r="G232" s="36"/>
      <c r="H232" s="36"/>
      <c r="I232" s="36"/>
      <c r="J232" s="36">
        <v>231.54872924296163</v>
      </c>
      <c r="K232" s="36"/>
      <c r="L232" s="36"/>
      <c r="M232" s="36"/>
      <c r="N232" s="36"/>
      <c r="O232" s="36"/>
      <c r="P232" s="36"/>
      <c r="Q232" s="36"/>
      <c r="R232" s="36"/>
      <c r="S232" s="36">
        <v>250</v>
      </c>
      <c r="T232" s="36"/>
      <c r="U232" s="36"/>
      <c r="V232" s="36"/>
      <c r="W232" s="36"/>
      <c r="X232" s="36"/>
      <c r="Y232" s="93">
        <f>SUM(O232:P232)</f>
        <v>0</v>
      </c>
      <c r="Z232" s="93" t="str">
        <f>IF(OR(AND(Y232&gt;0,Y232&lt;=30),AND(O232&gt;0,O232&lt;=5),AND(P232&gt;0,P232&lt;=5)),"Yes","No")</f>
        <v>No</v>
      </c>
    </row>
    <row r="233" spans="1:39" s="24" customFormat="1" x14ac:dyDescent="0.25">
      <c r="A233" s="20">
        <v>43171</v>
      </c>
      <c r="B233" s="77">
        <v>43290</v>
      </c>
      <c r="C233" s="16" t="s">
        <v>1720</v>
      </c>
      <c r="D233" s="34" t="s">
        <v>97</v>
      </c>
      <c r="E233" s="34" t="s">
        <v>20</v>
      </c>
      <c r="F233" s="36"/>
      <c r="G233" s="36"/>
      <c r="H233" s="36"/>
      <c r="I233" s="36"/>
      <c r="J233" s="36">
        <v>213.6586725177919</v>
      </c>
      <c r="K233" s="36"/>
      <c r="L233" s="36"/>
      <c r="M233" s="36">
        <v>213.6586725177919</v>
      </c>
      <c r="N233" s="36"/>
      <c r="O233" s="36"/>
      <c r="P233" s="36"/>
      <c r="Q233" s="36"/>
      <c r="R233" s="36"/>
      <c r="S233" s="36">
        <v>252</v>
      </c>
      <c r="T233" s="36"/>
      <c r="U233" s="36"/>
      <c r="V233" s="36">
        <v>252</v>
      </c>
      <c r="W233" s="36"/>
      <c r="X233" s="36"/>
      <c r="Y233" s="93">
        <f>SUM(O233:P233)</f>
        <v>0</v>
      </c>
      <c r="Z233" s="93" t="str">
        <f>IF(OR(AND(Y233&gt;0,Y233&lt;=30),AND(O233&gt;0,O233&lt;=5),AND(P233&gt;0,P233&lt;=5)),"Yes","No")</f>
        <v>No</v>
      </c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</row>
    <row r="234" spans="1:39" s="24" customFormat="1" x14ac:dyDescent="0.25">
      <c r="A234" s="20">
        <v>43192</v>
      </c>
      <c r="B234" s="77">
        <v>43403</v>
      </c>
      <c r="C234" s="16" t="s">
        <v>1571</v>
      </c>
      <c r="D234" s="34" t="s">
        <v>149</v>
      </c>
      <c r="E234" s="34" t="s">
        <v>76</v>
      </c>
      <c r="F234" s="36"/>
      <c r="G234" s="36"/>
      <c r="H234" s="36"/>
      <c r="I234" s="36"/>
      <c r="J234" s="36">
        <v>181.2535882314489</v>
      </c>
      <c r="K234" s="36"/>
      <c r="L234" s="36">
        <v>422.92503920671408</v>
      </c>
      <c r="M234" s="36"/>
      <c r="N234" s="36"/>
      <c r="O234" s="36"/>
      <c r="P234" s="36"/>
      <c r="Q234" s="36"/>
      <c r="R234" s="36"/>
      <c r="S234" s="36">
        <v>300</v>
      </c>
      <c r="T234" s="36"/>
      <c r="U234" s="36">
        <v>700</v>
      </c>
      <c r="V234" s="36"/>
      <c r="W234" s="36"/>
      <c r="X234" s="36"/>
      <c r="Y234" s="93">
        <f>SUM(O234:P234)</f>
        <v>0</v>
      </c>
      <c r="Z234" s="93" t="str">
        <f>IF(OR(AND(Y234&gt;0,Y234&lt;=30),AND(O234&gt;0,O234&lt;=5),AND(P234&gt;0,P234&lt;=5)),"Yes","No")</f>
        <v>No</v>
      </c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</row>
    <row r="235" spans="1:39" x14ac:dyDescent="0.25">
      <c r="A235" s="20">
        <v>43271</v>
      </c>
      <c r="B235" s="77">
        <v>43396</v>
      </c>
      <c r="C235" s="16" t="s">
        <v>1735</v>
      </c>
      <c r="D235" s="34" t="s">
        <v>330</v>
      </c>
      <c r="E235" s="34" t="s">
        <v>19</v>
      </c>
      <c r="F235" s="36"/>
      <c r="G235" s="36"/>
      <c r="H235" s="36"/>
      <c r="I235" s="36"/>
      <c r="J235" s="36">
        <v>668.09963433203484</v>
      </c>
      <c r="K235" s="36"/>
      <c r="L235" s="36"/>
      <c r="M235" s="36"/>
      <c r="N235" s="36"/>
      <c r="O235" s="36"/>
      <c r="P235" s="36"/>
      <c r="Q235" s="36"/>
      <c r="R235" s="36"/>
      <c r="S235" s="36">
        <v>500</v>
      </c>
      <c r="T235" s="36"/>
      <c r="U235" s="36"/>
      <c r="V235" s="36"/>
      <c r="W235" s="36"/>
      <c r="X235" s="36"/>
      <c r="Y235" s="23">
        <f>SUM(O235:P235)</f>
        <v>0</v>
      </c>
      <c r="Z235" s="23" t="str">
        <f>IF(OR(AND(Y235&gt;0,Y235&lt;=30),AND(O235&gt;0,O235&lt;=5),AND(P235&gt;0,P235&lt;=5)),"Yes","No")</f>
        <v>No</v>
      </c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</row>
    <row r="236" spans="1:39" x14ac:dyDescent="0.25">
      <c r="A236" s="20">
        <v>43313</v>
      </c>
      <c r="B236" s="77">
        <v>43381</v>
      </c>
      <c r="C236" s="16" t="s">
        <v>1632</v>
      </c>
      <c r="D236" s="34" t="s">
        <v>534</v>
      </c>
      <c r="E236" s="34" t="s">
        <v>535</v>
      </c>
      <c r="F236" s="36"/>
      <c r="G236" s="36"/>
      <c r="H236" s="36"/>
      <c r="I236" s="36"/>
      <c r="J236" s="36"/>
      <c r="K236" s="36">
        <v>1.0396603911307907</v>
      </c>
      <c r="L236" s="36"/>
      <c r="M236" s="36"/>
      <c r="N236" s="36"/>
      <c r="O236" s="36"/>
      <c r="P236" s="36"/>
      <c r="Q236" s="36"/>
      <c r="R236" s="36"/>
      <c r="S236" s="36"/>
      <c r="T236" s="36">
        <v>1</v>
      </c>
      <c r="U236" s="36"/>
      <c r="V236" s="36"/>
      <c r="W236" s="36"/>
      <c r="X236" s="36"/>
      <c r="Y236" s="93">
        <f>SUM(O236:P236)</f>
        <v>0</v>
      </c>
      <c r="Z236" s="93" t="str">
        <f>IF(OR(AND(Y236&gt;0,Y236&lt;=30),AND(O236&gt;0,O236&lt;=5),AND(P236&gt;0,P236&lt;=5)),"Yes","No")</f>
        <v>No</v>
      </c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</row>
    <row r="237" spans="1:39" x14ac:dyDescent="0.25">
      <c r="A237" s="20">
        <v>43354</v>
      </c>
      <c r="B237" s="77">
        <v>43381</v>
      </c>
      <c r="C237" s="16" t="s">
        <v>1574</v>
      </c>
      <c r="D237" s="34" t="s">
        <v>1562</v>
      </c>
      <c r="E237" s="34" t="s">
        <v>1563</v>
      </c>
      <c r="F237" s="36"/>
      <c r="G237" s="36"/>
      <c r="H237" s="36"/>
      <c r="I237" s="36"/>
      <c r="J237" s="36"/>
      <c r="K237" s="36">
        <v>1.3443884368070569</v>
      </c>
      <c r="L237" s="36"/>
      <c r="M237" s="36"/>
      <c r="N237" s="36"/>
      <c r="O237" s="36"/>
      <c r="P237" s="36"/>
      <c r="Q237" s="36"/>
      <c r="R237" s="36"/>
      <c r="S237" s="36"/>
      <c r="T237" s="36">
        <v>1</v>
      </c>
      <c r="U237" s="36"/>
      <c r="V237" s="36"/>
      <c r="W237" s="36"/>
      <c r="X237" s="36"/>
      <c r="Y237" s="93">
        <f>SUM(O237:P237)</f>
        <v>0</v>
      </c>
      <c r="Z237" s="93" t="str">
        <f>IF(OR(AND(Y237&gt;0,Y237&lt;=30),AND(O237&gt;0,O237&lt;=5),AND(P237&gt;0,P237&lt;=5)),"Yes","No")</f>
        <v>No</v>
      </c>
    </row>
    <row r="238" spans="1:39" s="24" customFormat="1" x14ac:dyDescent="0.25">
      <c r="A238" s="20">
        <v>43301</v>
      </c>
      <c r="B238" s="77">
        <v>43381</v>
      </c>
      <c r="C238" s="16" t="s">
        <v>1708</v>
      </c>
      <c r="D238" s="34" t="s">
        <v>458</v>
      </c>
      <c r="E238" s="34" t="s">
        <v>459</v>
      </c>
      <c r="F238" s="36"/>
      <c r="G238" s="36"/>
      <c r="H238" s="36"/>
      <c r="I238" s="36"/>
      <c r="J238" s="36"/>
      <c r="K238" s="36">
        <v>3.1664783486216974</v>
      </c>
      <c r="L238" s="36"/>
      <c r="M238" s="36"/>
      <c r="N238" s="36"/>
      <c r="O238" s="36"/>
      <c r="P238" s="36"/>
      <c r="Q238" s="36"/>
      <c r="R238" s="36"/>
      <c r="S238" s="36"/>
      <c r="T238" s="36">
        <v>2</v>
      </c>
      <c r="U238" s="36"/>
      <c r="V238" s="36"/>
      <c r="W238" s="36"/>
      <c r="X238" s="36"/>
      <c r="Y238" s="93">
        <f>SUM(O238:P238)</f>
        <v>0</v>
      </c>
      <c r="Z238" s="93" t="str">
        <f>IF(OR(AND(Y238&gt;0,Y238&lt;=30),AND(O238&gt;0,O238&lt;=5),AND(P238&gt;0,P238&lt;=5)),"Yes","No")</f>
        <v>No</v>
      </c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</row>
    <row r="239" spans="1:39" s="24" customFormat="1" x14ac:dyDescent="0.25">
      <c r="A239" s="20">
        <v>43308</v>
      </c>
      <c r="B239" s="77">
        <v>43382</v>
      </c>
      <c r="C239" s="16" t="s">
        <v>1695</v>
      </c>
      <c r="D239" s="34" t="s">
        <v>498</v>
      </c>
      <c r="E239" s="34" t="s">
        <v>499</v>
      </c>
      <c r="F239" s="36"/>
      <c r="G239" s="36"/>
      <c r="H239" s="36"/>
      <c r="I239" s="36"/>
      <c r="J239" s="36"/>
      <c r="K239" s="36">
        <v>3.2292619710512653</v>
      </c>
      <c r="L239" s="36"/>
      <c r="M239" s="36"/>
      <c r="N239" s="36"/>
      <c r="O239" s="36"/>
      <c r="P239" s="36"/>
      <c r="Q239" s="36"/>
      <c r="R239" s="36"/>
      <c r="S239" s="36"/>
      <c r="T239" s="36">
        <v>2</v>
      </c>
      <c r="U239" s="36"/>
      <c r="V239" s="36"/>
      <c r="W239" s="36"/>
      <c r="X239" s="36"/>
      <c r="Y239" s="93">
        <f>SUM(O239:P239)</f>
        <v>0</v>
      </c>
      <c r="Z239" s="93" t="str">
        <f>IF(OR(AND(Y239&gt;0,Y239&lt;=30),AND(O239&gt;0,O239&lt;=5),AND(P239&gt;0,P239&lt;=5)),"Yes","No")</f>
        <v>No</v>
      </c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</row>
    <row r="240" spans="1:39" s="24" customFormat="1" x14ac:dyDescent="0.25">
      <c r="A240" s="20">
        <v>43313</v>
      </c>
      <c r="B240" s="77">
        <v>43383</v>
      </c>
      <c r="C240" s="16" t="s">
        <v>1702</v>
      </c>
      <c r="D240" s="34" t="s">
        <v>536</v>
      </c>
      <c r="E240" s="34" t="s">
        <v>537</v>
      </c>
      <c r="F240" s="36"/>
      <c r="G240" s="36"/>
      <c r="H240" s="36"/>
      <c r="I240" s="36"/>
      <c r="J240" s="36"/>
      <c r="K240" s="36">
        <v>3.0969614101634511</v>
      </c>
      <c r="L240" s="36"/>
      <c r="M240" s="36"/>
      <c r="N240" s="36"/>
      <c r="O240" s="36"/>
      <c r="P240" s="36"/>
      <c r="Q240" s="36"/>
      <c r="R240" s="36"/>
      <c r="S240" s="36"/>
      <c r="T240" s="36">
        <v>2</v>
      </c>
      <c r="U240" s="36"/>
      <c r="V240" s="36"/>
      <c r="W240" s="36"/>
      <c r="X240" s="36"/>
      <c r="Y240" s="23">
        <f>SUM(O240:P240)</f>
        <v>0</v>
      </c>
      <c r="Z240" s="23" t="str">
        <f>IF(OR(AND(Y240&gt;0,Y240&lt;=30),AND(O240&gt;0,O240&lt;=5),AND(P240&gt;0,P240&lt;=5)),"Yes","No")</f>
        <v>No</v>
      </c>
    </row>
    <row r="241" spans="1:39" s="24" customFormat="1" x14ac:dyDescent="0.25">
      <c r="A241" s="20">
        <v>43353</v>
      </c>
      <c r="B241" s="77">
        <v>43381</v>
      </c>
      <c r="C241" s="16" t="s">
        <v>1648</v>
      </c>
      <c r="D241" s="34" t="s">
        <v>1331</v>
      </c>
      <c r="E241" s="34" t="s">
        <v>1332</v>
      </c>
      <c r="F241" s="36"/>
      <c r="G241" s="36"/>
      <c r="H241" s="36"/>
      <c r="I241" s="36"/>
      <c r="J241" s="36"/>
      <c r="K241" s="36">
        <v>2.5040656366111813</v>
      </c>
      <c r="L241" s="36"/>
      <c r="M241" s="36"/>
      <c r="N241" s="36"/>
      <c r="O241" s="36"/>
      <c r="P241" s="36"/>
      <c r="Q241" s="36"/>
      <c r="R241" s="36"/>
      <c r="S241" s="36"/>
      <c r="T241" s="36">
        <v>2</v>
      </c>
      <c r="U241" s="36"/>
      <c r="V241" s="36"/>
      <c r="W241" s="36"/>
      <c r="X241" s="36"/>
      <c r="Y241" s="93">
        <f>SUM(O241:P241)</f>
        <v>0</v>
      </c>
      <c r="Z241" s="93" t="str">
        <f>IF(OR(AND(Y241&gt;0,Y241&lt;=30),AND(O241&gt;0,O241&lt;=5),AND(P241&gt;0,P241&lt;=5)),"Yes","No")</f>
        <v>No</v>
      </c>
    </row>
    <row r="242" spans="1:39" s="24" customFormat="1" x14ac:dyDescent="0.25">
      <c r="A242" s="20">
        <v>43353</v>
      </c>
      <c r="B242" s="77">
        <v>43381</v>
      </c>
      <c r="C242" s="16" t="s">
        <v>1746</v>
      </c>
      <c r="D242" s="34" t="s">
        <v>1333</v>
      </c>
      <c r="E242" s="34" t="s">
        <v>412</v>
      </c>
      <c r="F242" s="36"/>
      <c r="G242" s="36"/>
      <c r="H242" s="36"/>
      <c r="I242" s="36"/>
      <c r="J242" s="36"/>
      <c r="K242" s="36">
        <v>3.2245304516797617</v>
      </c>
      <c r="L242" s="36"/>
      <c r="M242" s="36"/>
      <c r="N242" s="36"/>
      <c r="O242" s="36"/>
      <c r="P242" s="36"/>
      <c r="Q242" s="36"/>
      <c r="R242" s="36"/>
      <c r="S242" s="36"/>
      <c r="T242" s="36">
        <v>2</v>
      </c>
      <c r="U242" s="36"/>
      <c r="V242" s="36"/>
      <c r="W242" s="36"/>
      <c r="X242" s="36"/>
      <c r="Y242" s="93">
        <f>SUM(O242:P242)</f>
        <v>0</v>
      </c>
      <c r="Z242" s="93" t="str">
        <f>IF(OR(AND(Y242&gt;0,Y242&lt;=30),AND(O242&gt;0,O242&lt;=5),AND(P242&gt;0,P242&lt;=5)),"Yes","No")</f>
        <v>No</v>
      </c>
    </row>
    <row r="243" spans="1:39" x14ac:dyDescent="0.25">
      <c r="A243" s="20">
        <v>43353</v>
      </c>
      <c r="B243" s="77">
        <v>43385</v>
      </c>
      <c r="C243" s="16" t="s">
        <v>1645</v>
      </c>
      <c r="D243" s="34" t="s">
        <v>1334</v>
      </c>
      <c r="E243" s="34" t="s">
        <v>492</v>
      </c>
      <c r="F243" s="36"/>
      <c r="G243" s="36"/>
      <c r="H243" s="36"/>
      <c r="I243" s="36"/>
      <c r="J243" s="36"/>
      <c r="K243" s="36">
        <v>2.3510191830944658</v>
      </c>
      <c r="L243" s="36"/>
      <c r="M243" s="36"/>
      <c r="N243" s="36"/>
      <c r="O243" s="36"/>
      <c r="P243" s="36"/>
      <c r="Q243" s="36"/>
      <c r="R243" s="36"/>
      <c r="S243" s="36"/>
      <c r="T243" s="36">
        <v>2</v>
      </c>
      <c r="U243" s="36"/>
      <c r="V243" s="36"/>
      <c r="W243" s="36"/>
      <c r="X243" s="36"/>
      <c r="Y243" s="79">
        <f>SUM(O243:P243)</f>
        <v>0</v>
      </c>
      <c r="Z243" s="79" t="str">
        <f>IF(OR(AND(Y243&gt;0,Y243&lt;=30),AND(O243&gt;0,O243&lt;=5),AND(P243&gt;0,P243&lt;=5)),"Yes","No")</f>
        <v>No</v>
      </c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</row>
    <row r="244" spans="1:39" s="24" customFormat="1" x14ac:dyDescent="0.25">
      <c r="A244" s="20">
        <v>43354</v>
      </c>
      <c r="B244" s="77">
        <v>43381</v>
      </c>
      <c r="C244" s="16" t="s">
        <v>1624</v>
      </c>
      <c r="D244" s="34" t="s">
        <v>1560</v>
      </c>
      <c r="E244" s="34" t="s">
        <v>1561</v>
      </c>
      <c r="F244" s="36"/>
      <c r="G244" s="36"/>
      <c r="H244" s="36"/>
      <c r="I244" s="36"/>
      <c r="J244" s="36"/>
      <c r="K244" s="36">
        <v>1.9544814634595995</v>
      </c>
      <c r="L244" s="36"/>
      <c r="M244" s="36"/>
      <c r="N244" s="36"/>
      <c r="O244" s="36"/>
      <c r="P244" s="36"/>
      <c r="Q244" s="36"/>
      <c r="R244" s="36"/>
      <c r="S244" s="36"/>
      <c r="T244" s="36">
        <v>2</v>
      </c>
      <c r="U244" s="36"/>
      <c r="V244" s="36"/>
      <c r="W244" s="36"/>
      <c r="X244" s="36"/>
      <c r="Y244" s="93">
        <f>SUM(O244:P244)</f>
        <v>0</v>
      </c>
      <c r="Z244" s="93" t="str">
        <f>IF(OR(AND(Y244&gt;0,Y244&lt;=30),AND(O244&gt;0,O244&lt;=5),AND(P244&gt;0,P244&lt;=5)),"Yes","No")</f>
        <v>No</v>
      </c>
    </row>
    <row r="245" spans="1:39" x14ac:dyDescent="0.25">
      <c r="A245" s="20">
        <v>43354</v>
      </c>
      <c r="B245" s="77">
        <v>43381</v>
      </c>
      <c r="C245" s="16" t="s">
        <v>1712</v>
      </c>
      <c r="D245" s="34" t="s">
        <v>1562</v>
      </c>
      <c r="E245" s="34" t="s">
        <v>1563</v>
      </c>
      <c r="F245" s="36"/>
      <c r="G245" s="36"/>
      <c r="H245" s="36"/>
      <c r="I245" s="36"/>
      <c r="J245" s="36"/>
      <c r="K245" s="36">
        <v>3.2292619710512653</v>
      </c>
      <c r="L245" s="36"/>
      <c r="M245" s="36"/>
      <c r="N245" s="36"/>
      <c r="O245" s="36"/>
      <c r="P245" s="36"/>
      <c r="Q245" s="36"/>
      <c r="R245" s="36"/>
      <c r="S245" s="36"/>
      <c r="T245" s="36">
        <v>2</v>
      </c>
      <c r="U245" s="36"/>
      <c r="V245" s="36"/>
      <c r="W245" s="36"/>
      <c r="X245" s="36"/>
      <c r="Y245" s="93">
        <f>SUM(O245:P245)</f>
        <v>0</v>
      </c>
      <c r="Z245" s="93" t="str">
        <f>IF(OR(AND(Y245&gt;0,Y245&lt;=30),AND(O245&gt;0,O245&lt;=5),AND(P245&gt;0,P245&lt;=5)),"Yes","No")</f>
        <v>No</v>
      </c>
    </row>
    <row r="246" spans="1:39" s="24" customFormat="1" x14ac:dyDescent="0.25">
      <c r="A246" s="20">
        <v>43306</v>
      </c>
      <c r="B246" s="77">
        <v>43383</v>
      </c>
      <c r="C246" s="16" t="s">
        <v>1648</v>
      </c>
      <c r="D246" s="34" t="s">
        <v>470</v>
      </c>
      <c r="E246" s="34" t="s">
        <v>25</v>
      </c>
      <c r="F246" s="36"/>
      <c r="G246" s="36"/>
      <c r="H246" s="36"/>
      <c r="I246" s="36"/>
      <c r="J246" s="36"/>
      <c r="K246" s="36">
        <v>3.756098454916772</v>
      </c>
      <c r="L246" s="36"/>
      <c r="M246" s="36"/>
      <c r="N246" s="36"/>
      <c r="O246" s="36"/>
      <c r="P246" s="36"/>
      <c r="Q246" s="36"/>
      <c r="R246" s="36"/>
      <c r="S246" s="36"/>
      <c r="T246" s="36">
        <v>3</v>
      </c>
      <c r="U246" s="36"/>
      <c r="V246" s="36"/>
      <c r="W246" s="36"/>
      <c r="X246" s="36"/>
      <c r="Y246" s="23">
        <f>SUM(O246:P246)</f>
        <v>0</v>
      </c>
      <c r="Z246" s="23" t="str">
        <f>IF(OR(AND(Y246&gt;0,Y246&lt;=30),AND(O246&gt;0,O246&lt;=5),AND(P246&gt;0,P246&lt;=5)),"Yes","No")</f>
        <v>No</v>
      </c>
    </row>
    <row r="247" spans="1:39" s="24" customFormat="1" x14ac:dyDescent="0.25">
      <c r="A247" s="20">
        <v>43353</v>
      </c>
      <c r="B247" s="77">
        <v>43381</v>
      </c>
      <c r="C247" s="16" t="s">
        <v>1672</v>
      </c>
      <c r="D247" s="34" t="s">
        <v>1327</v>
      </c>
      <c r="E247" s="34" t="s">
        <v>1328</v>
      </c>
      <c r="F247" s="36"/>
      <c r="G247" s="36"/>
      <c r="H247" s="36"/>
      <c r="I247" s="36"/>
      <c r="J247" s="36"/>
      <c r="K247" s="36">
        <v>4.462277721113697</v>
      </c>
      <c r="L247" s="36"/>
      <c r="M247" s="36"/>
      <c r="N247" s="36"/>
      <c r="O247" s="36"/>
      <c r="P247" s="36"/>
      <c r="Q247" s="36"/>
      <c r="R247" s="36"/>
      <c r="S247" s="36"/>
      <c r="T247" s="36">
        <v>3</v>
      </c>
      <c r="U247" s="36"/>
      <c r="V247" s="36"/>
      <c r="W247" s="36"/>
      <c r="X247" s="36"/>
      <c r="Y247" s="93">
        <f>SUM(O247:P247)</f>
        <v>0</v>
      </c>
      <c r="Z247" s="93" t="str">
        <f>IF(OR(AND(Y247&gt;0,Y247&lt;=30),AND(O247&gt;0,O247&lt;=5),AND(P247&gt;0,P247&lt;=5)),"Yes","No")</f>
        <v>No</v>
      </c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</row>
    <row r="248" spans="1:39" s="24" customFormat="1" x14ac:dyDescent="0.25">
      <c r="A248" s="20">
        <v>43292</v>
      </c>
      <c r="B248" s="77">
        <v>43385</v>
      </c>
      <c r="C248" s="16" t="s">
        <v>1643</v>
      </c>
      <c r="D248" s="34" t="s">
        <v>422</v>
      </c>
      <c r="E248" s="34" t="s">
        <v>38</v>
      </c>
      <c r="F248" s="36"/>
      <c r="G248" s="36"/>
      <c r="H248" s="36"/>
      <c r="I248" s="36"/>
      <c r="J248" s="36"/>
      <c r="K248" s="36">
        <v>4.1069588144651989</v>
      </c>
      <c r="L248" s="36"/>
      <c r="M248" s="36"/>
      <c r="N248" s="36"/>
      <c r="O248" s="36"/>
      <c r="P248" s="36"/>
      <c r="Q248" s="36"/>
      <c r="R248" s="36"/>
      <c r="S248" s="36"/>
      <c r="T248" s="36">
        <v>4</v>
      </c>
      <c r="U248" s="36"/>
      <c r="V248" s="36"/>
      <c r="W248" s="36"/>
      <c r="X248" s="36"/>
      <c r="Y248" s="93">
        <f>SUM(O248:P248)</f>
        <v>0</v>
      </c>
      <c r="Z248" s="93" t="str">
        <f>IF(OR(AND(Y248&gt;0,Y248&lt;=30),AND(O248&gt;0,O248&lt;=5),AND(P248&gt;0,P248&lt;=5)),"Yes","No")</f>
        <v>No</v>
      </c>
    </row>
    <row r="249" spans="1:39" x14ac:dyDescent="0.25">
      <c r="A249" s="20">
        <v>43350</v>
      </c>
      <c r="B249" s="77">
        <v>43381</v>
      </c>
      <c r="C249" s="16" t="s">
        <v>1651</v>
      </c>
      <c r="D249" s="34" t="s">
        <v>1307</v>
      </c>
      <c r="E249" s="34" t="s">
        <v>47</v>
      </c>
      <c r="F249" s="36"/>
      <c r="G249" s="36"/>
      <c r="H249" s="36"/>
      <c r="I249" s="36"/>
      <c r="J249" s="36"/>
      <c r="K249" s="36">
        <v>4.7988525317904687</v>
      </c>
      <c r="L249" s="36"/>
      <c r="M249" s="36"/>
      <c r="N249" s="36"/>
      <c r="O249" s="36"/>
      <c r="P249" s="36"/>
      <c r="Q249" s="36"/>
      <c r="R249" s="36"/>
      <c r="S249" s="36"/>
      <c r="T249" s="36">
        <v>4</v>
      </c>
      <c r="U249" s="36"/>
      <c r="V249" s="36"/>
      <c r="W249" s="36"/>
      <c r="X249" s="36"/>
      <c r="Y249" s="93">
        <f>SUM(O249:P249)</f>
        <v>0</v>
      </c>
      <c r="Z249" s="93" t="str">
        <f>IF(OR(AND(Y249&gt;0,Y249&lt;=30),AND(O249&gt;0,O249&lt;=5),AND(P249&gt;0,P249&lt;=5)),"Yes","No")</f>
        <v>No</v>
      </c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</row>
    <row r="250" spans="1:39" x14ac:dyDescent="0.25">
      <c r="A250" s="20">
        <v>43353</v>
      </c>
      <c r="B250" s="77">
        <v>43381</v>
      </c>
      <c r="C250" s="16" t="s">
        <v>1603</v>
      </c>
      <c r="D250" s="34" t="s">
        <v>1329</v>
      </c>
      <c r="E250" s="34" t="s">
        <v>1330</v>
      </c>
      <c r="F250" s="36"/>
      <c r="G250" s="36"/>
      <c r="H250" s="36"/>
      <c r="I250" s="36"/>
      <c r="J250" s="36"/>
      <c r="K250" s="36">
        <v>3.6716590322868599</v>
      </c>
      <c r="L250" s="36"/>
      <c r="M250" s="36"/>
      <c r="N250" s="36"/>
      <c r="O250" s="36"/>
      <c r="P250" s="36"/>
      <c r="Q250" s="36"/>
      <c r="R250" s="36"/>
      <c r="S250" s="36"/>
      <c r="T250" s="36">
        <v>4</v>
      </c>
      <c r="U250" s="36"/>
      <c r="V250" s="36"/>
      <c r="W250" s="36"/>
      <c r="X250" s="36"/>
      <c r="Y250" s="93">
        <f>SUM(O250:P250)</f>
        <v>0</v>
      </c>
      <c r="Z250" s="93" t="str">
        <f>IF(OR(AND(Y250&gt;0,Y250&lt;=30),AND(O250&gt;0,O250&lt;=5),AND(P250&gt;0,P250&lt;=5)),"Yes","No")</f>
        <v>No</v>
      </c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</row>
    <row r="251" spans="1:39" x14ac:dyDescent="0.25">
      <c r="A251" s="20">
        <v>43308</v>
      </c>
      <c r="B251" s="77">
        <v>43384</v>
      </c>
      <c r="C251" s="16" t="s">
        <v>1627</v>
      </c>
      <c r="D251" s="34" t="s">
        <v>501</v>
      </c>
      <c r="E251" s="34" t="s">
        <v>502</v>
      </c>
      <c r="F251" s="36"/>
      <c r="G251" s="36"/>
      <c r="H251" s="36"/>
      <c r="I251" s="36"/>
      <c r="J251" s="36"/>
      <c r="K251" s="36">
        <v>5.3825582388711632</v>
      </c>
      <c r="L251" s="36"/>
      <c r="M251" s="36"/>
      <c r="N251" s="36"/>
      <c r="O251" s="36"/>
      <c r="P251" s="36"/>
      <c r="Q251" s="36"/>
      <c r="R251" s="36"/>
      <c r="S251" s="36"/>
      <c r="T251" s="36">
        <v>5</v>
      </c>
      <c r="U251" s="36"/>
      <c r="V251" s="36"/>
      <c r="W251" s="36"/>
      <c r="X251" s="36"/>
      <c r="Y251" s="23">
        <f>SUM(O251:P251)</f>
        <v>0</v>
      </c>
      <c r="Z251" s="23" t="str">
        <f>IF(OR(AND(Y251&gt;0,Y251&lt;=30),AND(O251&gt;0,O251&lt;=5),AND(P251&gt;0,P251&lt;=5)),"Yes","No")</f>
        <v>No</v>
      </c>
    </row>
    <row r="252" spans="1:39" x14ac:dyDescent="0.25">
      <c r="A252" s="20">
        <v>43311</v>
      </c>
      <c r="B252" s="77">
        <v>43382</v>
      </c>
      <c r="C252" s="16" t="s">
        <v>1607</v>
      </c>
      <c r="D252" s="34" t="s">
        <v>526</v>
      </c>
      <c r="E252" s="34" t="s">
        <v>375</v>
      </c>
      <c r="F252" s="36"/>
      <c r="G252" s="36"/>
      <c r="H252" s="36"/>
      <c r="I252" s="36"/>
      <c r="J252" s="36"/>
      <c r="K252" s="36">
        <v>6.8406851221085985</v>
      </c>
      <c r="L252" s="36"/>
      <c r="M252" s="36"/>
      <c r="N252" s="36"/>
      <c r="O252" s="36"/>
      <c r="P252" s="36"/>
      <c r="Q252" s="36"/>
      <c r="R252" s="36"/>
      <c r="S252" s="36"/>
      <c r="T252" s="36">
        <v>7</v>
      </c>
      <c r="U252" s="36"/>
      <c r="V252" s="36"/>
      <c r="W252" s="36"/>
      <c r="X252" s="36"/>
      <c r="Y252" s="93">
        <f>SUM(O252:P252)</f>
        <v>0</v>
      </c>
      <c r="Z252" s="93" t="str">
        <f>IF(OR(AND(Y252&gt;0,Y252&lt;=30),AND(O252&gt;0,O252&lt;=5),AND(P252&gt;0,P252&lt;=5)),"Yes","No")</f>
        <v>No</v>
      </c>
    </row>
    <row r="253" spans="1:39" x14ac:dyDescent="0.25">
      <c r="A253" s="20">
        <v>43350</v>
      </c>
      <c r="B253" s="77">
        <v>43381</v>
      </c>
      <c r="C253" s="16" t="s">
        <v>1728</v>
      </c>
      <c r="D253" s="34" t="s">
        <v>1306</v>
      </c>
      <c r="E253" s="34" t="s">
        <v>417</v>
      </c>
      <c r="F253" s="36"/>
      <c r="G253" s="36"/>
      <c r="H253" s="36"/>
      <c r="I253" s="36"/>
      <c r="J253" s="36"/>
      <c r="K253" s="36">
        <v>11.748908543986518</v>
      </c>
      <c r="L253" s="36"/>
      <c r="M253" s="36"/>
      <c r="N253" s="36"/>
      <c r="O253" s="36"/>
      <c r="P253" s="36"/>
      <c r="Q253" s="36"/>
      <c r="R253" s="36"/>
      <c r="S253" s="36"/>
      <c r="T253" s="36">
        <v>7</v>
      </c>
      <c r="U253" s="36"/>
      <c r="V253" s="36"/>
      <c r="W253" s="36"/>
      <c r="X253" s="36"/>
      <c r="Y253" s="93">
        <f>SUM(O253:P253)</f>
        <v>0</v>
      </c>
      <c r="Z253" s="93" t="str">
        <f>IF(OR(AND(Y253&gt;0,Y253&lt;=30),AND(O253&gt;0,O253&lt;=5),AND(P253&gt;0,P253&lt;=5)),"Yes","No")</f>
        <v>No</v>
      </c>
    </row>
    <row r="254" spans="1:39" x14ac:dyDescent="0.25">
      <c r="A254" s="20">
        <v>43308</v>
      </c>
      <c r="B254" s="77">
        <v>43382</v>
      </c>
      <c r="C254" s="16" t="s">
        <v>1695</v>
      </c>
      <c r="D254" s="34" t="s">
        <v>500</v>
      </c>
      <c r="E254" s="34" t="s">
        <v>413</v>
      </c>
      <c r="F254" s="36"/>
      <c r="G254" s="36"/>
      <c r="H254" s="36"/>
      <c r="I254" s="36"/>
      <c r="J254" s="36"/>
      <c r="K254" s="36">
        <v>12.917047884205061</v>
      </c>
      <c r="L254" s="36"/>
      <c r="M254" s="36"/>
      <c r="N254" s="36"/>
      <c r="O254" s="36"/>
      <c r="P254" s="36"/>
      <c r="Q254" s="36"/>
      <c r="R254" s="36"/>
      <c r="S254" s="36"/>
      <c r="T254" s="36">
        <v>8</v>
      </c>
      <c r="U254" s="36"/>
      <c r="V254" s="36"/>
      <c r="W254" s="36"/>
      <c r="X254" s="36"/>
      <c r="Y254" s="93">
        <f>SUM(O254:P254)</f>
        <v>0</v>
      </c>
      <c r="Z254" s="93" t="str">
        <f>IF(OR(AND(Y254&gt;0,Y254&lt;=30),AND(O254&gt;0,O254&lt;=5),AND(P254&gt;0,P254&lt;=5)),"Yes","No")</f>
        <v>No</v>
      </c>
    </row>
    <row r="255" spans="1:39" x14ac:dyDescent="0.25">
      <c r="A255" s="20">
        <v>43278</v>
      </c>
      <c r="B255" s="77">
        <v>43381</v>
      </c>
      <c r="C255" s="16" t="s">
        <v>1702</v>
      </c>
      <c r="D255" s="34" t="s">
        <v>346</v>
      </c>
      <c r="E255" s="34" t="s">
        <v>347</v>
      </c>
      <c r="F255" s="36"/>
      <c r="G255" s="36"/>
      <c r="H255" s="36"/>
      <c r="I255" s="36"/>
      <c r="J255" s="36"/>
      <c r="K255" s="36">
        <v>16.976145560412355</v>
      </c>
      <c r="L255" s="36"/>
      <c r="M255" s="36"/>
      <c r="N255" s="36"/>
      <c r="O255" s="36"/>
      <c r="P255" s="36"/>
      <c r="Q255" s="36"/>
      <c r="R255" s="36"/>
      <c r="S255" s="36"/>
      <c r="T255" s="36">
        <v>15</v>
      </c>
      <c r="U255" s="36"/>
      <c r="V255" s="36"/>
      <c r="W255" s="36"/>
      <c r="X255" s="36"/>
      <c r="Y255" s="93">
        <f>SUM(O255:P255)</f>
        <v>0</v>
      </c>
      <c r="Z255" s="93" t="str">
        <f>IF(OR(AND(Y255&gt;0,Y255&lt;=30),AND(O255&gt;0,O255&lt;=5),AND(P255&gt;0,P255&lt;=5)),"Yes","No")</f>
        <v>No</v>
      </c>
    </row>
    <row r="256" spans="1:39" s="24" customFormat="1" x14ac:dyDescent="0.25">
      <c r="A256" s="20">
        <v>43278</v>
      </c>
      <c r="B256" s="77">
        <v>43381</v>
      </c>
      <c r="C256" s="16" t="s">
        <v>1648</v>
      </c>
      <c r="D256" s="34" t="s">
        <v>346</v>
      </c>
      <c r="E256" s="34" t="s">
        <v>347</v>
      </c>
      <c r="F256" s="36"/>
      <c r="G256" s="36"/>
      <c r="H256" s="36"/>
      <c r="I256" s="36"/>
      <c r="J256" s="36"/>
      <c r="K256" s="36">
        <v>18.958834158586694</v>
      </c>
      <c r="L256" s="36"/>
      <c r="M256" s="36"/>
      <c r="N256" s="36"/>
      <c r="O256" s="36"/>
      <c r="P256" s="36"/>
      <c r="Q256" s="36"/>
      <c r="R256" s="36"/>
      <c r="S256" s="36"/>
      <c r="T256" s="36">
        <v>20</v>
      </c>
      <c r="U256" s="36"/>
      <c r="V256" s="36"/>
      <c r="W256" s="36"/>
      <c r="X256" s="36"/>
      <c r="Y256" s="93">
        <f>SUM(O256:P256)</f>
        <v>0</v>
      </c>
      <c r="Z256" s="93" t="str">
        <f>IF(OR(AND(Y256&gt;0,Y256&lt;=30),AND(O256&gt;0,O256&lt;=5),AND(P256&gt;0,P256&lt;=5)),"Yes","No")</f>
        <v>No</v>
      </c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</row>
    <row r="257" spans="1:39" s="24" customFormat="1" x14ac:dyDescent="0.25">
      <c r="A257" s="20">
        <v>43283</v>
      </c>
      <c r="B257" s="77">
        <v>43381</v>
      </c>
      <c r="C257" s="16" t="s">
        <v>1730</v>
      </c>
      <c r="D257" s="34" t="s">
        <v>377</v>
      </c>
      <c r="E257" s="34" t="s">
        <v>378</v>
      </c>
      <c r="F257" s="36"/>
      <c r="G257" s="36"/>
      <c r="H257" s="36"/>
      <c r="I257" s="36"/>
      <c r="J257" s="36"/>
      <c r="K257" s="36">
        <v>28.1226952921036</v>
      </c>
      <c r="L257" s="36"/>
      <c r="M257" s="36"/>
      <c r="N257" s="36"/>
      <c r="O257" s="36"/>
      <c r="P257" s="36"/>
      <c r="Q257" s="36"/>
      <c r="R257" s="36"/>
      <c r="S257" s="36"/>
      <c r="T257" s="36">
        <v>24</v>
      </c>
      <c r="U257" s="36"/>
      <c r="V257" s="36"/>
      <c r="W257" s="36"/>
      <c r="X257" s="36"/>
      <c r="Y257" s="93">
        <f>SUM(O257:P257)</f>
        <v>0</v>
      </c>
      <c r="Z257" s="93" t="str">
        <f>IF(OR(AND(Y257&gt;0,Y257&lt;=30),AND(O257&gt;0,O257&lt;=5),AND(P257&gt;0,P257&lt;=5)),"Yes","No")</f>
        <v>No</v>
      </c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</row>
    <row r="258" spans="1:39" s="24" customFormat="1" x14ac:dyDescent="0.25">
      <c r="A258" s="20">
        <v>43306</v>
      </c>
      <c r="B258" s="77">
        <v>43384</v>
      </c>
      <c r="C258" s="16" t="s">
        <v>1743</v>
      </c>
      <c r="D258" s="34" t="s">
        <v>471</v>
      </c>
      <c r="E258" s="34" t="s">
        <v>49</v>
      </c>
      <c r="F258" s="36"/>
      <c r="G258" s="36"/>
      <c r="H258" s="36"/>
      <c r="I258" s="36"/>
      <c r="J258" s="36"/>
      <c r="K258" s="36">
        <v>28.1226952921036</v>
      </c>
      <c r="L258" s="36"/>
      <c r="M258" s="36"/>
      <c r="N258" s="36"/>
      <c r="O258" s="36"/>
      <c r="P258" s="36"/>
      <c r="Q258" s="36"/>
      <c r="R258" s="36"/>
      <c r="S258" s="36"/>
      <c r="T258" s="36">
        <v>24</v>
      </c>
      <c r="U258" s="36"/>
      <c r="V258" s="36"/>
      <c r="W258" s="36"/>
      <c r="X258" s="36"/>
      <c r="Y258" s="23">
        <f>SUM(O258:P258)</f>
        <v>0</v>
      </c>
      <c r="Z258" s="23" t="str">
        <f>IF(OR(AND(Y258&gt;0,Y258&lt;=30),AND(O258&gt;0,O258&lt;=5),AND(P258&gt;0,P258&lt;=5)),"Yes","No")</f>
        <v>No</v>
      </c>
    </row>
    <row r="259" spans="1:39" x14ac:dyDescent="0.25">
      <c r="A259" s="20">
        <v>43200</v>
      </c>
      <c r="B259" s="77">
        <v>43389</v>
      </c>
      <c r="C259" s="16" t="s">
        <v>1726</v>
      </c>
      <c r="D259" s="34" t="s">
        <v>142</v>
      </c>
      <c r="E259" s="34" t="s">
        <v>143</v>
      </c>
      <c r="F259" s="36"/>
      <c r="G259" s="36"/>
      <c r="H259" s="36"/>
      <c r="I259" s="36"/>
      <c r="J259" s="36"/>
      <c r="K259" s="36">
        <v>26.744458293638861</v>
      </c>
      <c r="L259" s="36"/>
      <c r="M259" s="36"/>
      <c r="N259" s="36"/>
      <c r="O259" s="36"/>
      <c r="P259" s="36"/>
      <c r="Q259" s="36"/>
      <c r="R259" s="36"/>
      <c r="S259" s="36"/>
      <c r="T259" s="36">
        <v>25</v>
      </c>
      <c r="U259" s="36"/>
      <c r="V259" s="36"/>
      <c r="W259" s="36"/>
      <c r="X259" s="36"/>
      <c r="Y259" s="23">
        <f>SUM(O259:P259)</f>
        <v>0</v>
      </c>
      <c r="Z259" s="23" t="str">
        <f>IF(OR(AND(Y259&gt;0,Y259&lt;=30),AND(O259&gt;0,O259&lt;=5),AND(P259&gt;0,P259&lt;=5)),"Yes","No")</f>
        <v>No</v>
      </c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</row>
    <row r="260" spans="1:39" x14ac:dyDescent="0.25">
      <c r="A260" s="20">
        <v>43265</v>
      </c>
      <c r="B260" s="77">
        <v>43388</v>
      </c>
      <c r="C260" s="16" t="s">
        <v>1624</v>
      </c>
      <c r="D260" s="34" t="s">
        <v>308</v>
      </c>
      <c r="E260" s="34" t="s">
        <v>253</v>
      </c>
      <c r="F260" s="36"/>
      <c r="G260" s="36"/>
      <c r="H260" s="36"/>
      <c r="I260" s="36"/>
      <c r="J260" s="36"/>
      <c r="K260" s="36">
        <v>16.244124919186451</v>
      </c>
      <c r="L260" s="36"/>
      <c r="M260" s="36"/>
      <c r="N260" s="36"/>
      <c r="O260" s="36"/>
      <c r="P260" s="36"/>
      <c r="Q260" s="36"/>
      <c r="R260" s="36"/>
      <c r="S260" s="36"/>
      <c r="T260" s="36">
        <v>25</v>
      </c>
      <c r="U260" s="36"/>
      <c r="V260" s="36"/>
      <c r="W260" s="36"/>
      <c r="X260" s="36"/>
      <c r="Y260" s="93">
        <f>SUM(O260:P260)</f>
        <v>0</v>
      </c>
      <c r="Z260" s="93" t="str">
        <f>IF(OR(AND(Y260&gt;0,Y260&lt;=30),AND(O260&gt;0,O260&lt;=5),AND(P260&gt;0,P260&lt;=5)),"Yes","No")</f>
        <v>No</v>
      </c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</row>
    <row r="261" spans="1:39" s="24" customFormat="1" x14ac:dyDescent="0.25">
      <c r="A261" s="20">
        <v>43293</v>
      </c>
      <c r="B261" s="77">
        <v>43423</v>
      </c>
      <c r="C261" s="16" t="s">
        <v>1672</v>
      </c>
      <c r="D261" s="34" t="s">
        <v>429</v>
      </c>
      <c r="E261" s="34" t="s">
        <v>414</v>
      </c>
      <c r="F261" s="36"/>
      <c r="G261" s="36"/>
      <c r="H261" s="36"/>
      <c r="I261" s="36"/>
      <c r="J261" s="36"/>
      <c r="K261" s="36">
        <v>25.495610151833318</v>
      </c>
      <c r="L261" s="36"/>
      <c r="M261" s="36"/>
      <c r="N261" s="36"/>
      <c r="O261" s="36"/>
      <c r="P261" s="36"/>
      <c r="Q261" s="36"/>
      <c r="R261" s="36"/>
      <c r="S261" s="36"/>
      <c r="T261" s="36">
        <v>25</v>
      </c>
      <c r="U261" s="36"/>
      <c r="V261" s="36"/>
      <c r="W261" s="36"/>
      <c r="X261" s="36"/>
      <c r="Y261" s="79">
        <f>SUM(O261:P261)</f>
        <v>0</v>
      </c>
      <c r="Z261" s="79" t="str">
        <f>IF(OR(AND(Y261&gt;0,Y261&lt;=30),AND(O261&gt;0,O261&lt;=5),AND(P261&gt;0,P261&lt;=5)),"Yes","No")</f>
        <v>No</v>
      </c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</row>
    <row r="262" spans="1:39" s="24" customFormat="1" x14ac:dyDescent="0.25">
      <c r="A262" s="20">
        <v>43292</v>
      </c>
      <c r="B262" s="77">
        <v>43385</v>
      </c>
      <c r="C262" s="16" t="s">
        <v>1739</v>
      </c>
      <c r="D262" s="34" t="s">
        <v>422</v>
      </c>
      <c r="E262" s="34" t="s">
        <v>38</v>
      </c>
      <c r="F262" s="36"/>
      <c r="G262" s="36"/>
      <c r="H262" s="36"/>
      <c r="I262" s="36"/>
      <c r="J262" s="36"/>
      <c r="K262" s="36">
        <v>35.907864473370047</v>
      </c>
      <c r="L262" s="36"/>
      <c r="M262" s="36"/>
      <c r="N262" s="36"/>
      <c r="O262" s="36"/>
      <c r="P262" s="36"/>
      <c r="Q262" s="36"/>
      <c r="R262" s="36"/>
      <c r="S262" s="36"/>
      <c r="T262" s="36">
        <v>28</v>
      </c>
      <c r="U262" s="36"/>
      <c r="V262" s="36"/>
      <c r="W262" s="36"/>
      <c r="X262" s="36"/>
      <c r="Y262" s="23">
        <f>SUM(O262:P262)</f>
        <v>0</v>
      </c>
      <c r="Z262" s="23" t="str">
        <f>IF(OR(AND(Y262&gt;0,Y262&lt;=30),AND(O262&gt;0,O262&lt;=5),AND(P262&gt;0,P262&lt;=5)),"Yes","No")</f>
        <v>No</v>
      </c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</row>
    <row r="263" spans="1:39" s="24" customFormat="1" x14ac:dyDescent="0.25">
      <c r="A263" s="20">
        <v>43297</v>
      </c>
      <c r="B263" s="77">
        <v>43381</v>
      </c>
      <c r="C263" s="16" t="s">
        <v>1671</v>
      </c>
      <c r="D263" s="34" t="s">
        <v>435</v>
      </c>
      <c r="E263" s="34" t="s">
        <v>436</v>
      </c>
      <c r="F263" s="36"/>
      <c r="G263" s="36"/>
      <c r="H263" s="36"/>
      <c r="I263" s="36"/>
      <c r="J263" s="36"/>
      <c r="K263" s="36">
        <v>32.25167386979772</v>
      </c>
      <c r="L263" s="36"/>
      <c r="M263" s="36"/>
      <c r="N263" s="36"/>
      <c r="O263" s="36"/>
      <c r="P263" s="36"/>
      <c r="Q263" s="36"/>
      <c r="R263" s="36"/>
      <c r="S263" s="36"/>
      <c r="T263" s="36">
        <v>30</v>
      </c>
      <c r="U263" s="36"/>
      <c r="V263" s="36"/>
      <c r="W263" s="36"/>
      <c r="X263" s="36"/>
      <c r="Y263" s="23">
        <f>SUM(O263:P263)</f>
        <v>0</v>
      </c>
      <c r="Z263" s="23" t="str">
        <f>IF(OR(AND(Y263&gt;0,Y263&lt;=30),AND(O263&gt;0,O263&lt;=5),AND(P263&gt;0,P263&lt;=5)),"Yes","No")</f>
        <v>No</v>
      </c>
    </row>
    <row r="264" spans="1:39" s="24" customFormat="1" x14ac:dyDescent="0.25">
      <c r="A264" s="20">
        <v>43297</v>
      </c>
      <c r="B264" s="77">
        <v>43383</v>
      </c>
      <c r="C264" s="16" t="s">
        <v>1639</v>
      </c>
      <c r="D264" s="34" t="s">
        <v>437</v>
      </c>
      <c r="E264" s="34" t="s">
        <v>438</v>
      </c>
      <c r="F264" s="36"/>
      <c r="G264" s="36"/>
      <c r="H264" s="36"/>
      <c r="I264" s="36"/>
      <c r="J264" s="36"/>
      <c r="K264" s="36">
        <v>20.440163684895921</v>
      </c>
      <c r="L264" s="36"/>
      <c r="M264" s="36"/>
      <c r="N264" s="36"/>
      <c r="O264" s="36"/>
      <c r="P264" s="36"/>
      <c r="Q264" s="36"/>
      <c r="R264" s="36"/>
      <c r="S264" s="36"/>
      <c r="T264" s="36">
        <v>30</v>
      </c>
      <c r="U264" s="36"/>
      <c r="V264" s="36"/>
      <c r="W264" s="36"/>
      <c r="X264" s="36"/>
      <c r="Y264" s="23">
        <f>SUM(O264:P264)</f>
        <v>0</v>
      </c>
      <c r="Z264" s="23" t="str">
        <f>IF(OR(AND(Y264&gt;0,Y264&lt;=30),AND(O264&gt;0,O264&lt;=5),AND(P264&gt;0,P264&lt;=5)),"Yes","No")</f>
        <v>No</v>
      </c>
    </row>
    <row r="265" spans="1:39" s="24" customFormat="1" x14ac:dyDescent="0.25">
      <c r="A265" s="20">
        <v>43287</v>
      </c>
      <c r="B265" s="77">
        <v>43385</v>
      </c>
      <c r="C265" s="16" t="s">
        <v>1672</v>
      </c>
      <c r="D265" s="34" t="s">
        <v>392</v>
      </c>
      <c r="E265" s="34" t="s">
        <v>388</v>
      </c>
      <c r="F265" s="36"/>
      <c r="G265" s="36"/>
      <c r="H265" s="36"/>
      <c r="I265" s="36"/>
      <c r="J265" s="36"/>
      <c r="K265" s="36">
        <v>44.312498729274907</v>
      </c>
      <c r="L265" s="36"/>
      <c r="M265" s="36"/>
      <c r="N265" s="36"/>
      <c r="O265" s="36"/>
      <c r="P265" s="36"/>
      <c r="Q265" s="36"/>
      <c r="R265" s="36"/>
      <c r="S265" s="36"/>
      <c r="T265" s="36">
        <v>40</v>
      </c>
      <c r="U265" s="36"/>
      <c r="V265" s="36"/>
      <c r="W265" s="36"/>
      <c r="X265" s="36"/>
      <c r="Y265" s="23">
        <f>SUM(O265:P265)</f>
        <v>0</v>
      </c>
      <c r="Z265" s="23" t="str">
        <f>IF(OR(AND(Y265&gt;0,Y265&lt;=30),AND(O265&gt;0,O265&lt;=5),AND(P265&gt;0,P265&lt;=5)),"Yes","No")</f>
        <v>No</v>
      </c>
    </row>
    <row r="266" spans="1:39" s="24" customFormat="1" x14ac:dyDescent="0.25">
      <c r="A266" s="20">
        <v>43292</v>
      </c>
      <c r="B266" s="77">
        <v>43388</v>
      </c>
      <c r="C266" s="16" t="s">
        <v>1672</v>
      </c>
      <c r="D266" s="34" t="s">
        <v>405</v>
      </c>
      <c r="E266" s="34" t="s">
        <v>103</v>
      </c>
      <c r="F266" s="36"/>
      <c r="G266" s="36"/>
      <c r="H266" s="36"/>
      <c r="I266" s="36"/>
      <c r="J266" s="36"/>
      <c r="K266" s="36">
        <v>53.174998475129883</v>
      </c>
      <c r="L266" s="36"/>
      <c r="M266" s="36"/>
      <c r="N266" s="36"/>
      <c r="O266" s="36"/>
      <c r="P266" s="36"/>
      <c r="Q266" s="36"/>
      <c r="R266" s="36"/>
      <c r="S266" s="36"/>
      <c r="T266" s="36">
        <v>48</v>
      </c>
      <c r="U266" s="36"/>
      <c r="V266" s="36"/>
      <c r="W266" s="36"/>
      <c r="X266" s="36"/>
      <c r="Y266" s="79">
        <f>SUM(O266:P266)</f>
        <v>0</v>
      </c>
      <c r="Z266" s="79" t="str">
        <f>IF(OR(AND(Y266&gt;0,Y266&lt;=30),AND(O266&gt;0,O266&lt;=5),AND(P266&gt;0,P266&lt;=5)),"Yes","No")</f>
        <v>No</v>
      </c>
    </row>
    <row r="267" spans="1:39" s="24" customFormat="1" x14ac:dyDescent="0.25">
      <c r="A267" s="20">
        <v>43300</v>
      </c>
      <c r="B267" s="77">
        <v>43385</v>
      </c>
      <c r="C267" s="16" t="s">
        <v>1617</v>
      </c>
      <c r="D267" s="34" t="s">
        <v>449</v>
      </c>
      <c r="E267" s="34" t="s">
        <v>321</v>
      </c>
      <c r="F267" s="36"/>
      <c r="G267" s="36"/>
      <c r="H267" s="36"/>
      <c r="I267" s="36"/>
      <c r="J267" s="36"/>
      <c r="K267" s="36">
        <v>38.275261992750487</v>
      </c>
      <c r="L267" s="36"/>
      <c r="M267" s="36"/>
      <c r="N267" s="36"/>
      <c r="O267" s="36"/>
      <c r="P267" s="36"/>
      <c r="Q267" s="36"/>
      <c r="R267" s="36"/>
      <c r="S267" s="36"/>
      <c r="T267" s="36">
        <v>50</v>
      </c>
      <c r="U267" s="36"/>
      <c r="V267" s="36"/>
      <c r="W267" s="36"/>
      <c r="X267" s="36"/>
      <c r="Y267" s="79">
        <f>SUM(O267:P267)</f>
        <v>0</v>
      </c>
      <c r="Z267" s="79" t="str">
        <f>IF(OR(AND(Y267&gt;0,Y267&lt;=30),AND(O267&gt;0,O267&lt;=5),AND(P267&gt;0,P267&lt;=5)),"Yes","No")</f>
        <v>No</v>
      </c>
    </row>
    <row r="268" spans="1:39" x14ac:dyDescent="0.25">
      <c r="A268" s="20">
        <v>43325</v>
      </c>
      <c r="B268" s="77">
        <v>43404</v>
      </c>
      <c r="C268" s="16" t="s">
        <v>1584</v>
      </c>
      <c r="D268" s="34" t="s">
        <v>772</v>
      </c>
      <c r="E268" s="34" t="s">
        <v>254</v>
      </c>
      <c r="F268" s="36"/>
      <c r="G268" s="36"/>
      <c r="H268" s="36"/>
      <c r="I268" s="36"/>
      <c r="J268" s="36"/>
      <c r="K268" s="36">
        <v>32.361408722913751</v>
      </c>
      <c r="L268" s="36"/>
      <c r="M268" s="36"/>
      <c r="N268" s="36">
        <v>27.897766140442886</v>
      </c>
      <c r="O268" s="36"/>
      <c r="P268" s="36"/>
      <c r="Q268" s="36"/>
      <c r="R268" s="36"/>
      <c r="S268" s="36"/>
      <c r="T268" s="36">
        <v>58</v>
      </c>
      <c r="U268" s="36"/>
      <c r="V268" s="36"/>
      <c r="W268" s="36">
        <v>50</v>
      </c>
      <c r="X268" s="36"/>
      <c r="Y268" s="93">
        <f>SUM(O268:P268)</f>
        <v>0</v>
      </c>
      <c r="Z268" s="93" t="str">
        <f>IF(OR(AND(Y268&gt;0,Y268&lt;=30),AND(O268&gt;0,O268&lt;=5),AND(P268&gt;0,P268&lt;=5)),"Yes","No")</f>
        <v>No</v>
      </c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</row>
    <row r="269" spans="1:39" x14ac:dyDescent="0.25">
      <c r="A269" s="20">
        <v>43250</v>
      </c>
      <c r="B269" s="77">
        <v>43439</v>
      </c>
      <c r="C269" s="16" t="s">
        <v>1712</v>
      </c>
      <c r="D269" s="34" t="s">
        <v>262</v>
      </c>
      <c r="E269" s="34" t="s">
        <v>111</v>
      </c>
      <c r="F269" s="36"/>
      <c r="G269" s="36"/>
      <c r="H269" s="36"/>
      <c r="I269" s="36"/>
      <c r="J269" s="36"/>
      <c r="K269" s="36">
        <v>69.024678462095778</v>
      </c>
      <c r="L269" s="36"/>
      <c r="M269" s="36"/>
      <c r="N269" s="36"/>
      <c r="O269" s="36"/>
      <c r="P269" s="36"/>
      <c r="Q269" s="36"/>
      <c r="R269" s="36"/>
      <c r="S269" s="36"/>
      <c r="T269" s="36">
        <v>70</v>
      </c>
      <c r="U269" s="36"/>
      <c r="V269" s="36"/>
      <c r="W269" s="36"/>
      <c r="X269" s="36"/>
      <c r="Y269" s="93">
        <f>SUM(O269:P269)</f>
        <v>0</v>
      </c>
      <c r="Z269" s="93" t="str">
        <f>IF(OR(AND(Y269&gt;0,Y269&lt;=30),AND(O269&gt;0,O269&lt;=5),AND(P269&gt;0,P269&lt;=5)),"Yes","No")</f>
        <v>No</v>
      </c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</row>
    <row r="270" spans="1:39" x14ac:dyDescent="0.25">
      <c r="A270" s="20">
        <v>43271</v>
      </c>
      <c r="B270" s="77">
        <v>43382</v>
      </c>
      <c r="C270" s="16" t="s">
        <v>1631</v>
      </c>
      <c r="D270" s="34" t="s">
        <v>327</v>
      </c>
      <c r="E270" s="34" t="s">
        <v>50</v>
      </c>
      <c r="F270" s="36"/>
      <c r="G270" s="36"/>
      <c r="H270" s="36"/>
      <c r="I270" s="36"/>
      <c r="J270" s="36"/>
      <c r="K270" s="36">
        <v>54.008018856785959</v>
      </c>
      <c r="L270" s="36"/>
      <c r="M270" s="36"/>
      <c r="N270" s="36"/>
      <c r="O270" s="36"/>
      <c r="P270" s="36"/>
      <c r="Q270" s="36"/>
      <c r="R270" s="36"/>
      <c r="S270" s="36"/>
      <c r="T270" s="36">
        <v>85</v>
      </c>
      <c r="U270" s="36"/>
      <c r="V270" s="36"/>
      <c r="W270" s="36"/>
      <c r="X270" s="36"/>
      <c r="Y270" s="93">
        <f>SUM(O270:P270)</f>
        <v>0</v>
      </c>
      <c r="Z270" s="93" t="str">
        <f>IF(OR(AND(Y270&gt;0,Y270&lt;=30),AND(O270&gt;0,O270&lt;=5),AND(P270&gt;0,P270&lt;=5)),"Yes","No")</f>
        <v>No</v>
      </c>
    </row>
    <row r="271" spans="1:39" x14ac:dyDescent="0.25">
      <c r="A271" s="20">
        <v>43287</v>
      </c>
      <c r="B271" s="77">
        <v>43413</v>
      </c>
      <c r="C271" s="16" t="s">
        <v>1754</v>
      </c>
      <c r="D271" s="34" t="s">
        <v>395</v>
      </c>
      <c r="E271" s="34" t="s">
        <v>29</v>
      </c>
      <c r="F271" s="36"/>
      <c r="G271" s="36"/>
      <c r="H271" s="36"/>
      <c r="I271" s="36"/>
      <c r="J271" s="36"/>
      <c r="K271" s="36">
        <v>105.86774593739496</v>
      </c>
      <c r="L271" s="36"/>
      <c r="M271" s="36">
        <v>105.86774593739496</v>
      </c>
      <c r="N271" s="36"/>
      <c r="O271" s="36"/>
      <c r="P271" s="36"/>
      <c r="Q271" s="36"/>
      <c r="R271" s="36"/>
      <c r="S271" s="36"/>
      <c r="T271" s="36">
        <v>100</v>
      </c>
      <c r="U271" s="36"/>
      <c r="V271" s="36">
        <v>100</v>
      </c>
      <c r="W271" s="36"/>
      <c r="X271" s="36"/>
      <c r="Y271" s="23">
        <f>SUM(O271:P271)</f>
        <v>0</v>
      </c>
      <c r="Z271" s="23" t="str">
        <f>IF(OR(AND(Y271&gt;0,Y271&lt;=30),AND(O271&gt;0,O271&lt;=5),AND(P271&gt;0,P271&lt;=5)),"Yes","No")</f>
        <v>No</v>
      </c>
    </row>
    <row r="272" spans="1:39" x14ac:dyDescent="0.25">
      <c r="A272" s="20">
        <v>43234</v>
      </c>
      <c r="B272" s="77">
        <v>43440</v>
      </c>
      <c r="C272" s="16" t="s">
        <v>1694</v>
      </c>
      <c r="D272" s="34" t="s">
        <v>165</v>
      </c>
      <c r="E272" s="34" t="s">
        <v>47</v>
      </c>
      <c r="F272" s="36"/>
      <c r="G272" s="36"/>
      <c r="H272" s="36"/>
      <c r="I272" s="36"/>
      <c r="J272" s="36"/>
      <c r="K272" s="36">
        <v>117.26888780757596</v>
      </c>
      <c r="L272" s="36"/>
      <c r="M272" s="36"/>
      <c r="N272" s="36"/>
      <c r="O272" s="36"/>
      <c r="P272" s="36"/>
      <c r="Q272" s="36"/>
      <c r="R272" s="36"/>
      <c r="S272" s="36"/>
      <c r="T272" s="36">
        <v>100</v>
      </c>
      <c r="U272" s="36"/>
      <c r="V272" s="36"/>
      <c r="W272" s="36"/>
      <c r="X272" s="36"/>
      <c r="Y272" s="23">
        <f>SUM(O272:P272)</f>
        <v>0</v>
      </c>
      <c r="Z272" s="23" t="str">
        <f>IF(OR(AND(Y272&gt;0,Y272&lt;=30),AND(O272&gt;0,O272&lt;=5),AND(P272&gt;0,P272&lt;=5)),"Yes","No")</f>
        <v>No</v>
      </c>
    </row>
    <row r="273" spans="1:39" x14ac:dyDescent="0.25">
      <c r="A273" s="20">
        <v>43223</v>
      </c>
      <c r="B273" s="77">
        <v>43482</v>
      </c>
      <c r="C273" s="16" t="s">
        <v>1577</v>
      </c>
      <c r="D273" s="34" t="s">
        <v>167</v>
      </c>
      <c r="E273" s="34" t="s">
        <v>14</v>
      </c>
      <c r="F273" s="36"/>
      <c r="G273" s="36"/>
      <c r="H273" s="36"/>
      <c r="I273" s="36"/>
      <c r="J273" s="36"/>
      <c r="K273" s="36">
        <v>178.1699114718285</v>
      </c>
      <c r="L273" s="36">
        <v>809.86323396285684</v>
      </c>
      <c r="M273" s="36">
        <v>809.86323396285684</v>
      </c>
      <c r="N273" s="36">
        <v>809.86323396285684</v>
      </c>
      <c r="O273" s="36"/>
      <c r="P273" s="36"/>
      <c r="Q273" s="36"/>
      <c r="R273" s="36"/>
      <c r="S273" s="36"/>
      <c r="T273" s="36">
        <v>110</v>
      </c>
      <c r="U273" s="36">
        <v>500</v>
      </c>
      <c r="V273" s="36">
        <v>500</v>
      </c>
      <c r="W273" s="36">
        <v>500</v>
      </c>
      <c r="X273" s="36"/>
      <c r="Y273" s="79">
        <f>SUM(O273:P273)</f>
        <v>0</v>
      </c>
      <c r="Z273" s="79" t="str">
        <f>IF(OR(AND(Y273&gt;0,Y273&lt;=30),AND(O273&gt;0,O273&lt;=5),AND(P273&gt;0,P273&lt;=5)),"Yes","No")</f>
        <v>No</v>
      </c>
    </row>
    <row r="274" spans="1:39" s="24" customFormat="1" x14ac:dyDescent="0.25">
      <c r="A274" s="20">
        <v>43298</v>
      </c>
      <c r="B274" s="77">
        <v>43382</v>
      </c>
      <c r="C274" s="16" t="s">
        <v>1680</v>
      </c>
      <c r="D274" s="34" t="s">
        <v>433</v>
      </c>
      <c r="E274" s="34" t="s">
        <v>20</v>
      </c>
      <c r="F274" s="36"/>
      <c r="G274" s="36"/>
      <c r="H274" s="36"/>
      <c r="I274" s="36"/>
      <c r="J274" s="36"/>
      <c r="K274" s="36">
        <v>249.60584499824824</v>
      </c>
      <c r="L274" s="36"/>
      <c r="M274" s="36"/>
      <c r="N274" s="36"/>
      <c r="O274" s="36"/>
      <c r="P274" s="36"/>
      <c r="Q274" s="36"/>
      <c r="R274" s="36"/>
      <c r="S274" s="36"/>
      <c r="T274" s="36">
        <v>240</v>
      </c>
      <c r="U274" s="36"/>
      <c r="V274" s="36"/>
      <c r="W274" s="36"/>
      <c r="X274" s="36"/>
      <c r="Y274" s="23">
        <f>SUM(O274:P274)</f>
        <v>0</v>
      </c>
      <c r="Z274" s="23" t="str">
        <f>IF(OR(AND(Y274&gt;0,Y274&lt;=30),AND(O274&gt;0,O274&lt;=5),AND(P274&gt;0,P274&lt;=5)),"Yes","No")</f>
        <v>No</v>
      </c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</row>
    <row r="275" spans="1:39" s="24" customFormat="1" x14ac:dyDescent="0.25">
      <c r="A275" s="20">
        <v>43185</v>
      </c>
      <c r="B275" s="77">
        <v>43447</v>
      </c>
      <c r="C275" s="16" t="s">
        <v>1595</v>
      </c>
      <c r="D275" s="34" t="s">
        <v>168</v>
      </c>
      <c r="E275" s="34" t="s">
        <v>169</v>
      </c>
      <c r="F275" s="36"/>
      <c r="G275" s="36"/>
      <c r="H275" s="36"/>
      <c r="I275" s="36"/>
      <c r="J275" s="36"/>
      <c r="K275" s="36">
        <v>155.51412285046882</v>
      </c>
      <c r="L275" s="36"/>
      <c r="M275" s="36"/>
      <c r="N275" s="36"/>
      <c r="O275" s="36"/>
      <c r="P275" s="36"/>
      <c r="Q275" s="36"/>
      <c r="R275" s="36"/>
      <c r="S275" s="36"/>
      <c r="T275" s="36">
        <v>280</v>
      </c>
      <c r="U275" s="36"/>
      <c r="V275" s="36"/>
      <c r="W275" s="36"/>
      <c r="X275" s="36"/>
      <c r="Y275" s="79">
        <f>SUM(O275:P275)</f>
        <v>0</v>
      </c>
      <c r="Z275" s="79" t="str">
        <f>IF(OR(AND(Y275&gt;0,Y275&lt;=30),AND(O275&gt;0,O275&lt;=5),AND(P275&gt;0,P275&lt;=5)),"Yes","No")</f>
        <v>No</v>
      </c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</row>
    <row r="276" spans="1:39" s="24" customFormat="1" x14ac:dyDescent="0.25">
      <c r="A276" s="20">
        <v>43235</v>
      </c>
      <c r="B276" s="77">
        <v>43417</v>
      </c>
      <c r="C276" s="16" t="s">
        <v>1674</v>
      </c>
      <c r="D276" s="34" t="s">
        <v>155</v>
      </c>
      <c r="E276" s="34" t="s">
        <v>71</v>
      </c>
      <c r="F276" s="36"/>
      <c r="G276" s="36"/>
      <c r="H276" s="36"/>
      <c r="I276" s="36"/>
      <c r="J276" s="36"/>
      <c r="K276" s="36">
        <v>322.06633445011289</v>
      </c>
      <c r="L276" s="36"/>
      <c r="M276" s="36"/>
      <c r="N276" s="36"/>
      <c r="O276" s="36"/>
      <c r="P276" s="36"/>
      <c r="Q276" s="36"/>
      <c r="R276" s="36"/>
      <c r="S276" s="36"/>
      <c r="T276" s="36">
        <v>350</v>
      </c>
      <c r="U276" s="36"/>
      <c r="V276" s="36"/>
      <c r="W276" s="36"/>
      <c r="X276" s="36"/>
      <c r="Y276" s="79">
        <f>SUM(O276:P276)</f>
        <v>0</v>
      </c>
      <c r="Z276" s="79" t="str">
        <f>IF(OR(AND(Y276&gt;0,Y276&lt;=30),AND(O276&gt;0,O276&lt;=5),AND(P276&gt;0,P276&lt;=5)),"Yes","No")</f>
        <v>No</v>
      </c>
    </row>
    <row r="277" spans="1:39" s="24" customFormat="1" x14ac:dyDescent="0.25">
      <c r="A277" s="20">
        <v>43299</v>
      </c>
      <c r="B277" s="77">
        <v>43418</v>
      </c>
      <c r="C277" s="16" t="s">
        <v>1580</v>
      </c>
      <c r="D277" s="34" t="s">
        <v>444</v>
      </c>
      <c r="E277" s="34" t="s">
        <v>106</v>
      </c>
      <c r="F277" s="36"/>
      <c r="G277" s="36"/>
      <c r="H277" s="36"/>
      <c r="I277" s="36"/>
      <c r="J277" s="36"/>
      <c r="K277" s="36">
        <v>172.85696116217272</v>
      </c>
      <c r="L277" s="36"/>
      <c r="M277" s="36"/>
      <c r="N277" s="36"/>
      <c r="O277" s="36"/>
      <c r="P277" s="36"/>
      <c r="Q277" s="36"/>
      <c r="R277" s="36"/>
      <c r="S277" s="36"/>
      <c r="T277" s="36">
        <v>360</v>
      </c>
      <c r="U277" s="36"/>
      <c r="V277" s="36"/>
      <c r="W277" s="36"/>
      <c r="X277" s="36"/>
      <c r="Y277" s="23">
        <f>SUM(O277:P277)</f>
        <v>0</v>
      </c>
      <c r="Z277" s="23" t="str">
        <f>IF(OR(AND(Y277&gt;0,Y277&lt;=30),AND(O277&gt;0,O277&lt;=5),AND(P277&gt;0,P277&lt;=5)),"Yes","No")</f>
        <v>No</v>
      </c>
    </row>
    <row r="278" spans="1:39" s="24" customFormat="1" x14ac:dyDescent="0.25">
      <c r="A278" s="20">
        <v>43157</v>
      </c>
      <c r="B278" s="77">
        <v>43461</v>
      </c>
      <c r="C278" s="16" t="s">
        <v>1625</v>
      </c>
      <c r="D278" s="34" t="s">
        <v>174</v>
      </c>
      <c r="E278" s="34" t="s">
        <v>21</v>
      </c>
      <c r="F278" s="36"/>
      <c r="G278" s="36"/>
      <c r="H278" s="36"/>
      <c r="I278" s="36"/>
      <c r="J278" s="36"/>
      <c r="K278" s="36">
        <v>252.5903418325814</v>
      </c>
      <c r="L278" s="36"/>
      <c r="M278" s="36"/>
      <c r="N278" s="36">
        <v>252.5903418325814</v>
      </c>
      <c r="O278" s="36"/>
      <c r="P278" s="36"/>
      <c r="Q278" s="36"/>
      <c r="R278" s="36"/>
      <c r="S278" s="36"/>
      <c r="T278" s="36">
        <v>400</v>
      </c>
      <c r="U278" s="36"/>
      <c r="V278" s="36"/>
      <c r="W278" s="36">
        <v>400</v>
      </c>
      <c r="X278" s="36"/>
      <c r="Y278" s="23">
        <f>SUM(O278:P278)</f>
        <v>0</v>
      </c>
      <c r="Z278" s="23" t="str">
        <f>IF(OR(AND(Y278&gt;0,Y278&lt;=30),AND(O278&gt;0,O278&lt;=5),AND(P278&gt;0,P278&lt;=5)),"Yes","No")</f>
        <v>No</v>
      </c>
    </row>
    <row r="279" spans="1:39" s="24" customFormat="1" x14ac:dyDescent="0.25">
      <c r="A279" s="20">
        <v>43284</v>
      </c>
      <c r="B279" s="77">
        <v>43385</v>
      </c>
      <c r="C279" s="16" t="s">
        <v>1699</v>
      </c>
      <c r="D279" s="34" t="s">
        <v>381</v>
      </c>
      <c r="E279" s="34" t="s">
        <v>77</v>
      </c>
      <c r="F279" s="36"/>
      <c r="G279" s="36"/>
      <c r="H279" s="36"/>
      <c r="I279" s="36"/>
      <c r="J279" s="36"/>
      <c r="K279" s="36"/>
      <c r="L279" s="36">
        <v>1.5484807050817255</v>
      </c>
      <c r="M279" s="36"/>
      <c r="N279" s="36"/>
      <c r="O279" s="36"/>
      <c r="P279" s="36"/>
      <c r="Q279" s="36"/>
      <c r="R279" s="36"/>
      <c r="S279" s="36"/>
      <c r="T279" s="36"/>
      <c r="U279" s="36">
        <v>1</v>
      </c>
      <c r="V279" s="36"/>
      <c r="W279" s="36"/>
      <c r="X279" s="36"/>
      <c r="Y279" s="93">
        <f>SUM(O279:P279)</f>
        <v>0</v>
      </c>
      <c r="Z279" s="93" t="str">
        <f>IF(OR(AND(Y279&gt;0,Y279&lt;=30),AND(O279&gt;0,O279&lt;=5),AND(P279&gt;0,P279&lt;=5)),"Yes","No")</f>
        <v>No</v>
      </c>
    </row>
    <row r="280" spans="1:39" x14ac:dyDescent="0.25">
      <c r="A280" s="20">
        <v>43284</v>
      </c>
      <c r="B280" s="77">
        <v>43385</v>
      </c>
      <c r="C280" s="16" t="s">
        <v>1702</v>
      </c>
      <c r="D280" s="34" t="s">
        <v>381</v>
      </c>
      <c r="E280" s="34" t="s">
        <v>77</v>
      </c>
      <c r="F280" s="36"/>
      <c r="G280" s="36"/>
      <c r="H280" s="36"/>
      <c r="I280" s="36"/>
      <c r="J280" s="36"/>
      <c r="K280" s="36"/>
      <c r="L280" s="36">
        <v>6.1939228203269021</v>
      </c>
      <c r="M280" s="36"/>
      <c r="N280" s="36"/>
      <c r="O280" s="36"/>
      <c r="P280" s="36"/>
      <c r="Q280" s="36"/>
      <c r="R280" s="36"/>
      <c r="S280" s="36"/>
      <c r="T280" s="36"/>
      <c r="U280" s="36">
        <v>4</v>
      </c>
      <c r="V280" s="36"/>
      <c r="W280" s="36"/>
      <c r="X280" s="36"/>
      <c r="Y280" s="93">
        <f>SUM(O280:P280)</f>
        <v>0</v>
      </c>
      <c r="Z280" s="93" t="str">
        <f>IF(OR(AND(Y280&gt;0,Y280&lt;=30),AND(O280&gt;0,O280&lt;=5),AND(P280&gt;0,P280&lt;=5)),"Yes","No")</f>
        <v>No</v>
      </c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</row>
    <row r="281" spans="1:39" x14ac:dyDescent="0.25">
      <c r="A281" s="20">
        <v>43301</v>
      </c>
      <c r="B281" s="77">
        <v>43388</v>
      </c>
      <c r="C281" s="16" t="s">
        <v>1686</v>
      </c>
      <c r="D281" s="34" t="s">
        <v>452</v>
      </c>
      <c r="E281" s="34" t="s">
        <v>453</v>
      </c>
      <c r="F281" s="36"/>
      <c r="G281" s="36"/>
      <c r="H281" s="36"/>
      <c r="I281" s="36"/>
      <c r="J281" s="36"/>
      <c r="K281" s="36"/>
      <c r="L281" s="36">
        <v>21.416312527539986</v>
      </c>
      <c r="M281" s="36"/>
      <c r="N281" s="36"/>
      <c r="O281" s="36"/>
      <c r="P281" s="36"/>
      <c r="Q281" s="36"/>
      <c r="R281" s="36"/>
      <c r="S281" s="36"/>
      <c r="T281" s="36"/>
      <c r="U281" s="36">
        <v>18</v>
      </c>
      <c r="V281" s="36"/>
      <c r="W281" s="36"/>
      <c r="X281" s="36"/>
      <c r="Y281" s="23">
        <f>SUM(O281:P281)</f>
        <v>0</v>
      </c>
      <c r="Z281" s="23" t="str">
        <f>IF(OR(AND(Y281&gt;0,Y281&lt;=30),AND(O281&gt;0,O281&lt;=5),AND(P281&gt;0,P281&lt;=5)),"Yes","No")</f>
        <v>No</v>
      </c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</row>
    <row r="282" spans="1:39" s="24" customFormat="1" x14ac:dyDescent="0.25">
      <c r="A282" s="20">
        <v>43292</v>
      </c>
      <c r="B282" s="77">
        <v>43390</v>
      </c>
      <c r="C282" s="16" t="s">
        <v>1741</v>
      </c>
      <c r="D282" s="34" t="s">
        <v>427</v>
      </c>
      <c r="E282" s="34" t="s">
        <v>46</v>
      </c>
      <c r="F282" s="36"/>
      <c r="G282" s="36"/>
      <c r="H282" s="36"/>
      <c r="I282" s="36"/>
      <c r="J282" s="36"/>
      <c r="K282" s="36"/>
      <c r="L282" s="36">
        <v>23.435579410086333</v>
      </c>
      <c r="M282" s="36"/>
      <c r="N282" s="36"/>
      <c r="O282" s="36"/>
      <c r="P282" s="36"/>
      <c r="Q282" s="36"/>
      <c r="R282" s="36"/>
      <c r="S282" s="36"/>
      <c r="T282" s="36"/>
      <c r="U282" s="36">
        <v>20</v>
      </c>
      <c r="V282" s="36"/>
      <c r="W282" s="36"/>
      <c r="X282" s="36"/>
      <c r="Y282" s="93">
        <f>SUM(O282:P282)</f>
        <v>0</v>
      </c>
      <c r="Z282" s="93" t="str">
        <f>IF(OR(AND(Y282&gt;0,Y282&lt;=30),AND(O282&gt;0,O282&lt;=5),AND(P282&gt;0,P282&lt;=5)),"Yes","No")</f>
        <v>No</v>
      </c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</row>
    <row r="283" spans="1:39" s="24" customFormat="1" x14ac:dyDescent="0.25">
      <c r="A283" s="20">
        <v>43334</v>
      </c>
      <c r="B283" s="77">
        <v>43388</v>
      </c>
      <c r="C283" s="16" t="s">
        <v>1717</v>
      </c>
      <c r="D283" s="34" t="s">
        <v>1104</v>
      </c>
      <c r="E283" s="34" t="s">
        <v>1105</v>
      </c>
      <c r="F283" s="36"/>
      <c r="G283" s="36"/>
      <c r="H283" s="36"/>
      <c r="I283" s="36"/>
      <c r="J283" s="36"/>
      <c r="K283" s="36"/>
      <c r="L283" s="36">
        <v>28.414593641022513</v>
      </c>
      <c r="M283" s="36"/>
      <c r="N283" s="36"/>
      <c r="O283" s="36"/>
      <c r="P283" s="36"/>
      <c r="Q283" s="36"/>
      <c r="R283" s="36"/>
      <c r="S283" s="36"/>
      <c r="T283" s="36"/>
      <c r="U283" s="36">
        <v>20</v>
      </c>
      <c r="V283" s="36"/>
      <c r="W283" s="36"/>
      <c r="X283" s="36"/>
      <c r="Y283" s="93">
        <f>SUM(O283:P283)</f>
        <v>0</v>
      </c>
      <c r="Z283" s="93" t="str">
        <f>IF(OR(AND(Y283&gt;0,Y283&lt;=30),AND(O283&gt;0,O283&lt;=5),AND(P283&gt;0,P283&lt;=5)),"Yes","No")</f>
        <v>No</v>
      </c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</row>
    <row r="284" spans="1:39" x14ac:dyDescent="0.25">
      <c r="A284" s="20">
        <v>43335</v>
      </c>
      <c r="B284" s="77">
        <v>43389</v>
      </c>
      <c r="C284" s="16" t="s">
        <v>1620</v>
      </c>
      <c r="D284" s="34" t="s">
        <v>1107</v>
      </c>
      <c r="E284" s="34" t="s">
        <v>1100</v>
      </c>
      <c r="F284" s="36"/>
      <c r="G284" s="36"/>
      <c r="H284" s="36"/>
      <c r="I284" s="36"/>
      <c r="J284" s="36"/>
      <c r="K284" s="36"/>
      <c r="L284" s="36">
        <v>17.361764389189908</v>
      </c>
      <c r="M284" s="36"/>
      <c r="N284" s="36"/>
      <c r="O284" s="36"/>
      <c r="P284" s="36"/>
      <c r="Q284" s="36"/>
      <c r="R284" s="36"/>
      <c r="S284" s="36"/>
      <c r="T284" s="36"/>
      <c r="U284" s="36">
        <v>23</v>
      </c>
      <c r="V284" s="36"/>
      <c r="W284" s="36"/>
      <c r="X284" s="36"/>
      <c r="Y284" s="93">
        <f>SUM(O284:P284)</f>
        <v>0</v>
      </c>
      <c r="Z284" s="93" t="str">
        <f>IF(OR(AND(Y284&gt;0,Y284&lt;=30),AND(O284&gt;0,O284&lt;=5),AND(P284&gt;0,P284&lt;=5)),"Yes","No")</f>
        <v>No</v>
      </c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</row>
    <row r="285" spans="1:39" x14ac:dyDescent="0.25">
      <c r="A285" s="20">
        <v>43276</v>
      </c>
      <c r="B285" s="77">
        <v>43396</v>
      </c>
      <c r="C285" s="16" t="s">
        <v>1694</v>
      </c>
      <c r="D285" s="34" t="s">
        <v>353</v>
      </c>
      <c r="E285" s="34" t="s">
        <v>84</v>
      </c>
      <c r="F285" s="36"/>
      <c r="G285" s="36"/>
      <c r="H285" s="36"/>
      <c r="I285" s="36"/>
      <c r="J285" s="36"/>
      <c r="K285" s="36"/>
      <c r="L285" s="36">
        <v>28.144533073818231</v>
      </c>
      <c r="M285" s="36"/>
      <c r="N285" s="36"/>
      <c r="O285" s="36"/>
      <c r="P285" s="36"/>
      <c r="Q285" s="36"/>
      <c r="R285" s="36"/>
      <c r="S285" s="36"/>
      <c r="T285" s="36"/>
      <c r="U285" s="36">
        <v>24</v>
      </c>
      <c r="V285" s="36"/>
      <c r="W285" s="36"/>
      <c r="X285" s="36"/>
      <c r="Y285" s="93">
        <f>SUM(O285:P285)</f>
        <v>0</v>
      </c>
      <c r="Z285" s="93" t="str">
        <f>IF(OR(AND(Y285&gt;0,Y285&lt;=30),AND(O285&gt;0,O285&lt;=5),AND(P285&gt;0,P285&lt;=5)),"Yes","No")</f>
        <v>No</v>
      </c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</row>
    <row r="286" spans="1:39" x14ac:dyDescent="0.25">
      <c r="A286" s="20">
        <v>43292</v>
      </c>
      <c r="B286" s="77">
        <v>43390</v>
      </c>
      <c r="C286" s="16" t="s">
        <v>1630</v>
      </c>
      <c r="D286" s="34" t="s">
        <v>426</v>
      </c>
      <c r="E286" s="34" t="s">
        <v>371</v>
      </c>
      <c r="F286" s="36"/>
      <c r="G286" s="36"/>
      <c r="H286" s="36"/>
      <c r="I286" s="36"/>
      <c r="J286" s="36"/>
      <c r="K286" s="36"/>
      <c r="L286" s="36">
        <v>18.61234135538119</v>
      </c>
      <c r="M286" s="36"/>
      <c r="N286" s="36"/>
      <c r="O286" s="36"/>
      <c r="P286" s="36"/>
      <c r="Q286" s="36"/>
      <c r="R286" s="36"/>
      <c r="S286" s="36"/>
      <c r="T286" s="36"/>
      <c r="U286" s="36">
        <v>24</v>
      </c>
      <c r="V286" s="36"/>
      <c r="W286" s="36"/>
      <c r="X286" s="36"/>
      <c r="Y286" s="93">
        <f>SUM(O286:P286)</f>
        <v>0</v>
      </c>
      <c r="Z286" s="93" t="str">
        <f>IF(OR(AND(Y286&gt;0,Y286&lt;=30),AND(O286&gt;0,O286&lt;=5),AND(P286&gt;0,P286&lt;=5)),"Yes","No")</f>
        <v>No</v>
      </c>
    </row>
    <row r="287" spans="1:39" x14ac:dyDescent="0.25">
      <c r="A287" s="20">
        <v>43286</v>
      </c>
      <c r="B287" s="77">
        <v>43655</v>
      </c>
      <c r="C287" s="16" t="s">
        <v>1657</v>
      </c>
      <c r="D287" s="34" t="s">
        <v>390</v>
      </c>
      <c r="E287" s="34" t="s">
        <v>365</v>
      </c>
      <c r="F287" s="36"/>
      <c r="G287" s="36"/>
      <c r="H287" s="36"/>
      <c r="I287" s="36"/>
      <c r="J287" s="36"/>
      <c r="K287" s="36"/>
      <c r="L287" s="36">
        <v>20.177200396748891</v>
      </c>
      <c r="M287" s="36"/>
      <c r="N287" s="36"/>
      <c r="O287" s="36"/>
      <c r="P287" s="36"/>
      <c r="Q287" s="36"/>
      <c r="R287" s="36"/>
      <c r="S287" s="36"/>
      <c r="T287" s="36"/>
      <c r="U287" s="36">
        <v>25</v>
      </c>
      <c r="V287" s="36"/>
      <c r="W287" s="36"/>
      <c r="X287" s="36"/>
      <c r="Y287" s="93">
        <f>SUM(O287:P287)</f>
        <v>0</v>
      </c>
      <c r="Z287" s="93" t="str">
        <f>IF(OR(AND(Y287&gt;0,Y287&lt;=30),AND(O287&gt;0,O287&lt;=5),AND(P287&gt;0,P287&lt;=5)),"Yes","No")</f>
        <v>No</v>
      </c>
    </row>
    <row r="288" spans="1:39" x14ac:dyDescent="0.25">
      <c r="A288" s="20">
        <v>43305</v>
      </c>
      <c r="B288" s="77">
        <v>43389</v>
      </c>
      <c r="C288" s="16" t="s">
        <v>1723</v>
      </c>
      <c r="D288" s="34" t="s">
        <v>465</v>
      </c>
      <c r="E288" s="34" t="s">
        <v>334</v>
      </c>
      <c r="F288" s="36"/>
      <c r="G288" s="36"/>
      <c r="H288" s="36"/>
      <c r="I288" s="36"/>
      <c r="J288" s="36"/>
      <c r="K288" s="36"/>
      <c r="L288" s="36">
        <v>22.067533376421757</v>
      </c>
      <c r="M288" s="36"/>
      <c r="N288" s="36"/>
      <c r="O288" s="36"/>
      <c r="P288" s="36"/>
      <c r="Q288" s="36"/>
      <c r="R288" s="36"/>
      <c r="S288" s="36"/>
      <c r="T288" s="36"/>
      <c r="U288" s="36">
        <v>25</v>
      </c>
      <c r="V288" s="36"/>
      <c r="W288" s="36"/>
      <c r="X288" s="36"/>
      <c r="Y288" s="93">
        <f>SUM(O288:P288)</f>
        <v>0</v>
      </c>
      <c r="Z288" s="93" t="str">
        <f>IF(OR(AND(Y288&gt;0,Y288&lt;=30),AND(O288&gt;0,O288&lt;=5),AND(P288&gt;0,P288&lt;=5)),"Yes","No")</f>
        <v>No</v>
      </c>
    </row>
    <row r="289" spans="1:26" x14ac:dyDescent="0.25">
      <c r="A289" s="20">
        <v>43335</v>
      </c>
      <c r="B289" s="77">
        <v>43388</v>
      </c>
      <c r="C289" s="16" t="s">
        <v>1675</v>
      </c>
      <c r="D289" s="34" t="s">
        <v>1106</v>
      </c>
      <c r="E289" s="34" t="s">
        <v>39</v>
      </c>
      <c r="F289" s="36"/>
      <c r="G289" s="36"/>
      <c r="H289" s="36"/>
      <c r="I289" s="36"/>
      <c r="J289" s="36"/>
      <c r="K289" s="36"/>
      <c r="L289" s="36">
        <v>28.300400240806418</v>
      </c>
      <c r="M289" s="36"/>
      <c r="N289" s="36"/>
      <c r="O289" s="36"/>
      <c r="P289" s="36"/>
      <c r="Q289" s="36"/>
      <c r="R289" s="36"/>
      <c r="S289" s="36"/>
      <c r="T289" s="36"/>
      <c r="U289" s="36">
        <v>25</v>
      </c>
      <c r="V289" s="36"/>
      <c r="W289" s="36"/>
      <c r="X289" s="36"/>
      <c r="Y289" s="93">
        <f>SUM(O289:P289)</f>
        <v>0</v>
      </c>
      <c r="Z289" s="93" t="str">
        <f>IF(OR(AND(Y289&gt;0,Y289&lt;=30),AND(O289&gt;0,O289&lt;=5),AND(P289&gt;0,P289&lt;=5)),"Yes","No")</f>
        <v>No</v>
      </c>
    </row>
    <row r="290" spans="1:26" x14ac:dyDescent="0.25">
      <c r="A290" s="20">
        <v>43292</v>
      </c>
      <c r="B290" s="77">
        <v>43390</v>
      </c>
      <c r="C290" s="16" t="s">
        <v>1730</v>
      </c>
      <c r="D290" s="34" t="s">
        <v>427</v>
      </c>
      <c r="E290" s="34" t="s">
        <v>46</v>
      </c>
      <c r="F290" s="36"/>
      <c r="G290" s="36"/>
      <c r="H290" s="36"/>
      <c r="I290" s="36"/>
      <c r="J290" s="36"/>
      <c r="K290" s="36"/>
      <c r="L290" s="36">
        <v>46.871158820172667</v>
      </c>
      <c r="M290" s="36"/>
      <c r="N290" s="36"/>
      <c r="O290" s="36"/>
      <c r="P290" s="36"/>
      <c r="Q290" s="36"/>
      <c r="R290" s="36"/>
      <c r="S290" s="36"/>
      <c r="T290" s="36"/>
      <c r="U290" s="36">
        <v>40</v>
      </c>
      <c r="V290" s="36"/>
      <c r="W290" s="36"/>
      <c r="X290" s="36"/>
      <c r="Y290" s="93">
        <f>SUM(O290:P290)</f>
        <v>0</v>
      </c>
      <c r="Z290" s="93" t="str">
        <f>IF(OR(AND(Y290&gt;0,Y290&lt;=30),AND(O290&gt;0,O290&lt;=5),AND(P290&gt;0,P290&lt;=5)),"Yes","No")</f>
        <v>No</v>
      </c>
    </row>
    <row r="291" spans="1:26" x14ac:dyDescent="0.25">
      <c r="A291" s="20">
        <v>43298</v>
      </c>
      <c r="B291" s="77">
        <v>43388</v>
      </c>
      <c r="C291" s="16" t="s">
        <v>1685</v>
      </c>
      <c r="D291" s="34" t="s">
        <v>439</v>
      </c>
      <c r="E291" s="34" t="s">
        <v>27</v>
      </c>
      <c r="F291" s="36"/>
      <c r="G291" s="36"/>
      <c r="H291" s="36"/>
      <c r="I291" s="36"/>
      <c r="J291" s="36"/>
      <c r="K291" s="36"/>
      <c r="L291" s="36">
        <v>56.415725281581317</v>
      </c>
      <c r="M291" s="36"/>
      <c r="N291" s="36"/>
      <c r="O291" s="36"/>
      <c r="P291" s="36"/>
      <c r="Q291" s="36"/>
      <c r="R291" s="36"/>
      <c r="S291" s="36"/>
      <c r="T291" s="36"/>
      <c r="U291" s="36">
        <v>48</v>
      </c>
      <c r="V291" s="36"/>
      <c r="W291" s="36"/>
      <c r="X291" s="36"/>
      <c r="Y291" s="79">
        <f>SUM(O291:P291)</f>
        <v>0</v>
      </c>
      <c r="Z291" s="79" t="str">
        <f>IF(OR(AND(Y291&gt;0,Y291&lt;=30),AND(O291&gt;0,O291&lt;=5),AND(P291&gt;0,P291&lt;=5)),"Yes","No")</f>
        <v>No</v>
      </c>
    </row>
    <row r="292" spans="1:26" x14ac:dyDescent="0.25">
      <c r="A292" s="20">
        <v>43278</v>
      </c>
      <c r="B292" s="77">
        <v>43448</v>
      </c>
      <c r="C292" s="16" t="s">
        <v>1672</v>
      </c>
      <c r="D292" s="34" t="s">
        <v>369</v>
      </c>
      <c r="E292" s="34" t="s">
        <v>370</v>
      </c>
      <c r="F292" s="36"/>
      <c r="G292" s="36"/>
      <c r="H292" s="36"/>
      <c r="I292" s="36"/>
      <c r="J292" s="36"/>
      <c r="K292" s="36"/>
      <c r="L292" s="36">
        <v>56.559854640897896</v>
      </c>
      <c r="M292" s="36"/>
      <c r="N292" s="36"/>
      <c r="O292" s="36"/>
      <c r="P292" s="36"/>
      <c r="Q292" s="36"/>
      <c r="R292" s="36"/>
      <c r="S292" s="36"/>
      <c r="T292" s="36"/>
      <c r="U292" s="36">
        <v>60</v>
      </c>
      <c r="V292" s="36"/>
      <c r="W292" s="36"/>
      <c r="X292" s="36"/>
      <c r="Y292" s="23">
        <f>SUM(O292:P292)</f>
        <v>0</v>
      </c>
      <c r="Z292" s="23" t="str">
        <f>IF(OR(AND(Y292&gt;0,Y292&lt;=30),AND(O292&gt;0,O292&lt;=5),AND(P292&gt;0,P292&lt;=5)),"Yes","No")</f>
        <v>No</v>
      </c>
    </row>
    <row r="293" spans="1:26" x14ac:dyDescent="0.25">
      <c r="A293" s="20">
        <v>43292</v>
      </c>
      <c r="B293" s="77">
        <v>43389</v>
      </c>
      <c r="C293" s="16" t="s">
        <v>1598</v>
      </c>
      <c r="D293" s="34" t="s">
        <v>423</v>
      </c>
      <c r="E293" s="34" t="s">
        <v>268</v>
      </c>
      <c r="F293" s="36"/>
      <c r="G293" s="36"/>
      <c r="H293" s="36"/>
      <c r="I293" s="36"/>
      <c r="J293" s="36"/>
      <c r="K293" s="36"/>
      <c r="L293" s="36">
        <v>40.312545045211401</v>
      </c>
      <c r="M293" s="36"/>
      <c r="N293" s="36"/>
      <c r="O293" s="36"/>
      <c r="P293" s="36"/>
      <c r="Q293" s="36"/>
      <c r="R293" s="36"/>
      <c r="S293" s="36"/>
      <c r="T293" s="36"/>
      <c r="U293" s="36">
        <v>60</v>
      </c>
      <c r="V293" s="36"/>
      <c r="W293" s="36"/>
      <c r="X293" s="36"/>
      <c r="Y293" s="79">
        <f>SUM(O293:P293)</f>
        <v>0</v>
      </c>
      <c r="Z293" s="79" t="str">
        <f>IF(OR(AND(Y293&gt;0,Y293&lt;=30),AND(O293&gt;0,O293&lt;=5),AND(P293&gt;0,P293&lt;=5)),"Yes","No")</f>
        <v>No</v>
      </c>
    </row>
    <row r="294" spans="1:26" x14ac:dyDescent="0.25">
      <c r="A294" s="20">
        <v>43278</v>
      </c>
      <c r="B294" s="77">
        <v>43392</v>
      </c>
      <c r="C294" s="16" t="s">
        <v>1582</v>
      </c>
      <c r="D294" s="34" t="s">
        <v>355</v>
      </c>
      <c r="E294" s="34" t="s">
        <v>94</v>
      </c>
      <c r="F294" s="36"/>
      <c r="G294" s="36"/>
      <c r="H294" s="36"/>
      <c r="I294" s="36"/>
      <c r="J294" s="36"/>
      <c r="K294" s="36"/>
      <c r="L294" s="36">
        <v>49.872033990791728</v>
      </c>
      <c r="M294" s="36"/>
      <c r="N294" s="36"/>
      <c r="O294" s="36"/>
      <c r="P294" s="36"/>
      <c r="Q294" s="36"/>
      <c r="R294" s="36"/>
      <c r="S294" s="36"/>
      <c r="T294" s="36"/>
      <c r="U294" s="36">
        <v>100</v>
      </c>
      <c r="V294" s="36"/>
      <c r="W294" s="36"/>
      <c r="X294" s="36"/>
      <c r="Y294" s="23">
        <f>SUM(O294:P294)</f>
        <v>0</v>
      </c>
      <c r="Z294" s="23" t="str">
        <f>IF(OR(AND(Y294&gt;0,Y294&lt;=30),AND(O294&gt;0,O294&lt;=5),AND(P294&gt;0,P294&lt;=5)),"Yes","No")</f>
        <v>No</v>
      </c>
    </row>
    <row r="295" spans="1:26" x14ac:dyDescent="0.25">
      <c r="A295" s="20">
        <v>43291</v>
      </c>
      <c r="B295" s="77">
        <v>43413</v>
      </c>
      <c r="C295" s="16" t="s">
        <v>1607</v>
      </c>
      <c r="D295" s="34" t="s">
        <v>406</v>
      </c>
      <c r="E295" s="34" t="s">
        <v>407</v>
      </c>
      <c r="F295" s="36"/>
      <c r="G295" s="36"/>
      <c r="H295" s="36"/>
      <c r="I295" s="36"/>
      <c r="J295" s="36"/>
      <c r="K295" s="36"/>
      <c r="L295" s="36">
        <v>60.454259046674011</v>
      </c>
      <c r="M295" s="36"/>
      <c r="N295" s="36"/>
      <c r="O295" s="36"/>
      <c r="P295" s="36"/>
      <c r="Q295" s="36"/>
      <c r="R295" s="36"/>
      <c r="S295" s="36"/>
      <c r="T295" s="36"/>
      <c r="U295" s="36">
        <v>100</v>
      </c>
      <c r="V295" s="36"/>
      <c r="W295" s="36"/>
      <c r="X295" s="36"/>
      <c r="Y295" s="79">
        <f>SUM(O295:P295)</f>
        <v>0</v>
      </c>
      <c r="Z295" s="79" t="str">
        <f>IF(OR(AND(Y295&gt;0,Y295&lt;=30),AND(O295&gt;0,O295&lt;=5),AND(P295&gt;0,P295&lt;=5)),"Yes","No")</f>
        <v>No</v>
      </c>
    </row>
    <row r="296" spans="1:26" x14ac:dyDescent="0.25">
      <c r="A296" s="20">
        <v>43217</v>
      </c>
      <c r="B296" s="77">
        <v>43308</v>
      </c>
      <c r="C296" s="16" t="s">
        <v>1719</v>
      </c>
      <c r="D296" s="34" t="s">
        <v>107</v>
      </c>
      <c r="E296" s="34" t="s">
        <v>72</v>
      </c>
      <c r="F296" s="36"/>
      <c r="G296" s="36"/>
      <c r="H296" s="36"/>
      <c r="I296" s="36"/>
      <c r="J296" s="36"/>
      <c r="K296" s="36"/>
      <c r="L296" s="36">
        <v>183.48104196634139</v>
      </c>
      <c r="M296" s="36"/>
      <c r="N296" s="36"/>
      <c r="O296" s="36"/>
      <c r="P296" s="36"/>
      <c r="Q296" s="36"/>
      <c r="R296" s="36"/>
      <c r="S296" s="36"/>
      <c r="T296" s="36"/>
      <c r="U296" s="36">
        <v>160</v>
      </c>
      <c r="V296" s="36"/>
      <c r="W296" s="36"/>
      <c r="X296" s="36"/>
      <c r="Y296" s="93">
        <f>SUM(O296:P296)</f>
        <v>0</v>
      </c>
      <c r="Z296" s="93" t="str">
        <f>IF(OR(AND(Y296&gt;0,Y296&lt;=30),AND(O296&gt;0,O296&lt;=5),AND(P296&gt;0,P296&lt;=5)),"Yes","No")</f>
        <v>No</v>
      </c>
    </row>
    <row r="297" spans="1:26" x14ac:dyDescent="0.25">
      <c r="A297" s="20">
        <v>43284</v>
      </c>
      <c r="B297" s="77">
        <v>43480</v>
      </c>
      <c r="C297" s="16" t="s">
        <v>1596</v>
      </c>
      <c r="D297" s="34" t="s">
        <v>387</v>
      </c>
      <c r="E297" s="34" t="s">
        <v>80</v>
      </c>
      <c r="F297" s="36"/>
      <c r="G297" s="36"/>
      <c r="H297" s="36"/>
      <c r="I297" s="36"/>
      <c r="J297" s="36"/>
      <c r="K297" s="36"/>
      <c r="L297" s="36">
        <v>134.78278874271112</v>
      </c>
      <c r="M297" s="36"/>
      <c r="N297" s="36"/>
      <c r="O297" s="36"/>
      <c r="P297" s="36"/>
      <c r="Q297" s="36"/>
      <c r="R297" s="36"/>
      <c r="S297" s="36"/>
      <c r="T297" s="36"/>
      <c r="U297" s="36">
        <v>240</v>
      </c>
      <c r="V297" s="36"/>
      <c r="W297" s="36"/>
      <c r="X297" s="36"/>
      <c r="Y297" s="23">
        <f>SUM(O297:P297)</f>
        <v>0</v>
      </c>
      <c r="Z297" s="23" t="str">
        <f>IF(OR(AND(Y297&gt;0,Y297&lt;=30),AND(O297&gt;0,O297&lt;=5),AND(P297&gt;0,P297&lt;=5)),"Yes","No")</f>
        <v>No</v>
      </c>
    </row>
    <row r="298" spans="1:26" x14ac:dyDescent="0.25">
      <c r="A298" s="20">
        <v>42736</v>
      </c>
      <c r="B298" s="77">
        <v>43313</v>
      </c>
      <c r="C298" s="16" t="s">
        <v>1572</v>
      </c>
      <c r="D298" s="34" t="s">
        <v>108</v>
      </c>
      <c r="E298" s="34" t="s">
        <v>109</v>
      </c>
      <c r="F298" s="36"/>
      <c r="G298" s="36"/>
      <c r="H298" s="36"/>
      <c r="I298" s="36"/>
      <c r="J298" s="36"/>
      <c r="K298" s="36"/>
      <c r="L298" s="36">
        <v>905.17141154289845</v>
      </c>
      <c r="M298" s="36"/>
      <c r="N298" s="36"/>
      <c r="O298" s="36"/>
      <c r="P298" s="36"/>
      <c r="Q298" s="36"/>
      <c r="R298" s="36"/>
      <c r="S298" s="36"/>
      <c r="T298" s="36"/>
      <c r="U298" s="36">
        <v>1461</v>
      </c>
      <c r="V298" s="36"/>
      <c r="W298" s="36"/>
      <c r="X298" s="36"/>
      <c r="Y298" s="23">
        <f>SUM(O298:P298)</f>
        <v>0</v>
      </c>
      <c r="Z298" s="23" t="str">
        <f>IF(OR(AND(Y298&gt;0,Y298&lt;=30),AND(O298&gt;0,O298&lt;=5),AND(P298&gt;0,P298&lt;=5)),"Yes","No")</f>
        <v>No</v>
      </c>
    </row>
    <row r="299" spans="1:26" x14ac:dyDescent="0.25">
      <c r="A299" s="20">
        <v>43320</v>
      </c>
      <c r="B299" s="77">
        <v>43396</v>
      </c>
      <c r="C299" s="16" t="s">
        <v>1692</v>
      </c>
      <c r="D299" s="34" t="s">
        <v>721</v>
      </c>
      <c r="E299" s="34" t="s">
        <v>722</v>
      </c>
      <c r="F299" s="36"/>
      <c r="G299" s="36"/>
      <c r="H299" s="36"/>
      <c r="I299" s="36"/>
      <c r="J299" s="36"/>
      <c r="K299" s="36"/>
      <c r="L299" s="36"/>
      <c r="M299" s="36">
        <v>1.2920687514490834</v>
      </c>
      <c r="N299" s="36"/>
      <c r="O299" s="36"/>
      <c r="P299" s="36"/>
      <c r="Q299" s="36"/>
      <c r="R299" s="36"/>
      <c r="S299" s="36"/>
      <c r="T299" s="36"/>
      <c r="U299" s="36"/>
      <c r="V299" s="36">
        <v>1</v>
      </c>
      <c r="W299" s="36"/>
      <c r="X299" s="36"/>
      <c r="Y299" s="23">
        <f>SUM(O299:P299)</f>
        <v>0</v>
      </c>
      <c r="Z299" s="23" t="str">
        <f>IF(OR(AND(Y299&gt;0,Y299&lt;=30),AND(O299&gt;0,O299&lt;=5),AND(P299&gt;0,P299&lt;=5)),"Yes","No")</f>
        <v>No</v>
      </c>
    </row>
    <row r="300" spans="1:26" x14ac:dyDescent="0.25">
      <c r="A300" s="20">
        <v>43321</v>
      </c>
      <c r="B300" s="77">
        <v>43396</v>
      </c>
      <c r="C300" s="16" t="s">
        <v>1671</v>
      </c>
      <c r="D300" s="34" t="s">
        <v>744</v>
      </c>
      <c r="E300" s="34" t="s">
        <v>436</v>
      </c>
      <c r="F300" s="36"/>
      <c r="G300" s="36"/>
      <c r="H300" s="36"/>
      <c r="I300" s="36"/>
      <c r="J300" s="36"/>
      <c r="K300" s="36"/>
      <c r="L300" s="36"/>
      <c r="M300" s="36">
        <v>1.4546692344659504</v>
      </c>
      <c r="N300" s="36"/>
      <c r="O300" s="36"/>
      <c r="P300" s="36"/>
      <c r="Q300" s="36"/>
      <c r="R300" s="36"/>
      <c r="S300" s="36"/>
      <c r="T300" s="36"/>
      <c r="U300" s="36"/>
      <c r="V300" s="36">
        <v>1</v>
      </c>
      <c r="W300" s="36"/>
      <c r="X300" s="36"/>
      <c r="Y300" s="93">
        <f>SUM(O300:P300)</f>
        <v>0</v>
      </c>
      <c r="Z300" s="93" t="str">
        <f>IF(OR(AND(Y300&gt;0,Y300&lt;=30),AND(O300&gt;0,O300&lt;=5),AND(P300&gt;0,P300&lt;=5)),"Yes","No")</f>
        <v>No</v>
      </c>
    </row>
    <row r="301" spans="1:26" x14ac:dyDescent="0.25">
      <c r="A301" s="20">
        <v>43314</v>
      </c>
      <c r="B301" s="77">
        <v>43398</v>
      </c>
      <c r="C301" s="16" t="s">
        <v>1672</v>
      </c>
      <c r="D301" s="34" t="s">
        <v>562</v>
      </c>
      <c r="E301" s="34" t="s">
        <v>563</v>
      </c>
      <c r="F301" s="36"/>
      <c r="G301" s="36"/>
      <c r="H301" s="36"/>
      <c r="I301" s="36"/>
      <c r="J301" s="36"/>
      <c r="K301" s="36"/>
      <c r="L301" s="36"/>
      <c r="M301" s="36">
        <v>2.974851814075798</v>
      </c>
      <c r="N301" s="36"/>
      <c r="O301" s="36"/>
      <c r="P301" s="36"/>
      <c r="Q301" s="36"/>
      <c r="R301" s="36"/>
      <c r="S301" s="36"/>
      <c r="T301" s="36"/>
      <c r="U301" s="36"/>
      <c r="V301" s="36">
        <v>2</v>
      </c>
      <c r="W301" s="36"/>
      <c r="X301" s="36"/>
      <c r="Y301" s="23">
        <f>SUM(O301:P301)</f>
        <v>0</v>
      </c>
      <c r="Z301" s="23" t="str">
        <f>IF(OR(AND(Y301&gt;0,Y301&lt;=30),AND(O301&gt;0,O301&lt;=5),AND(P301&gt;0,P301&lt;=5)),"Yes","No")</f>
        <v>No</v>
      </c>
    </row>
    <row r="302" spans="1:26" x14ac:dyDescent="0.25">
      <c r="A302" s="20">
        <v>43314</v>
      </c>
      <c r="B302" s="77">
        <v>43398</v>
      </c>
      <c r="C302" s="16" t="s">
        <v>1732</v>
      </c>
      <c r="D302" s="34" t="s">
        <v>564</v>
      </c>
      <c r="E302" s="34" t="s">
        <v>565</v>
      </c>
      <c r="F302" s="36"/>
      <c r="G302" s="36"/>
      <c r="H302" s="36"/>
      <c r="I302" s="36"/>
      <c r="J302" s="36"/>
      <c r="K302" s="36"/>
      <c r="L302" s="36"/>
      <c r="M302" s="36">
        <v>3.3457301401959714</v>
      </c>
      <c r="N302" s="36"/>
      <c r="O302" s="36"/>
      <c r="P302" s="36"/>
      <c r="Q302" s="36"/>
      <c r="R302" s="36"/>
      <c r="S302" s="36"/>
      <c r="T302" s="36"/>
      <c r="U302" s="36"/>
      <c r="V302" s="36">
        <v>2</v>
      </c>
      <c r="W302" s="36"/>
      <c r="X302" s="36"/>
      <c r="Y302" s="23">
        <f>SUM(O302:P302)</f>
        <v>0</v>
      </c>
      <c r="Z302" s="23" t="str">
        <f>IF(OR(AND(Y302&gt;0,Y302&lt;=30),AND(O302&gt;0,O302&lt;=5),AND(P302&gt;0,P302&lt;=5)),"Yes","No")</f>
        <v>No</v>
      </c>
    </row>
    <row r="303" spans="1:26" x14ac:dyDescent="0.25">
      <c r="A303" s="20">
        <v>43315</v>
      </c>
      <c r="B303" s="77">
        <v>43397</v>
      </c>
      <c r="C303" s="16" t="s">
        <v>1698</v>
      </c>
      <c r="D303" s="34" t="s">
        <v>560</v>
      </c>
      <c r="E303" s="34" t="s">
        <v>561</v>
      </c>
      <c r="F303" s="36"/>
      <c r="G303" s="36"/>
      <c r="H303" s="36"/>
      <c r="I303" s="36"/>
      <c r="J303" s="36"/>
      <c r="K303" s="36"/>
      <c r="L303" s="36"/>
      <c r="M303" s="36">
        <v>3.0969614101634511</v>
      </c>
      <c r="N303" s="36"/>
      <c r="O303" s="36"/>
      <c r="P303" s="36"/>
      <c r="Q303" s="36"/>
      <c r="R303" s="36"/>
      <c r="S303" s="36"/>
      <c r="T303" s="36"/>
      <c r="U303" s="36"/>
      <c r="V303" s="36">
        <v>2</v>
      </c>
      <c r="W303" s="36"/>
      <c r="X303" s="36"/>
      <c r="Y303" s="23">
        <f>SUM(O303:P303)</f>
        <v>0</v>
      </c>
      <c r="Z303" s="23" t="str">
        <f>IF(OR(AND(Y303&gt;0,Y303&lt;=30),AND(O303&gt;0,O303&lt;=5),AND(P303&gt;0,P303&lt;=5)),"Yes","No")</f>
        <v>No</v>
      </c>
    </row>
    <row r="304" spans="1:26" x14ac:dyDescent="0.25">
      <c r="A304" s="20">
        <v>43315</v>
      </c>
      <c r="B304" s="77">
        <v>43398</v>
      </c>
      <c r="C304" s="16" t="s">
        <v>1694</v>
      </c>
      <c r="D304" s="34" t="s">
        <v>566</v>
      </c>
      <c r="E304" s="34" t="s">
        <v>567</v>
      </c>
      <c r="F304" s="36"/>
      <c r="G304" s="36"/>
      <c r="H304" s="36"/>
      <c r="I304" s="36"/>
      <c r="J304" s="36"/>
      <c r="K304" s="36"/>
      <c r="L304" s="36"/>
      <c r="M304" s="36">
        <v>3.2292619710512653</v>
      </c>
      <c r="N304" s="36"/>
      <c r="O304" s="36"/>
      <c r="P304" s="36"/>
      <c r="Q304" s="36"/>
      <c r="R304" s="36"/>
      <c r="S304" s="36"/>
      <c r="T304" s="36"/>
      <c r="U304" s="36"/>
      <c r="V304" s="36">
        <v>2</v>
      </c>
      <c r="W304" s="36"/>
      <c r="X304" s="36"/>
      <c r="Y304" s="23">
        <f>SUM(O304:P304)</f>
        <v>0</v>
      </c>
      <c r="Z304" s="23" t="str">
        <f>IF(OR(AND(Y304&gt;0,Y304&lt;=30),AND(O304&gt;0,O304&lt;=5),AND(P304&gt;0,P304&lt;=5)),"Yes","No")</f>
        <v>No</v>
      </c>
    </row>
    <row r="305" spans="1:26" x14ac:dyDescent="0.25">
      <c r="A305" s="20">
        <v>43315</v>
      </c>
      <c r="B305" s="77">
        <v>43398</v>
      </c>
      <c r="C305" s="16" t="s">
        <v>1761</v>
      </c>
      <c r="D305" s="34" t="s">
        <v>568</v>
      </c>
      <c r="E305" s="34" t="s">
        <v>569</v>
      </c>
      <c r="F305" s="36"/>
      <c r="G305" s="36"/>
      <c r="H305" s="36"/>
      <c r="I305" s="36"/>
      <c r="J305" s="36"/>
      <c r="K305" s="36"/>
      <c r="L305" s="36"/>
      <c r="M305" s="36">
        <v>2.974851814075798</v>
      </c>
      <c r="N305" s="36"/>
      <c r="O305" s="36"/>
      <c r="P305" s="36"/>
      <c r="Q305" s="36"/>
      <c r="R305" s="36"/>
      <c r="S305" s="36"/>
      <c r="T305" s="36"/>
      <c r="U305" s="36"/>
      <c r="V305" s="36">
        <v>2</v>
      </c>
      <c r="W305" s="36"/>
      <c r="X305" s="36"/>
      <c r="Y305" s="23">
        <f>SUM(O305:P305)</f>
        <v>0</v>
      </c>
      <c r="Z305" s="23" t="str">
        <f>IF(OR(AND(Y305&gt;0,Y305&lt;=30),AND(O305&gt;0,O305&lt;=5),AND(P305&gt;0,P305&lt;=5)),"Yes","No")</f>
        <v>No</v>
      </c>
    </row>
    <row r="306" spans="1:26" x14ac:dyDescent="0.25">
      <c r="A306" s="20">
        <v>43319</v>
      </c>
      <c r="B306" s="77">
        <v>43395</v>
      </c>
      <c r="C306" s="16" t="s">
        <v>1741</v>
      </c>
      <c r="D306" s="34" t="s">
        <v>717</v>
      </c>
      <c r="E306" s="34" t="s">
        <v>718</v>
      </c>
      <c r="F306" s="36"/>
      <c r="G306" s="36"/>
      <c r="H306" s="36"/>
      <c r="I306" s="36"/>
      <c r="J306" s="36"/>
      <c r="K306" s="36"/>
      <c r="L306" s="36"/>
      <c r="M306" s="36">
        <v>3.2245304516797617</v>
      </c>
      <c r="N306" s="36"/>
      <c r="O306" s="36"/>
      <c r="P306" s="36"/>
      <c r="Q306" s="36"/>
      <c r="R306" s="36"/>
      <c r="S306" s="36"/>
      <c r="T306" s="36"/>
      <c r="U306" s="36"/>
      <c r="V306" s="36">
        <v>2</v>
      </c>
      <c r="W306" s="36"/>
      <c r="X306" s="36"/>
      <c r="Y306" s="93">
        <f>SUM(O306:P306)</f>
        <v>0</v>
      </c>
      <c r="Z306" s="93" t="str">
        <f>IF(OR(AND(Y306&gt;0,Y306&lt;=30),AND(O306&gt;0,O306&lt;=5),AND(P306&gt;0,P306&lt;=5)),"Yes","No")</f>
        <v>No</v>
      </c>
    </row>
    <row r="307" spans="1:26" x14ac:dyDescent="0.25">
      <c r="A307" s="20">
        <v>43319</v>
      </c>
      <c r="B307" s="77">
        <v>43397</v>
      </c>
      <c r="C307" s="16" t="s">
        <v>1594</v>
      </c>
      <c r="D307" s="34" t="s">
        <v>723</v>
      </c>
      <c r="E307" s="34" t="s">
        <v>724</v>
      </c>
      <c r="F307" s="36"/>
      <c r="G307" s="36"/>
      <c r="H307" s="36"/>
      <c r="I307" s="36"/>
      <c r="J307" s="36"/>
      <c r="K307" s="36"/>
      <c r="L307" s="36"/>
      <c r="M307" s="36">
        <v>1.8161755126002608</v>
      </c>
      <c r="N307" s="36"/>
      <c r="O307" s="36"/>
      <c r="P307" s="36"/>
      <c r="Q307" s="36"/>
      <c r="R307" s="36"/>
      <c r="S307" s="36"/>
      <c r="T307" s="36"/>
      <c r="U307" s="36"/>
      <c r="V307" s="36">
        <v>2</v>
      </c>
      <c r="W307" s="36"/>
      <c r="X307" s="36"/>
      <c r="Y307" s="93">
        <f>SUM(O307:P307)</f>
        <v>0</v>
      </c>
      <c r="Z307" s="93" t="str">
        <f>IF(OR(AND(Y307&gt;0,Y307&lt;=30),AND(O307&gt;0,O307&lt;=5),AND(P307&gt;0,P307&lt;=5)),"Yes","No")</f>
        <v>No</v>
      </c>
    </row>
    <row r="308" spans="1:26" x14ac:dyDescent="0.25">
      <c r="A308" s="20">
        <v>43320</v>
      </c>
      <c r="B308" s="77">
        <v>43397</v>
      </c>
      <c r="C308" s="16" t="s">
        <v>1672</v>
      </c>
      <c r="D308" s="34" t="s">
        <v>725</v>
      </c>
      <c r="E308" s="34" t="s">
        <v>726</v>
      </c>
      <c r="F308" s="36"/>
      <c r="G308" s="36"/>
      <c r="H308" s="36"/>
      <c r="I308" s="36"/>
      <c r="J308" s="36"/>
      <c r="K308" s="36"/>
      <c r="L308" s="36"/>
      <c r="M308" s="36">
        <v>2.2156249364637453</v>
      </c>
      <c r="N308" s="36"/>
      <c r="O308" s="36"/>
      <c r="P308" s="36"/>
      <c r="Q308" s="36"/>
      <c r="R308" s="36"/>
      <c r="S308" s="36"/>
      <c r="T308" s="36"/>
      <c r="U308" s="36"/>
      <c r="V308" s="36">
        <v>2</v>
      </c>
      <c r="W308" s="36"/>
      <c r="X308" s="36"/>
      <c r="Y308" s="23">
        <f>SUM(O308:P308)</f>
        <v>0</v>
      </c>
      <c r="Z308" s="23" t="str">
        <f>IF(OR(AND(Y308&gt;0,Y308&lt;=30),AND(O308&gt;0,O308&lt;=5),AND(P308&gt;0,P308&lt;=5)),"Yes","No")</f>
        <v>No</v>
      </c>
    </row>
    <row r="309" spans="1:26" x14ac:dyDescent="0.25">
      <c r="A309" s="20">
        <v>43329</v>
      </c>
      <c r="B309" s="77">
        <v>43395</v>
      </c>
      <c r="C309" s="16" t="s">
        <v>1731</v>
      </c>
      <c r="D309" s="34" t="s">
        <v>812</v>
      </c>
      <c r="E309" s="34" t="s">
        <v>813</v>
      </c>
      <c r="F309" s="36"/>
      <c r="G309" s="36"/>
      <c r="H309" s="36"/>
      <c r="I309" s="36"/>
      <c r="J309" s="36"/>
      <c r="K309" s="36"/>
      <c r="L309" s="36"/>
      <c r="M309" s="36">
        <v>3.2245304516797617</v>
      </c>
      <c r="N309" s="36"/>
      <c r="O309" s="36"/>
      <c r="P309" s="36"/>
      <c r="Q309" s="36"/>
      <c r="R309" s="36"/>
      <c r="S309" s="36"/>
      <c r="T309" s="36"/>
      <c r="U309" s="36"/>
      <c r="V309" s="36">
        <v>2</v>
      </c>
      <c r="W309" s="36"/>
      <c r="X309" s="36"/>
      <c r="Y309" s="93">
        <f>SUM(O309:P309)</f>
        <v>0</v>
      </c>
      <c r="Z309" s="93" t="str">
        <f>IF(OR(AND(Y309&gt;0,Y309&lt;=30),AND(O309&gt;0,O309&lt;=5),AND(P309&gt;0,P309&lt;=5)),"Yes","No")</f>
        <v>No</v>
      </c>
    </row>
    <row r="310" spans="1:26" x14ac:dyDescent="0.25">
      <c r="A310" s="20">
        <v>43349</v>
      </c>
      <c r="B310" s="77">
        <v>43396</v>
      </c>
      <c r="C310" s="16" t="s">
        <v>1730</v>
      </c>
      <c r="D310" s="34" t="s">
        <v>1263</v>
      </c>
      <c r="E310" s="34" t="s">
        <v>1264</v>
      </c>
      <c r="F310" s="36"/>
      <c r="G310" s="36"/>
      <c r="H310" s="36"/>
      <c r="I310" s="36"/>
      <c r="J310" s="36"/>
      <c r="K310" s="36"/>
      <c r="L310" s="36"/>
      <c r="M310" s="36">
        <v>3.2245304516797617</v>
      </c>
      <c r="N310" s="36"/>
      <c r="O310" s="36"/>
      <c r="P310" s="36"/>
      <c r="Q310" s="36"/>
      <c r="R310" s="36"/>
      <c r="S310" s="36"/>
      <c r="T310" s="36"/>
      <c r="U310" s="36"/>
      <c r="V310" s="36">
        <v>2</v>
      </c>
      <c r="W310" s="36"/>
      <c r="X310" s="36"/>
      <c r="Y310" s="79">
        <f>SUM(O310:P310)</f>
        <v>0</v>
      </c>
      <c r="Z310" s="79" t="str">
        <f>IF(OR(AND(Y310&gt;0,Y310&lt;=30),AND(O310&gt;0,O310&lt;=5),AND(P310&gt;0,P310&lt;=5)),"Yes","No")</f>
        <v>No</v>
      </c>
    </row>
    <row r="311" spans="1:26" x14ac:dyDescent="0.25">
      <c r="A311" s="20">
        <v>43278</v>
      </c>
      <c r="B311" s="77">
        <v>43406</v>
      </c>
      <c r="C311" s="16" t="s">
        <v>1656</v>
      </c>
      <c r="D311" s="34" t="s">
        <v>364</v>
      </c>
      <c r="E311" s="34" t="s">
        <v>365</v>
      </c>
      <c r="F311" s="36"/>
      <c r="G311" s="36"/>
      <c r="H311" s="36"/>
      <c r="I311" s="36"/>
      <c r="J311" s="36"/>
      <c r="K311" s="36"/>
      <c r="L311" s="36"/>
      <c r="M311" s="36">
        <v>2.8951439108173895</v>
      </c>
      <c r="N311" s="36"/>
      <c r="O311" s="36"/>
      <c r="P311" s="36"/>
      <c r="Q311" s="36"/>
      <c r="R311" s="36"/>
      <c r="S311" s="36"/>
      <c r="T311" s="36"/>
      <c r="U311" s="36"/>
      <c r="V311" s="36">
        <v>3</v>
      </c>
      <c r="W311" s="36"/>
      <c r="X311" s="36"/>
      <c r="Y311" s="93">
        <f>SUM(O311:P311)</f>
        <v>0</v>
      </c>
      <c r="Z311" s="93" t="str">
        <f>IF(OR(AND(Y311&gt;0,Y311&lt;=30),AND(O311&gt;0,O311&lt;=5),AND(P311&gt;0,P311&lt;=5)),"Yes","No")</f>
        <v>No</v>
      </c>
    </row>
    <row r="312" spans="1:26" x14ac:dyDescent="0.25">
      <c r="A312" s="20">
        <v>43319</v>
      </c>
      <c r="B312" s="77">
        <v>43396</v>
      </c>
      <c r="C312" s="16" t="s">
        <v>1717</v>
      </c>
      <c r="D312" s="34" t="s">
        <v>719</v>
      </c>
      <c r="E312" s="34" t="s">
        <v>720</v>
      </c>
      <c r="F312" s="36"/>
      <c r="G312" s="36"/>
      <c r="H312" s="36"/>
      <c r="I312" s="36"/>
      <c r="J312" s="36"/>
      <c r="K312" s="36"/>
      <c r="L312" s="36"/>
      <c r="M312" s="36">
        <v>5.0802869436377938</v>
      </c>
      <c r="N312" s="36"/>
      <c r="O312" s="36"/>
      <c r="P312" s="36"/>
      <c r="Q312" s="36"/>
      <c r="R312" s="36"/>
      <c r="S312" s="36"/>
      <c r="T312" s="36"/>
      <c r="U312" s="36"/>
      <c r="V312" s="36">
        <v>3</v>
      </c>
      <c r="W312" s="36"/>
      <c r="X312" s="36"/>
      <c r="Y312" s="93">
        <f>SUM(O312:P312)</f>
        <v>0</v>
      </c>
      <c r="Z312" s="93" t="str">
        <f>IF(OR(AND(Y312&gt;0,Y312&lt;=30),AND(O312&gt;0,O312&lt;=5),AND(P312&gt;0,P312&lt;=5)),"Yes","No")</f>
        <v>No</v>
      </c>
    </row>
    <row r="313" spans="1:26" x14ac:dyDescent="0.25">
      <c r="A313" s="20">
        <v>43328</v>
      </c>
      <c r="B313" s="77">
        <v>43395</v>
      </c>
      <c r="C313" s="16" t="s">
        <v>1597</v>
      </c>
      <c r="D313" s="34" t="s">
        <v>791</v>
      </c>
      <c r="E313" s="34" t="s">
        <v>792</v>
      </c>
      <c r="F313" s="36"/>
      <c r="G313" s="36"/>
      <c r="H313" s="36"/>
      <c r="I313" s="36"/>
      <c r="J313" s="36"/>
      <c r="K313" s="36"/>
      <c r="L313" s="36"/>
      <c r="M313" s="36">
        <v>2.7638442482581627</v>
      </c>
      <c r="N313" s="36"/>
      <c r="O313" s="36"/>
      <c r="P313" s="36"/>
      <c r="Q313" s="36"/>
      <c r="R313" s="36"/>
      <c r="S313" s="36"/>
      <c r="T313" s="36"/>
      <c r="U313" s="36"/>
      <c r="V313" s="36">
        <v>3</v>
      </c>
      <c r="W313" s="36"/>
      <c r="X313" s="36"/>
      <c r="Y313" s="23">
        <f>SUM(O313:P313)</f>
        <v>0</v>
      </c>
      <c r="Z313" s="23" t="str">
        <f>IF(OR(AND(Y313&gt;0,Y313&lt;=30),AND(O313&gt;0,O313&lt;=5),AND(P313&gt;0,P313&lt;=5)),"Yes","No")</f>
        <v>No</v>
      </c>
    </row>
    <row r="314" spans="1:26" x14ac:dyDescent="0.25">
      <c r="A314" s="20">
        <v>43315</v>
      </c>
      <c r="B314" s="77">
        <v>43398</v>
      </c>
      <c r="C314" s="16" t="s">
        <v>1672</v>
      </c>
      <c r="D314" s="34" t="s">
        <v>568</v>
      </c>
      <c r="E314" s="34" t="s">
        <v>569</v>
      </c>
      <c r="F314" s="36"/>
      <c r="G314" s="36"/>
      <c r="H314" s="36"/>
      <c r="I314" s="36"/>
      <c r="J314" s="36"/>
      <c r="K314" s="36"/>
      <c r="L314" s="36"/>
      <c r="M314" s="36">
        <v>5.949703628151596</v>
      </c>
      <c r="N314" s="36"/>
      <c r="O314" s="36"/>
      <c r="P314" s="36"/>
      <c r="Q314" s="36"/>
      <c r="R314" s="36"/>
      <c r="S314" s="36"/>
      <c r="T314" s="36"/>
      <c r="U314" s="36"/>
      <c r="V314" s="36">
        <v>4</v>
      </c>
      <c r="W314" s="36"/>
      <c r="X314" s="36"/>
      <c r="Y314" s="23">
        <f>SUM(O314:P314)</f>
        <v>0</v>
      </c>
      <c r="Z314" s="23" t="str">
        <f>IF(OR(AND(Y314&gt;0,Y314&lt;=30),AND(O314&gt;0,O314&lt;=5),AND(P314&gt;0,P314&lt;=5)),"Yes","No")</f>
        <v>No</v>
      </c>
    </row>
    <row r="315" spans="1:26" x14ac:dyDescent="0.25">
      <c r="A315" s="20">
        <v>43318</v>
      </c>
      <c r="B315" s="77">
        <v>43396</v>
      </c>
      <c r="C315" s="16" t="s">
        <v>1731</v>
      </c>
      <c r="D315" s="34" t="s">
        <v>708</v>
      </c>
      <c r="E315" s="34" t="s">
        <v>709</v>
      </c>
      <c r="F315" s="36"/>
      <c r="G315" s="36"/>
      <c r="H315" s="36"/>
      <c r="I315" s="36"/>
      <c r="J315" s="36"/>
      <c r="K315" s="36"/>
      <c r="L315" s="36"/>
      <c r="M315" s="36">
        <v>6.4490609033595234</v>
      </c>
      <c r="N315" s="36"/>
      <c r="O315" s="36"/>
      <c r="P315" s="36"/>
      <c r="Q315" s="36"/>
      <c r="R315" s="36"/>
      <c r="S315" s="36"/>
      <c r="T315" s="36"/>
      <c r="U315" s="36"/>
      <c r="V315" s="36">
        <v>4</v>
      </c>
      <c r="W315" s="36"/>
      <c r="X315" s="36"/>
      <c r="Y315" s="23">
        <f>SUM(O315:P315)</f>
        <v>0</v>
      </c>
      <c r="Z315" s="23" t="str">
        <f>IF(OR(AND(Y315&gt;0,Y315&lt;=30),AND(O315&gt;0,O315&lt;=5),AND(P315&gt;0,P315&lt;=5)),"Yes","No")</f>
        <v>No</v>
      </c>
    </row>
    <row r="316" spans="1:26" x14ac:dyDescent="0.25">
      <c r="A316" s="20">
        <v>43318</v>
      </c>
      <c r="B316" s="77">
        <v>43398</v>
      </c>
      <c r="C316" s="16" t="s">
        <v>1624</v>
      </c>
      <c r="D316" s="34" t="s">
        <v>710</v>
      </c>
      <c r="E316" s="34" t="s">
        <v>711</v>
      </c>
      <c r="F316" s="36"/>
      <c r="G316" s="36"/>
      <c r="H316" s="36"/>
      <c r="I316" s="36"/>
      <c r="J316" s="36"/>
      <c r="K316" s="36"/>
      <c r="L316" s="36"/>
      <c r="M316" s="36">
        <v>3.908962926919199</v>
      </c>
      <c r="N316" s="36"/>
      <c r="O316" s="36"/>
      <c r="P316" s="36"/>
      <c r="Q316" s="36"/>
      <c r="R316" s="36"/>
      <c r="S316" s="36"/>
      <c r="T316" s="36"/>
      <c r="U316" s="36"/>
      <c r="V316" s="36">
        <v>4</v>
      </c>
      <c r="W316" s="36"/>
      <c r="X316" s="36"/>
      <c r="Y316" s="23">
        <f>SUM(O316:P316)</f>
        <v>0</v>
      </c>
      <c r="Z316" s="23" t="str">
        <f>IF(OR(AND(Y316&gt;0,Y316&lt;=30),AND(O316&gt;0,O316&lt;=5),AND(P316&gt;0,P316&lt;=5)),"Yes","No")</f>
        <v>No</v>
      </c>
    </row>
    <row r="317" spans="1:26" x14ac:dyDescent="0.25">
      <c r="A317" s="20">
        <v>43318</v>
      </c>
      <c r="B317" s="77">
        <v>43399</v>
      </c>
      <c r="C317" s="16" t="s">
        <v>1603</v>
      </c>
      <c r="D317" s="34" t="s">
        <v>712</v>
      </c>
      <c r="E317" s="34" t="s">
        <v>40</v>
      </c>
      <c r="F317" s="36"/>
      <c r="G317" s="36"/>
      <c r="H317" s="36"/>
      <c r="I317" s="36"/>
      <c r="J317" s="36"/>
      <c r="K317" s="36"/>
      <c r="L317" s="36"/>
      <c r="M317" s="36">
        <v>3.6716590322868599</v>
      </c>
      <c r="N317" s="36"/>
      <c r="O317" s="36"/>
      <c r="P317" s="36"/>
      <c r="Q317" s="36"/>
      <c r="R317" s="36"/>
      <c r="S317" s="36"/>
      <c r="T317" s="36"/>
      <c r="U317" s="36"/>
      <c r="V317" s="36">
        <v>4</v>
      </c>
      <c r="W317" s="36"/>
      <c r="X317" s="36"/>
      <c r="Y317" s="23">
        <f>SUM(O317:P317)</f>
        <v>0</v>
      </c>
      <c r="Z317" s="23" t="str">
        <f>IF(OR(AND(Y317&gt;0,Y317&lt;=30),AND(O317&gt;0,O317&lt;=5),AND(P317&gt;0,P317&lt;=5)),"Yes","No")</f>
        <v>No</v>
      </c>
    </row>
    <row r="318" spans="1:26" x14ac:dyDescent="0.25">
      <c r="A318" s="20">
        <v>43318</v>
      </c>
      <c r="B318" s="77">
        <v>43399</v>
      </c>
      <c r="C318" s="16" t="s">
        <v>1645</v>
      </c>
      <c r="D318" s="34" t="s">
        <v>712</v>
      </c>
      <c r="E318" s="34" t="s">
        <v>40</v>
      </c>
      <c r="F318" s="36"/>
      <c r="G318" s="36"/>
      <c r="H318" s="36"/>
      <c r="I318" s="36"/>
      <c r="J318" s="36"/>
      <c r="K318" s="36"/>
      <c r="L318" s="36"/>
      <c r="M318" s="36">
        <v>4.7020383661889316</v>
      </c>
      <c r="N318" s="36"/>
      <c r="O318" s="36"/>
      <c r="P318" s="36"/>
      <c r="Q318" s="36"/>
      <c r="R318" s="36"/>
      <c r="S318" s="36"/>
      <c r="T318" s="36"/>
      <c r="U318" s="36"/>
      <c r="V318" s="36">
        <v>4</v>
      </c>
      <c r="W318" s="36"/>
      <c r="X318" s="36"/>
      <c r="Y318" s="23">
        <f>SUM(O318:P318)</f>
        <v>0</v>
      </c>
      <c r="Z318" s="23" t="str">
        <f>IF(OR(AND(Y318&gt;0,Y318&lt;=30),AND(O318&gt;0,O318&lt;=5),AND(P318&gt;0,P318&lt;=5)),"Yes","No")</f>
        <v>No</v>
      </c>
    </row>
    <row r="319" spans="1:26" x14ac:dyDescent="0.25">
      <c r="A319" s="20">
        <v>43322</v>
      </c>
      <c r="B319" s="77">
        <v>43397</v>
      </c>
      <c r="C319" s="16" t="s">
        <v>1652</v>
      </c>
      <c r="D319" s="34" t="s">
        <v>754</v>
      </c>
      <c r="E319" s="34" t="s">
        <v>25</v>
      </c>
      <c r="F319" s="36"/>
      <c r="G319" s="36"/>
      <c r="H319" s="36"/>
      <c r="I319" s="36"/>
      <c r="J319" s="36"/>
      <c r="K319" s="36"/>
      <c r="L319" s="36"/>
      <c r="M319" s="36">
        <v>4.7988525317904687</v>
      </c>
      <c r="N319" s="36"/>
      <c r="O319" s="36"/>
      <c r="P319" s="36"/>
      <c r="Q319" s="36"/>
      <c r="R319" s="36"/>
      <c r="S319" s="36"/>
      <c r="T319" s="36"/>
      <c r="U319" s="36"/>
      <c r="V319" s="36">
        <v>4</v>
      </c>
      <c r="W319" s="36"/>
      <c r="X319" s="36"/>
      <c r="Y319" s="79">
        <f>SUM(O319:P319)</f>
        <v>0</v>
      </c>
      <c r="Z319" s="79" t="str">
        <f>IF(OR(AND(Y319&gt;0,Y319&lt;=30),AND(O319&gt;0,O319&lt;=5),AND(P319&gt;0,P319&lt;=5)),"Yes","No")</f>
        <v>No</v>
      </c>
    </row>
    <row r="320" spans="1:26" x14ac:dyDescent="0.25">
      <c r="A320" s="20">
        <v>43327</v>
      </c>
      <c r="B320" s="77">
        <v>43395</v>
      </c>
      <c r="C320" s="16" t="s">
        <v>1694</v>
      </c>
      <c r="D320" s="34" t="s">
        <v>775</v>
      </c>
      <c r="E320" s="34" t="s">
        <v>776</v>
      </c>
      <c r="F320" s="36"/>
      <c r="G320" s="36"/>
      <c r="H320" s="36"/>
      <c r="I320" s="36"/>
      <c r="J320" s="36"/>
      <c r="K320" s="36"/>
      <c r="L320" s="36"/>
      <c r="M320" s="36">
        <v>6.4585239421025307</v>
      </c>
      <c r="N320" s="36"/>
      <c r="O320" s="36"/>
      <c r="P320" s="36"/>
      <c r="Q320" s="36"/>
      <c r="R320" s="36"/>
      <c r="S320" s="36"/>
      <c r="T320" s="36"/>
      <c r="U320" s="36"/>
      <c r="V320" s="36">
        <v>4</v>
      </c>
      <c r="W320" s="36"/>
      <c r="X320" s="36"/>
      <c r="Y320" s="23">
        <f>SUM(O320:P320)</f>
        <v>0</v>
      </c>
      <c r="Z320" s="23" t="str">
        <f>IF(OR(AND(Y320&gt;0,Y320&lt;=30),AND(O320&gt;0,O320&lt;=5),AND(P320&gt;0,P320&lt;=5)),"Yes","No")</f>
        <v>No</v>
      </c>
    </row>
    <row r="321" spans="1:26" x14ac:dyDescent="0.25">
      <c r="A321" s="20">
        <v>43321</v>
      </c>
      <c r="B321" s="77">
        <v>43398</v>
      </c>
      <c r="C321" s="16" t="s">
        <v>1731</v>
      </c>
      <c r="D321" s="34" t="s">
        <v>745</v>
      </c>
      <c r="E321" s="34" t="s">
        <v>64</v>
      </c>
      <c r="F321" s="36"/>
      <c r="G321" s="36"/>
      <c r="H321" s="36"/>
      <c r="I321" s="36"/>
      <c r="J321" s="36"/>
      <c r="K321" s="36"/>
      <c r="L321" s="36"/>
      <c r="M321" s="36">
        <v>8.0613261291994043</v>
      </c>
      <c r="N321" s="36"/>
      <c r="O321" s="36"/>
      <c r="P321" s="36"/>
      <c r="Q321" s="36"/>
      <c r="R321" s="36"/>
      <c r="S321" s="36"/>
      <c r="T321" s="36"/>
      <c r="U321" s="36"/>
      <c r="V321" s="36">
        <v>5</v>
      </c>
      <c r="W321" s="36"/>
      <c r="X321" s="36"/>
      <c r="Y321" s="93">
        <f>SUM(O321:P321)</f>
        <v>0</v>
      </c>
      <c r="Z321" s="93" t="str">
        <f>IF(OR(AND(Y321&gt;0,Y321&lt;=30),AND(O321&gt;0,O321&lt;=5),AND(P321&gt;0,P321&lt;=5)),"Yes","No")</f>
        <v>No</v>
      </c>
    </row>
    <row r="322" spans="1:26" x14ac:dyDescent="0.25">
      <c r="A322" s="20">
        <v>43322</v>
      </c>
      <c r="B322" s="77">
        <v>43396</v>
      </c>
      <c r="C322" s="16" t="s">
        <v>1757</v>
      </c>
      <c r="D322" s="34" t="s">
        <v>752</v>
      </c>
      <c r="E322" s="34" t="s">
        <v>753</v>
      </c>
      <c r="F322" s="36"/>
      <c r="G322" s="36"/>
      <c r="H322" s="36"/>
      <c r="I322" s="36"/>
      <c r="J322" s="36"/>
      <c r="K322" s="36"/>
      <c r="L322" s="36"/>
      <c r="M322" s="36">
        <v>7.4339448586894443</v>
      </c>
      <c r="N322" s="36"/>
      <c r="O322" s="36"/>
      <c r="P322" s="36"/>
      <c r="Q322" s="36"/>
      <c r="R322" s="36"/>
      <c r="S322" s="36"/>
      <c r="T322" s="36"/>
      <c r="U322" s="36"/>
      <c r="V322" s="36">
        <v>5</v>
      </c>
      <c r="W322" s="36"/>
      <c r="X322" s="36"/>
      <c r="Y322" s="23">
        <f>SUM(O322:P322)</f>
        <v>0</v>
      </c>
      <c r="Z322" s="23" t="str">
        <f>IF(OR(AND(Y322&gt;0,Y322&lt;=30),AND(O322&gt;0,O322&lt;=5),AND(P322&gt;0,P322&lt;=5)),"Yes","No")</f>
        <v>No</v>
      </c>
    </row>
    <row r="323" spans="1:26" x14ac:dyDescent="0.25">
      <c r="A323" s="20">
        <v>43327</v>
      </c>
      <c r="B323" s="77">
        <v>43395</v>
      </c>
      <c r="C323" s="16" t="s">
        <v>1647</v>
      </c>
      <c r="D323" s="34" t="s">
        <v>775</v>
      </c>
      <c r="E323" s="34" t="s">
        <v>776</v>
      </c>
      <c r="F323" s="36"/>
      <c r="G323" s="36"/>
      <c r="H323" s="36"/>
      <c r="I323" s="36"/>
      <c r="J323" s="36"/>
      <c r="K323" s="36"/>
      <c r="L323" s="36"/>
      <c r="M323" s="36">
        <v>6.2601640915279528</v>
      </c>
      <c r="N323" s="36"/>
      <c r="O323" s="36"/>
      <c r="P323" s="36"/>
      <c r="Q323" s="36"/>
      <c r="R323" s="36"/>
      <c r="S323" s="36"/>
      <c r="T323" s="36"/>
      <c r="U323" s="36"/>
      <c r="V323" s="36">
        <v>5</v>
      </c>
      <c r="W323" s="36"/>
      <c r="X323" s="36"/>
      <c r="Y323" s="93">
        <f>SUM(O323:P323)</f>
        <v>0</v>
      </c>
      <c r="Z323" s="93" t="str">
        <f>IF(OR(AND(Y323&gt;0,Y323&lt;=30),AND(O323&gt;0,O323&lt;=5),AND(P323&gt;0,P323&lt;=5)),"Yes","No")</f>
        <v>No</v>
      </c>
    </row>
    <row r="324" spans="1:26" x14ac:dyDescent="0.25">
      <c r="A324" s="20">
        <v>43349</v>
      </c>
      <c r="B324" s="77">
        <v>43396</v>
      </c>
      <c r="C324" s="16" t="s">
        <v>1734</v>
      </c>
      <c r="D324" s="34" t="s">
        <v>1261</v>
      </c>
      <c r="E324" s="34" t="s">
        <v>1262</v>
      </c>
      <c r="F324" s="36"/>
      <c r="G324" s="36"/>
      <c r="H324" s="36"/>
      <c r="I324" s="36"/>
      <c r="J324" s="36"/>
      <c r="K324" s="36"/>
      <c r="L324" s="36"/>
      <c r="M324" s="36">
        <v>8.6855227232093135</v>
      </c>
      <c r="N324" s="36"/>
      <c r="O324" s="36"/>
      <c r="P324" s="36"/>
      <c r="Q324" s="36"/>
      <c r="R324" s="36"/>
      <c r="S324" s="36"/>
      <c r="T324" s="36"/>
      <c r="U324" s="36"/>
      <c r="V324" s="36">
        <v>5</v>
      </c>
      <c r="W324" s="36"/>
      <c r="X324" s="36"/>
      <c r="Y324" s="93">
        <f>SUM(O324:P324)</f>
        <v>0</v>
      </c>
      <c r="Z324" s="93" t="str">
        <f>IF(OR(AND(Y324&gt;0,Y324&lt;=30),AND(O324&gt;0,O324&lt;=5),AND(P324&gt;0,P324&lt;=5)),"Yes","No")</f>
        <v>No</v>
      </c>
    </row>
    <row r="325" spans="1:26" x14ac:dyDescent="0.25">
      <c r="A325" s="20">
        <v>43292</v>
      </c>
      <c r="B325" s="77">
        <v>43395</v>
      </c>
      <c r="C325" s="16" t="s">
        <v>1635</v>
      </c>
      <c r="D325" s="34" t="s">
        <v>428</v>
      </c>
      <c r="E325" s="34" t="s">
        <v>319</v>
      </c>
      <c r="F325" s="36"/>
      <c r="G325" s="36"/>
      <c r="H325" s="36"/>
      <c r="I325" s="36"/>
      <c r="J325" s="36"/>
      <c r="K325" s="36"/>
      <c r="L325" s="36"/>
      <c r="M325" s="36">
        <v>9.7724073172979971</v>
      </c>
      <c r="N325" s="36"/>
      <c r="O325" s="36"/>
      <c r="P325" s="36"/>
      <c r="Q325" s="36"/>
      <c r="R325" s="36"/>
      <c r="S325" s="36"/>
      <c r="T325" s="36"/>
      <c r="U325" s="36"/>
      <c r="V325" s="36">
        <v>10</v>
      </c>
      <c r="W325" s="36"/>
      <c r="X325" s="36"/>
      <c r="Y325" s="23">
        <f>SUM(O325:P325)</f>
        <v>0</v>
      </c>
      <c r="Z325" s="23" t="str">
        <f>IF(OR(AND(Y325&gt;0,Y325&lt;=30),AND(O325&gt;0,O325&lt;=5),AND(P325&gt;0,P325&lt;=5)),"Yes","No")</f>
        <v>No</v>
      </c>
    </row>
    <row r="326" spans="1:26" x14ac:dyDescent="0.25">
      <c r="A326" s="20">
        <v>43319</v>
      </c>
      <c r="B326" s="77">
        <v>43399</v>
      </c>
      <c r="C326" s="16" t="s">
        <v>1741</v>
      </c>
      <c r="D326" s="34" t="s">
        <v>727</v>
      </c>
      <c r="E326" s="34" t="s">
        <v>56</v>
      </c>
      <c r="F326" s="36"/>
      <c r="G326" s="36"/>
      <c r="H326" s="36"/>
      <c r="I326" s="36"/>
      <c r="J326" s="36"/>
      <c r="K326" s="36"/>
      <c r="L326" s="36"/>
      <c r="M326" s="36">
        <v>16.122652258398809</v>
      </c>
      <c r="N326" s="36"/>
      <c r="O326" s="36"/>
      <c r="P326" s="36"/>
      <c r="Q326" s="36"/>
      <c r="R326" s="36"/>
      <c r="S326" s="36"/>
      <c r="T326" s="36"/>
      <c r="U326" s="36"/>
      <c r="V326" s="36">
        <v>10</v>
      </c>
      <c r="W326" s="36"/>
      <c r="X326" s="36"/>
      <c r="Y326" s="79">
        <f>SUM(O326:P326)</f>
        <v>0</v>
      </c>
      <c r="Z326" s="79" t="str">
        <f>IF(OR(AND(Y326&gt;0,Y326&lt;=30),AND(O326&gt;0,O326&lt;=5),AND(P326&gt;0,P326&lt;=5)),"Yes","No")</f>
        <v>No</v>
      </c>
    </row>
    <row r="327" spans="1:26" x14ac:dyDescent="0.25">
      <c r="A327" s="20">
        <v>43325</v>
      </c>
      <c r="B327" s="77">
        <v>43395</v>
      </c>
      <c r="C327" s="16" t="s">
        <v>1672</v>
      </c>
      <c r="D327" s="34" t="s">
        <v>769</v>
      </c>
      <c r="E327" s="34" t="s">
        <v>770</v>
      </c>
      <c r="F327" s="36"/>
      <c r="G327" s="36"/>
      <c r="H327" s="36"/>
      <c r="I327" s="36"/>
      <c r="J327" s="36"/>
      <c r="K327" s="36"/>
      <c r="L327" s="36"/>
      <c r="M327" s="36">
        <v>14.87425907037899</v>
      </c>
      <c r="N327" s="36"/>
      <c r="O327" s="36"/>
      <c r="P327" s="36"/>
      <c r="Q327" s="36"/>
      <c r="R327" s="36"/>
      <c r="S327" s="36"/>
      <c r="T327" s="36"/>
      <c r="U327" s="36"/>
      <c r="V327" s="36">
        <v>10</v>
      </c>
      <c r="W327" s="36"/>
      <c r="X327" s="36"/>
      <c r="Y327" s="79">
        <f>SUM(O327:P327)</f>
        <v>0</v>
      </c>
      <c r="Z327" s="79" t="str">
        <f>IF(OR(AND(Y327&gt;0,Y327&lt;=30),AND(O327&gt;0,O327&lt;=5),AND(P327&gt;0,P327&lt;=5)),"Yes","No")</f>
        <v>No</v>
      </c>
    </row>
    <row r="328" spans="1:26" x14ac:dyDescent="0.25">
      <c r="A328" s="20">
        <v>43349</v>
      </c>
      <c r="B328" s="77">
        <v>43396</v>
      </c>
      <c r="C328" s="16" t="s">
        <v>1649</v>
      </c>
      <c r="D328" s="34" t="s">
        <v>1265</v>
      </c>
      <c r="E328" s="34" t="s">
        <v>1266</v>
      </c>
      <c r="F328" s="36"/>
      <c r="G328" s="36"/>
      <c r="H328" s="36"/>
      <c r="I328" s="36"/>
      <c r="J328" s="36"/>
      <c r="K328" s="36"/>
      <c r="L328" s="36"/>
      <c r="M328" s="36">
        <v>12.763273504631192</v>
      </c>
      <c r="N328" s="36"/>
      <c r="O328" s="36"/>
      <c r="P328" s="36"/>
      <c r="Q328" s="36"/>
      <c r="R328" s="36"/>
      <c r="S328" s="36"/>
      <c r="T328" s="36"/>
      <c r="U328" s="36"/>
      <c r="V328" s="36">
        <v>10</v>
      </c>
      <c r="W328" s="36"/>
      <c r="X328" s="36"/>
      <c r="Y328" s="79">
        <f>SUM(O328:P328)</f>
        <v>0</v>
      </c>
      <c r="Z328" s="79" t="str">
        <f>IF(OR(AND(Y328&gt;0,Y328&lt;=30),AND(O328&gt;0,O328&lt;=5),AND(P328&gt;0,P328&lt;=5)),"Yes","No")</f>
        <v>No</v>
      </c>
    </row>
    <row r="329" spans="1:26" x14ac:dyDescent="0.25">
      <c r="A329" s="20">
        <v>43325</v>
      </c>
      <c r="B329" s="77">
        <v>43448</v>
      </c>
      <c r="C329" s="16" t="s">
        <v>1685</v>
      </c>
      <c r="D329" s="34" t="s">
        <v>773</v>
      </c>
      <c r="E329" s="34" t="s">
        <v>27</v>
      </c>
      <c r="F329" s="36"/>
      <c r="G329" s="36"/>
      <c r="H329" s="36"/>
      <c r="I329" s="36"/>
      <c r="J329" s="36"/>
      <c r="K329" s="36"/>
      <c r="L329" s="36"/>
      <c r="M329" s="36">
        <v>14.103931320395329</v>
      </c>
      <c r="N329" s="36"/>
      <c r="O329" s="36"/>
      <c r="P329" s="36"/>
      <c r="Q329" s="36"/>
      <c r="R329" s="36"/>
      <c r="S329" s="36"/>
      <c r="T329" s="36"/>
      <c r="U329" s="36"/>
      <c r="V329" s="36">
        <v>12</v>
      </c>
      <c r="W329" s="36"/>
      <c r="X329" s="36"/>
      <c r="Y329" s="79">
        <f>SUM(O329:P329)</f>
        <v>0</v>
      </c>
      <c r="Z329" s="79" t="str">
        <f>IF(OR(AND(Y329&gt;0,Y329&lt;=30),AND(O329&gt;0,O329&lt;=5),AND(P329&gt;0,P329&lt;=5)),"Yes","No")</f>
        <v>No</v>
      </c>
    </row>
    <row r="330" spans="1:26" x14ac:dyDescent="0.25">
      <c r="A330" s="20">
        <v>43327</v>
      </c>
      <c r="B330" s="77">
        <v>43399</v>
      </c>
      <c r="C330" s="16" t="s">
        <v>1757</v>
      </c>
      <c r="D330" s="34" t="s">
        <v>777</v>
      </c>
      <c r="E330" s="34" t="s">
        <v>95</v>
      </c>
      <c r="F330" s="36"/>
      <c r="G330" s="36"/>
      <c r="H330" s="36"/>
      <c r="I330" s="36"/>
      <c r="J330" s="36"/>
      <c r="K330" s="36"/>
      <c r="L330" s="36"/>
      <c r="M330" s="36">
        <v>14.784178220806131</v>
      </c>
      <c r="N330" s="36"/>
      <c r="O330" s="36"/>
      <c r="P330" s="36"/>
      <c r="Q330" s="36"/>
      <c r="R330" s="36"/>
      <c r="S330" s="36"/>
      <c r="T330" s="36"/>
      <c r="U330" s="36"/>
      <c r="V330" s="36">
        <v>12</v>
      </c>
      <c r="W330" s="36"/>
      <c r="X330" s="36"/>
      <c r="Y330" s="93">
        <f>SUM(O330:P330)</f>
        <v>0</v>
      </c>
      <c r="Z330" s="93" t="str">
        <f>IF(OR(AND(Y330&gt;0,Y330&lt;=30),AND(O330&gt;0,O330&lt;=5),AND(P330&gt;0,P330&lt;=5)),"Yes","No")</f>
        <v>No</v>
      </c>
    </row>
    <row r="331" spans="1:26" x14ac:dyDescent="0.25">
      <c r="A331" s="20">
        <v>43348</v>
      </c>
      <c r="B331" s="77">
        <v>43395</v>
      </c>
      <c r="C331" s="16" t="s">
        <v>1761</v>
      </c>
      <c r="D331" s="34" t="s">
        <v>1244</v>
      </c>
      <c r="E331" s="34" t="s">
        <v>557</v>
      </c>
      <c r="F331" s="36"/>
      <c r="G331" s="36"/>
      <c r="H331" s="36"/>
      <c r="I331" s="36"/>
      <c r="J331" s="36"/>
      <c r="K331" s="36"/>
      <c r="L331" s="36"/>
      <c r="M331" s="36">
        <v>14.827853784235398</v>
      </c>
      <c r="N331" s="36"/>
      <c r="O331" s="36"/>
      <c r="P331" s="36"/>
      <c r="Q331" s="36"/>
      <c r="R331" s="36"/>
      <c r="S331" s="36"/>
      <c r="T331" s="36"/>
      <c r="U331" s="36"/>
      <c r="V331" s="36">
        <v>12</v>
      </c>
      <c r="W331" s="36"/>
      <c r="X331" s="36"/>
      <c r="Y331" s="23">
        <f>SUM(O331:P331)</f>
        <v>0</v>
      </c>
      <c r="Z331" s="23" t="str">
        <f>IF(OR(AND(Y331&gt;0,Y331&lt;=30),AND(O331&gt;0,O331&lt;=5),AND(P331&gt;0,P331&lt;=5)),"Yes","No")</f>
        <v>No</v>
      </c>
    </row>
    <row r="332" spans="1:26" x14ac:dyDescent="0.25">
      <c r="A332" s="20">
        <v>43349</v>
      </c>
      <c r="B332" s="77">
        <v>43395</v>
      </c>
      <c r="C332" s="16" t="s">
        <v>1730</v>
      </c>
      <c r="D332" s="34" t="s">
        <v>1257</v>
      </c>
      <c r="E332" s="34" t="s">
        <v>1258</v>
      </c>
      <c r="F332" s="36"/>
      <c r="G332" s="36"/>
      <c r="H332" s="36"/>
      <c r="I332" s="36"/>
      <c r="J332" s="36"/>
      <c r="K332" s="36"/>
      <c r="L332" s="36"/>
      <c r="M332" s="36">
        <v>16.071515452883709</v>
      </c>
      <c r="N332" s="36"/>
      <c r="O332" s="36"/>
      <c r="P332" s="36"/>
      <c r="Q332" s="36"/>
      <c r="R332" s="36"/>
      <c r="S332" s="36"/>
      <c r="T332" s="36"/>
      <c r="U332" s="36"/>
      <c r="V332" s="36">
        <v>12</v>
      </c>
      <c r="W332" s="36"/>
      <c r="X332" s="36"/>
      <c r="Y332" s="93">
        <f>SUM(O332:P332)</f>
        <v>0</v>
      </c>
      <c r="Z332" s="93" t="str">
        <f>IF(OR(AND(Y332&gt;0,Y332&lt;=30),AND(O332&gt;0,O332&lt;=5),AND(P332&gt;0,P332&lt;=5)),"Yes","No")</f>
        <v>No</v>
      </c>
    </row>
    <row r="333" spans="1:26" x14ac:dyDescent="0.25">
      <c r="A333" s="20">
        <v>43279</v>
      </c>
      <c r="B333" s="77">
        <v>43399</v>
      </c>
      <c r="C333" s="16" t="s">
        <v>1715</v>
      </c>
      <c r="D333" s="34" t="s">
        <v>357</v>
      </c>
      <c r="E333" s="34" t="s">
        <v>347</v>
      </c>
      <c r="F333" s="36"/>
      <c r="G333" s="36"/>
      <c r="H333" s="36"/>
      <c r="I333" s="36"/>
      <c r="J333" s="36"/>
      <c r="K333" s="36"/>
      <c r="L333" s="36"/>
      <c r="M333" s="36">
        <v>16.976145560412355</v>
      </c>
      <c r="N333" s="36"/>
      <c r="O333" s="36"/>
      <c r="P333" s="36"/>
      <c r="Q333" s="36"/>
      <c r="R333" s="36"/>
      <c r="S333" s="36"/>
      <c r="T333" s="36"/>
      <c r="U333" s="36"/>
      <c r="V333" s="36">
        <v>15</v>
      </c>
      <c r="W333" s="36"/>
      <c r="X333" s="36"/>
      <c r="Y333" s="23">
        <f>SUM(O333:P333)</f>
        <v>0</v>
      </c>
      <c r="Z333" s="23" t="str">
        <f>IF(OR(AND(Y333&gt;0,Y333&lt;=30),AND(O333&gt;0,O333&lt;=5),AND(P333&gt;0,P333&lt;=5)),"Yes","No")</f>
        <v>No</v>
      </c>
    </row>
    <row r="334" spans="1:26" x14ac:dyDescent="0.25">
      <c r="A334" s="20">
        <v>43332</v>
      </c>
      <c r="B334" s="77">
        <v>43430</v>
      </c>
      <c r="C334" s="16" t="s">
        <v>1739</v>
      </c>
      <c r="D334" s="34" t="s">
        <v>814</v>
      </c>
      <c r="E334" s="34" t="s">
        <v>38</v>
      </c>
      <c r="F334" s="36"/>
      <c r="G334" s="36"/>
      <c r="H334" s="36"/>
      <c r="I334" s="36"/>
      <c r="J334" s="36"/>
      <c r="K334" s="36"/>
      <c r="L334" s="36"/>
      <c r="M334" s="36">
        <v>23.083627161452174</v>
      </c>
      <c r="N334" s="36"/>
      <c r="O334" s="36"/>
      <c r="P334" s="36"/>
      <c r="Q334" s="36"/>
      <c r="R334" s="36"/>
      <c r="S334" s="36"/>
      <c r="T334" s="36"/>
      <c r="U334" s="36"/>
      <c r="V334" s="36">
        <v>18</v>
      </c>
      <c r="W334" s="36"/>
      <c r="X334" s="36"/>
      <c r="Y334" s="79">
        <f>SUM(O334:P334)</f>
        <v>0</v>
      </c>
      <c r="Z334" s="79" t="str">
        <f>IF(OR(AND(Y334&gt;0,Y334&lt;=30),AND(O334&gt;0,O334&lt;=5),AND(P334&gt;0,P334&lt;=5)),"Yes","No")</f>
        <v>No</v>
      </c>
    </row>
    <row r="335" spans="1:26" x14ac:dyDescent="0.25">
      <c r="A335" s="20">
        <v>43349</v>
      </c>
      <c r="B335" s="77">
        <v>43395</v>
      </c>
      <c r="C335" s="16" t="s">
        <v>1672</v>
      </c>
      <c r="D335" s="34" t="s">
        <v>1259</v>
      </c>
      <c r="E335" s="34" t="s">
        <v>1260</v>
      </c>
      <c r="F335" s="36"/>
      <c r="G335" s="36"/>
      <c r="H335" s="36"/>
      <c r="I335" s="36"/>
      <c r="J335" s="36"/>
      <c r="K335" s="36"/>
      <c r="L335" s="36"/>
      <c r="M335" s="36">
        <v>22.241780676353095</v>
      </c>
      <c r="N335" s="36"/>
      <c r="O335" s="36"/>
      <c r="P335" s="36"/>
      <c r="Q335" s="36"/>
      <c r="R335" s="36"/>
      <c r="S335" s="36"/>
      <c r="T335" s="36"/>
      <c r="U335" s="36"/>
      <c r="V335" s="36">
        <v>18</v>
      </c>
      <c r="W335" s="36"/>
      <c r="X335" s="36"/>
      <c r="Y335" s="93">
        <f>SUM(O335:P335)</f>
        <v>0</v>
      </c>
      <c r="Z335" s="93" t="str">
        <f>IF(OR(AND(Y335&gt;0,Y335&lt;=30),AND(O335&gt;0,O335&lt;=5),AND(P335&gt;0,P335&lt;=5)),"Yes","No")</f>
        <v>No</v>
      </c>
    </row>
    <row r="336" spans="1:26" x14ac:dyDescent="0.25">
      <c r="A336" s="20">
        <v>43069</v>
      </c>
      <c r="B336" s="77">
        <v>43413</v>
      </c>
      <c r="C336" s="16" t="s">
        <v>1672</v>
      </c>
      <c r="D336" s="34" t="s">
        <v>154</v>
      </c>
      <c r="E336" s="34" t="s">
        <v>100</v>
      </c>
      <c r="F336" s="36"/>
      <c r="G336" s="36"/>
      <c r="H336" s="36"/>
      <c r="I336" s="36"/>
      <c r="J336" s="36"/>
      <c r="K336" s="36"/>
      <c r="L336" s="36"/>
      <c r="M336" s="36">
        <v>20.396488121466657</v>
      </c>
      <c r="N336" s="36"/>
      <c r="O336" s="36"/>
      <c r="P336" s="36"/>
      <c r="Q336" s="36"/>
      <c r="R336" s="36"/>
      <c r="S336" s="36"/>
      <c r="T336" s="36"/>
      <c r="U336" s="36"/>
      <c r="V336" s="36">
        <v>20</v>
      </c>
      <c r="W336" s="36"/>
      <c r="X336" s="36"/>
      <c r="Y336" s="93">
        <f>SUM(O336:P336)</f>
        <v>0</v>
      </c>
      <c r="Z336" s="93" t="str">
        <f>IF(OR(AND(Y336&gt;0,Y336&lt;=30),AND(O336&gt;0,O336&lt;=5),AND(P336&gt;0,P336&lt;=5)),"Yes","No")</f>
        <v>No</v>
      </c>
    </row>
    <row r="337" spans="1:26" x14ac:dyDescent="0.25">
      <c r="A337" s="20">
        <v>43070</v>
      </c>
      <c r="B337" s="77">
        <v>43395</v>
      </c>
      <c r="C337" s="16" t="s">
        <v>1730</v>
      </c>
      <c r="D337" s="34" t="s">
        <v>145</v>
      </c>
      <c r="E337" s="34" t="s">
        <v>57</v>
      </c>
      <c r="F337" s="36"/>
      <c r="G337" s="36"/>
      <c r="H337" s="36"/>
      <c r="I337" s="36"/>
      <c r="J337" s="36"/>
      <c r="K337" s="36"/>
      <c r="L337" s="36"/>
      <c r="M337" s="36">
        <v>19.581210937453712</v>
      </c>
      <c r="N337" s="36"/>
      <c r="O337" s="36"/>
      <c r="P337" s="36"/>
      <c r="Q337" s="36"/>
      <c r="R337" s="36"/>
      <c r="S337" s="36"/>
      <c r="T337" s="36"/>
      <c r="U337" s="36"/>
      <c r="V337" s="36">
        <v>20</v>
      </c>
      <c r="W337" s="36"/>
      <c r="X337" s="36"/>
      <c r="Y337" s="23">
        <f>SUM(O337:P337)</f>
        <v>0</v>
      </c>
      <c r="Z337" s="23" t="str">
        <f>IF(OR(AND(Y337&gt;0,Y337&lt;=30),AND(O337&gt;0,O337&lt;=5),AND(P337&gt;0,P337&lt;=5)),"Yes","No")</f>
        <v>No</v>
      </c>
    </row>
    <row r="338" spans="1:26" x14ac:dyDescent="0.25">
      <c r="A338" s="20">
        <v>43228</v>
      </c>
      <c r="B338" s="77">
        <v>43608</v>
      </c>
      <c r="C338" s="16" t="s">
        <v>1628</v>
      </c>
      <c r="D338" s="34" t="s">
        <v>190</v>
      </c>
      <c r="E338" s="34" t="s">
        <v>24</v>
      </c>
      <c r="F338" s="36"/>
      <c r="G338" s="36"/>
      <c r="H338" s="36"/>
      <c r="I338" s="36"/>
      <c r="J338" s="36"/>
      <c r="K338" s="36"/>
      <c r="L338" s="36"/>
      <c r="M338" s="36">
        <v>13.051714204778628</v>
      </c>
      <c r="N338" s="36"/>
      <c r="O338" s="36"/>
      <c r="P338" s="36"/>
      <c r="Q338" s="36"/>
      <c r="R338" s="36"/>
      <c r="S338" s="36"/>
      <c r="T338" s="36"/>
      <c r="U338" s="36"/>
      <c r="V338" s="36">
        <v>20</v>
      </c>
      <c r="W338" s="36"/>
      <c r="X338" s="36"/>
      <c r="Y338" s="93">
        <f>SUM(O338:P338)</f>
        <v>0</v>
      </c>
      <c r="Z338" s="93" t="str">
        <f>IF(OR(AND(Y338&gt;0,Y338&lt;=30),AND(O338&gt;0,O338&lt;=5),AND(P338&gt;0,P338&lt;=5)),"Yes","No")</f>
        <v>No</v>
      </c>
    </row>
    <row r="339" spans="1:26" x14ac:dyDescent="0.25">
      <c r="A339" s="20">
        <v>43279</v>
      </c>
      <c r="B339" s="77">
        <v>43399</v>
      </c>
      <c r="C339" s="16" t="s">
        <v>1648</v>
      </c>
      <c r="D339" s="34" t="s">
        <v>357</v>
      </c>
      <c r="E339" s="34" t="s">
        <v>347</v>
      </c>
      <c r="F339" s="36"/>
      <c r="G339" s="36"/>
      <c r="H339" s="36"/>
      <c r="I339" s="36"/>
      <c r="J339" s="36"/>
      <c r="K339" s="36"/>
      <c r="L339" s="36"/>
      <c r="M339" s="36">
        <v>18.958834158586694</v>
      </c>
      <c r="N339" s="36"/>
      <c r="O339" s="36"/>
      <c r="P339" s="36"/>
      <c r="Q339" s="36"/>
      <c r="R339" s="36"/>
      <c r="S339" s="36"/>
      <c r="T339" s="36"/>
      <c r="U339" s="36"/>
      <c r="V339" s="36">
        <v>20</v>
      </c>
      <c r="W339" s="36"/>
      <c r="X339" s="36"/>
      <c r="Y339" s="93">
        <f>SUM(O339:P339)</f>
        <v>0</v>
      </c>
      <c r="Z339" s="93" t="str">
        <f>IF(OR(AND(Y339&gt;0,Y339&lt;=30),AND(O339&gt;0,O339&lt;=5),AND(P339&gt;0,P339&lt;=5)),"Yes","No")</f>
        <v>No</v>
      </c>
    </row>
    <row r="340" spans="1:26" x14ac:dyDescent="0.25">
      <c r="A340" s="20">
        <v>43314</v>
      </c>
      <c r="B340" s="77">
        <v>43396</v>
      </c>
      <c r="C340" s="16" t="s">
        <v>1753</v>
      </c>
      <c r="D340" s="34" t="s">
        <v>558</v>
      </c>
      <c r="E340" s="34" t="s">
        <v>559</v>
      </c>
      <c r="F340" s="36"/>
      <c r="G340" s="36"/>
      <c r="H340" s="36"/>
      <c r="I340" s="36"/>
      <c r="J340" s="36"/>
      <c r="K340" s="36"/>
      <c r="L340" s="36"/>
      <c r="M340" s="36">
        <v>26.696688146138101</v>
      </c>
      <c r="N340" s="36"/>
      <c r="O340" s="36"/>
      <c r="P340" s="36"/>
      <c r="Q340" s="36"/>
      <c r="R340" s="36"/>
      <c r="S340" s="36"/>
      <c r="T340" s="36"/>
      <c r="U340" s="36"/>
      <c r="V340" s="36">
        <v>20</v>
      </c>
      <c r="W340" s="36"/>
      <c r="X340" s="36"/>
      <c r="Y340" s="93">
        <f>SUM(O340:P340)</f>
        <v>0</v>
      </c>
      <c r="Z340" s="93" t="str">
        <f>IF(OR(AND(Y340&gt;0,Y340&lt;=30),AND(O340&gt;0,O340&lt;=5),AND(P340&gt;0,P340&lt;=5)),"Yes","No")</f>
        <v>No</v>
      </c>
    </row>
    <row r="341" spans="1:26" x14ac:dyDescent="0.25">
      <c r="A341" s="20">
        <v>43320</v>
      </c>
      <c r="B341" s="77">
        <v>43395</v>
      </c>
      <c r="C341" s="16" t="s">
        <v>1672</v>
      </c>
      <c r="D341" s="34" t="s">
        <v>735</v>
      </c>
      <c r="E341" s="34" t="s">
        <v>736</v>
      </c>
      <c r="F341" s="36"/>
      <c r="G341" s="36"/>
      <c r="H341" s="36"/>
      <c r="I341" s="36"/>
      <c r="J341" s="36"/>
      <c r="K341" s="36"/>
      <c r="L341" s="36"/>
      <c r="M341" s="36">
        <v>24.713089640392329</v>
      </c>
      <c r="N341" s="36"/>
      <c r="O341" s="36"/>
      <c r="P341" s="36"/>
      <c r="Q341" s="36"/>
      <c r="R341" s="36"/>
      <c r="S341" s="36"/>
      <c r="T341" s="36"/>
      <c r="U341" s="36"/>
      <c r="V341" s="36">
        <v>20</v>
      </c>
      <c r="W341" s="36"/>
      <c r="X341" s="36"/>
      <c r="Y341" s="23">
        <f>SUM(O341:P341)</f>
        <v>0</v>
      </c>
      <c r="Z341" s="23" t="str">
        <f>IF(OR(AND(Y341&gt;0,Y341&lt;=30),AND(O341&gt;0,O341&lt;=5),AND(P341&gt;0,P341&lt;=5)),"Yes","No")</f>
        <v>No</v>
      </c>
    </row>
    <row r="342" spans="1:26" x14ac:dyDescent="0.25">
      <c r="A342" s="20">
        <v>43278</v>
      </c>
      <c r="B342" s="77">
        <v>43406</v>
      </c>
      <c r="C342" s="16" t="s">
        <v>1657</v>
      </c>
      <c r="D342" s="34" t="s">
        <v>364</v>
      </c>
      <c r="E342" s="34" t="s">
        <v>365</v>
      </c>
      <c r="F342" s="36"/>
      <c r="G342" s="36"/>
      <c r="H342" s="36"/>
      <c r="I342" s="36"/>
      <c r="J342" s="36"/>
      <c r="K342" s="36"/>
      <c r="L342" s="36"/>
      <c r="M342" s="36">
        <v>21.231055345994193</v>
      </c>
      <c r="N342" s="36">
        <v>24.126199256811582</v>
      </c>
      <c r="O342" s="36"/>
      <c r="P342" s="36"/>
      <c r="Q342" s="36"/>
      <c r="R342" s="36"/>
      <c r="S342" s="36"/>
      <c r="T342" s="36"/>
      <c r="U342" s="36"/>
      <c r="V342" s="36">
        <v>22</v>
      </c>
      <c r="W342" s="36">
        <v>25</v>
      </c>
      <c r="X342" s="36"/>
      <c r="Y342" s="23">
        <f>SUM(O342:P342)</f>
        <v>0</v>
      </c>
      <c r="Z342" s="23" t="str">
        <f>IF(OR(AND(Y342&gt;0,Y342&lt;=30),AND(O342&gt;0,O342&lt;=5),AND(P342&gt;0,P342&lt;=5)),"Yes","No")</f>
        <v>No</v>
      </c>
    </row>
    <row r="343" spans="1:26" x14ac:dyDescent="0.25">
      <c r="A343" s="20">
        <v>43276</v>
      </c>
      <c r="B343" s="77">
        <v>43398</v>
      </c>
      <c r="C343" s="16" t="s">
        <v>1591</v>
      </c>
      <c r="D343" s="34" t="s">
        <v>349</v>
      </c>
      <c r="E343" s="34" t="s">
        <v>350</v>
      </c>
      <c r="F343" s="36"/>
      <c r="G343" s="36"/>
      <c r="H343" s="36"/>
      <c r="I343" s="36"/>
      <c r="J343" s="36"/>
      <c r="K343" s="36"/>
      <c r="L343" s="36"/>
      <c r="M343" s="36">
        <v>14.771075551777351</v>
      </c>
      <c r="N343" s="36"/>
      <c r="O343" s="36"/>
      <c r="P343" s="36"/>
      <c r="Q343" s="36"/>
      <c r="R343" s="36"/>
      <c r="S343" s="36"/>
      <c r="T343" s="36"/>
      <c r="U343" s="36"/>
      <c r="V343" s="36">
        <v>24</v>
      </c>
      <c r="W343" s="36"/>
      <c r="X343" s="36"/>
      <c r="Y343" s="23">
        <f>SUM(O343:P343)</f>
        <v>0</v>
      </c>
      <c r="Z343" s="23" t="str">
        <f>IF(OR(AND(Y343&gt;0,Y343&lt;=30),AND(O343&gt;0,O343&lt;=5),AND(P343&gt;0,P343&lt;=5)),"Yes","No")</f>
        <v>No</v>
      </c>
    </row>
    <row r="344" spans="1:26" x14ac:dyDescent="0.25">
      <c r="A344" s="20">
        <v>43272</v>
      </c>
      <c r="B344" s="77">
        <v>43494</v>
      </c>
      <c r="C344" s="16" t="s">
        <v>1612</v>
      </c>
      <c r="D344" s="34" t="s">
        <v>333</v>
      </c>
      <c r="E344" s="34" t="s">
        <v>96</v>
      </c>
      <c r="F344" s="36"/>
      <c r="G344" s="36"/>
      <c r="H344" s="36"/>
      <c r="I344" s="36"/>
      <c r="J344" s="36"/>
      <c r="K344" s="36"/>
      <c r="L344" s="36"/>
      <c r="M344" s="36">
        <v>18.805059779012822</v>
      </c>
      <c r="N344" s="36"/>
      <c r="O344" s="36"/>
      <c r="P344" s="36"/>
      <c r="Q344" s="36"/>
      <c r="R344" s="36"/>
      <c r="S344" s="36"/>
      <c r="T344" s="36"/>
      <c r="U344" s="36"/>
      <c r="V344" s="36">
        <v>30</v>
      </c>
      <c r="W344" s="36"/>
      <c r="X344" s="36"/>
      <c r="Y344" s="23">
        <f>SUM(O344:P344)</f>
        <v>0</v>
      </c>
      <c r="Z344" s="23" t="str">
        <f>IF(OR(AND(Y344&gt;0,Y344&lt;=30),AND(O344&gt;0,O344&lt;=5),AND(P344&gt;0,P344&lt;=5)),"Yes","No")</f>
        <v>No</v>
      </c>
    </row>
    <row r="345" spans="1:26" x14ac:dyDescent="0.25">
      <c r="A345" s="20">
        <v>43292</v>
      </c>
      <c r="B345" s="77">
        <v>43395</v>
      </c>
      <c r="C345" s="16" t="s">
        <v>1646</v>
      </c>
      <c r="D345" s="34" t="s">
        <v>424</v>
      </c>
      <c r="E345" s="34" t="s">
        <v>425</v>
      </c>
      <c r="F345" s="36"/>
      <c r="G345" s="36"/>
      <c r="H345" s="36"/>
      <c r="I345" s="36"/>
      <c r="J345" s="36"/>
      <c r="K345" s="36"/>
      <c r="L345" s="36"/>
      <c r="M345" s="36">
        <v>24.504720806531875</v>
      </c>
      <c r="N345" s="36"/>
      <c r="O345" s="36"/>
      <c r="P345" s="36"/>
      <c r="Q345" s="36"/>
      <c r="R345" s="36"/>
      <c r="S345" s="36"/>
      <c r="T345" s="36"/>
      <c r="U345" s="36"/>
      <c r="V345" s="36">
        <v>30</v>
      </c>
      <c r="W345" s="36"/>
      <c r="X345" s="36"/>
      <c r="Y345" s="93">
        <f>SUM(O345:P345)</f>
        <v>0</v>
      </c>
      <c r="Z345" s="93" t="str">
        <f>IF(OR(AND(Y345&gt;0,Y345&lt;=30),AND(O345&gt;0,O345&lt;=5),AND(P345&gt;0,P345&lt;=5)),"Yes","No")</f>
        <v>No</v>
      </c>
    </row>
    <row r="346" spans="1:26" x14ac:dyDescent="0.25">
      <c r="A346" s="20">
        <v>43266</v>
      </c>
      <c r="B346" s="77">
        <v>43579</v>
      </c>
      <c r="C346" s="16" t="s">
        <v>1599</v>
      </c>
      <c r="D346" s="34" t="s">
        <v>309</v>
      </c>
      <c r="E346" s="34" t="s">
        <v>74</v>
      </c>
      <c r="F346" s="36"/>
      <c r="G346" s="36"/>
      <c r="H346" s="36"/>
      <c r="I346" s="36"/>
      <c r="J346" s="36"/>
      <c r="K346" s="36"/>
      <c r="L346" s="36"/>
      <c r="M346" s="36">
        <v>28.052450427588195</v>
      </c>
      <c r="N346" s="36"/>
      <c r="O346" s="36"/>
      <c r="P346" s="36"/>
      <c r="Q346" s="36"/>
      <c r="R346" s="36"/>
      <c r="S346" s="36"/>
      <c r="T346" s="36"/>
      <c r="U346" s="36"/>
      <c r="V346" s="36">
        <v>50</v>
      </c>
      <c r="W346" s="36"/>
      <c r="X346" s="36"/>
      <c r="Y346" s="79">
        <f>SUM(O346:P346)</f>
        <v>0</v>
      </c>
      <c r="Z346" s="79" t="str">
        <f>IF(OR(AND(Y346&gt;0,Y346&lt;=30),AND(O346&gt;0,O346&lt;=5),AND(P346&gt;0,P346&lt;=5)),"Yes","No")</f>
        <v>No</v>
      </c>
    </row>
    <row r="347" spans="1:26" x14ac:dyDescent="0.25">
      <c r="A347" s="20">
        <v>43276</v>
      </c>
      <c r="B347" s="77">
        <v>43396</v>
      </c>
      <c r="C347" s="16" t="s">
        <v>1668</v>
      </c>
      <c r="D347" s="34" t="s">
        <v>351</v>
      </c>
      <c r="E347" s="34" t="s">
        <v>352</v>
      </c>
      <c r="F347" s="36"/>
      <c r="G347" s="36"/>
      <c r="H347" s="36"/>
      <c r="I347" s="36"/>
      <c r="J347" s="36"/>
      <c r="K347" s="36"/>
      <c r="L347" s="36"/>
      <c r="M347" s="36">
        <v>57.847373854489767</v>
      </c>
      <c r="N347" s="36"/>
      <c r="O347" s="36"/>
      <c r="P347" s="36"/>
      <c r="Q347" s="36"/>
      <c r="R347" s="36"/>
      <c r="S347" s="36"/>
      <c r="T347" s="36"/>
      <c r="U347" s="36"/>
      <c r="V347" s="36">
        <v>50</v>
      </c>
      <c r="W347" s="36"/>
      <c r="X347" s="36"/>
      <c r="Y347" s="93">
        <f>SUM(O347:P347)</f>
        <v>0</v>
      </c>
      <c r="Z347" s="93" t="str">
        <f>IF(OR(AND(Y347&gt;0,Y347&lt;=30),AND(O347&gt;0,O347&lt;=5),AND(P347&gt;0,P347&lt;=5)),"Yes","No")</f>
        <v>No</v>
      </c>
    </row>
    <row r="348" spans="1:26" x14ac:dyDescent="0.25">
      <c r="A348" s="20">
        <v>43348</v>
      </c>
      <c r="B348" s="77">
        <v>43396</v>
      </c>
      <c r="C348" s="16" t="s">
        <v>1738</v>
      </c>
      <c r="D348" s="34" t="s">
        <v>1245</v>
      </c>
      <c r="E348" s="34" t="s">
        <v>415</v>
      </c>
      <c r="F348" s="36"/>
      <c r="G348" s="36"/>
      <c r="H348" s="36"/>
      <c r="I348" s="36"/>
      <c r="J348" s="36"/>
      <c r="K348" s="36"/>
      <c r="L348" s="36"/>
      <c r="M348" s="36">
        <v>62.073894523842576</v>
      </c>
      <c r="N348" s="36"/>
      <c r="O348" s="36"/>
      <c r="P348" s="36"/>
      <c r="Q348" s="36"/>
      <c r="R348" s="36"/>
      <c r="S348" s="36"/>
      <c r="T348" s="36"/>
      <c r="U348" s="36"/>
      <c r="V348" s="36">
        <v>50</v>
      </c>
      <c r="W348" s="36"/>
      <c r="X348" s="36"/>
      <c r="Y348" s="23">
        <f>SUM(O348:P348)</f>
        <v>0</v>
      </c>
      <c r="Z348" s="23" t="str">
        <f>IF(OR(AND(Y348&gt;0,Y348&lt;=30),AND(O348&gt;0,O348&lt;=5),AND(P348&gt;0,P348&lt;=5)),"Yes","No")</f>
        <v>No</v>
      </c>
    </row>
    <row r="349" spans="1:26" x14ac:dyDescent="0.25">
      <c r="A349" s="20">
        <v>43349</v>
      </c>
      <c r="B349" s="77">
        <v>43465</v>
      </c>
      <c r="C349" s="16" t="s">
        <v>1610</v>
      </c>
      <c r="D349" s="34" t="s">
        <v>1275</v>
      </c>
      <c r="E349" s="34" t="s">
        <v>86</v>
      </c>
      <c r="F349" s="36"/>
      <c r="G349" s="36"/>
      <c r="H349" s="36"/>
      <c r="I349" s="36"/>
      <c r="J349" s="36"/>
      <c r="K349" s="36"/>
      <c r="L349" s="36"/>
      <c r="M349" s="36">
        <v>33.020545767667066</v>
      </c>
      <c r="N349" s="36"/>
      <c r="O349" s="36"/>
      <c r="P349" s="36"/>
      <c r="Q349" s="36"/>
      <c r="R349" s="36"/>
      <c r="S349" s="36"/>
      <c r="T349" s="36"/>
      <c r="U349" s="36"/>
      <c r="V349" s="36">
        <v>50</v>
      </c>
      <c r="W349" s="36"/>
      <c r="X349" s="36"/>
      <c r="Y349" s="23">
        <f>SUM(O349:P349)</f>
        <v>0</v>
      </c>
      <c r="Z349" s="23" t="str">
        <f>IF(OR(AND(Y349&gt;0,Y349&lt;=30),AND(O349&gt;0,O349&lt;=5),AND(P349&gt;0,P349&lt;=5)),"Yes","No")</f>
        <v>No</v>
      </c>
    </row>
    <row r="350" spans="1:26" x14ac:dyDescent="0.25">
      <c r="A350" s="20">
        <v>43021</v>
      </c>
      <c r="B350" s="77">
        <v>43560</v>
      </c>
      <c r="C350" s="16" t="s">
        <v>1569</v>
      </c>
      <c r="D350" s="34" t="s">
        <v>186</v>
      </c>
      <c r="E350" s="34" t="s">
        <v>76</v>
      </c>
      <c r="F350" s="36"/>
      <c r="G350" s="36"/>
      <c r="H350" s="36"/>
      <c r="I350" s="36"/>
      <c r="J350" s="36"/>
      <c r="K350" s="36"/>
      <c r="L350" s="36"/>
      <c r="M350" s="36">
        <v>42.856646614966074</v>
      </c>
      <c r="N350" s="36"/>
      <c r="O350" s="36"/>
      <c r="P350" s="36"/>
      <c r="Q350" s="36"/>
      <c r="R350" s="36"/>
      <c r="S350" s="36"/>
      <c r="T350" s="36"/>
      <c r="U350" s="36"/>
      <c r="V350" s="36">
        <v>60</v>
      </c>
      <c r="W350" s="36"/>
      <c r="X350" s="36"/>
      <c r="Y350" s="23">
        <f>SUM(O350:P350)</f>
        <v>0</v>
      </c>
      <c r="Z350" s="23" t="str">
        <f>IF(OR(AND(Y350&gt;0,Y350&lt;=30),AND(O350&gt;0,O350&lt;=5),AND(P350&gt;0,P350&lt;=5)),"Yes","No")</f>
        <v>No</v>
      </c>
    </row>
    <row r="351" spans="1:26" x14ac:dyDescent="0.25">
      <c r="A351" s="20">
        <v>43276</v>
      </c>
      <c r="B351" s="77">
        <v>43396</v>
      </c>
      <c r="C351" s="16" t="s">
        <v>1694</v>
      </c>
      <c r="D351" s="34" t="s">
        <v>354</v>
      </c>
      <c r="E351" s="34" t="s">
        <v>40</v>
      </c>
      <c r="F351" s="36"/>
      <c r="G351" s="36"/>
      <c r="H351" s="36"/>
      <c r="I351" s="36"/>
      <c r="J351" s="36"/>
      <c r="K351" s="36"/>
      <c r="L351" s="36"/>
      <c r="M351" s="36">
        <v>84.433599221454699</v>
      </c>
      <c r="N351" s="36"/>
      <c r="O351" s="36"/>
      <c r="P351" s="36"/>
      <c r="Q351" s="36"/>
      <c r="R351" s="36"/>
      <c r="S351" s="36"/>
      <c r="T351" s="36"/>
      <c r="U351" s="36"/>
      <c r="V351" s="36">
        <v>72</v>
      </c>
      <c r="W351" s="36"/>
      <c r="X351" s="36"/>
      <c r="Y351" s="79">
        <f>SUM(O351:P351)</f>
        <v>0</v>
      </c>
      <c r="Z351" s="79" t="str">
        <f>IF(OR(AND(Y351&gt;0,Y351&lt;=30),AND(O351&gt;0,O351&lt;=5),AND(P351&gt;0,P351&lt;=5)),"Yes","No")</f>
        <v>No</v>
      </c>
    </row>
    <row r="352" spans="1:26" x14ac:dyDescent="0.25">
      <c r="A352" s="20">
        <v>43271</v>
      </c>
      <c r="B352" s="77">
        <v>43398</v>
      </c>
      <c r="C352" s="16" t="s">
        <v>1631</v>
      </c>
      <c r="D352" s="34" t="s">
        <v>331</v>
      </c>
      <c r="E352" s="34" t="s">
        <v>50</v>
      </c>
      <c r="F352" s="36"/>
      <c r="G352" s="36"/>
      <c r="H352" s="36"/>
      <c r="I352" s="36"/>
      <c r="J352" s="36"/>
      <c r="K352" s="36"/>
      <c r="L352" s="36"/>
      <c r="M352" s="36">
        <v>57.184961142479253</v>
      </c>
      <c r="N352" s="36"/>
      <c r="O352" s="36"/>
      <c r="P352" s="36"/>
      <c r="Q352" s="36"/>
      <c r="R352" s="36"/>
      <c r="S352" s="36"/>
      <c r="T352" s="36"/>
      <c r="U352" s="36"/>
      <c r="V352" s="36">
        <v>90</v>
      </c>
      <c r="W352" s="36"/>
      <c r="X352" s="36"/>
      <c r="Y352" s="79">
        <f>SUM(O352:P352)</f>
        <v>0</v>
      </c>
      <c r="Z352" s="79" t="str">
        <f>IF(OR(AND(Y352&gt;0,Y352&lt;=30),AND(O352&gt;0,O352&lt;=5),AND(P352&gt;0,P352&lt;=5)),"Yes","No")</f>
        <v>No</v>
      </c>
    </row>
    <row r="353" spans="1:26" x14ac:dyDescent="0.25">
      <c r="A353" s="20">
        <v>43279</v>
      </c>
      <c r="B353" s="77">
        <v>43397</v>
      </c>
      <c r="C353" s="16" t="s">
        <v>1717</v>
      </c>
      <c r="D353" s="34" t="s">
        <v>356</v>
      </c>
      <c r="E353" s="34" t="s">
        <v>48</v>
      </c>
      <c r="F353" s="36"/>
      <c r="G353" s="36"/>
      <c r="H353" s="36"/>
      <c r="I353" s="36"/>
      <c r="J353" s="36"/>
      <c r="K353" s="36"/>
      <c r="L353" s="36"/>
      <c r="M353" s="36">
        <v>246.85428450220459</v>
      </c>
      <c r="N353" s="36"/>
      <c r="O353" s="36"/>
      <c r="P353" s="36"/>
      <c r="Q353" s="36"/>
      <c r="R353" s="36"/>
      <c r="S353" s="36"/>
      <c r="T353" s="36"/>
      <c r="U353" s="36"/>
      <c r="V353" s="36">
        <v>240</v>
      </c>
      <c r="W353" s="36"/>
      <c r="X353" s="36"/>
      <c r="Y353" s="79">
        <f>SUM(O353:P353)</f>
        <v>0</v>
      </c>
      <c r="Z353" s="79" t="str">
        <f>IF(OR(AND(Y353&gt;0,Y353&lt;=30),AND(O353&gt;0,O353&lt;=5),AND(P353&gt;0,P353&lt;=5)),"Yes","No")</f>
        <v>No</v>
      </c>
    </row>
    <row r="354" spans="1:26" x14ac:dyDescent="0.25">
      <c r="A354" s="20">
        <v>43328</v>
      </c>
      <c r="B354" s="77">
        <v>43395</v>
      </c>
      <c r="C354" s="16" t="s">
        <v>1586</v>
      </c>
      <c r="D354" s="34" t="s">
        <v>789</v>
      </c>
      <c r="E354" s="34" t="s">
        <v>790</v>
      </c>
      <c r="F354" s="36"/>
      <c r="G354" s="36"/>
      <c r="H354" s="36"/>
      <c r="I354" s="36"/>
      <c r="J354" s="36"/>
      <c r="K354" s="36"/>
      <c r="L354" s="36"/>
      <c r="M354" s="36">
        <v>124.20238350197174</v>
      </c>
      <c r="N354" s="36"/>
      <c r="O354" s="36"/>
      <c r="P354" s="36"/>
      <c r="Q354" s="36"/>
      <c r="R354" s="36"/>
      <c r="S354" s="36"/>
      <c r="T354" s="36"/>
      <c r="U354" s="36"/>
      <c r="V354" s="36">
        <v>250</v>
      </c>
      <c r="W354" s="36"/>
      <c r="X354" s="36"/>
      <c r="Y354" s="23">
        <f>SUM(O354:P354)</f>
        <v>0</v>
      </c>
      <c r="Z354" s="23" t="str">
        <f>IF(OR(AND(Y354&gt;0,Y354&lt;=30),AND(O354&gt;0,O354&lt;=5),AND(P354&gt;0,P354&lt;=5)),"Yes","No")</f>
        <v>No</v>
      </c>
    </row>
    <row r="355" spans="1:26" x14ac:dyDescent="0.25">
      <c r="A355" s="20">
        <v>43276</v>
      </c>
      <c r="B355" s="77">
        <v>43413</v>
      </c>
      <c r="C355" s="16" t="s">
        <v>1672</v>
      </c>
      <c r="D355" s="34" t="s">
        <v>363</v>
      </c>
      <c r="E355" s="34" t="s">
        <v>95</v>
      </c>
      <c r="F355" s="36"/>
      <c r="G355" s="36"/>
      <c r="H355" s="36"/>
      <c r="I355" s="36"/>
      <c r="J355" s="36"/>
      <c r="K355" s="36"/>
      <c r="L355" s="36"/>
      <c r="M355" s="36">
        <v>355.38441999364181</v>
      </c>
      <c r="N355" s="36"/>
      <c r="O355" s="36"/>
      <c r="P355" s="36"/>
      <c r="Q355" s="36"/>
      <c r="R355" s="36"/>
      <c r="S355" s="36"/>
      <c r="T355" s="36"/>
      <c r="U355" s="36"/>
      <c r="V355" s="36">
        <v>377</v>
      </c>
      <c r="W355" s="36"/>
      <c r="X355" s="36"/>
      <c r="Y355" s="23">
        <f>SUM(O355:P355)</f>
        <v>0</v>
      </c>
      <c r="Z355" s="23" t="str">
        <f>IF(OR(AND(Y355&gt;0,Y355&lt;=30),AND(O355&gt;0,O355&lt;=5),AND(P355&gt;0,P355&lt;=5)),"Yes","No")</f>
        <v>No</v>
      </c>
    </row>
    <row r="356" spans="1:26" x14ac:dyDescent="0.25">
      <c r="A356" s="20">
        <v>43292</v>
      </c>
      <c r="B356" s="77">
        <v>43449</v>
      </c>
      <c r="C356" s="16" t="s">
        <v>1610</v>
      </c>
      <c r="D356" s="34" t="s">
        <v>430</v>
      </c>
      <c r="E356" s="34" t="s">
        <v>86</v>
      </c>
      <c r="F356" s="36"/>
      <c r="G356" s="36"/>
      <c r="H356" s="36"/>
      <c r="I356" s="36"/>
      <c r="J356" s="36"/>
      <c r="K356" s="36"/>
      <c r="L356" s="36"/>
      <c r="M356" s="36">
        <v>247.05810379820781</v>
      </c>
      <c r="N356" s="36"/>
      <c r="O356" s="36"/>
      <c r="P356" s="36"/>
      <c r="Q356" s="36"/>
      <c r="R356" s="36"/>
      <c r="S356" s="36"/>
      <c r="T356" s="36"/>
      <c r="U356" s="36"/>
      <c r="V356" s="36">
        <v>400</v>
      </c>
      <c r="W356" s="36"/>
      <c r="X356" s="36"/>
      <c r="Y356" s="93">
        <f>SUM(O356:P356)</f>
        <v>0</v>
      </c>
      <c r="Z356" s="93" t="str">
        <f>IF(OR(AND(Y356&gt;0,Y356&lt;=30),AND(O356&gt;0,O356&lt;=5),AND(P356&gt;0,P356&lt;=5)),"Yes","No")</f>
        <v>No</v>
      </c>
    </row>
    <row r="357" spans="1:26" x14ac:dyDescent="0.25">
      <c r="A357" s="20">
        <v>43349</v>
      </c>
      <c r="B357" s="77">
        <v>43402</v>
      </c>
      <c r="C357" s="16" t="s">
        <v>1661</v>
      </c>
      <c r="D357" s="34" t="s">
        <v>1267</v>
      </c>
      <c r="E357" s="34" t="s">
        <v>1268</v>
      </c>
      <c r="F357" s="36"/>
      <c r="G357" s="36"/>
      <c r="H357" s="36"/>
      <c r="I357" s="36"/>
      <c r="J357" s="36"/>
      <c r="K357" s="36"/>
      <c r="L357" s="36"/>
      <c r="M357" s="36"/>
      <c r="N357" s="36">
        <v>1.2203680348193737</v>
      </c>
      <c r="O357" s="36"/>
      <c r="P357" s="36"/>
      <c r="Q357" s="36"/>
      <c r="R357" s="36"/>
      <c r="S357" s="36"/>
      <c r="T357" s="36"/>
      <c r="U357" s="36"/>
      <c r="V357" s="36"/>
      <c r="W357" s="36">
        <v>1</v>
      </c>
      <c r="X357" s="36"/>
      <c r="Y357" s="23">
        <f>SUM(O357:P357)</f>
        <v>0</v>
      </c>
      <c r="Z357" s="23" t="str">
        <f>IF(OR(AND(Y357&gt;0,Y357&lt;=30),AND(O357&gt;0,O357&lt;=5),AND(P357&gt;0,P357&lt;=5)),"Yes","No")</f>
        <v>No</v>
      </c>
    </row>
    <row r="358" spans="1:26" x14ac:dyDescent="0.25">
      <c r="A358" s="20">
        <v>43348</v>
      </c>
      <c r="B358" s="77">
        <v>43402</v>
      </c>
      <c r="C358" s="16" t="s">
        <v>1635</v>
      </c>
      <c r="D358" s="34" t="s">
        <v>1246</v>
      </c>
      <c r="E358" s="34" t="s">
        <v>1247</v>
      </c>
      <c r="F358" s="36"/>
      <c r="G358" s="36"/>
      <c r="H358" s="36"/>
      <c r="I358" s="36"/>
      <c r="J358" s="36"/>
      <c r="K358" s="36"/>
      <c r="L358" s="36"/>
      <c r="M358" s="36"/>
      <c r="N358" s="36">
        <v>1.9544814634595995</v>
      </c>
      <c r="O358" s="36"/>
      <c r="P358" s="36"/>
      <c r="Q358" s="36"/>
      <c r="R358" s="36"/>
      <c r="S358" s="36"/>
      <c r="T358" s="36"/>
      <c r="U358" s="36"/>
      <c r="V358" s="36"/>
      <c r="W358" s="36">
        <v>2</v>
      </c>
      <c r="X358" s="36"/>
      <c r="Y358" s="23">
        <f>SUM(O358:P358)</f>
        <v>0</v>
      </c>
      <c r="Z358" s="23" t="str">
        <f>IF(OR(AND(Y358&gt;0,Y358&lt;=30),AND(O358&gt;0,O358&lt;=5),AND(P358&gt;0,P358&lt;=5)),"Yes","No")</f>
        <v>No</v>
      </c>
    </row>
    <row r="359" spans="1:26" x14ac:dyDescent="0.25">
      <c r="A359" s="20">
        <v>43349</v>
      </c>
      <c r="B359" s="77">
        <v>43402</v>
      </c>
      <c r="C359" s="16" t="s">
        <v>1703</v>
      </c>
      <c r="D359" s="34" t="s">
        <v>1269</v>
      </c>
      <c r="E359" s="34" t="s">
        <v>1270</v>
      </c>
      <c r="F359" s="36"/>
      <c r="G359" s="36"/>
      <c r="H359" s="36"/>
      <c r="I359" s="36"/>
      <c r="J359" s="36"/>
      <c r="K359" s="36"/>
      <c r="L359" s="36"/>
      <c r="M359" s="36"/>
      <c r="N359" s="36">
        <v>3.0969614101634511</v>
      </c>
      <c r="O359" s="36"/>
      <c r="P359" s="36"/>
      <c r="Q359" s="36"/>
      <c r="R359" s="36"/>
      <c r="S359" s="36"/>
      <c r="T359" s="36"/>
      <c r="U359" s="36"/>
      <c r="V359" s="36"/>
      <c r="W359" s="36">
        <v>2</v>
      </c>
      <c r="X359" s="36"/>
      <c r="Y359" s="93">
        <f>SUM(O359:P359)</f>
        <v>0</v>
      </c>
      <c r="Z359" s="93" t="str">
        <f>IF(OR(AND(Y359&gt;0,Y359&lt;=30),AND(O359&gt;0,O359&lt;=5),AND(P359&gt;0,P359&lt;=5)),"Yes","No")</f>
        <v>No</v>
      </c>
    </row>
    <row r="360" spans="1:26" x14ac:dyDescent="0.25">
      <c r="A360" s="20">
        <v>43349</v>
      </c>
      <c r="B360" s="77">
        <v>43402</v>
      </c>
      <c r="C360" s="16" t="s">
        <v>1716</v>
      </c>
      <c r="D360" s="34" t="s">
        <v>1267</v>
      </c>
      <c r="E360" s="34" t="s">
        <v>1268</v>
      </c>
      <c r="F360" s="36"/>
      <c r="G360" s="36"/>
      <c r="H360" s="36"/>
      <c r="I360" s="36"/>
      <c r="J360" s="36"/>
      <c r="K360" s="36"/>
      <c r="L360" s="36"/>
      <c r="M360" s="36"/>
      <c r="N360" s="36">
        <v>3.0969614101634511</v>
      </c>
      <c r="O360" s="36"/>
      <c r="P360" s="36"/>
      <c r="Q360" s="36"/>
      <c r="R360" s="36"/>
      <c r="S360" s="36"/>
      <c r="T360" s="36"/>
      <c r="U360" s="36"/>
      <c r="V360" s="36"/>
      <c r="W360" s="36">
        <v>2</v>
      </c>
      <c r="X360" s="36"/>
      <c r="Y360" s="79">
        <f>SUM(O360:P360)</f>
        <v>0</v>
      </c>
      <c r="Z360" s="79" t="str">
        <f>IF(OR(AND(Y360&gt;0,Y360&lt;=30),AND(O360&gt;0,O360&lt;=5),AND(P360&gt;0,P360&lt;=5)),"Yes","No")</f>
        <v>No</v>
      </c>
    </row>
    <row r="361" spans="1:26" x14ac:dyDescent="0.25">
      <c r="A361" s="20">
        <v>43349</v>
      </c>
      <c r="B361" s="77">
        <v>43403</v>
      </c>
      <c r="C361" s="16" t="s">
        <v>1631</v>
      </c>
      <c r="D361" s="34" t="s">
        <v>1271</v>
      </c>
      <c r="E361" s="34" t="s">
        <v>1272</v>
      </c>
      <c r="F361" s="36"/>
      <c r="G361" s="36"/>
      <c r="H361" s="36"/>
      <c r="I361" s="36"/>
      <c r="J361" s="36"/>
      <c r="K361" s="36"/>
      <c r="L361" s="36"/>
      <c r="M361" s="36"/>
      <c r="N361" s="36">
        <v>2.0793207822615813</v>
      </c>
      <c r="O361" s="36"/>
      <c r="P361" s="36"/>
      <c r="Q361" s="36"/>
      <c r="R361" s="36"/>
      <c r="S361" s="36"/>
      <c r="T361" s="36"/>
      <c r="U361" s="36"/>
      <c r="V361" s="36"/>
      <c r="W361" s="36">
        <v>2</v>
      </c>
      <c r="X361" s="36"/>
      <c r="Y361" s="93">
        <f>SUM(O361:P361)</f>
        <v>0</v>
      </c>
      <c r="Z361" s="93" t="str">
        <f>IF(OR(AND(Y361&gt;0,Y361&lt;=30),AND(O361&gt;0,O361&lt;=5),AND(P361&gt;0,P361&lt;=5)),"Yes","No")</f>
        <v>No</v>
      </c>
    </row>
    <row r="362" spans="1:26" x14ac:dyDescent="0.25">
      <c r="A362" s="20">
        <v>43350</v>
      </c>
      <c r="B362" s="77">
        <v>43403</v>
      </c>
      <c r="C362" s="16" t="s">
        <v>1583</v>
      </c>
      <c r="D362" s="34" t="s">
        <v>1308</v>
      </c>
      <c r="E362" s="34" t="s">
        <v>26</v>
      </c>
      <c r="F362" s="36"/>
      <c r="G362" s="36"/>
      <c r="H362" s="36"/>
      <c r="I362" s="36"/>
      <c r="J362" s="36"/>
      <c r="K362" s="36"/>
      <c r="L362" s="36"/>
      <c r="M362" s="36"/>
      <c r="N362" s="36">
        <v>5.0319708515941697</v>
      </c>
      <c r="O362" s="36"/>
      <c r="P362" s="36"/>
      <c r="Q362" s="36"/>
      <c r="R362" s="36"/>
      <c r="S362" s="36"/>
      <c r="T362" s="36"/>
      <c r="U362" s="36"/>
      <c r="V362" s="36"/>
      <c r="W362" s="36">
        <v>6</v>
      </c>
      <c r="X362" s="36"/>
      <c r="Y362" s="93">
        <f>SUM(O362:P362)</f>
        <v>0</v>
      </c>
      <c r="Z362" s="93" t="str">
        <f>IF(OR(AND(Y362&gt;0,Y362&lt;=30),AND(O362&gt;0,O362&lt;=5),AND(P362&gt;0,P362&lt;=5)),"Yes","No")</f>
        <v>No</v>
      </c>
    </row>
    <row r="363" spans="1:26" x14ac:dyDescent="0.25">
      <c r="A363" s="20">
        <v>43300</v>
      </c>
      <c r="B363" s="77">
        <v>43406</v>
      </c>
      <c r="C363" s="16" t="s">
        <v>1648</v>
      </c>
      <c r="D363" s="34" t="s">
        <v>462</v>
      </c>
      <c r="E363" s="34" t="s">
        <v>51</v>
      </c>
      <c r="F363" s="36"/>
      <c r="G363" s="36"/>
      <c r="H363" s="36"/>
      <c r="I363" s="36"/>
      <c r="J363" s="36"/>
      <c r="K363" s="36"/>
      <c r="L363" s="36"/>
      <c r="M363" s="36"/>
      <c r="N363" s="36">
        <v>14.38181709271403</v>
      </c>
      <c r="O363" s="36"/>
      <c r="P363" s="36"/>
      <c r="Q363" s="36"/>
      <c r="R363" s="36"/>
      <c r="S363" s="36"/>
      <c r="T363" s="36"/>
      <c r="U363" s="36"/>
      <c r="V363" s="36"/>
      <c r="W363" s="36">
        <v>18</v>
      </c>
      <c r="X363" s="36"/>
      <c r="Y363" s="79">
        <f>SUM(O363:P363)</f>
        <v>0</v>
      </c>
      <c r="Z363" s="79" t="str">
        <f>IF(OR(AND(Y363&gt;0,Y363&lt;=30),AND(O363&gt;0,O363&lt;=5),AND(P363&gt;0,P363&lt;=5)),"Yes","No")</f>
        <v>No</v>
      </c>
    </row>
    <row r="364" spans="1:26" x14ac:dyDescent="0.25">
      <c r="A364" s="20">
        <v>43300</v>
      </c>
      <c r="B364" s="77">
        <v>43406</v>
      </c>
      <c r="C364" s="16" t="s">
        <v>1663</v>
      </c>
      <c r="D364" s="34" t="s">
        <v>462</v>
      </c>
      <c r="E364" s="34" t="s">
        <v>51</v>
      </c>
      <c r="F364" s="36"/>
      <c r="G364" s="36"/>
      <c r="H364" s="36"/>
      <c r="I364" s="36"/>
      <c r="J364" s="36"/>
      <c r="K364" s="36"/>
      <c r="L364" s="36"/>
      <c r="M364" s="36"/>
      <c r="N364" s="36">
        <v>18.853284880299299</v>
      </c>
      <c r="O364" s="36"/>
      <c r="P364" s="36"/>
      <c r="Q364" s="36"/>
      <c r="R364" s="36"/>
      <c r="S364" s="36"/>
      <c r="T364" s="36"/>
      <c r="U364" s="36"/>
      <c r="V364" s="36"/>
      <c r="W364" s="36">
        <v>20</v>
      </c>
      <c r="X364" s="36"/>
      <c r="Y364" s="93">
        <f>SUM(O364:P364)</f>
        <v>0</v>
      </c>
      <c r="Z364" s="93" t="str">
        <f>IF(OR(AND(Y364&gt;0,Y364&lt;=30),AND(O364&gt;0,O364&lt;=5),AND(P364&gt;0,P364&lt;=5)),"Yes","No")</f>
        <v>No</v>
      </c>
    </row>
    <row r="365" spans="1:26" x14ac:dyDescent="0.25">
      <c r="A365" s="20">
        <v>43300</v>
      </c>
      <c r="B365" s="77">
        <v>43406</v>
      </c>
      <c r="C365" s="16" t="s">
        <v>1702</v>
      </c>
      <c r="D365" s="34" t="s">
        <v>462</v>
      </c>
      <c r="E365" s="34" t="s">
        <v>51</v>
      </c>
      <c r="F365" s="36"/>
      <c r="G365" s="36"/>
      <c r="H365" s="36"/>
      <c r="I365" s="36"/>
      <c r="J365" s="36"/>
      <c r="K365" s="36"/>
      <c r="L365" s="36"/>
      <c r="M365" s="36"/>
      <c r="N365" s="36">
        <v>21.092931376649144</v>
      </c>
      <c r="O365" s="36"/>
      <c r="P365" s="36"/>
      <c r="Q365" s="36"/>
      <c r="R365" s="36"/>
      <c r="S365" s="36"/>
      <c r="T365" s="36"/>
      <c r="U365" s="36"/>
      <c r="V365" s="36"/>
      <c r="W365" s="36">
        <v>22</v>
      </c>
      <c r="X365" s="36"/>
      <c r="Y365" s="93">
        <f>SUM(O365:P365)</f>
        <v>0</v>
      </c>
      <c r="Z365" s="93" t="str">
        <f>IF(OR(AND(Y365&gt;0,Y365&lt;=30),AND(O365&gt;0,O365&lt;=5),AND(P365&gt;0,P365&lt;=5)),"Yes","No")</f>
        <v>No</v>
      </c>
    </row>
    <row r="366" spans="1:26" x14ac:dyDescent="0.25">
      <c r="A366" s="20">
        <v>43280</v>
      </c>
      <c r="B366" s="77">
        <v>43406</v>
      </c>
      <c r="C366" s="16" t="s">
        <v>1616</v>
      </c>
      <c r="D366" s="34" t="s">
        <v>366</v>
      </c>
      <c r="E366" s="34" t="s">
        <v>81</v>
      </c>
      <c r="F366" s="36"/>
      <c r="G366" s="36"/>
      <c r="H366" s="36"/>
      <c r="I366" s="36"/>
      <c r="J366" s="36"/>
      <c r="K366" s="36"/>
      <c r="L366" s="36"/>
      <c r="M366" s="36"/>
      <c r="N366" s="36">
        <v>19.07748610590286</v>
      </c>
      <c r="O366" s="36"/>
      <c r="P366" s="36"/>
      <c r="Q366" s="36"/>
      <c r="R366" s="36"/>
      <c r="S366" s="36"/>
      <c r="T366" s="36"/>
      <c r="U366" s="36"/>
      <c r="V366" s="36"/>
      <c r="W366" s="36">
        <v>24</v>
      </c>
      <c r="X366" s="36"/>
      <c r="Y366" s="23">
        <f>SUM(O366:P366)</f>
        <v>0</v>
      </c>
      <c r="Z366" s="23" t="str">
        <f>IF(OR(AND(Y366&gt;0,Y366&lt;=30),AND(O366&gt;0,O366&lt;=5),AND(P366&gt;0,P366&lt;=5)),"Yes","No")</f>
        <v>No</v>
      </c>
    </row>
    <row r="367" spans="1:26" x14ac:dyDescent="0.25">
      <c r="A367" s="20">
        <v>43280</v>
      </c>
      <c r="B367" s="77">
        <v>43404</v>
      </c>
      <c r="C367" s="16" t="s">
        <v>1731</v>
      </c>
      <c r="D367" s="34" t="s">
        <v>361</v>
      </c>
      <c r="E367" s="34" t="s">
        <v>46</v>
      </c>
      <c r="F367" s="36"/>
      <c r="G367" s="36"/>
      <c r="H367" s="36"/>
      <c r="I367" s="36"/>
      <c r="J367" s="36"/>
      <c r="K367" s="36"/>
      <c r="L367" s="36"/>
      <c r="M367" s="36"/>
      <c r="N367" s="36">
        <v>46.871158820172667</v>
      </c>
      <c r="O367" s="36"/>
      <c r="P367" s="36"/>
      <c r="Q367" s="36"/>
      <c r="R367" s="36"/>
      <c r="S367" s="36"/>
      <c r="T367" s="36"/>
      <c r="U367" s="36"/>
      <c r="V367" s="36"/>
      <c r="W367" s="36">
        <v>40</v>
      </c>
      <c r="X367" s="36"/>
      <c r="Y367" s="93">
        <f>SUM(O367:P367)</f>
        <v>0</v>
      </c>
      <c r="Z367" s="93" t="str">
        <f>IF(OR(AND(Y367&gt;0,Y367&lt;=30),AND(O367&gt;0,O367&lt;=5),AND(P367&gt;0,P367&lt;=5)),"Yes","No")</f>
        <v>No</v>
      </c>
    </row>
    <row r="368" spans="1:26" x14ac:dyDescent="0.25">
      <c r="A368" s="20">
        <v>43348</v>
      </c>
      <c r="B368" s="77">
        <v>43402</v>
      </c>
      <c r="C368" s="16" t="s">
        <v>1663</v>
      </c>
      <c r="D368" s="34" t="s">
        <v>1248</v>
      </c>
      <c r="E368" s="34" t="s">
        <v>67</v>
      </c>
      <c r="F368" s="36"/>
      <c r="G368" s="36"/>
      <c r="H368" s="36"/>
      <c r="I368" s="36"/>
      <c r="J368" s="36"/>
      <c r="K368" s="36"/>
      <c r="L368" s="36"/>
      <c r="M368" s="36"/>
      <c r="N368" s="36">
        <v>55.39062341159363</v>
      </c>
      <c r="O368" s="36"/>
      <c r="P368" s="36"/>
      <c r="Q368" s="36"/>
      <c r="R368" s="36"/>
      <c r="S368" s="36"/>
      <c r="T368" s="36"/>
      <c r="U368" s="36"/>
      <c r="V368" s="36"/>
      <c r="W368" s="36">
        <v>50</v>
      </c>
      <c r="X368" s="36"/>
      <c r="Y368" s="93">
        <f>SUM(O368:P368)</f>
        <v>0</v>
      </c>
      <c r="Z368" s="93" t="str">
        <f>IF(OR(AND(Y368&gt;0,Y368&lt;=30),AND(O368&gt;0,O368&lt;=5),AND(P368&gt;0,P368&lt;=5)),"Yes","No")</f>
        <v>No</v>
      </c>
    </row>
    <row r="369" spans="1:26" x14ac:dyDescent="0.25">
      <c r="A369" s="20">
        <v>43263</v>
      </c>
      <c r="B369" s="77">
        <v>43406</v>
      </c>
      <c r="C369" s="16" t="s">
        <v>1622</v>
      </c>
      <c r="D369" s="34" t="s">
        <v>288</v>
      </c>
      <c r="E369" s="34" t="s">
        <v>289</v>
      </c>
      <c r="F369" s="36"/>
      <c r="G369" s="36"/>
      <c r="H369" s="36"/>
      <c r="I369" s="36"/>
      <c r="J369" s="36"/>
      <c r="K369" s="36"/>
      <c r="L369" s="36"/>
      <c r="M369" s="36"/>
      <c r="N369" s="36">
        <v>34.202879666000122</v>
      </c>
      <c r="O369" s="36"/>
      <c r="P369" s="36"/>
      <c r="Q369" s="36"/>
      <c r="R369" s="36"/>
      <c r="S369" s="36"/>
      <c r="T369" s="36"/>
      <c r="U369" s="36"/>
      <c r="V369" s="36"/>
      <c r="W369" s="36">
        <v>54</v>
      </c>
      <c r="X369" s="36"/>
      <c r="Y369" s="23">
        <f>SUM(O369:P369)</f>
        <v>0</v>
      </c>
      <c r="Z369" s="23" t="str">
        <f>IF(OR(AND(Y369&gt;0,Y369&lt;=30),AND(O369&gt;0,O369&lt;=5),AND(P369&gt;0,P369&lt;=5)),"Yes","No")</f>
        <v>No</v>
      </c>
    </row>
    <row r="370" spans="1:26" x14ac:dyDescent="0.25">
      <c r="A370" s="20">
        <v>43277</v>
      </c>
      <c r="B370" s="77">
        <v>43403</v>
      </c>
      <c r="C370" s="16" t="s">
        <v>1709</v>
      </c>
      <c r="D370" s="34" t="s">
        <v>360</v>
      </c>
      <c r="E370" s="34" t="s">
        <v>79</v>
      </c>
      <c r="F370" s="36"/>
      <c r="G370" s="36"/>
      <c r="H370" s="36"/>
      <c r="I370" s="36"/>
      <c r="J370" s="36"/>
      <c r="K370" s="36"/>
      <c r="L370" s="36"/>
      <c r="M370" s="36"/>
      <c r="N370" s="36">
        <v>116.23159317613091</v>
      </c>
      <c r="O370" s="36"/>
      <c r="P370" s="36"/>
      <c r="Q370" s="36"/>
      <c r="R370" s="36"/>
      <c r="S370" s="36"/>
      <c r="T370" s="36"/>
      <c r="U370" s="36"/>
      <c r="V370" s="36"/>
      <c r="W370" s="36">
        <v>100</v>
      </c>
      <c r="X370" s="36"/>
      <c r="Y370" s="23">
        <f>SUM(O370:P370)</f>
        <v>0</v>
      </c>
      <c r="Z370" s="23" t="str">
        <f>IF(OR(AND(Y370&gt;0,Y370&lt;=30),AND(O370&gt;0,O370&lt;=5),AND(P370&gt;0,P370&lt;=5)),"Yes","No")</f>
        <v>No</v>
      </c>
    </row>
    <row r="371" spans="1:26" x14ac:dyDescent="0.25">
      <c r="A371" s="20">
        <v>43287</v>
      </c>
      <c r="B371" s="77">
        <v>43403</v>
      </c>
      <c r="C371" s="16" t="s">
        <v>1684</v>
      </c>
      <c r="D371" s="34" t="s">
        <v>393</v>
      </c>
      <c r="E371" s="34" t="s">
        <v>394</v>
      </c>
      <c r="F371" s="36"/>
      <c r="G371" s="36"/>
      <c r="H371" s="36"/>
      <c r="I371" s="36"/>
      <c r="J371" s="36"/>
      <c r="K371" s="36"/>
      <c r="L371" s="36"/>
      <c r="M371" s="36"/>
      <c r="N371" s="36">
        <v>103.00153708734948</v>
      </c>
      <c r="O371" s="36"/>
      <c r="P371" s="36"/>
      <c r="Q371" s="36"/>
      <c r="R371" s="36"/>
      <c r="S371" s="36"/>
      <c r="T371" s="36"/>
      <c r="U371" s="36"/>
      <c r="V371" s="36"/>
      <c r="W371" s="36">
        <v>100</v>
      </c>
      <c r="X371" s="36"/>
      <c r="Y371" s="93">
        <f>SUM(O371:P371)</f>
        <v>0</v>
      </c>
      <c r="Z371" s="93" t="str">
        <f>IF(OR(AND(Y371&gt;0,Y371&lt;=30),AND(O371&gt;0,O371&lt;=5),AND(P371&gt;0,P371&lt;=5)),"Yes","No")</f>
        <v>No</v>
      </c>
    </row>
    <row r="372" spans="1:26" x14ac:dyDescent="0.25">
      <c r="A372" s="20">
        <v>43348</v>
      </c>
      <c r="B372" s="77">
        <v>43472</v>
      </c>
      <c r="C372" s="16" t="s">
        <v>1589</v>
      </c>
      <c r="D372" s="34" t="s">
        <v>1251</v>
      </c>
      <c r="E372" s="34" t="s">
        <v>30</v>
      </c>
      <c r="F372" s="36"/>
      <c r="G372" s="36"/>
      <c r="H372" s="36"/>
      <c r="I372" s="36"/>
      <c r="J372" s="36"/>
      <c r="K372" s="36"/>
      <c r="L372" s="36"/>
      <c r="M372" s="36"/>
      <c r="N372" s="36">
        <v>77.376265106585521</v>
      </c>
      <c r="O372" s="36"/>
      <c r="P372" s="36"/>
      <c r="Q372" s="36"/>
      <c r="R372" s="36"/>
      <c r="S372" s="36"/>
      <c r="T372" s="36"/>
      <c r="U372" s="36"/>
      <c r="V372" s="36"/>
      <c r="W372" s="36">
        <v>125</v>
      </c>
      <c r="X372" s="36"/>
      <c r="Y372" s="79">
        <f>SUM(O372:P372)</f>
        <v>0</v>
      </c>
      <c r="Z372" s="79" t="str">
        <f>IF(OR(AND(Y372&gt;0,Y372&lt;=30),AND(O372&gt;0,O372&lt;=5),AND(P372&gt;0,P372&lt;=5)),"Yes","No")</f>
        <v>No</v>
      </c>
    </row>
    <row r="373" spans="1:26" x14ac:dyDescent="0.25">
      <c r="A373" s="20">
        <v>43283</v>
      </c>
      <c r="B373" s="77">
        <v>43403</v>
      </c>
      <c r="C373" s="16" t="s">
        <v>1694</v>
      </c>
      <c r="D373" s="34" t="s">
        <v>379</v>
      </c>
      <c r="E373" s="34" t="s">
        <v>89</v>
      </c>
      <c r="F373" s="36"/>
      <c r="G373" s="36"/>
      <c r="H373" s="36"/>
      <c r="I373" s="36"/>
      <c r="J373" s="36"/>
      <c r="K373" s="36"/>
      <c r="L373" s="36"/>
      <c r="M373" s="36"/>
      <c r="N373" s="36">
        <v>193.83760994450577</v>
      </c>
      <c r="O373" s="36"/>
      <c r="P373" s="36"/>
      <c r="Q373" s="36"/>
      <c r="R373" s="36"/>
      <c r="S373" s="36"/>
      <c r="T373" s="36"/>
      <c r="U373" s="36"/>
      <c r="V373" s="36"/>
      <c r="W373" s="36">
        <v>180</v>
      </c>
      <c r="X373" s="36"/>
      <c r="Y373" s="93">
        <f>SUM(O373:P373)</f>
        <v>0</v>
      </c>
      <c r="Z373" s="93" t="str">
        <f>IF(OR(AND(Y373&gt;0,Y373&lt;=30),AND(O373&gt;0,O373&lt;=5),AND(P373&gt;0,P373&lt;=5)),"Yes","No")</f>
        <v>No</v>
      </c>
    </row>
    <row r="374" spans="1:26" x14ac:dyDescent="0.25">
      <c r="A374" s="20">
        <v>43300</v>
      </c>
      <c r="B374" s="77">
        <v>43406</v>
      </c>
      <c r="C374" s="16" t="s">
        <v>1715</v>
      </c>
      <c r="D374" s="34" t="s">
        <v>462</v>
      </c>
      <c r="E374" s="34" t="s">
        <v>51</v>
      </c>
      <c r="F374" s="36"/>
      <c r="G374" s="36"/>
      <c r="H374" s="36"/>
      <c r="I374" s="36"/>
      <c r="J374" s="36"/>
      <c r="K374" s="36"/>
      <c r="L374" s="36"/>
      <c r="M374" s="36"/>
      <c r="N374" s="36">
        <v>172.57852944531118</v>
      </c>
      <c r="O374" s="36"/>
      <c r="P374" s="36"/>
      <c r="Q374" s="36"/>
      <c r="R374" s="36"/>
      <c r="S374" s="36"/>
      <c r="T374" s="36"/>
      <c r="U374" s="36"/>
      <c r="V374" s="36"/>
      <c r="W374" s="36">
        <v>180</v>
      </c>
      <c r="X374" s="36"/>
      <c r="Y374" s="23">
        <f>SUM(O374:P374)</f>
        <v>0</v>
      </c>
      <c r="Z374" s="23" t="str">
        <f>IF(OR(AND(Y374&gt;0,Y374&lt;=30),AND(O374&gt;0,O374&lt;=5),AND(P374&gt;0,P374&lt;=5)),"Yes","No")</f>
        <v>No</v>
      </c>
    </row>
    <row r="375" spans="1:26" x14ac:dyDescent="0.25">
      <c r="A375" s="20">
        <v>43276</v>
      </c>
      <c r="B375" s="77">
        <v>43403</v>
      </c>
      <c r="C375" s="16" t="s">
        <v>1694</v>
      </c>
      <c r="D375" s="34" t="s">
        <v>359</v>
      </c>
      <c r="E375" s="34" t="s">
        <v>25</v>
      </c>
      <c r="F375" s="36"/>
      <c r="G375" s="36"/>
      <c r="H375" s="36"/>
      <c r="I375" s="36"/>
      <c r="J375" s="36"/>
      <c r="K375" s="36"/>
      <c r="L375" s="36"/>
      <c r="M375" s="36"/>
      <c r="N375" s="36">
        <v>234.53777561515193</v>
      </c>
      <c r="O375" s="36"/>
      <c r="P375" s="36"/>
      <c r="Q375" s="36"/>
      <c r="R375" s="36"/>
      <c r="S375" s="36"/>
      <c r="T375" s="36"/>
      <c r="U375" s="36"/>
      <c r="V375" s="36"/>
      <c r="W375" s="36">
        <v>200</v>
      </c>
      <c r="X375" s="36"/>
      <c r="Y375" s="23">
        <f>SUM(O375:P375)</f>
        <v>0</v>
      </c>
      <c r="Z375" s="23" t="str">
        <f>IF(OR(AND(Y375&gt;0,Y375&lt;=30),AND(O375&gt;0,O375&lt;=5),AND(P375&gt;0,P375&lt;=5)),"Yes","No")</f>
        <v>No</v>
      </c>
    </row>
    <row r="376" spans="1:26" x14ac:dyDescent="0.25">
      <c r="A376" s="20"/>
      <c r="B376" s="77"/>
      <c r="C376" s="16"/>
      <c r="D376" s="34"/>
      <c r="E376" s="34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23">
        <f>SUM(O376:P376)</f>
        <v>0</v>
      </c>
      <c r="Z376" s="23" t="str">
        <f>IF(OR(AND(Y376&gt;0,Y376&lt;=30),AND(O376&gt;0,O376&lt;=5),AND(P376&gt;0,P376&lt;=5)),"Yes","No")</f>
        <v>No</v>
      </c>
    </row>
    <row r="377" spans="1:26" x14ac:dyDescent="0.25">
      <c r="A377" s="20"/>
      <c r="B377" s="77"/>
      <c r="C377" s="16"/>
      <c r="D377" s="34"/>
      <c r="E377" s="34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23">
        <f>SUM(O377:P377)</f>
        <v>0</v>
      </c>
      <c r="Z377" s="23" t="str">
        <f>IF(OR(AND(Y377&gt;0,Y377&lt;=30),AND(O377&gt;0,O377&lt;=5),AND(P377&gt;0,P377&lt;=5)),"Yes","No")</f>
        <v>No</v>
      </c>
    </row>
    <row r="378" spans="1:26" x14ac:dyDescent="0.25">
      <c r="A378" s="20"/>
      <c r="B378" s="77"/>
      <c r="C378" s="16"/>
      <c r="D378" s="34"/>
      <c r="E378" s="34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79">
        <f>SUM(O378:P378)</f>
        <v>0</v>
      </c>
      <c r="Z378" s="79" t="str">
        <f>IF(OR(AND(Y378&gt;0,Y378&lt;=30),AND(O378&gt;0,O378&lt;=5),AND(P378&gt;0,P378&lt;=5)),"Yes","No")</f>
        <v>No</v>
      </c>
    </row>
    <row r="379" spans="1:26" x14ac:dyDescent="0.25">
      <c r="A379" s="20"/>
      <c r="B379" s="77"/>
      <c r="C379" s="16"/>
      <c r="D379" s="34"/>
      <c r="E379" s="34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23">
        <f>SUM(O379:P379)</f>
        <v>0</v>
      </c>
      <c r="Z379" s="23" t="str">
        <f>IF(OR(AND(Y379&gt;0,Y379&lt;=30),AND(O379&gt;0,O379&lt;=5),AND(P379&gt;0,P379&lt;=5)),"Yes","No")</f>
        <v>No</v>
      </c>
    </row>
    <row r="380" spans="1:26" x14ac:dyDescent="0.25">
      <c r="A380" s="20"/>
      <c r="B380" s="77"/>
      <c r="C380" s="16"/>
      <c r="D380" s="34"/>
      <c r="E380" s="34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79">
        <f>SUM(O380:P380)</f>
        <v>0</v>
      </c>
      <c r="Z380" s="79" t="str">
        <f>IF(OR(AND(Y380&gt;0,Y380&lt;=30),AND(O380&gt;0,O380&lt;=5),AND(P380&gt;0,P380&lt;=5)),"Yes","No")</f>
        <v>No</v>
      </c>
    </row>
    <row r="381" spans="1:26" x14ac:dyDescent="0.25">
      <c r="A381" s="20"/>
      <c r="B381" s="77"/>
      <c r="C381" s="16"/>
      <c r="D381" s="34"/>
      <c r="E381" s="34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79">
        <f>SUM(O381:P381)</f>
        <v>0</v>
      </c>
      <c r="Z381" s="79" t="str">
        <f>IF(OR(AND(Y381&gt;0,Y381&lt;=30),AND(O381&gt;0,O381&lt;=5),AND(P381&gt;0,P381&lt;=5)),"Yes","No")</f>
        <v>No</v>
      </c>
    </row>
    <row r="382" spans="1:26" x14ac:dyDescent="0.25">
      <c r="A382" s="20"/>
      <c r="B382" s="77"/>
      <c r="C382" s="16"/>
      <c r="D382" s="34"/>
      <c r="E382" s="34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79">
        <f>SUM(O382:P382)</f>
        <v>0</v>
      </c>
      <c r="Z382" s="79" t="str">
        <f>IF(OR(AND(Y382&gt;0,Y382&lt;=30),AND(O382&gt;0,O382&lt;=5),AND(P382&gt;0,P382&lt;=5)),"Yes","No")</f>
        <v>No</v>
      </c>
    </row>
    <row r="383" spans="1:26" x14ac:dyDescent="0.25">
      <c r="A383" s="20"/>
      <c r="B383" s="77"/>
      <c r="C383" s="16"/>
      <c r="D383" s="34"/>
      <c r="E383" s="34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23">
        <f>SUM(O383:P383)</f>
        <v>0</v>
      </c>
      <c r="Z383" s="23" t="str">
        <f>IF(OR(AND(Y383&gt;0,Y383&lt;=30),AND(O383&gt;0,O383&lt;=5),AND(P383&gt;0,P383&lt;=5)),"Yes","No")</f>
        <v>No</v>
      </c>
    </row>
    <row r="384" spans="1:26" x14ac:dyDescent="0.25">
      <c r="A384" s="20"/>
      <c r="B384" s="77"/>
      <c r="C384" s="16"/>
      <c r="D384" s="34"/>
      <c r="E384" s="34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23">
        <f>SUM(O384:P384)</f>
        <v>0</v>
      </c>
      <c r="Z384" s="23" t="str">
        <f>IF(OR(AND(Y384&gt;0,Y384&lt;=30),AND(O384&gt;0,O384&lt;=5),AND(P384&gt;0,P384&lt;=5)),"Yes","No")</f>
        <v>No</v>
      </c>
    </row>
    <row r="385" spans="1:28" x14ac:dyDescent="0.25">
      <c r="A385" s="20"/>
      <c r="B385" s="77"/>
      <c r="C385" s="16"/>
      <c r="D385" s="34"/>
      <c r="E385" s="34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23">
        <f>SUM(O385:P385)</f>
        <v>0</v>
      </c>
      <c r="Z385" s="23" t="str">
        <f>IF(OR(AND(Y385&gt;0,Y385&lt;=30),AND(O385&gt;0,O385&lt;=5),AND(P385&gt;0,P385&lt;=5)),"Yes","No")</f>
        <v>No</v>
      </c>
    </row>
    <row r="386" spans="1:28" x14ac:dyDescent="0.25">
      <c r="A386" s="20"/>
      <c r="B386" s="77"/>
      <c r="C386" s="16"/>
      <c r="D386" s="34"/>
      <c r="E386" s="34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23">
        <f>SUM(O386:P386)</f>
        <v>0</v>
      </c>
      <c r="Z386" s="23" t="str">
        <f>IF(OR(AND(Y386&gt;0,Y386&lt;=30),AND(O386&gt;0,O386&lt;=5),AND(P386&gt;0,P386&lt;=5)),"Yes","No")</f>
        <v>No</v>
      </c>
    </row>
    <row r="387" spans="1:28" x14ac:dyDescent="0.25">
      <c r="A387" s="20"/>
      <c r="B387" s="77"/>
      <c r="C387" s="16"/>
      <c r="D387" s="34"/>
      <c r="E387" s="34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23">
        <f>SUM(O387:P387)</f>
        <v>0</v>
      </c>
      <c r="Z387" s="23" t="str">
        <f>IF(OR(AND(Y387&gt;0,Y387&lt;=30),AND(O387&gt;0,O387&lt;=5),AND(P387&gt;0,P387&lt;=5)),"Yes","No")</f>
        <v>No</v>
      </c>
    </row>
    <row r="388" spans="1:28" x14ac:dyDescent="0.25">
      <c r="A388" s="20"/>
      <c r="B388" s="77"/>
      <c r="C388" s="16"/>
      <c r="D388" s="34"/>
      <c r="E388" s="34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23">
        <f>SUM(O388:P388)</f>
        <v>0</v>
      </c>
      <c r="Z388" s="23" t="str">
        <f>IF(OR(AND(Y388&gt;0,Y388&lt;=30),AND(O388&gt;0,O388&lt;=5),AND(P388&gt;0,P388&lt;=5)),"Yes","No")</f>
        <v>No</v>
      </c>
    </row>
    <row r="389" spans="1:28" x14ac:dyDescent="0.25">
      <c r="A389" s="20"/>
      <c r="B389" s="77"/>
      <c r="C389" s="16"/>
      <c r="D389" s="34"/>
      <c r="E389" s="34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24"/>
      <c r="Z389" s="24"/>
    </row>
    <row r="390" spans="1:28" x14ac:dyDescent="0.25">
      <c r="A390" s="20"/>
      <c r="B390" s="77"/>
      <c r="C390" s="16"/>
      <c r="D390" s="34"/>
      <c r="E390" s="34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spans="1:28" x14ac:dyDescent="0.25">
      <c r="A391" s="20"/>
      <c r="B391" s="77"/>
      <c r="C391" s="16"/>
      <c r="D391" s="34"/>
      <c r="E391" s="34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24"/>
      <c r="Z391" s="24"/>
    </row>
    <row r="392" spans="1:28" x14ac:dyDescent="0.25">
      <c r="A392" s="20"/>
      <c r="B392" s="77"/>
      <c r="C392" s="16"/>
      <c r="D392" s="34"/>
      <c r="E392" s="34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24"/>
      <c r="Z392" s="24"/>
    </row>
    <row r="393" spans="1:28" x14ac:dyDescent="0.25">
      <c r="A393" s="20"/>
      <c r="B393" s="77"/>
      <c r="C393" s="16"/>
      <c r="D393" s="34"/>
      <c r="E393" s="34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spans="1:28" x14ac:dyDescent="0.25">
      <c r="A394" s="20"/>
      <c r="B394" s="77"/>
      <c r="C394" s="16"/>
      <c r="D394" s="34"/>
      <c r="E394" s="34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24"/>
      <c r="Z394" s="24"/>
    </row>
    <row r="395" spans="1:28" x14ac:dyDescent="0.25">
      <c r="A395" s="20"/>
      <c r="B395" s="77"/>
      <c r="C395" s="16"/>
      <c r="D395" s="34"/>
      <c r="E395" s="34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24"/>
      <c r="Z395" s="24"/>
    </row>
    <row r="396" spans="1:28" x14ac:dyDescent="0.25">
      <c r="A396" s="20"/>
      <c r="B396" s="77"/>
      <c r="C396" s="16"/>
      <c r="D396" s="34"/>
      <c r="E396" s="34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24"/>
      <c r="Z396" s="24"/>
    </row>
    <row r="397" spans="1:28" x14ac:dyDescent="0.25">
      <c r="A397" s="20"/>
      <c r="B397" s="77"/>
      <c r="C397" s="16"/>
      <c r="D397" s="34"/>
      <c r="E397" s="34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24"/>
      <c r="Z397" s="24"/>
    </row>
    <row r="398" spans="1:28" x14ac:dyDescent="0.25">
      <c r="A398" s="20"/>
      <c r="B398" s="77"/>
      <c r="C398" s="16"/>
      <c r="D398" s="34"/>
      <c r="E398" s="34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24"/>
      <c r="Z398" s="24"/>
    </row>
    <row r="399" spans="1:28" x14ac:dyDescent="0.25">
      <c r="A399" s="20"/>
      <c r="B399" s="77"/>
      <c r="C399" s="16"/>
      <c r="D399" s="34"/>
      <c r="E399" s="34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24"/>
      <c r="Z399" s="24"/>
    </row>
    <row r="400" spans="1:28" x14ac:dyDescent="0.25">
      <c r="A400" s="20"/>
      <c r="B400" s="77"/>
      <c r="C400" s="16"/>
      <c r="D400" s="34"/>
      <c r="E400" s="34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12"/>
      <c r="Z400" s="12"/>
      <c r="AA400" s="12"/>
      <c r="AB400" s="12"/>
    </row>
    <row r="401" spans="1:26" x14ac:dyDescent="0.25">
      <c r="A401" s="20"/>
      <c r="B401" s="77"/>
      <c r="C401" s="16"/>
      <c r="D401" s="34"/>
      <c r="E401" s="34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24"/>
      <c r="Z401" s="24"/>
    </row>
    <row r="402" spans="1:26" x14ac:dyDescent="0.25">
      <c r="A402" s="20"/>
      <c r="B402" s="11"/>
      <c r="C402" s="16"/>
      <c r="D402" s="24"/>
      <c r="E402" s="24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24"/>
      <c r="Z402" s="24"/>
    </row>
    <row r="403" spans="1:26" x14ac:dyDescent="0.25">
      <c r="A403" s="20"/>
      <c r="B403" s="11"/>
      <c r="C403" s="16"/>
      <c r="D403" s="24"/>
      <c r="E403" s="24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24"/>
      <c r="Z403" s="24"/>
    </row>
    <row r="404" spans="1:26" x14ac:dyDescent="0.25">
      <c r="A404" s="20"/>
      <c r="B404" s="11"/>
      <c r="C404" s="16"/>
      <c r="D404" s="24"/>
      <c r="E404" s="24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24"/>
      <c r="Z404" s="24"/>
    </row>
    <row r="405" spans="1:26" x14ac:dyDescent="0.25">
      <c r="A405" s="20"/>
      <c r="B405" s="11"/>
      <c r="C405" s="16"/>
      <c r="D405" s="24"/>
      <c r="E405" s="24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24"/>
      <c r="Z405" s="24"/>
    </row>
    <row r="406" spans="1:26" x14ac:dyDescent="0.25">
      <c r="A406" s="20"/>
      <c r="B406" s="11"/>
      <c r="C406" s="16"/>
      <c r="D406" s="24"/>
      <c r="E406" s="24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24"/>
      <c r="Z406" s="24"/>
    </row>
    <row r="407" spans="1:26" x14ac:dyDescent="0.25">
      <c r="A407" s="20"/>
      <c r="B407" s="11"/>
      <c r="C407" s="16"/>
      <c r="D407" s="24"/>
      <c r="E407" s="24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Y407" s="24"/>
      <c r="Z407" s="24"/>
    </row>
    <row r="408" spans="1:26" x14ac:dyDescent="0.25">
      <c r="A408" s="20"/>
      <c r="B408" s="11"/>
      <c r="C408" s="16"/>
      <c r="D408" s="24"/>
      <c r="E408" s="24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Y408" s="24"/>
      <c r="Z408" s="24"/>
    </row>
    <row r="409" spans="1:26" x14ac:dyDescent="0.25">
      <c r="A409" s="20"/>
      <c r="B409" s="11"/>
      <c r="C409" s="16"/>
      <c r="D409" s="24"/>
      <c r="E409" s="24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Y409" s="24"/>
      <c r="Z409" s="24"/>
    </row>
    <row r="410" spans="1:26" x14ac:dyDescent="0.25">
      <c r="A410" s="20"/>
      <c r="B410" s="11"/>
      <c r="C410" s="16"/>
      <c r="D410" s="24"/>
      <c r="E410" s="24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Y410" s="24"/>
      <c r="Z410" s="24"/>
    </row>
    <row r="411" spans="1:26" x14ac:dyDescent="0.25">
      <c r="A411" s="20"/>
      <c r="B411" s="11"/>
      <c r="C411" s="16"/>
      <c r="D411" s="24"/>
      <c r="E411" s="24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Y411" s="24"/>
      <c r="Z411" s="24"/>
    </row>
    <row r="412" spans="1:26" x14ac:dyDescent="0.25">
      <c r="A412" s="20"/>
      <c r="B412" s="11"/>
      <c r="C412" s="16"/>
      <c r="D412" s="24"/>
      <c r="E412" s="24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Y412" s="24"/>
      <c r="Z412" s="24"/>
    </row>
    <row r="413" spans="1:26" x14ac:dyDescent="0.25">
      <c r="A413" s="20"/>
      <c r="B413" s="11"/>
      <c r="C413" s="16"/>
      <c r="D413" s="24"/>
      <c r="E413" s="24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Y413" s="24"/>
      <c r="Z413" s="24"/>
    </row>
    <row r="414" spans="1:26" x14ac:dyDescent="0.25">
      <c r="A414" s="20"/>
      <c r="B414" s="11"/>
      <c r="C414" s="16"/>
      <c r="D414" s="24"/>
      <c r="E414" s="24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Y414" s="24"/>
      <c r="Z414" s="24"/>
    </row>
    <row r="415" spans="1:26" x14ac:dyDescent="0.25">
      <c r="A415" s="20"/>
      <c r="B415" s="11"/>
      <c r="C415" s="16"/>
      <c r="D415" s="24"/>
      <c r="E415" s="24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Y415" s="24"/>
      <c r="Z415" s="24"/>
    </row>
    <row r="416" spans="1:26" x14ac:dyDescent="0.25">
      <c r="A416" s="20"/>
      <c r="B416" s="11"/>
      <c r="C416" s="16"/>
      <c r="D416" s="24"/>
      <c r="E416" s="24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Y416" s="24"/>
      <c r="Z416" s="24"/>
    </row>
    <row r="417" spans="1:26" x14ac:dyDescent="0.25">
      <c r="A417" s="20"/>
      <c r="B417" s="11"/>
      <c r="C417" s="16"/>
      <c r="D417" s="24"/>
      <c r="E417" s="24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Y417" s="24"/>
      <c r="Z417" s="24"/>
    </row>
    <row r="418" spans="1:26" x14ac:dyDescent="0.25">
      <c r="A418" s="20"/>
      <c r="B418" s="11"/>
      <c r="C418" s="16"/>
      <c r="D418" s="24"/>
      <c r="E418" s="24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Y418" s="24"/>
      <c r="Z418" s="24"/>
    </row>
    <row r="419" spans="1:26" x14ac:dyDescent="0.25">
      <c r="A419" s="20"/>
      <c r="B419" s="11"/>
      <c r="C419" s="16"/>
      <c r="D419" s="24"/>
      <c r="E419" s="24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Y419" s="24"/>
      <c r="Z419" s="24"/>
    </row>
    <row r="420" spans="1:26" x14ac:dyDescent="0.25">
      <c r="A420" s="20"/>
      <c r="B420" s="11"/>
      <c r="C420" s="16"/>
      <c r="D420" s="24"/>
      <c r="E420" s="24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Y420" s="24"/>
      <c r="Z420" s="24"/>
    </row>
    <row r="421" spans="1:26" x14ac:dyDescent="0.25">
      <c r="A421" s="20"/>
      <c r="B421" s="11"/>
      <c r="C421" s="16"/>
      <c r="D421" s="24"/>
      <c r="E421" s="24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Y421" s="24"/>
      <c r="Z421" s="24"/>
    </row>
    <row r="422" spans="1:26" x14ac:dyDescent="0.25">
      <c r="A422" s="20"/>
      <c r="B422" s="11"/>
      <c r="C422" s="16"/>
      <c r="D422" s="24"/>
      <c r="E422" s="24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Y422" s="24"/>
      <c r="Z422" s="24"/>
    </row>
    <row r="423" spans="1:26" x14ac:dyDescent="0.25">
      <c r="A423" s="20"/>
      <c r="B423" s="11"/>
      <c r="C423" s="16"/>
      <c r="D423" s="24"/>
      <c r="E423" s="24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Y423" s="24"/>
      <c r="Z423" s="24"/>
    </row>
    <row r="424" spans="1:26" x14ac:dyDescent="0.25">
      <c r="A424" s="20"/>
      <c r="B424" s="11"/>
      <c r="C424" s="16"/>
      <c r="D424" s="24"/>
      <c r="E424" s="24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Y424" s="24"/>
      <c r="Z424" s="24"/>
    </row>
    <row r="425" spans="1:26" x14ac:dyDescent="0.25">
      <c r="A425" s="20"/>
      <c r="B425" s="11"/>
      <c r="C425" s="16"/>
      <c r="D425" s="24"/>
      <c r="E425" s="24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Y425" s="24"/>
      <c r="Z425" s="24"/>
    </row>
    <row r="426" spans="1:26" x14ac:dyDescent="0.25">
      <c r="A426" s="20"/>
      <c r="B426" s="11"/>
      <c r="C426" s="16"/>
      <c r="D426" s="24"/>
      <c r="E426" s="24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Y426" s="24"/>
      <c r="Z426" s="24"/>
    </row>
    <row r="427" spans="1:26" x14ac:dyDescent="0.25">
      <c r="A427" s="20"/>
      <c r="B427" s="11"/>
      <c r="C427" s="16"/>
      <c r="D427" s="24"/>
      <c r="E427" s="24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Y427" s="24"/>
      <c r="Z427" s="24"/>
    </row>
    <row r="428" spans="1:26" x14ac:dyDescent="0.25">
      <c r="A428" s="20"/>
      <c r="B428" s="11"/>
      <c r="C428" s="16"/>
      <c r="D428" s="24"/>
      <c r="E428" s="24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Y428" s="24"/>
      <c r="Z428" s="24"/>
    </row>
    <row r="429" spans="1:26" x14ac:dyDescent="0.25">
      <c r="A429" s="20"/>
      <c r="B429" s="11"/>
      <c r="C429" s="16"/>
      <c r="D429" s="24"/>
      <c r="E429" s="24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Y429" s="24"/>
      <c r="Z429" s="24"/>
    </row>
    <row r="430" spans="1:26" x14ac:dyDescent="0.25">
      <c r="A430" s="20"/>
      <c r="B430" s="11"/>
      <c r="C430" s="16"/>
      <c r="D430" s="24"/>
      <c r="E430" s="24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Y430" s="24"/>
      <c r="Z430" s="24"/>
    </row>
    <row r="431" spans="1:26" x14ac:dyDescent="0.25">
      <c r="A431" s="20"/>
      <c r="B431" s="11"/>
      <c r="C431" s="16"/>
      <c r="D431" s="24"/>
      <c r="E431" s="24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Y431" s="24"/>
      <c r="Z431" s="24"/>
    </row>
    <row r="432" spans="1:26" x14ac:dyDescent="0.25">
      <c r="A432" s="20"/>
      <c r="B432" s="11"/>
      <c r="C432" s="16"/>
      <c r="D432" s="24"/>
      <c r="E432" s="24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Y432" s="24"/>
      <c r="Z432" s="24"/>
    </row>
    <row r="433" spans="1:26" x14ac:dyDescent="0.25">
      <c r="A433" s="20"/>
      <c r="B433" s="11"/>
      <c r="C433" s="16"/>
      <c r="D433" s="24"/>
      <c r="E433" s="24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Y433" s="24"/>
      <c r="Z433" s="24"/>
    </row>
    <row r="434" spans="1:26" x14ac:dyDescent="0.25">
      <c r="A434" s="20"/>
      <c r="B434" s="11"/>
      <c r="C434" s="16"/>
      <c r="D434" s="24"/>
      <c r="E434" s="24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Y434" s="24"/>
      <c r="Z434" s="24"/>
    </row>
    <row r="435" spans="1:26" x14ac:dyDescent="0.25">
      <c r="A435" s="20"/>
      <c r="B435" s="11"/>
      <c r="C435" s="16"/>
      <c r="D435" s="24"/>
      <c r="E435" s="24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Y435" s="24"/>
      <c r="Z435" s="24"/>
    </row>
    <row r="436" spans="1:26" x14ac:dyDescent="0.25">
      <c r="A436" s="20"/>
      <c r="B436" s="11"/>
      <c r="C436" s="16"/>
      <c r="D436" s="24"/>
      <c r="E436" s="24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Y436" s="24"/>
      <c r="Z436" s="24"/>
    </row>
    <row r="437" spans="1:26" x14ac:dyDescent="0.25">
      <c r="A437" s="20"/>
      <c r="B437" s="11"/>
      <c r="C437" s="16"/>
      <c r="D437" s="24"/>
      <c r="E437" s="24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Y437" s="24"/>
      <c r="Z437" s="24"/>
    </row>
    <row r="438" spans="1:26" x14ac:dyDescent="0.25">
      <c r="A438" s="20"/>
      <c r="B438" s="11"/>
      <c r="C438" s="16"/>
      <c r="D438" s="24"/>
      <c r="E438" s="24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Y438" s="24"/>
      <c r="Z438" s="24"/>
    </row>
    <row r="439" spans="1:26" x14ac:dyDescent="0.25">
      <c r="A439" s="20"/>
      <c r="B439" s="11"/>
      <c r="C439" s="16"/>
      <c r="D439" s="24"/>
      <c r="E439" s="24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Y439" s="24"/>
      <c r="Z439" s="24"/>
    </row>
    <row r="440" spans="1:26" x14ac:dyDescent="0.25">
      <c r="A440" s="20"/>
      <c r="B440" s="11"/>
      <c r="C440" s="16"/>
      <c r="D440" s="24"/>
      <c r="E440" s="24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Y440" s="24"/>
      <c r="Z440" s="24"/>
    </row>
    <row r="441" spans="1:26" x14ac:dyDescent="0.25">
      <c r="A441" s="20"/>
      <c r="B441" s="11"/>
      <c r="C441" s="16"/>
      <c r="D441" s="24"/>
      <c r="E441" s="24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Y441" s="24"/>
      <c r="Z441" s="24"/>
    </row>
    <row r="442" spans="1:26" x14ac:dyDescent="0.25">
      <c r="A442" s="20"/>
      <c r="B442" s="11"/>
      <c r="C442" s="16"/>
      <c r="D442" s="24"/>
      <c r="E442" s="24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Y442" s="24"/>
      <c r="Z442" s="24"/>
    </row>
    <row r="443" spans="1:26" x14ac:dyDescent="0.25">
      <c r="A443" s="20"/>
      <c r="B443" s="11"/>
      <c r="C443" s="16"/>
      <c r="D443" s="24"/>
      <c r="E443" s="24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Y443" s="24"/>
      <c r="Z443" s="24"/>
    </row>
    <row r="444" spans="1:26" x14ac:dyDescent="0.25">
      <c r="A444" s="20"/>
      <c r="B444" s="11"/>
      <c r="C444" s="16"/>
      <c r="D444" s="24"/>
      <c r="E444" s="24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Y444" s="24"/>
      <c r="Z444" s="24"/>
    </row>
    <row r="445" spans="1:26" x14ac:dyDescent="0.25">
      <c r="A445" s="20"/>
      <c r="B445" s="11"/>
      <c r="C445" s="16"/>
      <c r="D445" s="24"/>
      <c r="E445" s="24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Y445" s="24"/>
      <c r="Z445" s="24"/>
    </row>
    <row r="446" spans="1:26" x14ac:dyDescent="0.25">
      <c r="A446" s="20"/>
      <c r="B446" s="11"/>
      <c r="C446" s="16"/>
      <c r="D446" s="24"/>
      <c r="E446" s="24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Y446" s="24"/>
      <c r="Z446" s="24"/>
    </row>
    <row r="447" spans="1:26" x14ac:dyDescent="0.25">
      <c r="A447" s="20"/>
      <c r="B447" s="11"/>
      <c r="C447" s="16"/>
      <c r="D447" s="24"/>
      <c r="E447" s="24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Y447" s="24"/>
      <c r="Z447" s="24"/>
    </row>
    <row r="448" spans="1:26" x14ac:dyDescent="0.25">
      <c r="A448" s="20"/>
      <c r="B448" s="11"/>
      <c r="C448" s="16"/>
      <c r="D448" s="24"/>
      <c r="E448" s="24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Y448" s="24"/>
      <c r="Z448" s="24"/>
    </row>
    <row r="449" spans="1:26" x14ac:dyDescent="0.25">
      <c r="A449" s="20"/>
      <c r="B449" s="11"/>
      <c r="C449" s="16"/>
      <c r="D449" s="24"/>
      <c r="E449" s="24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Y449" s="24"/>
      <c r="Z449" s="24"/>
    </row>
    <row r="450" spans="1:26" x14ac:dyDescent="0.25">
      <c r="A450" s="20"/>
      <c r="B450" s="11"/>
      <c r="C450" s="16"/>
      <c r="D450" s="24"/>
      <c r="E450" s="24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Y450" s="24"/>
      <c r="Z450" s="24"/>
    </row>
    <row r="451" spans="1:26" x14ac:dyDescent="0.25">
      <c r="A451" s="20"/>
      <c r="B451" s="11"/>
      <c r="C451" s="16"/>
      <c r="D451" s="24"/>
      <c r="E451" s="24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Y451" s="24"/>
      <c r="Z451" s="24"/>
    </row>
    <row r="452" spans="1:26" x14ac:dyDescent="0.25">
      <c r="A452" s="20"/>
      <c r="B452" s="11"/>
      <c r="C452" s="16"/>
      <c r="D452" s="24"/>
      <c r="E452" s="24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Y452" s="24"/>
      <c r="Z452" s="24"/>
    </row>
    <row r="453" spans="1:26" x14ac:dyDescent="0.25">
      <c r="A453" s="20"/>
      <c r="B453" s="11"/>
      <c r="C453" s="16"/>
      <c r="D453" s="24"/>
      <c r="E453" s="24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Y453" s="24"/>
      <c r="Z453" s="24"/>
    </row>
    <row r="454" spans="1:26" x14ac:dyDescent="0.25">
      <c r="A454" s="20"/>
      <c r="B454" s="11"/>
      <c r="C454" s="16"/>
      <c r="D454" s="24"/>
      <c r="E454" s="24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Y454" s="24"/>
      <c r="Z454" s="24"/>
    </row>
    <row r="455" spans="1:26" x14ac:dyDescent="0.25">
      <c r="A455" s="20"/>
      <c r="B455" s="11"/>
      <c r="C455" s="16"/>
      <c r="D455" s="24"/>
      <c r="E455" s="24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Y455" s="24"/>
      <c r="Z455" s="24"/>
    </row>
    <row r="456" spans="1:26" x14ac:dyDescent="0.25">
      <c r="A456" s="20"/>
      <c r="B456" s="11"/>
      <c r="C456" s="16"/>
      <c r="D456" s="24"/>
      <c r="E456" s="24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Y456" s="24"/>
      <c r="Z456" s="24"/>
    </row>
    <row r="457" spans="1:26" x14ac:dyDescent="0.25">
      <c r="A457" s="20"/>
      <c r="B457" s="11"/>
      <c r="C457" s="16"/>
      <c r="D457" s="24"/>
      <c r="E457" s="24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Y457" s="24"/>
      <c r="Z457" s="24"/>
    </row>
    <row r="458" spans="1:26" x14ac:dyDescent="0.25">
      <c r="A458" s="20"/>
      <c r="B458" s="11"/>
      <c r="C458" s="16"/>
      <c r="D458" s="24"/>
      <c r="E458" s="24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Y458" s="24"/>
      <c r="Z458" s="24"/>
    </row>
    <row r="459" spans="1:26" x14ac:dyDescent="0.25">
      <c r="A459" s="20"/>
      <c r="B459" s="11"/>
      <c r="C459" s="16"/>
      <c r="D459" s="24"/>
      <c r="E459" s="24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Y459" s="24"/>
      <c r="Z459" s="24"/>
    </row>
    <row r="460" spans="1:26" x14ac:dyDescent="0.25">
      <c r="A460" s="20"/>
      <c r="B460" s="11"/>
      <c r="C460" s="16"/>
      <c r="D460" s="24"/>
      <c r="E460" s="24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Y460" s="24"/>
      <c r="Z460" s="24"/>
    </row>
    <row r="461" spans="1:26" x14ac:dyDescent="0.25">
      <c r="A461" s="20"/>
      <c r="B461" s="11"/>
      <c r="C461" s="16"/>
      <c r="D461" s="24"/>
      <c r="E461" s="24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Y461" s="24"/>
      <c r="Z461" s="24"/>
    </row>
    <row r="462" spans="1:26" x14ac:dyDescent="0.25">
      <c r="A462" s="20"/>
      <c r="B462" s="11"/>
      <c r="C462" s="16"/>
      <c r="D462" s="24"/>
      <c r="E462" s="24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Y462" s="24"/>
      <c r="Z462" s="24"/>
    </row>
    <row r="463" spans="1:26" x14ac:dyDescent="0.25">
      <c r="A463" s="20"/>
      <c r="B463" s="11"/>
      <c r="C463" s="16"/>
      <c r="D463" s="24"/>
      <c r="E463" s="24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Y463" s="24"/>
      <c r="Z463" s="24"/>
    </row>
    <row r="464" spans="1:26" x14ac:dyDescent="0.25">
      <c r="A464" s="20"/>
      <c r="B464" s="11"/>
      <c r="C464" s="16"/>
      <c r="D464" s="24"/>
      <c r="E464" s="24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Y464" s="24"/>
      <c r="Z464" s="24"/>
    </row>
    <row r="465" spans="1:26" x14ac:dyDescent="0.25">
      <c r="A465" s="20"/>
      <c r="B465" s="11"/>
      <c r="C465" s="16"/>
      <c r="D465" s="24"/>
      <c r="E465" s="24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Y465" s="24"/>
      <c r="Z465" s="24"/>
    </row>
    <row r="466" spans="1:26" x14ac:dyDescent="0.25">
      <c r="A466" s="20"/>
      <c r="B466" s="11"/>
      <c r="C466" s="16"/>
      <c r="D466" s="24"/>
      <c r="E466" s="24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Y466" s="24"/>
      <c r="Z466" s="24"/>
    </row>
    <row r="467" spans="1:26" x14ac:dyDescent="0.25">
      <c r="A467" s="20"/>
      <c r="B467" s="11"/>
      <c r="C467" s="16"/>
      <c r="D467" s="24"/>
      <c r="E467" s="24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Y467" s="24"/>
      <c r="Z467" s="24"/>
    </row>
    <row r="468" spans="1:26" x14ac:dyDescent="0.25">
      <c r="A468" s="20"/>
      <c r="B468" s="11"/>
      <c r="C468" s="16"/>
      <c r="D468" s="24"/>
      <c r="E468" s="24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Y468" s="24"/>
      <c r="Z468" s="24"/>
    </row>
    <row r="469" spans="1:26" x14ac:dyDescent="0.25">
      <c r="A469" s="20"/>
      <c r="B469" s="11"/>
      <c r="C469" s="16"/>
      <c r="D469" s="24"/>
      <c r="E469" s="24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Y469" s="24"/>
      <c r="Z469" s="24"/>
    </row>
    <row r="470" spans="1:26" x14ac:dyDescent="0.25">
      <c r="A470" s="20"/>
      <c r="B470" s="11"/>
      <c r="C470" s="16"/>
      <c r="D470" s="24"/>
      <c r="E470" s="24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Y470" s="24"/>
      <c r="Z470" s="24"/>
    </row>
    <row r="471" spans="1:26" x14ac:dyDescent="0.25">
      <c r="A471" s="20"/>
      <c r="B471" s="11"/>
      <c r="C471" s="16"/>
      <c r="D471" s="24"/>
      <c r="E471" s="24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Y471" s="24"/>
      <c r="Z471" s="24"/>
    </row>
    <row r="472" spans="1:26" x14ac:dyDescent="0.25">
      <c r="A472" s="20"/>
      <c r="B472" s="11"/>
      <c r="C472" s="16"/>
      <c r="D472" s="24"/>
      <c r="E472" s="24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Y472" s="24"/>
      <c r="Z472" s="24"/>
    </row>
    <row r="473" spans="1:26" x14ac:dyDescent="0.25">
      <c r="A473" s="20"/>
      <c r="B473" s="11"/>
      <c r="C473" s="16"/>
      <c r="D473" s="24"/>
      <c r="E473" s="24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Y473" s="24"/>
      <c r="Z473" s="24"/>
    </row>
    <row r="474" spans="1:26" x14ac:dyDescent="0.25">
      <c r="A474" s="20"/>
      <c r="B474" s="11"/>
      <c r="C474" s="16"/>
      <c r="D474" s="24"/>
      <c r="E474" s="24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Y474" s="24"/>
      <c r="Z474" s="24"/>
    </row>
    <row r="475" spans="1:26" x14ac:dyDescent="0.25">
      <c r="A475" s="20"/>
      <c r="B475" s="11"/>
      <c r="C475" s="16"/>
      <c r="D475" s="24"/>
      <c r="E475" s="24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Y475" s="24"/>
      <c r="Z475" s="24"/>
    </row>
    <row r="476" spans="1:26" x14ac:dyDescent="0.25">
      <c r="A476" s="20"/>
      <c r="B476" s="11"/>
      <c r="C476" s="16"/>
      <c r="D476" s="24"/>
      <c r="E476" s="24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Y476" s="24"/>
      <c r="Z476" s="24"/>
    </row>
    <row r="477" spans="1:26" x14ac:dyDescent="0.25">
      <c r="A477" s="20"/>
      <c r="B477" s="11"/>
      <c r="C477" s="16"/>
      <c r="D477" s="24"/>
      <c r="E477" s="24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Y477" s="24"/>
      <c r="Z477" s="24"/>
    </row>
    <row r="478" spans="1:26" x14ac:dyDescent="0.25">
      <c r="A478" s="20"/>
      <c r="B478" s="11"/>
      <c r="C478" s="16"/>
      <c r="D478" s="24"/>
      <c r="E478" s="24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Y478" s="24"/>
      <c r="Z478" s="24"/>
    </row>
    <row r="479" spans="1:26" x14ac:dyDescent="0.25">
      <c r="A479" s="20"/>
      <c r="B479" s="11"/>
      <c r="C479" s="16"/>
      <c r="D479" s="24"/>
      <c r="E479" s="24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Y479" s="24"/>
      <c r="Z479" s="24"/>
    </row>
    <row r="480" spans="1:26" x14ac:dyDescent="0.25">
      <c r="A480" s="20"/>
      <c r="B480" s="11"/>
      <c r="C480" s="16"/>
      <c r="D480" s="24"/>
      <c r="E480" s="24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Y480" s="24"/>
      <c r="Z480" s="24"/>
    </row>
    <row r="481" spans="1:26" x14ac:dyDescent="0.25">
      <c r="A481" s="20"/>
      <c r="B481" s="11"/>
      <c r="C481" s="16"/>
      <c r="D481" s="24"/>
      <c r="E481" s="24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Y481" s="24"/>
      <c r="Z481" s="24"/>
    </row>
    <row r="482" spans="1:26" x14ac:dyDescent="0.25">
      <c r="A482" s="20"/>
      <c r="B482" s="11"/>
      <c r="C482" s="16"/>
      <c r="D482" s="24"/>
      <c r="E482" s="24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Y482" s="24"/>
      <c r="Z482" s="24"/>
    </row>
    <row r="483" spans="1:26" x14ac:dyDescent="0.25">
      <c r="A483" s="20"/>
      <c r="B483" s="11"/>
      <c r="C483" s="16"/>
      <c r="D483" s="24"/>
      <c r="E483" s="24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Y483" s="24"/>
      <c r="Z483" s="24"/>
    </row>
    <row r="484" spans="1:26" x14ac:dyDescent="0.25">
      <c r="A484" s="20"/>
      <c r="B484" s="11"/>
      <c r="C484" s="16"/>
      <c r="D484" s="24"/>
      <c r="E484" s="24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Y484" s="24"/>
      <c r="Z484" s="24"/>
    </row>
    <row r="485" spans="1:26" x14ac:dyDescent="0.25">
      <c r="A485" s="20"/>
      <c r="B485" s="11"/>
      <c r="C485" s="16"/>
      <c r="D485" s="24"/>
      <c r="E485" s="24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Y485" s="24"/>
      <c r="Z485" s="24"/>
    </row>
    <row r="486" spans="1:26" x14ac:dyDescent="0.25">
      <c r="A486" s="20"/>
      <c r="B486" s="11"/>
      <c r="C486" s="16"/>
      <c r="D486" s="24"/>
      <c r="E486" s="24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Y486" s="24"/>
      <c r="Z486" s="24"/>
    </row>
    <row r="487" spans="1:26" x14ac:dyDescent="0.25">
      <c r="A487" s="20"/>
      <c r="B487" s="11"/>
      <c r="C487" s="16"/>
      <c r="D487" s="24"/>
      <c r="E487" s="24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Y487" s="24"/>
      <c r="Z487" s="24"/>
    </row>
    <row r="488" spans="1:26" x14ac:dyDescent="0.25">
      <c r="A488" s="20"/>
      <c r="B488" s="11"/>
      <c r="C488" s="16"/>
      <c r="D488" s="24"/>
      <c r="E488" s="24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Y488" s="24"/>
      <c r="Z488" s="24"/>
    </row>
    <row r="489" spans="1:26" x14ac:dyDescent="0.25">
      <c r="A489" s="20"/>
      <c r="B489" s="11"/>
      <c r="C489" s="16"/>
      <c r="D489" s="24"/>
      <c r="E489" s="24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Y489" s="24"/>
      <c r="Z489" s="24"/>
    </row>
    <row r="490" spans="1:26" x14ac:dyDescent="0.25">
      <c r="A490" s="20"/>
      <c r="B490" s="11"/>
      <c r="C490" s="16"/>
      <c r="D490" s="24"/>
      <c r="E490" s="24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Y490" s="24"/>
      <c r="Z490" s="24"/>
    </row>
    <row r="491" spans="1:26" x14ac:dyDescent="0.25">
      <c r="A491" s="20"/>
      <c r="B491" s="11"/>
      <c r="C491" s="16"/>
      <c r="D491" s="24"/>
      <c r="E491" s="24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Y491" s="24"/>
      <c r="Z491" s="24"/>
    </row>
    <row r="492" spans="1:26" x14ac:dyDescent="0.25">
      <c r="A492" s="20"/>
      <c r="B492" s="11"/>
      <c r="C492" s="16"/>
      <c r="D492" s="24"/>
      <c r="E492" s="24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Y492" s="24"/>
      <c r="Z492" s="24"/>
    </row>
    <row r="493" spans="1:26" x14ac:dyDescent="0.25">
      <c r="A493" s="20"/>
      <c r="B493" s="11"/>
      <c r="C493" s="16"/>
      <c r="D493" s="24"/>
      <c r="E493" s="24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Y493" s="24"/>
      <c r="Z493" s="24"/>
    </row>
    <row r="494" spans="1:26" x14ac:dyDescent="0.25">
      <c r="A494" s="20"/>
      <c r="B494" s="11"/>
      <c r="C494" s="16"/>
      <c r="D494" s="24"/>
      <c r="E494" s="24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Y494" s="24"/>
      <c r="Z494" s="24"/>
    </row>
    <row r="495" spans="1:26" x14ac:dyDescent="0.25">
      <c r="A495" s="20"/>
      <c r="B495" s="11"/>
      <c r="C495" s="16"/>
      <c r="D495" s="24"/>
      <c r="E495" s="24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Y495" s="24"/>
      <c r="Z495" s="24"/>
    </row>
    <row r="496" spans="1:26" x14ac:dyDescent="0.25">
      <c r="A496" s="20"/>
      <c r="B496" s="11"/>
      <c r="C496" s="16"/>
      <c r="D496" s="24"/>
      <c r="E496" s="24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Y496" s="24"/>
      <c r="Z496" s="24"/>
    </row>
    <row r="497" spans="1:26" x14ac:dyDescent="0.25">
      <c r="A497" s="20"/>
      <c r="B497" s="11"/>
      <c r="C497" s="16"/>
      <c r="D497" s="24"/>
      <c r="E497" s="24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Y497" s="24"/>
      <c r="Z497" s="24"/>
    </row>
    <row r="498" spans="1:26" x14ac:dyDescent="0.25">
      <c r="A498" s="20"/>
      <c r="B498" s="11"/>
      <c r="C498" s="16"/>
      <c r="D498" s="24"/>
      <c r="E498" s="24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Y498" s="24"/>
      <c r="Z498" s="24"/>
    </row>
    <row r="499" spans="1:26" x14ac:dyDescent="0.25">
      <c r="A499" s="20"/>
      <c r="B499" s="11"/>
      <c r="C499" s="16"/>
      <c r="D499" s="24"/>
      <c r="E499" s="24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Y499" s="24"/>
      <c r="Z499" s="24"/>
    </row>
    <row r="500" spans="1:26" x14ac:dyDescent="0.25">
      <c r="A500" s="20"/>
      <c r="B500" s="11"/>
      <c r="C500" s="16"/>
      <c r="D500" s="24"/>
      <c r="E500" s="24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Y500" s="24"/>
      <c r="Z500" s="24"/>
    </row>
    <row r="501" spans="1:26" x14ac:dyDescent="0.25">
      <c r="A501" s="20"/>
      <c r="B501" s="11"/>
      <c r="C501" s="16"/>
      <c r="D501" s="24"/>
      <c r="E501" s="24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Y501" s="24"/>
      <c r="Z501" s="24"/>
    </row>
    <row r="502" spans="1:26" x14ac:dyDescent="0.25">
      <c r="A502" s="20"/>
      <c r="B502" s="11"/>
      <c r="C502" s="16"/>
      <c r="D502" s="24"/>
      <c r="E502" s="24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Y502" s="24"/>
      <c r="Z502" s="24"/>
    </row>
    <row r="503" spans="1:26" x14ac:dyDescent="0.25">
      <c r="A503" s="20"/>
      <c r="B503" s="11"/>
      <c r="C503" s="16"/>
      <c r="D503" s="24"/>
      <c r="E503" s="24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Y503" s="24"/>
      <c r="Z503" s="24"/>
    </row>
    <row r="504" spans="1:26" x14ac:dyDescent="0.25">
      <c r="A504" s="20"/>
      <c r="B504" s="11"/>
      <c r="C504" s="16"/>
      <c r="D504" s="24"/>
      <c r="E504" s="24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Y504" s="24"/>
      <c r="Z504" s="24"/>
    </row>
    <row r="505" spans="1:26" x14ac:dyDescent="0.25">
      <c r="A505" s="20"/>
      <c r="B505" s="11"/>
      <c r="C505" s="16"/>
      <c r="D505" s="24"/>
      <c r="E505" s="24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Y505" s="24"/>
      <c r="Z505" s="24"/>
    </row>
    <row r="506" spans="1:26" x14ac:dyDescent="0.25">
      <c r="A506" s="20"/>
      <c r="B506" s="11"/>
      <c r="C506" s="16"/>
      <c r="D506" s="24"/>
      <c r="E506" s="24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Y506" s="24"/>
      <c r="Z506" s="24"/>
    </row>
    <row r="507" spans="1:26" x14ac:dyDescent="0.25">
      <c r="A507" s="20"/>
      <c r="B507" s="11"/>
      <c r="C507" s="16"/>
      <c r="D507" s="24"/>
      <c r="E507" s="24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Y507" s="24"/>
      <c r="Z507" s="24"/>
    </row>
    <row r="508" spans="1:26" x14ac:dyDescent="0.25">
      <c r="A508" s="20"/>
      <c r="B508" s="11"/>
      <c r="C508" s="16"/>
      <c r="D508" s="24"/>
      <c r="E508" s="24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Y508" s="24"/>
      <c r="Z508" s="24"/>
    </row>
    <row r="509" spans="1:26" x14ac:dyDescent="0.25">
      <c r="A509" s="20"/>
      <c r="B509" s="11"/>
      <c r="C509" s="16"/>
      <c r="D509" s="24"/>
      <c r="E509" s="24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Y509" s="24"/>
      <c r="Z509" s="24"/>
    </row>
    <row r="510" spans="1:26" x14ac:dyDescent="0.25">
      <c r="A510" s="20"/>
      <c r="B510" s="11"/>
      <c r="C510" s="16"/>
      <c r="D510" s="24"/>
      <c r="E510" s="24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Y510" s="24"/>
      <c r="Z510" s="24"/>
    </row>
    <row r="511" spans="1:26" x14ac:dyDescent="0.25">
      <c r="A511" s="20"/>
      <c r="B511" s="11"/>
      <c r="C511" s="16"/>
      <c r="D511" s="24"/>
      <c r="E511" s="24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Y511" s="24"/>
      <c r="Z511" s="24"/>
    </row>
    <row r="512" spans="1:26" x14ac:dyDescent="0.25">
      <c r="A512" s="20"/>
      <c r="B512" s="11"/>
      <c r="C512" s="16"/>
      <c r="D512" s="24"/>
      <c r="E512" s="24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Y512" s="24"/>
      <c r="Z512" s="24"/>
    </row>
    <row r="513" spans="1:26" x14ac:dyDescent="0.25">
      <c r="A513" s="20"/>
      <c r="B513" s="11"/>
      <c r="C513" s="16"/>
      <c r="D513" s="24"/>
      <c r="E513" s="24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Y513" s="24"/>
      <c r="Z513" s="24"/>
    </row>
    <row r="514" spans="1:26" x14ac:dyDescent="0.25">
      <c r="A514" s="20"/>
      <c r="B514" s="11"/>
      <c r="C514" s="16"/>
      <c r="D514" s="24"/>
      <c r="E514" s="24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Y514" s="24"/>
      <c r="Z514" s="24"/>
    </row>
    <row r="515" spans="1:26" x14ac:dyDescent="0.25">
      <c r="A515" s="20"/>
      <c r="B515" s="11"/>
      <c r="C515" s="16"/>
      <c r="D515" s="24"/>
      <c r="E515" s="24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Y515" s="24"/>
      <c r="Z515" s="24"/>
    </row>
    <row r="516" spans="1:26" x14ac:dyDescent="0.25">
      <c r="A516" s="20"/>
      <c r="B516" s="11"/>
      <c r="C516" s="16"/>
      <c r="D516" s="24"/>
      <c r="E516" s="24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Y516" s="24"/>
      <c r="Z516" s="24"/>
    </row>
    <row r="517" spans="1:26" x14ac:dyDescent="0.25">
      <c r="A517" s="20"/>
      <c r="B517" s="11"/>
      <c r="C517" s="16"/>
      <c r="D517" s="24"/>
      <c r="E517" s="24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Y517" s="24"/>
      <c r="Z517" s="24"/>
    </row>
    <row r="518" spans="1:26" x14ac:dyDescent="0.25">
      <c r="A518" s="20"/>
      <c r="B518" s="11"/>
      <c r="C518" s="16"/>
      <c r="D518" s="24"/>
      <c r="E518" s="24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Y518" s="24"/>
      <c r="Z518" s="24"/>
    </row>
    <row r="519" spans="1:26" x14ac:dyDescent="0.25">
      <c r="A519" s="20"/>
      <c r="B519" s="11"/>
      <c r="C519" s="16"/>
      <c r="D519" s="24"/>
      <c r="E519" s="24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Y519" s="24"/>
      <c r="Z519" s="24"/>
    </row>
    <row r="520" spans="1:26" x14ac:dyDescent="0.25">
      <c r="A520" s="20"/>
      <c r="B520" s="11"/>
      <c r="C520" s="16"/>
      <c r="D520" s="24"/>
      <c r="E520" s="24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Y520" s="24"/>
      <c r="Z520" s="24"/>
    </row>
    <row r="521" spans="1:26" x14ac:dyDescent="0.25">
      <c r="A521" s="20"/>
      <c r="B521" s="11"/>
      <c r="C521" s="16"/>
      <c r="D521" s="24"/>
      <c r="E521" s="24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Y521" s="24"/>
      <c r="Z521" s="24"/>
    </row>
    <row r="522" spans="1:26" x14ac:dyDescent="0.25">
      <c r="A522" s="20"/>
      <c r="B522" s="11"/>
      <c r="C522" s="16"/>
      <c r="D522" s="24"/>
      <c r="E522" s="24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Y522" s="24"/>
      <c r="Z522" s="24"/>
    </row>
    <row r="523" spans="1:26" x14ac:dyDescent="0.25">
      <c r="A523" s="20"/>
      <c r="B523" s="11"/>
      <c r="C523" s="16"/>
      <c r="D523" s="24"/>
      <c r="E523" s="24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Y523" s="24"/>
      <c r="Z523" s="24"/>
    </row>
    <row r="524" spans="1:26" x14ac:dyDescent="0.25">
      <c r="A524" s="20"/>
      <c r="B524" s="11"/>
      <c r="C524" s="16"/>
      <c r="D524" s="24"/>
      <c r="E524" s="24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Y524" s="24"/>
      <c r="Z524" s="24"/>
    </row>
    <row r="525" spans="1:26" x14ac:dyDescent="0.25">
      <c r="A525" s="20"/>
      <c r="B525" s="11"/>
      <c r="C525" s="16"/>
      <c r="D525" s="24"/>
      <c r="E525" s="24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Y525" s="24"/>
      <c r="Z525" s="24"/>
    </row>
    <row r="526" spans="1:26" x14ac:dyDescent="0.25">
      <c r="A526" s="20"/>
      <c r="B526" s="11"/>
      <c r="C526" s="16"/>
      <c r="D526" s="24"/>
      <c r="E526" s="24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Y526" s="24"/>
      <c r="Z526" s="24"/>
    </row>
    <row r="527" spans="1:26" x14ac:dyDescent="0.25">
      <c r="A527" s="20"/>
      <c r="B527" s="11"/>
      <c r="C527" s="16"/>
      <c r="D527" s="24"/>
      <c r="E527" s="24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Y527" s="24"/>
      <c r="Z527" s="24"/>
    </row>
    <row r="528" spans="1:26" x14ac:dyDescent="0.25">
      <c r="A528" s="20"/>
      <c r="B528" s="11"/>
      <c r="C528" s="16"/>
      <c r="D528" s="24"/>
      <c r="E528" s="24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Y528" s="24"/>
      <c r="Z528" s="24"/>
    </row>
    <row r="529" spans="1:26" x14ac:dyDescent="0.25">
      <c r="A529" s="20"/>
      <c r="B529" s="11"/>
      <c r="C529" s="16"/>
      <c r="D529" s="24"/>
      <c r="E529" s="24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Y529" s="24"/>
      <c r="Z529" s="24"/>
    </row>
    <row r="530" spans="1:26" x14ac:dyDescent="0.25">
      <c r="A530" s="20"/>
      <c r="B530" s="11"/>
      <c r="C530" s="16"/>
      <c r="D530" s="24"/>
      <c r="E530" s="24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Y530" s="24"/>
      <c r="Z530" s="24"/>
    </row>
    <row r="531" spans="1:26" x14ac:dyDescent="0.25">
      <c r="A531" s="20"/>
      <c r="B531" s="11"/>
      <c r="C531" s="16"/>
      <c r="D531" s="24"/>
      <c r="E531" s="24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Y531" s="24"/>
      <c r="Z531" s="24"/>
    </row>
    <row r="532" spans="1:26" x14ac:dyDescent="0.25">
      <c r="A532" s="20"/>
      <c r="B532" s="11"/>
      <c r="C532" s="16"/>
      <c r="D532" s="24"/>
      <c r="E532" s="24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Y532" s="24"/>
      <c r="Z532" s="24"/>
    </row>
    <row r="533" spans="1:26" x14ac:dyDescent="0.25">
      <c r="A533" s="20"/>
      <c r="B533" s="11"/>
      <c r="C533" s="16"/>
      <c r="D533" s="24"/>
      <c r="E533" s="24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Y533" s="24"/>
      <c r="Z533" s="24"/>
    </row>
    <row r="534" spans="1:26" x14ac:dyDescent="0.25">
      <c r="A534" s="20"/>
      <c r="B534" s="11"/>
      <c r="C534" s="16"/>
      <c r="D534" s="24"/>
      <c r="E534" s="24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Y534" s="24"/>
      <c r="Z534" s="24"/>
    </row>
    <row r="535" spans="1:26" x14ac:dyDescent="0.25">
      <c r="A535" s="20"/>
      <c r="B535" s="11"/>
      <c r="C535" s="16"/>
      <c r="D535" s="24"/>
      <c r="E535" s="24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Y535" s="24"/>
      <c r="Z535" s="24"/>
    </row>
    <row r="536" spans="1:26" x14ac:dyDescent="0.25">
      <c r="A536" s="20"/>
      <c r="B536" s="11"/>
      <c r="C536" s="16"/>
      <c r="D536" s="24"/>
      <c r="E536" s="24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Y536" s="24"/>
      <c r="Z536" s="24"/>
    </row>
    <row r="537" spans="1:26" x14ac:dyDescent="0.25">
      <c r="A537" s="20"/>
      <c r="B537" s="11"/>
      <c r="C537" s="16"/>
      <c r="D537" s="24"/>
      <c r="E537" s="24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Y537" s="24"/>
      <c r="Z537" s="24"/>
    </row>
    <row r="538" spans="1:26" x14ac:dyDescent="0.25">
      <c r="A538" s="20"/>
      <c r="B538" s="11"/>
      <c r="C538" s="16"/>
      <c r="D538" s="24"/>
      <c r="E538" s="24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Y538" s="24"/>
      <c r="Z538" s="24"/>
    </row>
    <row r="539" spans="1:26" x14ac:dyDescent="0.25">
      <c r="A539" s="20"/>
      <c r="B539" s="11"/>
      <c r="C539" s="16"/>
      <c r="D539" s="24"/>
      <c r="E539" s="24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Y539" s="24"/>
      <c r="Z539" s="24"/>
    </row>
    <row r="540" spans="1:26" x14ac:dyDescent="0.25">
      <c r="A540" s="20"/>
      <c r="B540" s="11"/>
      <c r="C540" s="16"/>
      <c r="D540" s="24"/>
      <c r="E540" s="24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Y540" s="24"/>
      <c r="Z540" s="24"/>
    </row>
    <row r="541" spans="1:26" x14ac:dyDescent="0.25">
      <c r="A541" s="20"/>
      <c r="B541" s="11"/>
      <c r="C541" s="16"/>
      <c r="D541" s="24"/>
      <c r="E541" s="24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Y541" s="24"/>
      <c r="Z541" s="24"/>
    </row>
    <row r="542" spans="1:26" x14ac:dyDescent="0.25">
      <c r="A542" s="20"/>
      <c r="B542" s="11"/>
      <c r="C542" s="16"/>
      <c r="D542" s="24"/>
      <c r="E542" s="24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Y542" s="24"/>
      <c r="Z542" s="24"/>
    </row>
    <row r="543" spans="1:26" x14ac:dyDescent="0.25">
      <c r="A543" s="20"/>
      <c r="B543" s="11"/>
      <c r="C543" s="16"/>
      <c r="D543" s="24"/>
      <c r="E543" s="24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Y543" s="24"/>
      <c r="Z543" s="24"/>
    </row>
    <row r="544" spans="1:26" x14ac:dyDescent="0.25">
      <c r="A544" s="20"/>
      <c r="B544" s="11"/>
      <c r="C544" s="16"/>
      <c r="D544" s="24"/>
      <c r="E544" s="24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Y544" s="24"/>
      <c r="Z544" s="24"/>
    </row>
    <row r="545" spans="1:26" x14ac:dyDescent="0.25">
      <c r="A545" s="20"/>
      <c r="B545" s="11"/>
      <c r="C545" s="16"/>
      <c r="D545" s="24"/>
      <c r="E545" s="24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Y545" s="24"/>
      <c r="Z545" s="24"/>
    </row>
    <row r="546" spans="1:26" x14ac:dyDescent="0.25">
      <c r="A546" s="20"/>
      <c r="B546" s="11"/>
      <c r="C546" s="16"/>
      <c r="D546" s="24"/>
      <c r="E546" s="24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Y546" s="24"/>
      <c r="Z546" s="24"/>
    </row>
    <row r="547" spans="1:26" x14ac:dyDescent="0.25">
      <c r="A547" s="20"/>
      <c r="B547" s="11"/>
      <c r="C547" s="16"/>
      <c r="D547" s="24"/>
      <c r="E547" s="24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Y547" s="24"/>
      <c r="Z547" s="24"/>
    </row>
    <row r="548" spans="1:26" x14ac:dyDescent="0.25">
      <c r="A548" s="20"/>
      <c r="B548" s="11"/>
      <c r="C548" s="16"/>
      <c r="D548" s="24"/>
      <c r="E548" s="24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Y548" s="24"/>
      <c r="Z548" s="24"/>
    </row>
    <row r="549" spans="1:26" x14ac:dyDescent="0.25">
      <c r="A549" s="20"/>
      <c r="B549" s="11"/>
      <c r="C549" s="16"/>
      <c r="D549" s="24"/>
      <c r="E549" s="24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Y549" s="24"/>
      <c r="Z549" s="24"/>
    </row>
    <row r="550" spans="1:26" x14ac:dyDescent="0.25">
      <c r="A550" s="20"/>
      <c r="B550" s="11"/>
      <c r="C550" s="16"/>
      <c r="D550" s="24"/>
      <c r="E550" s="24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Y550" s="24"/>
      <c r="Z550" s="24"/>
    </row>
    <row r="551" spans="1:26" x14ac:dyDescent="0.25">
      <c r="A551" s="20"/>
      <c r="B551" s="11"/>
      <c r="C551" s="16"/>
      <c r="D551" s="24"/>
      <c r="E551" s="24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Y551" s="24"/>
      <c r="Z551" s="24"/>
    </row>
    <row r="552" spans="1:26" x14ac:dyDescent="0.25">
      <c r="A552" s="20"/>
      <c r="B552" s="11"/>
      <c r="C552" s="16"/>
      <c r="D552" s="24"/>
      <c r="E552" s="24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Y552" s="24"/>
      <c r="Z552" s="24"/>
    </row>
    <row r="553" spans="1:26" x14ac:dyDescent="0.25">
      <c r="A553" s="20"/>
      <c r="B553" s="11"/>
      <c r="C553" s="16"/>
      <c r="D553" s="24"/>
      <c r="E553" s="24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Y553" s="24"/>
      <c r="Z553" s="24"/>
    </row>
    <row r="554" spans="1:26" x14ac:dyDescent="0.25">
      <c r="A554" s="20"/>
      <c r="B554" s="11"/>
      <c r="C554" s="16"/>
      <c r="D554" s="24"/>
      <c r="E554" s="24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Y554" s="24"/>
      <c r="Z554" s="24"/>
    </row>
    <row r="555" spans="1:26" x14ac:dyDescent="0.25">
      <c r="A555" s="20"/>
      <c r="B555" s="11"/>
      <c r="C555" s="16"/>
      <c r="D555" s="24"/>
      <c r="E555" s="24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Y555" s="24"/>
      <c r="Z555" s="24"/>
    </row>
    <row r="556" spans="1:26" x14ac:dyDescent="0.25">
      <c r="A556" s="20"/>
      <c r="B556" s="11"/>
      <c r="C556" s="16"/>
      <c r="D556" s="24"/>
      <c r="E556" s="24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Y556" s="24"/>
      <c r="Z556" s="24"/>
    </row>
    <row r="557" spans="1:26" x14ac:dyDescent="0.25">
      <c r="A557" s="20"/>
      <c r="B557" s="11"/>
      <c r="C557" s="16"/>
      <c r="D557" s="24"/>
      <c r="E557" s="24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Y557" s="24"/>
      <c r="Z557" s="24"/>
    </row>
    <row r="558" spans="1:26" x14ac:dyDescent="0.25">
      <c r="A558" s="20"/>
      <c r="B558" s="11"/>
      <c r="C558" s="16"/>
      <c r="D558" s="24"/>
      <c r="E558" s="24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Y558" s="24"/>
      <c r="Z558" s="24"/>
    </row>
    <row r="559" spans="1:26" x14ac:dyDescent="0.25">
      <c r="A559" s="20"/>
      <c r="B559" s="11"/>
      <c r="C559" s="16"/>
      <c r="D559" s="24"/>
      <c r="E559" s="24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Y559" s="24"/>
      <c r="Z559" s="24"/>
    </row>
    <row r="560" spans="1:26" x14ac:dyDescent="0.25">
      <c r="A560" s="20"/>
      <c r="B560" s="11"/>
      <c r="C560" s="16"/>
      <c r="D560" s="24"/>
      <c r="E560" s="24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Y560" s="24"/>
      <c r="Z560" s="24"/>
    </row>
    <row r="561" spans="1:26" x14ac:dyDescent="0.25">
      <c r="A561" s="20"/>
      <c r="B561" s="11"/>
      <c r="C561" s="16"/>
      <c r="D561" s="24"/>
      <c r="E561" s="24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Y561" s="24"/>
      <c r="Z561" s="24"/>
    </row>
    <row r="562" spans="1:26" x14ac:dyDescent="0.25">
      <c r="A562" s="20"/>
      <c r="B562" s="11"/>
      <c r="C562" s="16"/>
      <c r="D562" s="24"/>
      <c r="E562" s="24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Y562" s="24"/>
      <c r="Z562" s="24"/>
    </row>
    <row r="563" spans="1:26" x14ac:dyDescent="0.25">
      <c r="A563" s="20"/>
      <c r="B563" s="11"/>
      <c r="C563" s="16"/>
      <c r="D563" s="24"/>
      <c r="E563" s="24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Y563" s="24"/>
      <c r="Z563" s="24"/>
    </row>
    <row r="564" spans="1:26" x14ac:dyDescent="0.25">
      <c r="A564" s="20"/>
      <c r="B564" s="11"/>
      <c r="C564" s="16"/>
      <c r="D564" s="24"/>
      <c r="E564" s="24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Y564" s="24"/>
      <c r="Z564" s="24"/>
    </row>
    <row r="565" spans="1:26" x14ac:dyDescent="0.25">
      <c r="A565" s="20"/>
      <c r="B565" s="11"/>
      <c r="C565" s="16"/>
      <c r="D565" s="24"/>
      <c r="E565" s="24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Y565" s="24"/>
      <c r="Z565" s="24"/>
    </row>
    <row r="566" spans="1:26" x14ac:dyDescent="0.25">
      <c r="A566" s="20"/>
      <c r="B566" s="11"/>
      <c r="C566" s="16"/>
      <c r="D566" s="24"/>
      <c r="E566" s="24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Y566" s="24"/>
      <c r="Z566" s="24"/>
    </row>
    <row r="567" spans="1:26" x14ac:dyDescent="0.25">
      <c r="A567" s="20"/>
      <c r="B567" s="11"/>
      <c r="C567" s="16"/>
      <c r="D567" s="24"/>
      <c r="E567" s="24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Y567" s="24"/>
      <c r="Z567" s="24"/>
    </row>
    <row r="568" spans="1:26" x14ac:dyDescent="0.25">
      <c r="A568" s="20"/>
      <c r="B568" s="11"/>
      <c r="C568" s="16"/>
      <c r="D568" s="24"/>
      <c r="E568" s="24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Y568" s="24"/>
      <c r="Z568" s="24"/>
    </row>
    <row r="569" spans="1:26" x14ac:dyDescent="0.25">
      <c r="A569" s="20"/>
      <c r="B569" s="11"/>
      <c r="C569" s="16"/>
      <c r="D569" s="24"/>
      <c r="E569" s="24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Y569" s="24"/>
      <c r="Z569" s="24"/>
    </row>
    <row r="570" spans="1:26" x14ac:dyDescent="0.25">
      <c r="A570" s="20"/>
      <c r="B570" s="11"/>
      <c r="C570" s="16"/>
      <c r="D570" s="24"/>
      <c r="E570" s="24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Y570" s="24"/>
      <c r="Z570" s="24"/>
    </row>
    <row r="571" spans="1:26" x14ac:dyDescent="0.25">
      <c r="A571" s="20"/>
      <c r="B571" s="11"/>
      <c r="C571" s="16"/>
      <c r="D571" s="24"/>
      <c r="E571" s="24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Y571" s="24"/>
      <c r="Z571" s="24"/>
    </row>
    <row r="572" spans="1:26" x14ac:dyDescent="0.25">
      <c r="A572" s="20"/>
      <c r="B572" s="11"/>
      <c r="C572" s="16"/>
      <c r="D572" s="24"/>
      <c r="E572" s="24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Y572" s="24"/>
      <c r="Z572" s="24"/>
    </row>
    <row r="573" spans="1:26" x14ac:dyDescent="0.25">
      <c r="A573" s="20"/>
      <c r="B573" s="11"/>
      <c r="C573" s="16"/>
      <c r="D573" s="24"/>
      <c r="E573" s="24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Y573" s="24"/>
      <c r="Z573" s="24"/>
    </row>
    <row r="574" spans="1:26" x14ac:dyDescent="0.25">
      <c r="A574" s="20"/>
      <c r="B574" s="11"/>
      <c r="C574" s="16"/>
      <c r="D574" s="24"/>
      <c r="E574" s="24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Y574" s="24"/>
      <c r="Z574" s="24"/>
    </row>
    <row r="575" spans="1:26" x14ac:dyDescent="0.25">
      <c r="A575" s="20"/>
      <c r="B575" s="11"/>
      <c r="C575" s="16"/>
      <c r="D575" s="24"/>
      <c r="E575" s="24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Y575" s="24"/>
      <c r="Z575" s="24"/>
    </row>
    <row r="576" spans="1:26" x14ac:dyDescent="0.25">
      <c r="A576" s="20"/>
      <c r="B576" s="11"/>
      <c r="C576" s="16"/>
      <c r="D576" s="24"/>
      <c r="E576" s="24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Y576" s="24"/>
      <c r="Z576" s="24"/>
    </row>
    <row r="577" spans="1:26" x14ac:dyDescent="0.25">
      <c r="A577" s="20"/>
      <c r="B577" s="11"/>
      <c r="C577" s="16"/>
      <c r="D577" s="24"/>
      <c r="E577" s="24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Y577" s="24"/>
      <c r="Z577" s="24"/>
    </row>
    <row r="578" spans="1:26" x14ac:dyDescent="0.25">
      <c r="A578" s="20"/>
      <c r="B578" s="11"/>
      <c r="C578" s="16"/>
      <c r="D578" s="24"/>
      <c r="E578" s="24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Y578" s="24"/>
      <c r="Z578" s="24"/>
    </row>
    <row r="579" spans="1:26" x14ac:dyDescent="0.25">
      <c r="A579" s="20"/>
      <c r="B579" s="11"/>
      <c r="C579" s="16"/>
      <c r="D579" s="24"/>
      <c r="E579" s="24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Y579" s="24"/>
      <c r="Z579" s="24"/>
    </row>
    <row r="580" spans="1:26" x14ac:dyDescent="0.25">
      <c r="A580" s="20"/>
      <c r="B580" s="11"/>
      <c r="C580" s="16"/>
      <c r="D580" s="24"/>
      <c r="E580" s="24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Y580" s="24"/>
      <c r="Z580" s="24"/>
    </row>
    <row r="581" spans="1:26" x14ac:dyDescent="0.25">
      <c r="A581" s="20"/>
      <c r="B581" s="11"/>
      <c r="C581" s="16"/>
      <c r="D581" s="24"/>
      <c r="E581" s="24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Y581" s="24"/>
      <c r="Z581" s="24"/>
    </row>
    <row r="582" spans="1:26" x14ac:dyDescent="0.25">
      <c r="A582" s="20"/>
      <c r="B582" s="11"/>
      <c r="C582" s="16"/>
      <c r="D582" s="24"/>
      <c r="E582" s="24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Y582" s="24"/>
      <c r="Z582" s="24"/>
    </row>
    <row r="583" spans="1:26" x14ac:dyDescent="0.25">
      <c r="A583" s="20"/>
      <c r="B583" s="11"/>
      <c r="C583" s="16"/>
      <c r="D583" s="24"/>
      <c r="E583" s="24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Y583" s="24"/>
      <c r="Z583" s="24"/>
    </row>
    <row r="584" spans="1:26" x14ac:dyDescent="0.25">
      <c r="A584" s="20"/>
      <c r="B584" s="11"/>
      <c r="C584" s="16"/>
      <c r="D584" s="24"/>
      <c r="E584" s="24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Y584" s="24"/>
      <c r="Z584" s="24"/>
    </row>
    <row r="585" spans="1:26" x14ac:dyDescent="0.25">
      <c r="A585" s="20"/>
      <c r="B585" s="11"/>
      <c r="C585" s="16"/>
      <c r="D585" s="24"/>
      <c r="E585" s="24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Y585" s="24"/>
      <c r="Z585" s="24"/>
    </row>
    <row r="586" spans="1:26" x14ac:dyDescent="0.25">
      <c r="A586" s="20"/>
      <c r="B586" s="11"/>
      <c r="C586" s="16"/>
      <c r="D586" s="24"/>
      <c r="E586" s="24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Y586" s="24"/>
      <c r="Z586" s="24"/>
    </row>
    <row r="587" spans="1:26" x14ac:dyDescent="0.25">
      <c r="A587" s="20"/>
      <c r="B587" s="11"/>
      <c r="C587" s="16"/>
      <c r="D587" s="24"/>
      <c r="E587" s="24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Y587" s="24"/>
      <c r="Z587" s="24"/>
    </row>
    <row r="588" spans="1:26" x14ac:dyDescent="0.25">
      <c r="A588" s="20"/>
      <c r="B588" s="11"/>
      <c r="C588" s="16"/>
      <c r="D588" s="24"/>
      <c r="E588" s="24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Y588" s="24"/>
      <c r="Z588" s="24"/>
    </row>
    <row r="589" spans="1:26" x14ac:dyDescent="0.25">
      <c r="A589" s="20"/>
      <c r="B589" s="11"/>
      <c r="C589" s="16"/>
      <c r="D589" s="24"/>
      <c r="E589" s="24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Y589" s="24"/>
      <c r="Z589" s="24"/>
    </row>
    <row r="590" spans="1:26" x14ac:dyDescent="0.25">
      <c r="A590" s="20"/>
      <c r="B590" s="11"/>
      <c r="C590" s="16"/>
      <c r="D590" s="24"/>
      <c r="E590" s="24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Z590" s="24"/>
    </row>
  </sheetData>
  <autoFilter ref="A2:Z388" xr:uid="{AE91AD2C-FD31-4B43-A5C2-F5611D3611AA}">
    <sortState ref="A3:Z388">
      <sortCondition ref="O3:O388"/>
      <sortCondition ref="P3:P388"/>
      <sortCondition ref="Q3:Q388"/>
      <sortCondition ref="R3:R388"/>
      <sortCondition ref="S3:S388"/>
      <sortCondition ref="T3:T388"/>
      <sortCondition ref="U3:U388"/>
      <sortCondition ref="V3:V388"/>
      <sortCondition ref="W3:W388"/>
    </sortState>
  </autoFilter>
  <pageMargins left="0.7" right="0.7" top="0.75" bottom="0.75" header="0.3" footer="0.3"/>
  <pageSetup scale="25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CD75-07F2-423F-A0CE-B745E1EB0646}">
  <sheetPr>
    <pageSetUpPr fitToPage="1"/>
  </sheetPr>
  <dimension ref="A2:AO590"/>
  <sheetViews>
    <sheetView topLeftCell="S1" workbookViewId="0">
      <selection activeCell="A3" sqref="A3"/>
    </sheetView>
  </sheetViews>
  <sheetFormatPr defaultColWidth="8.85546875" defaultRowHeight="15" x14ac:dyDescent="0.25"/>
  <cols>
    <col min="1" max="2" width="10.7109375" style="23" bestFit="1" customWidth="1"/>
    <col min="3" max="3" width="19.42578125" style="23" bestFit="1" customWidth="1"/>
    <col min="4" max="4" width="8.85546875" style="23"/>
    <col min="5" max="5" width="37.85546875" style="23" bestFit="1" customWidth="1"/>
    <col min="6" max="14" width="8.85546875" style="24" hidden="1" customWidth="1"/>
    <col min="15" max="15" width="9.42578125" style="23" bestFit="1" customWidth="1"/>
    <col min="16" max="24" width="10.28515625" style="23" customWidth="1"/>
    <col min="25" max="25" width="9.5703125" style="23" customWidth="1"/>
    <col min="26" max="26" width="4.7109375" style="23" customWidth="1"/>
    <col min="27" max="30" width="8.85546875" style="23"/>
    <col min="31" max="31" width="11" style="23" bestFit="1" customWidth="1"/>
    <col min="32" max="32" width="8.85546875" style="23"/>
    <col min="33" max="33" width="17.42578125" style="23" bestFit="1" customWidth="1"/>
    <col min="34" max="16384" width="8.85546875" style="23"/>
  </cols>
  <sheetData>
    <row r="2" spans="1:41" x14ac:dyDescent="0.25">
      <c r="A2" s="44" t="s">
        <v>2</v>
      </c>
      <c r="B2" s="44" t="s">
        <v>3</v>
      </c>
      <c r="C2" s="44" t="s">
        <v>6</v>
      </c>
      <c r="D2" s="44" t="s">
        <v>0</v>
      </c>
      <c r="E2" s="44" t="s">
        <v>5</v>
      </c>
      <c r="F2" s="44" t="s">
        <v>198</v>
      </c>
      <c r="G2" s="37">
        <v>43338</v>
      </c>
      <c r="H2" s="37">
        <v>43345</v>
      </c>
      <c r="I2" s="37">
        <v>43352</v>
      </c>
      <c r="J2" s="37">
        <v>43359</v>
      </c>
      <c r="K2" s="37">
        <v>43366</v>
      </c>
      <c r="L2" s="37">
        <v>43373</v>
      </c>
      <c r="M2" s="37">
        <v>43380</v>
      </c>
      <c r="N2" s="37">
        <v>43387</v>
      </c>
      <c r="O2" s="44" t="s">
        <v>198</v>
      </c>
      <c r="P2" s="37">
        <v>43352</v>
      </c>
      <c r="Q2" s="37">
        <v>43359</v>
      </c>
      <c r="R2" s="37">
        <v>43366</v>
      </c>
      <c r="S2" s="37">
        <v>43373</v>
      </c>
      <c r="T2" s="37">
        <v>43380</v>
      </c>
      <c r="U2" s="37">
        <v>43387</v>
      </c>
      <c r="V2" s="37">
        <v>43394</v>
      </c>
      <c r="W2" s="37">
        <v>43401</v>
      </c>
      <c r="X2" s="44" t="s">
        <v>198</v>
      </c>
      <c r="Y2" s="23" t="s">
        <v>317</v>
      </c>
      <c r="Z2" s="23" t="s">
        <v>318</v>
      </c>
      <c r="AC2" s="24" t="s">
        <v>0</v>
      </c>
      <c r="AD2" s="24" t="s">
        <v>401</v>
      </c>
      <c r="AE2" s="24" t="s">
        <v>473</v>
      </c>
      <c r="AF2" s="24" t="s">
        <v>373</v>
      </c>
      <c r="AG2" s="24" t="s">
        <v>380</v>
      </c>
      <c r="AK2" s="24" t="s">
        <v>0</v>
      </c>
      <c r="AL2" s="24" t="s">
        <v>401</v>
      </c>
      <c r="AM2" s="24" t="s">
        <v>198</v>
      </c>
      <c r="AN2" s="24" t="s">
        <v>373</v>
      </c>
      <c r="AO2" s="24" t="s">
        <v>380</v>
      </c>
    </row>
    <row r="3" spans="1:41" s="24" customFormat="1" x14ac:dyDescent="0.25">
      <c r="A3" s="20">
        <v>43224</v>
      </c>
      <c r="B3" s="77">
        <v>43502</v>
      </c>
      <c r="C3" s="16" t="s">
        <v>1575</v>
      </c>
      <c r="D3" s="34" t="s">
        <v>175</v>
      </c>
      <c r="E3" s="34" t="s">
        <v>14</v>
      </c>
      <c r="F3" s="36">
        <v>1546.5335028788375</v>
      </c>
      <c r="G3" s="36">
        <v>1310.0048494973682</v>
      </c>
      <c r="H3" s="36">
        <v>1310.0048494973682</v>
      </c>
      <c r="I3" s="36">
        <v>1310.0048494973682</v>
      </c>
      <c r="J3" s="36">
        <v>1310.0048494973682</v>
      </c>
      <c r="K3" s="36">
        <v>1310.0048494973682</v>
      </c>
      <c r="L3" s="36">
        <v>1310.0048494973682</v>
      </c>
      <c r="M3" s="36">
        <v>1310.0048494973682</v>
      </c>
      <c r="N3" s="36">
        <v>1310.0048494973682</v>
      </c>
      <c r="O3" s="36">
        <v>1700</v>
      </c>
      <c r="P3" s="36">
        <v>1440</v>
      </c>
      <c r="Q3" s="36">
        <v>1440</v>
      </c>
      <c r="R3" s="36">
        <v>1440</v>
      </c>
      <c r="S3" s="36">
        <v>1440</v>
      </c>
      <c r="T3" s="36">
        <v>1440</v>
      </c>
      <c r="U3" s="36">
        <v>1440</v>
      </c>
      <c r="V3" s="36">
        <v>1440</v>
      </c>
      <c r="W3" s="36">
        <v>1440</v>
      </c>
      <c r="X3" s="36">
        <v>7</v>
      </c>
      <c r="Y3" s="93">
        <f>SUM(O3:P3)</f>
        <v>3140</v>
      </c>
      <c r="Z3" s="93" t="str">
        <f>IF(OR(AND(Y3&gt;0,Y3&lt;=30),AND(O3&gt;0,O3&lt;=5),AND(P3&gt;0,P3&lt;=5)),"Yes","No")</f>
        <v>No</v>
      </c>
      <c r="AC3" s="24" t="str">
        <f>D3</f>
        <v>45940</v>
      </c>
      <c r="AD3" s="24" t="str">
        <f>E3</f>
        <v>3892</v>
      </c>
      <c r="AE3" s="40">
        <f>Y3</f>
        <v>3140</v>
      </c>
      <c r="AF3" s="39">
        <f>AG3/$Y$400</f>
        <v>0.18889490465018349</v>
      </c>
      <c r="AG3" s="12">
        <f>AE3</f>
        <v>3140</v>
      </c>
      <c r="AK3" s="24" t="str">
        <f>D3</f>
        <v>45940</v>
      </c>
      <c r="AL3" s="24" t="str">
        <f>E3</f>
        <v>3892</v>
      </c>
      <c r="AM3" s="40">
        <f>O3</f>
        <v>1700</v>
      </c>
      <c r="AN3" s="39">
        <f>AO3/$O$400</f>
        <v>0.1534157567006588</v>
      </c>
      <c r="AO3" s="12">
        <f>AM3</f>
        <v>1700</v>
      </c>
    </row>
    <row r="4" spans="1:41" s="24" customFormat="1" x14ac:dyDescent="0.25">
      <c r="A4" s="20">
        <v>43235</v>
      </c>
      <c r="B4" s="77">
        <v>43455</v>
      </c>
      <c r="C4" s="16" t="s">
        <v>1673</v>
      </c>
      <c r="D4" s="34" t="s">
        <v>173</v>
      </c>
      <c r="E4" s="34" t="s">
        <v>71</v>
      </c>
      <c r="F4" s="36">
        <v>1472.3032432005161</v>
      </c>
      <c r="G4" s="36">
        <v>690.14214525024192</v>
      </c>
      <c r="H4" s="36">
        <v>690.14214525024192</v>
      </c>
      <c r="I4" s="36"/>
      <c r="J4" s="36"/>
      <c r="K4" s="36"/>
      <c r="L4" s="36"/>
      <c r="M4" s="36"/>
      <c r="N4" s="36"/>
      <c r="O4" s="36">
        <v>1600</v>
      </c>
      <c r="P4" s="36">
        <v>750</v>
      </c>
      <c r="Q4" s="36">
        <v>750</v>
      </c>
      <c r="R4" s="36"/>
      <c r="S4" s="36"/>
      <c r="T4" s="36"/>
      <c r="U4" s="36"/>
      <c r="V4" s="36"/>
      <c r="W4" s="36"/>
      <c r="X4" s="36">
        <v>30</v>
      </c>
      <c r="Y4" s="79">
        <f>SUM(O4:P4)</f>
        <v>2350</v>
      </c>
      <c r="Z4" s="79" t="str">
        <f>IF(OR(AND(Y4&gt;0,Y4&lt;=30),AND(O4&gt;0,O4&lt;=5),AND(P4&gt;0,P4&lt;=5)),"Yes","No")</f>
        <v>No</v>
      </c>
      <c r="AC4" s="24" t="str">
        <f t="shared" ref="AC4:AD22" si="0">D4</f>
        <v>46021</v>
      </c>
      <c r="AD4" s="24" t="str">
        <f t="shared" si="0"/>
        <v>7600</v>
      </c>
      <c r="AE4" s="40">
        <f t="shared" ref="AE4:AE22" si="1">Y4</f>
        <v>2350</v>
      </c>
      <c r="AF4" s="39">
        <f t="shared" ref="AF4:AF23" si="2">AG4/$Y$400</f>
        <v>0.33026529507309149</v>
      </c>
      <c r="AG4" s="12">
        <f>AG3+AE4</f>
        <v>5490</v>
      </c>
      <c r="AK4" s="93" t="str">
        <f t="shared" ref="AK4:AK22" si="3">D4</f>
        <v>46021</v>
      </c>
      <c r="AL4" s="93" t="str">
        <f t="shared" ref="AL4:AL22" si="4">E4</f>
        <v>7600</v>
      </c>
      <c r="AM4" s="40">
        <f t="shared" ref="AM4:AM22" si="5">O4</f>
        <v>1600</v>
      </c>
      <c r="AN4" s="39">
        <f t="shared" ref="AN4:AN23" si="6">AO4/$O$400</f>
        <v>0.29780705712480821</v>
      </c>
      <c r="AO4" s="12">
        <f>AO3+AM4</f>
        <v>3300</v>
      </c>
    </row>
    <row r="5" spans="1:41" s="24" customFormat="1" x14ac:dyDescent="0.25">
      <c r="A5" s="20">
        <v>43104</v>
      </c>
      <c r="B5" s="77">
        <v>43371</v>
      </c>
      <c r="C5" s="16" t="s">
        <v>1625</v>
      </c>
      <c r="D5" s="34" t="s">
        <v>136</v>
      </c>
      <c r="E5" s="34" t="s">
        <v>21</v>
      </c>
      <c r="F5" s="36">
        <v>505.1806836651628</v>
      </c>
      <c r="G5" s="36"/>
      <c r="H5" s="36">
        <v>252.5903418325814</v>
      </c>
      <c r="I5" s="36"/>
      <c r="J5" s="36"/>
      <c r="K5" s="36"/>
      <c r="L5" s="36"/>
      <c r="M5" s="36"/>
      <c r="N5" s="36"/>
      <c r="O5" s="36">
        <v>800</v>
      </c>
      <c r="P5" s="36"/>
      <c r="Q5" s="36">
        <v>400</v>
      </c>
      <c r="R5" s="36"/>
      <c r="S5" s="36"/>
      <c r="T5" s="36"/>
      <c r="U5" s="36"/>
      <c r="V5" s="36"/>
      <c r="W5" s="36"/>
      <c r="X5" s="36">
        <v>28</v>
      </c>
      <c r="Y5" s="93">
        <f>SUM(O5:P5)</f>
        <v>800</v>
      </c>
      <c r="Z5" s="93" t="str">
        <f>IF(OR(AND(Y5&gt;0,Y5&lt;=30),AND(O5&gt;0,O5&lt;=5),AND(P5&gt;0,P5&lt;=5)),"Yes","No")</f>
        <v>No</v>
      </c>
      <c r="AC5" s="24" t="str">
        <f t="shared" si="0"/>
        <v>44722</v>
      </c>
      <c r="AD5" s="24" t="str">
        <f t="shared" si="0"/>
        <v>4985</v>
      </c>
      <c r="AE5" s="40">
        <f t="shared" si="1"/>
        <v>800</v>
      </c>
      <c r="AF5" s="39">
        <f t="shared" si="2"/>
        <v>0.37839138542982614</v>
      </c>
      <c r="AG5" s="12">
        <f t="shared" ref="AG5:AG23" si="7">AG4+AE5</f>
        <v>6290</v>
      </c>
      <c r="AK5" s="93" t="str">
        <f t="shared" si="3"/>
        <v>44722</v>
      </c>
      <c r="AL5" s="93" t="str">
        <f t="shared" si="4"/>
        <v>4985</v>
      </c>
      <c r="AM5" s="40">
        <f t="shared" si="5"/>
        <v>800</v>
      </c>
      <c r="AN5" s="39">
        <f t="shared" si="6"/>
        <v>0.37000270733688295</v>
      </c>
      <c r="AO5" s="12">
        <f t="shared" ref="AO5:AO23" si="8">AO4+AM5</f>
        <v>4100</v>
      </c>
    </row>
    <row r="6" spans="1:41" s="24" customFormat="1" x14ac:dyDescent="0.25">
      <c r="A6" s="20">
        <v>43186</v>
      </c>
      <c r="B6" s="77">
        <v>43307</v>
      </c>
      <c r="C6" s="16" t="s">
        <v>1575</v>
      </c>
      <c r="D6" s="34" t="s">
        <v>104</v>
      </c>
      <c r="E6" s="34" t="s">
        <v>14</v>
      </c>
      <c r="F6" s="36">
        <v>609.51614525224772</v>
      </c>
      <c r="G6" s="36"/>
      <c r="H6" s="36"/>
      <c r="I6" s="36"/>
      <c r="J6" s="36"/>
      <c r="K6" s="36"/>
      <c r="L6" s="36"/>
      <c r="M6" s="36"/>
      <c r="N6" s="36"/>
      <c r="O6" s="36">
        <v>670</v>
      </c>
      <c r="P6" s="36"/>
      <c r="Q6" s="36"/>
      <c r="R6" s="36"/>
      <c r="S6" s="36"/>
      <c r="T6" s="36"/>
      <c r="U6" s="36"/>
      <c r="V6" s="36"/>
      <c r="W6" s="36"/>
      <c r="X6" s="36">
        <v>21</v>
      </c>
      <c r="Y6" s="79">
        <f>SUM(O6:P6)</f>
        <v>670</v>
      </c>
      <c r="Z6" s="79" t="str">
        <f>IF(OR(AND(Y6&gt;0,Y6&lt;=30),AND(O6&gt;0,O6&lt;=5),AND(P6&gt;0,P6&lt;=5)),"Yes","No")</f>
        <v>No</v>
      </c>
      <c r="AC6" s="24" t="str">
        <f t="shared" si="0"/>
        <v>45552</v>
      </c>
      <c r="AD6" s="24" t="str">
        <f t="shared" si="0"/>
        <v>3892</v>
      </c>
      <c r="AE6" s="40">
        <f t="shared" si="1"/>
        <v>670</v>
      </c>
      <c r="AF6" s="39">
        <f t="shared" si="2"/>
        <v>0.41869698610359141</v>
      </c>
      <c r="AG6" s="12">
        <f t="shared" si="7"/>
        <v>6960</v>
      </c>
      <c r="AK6" s="93" t="str">
        <f t="shared" si="3"/>
        <v>45552</v>
      </c>
      <c r="AL6" s="93" t="str">
        <f t="shared" si="4"/>
        <v>3892</v>
      </c>
      <c r="AM6" s="40">
        <f t="shared" si="5"/>
        <v>670</v>
      </c>
      <c r="AN6" s="39">
        <f t="shared" si="6"/>
        <v>0.43046656438949554</v>
      </c>
      <c r="AO6" s="12">
        <f t="shared" si="8"/>
        <v>4770</v>
      </c>
    </row>
    <row r="7" spans="1:41" s="24" customFormat="1" x14ac:dyDescent="0.25">
      <c r="A7" s="20">
        <v>43221</v>
      </c>
      <c r="B7" s="77">
        <v>43404</v>
      </c>
      <c r="C7" s="16" t="s">
        <v>1764</v>
      </c>
      <c r="D7" s="34" t="s">
        <v>151</v>
      </c>
      <c r="E7" s="34" t="s">
        <v>18</v>
      </c>
      <c r="F7" s="36">
        <v>380.27221188775121</v>
      </c>
      <c r="G7" s="36">
        <v>195.01139071166727</v>
      </c>
      <c r="H7" s="36"/>
      <c r="I7" s="36"/>
      <c r="J7" s="36"/>
      <c r="K7" s="36">
        <v>97.505695355833637</v>
      </c>
      <c r="L7" s="36"/>
      <c r="M7" s="36"/>
      <c r="N7" s="36">
        <v>195.01139071166727</v>
      </c>
      <c r="O7" s="36">
        <v>390</v>
      </c>
      <c r="P7" s="36">
        <v>200</v>
      </c>
      <c r="Q7" s="36"/>
      <c r="R7" s="36"/>
      <c r="S7" s="36"/>
      <c r="T7" s="36">
        <v>100</v>
      </c>
      <c r="U7" s="36"/>
      <c r="V7" s="36"/>
      <c r="W7" s="36">
        <v>200</v>
      </c>
      <c r="X7" s="36">
        <v>39</v>
      </c>
      <c r="Y7" s="93">
        <f>SUM(O7:P7)</f>
        <v>590</v>
      </c>
      <c r="Z7" s="93" t="str">
        <f>IF(OR(AND(Y7&gt;0,Y7&lt;=30),AND(O7&gt;0,O7&lt;=5),AND(P7&gt;0,P7&lt;=5)),"Yes","No")</f>
        <v>No</v>
      </c>
      <c r="AC7" s="24" t="str">
        <f t="shared" si="0"/>
        <v>45895</v>
      </c>
      <c r="AD7" s="24" t="str">
        <f t="shared" si="0"/>
        <v>6715</v>
      </c>
      <c r="AE7" s="40">
        <f t="shared" si="1"/>
        <v>590</v>
      </c>
      <c r="AF7" s="39">
        <f t="shared" si="2"/>
        <v>0.45418997774168324</v>
      </c>
      <c r="AG7" s="12">
        <f t="shared" si="7"/>
        <v>7550</v>
      </c>
      <c r="AK7" s="93" t="str">
        <f t="shared" si="3"/>
        <v>45895</v>
      </c>
      <c r="AL7" s="93" t="str">
        <f t="shared" si="4"/>
        <v>6715</v>
      </c>
      <c r="AM7" s="40">
        <f t="shared" si="5"/>
        <v>390</v>
      </c>
      <c r="AN7" s="39">
        <f t="shared" si="6"/>
        <v>0.46566194386788196</v>
      </c>
      <c r="AO7" s="12">
        <f t="shared" si="8"/>
        <v>5160</v>
      </c>
    </row>
    <row r="8" spans="1:41" s="24" customFormat="1" x14ac:dyDescent="0.25">
      <c r="A8" s="20">
        <v>43182</v>
      </c>
      <c r="B8" s="77">
        <v>43340</v>
      </c>
      <c r="C8" s="16" t="s">
        <v>1759</v>
      </c>
      <c r="D8" s="34" t="s">
        <v>116</v>
      </c>
      <c r="E8" s="34" t="s">
        <v>29</v>
      </c>
      <c r="F8" s="36">
        <v>560.32253834672383</v>
      </c>
      <c r="G8" s="36"/>
      <c r="H8" s="36"/>
      <c r="I8" s="36"/>
      <c r="J8" s="36"/>
      <c r="K8" s="36"/>
      <c r="L8" s="36"/>
      <c r="M8" s="36"/>
      <c r="N8" s="36"/>
      <c r="O8" s="36">
        <v>576</v>
      </c>
      <c r="P8" s="36"/>
      <c r="Q8" s="36"/>
      <c r="R8" s="36"/>
      <c r="S8" s="36"/>
      <c r="T8" s="36"/>
      <c r="U8" s="36"/>
      <c r="V8" s="36"/>
      <c r="W8" s="36"/>
      <c r="X8" s="36">
        <v>18</v>
      </c>
      <c r="Y8" s="93">
        <f>SUM(O8:P8)</f>
        <v>576</v>
      </c>
      <c r="Z8" s="93" t="str">
        <f>IF(OR(AND(Y8&gt;0,Y8&lt;=30),AND(O8&gt;0,O8&lt;=5),AND(P8&gt;0,P8&lt;=5)),"Yes","No")</f>
        <v>No</v>
      </c>
      <c r="AC8" s="24" t="str">
        <f t="shared" si="0"/>
        <v>45521</v>
      </c>
      <c r="AD8" s="24" t="str">
        <f t="shared" si="0"/>
        <v>4932</v>
      </c>
      <c r="AE8" s="40">
        <f t="shared" si="1"/>
        <v>576</v>
      </c>
      <c r="AF8" s="39">
        <f t="shared" si="2"/>
        <v>0.48884076279853217</v>
      </c>
      <c r="AG8" s="12">
        <f t="shared" si="7"/>
        <v>8126</v>
      </c>
      <c r="AK8" s="93" t="str">
        <f t="shared" si="3"/>
        <v>45521</v>
      </c>
      <c r="AL8" s="93" t="str">
        <f t="shared" si="4"/>
        <v>4932</v>
      </c>
      <c r="AM8" s="40">
        <f t="shared" si="5"/>
        <v>576</v>
      </c>
      <c r="AN8" s="39">
        <f t="shared" si="6"/>
        <v>0.51764281202057572</v>
      </c>
      <c r="AO8" s="12">
        <f t="shared" si="8"/>
        <v>5736</v>
      </c>
    </row>
    <row r="9" spans="1:41" x14ac:dyDescent="0.25">
      <c r="A9" s="20">
        <v>43157</v>
      </c>
      <c r="B9" s="77">
        <v>43375</v>
      </c>
      <c r="C9" s="16" t="s">
        <v>1608</v>
      </c>
      <c r="D9" s="34" t="s">
        <v>137</v>
      </c>
      <c r="E9" s="34" t="s">
        <v>32</v>
      </c>
      <c r="F9" s="36">
        <v>324.65502149086825</v>
      </c>
      <c r="G9" s="36"/>
      <c r="H9" s="36">
        <v>162.32751074543413</v>
      </c>
      <c r="I9" s="36"/>
      <c r="J9" s="36"/>
      <c r="K9" s="36"/>
      <c r="L9" s="36"/>
      <c r="M9" s="36"/>
      <c r="N9" s="36"/>
      <c r="O9" s="36">
        <v>500</v>
      </c>
      <c r="P9" s="36"/>
      <c r="Q9" s="36">
        <v>250</v>
      </c>
      <c r="R9" s="36"/>
      <c r="S9" s="36"/>
      <c r="T9" s="36"/>
      <c r="U9" s="36"/>
      <c r="V9" s="36"/>
      <c r="W9" s="36"/>
      <c r="X9" s="36">
        <v>18</v>
      </c>
      <c r="Y9" s="23">
        <f>SUM(O9:P9)</f>
        <v>500</v>
      </c>
      <c r="Z9" s="23" t="str">
        <f>IF(OR(AND(Y9&gt;0,Y9&lt;=30),AND(O9&gt;0,O9&lt;=5),AND(P9&gt;0,P9&lt;=5)),"Yes","No")</f>
        <v>No</v>
      </c>
      <c r="AC9" s="24" t="str">
        <f t="shared" si="0"/>
        <v>45283</v>
      </c>
      <c r="AD9" s="24" t="str">
        <f t="shared" si="0"/>
        <v>3282</v>
      </c>
      <c r="AE9" s="40">
        <f t="shared" si="1"/>
        <v>500</v>
      </c>
      <c r="AF9" s="39">
        <f t="shared" si="2"/>
        <v>0.5189195692714913</v>
      </c>
      <c r="AG9" s="12">
        <f t="shared" si="7"/>
        <v>8626</v>
      </c>
      <c r="AK9" s="93" t="str">
        <f t="shared" si="3"/>
        <v>45283</v>
      </c>
      <c r="AL9" s="93" t="str">
        <f t="shared" si="4"/>
        <v>3282</v>
      </c>
      <c r="AM9" s="40">
        <f t="shared" si="5"/>
        <v>500</v>
      </c>
      <c r="AN9" s="39">
        <f t="shared" si="6"/>
        <v>0.56276509340312242</v>
      </c>
      <c r="AO9" s="12">
        <f t="shared" si="8"/>
        <v>6236</v>
      </c>
    </row>
    <row r="10" spans="1:41" s="24" customFormat="1" x14ac:dyDescent="0.25">
      <c r="A10" s="20">
        <v>43262</v>
      </c>
      <c r="B10" s="77">
        <v>43362</v>
      </c>
      <c r="C10" s="16" t="s">
        <v>1652</v>
      </c>
      <c r="D10" s="34" t="s">
        <v>278</v>
      </c>
      <c r="E10" s="34" t="s">
        <v>35</v>
      </c>
      <c r="F10" s="36">
        <v>177.56846256710466</v>
      </c>
      <c r="G10" s="36">
        <v>177.56846256710466</v>
      </c>
      <c r="H10" s="36"/>
      <c r="I10" s="36"/>
      <c r="J10" s="36"/>
      <c r="K10" s="36"/>
      <c r="L10" s="36"/>
      <c r="M10" s="36"/>
      <c r="N10" s="36"/>
      <c r="O10" s="36">
        <v>250</v>
      </c>
      <c r="P10" s="36">
        <v>250</v>
      </c>
      <c r="Q10" s="36"/>
      <c r="R10" s="36"/>
      <c r="S10" s="36"/>
      <c r="T10" s="36"/>
      <c r="U10" s="36"/>
      <c r="V10" s="36"/>
      <c r="W10" s="36"/>
      <c r="X10" s="36">
        <v>8</v>
      </c>
      <c r="Y10" s="79">
        <f>SUM(O10:P10)</f>
        <v>500</v>
      </c>
      <c r="Z10" s="79" t="str">
        <f>IF(OR(AND(Y10&gt;0,Y10&lt;=30),AND(O10&gt;0,O10&lt;=5),AND(P10&gt;0,P10&lt;=5)),"Yes","No")</f>
        <v>No</v>
      </c>
      <c r="AC10" s="24" t="str">
        <f t="shared" si="0"/>
        <v>46234</v>
      </c>
      <c r="AD10" s="24" t="str">
        <f t="shared" si="0"/>
        <v>4839</v>
      </c>
      <c r="AE10" s="40">
        <f t="shared" si="1"/>
        <v>500</v>
      </c>
      <c r="AF10" s="39">
        <f t="shared" si="2"/>
        <v>0.54899837574445043</v>
      </c>
      <c r="AG10" s="12">
        <f t="shared" si="7"/>
        <v>9126</v>
      </c>
      <c r="AK10" s="93" t="str">
        <f t="shared" si="3"/>
        <v>46234</v>
      </c>
      <c r="AL10" s="93" t="str">
        <f t="shared" si="4"/>
        <v>4839</v>
      </c>
      <c r="AM10" s="40">
        <f t="shared" si="5"/>
        <v>250</v>
      </c>
      <c r="AN10" s="39">
        <f t="shared" si="6"/>
        <v>0.58532623409439577</v>
      </c>
      <c r="AO10" s="12">
        <f t="shared" si="8"/>
        <v>6486</v>
      </c>
    </row>
    <row r="11" spans="1:41" s="24" customFormat="1" x14ac:dyDescent="0.25">
      <c r="A11" s="20">
        <v>43262</v>
      </c>
      <c r="B11" s="77">
        <v>43369</v>
      </c>
      <c r="C11" s="16" t="s">
        <v>1597</v>
      </c>
      <c r="D11" s="34" t="s">
        <v>280</v>
      </c>
      <c r="E11" s="34" t="s">
        <v>35</v>
      </c>
      <c r="F11" s="36"/>
      <c r="G11" s="36">
        <v>245.3256397821803</v>
      </c>
      <c r="H11" s="36"/>
      <c r="I11" s="36">
        <v>122.66281989109015</v>
      </c>
      <c r="J11" s="36"/>
      <c r="K11" s="36"/>
      <c r="L11" s="36"/>
      <c r="M11" s="36"/>
      <c r="N11" s="36"/>
      <c r="O11" s="36"/>
      <c r="P11" s="36">
        <v>480</v>
      </c>
      <c r="Q11" s="36"/>
      <c r="R11" s="36">
        <v>240</v>
      </c>
      <c r="S11" s="36"/>
      <c r="T11" s="36"/>
      <c r="U11" s="36"/>
      <c r="V11" s="36"/>
      <c r="W11" s="36"/>
      <c r="X11" s="36"/>
      <c r="Y11" s="23">
        <f>SUM(O11:P11)</f>
        <v>480</v>
      </c>
      <c r="Z11" s="23" t="str">
        <f>IF(OR(AND(Y11&gt;0,Y11&lt;=30),AND(O11&gt;0,O11&lt;=5),AND(P11&gt;0,P11&lt;=5)),"Yes","No")</f>
        <v>No</v>
      </c>
      <c r="AC11" s="24" t="str">
        <f t="shared" si="0"/>
        <v>46244</v>
      </c>
      <c r="AD11" s="24" t="str">
        <f t="shared" si="0"/>
        <v>4839</v>
      </c>
      <c r="AE11" s="40">
        <f t="shared" si="1"/>
        <v>480</v>
      </c>
      <c r="AF11" s="39">
        <f t="shared" si="2"/>
        <v>0.57787402995849124</v>
      </c>
      <c r="AG11" s="12">
        <f t="shared" si="7"/>
        <v>9606</v>
      </c>
      <c r="AK11" s="93" t="str">
        <f t="shared" si="3"/>
        <v>46244</v>
      </c>
      <c r="AL11" s="93" t="str">
        <f t="shared" si="4"/>
        <v>4839</v>
      </c>
      <c r="AM11" s="40">
        <f t="shared" si="5"/>
        <v>0</v>
      </c>
      <c r="AN11" s="39">
        <f t="shared" si="6"/>
        <v>0.58532623409439577</v>
      </c>
      <c r="AO11" s="12">
        <f t="shared" si="8"/>
        <v>6486</v>
      </c>
    </row>
    <row r="12" spans="1:41" s="24" customFormat="1" x14ac:dyDescent="0.25">
      <c r="A12" s="20">
        <v>43223</v>
      </c>
      <c r="B12" s="77">
        <v>43419</v>
      </c>
      <c r="C12" s="16" t="s">
        <v>1578</v>
      </c>
      <c r="D12" s="34" t="s">
        <v>147</v>
      </c>
      <c r="E12" s="34" t="s">
        <v>14</v>
      </c>
      <c r="F12" s="36"/>
      <c r="G12" s="36">
        <v>680.28511652879979</v>
      </c>
      <c r="H12" s="36">
        <v>809.86323396285684</v>
      </c>
      <c r="I12" s="36">
        <v>809.86323396285684</v>
      </c>
      <c r="J12" s="36">
        <v>809.86323396285684</v>
      </c>
      <c r="K12" s="36">
        <v>453.52341101919978</v>
      </c>
      <c r="L12" s="36"/>
      <c r="M12" s="36"/>
      <c r="N12" s="36"/>
      <c r="O12" s="36"/>
      <c r="P12" s="36">
        <v>420</v>
      </c>
      <c r="Q12" s="36">
        <v>500</v>
      </c>
      <c r="R12" s="36">
        <v>500</v>
      </c>
      <c r="S12" s="36">
        <v>500</v>
      </c>
      <c r="T12" s="36">
        <v>280</v>
      </c>
      <c r="U12" s="36"/>
      <c r="V12" s="36"/>
      <c r="W12" s="36"/>
      <c r="X12" s="36"/>
      <c r="Y12" s="23">
        <f>SUM(O12:P12)</f>
        <v>420</v>
      </c>
      <c r="Z12" s="23" t="str">
        <f>IF(OR(AND(Y12&gt;0,Y12&lt;=30),AND(O12&gt;0,O12&lt;=5),AND(P12&gt;0,P12&lt;=5)),"Yes","No")</f>
        <v>No</v>
      </c>
      <c r="AC12" s="24" t="str">
        <f t="shared" si="0"/>
        <v>45922</v>
      </c>
      <c r="AD12" s="24" t="str">
        <f t="shared" si="0"/>
        <v>3892</v>
      </c>
      <c r="AE12" s="40">
        <f t="shared" si="1"/>
        <v>420</v>
      </c>
      <c r="AF12" s="39">
        <f t="shared" si="2"/>
        <v>0.60314022739577688</v>
      </c>
      <c r="AG12" s="12">
        <f t="shared" si="7"/>
        <v>10026</v>
      </c>
      <c r="AK12" s="93" t="str">
        <f t="shared" si="3"/>
        <v>45922</v>
      </c>
      <c r="AL12" s="93" t="str">
        <f t="shared" si="4"/>
        <v>3892</v>
      </c>
      <c r="AM12" s="40">
        <f t="shared" si="5"/>
        <v>0</v>
      </c>
      <c r="AN12" s="39">
        <f t="shared" si="6"/>
        <v>0.58532623409439577</v>
      </c>
      <c r="AO12" s="12">
        <f t="shared" si="8"/>
        <v>6486</v>
      </c>
    </row>
    <row r="13" spans="1:41" x14ac:dyDescent="0.25">
      <c r="A13" s="20">
        <v>43256</v>
      </c>
      <c r="B13" s="77">
        <v>43343</v>
      </c>
      <c r="C13" s="16" t="s">
        <v>1613</v>
      </c>
      <c r="D13" s="34" t="s">
        <v>273</v>
      </c>
      <c r="E13" s="34" t="s">
        <v>274</v>
      </c>
      <c r="F13" s="36"/>
      <c r="G13" s="36">
        <v>239.97101570575245</v>
      </c>
      <c r="H13" s="36"/>
      <c r="I13" s="36"/>
      <c r="J13" s="36"/>
      <c r="K13" s="36"/>
      <c r="L13" s="36"/>
      <c r="M13" s="36"/>
      <c r="N13" s="36"/>
      <c r="O13" s="36"/>
      <c r="P13" s="36">
        <v>408</v>
      </c>
      <c r="Q13" s="36"/>
      <c r="R13" s="36"/>
      <c r="S13" s="36"/>
      <c r="T13" s="36"/>
      <c r="U13" s="36"/>
      <c r="V13" s="36"/>
      <c r="W13" s="36"/>
      <c r="X13" s="36"/>
      <c r="Y13" s="79">
        <f>SUM(O13:P13)</f>
        <v>408</v>
      </c>
      <c r="Z13" s="79" t="str">
        <f>IF(OR(AND(Y13&gt;0,Y13&lt;=30),AND(O13&gt;0,O13&lt;=5),AND(P13&gt;0,P13&lt;=5)),"Yes","No")</f>
        <v>No</v>
      </c>
      <c r="AC13" s="24" t="str">
        <f t="shared" si="0"/>
        <v>46189</v>
      </c>
      <c r="AD13" s="24" t="str">
        <f t="shared" si="0"/>
        <v>7718</v>
      </c>
      <c r="AE13" s="40">
        <f t="shared" si="1"/>
        <v>408</v>
      </c>
      <c r="AF13" s="39">
        <f t="shared" si="2"/>
        <v>0.62768453347771158</v>
      </c>
      <c r="AG13" s="12">
        <f t="shared" si="7"/>
        <v>10434</v>
      </c>
      <c r="AK13" s="93" t="str">
        <f t="shared" si="3"/>
        <v>46189</v>
      </c>
      <c r="AL13" s="93" t="str">
        <f t="shared" si="4"/>
        <v>7718</v>
      </c>
      <c r="AM13" s="40">
        <f t="shared" si="5"/>
        <v>0</v>
      </c>
      <c r="AN13" s="39">
        <f t="shared" si="6"/>
        <v>0.58532623409439577</v>
      </c>
      <c r="AO13" s="12">
        <f t="shared" si="8"/>
        <v>6486</v>
      </c>
    </row>
    <row r="14" spans="1:41" x14ac:dyDescent="0.25">
      <c r="A14" s="20">
        <v>43200</v>
      </c>
      <c r="B14" s="77">
        <v>43495</v>
      </c>
      <c r="C14" s="16" t="s">
        <v>1604</v>
      </c>
      <c r="D14" s="34" t="s">
        <v>177</v>
      </c>
      <c r="E14" s="34" t="s">
        <v>28</v>
      </c>
      <c r="F14" s="36">
        <v>114.66655215324893</v>
      </c>
      <c r="G14" s="36">
        <v>114.66655215324893</v>
      </c>
      <c r="H14" s="36"/>
      <c r="I14" s="36"/>
      <c r="J14" s="36"/>
      <c r="K14" s="36">
        <v>114.66655215324893</v>
      </c>
      <c r="L14" s="36"/>
      <c r="M14" s="36"/>
      <c r="N14" s="36"/>
      <c r="O14" s="36">
        <v>200</v>
      </c>
      <c r="P14" s="36">
        <v>200</v>
      </c>
      <c r="Q14" s="36"/>
      <c r="R14" s="36"/>
      <c r="S14" s="36"/>
      <c r="T14" s="36">
        <v>200</v>
      </c>
      <c r="U14" s="36"/>
      <c r="V14" s="36"/>
      <c r="W14" s="36"/>
      <c r="X14" s="36">
        <v>35</v>
      </c>
      <c r="Y14" s="79">
        <f>SUM(O14:P14)</f>
        <v>400</v>
      </c>
      <c r="Z14" s="79" t="str">
        <f>IF(OR(AND(Y14&gt;0,Y14&lt;=30),AND(O14&gt;0,O14&lt;=5),AND(P14&gt;0,P14&lt;=5)),"Yes","No")</f>
        <v>No</v>
      </c>
      <c r="AC14" s="24" t="str">
        <f t="shared" si="0"/>
        <v>45696</v>
      </c>
      <c r="AD14" s="24" t="str">
        <f t="shared" si="0"/>
        <v>4350</v>
      </c>
      <c r="AE14" s="40">
        <f t="shared" si="1"/>
        <v>400</v>
      </c>
      <c r="AF14" s="39">
        <f t="shared" si="2"/>
        <v>0.65174757865607891</v>
      </c>
      <c r="AG14" s="12">
        <f t="shared" si="7"/>
        <v>10834</v>
      </c>
      <c r="AK14" s="93" t="str">
        <f t="shared" si="3"/>
        <v>45696</v>
      </c>
      <c r="AL14" s="93" t="str">
        <f t="shared" si="4"/>
        <v>4350</v>
      </c>
      <c r="AM14" s="40">
        <f t="shared" si="5"/>
        <v>200</v>
      </c>
      <c r="AN14" s="39">
        <f t="shared" si="6"/>
        <v>0.60337514664741454</v>
      </c>
      <c r="AO14" s="12">
        <f t="shared" si="8"/>
        <v>6686</v>
      </c>
    </row>
    <row r="15" spans="1:41" x14ac:dyDescent="0.25">
      <c r="A15" s="20">
        <v>43235</v>
      </c>
      <c r="B15" s="77">
        <v>43417</v>
      </c>
      <c r="C15" s="16" t="s">
        <v>1673</v>
      </c>
      <c r="D15" s="34" t="s">
        <v>155</v>
      </c>
      <c r="E15" s="34" t="s">
        <v>71</v>
      </c>
      <c r="F15" s="36">
        <v>322.06633445011289</v>
      </c>
      <c r="G15" s="36"/>
      <c r="H15" s="36"/>
      <c r="I15" s="36"/>
      <c r="J15" s="36"/>
      <c r="K15" s="36"/>
      <c r="L15" s="36"/>
      <c r="M15" s="36"/>
      <c r="N15" s="36"/>
      <c r="O15" s="36">
        <v>350</v>
      </c>
      <c r="P15" s="36"/>
      <c r="Q15" s="36"/>
      <c r="R15" s="36"/>
      <c r="S15" s="36"/>
      <c r="T15" s="36"/>
      <c r="U15" s="36"/>
      <c r="V15" s="36"/>
      <c r="W15" s="36"/>
      <c r="X15" s="36">
        <v>7</v>
      </c>
      <c r="Y15" s="23">
        <f>SUM(O15:P15)</f>
        <v>350</v>
      </c>
      <c r="Z15" s="23" t="str">
        <f>IF(OR(AND(Y15&gt;0,Y15&lt;=30),AND(O15&gt;0,O15&lt;=5),AND(P15&gt;0,P15&lt;=5)),"Yes","No")</f>
        <v>No</v>
      </c>
      <c r="AC15" s="24" t="str">
        <f t="shared" si="0"/>
        <v>46022</v>
      </c>
      <c r="AD15" s="24" t="str">
        <f t="shared" si="0"/>
        <v>7600</v>
      </c>
      <c r="AE15" s="40">
        <f t="shared" si="1"/>
        <v>350</v>
      </c>
      <c r="AF15" s="39">
        <f t="shared" si="2"/>
        <v>0.67280274318715039</v>
      </c>
      <c r="AG15" s="12">
        <f t="shared" si="7"/>
        <v>11184</v>
      </c>
      <c r="AK15" s="93" t="str">
        <f t="shared" si="3"/>
        <v>46022</v>
      </c>
      <c r="AL15" s="93" t="str">
        <f t="shared" si="4"/>
        <v>7600</v>
      </c>
      <c r="AM15" s="40">
        <f t="shared" si="5"/>
        <v>350</v>
      </c>
      <c r="AN15" s="39">
        <f t="shared" si="6"/>
        <v>0.63496074361519717</v>
      </c>
      <c r="AO15" s="12">
        <f t="shared" si="8"/>
        <v>7036</v>
      </c>
    </row>
    <row r="16" spans="1:41" s="24" customFormat="1" x14ac:dyDescent="0.25">
      <c r="A16" s="20">
        <v>43220</v>
      </c>
      <c r="B16" s="77">
        <v>43363</v>
      </c>
      <c r="C16" s="16" t="s">
        <v>1733</v>
      </c>
      <c r="D16" s="34" t="s">
        <v>126</v>
      </c>
      <c r="E16" s="34" t="s">
        <v>71</v>
      </c>
      <c r="F16" s="36">
        <v>314.90081232499915</v>
      </c>
      <c r="G16" s="36"/>
      <c r="H16" s="36"/>
      <c r="I16" s="36">
        <v>314.90081232499915</v>
      </c>
      <c r="J16" s="36"/>
      <c r="K16" s="36"/>
      <c r="L16" s="36"/>
      <c r="M16" s="36"/>
      <c r="N16" s="36"/>
      <c r="O16" s="36">
        <v>300</v>
      </c>
      <c r="P16" s="36"/>
      <c r="Q16" s="36"/>
      <c r="R16" s="36">
        <v>300</v>
      </c>
      <c r="S16" s="36"/>
      <c r="T16" s="36"/>
      <c r="U16" s="36"/>
      <c r="V16" s="36"/>
      <c r="W16" s="36"/>
      <c r="X16" s="36">
        <v>31</v>
      </c>
      <c r="Y16" s="23">
        <f>SUM(O16:P16)</f>
        <v>300</v>
      </c>
      <c r="Z16" s="23" t="str">
        <f>IF(OR(AND(Y16&gt;0,Y16&lt;=30),AND(O16&gt;0,O16&lt;=5),AND(P16&gt;0,P16&lt;=5)),"Yes","No")</f>
        <v>No</v>
      </c>
      <c r="AC16" s="24" t="str">
        <f t="shared" si="0"/>
        <v>45876</v>
      </c>
      <c r="AD16" s="24" t="str">
        <f t="shared" si="0"/>
        <v>7600</v>
      </c>
      <c r="AE16" s="40">
        <f t="shared" si="1"/>
        <v>300</v>
      </c>
      <c r="AF16" s="39">
        <f t="shared" si="2"/>
        <v>0.6908500270709258</v>
      </c>
      <c r="AG16" s="12">
        <f t="shared" si="7"/>
        <v>11484</v>
      </c>
      <c r="AK16" s="93" t="str">
        <f t="shared" si="3"/>
        <v>45876</v>
      </c>
      <c r="AL16" s="93" t="str">
        <f t="shared" si="4"/>
        <v>7600</v>
      </c>
      <c r="AM16" s="40">
        <f t="shared" si="5"/>
        <v>300</v>
      </c>
      <c r="AN16" s="39">
        <f t="shared" si="6"/>
        <v>0.66203411244472521</v>
      </c>
      <c r="AO16" s="12">
        <f t="shared" si="8"/>
        <v>7336</v>
      </c>
    </row>
    <row r="17" spans="1:41" x14ac:dyDescent="0.25">
      <c r="A17" s="20">
        <v>43220</v>
      </c>
      <c r="B17" s="77">
        <v>43334</v>
      </c>
      <c r="C17" s="16" t="s">
        <v>1733</v>
      </c>
      <c r="D17" s="34" t="s">
        <v>113</v>
      </c>
      <c r="E17" s="34" t="s">
        <v>71</v>
      </c>
      <c r="F17" s="36">
        <v>314.90081232499915</v>
      </c>
      <c r="G17" s="36"/>
      <c r="H17" s="36"/>
      <c r="I17" s="36"/>
      <c r="J17" s="36"/>
      <c r="K17" s="36"/>
      <c r="L17" s="36"/>
      <c r="M17" s="36"/>
      <c r="N17" s="36"/>
      <c r="O17" s="36">
        <v>300</v>
      </c>
      <c r="P17" s="36"/>
      <c r="Q17" s="36"/>
      <c r="R17" s="36"/>
      <c r="S17" s="36"/>
      <c r="T17" s="36"/>
      <c r="U17" s="36"/>
      <c r="V17" s="36"/>
      <c r="W17" s="36"/>
      <c r="X17" s="36">
        <v>17</v>
      </c>
      <c r="Y17" s="93">
        <f>SUM(O17:P17)</f>
        <v>300</v>
      </c>
      <c r="Z17" s="93" t="str">
        <f>IF(OR(AND(Y17&gt;0,Y17&lt;=30),AND(O17&gt;0,O17&lt;=5),AND(P17&gt;0,P17&lt;=5)),"Yes","No")</f>
        <v>No</v>
      </c>
      <c r="AC17" s="24" t="str">
        <f t="shared" si="0"/>
        <v>45875</v>
      </c>
      <c r="AD17" s="24" t="str">
        <f t="shared" si="0"/>
        <v>7600</v>
      </c>
      <c r="AE17" s="40">
        <f t="shared" si="1"/>
        <v>300</v>
      </c>
      <c r="AF17" s="39">
        <f t="shared" si="2"/>
        <v>0.70889731095470132</v>
      </c>
      <c r="AG17" s="12">
        <f t="shared" si="7"/>
        <v>11784</v>
      </c>
      <c r="AK17" s="93" t="str">
        <f t="shared" si="3"/>
        <v>45875</v>
      </c>
      <c r="AL17" s="93" t="str">
        <f t="shared" si="4"/>
        <v>7600</v>
      </c>
      <c r="AM17" s="40">
        <f t="shared" si="5"/>
        <v>300</v>
      </c>
      <c r="AN17" s="39">
        <f t="shared" si="6"/>
        <v>0.68910748127425325</v>
      </c>
      <c r="AO17" s="12">
        <f t="shared" si="8"/>
        <v>7636</v>
      </c>
    </row>
    <row r="18" spans="1:41" s="24" customFormat="1" x14ac:dyDescent="0.25">
      <c r="A18" s="20">
        <v>43227</v>
      </c>
      <c r="B18" s="77">
        <v>43369</v>
      </c>
      <c r="C18" s="16" t="s">
        <v>1636</v>
      </c>
      <c r="D18" s="34" t="s">
        <v>131</v>
      </c>
      <c r="E18" s="34" t="s">
        <v>132</v>
      </c>
      <c r="F18" s="36"/>
      <c r="G18" s="36">
        <v>185.29357784865584</v>
      </c>
      <c r="H18" s="36"/>
      <c r="I18" s="36"/>
      <c r="J18" s="36">
        <v>185.29357784865584</v>
      </c>
      <c r="K18" s="36"/>
      <c r="L18" s="36"/>
      <c r="M18" s="36"/>
      <c r="N18" s="36"/>
      <c r="O18" s="36"/>
      <c r="P18" s="36">
        <v>300</v>
      </c>
      <c r="Q18" s="36"/>
      <c r="R18" s="36"/>
      <c r="S18" s="36">
        <v>300</v>
      </c>
      <c r="T18" s="36"/>
      <c r="U18" s="36"/>
      <c r="V18" s="36"/>
      <c r="W18" s="36"/>
      <c r="X18" s="36"/>
      <c r="Y18" s="23">
        <f>SUM(O18:P18)</f>
        <v>300</v>
      </c>
      <c r="Z18" s="23" t="str">
        <f>IF(OR(AND(Y18&gt;0,Y18&lt;=30),AND(O18&gt;0,O18&lt;=5),AND(P18&gt;0,P18&lt;=5)),"Yes","No")</f>
        <v>No</v>
      </c>
      <c r="AC18" s="24" t="str">
        <f t="shared" si="0"/>
        <v>45951</v>
      </c>
      <c r="AD18" s="24" t="str">
        <f t="shared" si="0"/>
        <v>6671</v>
      </c>
      <c r="AE18" s="40">
        <f t="shared" si="1"/>
        <v>300</v>
      </c>
      <c r="AF18" s="39">
        <f t="shared" si="2"/>
        <v>0.72694459483847684</v>
      </c>
      <c r="AG18" s="12">
        <f t="shared" si="7"/>
        <v>12084</v>
      </c>
      <c r="AK18" s="93" t="str">
        <f t="shared" si="3"/>
        <v>45951</v>
      </c>
      <c r="AL18" s="93" t="str">
        <f t="shared" si="4"/>
        <v>6671</v>
      </c>
      <c r="AM18" s="40">
        <f t="shared" si="5"/>
        <v>0</v>
      </c>
      <c r="AN18" s="39">
        <f t="shared" si="6"/>
        <v>0.68910748127425325</v>
      </c>
      <c r="AO18" s="12">
        <f t="shared" si="8"/>
        <v>7636</v>
      </c>
    </row>
    <row r="19" spans="1:41" s="24" customFormat="1" x14ac:dyDescent="0.25">
      <c r="A19" s="20">
        <v>43206</v>
      </c>
      <c r="B19" s="77">
        <v>43434</v>
      </c>
      <c r="C19" s="16" t="s">
        <v>1760</v>
      </c>
      <c r="D19" s="34" t="s">
        <v>163</v>
      </c>
      <c r="E19" s="34" t="s">
        <v>101</v>
      </c>
      <c r="F19" s="36">
        <v>238.79614304950525</v>
      </c>
      <c r="G19" s="36"/>
      <c r="H19" s="36"/>
      <c r="I19" s="36"/>
      <c r="J19" s="36">
        <v>122.05136200308047</v>
      </c>
      <c r="K19" s="36"/>
      <c r="L19" s="36"/>
      <c r="M19" s="36"/>
      <c r="N19" s="36"/>
      <c r="O19" s="36">
        <v>270</v>
      </c>
      <c r="P19" s="36"/>
      <c r="Q19" s="36"/>
      <c r="R19" s="36"/>
      <c r="S19" s="36">
        <v>138</v>
      </c>
      <c r="T19" s="36"/>
      <c r="U19" s="36"/>
      <c r="V19" s="36"/>
      <c r="W19" s="36"/>
      <c r="X19" s="36">
        <v>17</v>
      </c>
      <c r="Y19" s="79">
        <f>SUM(O19:P19)</f>
        <v>270</v>
      </c>
      <c r="Z19" s="79" t="str">
        <f>IF(OR(AND(Y19&gt;0,Y19&lt;=30),AND(O19&gt;0,O19&lt;=5),AND(P19&gt;0,P19&lt;=5)),"Yes","No")</f>
        <v>No</v>
      </c>
      <c r="AC19" s="24" t="str">
        <f t="shared" si="0"/>
        <v>45745</v>
      </c>
      <c r="AD19" s="24" t="str">
        <f t="shared" si="0"/>
        <v>4059</v>
      </c>
      <c r="AE19" s="40">
        <f t="shared" si="1"/>
        <v>270</v>
      </c>
      <c r="AF19" s="39">
        <f t="shared" si="2"/>
        <v>0.74318715033387472</v>
      </c>
      <c r="AG19" s="12">
        <f t="shared" si="7"/>
        <v>12354</v>
      </c>
      <c r="AK19" s="93" t="str">
        <f t="shared" si="3"/>
        <v>45745</v>
      </c>
      <c r="AL19" s="93" t="str">
        <f t="shared" si="4"/>
        <v>4059</v>
      </c>
      <c r="AM19" s="40">
        <f t="shared" si="5"/>
        <v>270</v>
      </c>
      <c r="AN19" s="39">
        <f t="shared" si="6"/>
        <v>0.71347351322082841</v>
      </c>
      <c r="AO19" s="12">
        <f t="shared" si="8"/>
        <v>7906</v>
      </c>
    </row>
    <row r="20" spans="1:41" s="24" customFormat="1" x14ac:dyDescent="0.25">
      <c r="A20" s="20">
        <v>43328</v>
      </c>
      <c r="B20" s="77">
        <v>43553</v>
      </c>
      <c r="C20" s="16" t="s">
        <v>1575</v>
      </c>
      <c r="D20" s="34" t="s">
        <v>795</v>
      </c>
      <c r="E20" s="34" t="s">
        <v>1223</v>
      </c>
      <c r="F20" s="36"/>
      <c r="G20" s="36">
        <v>246.6304472396296</v>
      </c>
      <c r="H20" s="36">
        <v>246.6304472396296</v>
      </c>
      <c r="I20" s="36">
        <v>246.6304472396296</v>
      </c>
      <c r="J20" s="36">
        <v>246.6304472396296</v>
      </c>
      <c r="K20" s="36">
        <v>246.6304472396296</v>
      </c>
      <c r="L20" s="36">
        <v>246.6304472396296</v>
      </c>
      <c r="M20" s="36">
        <v>246.6304472396296</v>
      </c>
      <c r="N20" s="36">
        <v>246.6304472396296</v>
      </c>
      <c r="O20" s="36"/>
      <c r="P20" s="36">
        <v>260</v>
      </c>
      <c r="Q20" s="36">
        <v>260</v>
      </c>
      <c r="R20" s="36">
        <v>260</v>
      </c>
      <c r="S20" s="36">
        <v>260</v>
      </c>
      <c r="T20" s="36">
        <v>260</v>
      </c>
      <c r="U20" s="36">
        <v>260</v>
      </c>
      <c r="V20" s="36">
        <v>260</v>
      </c>
      <c r="W20" s="36">
        <v>260</v>
      </c>
      <c r="X20" s="36"/>
      <c r="Y20" s="93">
        <f>SUM(O20:P20)</f>
        <v>260</v>
      </c>
      <c r="Z20" s="93" t="str">
        <f>IF(OR(AND(Y20&gt;0,Y20&lt;=30),AND(O20&gt;0,O20&lt;=5),AND(P20&gt;0,P20&lt;=5)),"Yes","No")</f>
        <v>No</v>
      </c>
      <c r="AC20" s="24" t="str">
        <f t="shared" si="0"/>
        <v>46832</v>
      </c>
      <c r="AD20" s="24" t="str">
        <f t="shared" si="0"/>
        <v>9648</v>
      </c>
      <c r="AE20" s="40">
        <f t="shared" si="1"/>
        <v>260</v>
      </c>
      <c r="AF20" s="39">
        <f t="shared" si="2"/>
        <v>0.7588281296998135</v>
      </c>
      <c r="AG20" s="12">
        <f t="shared" si="7"/>
        <v>12614</v>
      </c>
      <c r="AK20" s="93" t="str">
        <f t="shared" si="3"/>
        <v>46832</v>
      </c>
      <c r="AL20" s="93" t="str">
        <f t="shared" si="4"/>
        <v>9648</v>
      </c>
      <c r="AM20" s="40">
        <f t="shared" si="5"/>
        <v>0</v>
      </c>
      <c r="AN20" s="39">
        <f t="shared" si="6"/>
        <v>0.71347351322082841</v>
      </c>
      <c r="AO20" s="12">
        <f t="shared" si="8"/>
        <v>7906</v>
      </c>
    </row>
    <row r="21" spans="1:41" s="24" customFormat="1" x14ac:dyDescent="0.25">
      <c r="A21" s="20">
        <v>42991</v>
      </c>
      <c r="B21" s="77">
        <v>43579</v>
      </c>
      <c r="C21" s="16" t="s">
        <v>1740</v>
      </c>
      <c r="D21" s="34" t="s">
        <v>188</v>
      </c>
      <c r="E21" s="34" t="s">
        <v>23</v>
      </c>
      <c r="F21" s="36">
        <v>308.61790054418509</v>
      </c>
      <c r="G21" s="36"/>
      <c r="H21" s="36">
        <v>308.61790054418509</v>
      </c>
      <c r="I21" s="36">
        <v>308.61790054418509</v>
      </c>
      <c r="J21" s="36"/>
      <c r="K21" s="36">
        <v>308.61790054418509</v>
      </c>
      <c r="L21" s="36">
        <v>308.61790054418509</v>
      </c>
      <c r="M21" s="36"/>
      <c r="N21" s="36"/>
      <c r="O21" s="36">
        <v>250</v>
      </c>
      <c r="P21" s="36"/>
      <c r="Q21" s="36">
        <v>250</v>
      </c>
      <c r="R21" s="36">
        <v>250</v>
      </c>
      <c r="S21" s="36"/>
      <c r="T21" s="36">
        <v>250</v>
      </c>
      <c r="U21" s="36">
        <v>250</v>
      </c>
      <c r="V21" s="36"/>
      <c r="W21" s="36"/>
      <c r="X21" s="36">
        <v>7</v>
      </c>
      <c r="Y21" s="23">
        <f>SUM(O21:P21)</f>
        <v>250</v>
      </c>
      <c r="Z21" s="23" t="str">
        <f>IF(OR(AND(Y21&gt;0,Y21&lt;=30),AND(O21&gt;0,O21&lt;=5),AND(P21&gt;0,P21&lt;=5)),"Yes","No")</f>
        <v>No</v>
      </c>
      <c r="AC21" s="24" t="str">
        <f t="shared" si="0"/>
        <v>43709</v>
      </c>
      <c r="AD21" s="24" t="str">
        <f t="shared" si="0"/>
        <v>2116</v>
      </c>
      <c r="AE21" s="40">
        <f t="shared" si="1"/>
        <v>250</v>
      </c>
      <c r="AF21" s="39">
        <f t="shared" si="2"/>
        <v>0.77386753293629307</v>
      </c>
      <c r="AG21" s="12">
        <f t="shared" si="7"/>
        <v>12864</v>
      </c>
      <c r="AK21" s="93" t="str">
        <f t="shared" si="3"/>
        <v>43709</v>
      </c>
      <c r="AL21" s="93" t="str">
        <f t="shared" si="4"/>
        <v>2116</v>
      </c>
      <c r="AM21" s="40">
        <f t="shared" si="5"/>
        <v>250</v>
      </c>
      <c r="AN21" s="39">
        <f t="shared" si="6"/>
        <v>0.73603465391210177</v>
      </c>
      <c r="AO21" s="12">
        <f t="shared" si="8"/>
        <v>8156</v>
      </c>
    </row>
    <row r="22" spans="1:41" s="24" customFormat="1" x14ac:dyDescent="0.25">
      <c r="A22" s="20">
        <v>43284</v>
      </c>
      <c r="B22" s="77">
        <v>43404</v>
      </c>
      <c r="C22" s="16" t="s">
        <v>1611</v>
      </c>
      <c r="D22" s="34" t="s">
        <v>384</v>
      </c>
      <c r="E22" s="34" t="s">
        <v>385</v>
      </c>
      <c r="F22" s="36"/>
      <c r="G22" s="36">
        <v>154.41131487387989</v>
      </c>
      <c r="H22" s="36"/>
      <c r="I22" s="36"/>
      <c r="J22" s="36">
        <v>154.41131487387989</v>
      </c>
      <c r="K22" s="36"/>
      <c r="L22" s="36"/>
      <c r="M22" s="36"/>
      <c r="N22" s="36">
        <v>308.82262974775978</v>
      </c>
      <c r="O22" s="36"/>
      <c r="P22" s="36">
        <v>250</v>
      </c>
      <c r="Q22" s="36"/>
      <c r="R22" s="36"/>
      <c r="S22" s="36">
        <v>250</v>
      </c>
      <c r="T22" s="36"/>
      <c r="U22" s="36"/>
      <c r="V22" s="36"/>
      <c r="W22" s="36">
        <v>500</v>
      </c>
      <c r="X22" s="36"/>
      <c r="Y22" s="23">
        <f>SUM(O22:P22)</f>
        <v>250</v>
      </c>
      <c r="Z22" s="23" t="str">
        <f>IF(OR(AND(Y22&gt;0,Y22&lt;=30),AND(O22&gt;0,O22&lt;=5),AND(P22&gt;0,P22&lt;=5)),"Yes","No")</f>
        <v>No</v>
      </c>
      <c r="AC22" s="24" t="str">
        <f t="shared" si="0"/>
        <v>46455</v>
      </c>
      <c r="AD22" s="24" t="str">
        <f t="shared" si="0"/>
        <v>7900</v>
      </c>
      <c r="AE22" s="40">
        <f t="shared" si="1"/>
        <v>250</v>
      </c>
      <c r="AF22" s="39">
        <f t="shared" si="2"/>
        <v>0.78890693617277263</v>
      </c>
      <c r="AG22" s="12">
        <f t="shared" si="7"/>
        <v>13114</v>
      </c>
      <c r="AK22" s="93" t="str">
        <f t="shared" si="3"/>
        <v>46455</v>
      </c>
      <c r="AL22" s="93" t="str">
        <f t="shared" si="4"/>
        <v>7900</v>
      </c>
      <c r="AM22" s="40">
        <f t="shared" si="5"/>
        <v>0</v>
      </c>
      <c r="AN22" s="39">
        <f t="shared" si="6"/>
        <v>0.73603465391210177</v>
      </c>
      <c r="AO22" s="12">
        <f t="shared" si="8"/>
        <v>8156</v>
      </c>
    </row>
    <row r="23" spans="1:41" s="24" customFormat="1" x14ac:dyDescent="0.25">
      <c r="A23" s="20">
        <v>43199</v>
      </c>
      <c r="B23" s="77">
        <v>43343</v>
      </c>
      <c r="C23" s="16" t="s">
        <v>1638</v>
      </c>
      <c r="D23" s="34" t="s">
        <v>117</v>
      </c>
      <c r="E23" s="34" t="s">
        <v>70</v>
      </c>
      <c r="F23" s="36">
        <v>134.28051976327461</v>
      </c>
      <c r="G23" s="36"/>
      <c r="H23" s="36"/>
      <c r="I23" s="36"/>
      <c r="J23" s="36"/>
      <c r="K23" s="36"/>
      <c r="L23" s="36"/>
      <c r="M23" s="36"/>
      <c r="N23" s="36"/>
      <c r="O23" s="36">
        <v>240</v>
      </c>
      <c r="P23" s="36"/>
      <c r="Q23" s="36"/>
      <c r="R23" s="36"/>
      <c r="S23" s="36"/>
      <c r="T23" s="36"/>
      <c r="U23" s="36"/>
      <c r="V23" s="36"/>
      <c r="W23" s="36"/>
      <c r="X23" s="36">
        <v>14</v>
      </c>
      <c r="Y23" s="93">
        <f>SUM(O23:P23)</f>
        <v>240</v>
      </c>
      <c r="Z23" s="93" t="str">
        <f>IF(OR(AND(Y23&gt;0,Y23&lt;=30),AND(O23&gt;0,O23&lt;=5),AND(P23&gt;0,P23&lt;=5)),"Yes","No")</f>
        <v>No</v>
      </c>
      <c r="AC23" s="24" t="str">
        <f>COUNTIF(Y23:Y597,"&gt;0")&amp;" others"</f>
        <v>80 others</v>
      </c>
      <c r="AD23" s="24" t="str">
        <f>AC23</f>
        <v>80 others</v>
      </c>
      <c r="AE23" s="40">
        <f>Y400-SUM(AE3:AE22)</f>
        <v>3509</v>
      </c>
      <c r="AF23" s="39">
        <f t="shared" si="2"/>
        <v>1</v>
      </c>
      <c r="AG23" s="12">
        <f t="shared" si="7"/>
        <v>16623</v>
      </c>
      <c r="AK23" s="24" t="str">
        <f>COUNTA(W23:W597)&amp;" others"</f>
        <v>43 others</v>
      </c>
      <c r="AL23" s="24" t="str">
        <f>AK23</f>
        <v>43 others</v>
      </c>
      <c r="AM23" s="40">
        <f>O400-SUM(AM3:AM22)</f>
        <v>2925</v>
      </c>
      <c r="AN23" s="39">
        <f t="shared" si="6"/>
        <v>1</v>
      </c>
      <c r="AO23" s="12">
        <f t="shared" si="8"/>
        <v>11081</v>
      </c>
    </row>
    <row r="24" spans="1:41" s="24" customFormat="1" x14ac:dyDescent="0.25">
      <c r="A24" s="20">
        <v>43237</v>
      </c>
      <c r="B24" s="77">
        <v>43357</v>
      </c>
      <c r="C24" s="16" t="s">
        <v>1694</v>
      </c>
      <c r="D24" s="34" t="s">
        <v>244</v>
      </c>
      <c r="E24" s="34" t="s">
        <v>25</v>
      </c>
      <c r="F24" s="36"/>
      <c r="G24" s="36">
        <v>246.26466439590951</v>
      </c>
      <c r="H24" s="36"/>
      <c r="I24" s="36"/>
      <c r="J24" s="36"/>
      <c r="K24" s="36"/>
      <c r="L24" s="36"/>
      <c r="M24" s="36"/>
      <c r="N24" s="36"/>
      <c r="O24" s="36"/>
      <c r="P24" s="36">
        <v>210</v>
      </c>
      <c r="Q24" s="36"/>
      <c r="R24" s="36"/>
      <c r="S24" s="36"/>
      <c r="T24" s="36"/>
      <c r="U24" s="36"/>
      <c r="V24" s="36"/>
      <c r="W24" s="36"/>
      <c r="X24" s="36"/>
      <c r="Y24" s="79">
        <f>SUM(O24:P24)</f>
        <v>210</v>
      </c>
      <c r="Z24" s="79" t="str">
        <f>IF(OR(AND(Y24&gt;0,Y24&lt;=30),AND(O24&gt;0,O24&lt;=5),AND(P24&gt;0,P24&lt;=5)),"Yes","No")</f>
        <v>No</v>
      </c>
    </row>
    <row r="25" spans="1:41" s="24" customFormat="1" x14ac:dyDescent="0.25">
      <c r="A25" s="20">
        <v>43090</v>
      </c>
      <c r="B25" s="77">
        <v>43433</v>
      </c>
      <c r="C25" s="16" t="s">
        <v>1704</v>
      </c>
      <c r="D25" s="34" t="s">
        <v>160</v>
      </c>
      <c r="E25" s="34" t="s">
        <v>161</v>
      </c>
      <c r="F25" s="36">
        <v>166.87704860264921</v>
      </c>
      <c r="G25" s="36"/>
      <c r="H25" s="36">
        <v>333.75409720529842</v>
      </c>
      <c r="I25" s="36"/>
      <c r="J25" s="36"/>
      <c r="K25" s="36"/>
      <c r="L25" s="36"/>
      <c r="M25" s="36"/>
      <c r="N25" s="36"/>
      <c r="O25" s="36">
        <v>200</v>
      </c>
      <c r="P25" s="36"/>
      <c r="Q25" s="36">
        <v>400</v>
      </c>
      <c r="R25" s="36"/>
      <c r="S25" s="36"/>
      <c r="T25" s="36"/>
      <c r="U25" s="36"/>
      <c r="V25" s="36"/>
      <c r="W25" s="36"/>
      <c r="X25" s="36">
        <v>25</v>
      </c>
      <c r="Y25" s="93">
        <f>SUM(O25:P25)</f>
        <v>200</v>
      </c>
      <c r="Z25" s="93" t="str">
        <f>IF(OR(AND(Y25&gt;0,Y25&lt;=30),AND(O25&gt;0,O25&lt;=5),AND(P25&gt;0,P25&lt;=5)),"Yes","No")</f>
        <v>No</v>
      </c>
    </row>
    <row r="26" spans="1:41" s="24" customFormat="1" x14ac:dyDescent="0.25">
      <c r="A26" s="20">
        <v>43235</v>
      </c>
      <c r="B26" s="77">
        <v>43430</v>
      </c>
      <c r="C26" s="16" t="s">
        <v>1712</v>
      </c>
      <c r="D26" s="34" t="s">
        <v>158</v>
      </c>
      <c r="E26" s="34" t="s">
        <v>30</v>
      </c>
      <c r="F26" s="36">
        <v>185.20258709151156</v>
      </c>
      <c r="G26" s="36"/>
      <c r="H26" s="36"/>
      <c r="I26" s="36">
        <v>185.20258709151156</v>
      </c>
      <c r="J26" s="36"/>
      <c r="K26" s="36"/>
      <c r="L26" s="36">
        <v>185.20258709151156</v>
      </c>
      <c r="M26" s="36"/>
      <c r="N26" s="36"/>
      <c r="O26" s="36">
        <v>200</v>
      </c>
      <c r="P26" s="36"/>
      <c r="Q26" s="36"/>
      <c r="R26" s="36">
        <v>200</v>
      </c>
      <c r="S26" s="36"/>
      <c r="T26" s="36"/>
      <c r="U26" s="36">
        <v>200</v>
      </c>
      <c r="V26" s="36"/>
      <c r="W26" s="36"/>
      <c r="X26" s="36">
        <v>11</v>
      </c>
      <c r="Y26" s="79">
        <f>SUM(O26:P26)</f>
        <v>200</v>
      </c>
      <c r="Z26" s="79" t="str">
        <f>IF(OR(AND(Y26&gt;0,Y26&lt;=30),AND(O26&gt;0,O26&lt;=5),AND(P26&gt;0,P26&lt;=5)),"Yes","No")</f>
        <v>No</v>
      </c>
    </row>
    <row r="27" spans="1:41" x14ac:dyDescent="0.25">
      <c r="A27" s="20">
        <v>43216</v>
      </c>
      <c r="B27" s="77">
        <v>43360</v>
      </c>
      <c r="C27" s="16" t="s">
        <v>1589</v>
      </c>
      <c r="D27" s="34" t="s">
        <v>122</v>
      </c>
      <c r="E27" s="34" t="s">
        <v>30</v>
      </c>
      <c r="F27" s="36">
        <v>92.851518127902622</v>
      </c>
      <c r="G27" s="36"/>
      <c r="H27" s="36"/>
      <c r="I27" s="36"/>
      <c r="J27" s="36"/>
      <c r="K27" s="36"/>
      <c r="L27" s="36"/>
      <c r="M27" s="36"/>
      <c r="N27" s="36"/>
      <c r="O27" s="36">
        <v>150</v>
      </c>
      <c r="P27" s="36"/>
      <c r="Q27" s="36"/>
      <c r="R27" s="36"/>
      <c r="S27" s="36"/>
      <c r="T27" s="36"/>
      <c r="U27" s="36"/>
      <c r="V27" s="36"/>
      <c r="W27" s="36"/>
      <c r="X27" s="36">
        <v>11</v>
      </c>
      <c r="Y27" s="93">
        <f>SUM(O27:P27)</f>
        <v>150</v>
      </c>
      <c r="Z27" s="93" t="str">
        <f>IF(OR(AND(Y27&gt;0,Y27&lt;=30),AND(O27&gt;0,O27&lt;=5),AND(P27&gt;0,P27&lt;=5)),"Yes","No")</f>
        <v>No</v>
      </c>
    </row>
    <row r="28" spans="1:41" s="24" customFormat="1" x14ac:dyDescent="0.25">
      <c r="A28" s="20">
        <v>43252</v>
      </c>
      <c r="B28" s="77">
        <v>43339</v>
      </c>
      <c r="C28" s="16" t="s">
        <v>1751</v>
      </c>
      <c r="D28" s="34" t="s">
        <v>271</v>
      </c>
      <c r="E28" s="34" t="s">
        <v>78</v>
      </c>
      <c r="F28" s="36">
        <v>163.83795731402952</v>
      </c>
      <c r="G28" s="36"/>
      <c r="H28" s="36"/>
      <c r="I28" s="36"/>
      <c r="J28" s="36"/>
      <c r="K28" s="36"/>
      <c r="L28" s="36"/>
      <c r="M28" s="36"/>
      <c r="N28" s="36"/>
      <c r="O28" s="36">
        <v>150</v>
      </c>
      <c r="P28" s="36"/>
      <c r="Q28" s="36"/>
      <c r="R28" s="36"/>
      <c r="S28" s="36"/>
      <c r="T28" s="36"/>
      <c r="U28" s="36"/>
      <c r="V28" s="36"/>
      <c r="W28" s="36"/>
      <c r="X28" s="36">
        <v>24</v>
      </c>
      <c r="Y28" s="23">
        <f>SUM(O28:P28)</f>
        <v>150</v>
      </c>
      <c r="Z28" s="23" t="str">
        <f>IF(OR(AND(Y28&gt;0,Y28&lt;=30),AND(O28&gt;0,O28&lt;=5),AND(P28&gt;0,P28&lt;=5)),"Yes","No")</f>
        <v>No</v>
      </c>
    </row>
    <row r="29" spans="1:41" s="24" customFormat="1" x14ac:dyDescent="0.25">
      <c r="A29" s="20">
        <v>43252</v>
      </c>
      <c r="B29" s="77">
        <v>43340</v>
      </c>
      <c r="C29" s="16" t="s">
        <v>1696</v>
      </c>
      <c r="D29" s="34" t="s">
        <v>272</v>
      </c>
      <c r="E29" s="34" t="s">
        <v>90</v>
      </c>
      <c r="F29" s="36">
        <v>100.07764009727447</v>
      </c>
      <c r="G29" s="36"/>
      <c r="H29" s="36"/>
      <c r="I29" s="36"/>
      <c r="J29" s="36"/>
      <c r="K29" s="36"/>
      <c r="L29" s="36"/>
      <c r="M29" s="36"/>
      <c r="N29" s="36"/>
      <c r="O29" s="36">
        <v>123</v>
      </c>
      <c r="P29" s="36"/>
      <c r="Q29" s="36"/>
      <c r="R29" s="36"/>
      <c r="S29" s="36"/>
      <c r="T29" s="36"/>
      <c r="U29" s="36"/>
      <c r="V29" s="36"/>
      <c r="W29" s="36"/>
      <c r="X29" s="36">
        <v>24</v>
      </c>
      <c r="Y29" s="93">
        <f>SUM(O29:P29)</f>
        <v>123</v>
      </c>
      <c r="Z29" s="93" t="str">
        <f>IF(OR(AND(Y29&gt;0,Y29&lt;=30),AND(O29&gt;0,O29&lt;=5),AND(P29&gt;0,P29&lt;=5)),"Yes","No")</f>
        <v>No</v>
      </c>
    </row>
    <row r="30" spans="1:41" x14ac:dyDescent="0.25">
      <c r="A30" s="20">
        <v>43250</v>
      </c>
      <c r="B30" s="77">
        <v>43342</v>
      </c>
      <c r="C30" s="16" t="s">
        <v>1607</v>
      </c>
      <c r="D30" s="34" t="s">
        <v>258</v>
      </c>
      <c r="E30" s="34" t="s">
        <v>243</v>
      </c>
      <c r="F30" s="36">
        <v>72.545110856008804</v>
      </c>
      <c r="G30" s="36"/>
      <c r="H30" s="36"/>
      <c r="I30" s="36"/>
      <c r="J30" s="36"/>
      <c r="K30" s="36"/>
      <c r="L30" s="36"/>
      <c r="M30" s="36"/>
      <c r="N30" s="36"/>
      <c r="O30" s="36">
        <v>120</v>
      </c>
      <c r="P30" s="36"/>
      <c r="Q30" s="36"/>
      <c r="R30" s="36"/>
      <c r="S30" s="36"/>
      <c r="T30" s="36"/>
      <c r="U30" s="36"/>
      <c r="V30" s="36"/>
      <c r="W30" s="36"/>
      <c r="X30" s="36">
        <v>23</v>
      </c>
      <c r="Y30" s="23">
        <f>SUM(O30:P30)</f>
        <v>120</v>
      </c>
      <c r="Z30" s="23" t="str">
        <f>IF(OR(AND(Y30&gt;0,Y30&lt;=30),AND(O30&gt;0,O30&lt;=5),AND(P30&gt;0,P30&lt;=5)),"Yes","No")</f>
        <v>No</v>
      </c>
    </row>
    <row r="31" spans="1:41" x14ac:dyDescent="0.25">
      <c r="A31" s="20">
        <v>43097</v>
      </c>
      <c r="B31" s="77">
        <v>43334</v>
      </c>
      <c r="C31" s="16" t="s">
        <v>1672</v>
      </c>
      <c r="D31" s="34" t="s">
        <v>114</v>
      </c>
      <c r="E31" s="34" t="s">
        <v>115</v>
      </c>
      <c r="F31" s="36">
        <v>101.98244060733327</v>
      </c>
      <c r="G31" s="36"/>
      <c r="H31" s="36"/>
      <c r="I31" s="36"/>
      <c r="J31" s="36"/>
      <c r="K31" s="36"/>
      <c r="L31" s="36"/>
      <c r="M31" s="36"/>
      <c r="N31" s="36"/>
      <c r="O31" s="36">
        <v>100</v>
      </c>
      <c r="P31" s="36"/>
      <c r="Q31" s="36"/>
      <c r="R31" s="36"/>
      <c r="S31" s="36"/>
      <c r="T31" s="36"/>
      <c r="U31" s="36"/>
      <c r="V31" s="36"/>
      <c r="W31" s="36"/>
      <c r="X31" s="36">
        <v>25</v>
      </c>
      <c r="Y31" s="79">
        <f>SUM(O31:P31)</f>
        <v>100</v>
      </c>
      <c r="Z31" s="79" t="str">
        <f>IF(OR(AND(Y31&gt;0,Y31&lt;=30),AND(O31&gt;0,O31&lt;=5),AND(P31&gt;0,P31&lt;=5)),"Yes","No")</f>
        <v>No</v>
      </c>
    </row>
    <row r="32" spans="1:41" s="24" customFormat="1" x14ac:dyDescent="0.25">
      <c r="A32" s="20">
        <v>43245</v>
      </c>
      <c r="B32" s="77">
        <v>43342</v>
      </c>
      <c r="C32" s="16" t="s">
        <v>1665</v>
      </c>
      <c r="D32" s="34" t="s">
        <v>257</v>
      </c>
      <c r="E32" s="34" t="s">
        <v>60</v>
      </c>
      <c r="F32" s="36">
        <v>99.371005877291822</v>
      </c>
      <c r="G32" s="36"/>
      <c r="H32" s="36"/>
      <c r="I32" s="36"/>
      <c r="J32" s="36"/>
      <c r="K32" s="36"/>
      <c r="L32" s="36"/>
      <c r="M32" s="36"/>
      <c r="N32" s="36"/>
      <c r="O32" s="36">
        <v>100</v>
      </c>
      <c r="P32" s="36"/>
      <c r="Q32" s="36"/>
      <c r="R32" s="36"/>
      <c r="S32" s="36"/>
      <c r="T32" s="36"/>
      <c r="U32" s="36"/>
      <c r="V32" s="36"/>
      <c r="W32" s="36"/>
      <c r="X32" s="36">
        <v>10</v>
      </c>
      <c r="Y32" s="93">
        <f>SUM(O32:P32)</f>
        <v>100</v>
      </c>
      <c r="Z32" s="93" t="str">
        <f>IF(OR(AND(Y32&gt;0,Y32&lt;=30),AND(O32&gt;0,O32&lt;=5),AND(P32&gt;0,P32&lt;=5)),"Yes","No")</f>
        <v>No</v>
      </c>
    </row>
    <row r="33" spans="1:26" s="24" customFormat="1" x14ac:dyDescent="0.25">
      <c r="A33" s="20">
        <v>43234</v>
      </c>
      <c r="B33" s="77">
        <v>43440</v>
      </c>
      <c r="C33" s="16" t="s">
        <v>1693</v>
      </c>
      <c r="D33" s="34" t="s">
        <v>165</v>
      </c>
      <c r="E33" s="34" t="s">
        <v>47</v>
      </c>
      <c r="F33" s="36"/>
      <c r="G33" s="36">
        <v>117.26888780757596</v>
      </c>
      <c r="H33" s="36"/>
      <c r="I33" s="36"/>
      <c r="J33" s="36"/>
      <c r="K33" s="36"/>
      <c r="L33" s="36"/>
      <c r="M33" s="36"/>
      <c r="N33" s="36"/>
      <c r="O33" s="36"/>
      <c r="P33" s="36">
        <v>100</v>
      </c>
      <c r="Q33" s="36"/>
      <c r="R33" s="36"/>
      <c r="S33" s="36"/>
      <c r="T33" s="36"/>
      <c r="U33" s="36"/>
      <c r="V33" s="36"/>
      <c r="W33" s="36"/>
      <c r="X33" s="36"/>
      <c r="Y33" s="93">
        <f>SUM(O33:P33)</f>
        <v>100</v>
      </c>
      <c r="Z33" s="93" t="str">
        <f>IF(OR(AND(Y33&gt;0,Y33&lt;=30),AND(O33&gt;0,O33&lt;=5),AND(P33&gt;0,P33&lt;=5)),"Yes","No")</f>
        <v>No</v>
      </c>
    </row>
    <row r="34" spans="1:26" s="24" customFormat="1" x14ac:dyDescent="0.25">
      <c r="A34" s="20">
        <v>43231</v>
      </c>
      <c r="B34" s="77">
        <v>43349</v>
      </c>
      <c r="C34" s="16" t="s">
        <v>1737</v>
      </c>
      <c r="D34" s="34" t="s">
        <v>141</v>
      </c>
      <c r="E34" s="34" t="s">
        <v>61</v>
      </c>
      <c r="F34" s="36">
        <v>108.25015693170421</v>
      </c>
      <c r="G34" s="36"/>
      <c r="H34" s="36"/>
      <c r="I34" s="36"/>
      <c r="J34" s="36"/>
      <c r="K34" s="36"/>
      <c r="L34" s="36"/>
      <c r="M34" s="36"/>
      <c r="N34" s="36"/>
      <c r="O34" s="36">
        <v>99</v>
      </c>
      <c r="P34" s="36"/>
      <c r="Q34" s="36"/>
      <c r="R34" s="36"/>
      <c r="S34" s="36"/>
      <c r="T34" s="36"/>
      <c r="U34" s="36"/>
      <c r="V34" s="36"/>
      <c r="W34" s="36"/>
      <c r="X34" s="36">
        <v>17</v>
      </c>
      <c r="Y34" s="93">
        <f>SUM(O34:P34)</f>
        <v>99</v>
      </c>
      <c r="Z34" s="93" t="str">
        <f>IF(OR(AND(Y34&gt;0,Y34&lt;=30),AND(O34&gt;0,O34&lt;=5),AND(P34&gt;0,P34&lt;=5)),"Yes","No")</f>
        <v>No</v>
      </c>
    </row>
    <row r="35" spans="1:26" s="24" customFormat="1" x14ac:dyDescent="0.25">
      <c r="A35" s="20">
        <v>43264</v>
      </c>
      <c r="B35" s="77">
        <v>43439</v>
      </c>
      <c r="C35" s="16" t="s">
        <v>1606</v>
      </c>
      <c r="D35" s="34" t="s">
        <v>297</v>
      </c>
      <c r="E35" s="34" t="s">
        <v>36</v>
      </c>
      <c r="F35" s="36">
        <v>61.429861944775212</v>
      </c>
      <c r="G35" s="36"/>
      <c r="H35" s="36"/>
      <c r="I35" s="36"/>
      <c r="J35" s="36">
        <v>26.327083690617947</v>
      </c>
      <c r="K35" s="36"/>
      <c r="L35" s="36"/>
      <c r="M35" s="36"/>
      <c r="N35" s="36">
        <v>22.566071734815385</v>
      </c>
      <c r="O35" s="36">
        <v>98</v>
      </c>
      <c r="P35" s="36"/>
      <c r="Q35" s="36"/>
      <c r="R35" s="36"/>
      <c r="S35" s="36">
        <v>42</v>
      </c>
      <c r="T35" s="36"/>
      <c r="U35" s="36"/>
      <c r="V35" s="36"/>
      <c r="W35" s="36">
        <v>36</v>
      </c>
      <c r="X35" s="36">
        <v>38</v>
      </c>
      <c r="Y35" s="23">
        <f>SUM(O35:P35)</f>
        <v>98</v>
      </c>
      <c r="Z35" s="23" t="str">
        <f>IF(OR(AND(Y35&gt;0,Y35&lt;=30),AND(O35&gt;0,O35&lt;=5),AND(P35&gt;0,P35&lt;=5)),"Yes","No")</f>
        <v>No</v>
      </c>
    </row>
    <row r="36" spans="1:26" x14ac:dyDescent="0.25">
      <c r="A36" s="20">
        <v>43229</v>
      </c>
      <c r="B36" s="77">
        <v>43368</v>
      </c>
      <c r="C36" s="16" t="s">
        <v>1654</v>
      </c>
      <c r="D36" s="34" t="s">
        <v>129</v>
      </c>
      <c r="E36" s="34" t="s">
        <v>41</v>
      </c>
      <c r="F36" s="36">
        <v>70.342770570088135</v>
      </c>
      <c r="G36" s="36"/>
      <c r="H36" s="36">
        <v>73.401151899222398</v>
      </c>
      <c r="I36" s="36"/>
      <c r="J36" s="36"/>
      <c r="K36" s="36"/>
      <c r="L36" s="36"/>
      <c r="M36" s="36"/>
      <c r="N36" s="36"/>
      <c r="O36" s="36">
        <v>92</v>
      </c>
      <c r="P36" s="36"/>
      <c r="Q36" s="36">
        <v>96</v>
      </c>
      <c r="R36" s="36"/>
      <c r="S36" s="36"/>
      <c r="T36" s="36"/>
      <c r="U36" s="36"/>
      <c r="V36" s="36"/>
      <c r="W36" s="36"/>
      <c r="X36" s="36">
        <v>24</v>
      </c>
      <c r="Y36" s="93">
        <f>SUM(O36:P36)</f>
        <v>92</v>
      </c>
      <c r="Z36" s="93" t="str">
        <f>IF(OR(AND(Y36&gt;0,Y36&lt;=30),AND(O36&gt;0,O36&lt;=5),AND(P36&gt;0,P36&lt;=5)),"Yes","No")</f>
        <v>No</v>
      </c>
    </row>
    <row r="37" spans="1:26" x14ac:dyDescent="0.25">
      <c r="A37" s="20">
        <v>43137</v>
      </c>
      <c r="B37" s="77">
        <v>43516</v>
      </c>
      <c r="C37" s="16" t="s">
        <v>1681</v>
      </c>
      <c r="D37" s="34" t="s">
        <v>180</v>
      </c>
      <c r="E37" s="34" t="s">
        <v>181</v>
      </c>
      <c r="F37" s="36">
        <v>83.848892616045418</v>
      </c>
      <c r="G37" s="36"/>
      <c r="H37" s="36"/>
      <c r="I37" s="36">
        <v>67.079114092836335</v>
      </c>
      <c r="J37" s="36"/>
      <c r="K37" s="36"/>
      <c r="L37" s="36"/>
      <c r="M37" s="36">
        <v>301.85601341776351</v>
      </c>
      <c r="N37" s="36">
        <v>175.15102013129487</v>
      </c>
      <c r="O37" s="36">
        <v>90</v>
      </c>
      <c r="P37" s="36"/>
      <c r="Q37" s="36"/>
      <c r="R37" s="36">
        <v>72</v>
      </c>
      <c r="S37" s="36"/>
      <c r="T37" s="36"/>
      <c r="U37" s="36"/>
      <c r="V37" s="36">
        <v>324</v>
      </c>
      <c r="W37" s="36">
        <v>188</v>
      </c>
      <c r="X37" s="36">
        <v>25</v>
      </c>
      <c r="Y37" s="79">
        <f>SUM(O37:P37)</f>
        <v>90</v>
      </c>
      <c r="Z37" s="79" t="str">
        <f>IF(OR(AND(Y37&gt;0,Y37&lt;=30),AND(O37&gt;0,O37&lt;=5),AND(P37&gt;0,P37&lt;=5)),"Yes","No")</f>
        <v>No</v>
      </c>
    </row>
    <row r="38" spans="1:26" s="24" customFormat="1" x14ac:dyDescent="0.25">
      <c r="A38" s="20">
        <v>43280</v>
      </c>
      <c r="B38" s="77">
        <v>43556</v>
      </c>
      <c r="C38" s="16" t="s">
        <v>1605</v>
      </c>
      <c r="D38" s="34" t="s">
        <v>372</v>
      </c>
      <c r="E38" s="34" t="s">
        <v>31</v>
      </c>
      <c r="F38" s="36">
        <v>44.112319063557436</v>
      </c>
      <c r="G38" s="36"/>
      <c r="H38" s="36"/>
      <c r="I38" s="36"/>
      <c r="J38" s="36">
        <v>29.408212709038288</v>
      </c>
      <c r="K38" s="36"/>
      <c r="L38" s="36"/>
      <c r="M38" s="36"/>
      <c r="N38" s="36">
        <v>29.408212709038288</v>
      </c>
      <c r="O38" s="36">
        <v>75</v>
      </c>
      <c r="P38" s="36"/>
      <c r="Q38" s="36"/>
      <c r="R38" s="36"/>
      <c r="S38" s="36">
        <v>50</v>
      </c>
      <c r="T38" s="36"/>
      <c r="U38" s="36"/>
      <c r="V38" s="36"/>
      <c r="W38" s="36">
        <v>50</v>
      </c>
      <c r="X38" s="36">
        <v>25</v>
      </c>
      <c r="Y38" s="79">
        <f>SUM(O38:P38)</f>
        <v>75</v>
      </c>
      <c r="Z38" s="79" t="str">
        <f>IF(OR(AND(Y38&gt;0,Y38&lt;=30),AND(O38&gt;0,O38&lt;=5),AND(P38&gt;0,P38&lt;=5)),"Yes","No")</f>
        <v>No</v>
      </c>
    </row>
    <row r="39" spans="1:26" x14ac:dyDescent="0.25">
      <c r="A39" s="20">
        <v>43255</v>
      </c>
      <c r="B39" s="77">
        <v>43335</v>
      </c>
      <c r="C39" s="16" t="s">
        <v>1594</v>
      </c>
      <c r="D39" s="34" t="s">
        <v>269</v>
      </c>
      <c r="E39" s="34" t="s">
        <v>26</v>
      </c>
      <c r="F39" s="36">
        <v>43.470834225690112</v>
      </c>
      <c r="G39" s="36"/>
      <c r="H39" s="36"/>
      <c r="I39" s="36"/>
      <c r="J39" s="36"/>
      <c r="K39" s="36"/>
      <c r="L39" s="36"/>
      <c r="M39" s="36"/>
      <c r="N39" s="36"/>
      <c r="O39" s="36">
        <v>75</v>
      </c>
      <c r="P39" s="36"/>
      <c r="Q39" s="36"/>
      <c r="R39" s="36"/>
      <c r="S39" s="36"/>
      <c r="T39" s="36"/>
      <c r="U39" s="36"/>
      <c r="V39" s="36"/>
      <c r="W39" s="36"/>
      <c r="X39" s="36">
        <v>24</v>
      </c>
      <c r="Y39" s="23">
        <f>SUM(O39:P39)</f>
        <v>75</v>
      </c>
      <c r="Z39" s="23" t="str">
        <f>IF(OR(AND(Y39&gt;0,Y39&lt;=30),AND(O39&gt;0,O39&lt;=5),AND(P39&gt;0,P39&lt;=5)),"Yes","No")</f>
        <v>No</v>
      </c>
    </row>
    <row r="40" spans="1:26" s="24" customFormat="1" x14ac:dyDescent="0.25">
      <c r="A40" s="20">
        <v>43271</v>
      </c>
      <c r="B40" s="77">
        <v>43340</v>
      </c>
      <c r="C40" s="16" t="s">
        <v>1618</v>
      </c>
      <c r="D40" s="34" t="s">
        <v>320</v>
      </c>
      <c r="E40" s="34" t="s">
        <v>37</v>
      </c>
      <c r="F40" s="36">
        <v>50.805599159092267</v>
      </c>
      <c r="G40" s="36"/>
      <c r="H40" s="36"/>
      <c r="I40" s="36"/>
      <c r="J40" s="36"/>
      <c r="K40" s="36"/>
      <c r="L40" s="36"/>
      <c r="M40" s="36"/>
      <c r="N40" s="36"/>
      <c r="O40" s="36">
        <v>72</v>
      </c>
      <c r="P40" s="36"/>
      <c r="Q40" s="36"/>
      <c r="R40" s="36"/>
      <c r="S40" s="36"/>
      <c r="T40" s="36"/>
      <c r="U40" s="36"/>
      <c r="V40" s="36"/>
      <c r="W40" s="36"/>
      <c r="X40" s="36">
        <v>18</v>
      </c>
      <c r="Y40" s="23">
        <f>SUM(O40:P40)</f>
        <v>72</v>
      </c>
      <c r="Z40" s="23" t="str">
        <f>IF(OR(AND(Y40&gt;0,Y40&lt;=30),AND(O40&gt;0,O40&lt;=5),AND(P40&gt;0,P40&lt;=5)),"Yes","No")</f>
        <v>No</v>
      </c>
    </row>
    <row r="41" spans="1:26" s="24" customFormat="1" x14ac:dyDescent="0.25">
      <c r="A41" s="20">
        <v>43251</v>
      </c>
      <c r="B41" s="77">
        <v>43363</v>
      </c>
      <c r="C41" s="16" t="s">
        <v>1664</v>
      </c>
      <c r="D41" s="34" t="s">
        <v>259</v>
      </c>
      <c r="E41" s="34" t="s">
        <v>37</v>
      </c>
      <c r="F41" s="36"/>
      <c r="G41" s="36">
        <v>78.255690774385187</v>
      </c>
      <c r="H41" s="36"/>
      <c r="I41" s="36"/>
      <c r="J41" s="36"/>
      <c r="K41" s="36"/>
      <c r="L41" s="36"/>
      <c r="M41" s="36"/>
      <c r="N41" s="36"/>
      <c r="O41" s="36"/>
      <c r="P41" s="36">
        <v>72</v>
      </c>
      <c r="Q41" s="36"/>
      <c r="R41" s="36"/>
      <c r="S41" s="36"/>
      <c r="T41" s="36"/>
      <c r="U41" s="36"/>
      <c r="V41" s="36"/>
      <c r="W41" s="36"/>
      <c r="X41" s="36"/>
      <c r="Y41" s="79">
        <f>SUM(O41:P41)</f>
        <v>72</v>
      </c>
      <c r="Z41" s="79" t="str">
        <f>IF(OR(AND(Y41&gt;0,Y41&lt;=30),AND(O41&gt;0,O41&lt;=5),AND(P41&gt;0,P41&lt;=5)),"Yes","No")</f>
        <v>No</v>
      </c>
    </row>
    <row r="42" spans="1:26" s="24" customFormat="1" x14ac:dyDescent="0.25">
      <c r="A42" s="20">
        <v>43178</v>
      </c>
      <c r="B42" s="77">
        <v>43452</v>
      </c>
      <c r="C42" s="16" t="s">
        <v>1626</v>
      </c>
      <c r="D42" s="34" t="s">
        <v>170</v>
      </c>
      <c r="E42" s="34" t="s">
        <v>171</v>
      </c>
      <c r="F42" s="36">
        <v>47.024933199746528</v>
      </c>
      <c r="G42" s="36"/>
      <c r="H42" s="36"/>
      <c r="I42" s="36"/>
      <c r="J42" s="36">
        <v>47.024933199746528</v>
      </c>
      <c r="K42" s="36"/>
      <c r="L42" s="36"/>
      <c r="M42" s="36"/>
      <c r="N42" s="36"/>
      <c r="O42" s="36">
        <v>70</v>
      </c>
      <c r="P42" s="36"/>
      <c r="Q42" s="36"/>
      <c r="R42" s="36"/>
      <c r="S42" s="36">
        <v>70</v>
      </c>
      <c r="T42" s="36"/>
      <c r="U42" s="36"/>
      <c r="V42" s="36"/>
      <c r="W42" s="36"/>
      <c r="X42" s="36">
        <v>10</v>
      </c>
      <c r="Y42" s="93">
        <f>SUM(O42:P42)</f>
        <v>70</v>
      </c>
      <c r="Z42" s="93" t="str">
        <f>IF(OR(AND(Y42&gt;0,Y42&lt;=30),AND(O42&gt;0,O42&lt;=5),AND(P42&gt;0,P42&lt;=5)),"Yes","No")</f>
        <v>No</v>
      </c>
    </row>
    <row r="43" spans="1:26" s="24" customFormat="1" x14ac:dyDescent="0.25">
      <c r="A43" s="20">
        <v>43255</v>
      </c>
      <c r="B43" s="77">
        <v>43388</v>
      </c>
      <c r="C43" s="16" t="s">
        <v>1707</v>
      </c>
      <c r="D43" s="34" t="s">
        <v>275</v>
      </c>
      <c r="E43" s="34" t="s">
        <v>32</v>
      </c>
      <c r="F43" s="36">
        <v>63.284435556890365</v>
      </c>
      <c r="G43" s="36"/>
      <c r="H43" s="36"/>
      <c r="I43" s="36"/>
      <c r="J43" s="36"/>
      <c r="K43" s="36">
        <v>67.007049413178038</v>
      </c>
      <c r="L43" s="36"/>
      <c r="M43" s="36"/>
      <c r="N43" s="36"/>
      <c r="O43" s="36">
        <v>68</v>
      </c>
      <c r="P43" s="36"/>
      <c r="Q43" s="36"/>
      <c r="R43" s="36"/>
      <c r="S43" s="36"/>
      <c r="T43" s="36">
        <v>72</v>
      </c>
      <c r="U43" s="36"/>
      <c r="V43" s="36"/>
      <c r="W43" s="36"/>
      <c r="X43" s="36">
        <v>24</v>
      </c>
      <c r="Y43" s="23">
        <f>SUM(O43:P43)</f>
        <v>68</v>
      </c>
      <c r="Z43" s="23" t="str">
        <f>IF(OR(AND(Y43&gt;0,Y43&lt;=30),AND(O43&gt;0,O43&lt;=5),AND(P43&gt;0,P43&lt;=5)),"Yes","No")</f>
        <v>No</v>
      </c>
    </row>
    <row r="44" spans="1:26" s="24" customFormat="1" x14ac:dyDescent="0.25">
      <c r="A44" s="20">
        <v>43222</v>
      </c>
      <c r="B44" s="77">
        <v>43403</v>
      </c>
      <c r="C44" s="16" t="s">
        <v>1645</v>
      </c>
      <c r="D44" s="34" t="s">
        <v>150</v>
      </c>
      <c r="E44" s="34" t="s">
        <v>143</v>
      </c>
      <c r="F44" s="36">
        <v>44.691020278995197</v>
      </c>
      <c r="G44" s="36"/>
      <c r="H44" s="36"/>
      <c r="I44" s="36"/>
      <c r="J44" s="36"/>
      <c r="K44" s="36"/>
      <c r="L44" s="36"/>
      <c r="M44" s="36"/>
      <c r="N44" s="36">
        <v>44.691020278995197</v>
      </c>
      <c r="O44" s="36">
        <v>60</v>
      </c>
      <c r="P44" s="36"/>
      <c r="Q44" s="36"/>
      <c r="R44" s="36"/>
      <c r="S44" s="36"/>
      <c r="T44" s="36"/>
      <c r="U44" s="36"/>
      <c r="V44" s="36"/>
      <c r="W44" s="36">
        <v>60</v>
      </c>
      <c r="X44" s="36">
        <v>24</v>
      </c>
      <c r="Y44" s="93">
        <f>SUM(O44:P44)</f>
        <v>60</v>
      </c>
      <c r="Z44" s="93" t="str">
        <f>IF(OR(AND(Y44&gt;0,Y44&lt;=30),AND(O44&gt;0,O44&lt;=5),AND(P44&gt;0,P44&lt;=5)),"Yes","No")</f>
        <v>No</v>
      </c>
    </row>
    <row r="45" spans="1:26" s="24" customFormat="1" x14ac:dyDescent="0.25">
      <c r="A45" s="20">
        <v>43263</v>
      </c>
      <c r="B45" s="77">
        <v>43371</v>
      </c>
      <c r="C45" s="16" t="s">
        <v>1723</v>
      </c>
      <c r="D45" s="34" t="s">
        <v>281</v>
      </c>
      <c r="E45" s="34" t="s">
        <v>56</v>
      </c>
      <c r="F45" s="36">
        <v>52.96208010341222</v>
      </c>
      <c r="G45" s="36"/>
      <c r="H45" s="36"/>
      <c r="I45" s="36"/>
      <c r="J45" s="36"/>
      <c r="K45" s="36"/>
      <c r="L45" s="36"/>
      <c r="M45" s="36"/>
      <c r="N45" s="36"/>
      <c r="O45" s="36">
        <v>60</v>
      </c>
      <c r="P45" s="36"/>
      <c r="Q45" s="36"/>
      <c r="R45" s="36"/>
      <c r="S45" s="36"/>
      <c r="T45" s="36"/>
      <c r="U45" s="36"/>
      <c r="V45" s="36"/>
      <c r="W45" s="36"/>
      <c r="X45" s="36">
        <v>23</v>
      </c>
      <c r="Y45" s="93">
        <f>SUM(O45:P45)</f>
        <v>60</v>
      </c>
      <c r="Z45" s="93" t="str">
        <f>IF(OR(AND(Y45&gt;0,Y45&lt;=30),AND(O45&gt;0,O45&lt;=5),AND(P45&gt;0,P45&lt;=5)),"Yes","No")</f>
        <v>No</v>
      </c>
    </row>
    <row r="46" spans="1:26" s="24" customFormat="1" x14ac:dyDescent="0.25">
      <c r="A46" s="20">
        <v>43312</v>
      </c>
      <c r="B46" s="77">
        <v>43332</v>
      </c>
      <c r="C46" s="16" t="s">
        <v>1573</v>
      </c>
      <c r="D46" s="34" t="s">
        <v>528</v>
      </c>
      <c r="E46" s="34" t="s">
        <v>42</v>
      </c>
      <c r="F46" s="36">
        <v>0</v>
      </c>
      <c r="G46" s="36"/>
      <c r="H46" s="36"/>
      <c r="I46" s="36"/>
      <c r="J46" s="36"/>
      <c r="K46" s="36"/>
      <c r="L46" s="36"/>
      <c r="M46" s="36"/>
      <c r="N46" s="36"/>
      <c r="O46" s="36">
        <v>53</v>
      </c>
      <c r="P46" s="36"/>
      <c r="Q46" s="36"/>
      <c r="R46" s="36"/>
      <c r="S46" s="36"/>
      <c r="T46" s="36"/>
      <c r="U46" s="36"/>
      <c r="V46" s="36"/>
      <c r="W46" s="36"/>
      <c r="X46" s="36">
        <v>25</v>
      </c>
      <c r="Y46" s="93">
        <f>SUM(O46:P46)</f>
        <v>53</v>
      </c>
      <c r="Z46" s="93" t="str">
        <f>IF(OR(AND(Y46&gt;0,Y46&lt;=30),AND(O46&gt;0,O46&lt;=5),AND(P46&gt;0,P46&lt;=5)),"Yes","No")</f>
        <v>No</v>
      </c>
    </row>
    <row r="47" spans="1:26" s="24" customFormat="1" x14ac:dyDescent="0.25">
      <c r="A47" s="20">
        <v>43278</v>
      </c>
      <c r="B47" s="77">
        <v>43371</v>
      </c>
      <c r="C47" s="16" t="s">
        <v>1584</v>
      </c>
      <c r="D47" s="34" t="s">
        <v>362</v>
      </c>
      <c r="E47" s="34" t="s">
        <v>254</v>
      </c>
      <c r="F47" s="36"/>
      <c r="G47" s="36">
        <v>27.897766140442886</v>
      </c>
      <c r="H47" s="36"/>
      <c r="I47" s="36">
        <v>32.361408722913751</v>
      </c>
      <c r="J47" s="36"/>
      <c r="K47" s="36"/>
      <c r="L47" s="36"/>
      <c r="M47" s="36"/>
      <c r="N47" s="36"/>
      <c r="O47" s="36"/>
      <c r="P47" s="36">
        <v>50</v>
      </c>
      <c r="Q47" s="36"/>
      <c r="R47" s="36">
        <v>58</v>
      </c>
      <c r="S47" s="36"/>
      <c r="T47" s="36"/>
      <c r="U47" s="36"/>
      <c r="V47" s="36"/>
      <c r="W47" s="36"/>
      <c r="X47" s="36"/>
      <c r="Y47" s="23">
        <f>SUM(O47:P47)</f>
        <v>50</v>
      </c>
      <c r="Z47" s="23" t="str">
        <f>IF(OR(AND(Y47&gt;0,Y47&lt;=30),AND(O47&gt;0,O47&lt;=5),AND(P47&gt;0,P47&lt;=5)),"Yes","No")</f>
        <v>No</v>
      </c>
    </row>
    <row r="48" spans="1:26" x14ac:dyDescent="0.25">
      <c r="A48" s="20">
        <v>43266</v>
      </c>
      <c r="B48" s="77">
        <v>43350</v>
      </c>
      <c r="C48" s="16" t="s">
        <v>1683</v>
      </c>
      <c r="D48" s="34" t="s">
        <v>302</v>
      </c>
      <c r="E48" s="34" t="s">
        <v>55</v>
      </c>
      <c r="F48" s="36"/>
      <c r="G48" s="36">
        <v>60.281376608099833</v>
      </c>
      <c r="H48" s="36"/>
      <c r="I48" s="36"/>
      <c r="J48" s="36"/>
      <c r="K48" s="36"/>
      <c r="L48" s="36"/>
      <c r="M48" s="36"/>
      <c r="N48" s="36"/>
      <c r="O48" s="36"/>
      <c r="P48" s="36">
        <v>50</v>
      </c>
      <c r="Q48" s="36"/>
      <c r="R48" s="36"/>
      <c r="S48" s="36"/>
      <c r="T48" s="36"/>
      <c r="U48" s="36"/>
      <c r="V48" s="36"/>
      <c r="W48" s="36"/>
      <c r="X48" s="36"/>
      <c r="Y48" s="93">
        <f>SUM(O48:P48)</f>
        <v>50</v>
      </c>
      <c r="Z48" s="93" t="str">
        <f>IF(OR(AND(Y48&gt;0,Y48&lt;=30),AND(O48&gt;0,O48&lt;=5),AND(P48&gt;0,P48&lt;=5)),"Yes","No")</f>
        <v>No</v>
      </c>
    </row>
    <row r="49" spans="1:26" x14ac:dyDescent="0.25">
      <c r="A49" s="20">
        <v>43256</v>
      </c>
      <c r="B49" s="77">
        <v>43328</v>
      </c>
      <c r="C49" s="16" t="s">
        <v>1725</v>
      </c>
      <c r="D49" s="34" t="s">
        <v>270</v>
      </c>
      <c r="E49" s="34" t="s">
        <v>32</v>
      </c>
      <c r="F49" s="36">
        <v>42.588041899876096</v>
      </c>
      <c r="G49" s="36"/>
      <c r="H49" s="36"/>
      <c r="I49" s="36"/>
      <c r="J49" s="36"/>
      <c r="K49" s="36"/>
      <c r="L49" s="36"/>
      <c r="M49" s="36"/>
      <c r="N49" s="36"/>
      <c r="O49" s="36">
        <v>48</v>
      </c>
      <c r="P49" s="36"/>
      <c r="Q49" s="36"/>
      <c r="R49" s="36"/>
      <c r="S49" s="36"/>
      <c r="T49" s="36"/>
      <c r="U49" s="36"/>
      <c r="V49" s="36"/>
      <c r="W49" s="36"/>
      <c r="X49" s="36">
        <v>36</v>
      </c>
      <c r="Y49" s="23">
        <f>SUM(O49:P49)</f>
        <v>48</v>
      </c>
      <c r="Z49" s="23" t="str">
        <f>IF(OR(AND(Y49&gt;0,Y49&lt;=30),AND(O49&gt;0,O49&lt;=5),AND(P49&gt;0,P49&lt;=5)),"Yes","No")</f>
        <v>No</v>
      </c>
    </row>
    <row r="50" spans="1:26" s="24" customFormat="1" x14ac:dyDescent="0.25">
      <c r="A50" s="20">
        <v>43152</v>
      </c>
      <c r="B50" s="77">
        <v>43539</v>
      </c>
      <c r="C50" s="16" t="s">
        <v>1747</v>
      </c>
      <c r="D50" s="34" t="s">
        <v>182</v>
      </c>
      <c r="E50" s="34" t="s">
        <v>183</v>
      </c>
      <c r="F50" s="36">
        <v>63.758861364640765</v>
      </c>
      <c r="G50" s="36"/>
      <c r="H50" s="36"/>
      <c r="I50" s="36"/>
      <c r="J50" s="36">
        <v>63.758861364640765</v>
      </c>
      <c r="K50" s="36"/>
      <c r="L50" s="36"/>
      <c r="M50" s="36"/>
      <c r="N50" s="36">
        <v>63.758861364640765</v>
      </c>
      <c r="O50" s="36">
        <v>46</v>
      </c>
      <c r="P50" s="36"/>
      <c r="Q50" s="36"/>
      <c r="R50" s="36"/>
      <c r="S50" s="36">
        <v>46</v>
      </c>
      <c r="T50" s="36"/>
      <c r="U50" s="36"/>
      <c r="V50" s="36"/>
      <c r="W50" s="36">
        <v>46</v>
      </c>
      <c r="X50" s="36">
        <v>12</v>
      </c>
      <c r="Y50" s="93">
        <f>SUM(O50:P50)</f>
        <v>46</v>
      </c>
      <c r="Z50" s="93" t="str">
        <f>IF(OR(AND(Y50&gt;0,Y50&lt;=30),AND(O50&gt;0,O50&lt;=5),AND(P50&gt;0,P50&lt;=5)),"Yes","No")</f>
        <v>No</v>
      </c>
    </row>
    <row r="51" spans="1:26" s="24" customFormat="1" x14ac:dyDescent="0.25">
      <c r="A51" s="20">
        <v>43102</v>
      </c>
      <c r="B51" s="77">
        <v>43280</v>
      </c>
      <c r="C51" s="16" t="s">
        <v>1682</v>
      </c>
      <c r="D51" s="34" t="s">
        <v>92</v>
      </c>
      <c r="E51" s="34" t="s">
        <v>93</v>
      </c>
      <c r="F51" s="36">
        <v>0</v>
      </c>
      <c r="G51" s="36"/>
      <c r="H51" s="36"/>
      <c r="I51" s="36"/>
      <c r="J51" s="36"/>
      <c r="K51" s="36"/>
      <c r="L51" s="36"/>
      <c r="M51" s="36"/>
      <c r="N51" s="36"/>
      <c r="O51" s="36">
        <v>43</v>
      </c>
      <c r="P51" s="36"/>
      <c r="Q51" s="36"/>
      <c r="R51" s="36"/>
      <c r="S51" s="36"/>
      <c r="T51" s="36"/>
      <c r="U51" s="36"/>
      <c r="V51" s="36"/>
      <c r="W51" s="36"/>
      <c r="X51" s="36">
        <v>31</v>
      </c>
      <c r="Y51" s="93">
        <f>SUM(O51:P51)</f>
        <v>43</v>
      </c>
      <c r="Z51" s="93" t="str">
        <f>IF(OR(AND(Y51&gt;0,Y51&lt;=30),AND(O51&gt;0,O51&lt;=5),AND(P51&gt;0,P51&lt;=5)),"Yes","No")</f>
        <v>No</v>
      </c>
    </row>
    <row r="52" spans="1:26" s="24" customFormat="1" x14ac:dyDescent="0.25">
      <c r="A52" s="20">
        <v>43186</v>
      </c>
      <c r="B52" s="77">
        <v>43368</v>
      </c>
      <c r="C52" s="16" t="s">
        <v>1594</v>
      </c>
      <c r="D52" s="34" t="s">
        <v>128</v>
      </c>
      <c r="E52" s="34" t="s">
        <v>83</v>
      </c>
      <c r="F52" s="36">
        <v>21.371909038053573</v>
      </c>
      <c r="G52" s="36"/>
      <c r="H52" s="36">
        <v>21.371909038053573</v>
      </c>
      <c r="I52" s="36"/>
      <c r="J52" s="36"/>
      <c r="K52" s="36"/>
      <c r="L52" s="36"/>
      <c r="M52" s="36"/>
      <c r="N52" s="36"/>
      <c r="O52" s="36">
        <v>40</v>
      </c>
      <c r="P52" s="36"/>
      <c r="Q52" s="36">
        <v>40</v>
      </c>
      <c r="R52" s="36"/>
      <c r="S52" s="36"/>
      <c r="T52" s="36"/>
      <c r="U52" s="36"/>
      <c r="V52" s="36"/>
      <c r="W52" s="36"/>
      <c r="X52" s="36">
        <v>24</v>
      </c>
      <c r="Y52" s="93">
        <f>SUM(O52:P52)</f>
        <v>40</v>
      </c>
      <c r="Z52" s="93" t="str">
        <f>IF(OR(AND(Y52&gt;0,Y52&lt;=30),AND(O52&gt;0,O52&lt;=5),AND(P52&gt;0,P52&lt;=5)),"Yes","No")</f>
        <v>No</v>
      </c>
    </row>
    <row r="53" spans="1:26" s="24" customFormat="1" x14ac:dyDescent="0.25">
      <c r="A53" s="20">
        <v>43328</v>
      </c>
      <c r="B53" s="77">
        <v>43553</v>
      </c>
      <c r="C53" s="16" t="s">
        <v>1577</v>
      </c>
      <c r="D53" s="34" t="s">
        <v>796</v>
      </c>
      <c r="E53" s="34" t="s">
        <v>1223</v>
      </c>
      <c r="F53" s="36"/>
      <c r="G53" s="36">
        <v>64.789058717028539</v>
      </c>
      <c r="H53" s="36">
        <v>64.789058717028539</v>
      </c>
      <c r="I53" s="36">
        <v>64.789058717028539</v>
      </c>
      <c r="J53" s="36">
        <v>64.789058717028539</v>
      </c>
      <c r="K53" s="36">
        <v>64.789058717028539</v>
      </c>
      <c r="L53" s="36">
        <v>64.789058717028539</v>
      </c>
      <c r="M53" s="36">
        <v>64.789058717028539</v>
      </c>
      <c r="N53" s="36">
        <v>64.789058717028539</v>
      </c>
      <c r="O53" s="36"/>
      <c r="P53" s="36">
        <v>40</v>
      </c>
      <c r="Q53" s="36">
        <v>40</v>
      </c>
      <c r="R53" s="36">
        <v>40</v>
      </c>
      <c r="S53" s="36">
        <v>40</v>
      </c>
      <c r="T53" s="36">
        <v>40</v>
      </c>
      <c r="U53" s="36">
        <v>40</v>
      </c>
      <c r="V53" s="36">
        <v>40</v>
      </c>
      <c r="W53" s="36">
        <v>40</v>
      </c>
      <c r="X53" s="36"/>
      <c r="Y53" s="93">
        <f>SUM(O53:P53)</f>
        <v>40</v>
      </c>
      <c r="Z53" s="93" t="str">
        <f>IF(OR(AND(Y53&gt;0,Y53&lt;=30),AND(O53&gt;0,O53&lt;=5),AND(P53&gt;0,P53&lt;=5)),"Yes","No")</f>
        <v>No</v>
      </c>
    </row>
    <row r="54" spans="1:26" s="24" customFormat="1" x14ac:dyDescent="0.25">
      <c r="A54" s="20">
        <v>43228</v>
      </c>
      <c r="B54" s="77">
        <v>43237</v>
      </c>
      <c r="C54" s="16" t="s">
        <v>1606</v>
      </c>
      <c r="D54" s="34" t="s">
        <v>53</v>
      </c>
      <c r="E54" s="34" t="s">
        <v>36</v>
      </c>
      <c r="F54" s="36">
        <v>23.819742386749574</v>
      </c>
      <c r="G54" s="36"/>
      <c r="H54" s="36"/>
      <c r="I54" s="36"/>
      <c r="J54" s="36"/>
      <c r="K54" s="36"/>
      <c r="L54" s="36"/>
      <c r="M54" s="36"/>
      <c r="N54" s="36"/>
      <c r="O54" s="36">
        <v>38</v>
      </c>
      <c r="P54" s="36"/>
      <c r="Q54" s="36"/>
      <c r="R54" s="36"/>
      <c r="S54" s="36"/>
      <c r="T54" s="36"/>
      <c r="U54" s="36"/>
      <c r="V54" s="36"/>
      <c r="W54" s="36"/>
      <c r="X54" s="36">
        <v>43</v>
      </c>
      <c r="Y54" s="23">
        <f>SUM(O54:P54)</f>
        <v>38</v>
      </c>
      <c r="Z54" s="23" t="str">
        <f>IF(OR(AND(Y54&gt;0,Y54&lt;=30),AND(O54&gt;0,O54&lt;=5),AND(P54&gt;0,P54&lt;=5)),"Yes","No")</f>
        <v>No</v>
      </c>
    </row>
    <row r="55" spans="1:26" s="24" customFormat="1" x14ac:dyDescent="0.25">
      <c r="A55" s="20">
        <v>42942</v>
      </c>
      <c r="B55" s="77">
        <v>43363</v>
      </c>
      <c r="C55" s="16" t="s">
        <v>1752</v>
      </c>
      <c r="D55" s="34" t="s">
        <v>125</v>
      </c>
      <c r="E55" s="34" t="s">
        <v>51</v>
      </c>
      <c r="F55" s="36">
        <v>31.419108441927357</v>
      </c>
      <c r="G55" s="36"/>
      <c r="H55" s="36"/>
      <c r="I55" s="36"/>
      <c r="J55" s="36"/>
      <c r="K55" s="36"/>
      <c r="L55" s="36"/>
      <c r="M55" s="36"/>
      <c r="N55" s="36"/>
      <c r="O55" s="36">
        <v>30</v>
      </c>
      <c r="P55" s="36"/>
      <c r="Q55" s="36"/>
      <c r="R55" s="36"/>
      <c r="S55" s="36"/>
      <c r="T55" s="36"/>
      <c r="U55" s="36"/>
      <c r="V55" s="36"/>
      <c r="W55" s="36"/>
      <c r="X55" s="36">
        <v>8</v>
      </c>
      <c r="Y55" s="79">
        <f>SUM(O55:P55)</f>
        <v>30</v>
      </c>
      <c r="Z55" s="79" t="str">
        <f>IF(OR(AND(Y55&gt;0,Y55&lt;=30),AND(O55&gt;0,O55&lt;=5),AND(P55&gt;0,P55&lt;=5)),"Yes","No")</f>
        <v>Yes</v>
      </c>
    </row>
    <row r="56" spans="1:26" s="24" customFormat="1" x14ac:dyDescent="0.25">
      <c r="A56" s="20">
        <v>43284</v>
      </c>
      <c r="B56" s="77">
        <v>43385</v>
      </c>
      <c r="C56" s="16" t="s">
        <v>1663</v>
      </c>
      <c r="D56" s="34" t="s">
        <v>382</v>
      </c>
      <c r="E56" s="34" t="s">
        <v>383</v>
      </c>
      <c r="F56" s="36">
        <v>29.910936642260562</v>
      </c>
      <c r="G56" s="36"/>
      <c r="H56" s="36"/>
      <c r="I56" s="36"/>
      <c r="J56" s="36"/>
      <c r="K56" s="36"/>
      <c r="L56" s="36"/>
      <c r="M56" s="36"/>
      <c r="N56" s="36"/>
      <c r="O56" s="36">
        <v>27</v>
      </c>
      <c r="P56" s="36"/>
      <c r="Q56" s="36"/>
      <c r="R56" s="36"/>
      <c r="S56" s="36"/>
      <c r="T56" s="36"/>
      <c r="U56" s="36"/>
      <c r="V56" s="36"/>
      <c r="W56" s="36"/>
      <c r="X56" s="36">
        <v>9</v>
      </c>
      <c r="Y56" s="93">
        <f>SUM(O56:P56)</f>
        <v>27</v>
      </c>
      <c r="Z56" s="93" t="str">
        <f>IF(OR(AND(Y56&gt;0,Y56&lt;=30),AND(O56&gt;0,O56&lt;=5),AND(P56&gt;0,P56&lt;=5)),"Yes","No")</f>
        <v>Yes</v>
      </c>
    </row>
    <row r="57" spans="1:26" s="24" customFormat="1" x14ac:dyDescent="0.25">
      <c r="A57" s="20">
        <v>43200</v>
      </c>
      <c r="B57" s="77">
        <v>43410</v>
      </c>
      <c r="C57" s="16" t="s">
        <v>1614</v>
      </c>
      <c r="D57" s="34" t="s">
        <v>153</v>
      </c>
      <c r="E57" s="34" t="s">
        <v>45</v>
      </c>
      <c r="F57" s="36">
        <v>17.54984228420718</v>
      </c>
      <c r="G57" s="36"/>
      <c r="H57" s="36"/>
      <c r="I57" s="36"/>
      <c r="J57" s="36"/>
      <c r="K57" s="36"/>
      <c r="L57" s="36"/>
      <c r="M57" s="36"/>
      <c r="N57" s="36">
        <v>17.54984228420718</v>
      </c>
      <c r="O57" s="36">
        <v>25</v>
      </c>
      <c r="P57" s="36"/>
      <c r="Q57" s="36"/>
      <c r="R57" s="36"/>
      <c r="S57" s="36"/>
      <c r="T57" s="36"/>
      <c r="U57" s="36"/>
      <c r="V57" s="36"/>
      <c r="W57" s="36">
        <v>25</v>
      </c>
      <c r="X57" s="36">
        <v>18</v>
      </c>
      <c r="Y57" s="23">
        <f>SUM(O57:P57)</f>
        <v>25</v>
      </c>
      <c r="Z57" s="23" t="str">
        <f>IF(OR(AND(Y57&gt;0,Y57&lt;=30),AND(O57&gt;0,O57&lt;=5),AND(P57&gt;0,P57&lt;=5)),"Yes","No")</f>
        <v>Yes</v>
      </c>
    </row>
    <row r="58" spans="1:26" s="24" customFormat="1" x14ac:dyDescent="0.25">
      <c r="A58" s="20">
        <v>43258</v>
      </c>
      <c r="B58" s="77">
        <v>43350</v>
      </c>
      <c r="C58" s="16" t="s">
        <v>1675</v>
      </c>
      <c r="D58" s="34" t="s">
        <v>277</v>
      </c>
      <c r="E58" s="34" t="s">
        <v>39</v>
      </c>
      <c r="F58" s="36">
        <v>28.300400240806418</v>
      </c>
      <c r="G58" s="36"/>
      <c r="H58" s="36"/>
      <c r="I58" s="36"/>
      <c r="J58" s="36"/>
      <c r="K58" s="36"/>
      <c r="L58" s="36"/>
      <c r="M58" s="36"/>
      <c r="N58" s="36"/>
      <c r="O58" s="36">
        <v>25</v>
      </c>
      <c r="P58" s="36"/>
      <c r="Q58" s="36"/>
      <c r="R58" s="36"/>
      <c r="S58" s="36"/>
      <c r="T58" s="36"/>
      <c r="U58" s="36"/>
      <c r="V58" s="36"/>
      <c r="W58" s="36"/>
      <c r="X58" s="36">
        <v>10</v>
      </c>
      <c r="Y58" s="79">
        <f>SUM(O58:P58)</f>
        <v>25</v>
      </c>
      <c r="Z58" s="79" t="str">
        <f>IF(OR(AND(Y58&gt;0,Y58&lt;=30),AND(O58&gt;0,O58&lt;=5),AND(P58&gt;0,P58&lt;=5)),"Yes","No")</f>
        <v>Yes</v>
      </c>
    </row>
    <row r="59" spans="1:26" s="24" customFormat="1" x14ac:dyDescent="0.25">
      <c r="A59" s="20">
        <v>43054</v>
      </c>
      <c r="B59" s="77">
        <v>43357</v>
      </c>
      <c r="C59" s="16" t="s">
        <v>1702</v>
      </c>
      <c r="D59" s="34" t="s">
        <v>120</v>
      </c>
      <c r="E59" s="34" t="s">
        <v>51</v>
      </c>
      <c r="F59" s="36">
        <v>23.010470592708156</v>
      </c>
      <c r="G59" s="36"/>
      <c r="H59" s="36">
        <v>28.763088240885196</v>
      </c>
      <c r="I59" s="36"/>
      <c r="J59" s="36"/>
      <c r="K59" s="36"/>
      <c r="L59" s="36">
        <v>28.763088240885196</v>
      </c>
      <c r="M59" s="36"/>
      <c r="N59" s="36"/>
      <c r="O59" s="36">
        <v>24</v>
      </c>
      <c r="P59" s="36"/>
      <c r="Q59" s="36">
        <v>30</v>
      </c>
      <c r="R59" s="36"/>
      <c r="S59" s="36"/>
      <c r="T59" s="36"/>
      <c r="U59" s="36">
        <v>30</v>
      </c>
      <c r="V59" s="36"/>
      <c r="W59" s="36"/>
      <c r="X59" s="36">
        <v>9</v>
      </c>
      <c r="Y59" s="93">
        <f>SUM(O59:P59)</f>
        <v>24</v>
      </c>
      <c r="Z59" s="93" t="str">
        <f>IF(OR(AND(Y59&gt;0,Y59&lt;=30),AND(O59&gt;0,O59&lt;=5),AND(P59&gt;0,P59&lt;=5)),"Yes","No")</f>
        <v>Yes</v>
      </c>
    </row>
    <row r="60" spans="1:26" s="24" customFormat="1" x14ac:dyDescent="0.25">
      <c r="A60" s="20">
        <v>43243</v>
      </c>
      <c r="B60" s="77">
        <v>43327</v>
      </c>
      <c r="C60" s="16" t="s">
        <v>1607</v>
      </c>
      <c r="D60" s="34" t="s">
        <v>255</v>
      </c>
      <c r="E60" s="34" t="s">
        <v>256</v>
      </c>
      <c r="F60" s="36">
        <v>16.858767483696209</v>
      </c>
      <c r="G60" s="36"/>
      <c r="H60" s="36"/>
      <c r="I60" s="36"/>
      <c r="J60" s="36"/>
      <c r="K60" s="36"/>
      <c r="L60" s="36"/>
      <c r="M60" s="36"/>
      <c r="N60" s="36"/>
      <c r="O60" s="36">
        <v>24</v>
      </c>
      <c r="P60" s="36"/>
      <c r="Q60" s="36"/>
      <c r="R60" s="36"/>
      <c r="S60" s="36"/>
      <c r="T60" s="36"/>
      <c r="U60" s="36"/>
      <c r="V60" s="36"/>
      <c r="W60" s="36"/>
      <c r="X60" s="36">
        <v>32</v>
      </c>
      <c r="Y60" s="23">
        <f>SUM(O60:P60)</f>
        <v>24</v>
      </c>
      <c r="Z60" s="23" t="str">
        <f>IF(OR(AND(Y60&gt;0,Y60&lt;=30),AND(O60&gt;0,O60&lt;=5),AND(P60&gt;0,P60&lt;=5)),"Yes","No")</f>
        <v>Yes</v>
      </c>
    </row>
    <row r="61" spans="1:26" s="24" customFormat="1" x14ac:dyDescent="0.25">
      <c r="A61" s="20">
        <v>43220</v>
      </c>
      <c r="B61" s="77">
        <v>43354</v>
      </c>
      <c r="C61" s="16" t="s">
        <v>1623</v>
      </c>
      <c r="D61" s="34" t="s">
        <v>118</v>
      </c>
      <c r="E61" s="34" t="s">
        <v>119</v>
      </c>
      <c r="F61" s="36">
        <v>15.453870193388193</v>
      </c>
      <c r="G61" s="36"/>
      <c r="H61" s="36"/>
      <c r="I61" s="36"/>
      <c r="J61" s="36"/>
      <c r="K61" s="36"/>
      <c r="L61" s="36"/>
      <c r="M61" s="36"/>
      <c r="N61" s="36"/>
      <c r="O61" s="36">
        <v>22</v>
      </c>
      <c r="P61" s="36"/>
      <c r="Q61" s="36"/>
      <c r="R61" s="36"/>
      <c r="S61" s="36"/>
      <c r="T61" s="36"/>
      <c r="U61" s="36"/>
      <c r="V61" s="36"/>
      <c r="W61" s="36"/>
      <c r="X61" s="36">
        <v>35</v>
      </c>
      <c r="Y61" s="23">
        <f>SUM(O61:P61)</f>
        <v>22</v>
      </c>
      <c r="Z61" s="23" t="str">
        <f>IF(OR(AND(Y61&gt;0,Y61&lt;=30),AND(O61&gt;0,O61&lt;=5),AND(P61&gt;0,P61&lt;=5)),"Yes","No")</f>
        <v>Yes</v>
      </c>
    </row>
    <row r="62" spans="1:26" s="24" customFormat="1" x14ac:dyDescent="0.25">
      <c r="A62" s="20">
        <v>43271</v>
      </c>
      <c r="B62" s="77">
        <v>43350</v>
      </c>
      <c r="C62" s="16" t="s">
        <v>1583</v>
      </c>
      <c r="D62" s="34" t="s">
        <v>322</v>
      </c>
      <c r="E62" s="34" t="s">
        <v>65</v>
      </c>
      <c r="F62" s="36">
        <v>14.246786809111885</v>
      </c>
      <c r="G62" s="36"/>
      <c r="H62" s="36"/>
      <c r="I62" s="36"/>
      <c r="J62" s="36"/>
      <c r="K62" s="36"/>
      <c r="L62" s="36"/>
      <c r="M62" s="36"/>
      <c r="N62" s="36"/>
      <c r="O62" s="36">
        <v>22</v>
      </c>
      <c r="P62" s="36"/>
      <c r="Q62" s="36"/>
      <c r="R62" s="36"/>
      <c r="S62" s="36"/>
      <c r="T62" s="36"/>
      <c r="U62" s="36"/>
      <c r="V62" s="36"/>
      <c r="W62" s="36"/>
      <c r="X62" s="36">
        <v>9</v>
      </c>
      <c r="Y62" s="23">
        <f>SUM(O62:P62)</f>
        <v>22</v>
      </c>
      <c r="Z62" s="23" t="str">
        <f>IF(OR(AND(Y62&gt;0,Y62&lt;=30),AND(O62&gt;0,O62&lt;=5),AND(P62&gt;0,P62&lt;=5)),"Yes","No")</f>
        <v>Yes</v>
      </c>
    </row>
    <row r="63" spans="1:26" s="24" customFormat="1" x14ac:dyDescent="0.25">
      <c r="A63" s="20">
        <v>43304</v>
      </c>
      <c r="B63" s="77">
        <v>43427</v>
      </c>
      <c r="C63" s="16" t="s">
        <v>1609</v>
      </c>
      <c r="D63" s="34" t="s">
        <v>463</v>
      </c>
      <c r="E63" s="34" t="s">
        <v>45</v>
      </c>
      <c r="F63" s="36">
        <v>13.515767066214565</v>
      </c>
      <c r="G63" s="36"/>
      <c r="H63" s="36"/>
      <c r="I63" s="36">
        <v>13.515767066214565</v>
      </c>
      <c r="J63" s="36"/>
      <c r="K63" s="36"/>
      <c r="L63" s="36">
        <v>27.03153413242913</v>
      </c>
      <c r="M63" s="36"/>
      <c r="N63" s="36"/>
      <c r="O63" s="36">
        <v>20</v>
      </c>
      <c r="P63" s="36"/>
      <c r="Q63" s="36"/>
      <c r="R63" s="36">
        <v>20</v>
      </c>
      <c r="S63" s="36"/>
      <c r="T63" s="36"/>
      <c r="U63" s="36">
        <v>40</v>
      </c>
      <c r="V63" s="36"/>
      <c r="W63" s="36"/>
      <c r="X63" s="36">
        <v>17</v>
      </c>
      <c r="Y63" s="93">
        <f>SUM(O63:P63)</f>
        <v>20</v>
      </c>
      <c r="Z63" s="93" t="str">
        <f>IF(OR(AND(Y63&gt;0,Y63&lt;=30),AND(O63&gt;0,O63&lt;=5),AND(P63&gt;0,P63&lt;=5)),"Yes","No")</f>
        <v>Yes</v>
      </c>
    </row>
    <row r="64" spans="1:26" x14ac:dyDescent="0.25">
      <c r="A64" s="20">
        <v>43124</v>
      </c>
      <c r="B64" s="77">
        <v>43496</v>
      </c>
      <c r="C64" s="16" t="s">
        <v>1658</v>
      </c>
      <c r="D64" s="34" t="s">
        <v>44</v>
      </c>
      <c r="E64" s="34" t="s">
        <v>42</v>
      </c>
      <c r="F64" s="36">
        <v>0</v>
      </c>
      <c r="G64" s="36"/>
      <c r="H64" s="36"/>
      <c r="I64" s="36"/>
      <c r="J64" s="36"/>
      <c r="K64" s="36"/>
      <c r="L64" s="36"/>
      <c r="M64" s="36"/>
      <c r="N64" s="36"/>
      <c r="O64" s="36">
        <v>18</v>
      </c>
      <c r="P64" s="36"/>
      <c r="Q64" s="36"/>
      <c r="R64" s="36"/>
      <c r="S64" s="36"/>
      <c r="T64" s="36"/>
      <c r="U64" s="36"/>
      <c r="V64" s="36"/>
      <c r="W64" s="36"/>
      <c r="X64" s="36">
        <v>28</v>
      </c>
      <c r="Y64" s="23">
        <f>SUM(O64:P64)</f>
        <v>18</v>
      </c>
      <c r="Z64" s="23" t="str">
        <f>IF(OR(AND(Y64&gt;0,Y64&lt;=30),AND(O64&gt;0,O64&lt;=5),AND(P64&gt;0,P64&lt;=5)),"Yes","No")</f>
        <v>Yes</v>
      </c>
    </row>
    <row r="65" spans="1:26" s="24" customFormat="1" x14ac:dyDescent="0.25">
      <c r="A65" s="20">
        <v>43348</v>
      </c>
      <c r="B65" s="77">
        <v>43355</v>
      </c>
      <c r="C65" s="16" t="s">
        <v>1576</v>
      </c>
      <c r="D65" s="34" t="s">
        <v>1225</v>
      </c>
      <c r="E65" s="34" t="s">
        <v>14</v>
      </c>
      <c r="F65" s="36"/>
      <c r="G65" s="36">
        <v>21.580095890399733</v>
      </c>
      <c r="H65" s="36"/>
      <c r="I65" s="36"/>
      <c r="J65" s="36"/>
      <c r="K65" s="36"/>
      <c r="L65" s="36"/>
      <c r="M65" s="36"/>
      <c r="N65" s="36"/>
      <c r="O65" s="36"/>
      <c r="P65" s="36">
        <v>18</v>
      </c>
      <c r="Q65" s="36"/>
      <c r="R65" s="36"/>
      <c r="S65" s="36"/>
      <c r="T65" s="36"/>
      <c r="U65" s="36"/>
      <c r="V65" s="36"/>
      <c r="W65" s="36"/>
      <c r="X65" s="36"/>
      <c r="Y65" s="23">
        <f>SUM(O65:P65)</f>
        <v>18</v>
      </c>
      <c r="Z65" s="23" t="str">
        <f>IF(OR(AND(Y65&gt;0,Y65&lt;=30),AND(O65&gt;0,O65&lt;=5),AND(P65&gt;0,P65&lt;=5)),"Yes","No")</f>
        <v>Yes</v>
      </c>
    </row>
    <row r="66" spans="1:26" s="24" customFormat="1" x14ac:dyDescent="0.25">
      <c r="A66" s="20">
        <v>43348</v>
      </c>
      <c r="B66" s="77">
        <v>43355</v>
      </c>
      <c r="C66" s="16" t="s">
        <v>1578</v>
      </c>
      <c r="D66" s="34" t="s">
        <v>1225</v>
      </c>
      <c r="E66" s="34" t="s">
        <v>14</v>
      </c>
      <c r="F66" s="36"/>
      <c r="G66" s="36">
        <v>33.534643545532369</v>
      </c>
      <c r="H66" s="36"/>
      <c r="I66" s="36"/>
      <c r="J66" s="36"/>
      <c r="K66" s="36"/>
      <c r="L66" s="36"/>
      <c r="M66" s="36"/>
      <c r="N66" s="36"/>
      <c r="O66" s="36"/>
      <c r="P66" s="36">
        <v>18</v>
      </c>
      <c r="Q66" s="36"/>
      <c r="R66" s="36"/>
      <c r="S66" s="36"/>
      <c r="T66" s="36"/>
      <c r="U66" s="36"/>
      <c r="V66" s="36"/>
      <c r="W66" s="36"/>
      <c r="X66" s="36"/>
      <c r="Y66" s="93">
        <f>SUM(O66:P66)</f>
        <v>18</v>
      </c>
      <c r="Z66" s="93" t="str">
        <f>IF(OR(AND(Y66&gt;0,Y66&lt;=30),AND(O66&gt;0,O66&lt;=5),AND(P66&gt;0,P66&lt;=5)),"Yes","No")</f>
        <v>Yes</v>
      </c>
    </row>
    <row r="67" spans="1:26" x14ac:dyDescent="0.25">
      <c r="A67" s="20">
        <v>43286</v>
      </c>
      <c r="B67" s="77">
        <v>43336</v>
      </c>
      <c r="C67" s="16" t="s">
        <v>1601</v>
      </c>
      <c r="D67" s="34" t="s">
        <v>389</v>
      </c>
      <c r="E67" s="34" t="s">
        <v>304</v>
      </c>
      <c r="F67" s="36">
        <v>11.919971167417804</v>
      </c>
      <c r="G67" s="36"/>
      <c r="H67" s="36"/>
      <c r="I67" s="36"/>
      <c r="J67" s="36"/>
      <c r="K67" s="36"/>
      <c r="L67" s="36"/>
      <c r="M67" s="36"/>
      <c r="N67" s="36"/>
      <c r="O67" s="36">
        <v>17</v>
      </c>
      <c r="P67" s="36"/>
      <c r="Q67" s="36"/>
      <c r="R67" s="36"/>
      <c r="S67" s="36"/>
      <c r="T67" s="36"/>
      <c r="U67" s="36"/>
      <c r="V67" s="36"/>
      <c r="W67" s="36"/>
      <c r="X67" s="36">
        <v>21</v>
      </c>
      <c r="Y67" s="23">
        <f>SUM(O67:P67)</f>
        <v>17</v>
      </c>
      <c r="Z67" s="23" t="str">
        <f>IF(OR(AND(Y67&gt;0,Y67&lt;=30),AND(O67&gt;0,O67&lt;=5),AND(P67&gt;0,P67&lt;=5)),"Yes","No")</f>
        <v>Yes</v>
      </c>
    </row>
    <row r="68" spans="1:26" s="24" customFormat="1" x14ac:dyDescent="0.25">
      <c r="A68" s="20">
        <v>43124</v>
      </c>
      <c r="B68" s="77">
        <v>43496</v>
      </c>
      <c r="C68" s="16" t="s">
        <v>1659</v>
      </c>
      <c r="D68" s="34" t="s">
        <v>44</v>
      </c>
      <c r="E68" s="34" t="s">
        <v>42</v>
      </c>
      <c r="F68" s="36">
        <v>0</v>
      </c>
      <c r="G68" s="36"/>
      <c r="H68" s="36"/>
      <c r="I68" s="36"/>
      <c r="J68" s="36"/>
      <c r="K68" s="36"/>
      <c r="L68" s="36"/>
      <c r="M68" s="36"/>
      <c r="N68" s="36"/>
      <c r="O68" s="36">
        <v>15</v>
      </c>
      <c r="P68" s="36"/>
      <c r="Q68" s="36"/>
      <c r="R68" s="36"/>
      <c r="S68" s="36"/>
      <c r="T68" s="36"/>
      <c r="U68" s="36"/>
      <c r="V68" s="36"/>
      <c r="W68" s="36"/>
      <c r="X68" s="36">
        <v>28</v>
      </c>
      <c r="Y68" s="23">
        <f>SUM(O68:P68)</f>
        <v>15</v>
      </c>
      <c r="Z68" s="23" t="str">
        <f>IF(OR(AND(Y68&gt;0,Y68&lt;=30),AND(O68&gt;0,O68&lt;=5),AND(P68&gt;0,P68&lt;=5)),"Yes","No")</f>
        <v>Yes</v>
      </c>
    </row>
    <row r="69" spans="1:26" s="24" customFormat="1" x14ac:dyDescent="0.25">
      <c r="A69" s="20">
        <v>43181</v>
      </c>
      <c r="B69" s="77">
        <v>43420</v>
      </c>
      <c r="C69" s="16" t="s">
        <v>1696</v>
      </c>
      <c r="D69" s="34" t="s">
        <v>156</v>
      </c>
      <c r="E69" s="34" t="s">
        <v>51</v>
      </c>
      <c r="F69" s="36">
        <v>10.79878305788572</v>
      </c>
      <c r="G69" s="36"/>
      <c r="H69" s="36"/>
      <c r="I69" s="36"/>
      <c r="J69" s="36">
        <v>10.79878305788572</v>
      </c>
      <c r="K69" s="36"/>
      <c r="L69" s="36"/>
      <c r="M69" s="36"/>
      <c r="N69" s="36">
        <v>10.79878305788572</v>
      </c>
      <c r="O69" s="36">
        <v>12</v>
      </c>
      <c r="P69" s="36"/>
      <c r="Q69" s="36"/>
      <c r="R69" s="36"/>
      <c r="S69" s="36">
        <v>12</v>
      </c>
      <c r="T69" s="36"/>
      <c r="U69" s="36"/>
      <c r="V69" s="36"/>
      <c r="W69" s="36">
        <v>12</v>
      </c>
      <c r="X69" s="36">
        <v>8</v>
      </c>
      <c r="Y69" s="79">
        <f>SUM(O69:P69)</f>
        <v>12</v>
      </c>
      <c r="Z69" s="79" t="str">
        <f>IF(OR(AND(Y69&gt;0,Y69&lt;=30),AND(O69&gt;0,O69&lt;=5),AND(P69&gt;0,P69&lt;=5)),"Yes","No")</f>
        <v>Yes</v>
      </c>
    </row>
    <row r="70" spans="1:26" s="24" customFormat="1" x14ac:dyDescent="0.25">
      <c r="A70" s="20">
        <v>43220</v>
      </c>
      <c r="B70" s="77">
        <v>43612</v>
      </c>
      <c r="C70" s="16" t="s">
        <v>1746</v>
      </c>
      <c r="D70" s="34" t="s">
        <v>191</v>
      </c>
      <c r="E70" s="34" t="s">
        <v>192</v>
      </c>
      <c r="F70" s="36">
        <v>13.288290173353811</v>
      </c>
      <c r="G70" s="36"/>
      <c r="H70" s="36"/>
      <c r="I70" s="36"/>
      <c r="J70" s="36"/>
      <c r="K70" s="36"/>
      <c r="L70" s="36"/>
      <c r="M70" s="36"/>
      <c r="N70" s="36">
        <v>13.288290173353811</v>
      </c>
      <c r="O70" s="36">
        <v>12</v>
      </c>
      <c r="P70" s="36"/>
      <c r="Q70" s="36"/>
      <c r="R70" s="36"/>
      <c r="S70" s="36"/>
      <c r="T70" s="36"/>
      <c r="U70" s="36"/>
      <c r="V70" s="36"/>
      <c r="W70" s="36">
        <v>12</v>
      </c>
      <c r="X70" s="36">
        <v>11</v>
      </c>
      <c r="Y70" s="23">
        <f>SUM(O70:P70)</f>
        <v>12</v>
      </c>
      <c r="Z70" s="23" t="str">
        <f>IF(OR(AND(Y70&gt;0,Y70&lt;=30),AND(O70&gt;0,O70&lt;=5),AND(P70&gt;0,P70&lt;=5)),"Yes","No")</f>
        <v>Yes</v>
      </c>
    </row>
    <row r="71" spans="1:26" s="24" customFormat="1" x14ac:dyDescent="0.25">
      <c r="A71" s="20">
        <v>43278</v>
      </c>
      <c r="B71" s="77">
        <v>43342</v>
      </c>
      <c r="C71" s="16" t="s">
        <v>1621</v>
      </c>
      <c r="D71" s="34" t="s">
        <v>336</v>
      </c>
      <c r="E71" s="34" t="s">
        <v>337</v>
      </c>
      <c r="F71" s="36">
        <v>9.1587656511168269</v>
      </c>
      <c r="G71" s="36"/>
      <c r="H71" s="36"/>
      <c r="I71" s="36"/>
      <c r="J71" s="36"/>
      <c r="K71" s="36"/>
      <c r="L71" s="36"/>
      <c r="M71" s="36"/>
      <c r="N71" s="36"/>
      <c r="O71" s="36">
        <v>12</v>
      </c>
      <c r="P71" s="36"/>
      <c r="Q71" s="36"/>
      <c r="R71" s="36"/>
      <c r="S71" s="36"/>
      <c r="T71" s="36"/>
      <c r="U71" s="36"/>
      <c r="V71" s="36"/>
      <c r="W71" s="36"/>
      <c r="X71" s="36">
        <v>15</v>
      </c>
      <c r="Y71" s="23">
        <f>SUM(O71:P71)</f>
        <v>12</v>
      </c>
      <c r="Z71" s="23" t="str">
        <f>IF(OR(AND(Y71&gt;0,Y71&lt;=30),AND(O71&gt;0,O71&lt;=5),AND(P71&gt;0,P71&lt;=5)),"Yes","No")</f>
        <v>Yes</v>
      </c>
    </row>
    <row r="72" spans="1:26" s="24" customFormat="1" x14ac:dyDescent="0.25">
      <c r="A72" s="20">
        <v>43287</v>
      </c>
      <c r="B72" s="77">
        <v>43336</v>
      </c>
      <c r="C72" s="16" t="s">
        <v>1728</v>
      </c>
      <c r="D72" s="34" t="s">
        <v>391</v>
      </c>
      <c r="E72" s="34" t="s">
        <v>249</v>
      </c>
      <c r="F72" s="36">
        <v>16.865318818210596</v>
      </c>
      <c r="G72" s="36"/>
      <c r="H72" s="36"/>
      <c r="I72" s="36"/>
      <c r="J72" s="36"/>
      <c r="K72" s="36"/>
      <c r="L72" s="36"/>
      <c r="M72" s="36"/>
      <c r="N72" s="36"/>
      <c r="O72" s="36">
        <v>12</v>
      </c>
      <c r="P72" s="36"/>
      <c r="Q72" s="36"/>
      <c r="R72" s="36"/>
      <c r="S72" s="36"/>
      <c r="T72" s="36"/>
      <c r="U72" s="36"/>
      <c r="V72" s="36"/>
      <c r="W72" s="36"/>
      <c r="X72" s="36">
        <v>21</v>
      </c>
      <c r="Y72" s="23">
        <f>SUM(O72:P72)</f>
        <v>12</v>
      </c>
      <c r="Z72" s="23" t="str">
        <f>IF(OR(AND(Y72&gt;0,Y72&lt;=30),AND(O72&gt;0,O72&lt;=5),AND(P72&gt;0,P72&lt;=5)),"Yes","No")</f>
        <v>Yes</v>
      </c>
    </row>
    <row r="73" spans="1:26" s="24" customFormat="1" x14ac:dyDescent="0.25">
      <c r="A73" s="20">
        <v>43301</v>
      </c>
      <c r="B73" s="77">
        <v>43340</v>
      </c>
      <c r="C73" s="16" t="s">
        <v>1619</v>
      </c>
      <c r="D73" s="34" t="s">
        <v>445</v>
      </c>
      <c r="E73" s="34" t="s">
        <v>446</v>
      </c>
      <c r="F73" s="36">
        <v>10.10434159936041</v>
      </c>
      <c r="G73" s="36"/>
      <c r="H73" s="36"/>
      <c r="I73" s="36"/>
      <c r="J73" s="36"/>
      <c r="K73" s="36"/>
      <c r="L73" s="36"/>
      <c r="M73" s="36"/>
      <c r="N73" s="36"/>
      <c r="O73" s="36">
        <v>12</v>
      </c>
      <c r="P73" s="36"/>
      <c r="Q73" s="36"/>
      <c r="R73" s="36"/>
      <c r="S73" s="36"/>
      <c r="T73" s="36"/>
      <c r="U73" s="36"/>
      <c r="V73" s="36"/>
      <c r="W73" s="36"/>
      <c r="X73" s="36">
        <v>17</v>
      </c>
      <c r="Y73" s="93">
        <f>SUM(O73:P73)</f>
        <v>12</v>
      </c>
      <c r="Z73" s="93" t="str">
        <f>IF(OR(AND(Y73&gt;0,Y73&lt;=30),AND(O73&gt;0,O73&lt;=5),AND(P73&gt;0,P73&lt;=5)),"Yes","No")</f>
        <v>Yes</v>
      </c>
    </row>
    <row r="74" spans="1:26" s="24" customFormat="1" x14ac:dyDescent="0.25">
      <c r="A74" s="20">
        <v>43325</v>
      </c>
      <c r="B74" s="77">
        <v>43353</v>
      </c>
      <c r="C74" s="16" t="s">
        <v>1682</v>
      </c>
      <c r="D74" s="34" t="s">
        <v>760</v>
      </c>
      <c r="E74" s="34" t="s">
        <v>93</v>
      </c>
      <c r="F74" s="36"/>
      <c r="G74" s="36">
        <v>12.746713186830927</v>
      </c>
      <c r="H74" s="36"/>
      <c r="I74" s="36"/>
      <c r="J74" s="36"/>
      <c r="K74" s="36"/>
      <c r="L74" s="36"/>
      <c r="M74" s="36"/>
      <c r="N74" s="36"/>
      <c r="O74" s="36"/>
      <c r="P74" s="36">
        <v>12</v>
      </c>
      <c r="Q74" s="36"/>
      <c r="R74" s="36"/>
      <c r="S74" s="36"/>
      <c r="T74" s="36"/>
      <c r="U74" s="36"/>
      <c r="V74" s="36"/>
      <c r="W74" s="36"/>
      <c r="X74" s="36"/>
      <c r="Y74" s="23">
        <f>SUM(O74:P74)</f>
        <v>12</v>
      </c>
      <c r="Z74" s="23" t="str">
        <f>IF(OR(AND(Y74&gt;0,Y74&lt;=30),AND(O74&gt;0,O74&lt;=5),AND(P74&gt;0,P74&lt;=5)),"Yes","No")</f>
        <v>Yes</v>
      </c>
    </row>
    <row r="75" spans="1:26" s="24" customFormat="1" x14ac:dyDescent="0.25">
      <c r="A75" s="20">
        <v>43300</v>
      </c>
      <c r="B75" s="77">
        <v>43356</v>
      </c>
      <c r="C75" s="16" t="s">
        <v>1731</v>
      </c>
      <c r="D75" s="34" t="s">
        <v>450</v>
      </c>
      <c r="E75" s="34" t="s">
        <v>451</v>
      </c>
      <c r="F75" s="36">
        <v>17.734917484238689</v>
      </c>
      <c r="G75" s="36"/>
      <c r="H75" s="36"/>
      <c r="I75" s="36"/>
      <c r="J75" s="36"/>
      <c r="K75" s="36"/>
      <c r="L75" s="36"/>
      <c r="M75" s="36"/>
      <c r="N75" s="36"/>
      <c r="O75" s="36">
        <v>11</v>
      </c>
      <c r="P75" s="36"/>
      <c r="Q75" s="36"/>
      <c r="R75" s="36"/>
      <c r="S75" s="36"/>
      <c r="T75" s="36"/>
      <c r="U75" s="36"/>
      <c r="V75" s="36"/>
      <c r="W75" s="36"/>
      <c r="X75" s="36">
        <v>7</v>
      </c>
      <c r="Y75" s="79">
        <f>SUM(O75:P75)</f>
        <v>11</v>
      </c>
      <c r="Z75" s="79" t="str">
        <f>IF(OR(AND(Y75&gt;0,Y75&lt;=30),AND(O75&gt;0,O75&lt;=5),AND(P75&gt;0,P75&lt;=5)),"Yes","No")</f>
        <v>Yes</v>
      </c>
    </row>
    <row r="76" spans="1:26" s="24" customFormat="1" x14ac:dyDescent="0.25">
      <c r="A76" s="20">
        <v>43221</v>
      </c>
      <c r="B76" s="77">
        <v>43404</v>
      </c>
      <c r="C76" s="16" t="s">
        <v>1763</v>
      </c>
      <c r="D76" s="34" t="s">
        <v>151</v>
      </c>
      <c r="E76" s="34" t="s">
        <v>18</v>
      </c>
      <c r="F76" s="36">
        <v>9.7505695355833648</v>
      </c>
      <c r="G76" s="36"/>
      <c r="H76" s="36"/>
      <c r="I76" s="36"/>
      <c r="J76" s="36"/>
      <c r="K76" s="36"/>
      <c r="L76" s="36"/>
      <c r="M76" s="36"/>
      <c r="N76" s="36"/>
      <c r="O76" s="36">
        <v>10</v>
      </c>
      <c r="P76" s="36"/>
      <c r="Q76" s="36"/>
      <c r="R76" s="36"/>
      <c r="S76" s="36"/>
      <c r="T76" s="36"/>
      <c r="U76" s="36"/>
      <c r="V76" s="36"/>
      <c r="W76" s="36"/>
      <c r="X76" s="36">
        <v>39</v>
      </c>
      <c r="Y76" s="79">
        <f>SUM(O76:P76)</f>
        <v>10</v>
      </c>
      <c r="Z76" s="79" t="str">
        <f>IF(OR(AND(Y76&gt;0,Y76&lt;=30),AND(O76&gt;0,O76&lt;=5),AND(P76&gt;0,P76&lt;=5)),"Yes","No")</f>
        <v>Yes</v>
      </c>
    </row>
    <row r="77" spans="1:26" s="24" customFormat="1" x14ac:dyDescent="0.25">
      <c r="A77" s="20">
        <v>43298</v>
      </c>
      <c r="B77" s="77">
        <v>43312</v>
      </c>
      <c r="C77" s="16" t="s">
        <v>1585</v>
      </c>
      <c r="D77" s="34" t="s">
        <v>431</v>
      </c>
      <c r="E77" s="34" t="s">
        <v>42</v>
      </c>
      <c r="F77" s="36">
        <v>0</v>
      </c>
      <c r="G77" s="36"/>
      <c r="H77" s="36"/>
      <c r="I77" s="36"/>
      <c r="J77" s="36"/>
      <c r="K77" s="36"/>
      <c r="L77" s="36"/>
      <c r="M77" s="36"/>
      <c r="N77" s="36"/>
      <c r="O77" s="36">
        <v>8</v>
      </c>
      <c r="P77" s="36"/>
      <c r="Q77" s="36"/>
      <c r="R77" s="36"/>
      <c r="S77" s="36"/>
      <c r="T77" s="36"/>
      <c r="U77" s="36"/>
      <c r="V77" s="36"/>
      <c r="W77" s="36"/>
      <c r="X77" s="36">
        <v>45</v>
      </c>
      <c r="Y77" s="23">
        <f>SUM(O77:P77)</f>
        <v>8</v>
      </c>
      <c r="Z77" s="23" t="str">
        <f>IF(OR(AND(Y77&gt;0,Y77&lt;=30),AND(O77&gt;0,O77&lt;=5),AND(P77&gt;0,P77&lt;=5)),"Yes","No")</f>
        <v>Yes</v>
      </c>
    </row>
    <row r="78" spans="1:26" s="24" customFormat="1" x14ac:dyDescent="0.25">
      <c r="A78" s="20">
        <v>43298</v>
      </c>
      <c r="B78" s="77">
        <v>43312</v>
      </c>
      <c r="C78" s="16" t="s">
        <v>1637</v>
      </c>
      <c r="D78" s="34" t="s">
        <v>431</v>
      </c>
      <c r="E78" s="34" t="s">
        <v>42</v>
      </c>
      <c r="F78" s="36">
        <v>0</v>
      </c>
      <c r="G78" s="36"/>
      <c r="H78" s="36"/>
      <c r="I78" s="36"/>
      <c r="J78" s="36"/>
      <c r="K78" s="36"/>
      <c r="L78" s="36"/>
      <c r="M78" s="36"/>
      <c r="N78" s="36"/>
      <c r="O78" s="36">
        <v>8</v>
      </c>
      <c r="P78" s="36"/>
      <c r="Q78" s="36"/>
      <c r="R78" s="36"/>
      <c r="S78" s="36"/>
      <c r="T78" s="36"/>
      <c r="U78" s="36"/>
      <c r="V78" s="36"/>
      <c r="W78" s="36"/>
      <c r="X78" s="36">
        <v>45</v>
      </c>
      <c r="Y78" s="79">
        <f>SUM(O78:P78)</f>
        <v>8</v>
      </c>
      <c r="Z78" s="79" t="str">
        <f>IF(OR(AND(Y78&gt;0,Y78&lt;=30),AND(O78&gt;0,O78&lt;=5),AND(P78&gt;0,P78&lt;=5)),"Yes","No")</f>
        <v>Yes</v>
      </c>
    </row>
    <row r="79" spans="1:26" s="24" customFormat="1" x14ac:dyDescent="0.25">
      <c r="A79" s="20">
        <v>43298</v>
      </c>
      <c r="B79" s="77">
        <v>43312</v>
      </c>
      <c r="C79" s="16" t="s">
        <v>1650</v>
      </c>
      <c r="D79" s="34" t="s">
        <v>431</v>
      </c>
      <c r="E79" s="34" t="s">
        <v>42</v>
      </c>
      <c r="F79" s="36">
        <v>0</v>
      </c>
      <c r="G79" s="36"/>
      <c r="H79" s="36"/>
      <c r="I79" s="36"/>
      <c r="J79" s="36"/>
      <c r="K79" s="36"/>
      <c r="L79" s="36"/>
      <c r="M79" s="36"/>
      <c r="N79" s="36"/>
      <c r="O79" s="36">
        <v>8</v>
      </c>
      <c r="P79" s="36"/>
      <c r="Q79" s="36"/>
      <c r="R79" s="36"/>
      <c r="S79" s="36"/>
      <c r="T79" s="36"/>
      <c r="U79" s="36"/>
      <c r="V79" s="36"/>
      <c r="W79" s="36"/>
      <c r="X79" s="36">
        <v>45</v>
      </c>
      <c r="Y79" s="93">
        <f>SUM(O79:P79)</f>
        <v>8</v>
      </c>
      <c r="Z79" s="93" t="str">
        <f>IF(OR(AND(Y79&gt;0,Y79&lt;=30),AND(O79&gt;0,O79&lt;=5),AND(P79&gt;0,P79&lt;=5)),"Yes","No")</f>
        <v>Yes</v>
      </c>
    </row>
    <row r="80" spans="1:26" s="24" customFormat="1" x14ac:dyDescent="0.25">
      <c r="A80" s="20">
        <v>43298</v>
      </c>
      <c r="B80" s="77">
        <v>43312</v>
      </c>
      <c r="C80" s="16" t="s">
        <v>1659</v>
      </c>
      <c r="D80" s="34" t="s">
        <v>431</v>
      </c>
      <c r="E80" s="34" t="s">
        <v>42</v>
      </c>
      <c r="F80" s="36">
        <v>0</v>
      </c>
      <c r="G80" s="36"/>
      <c r="H80" s="36"/>
      <c r="I80" s="36"/>
      <c r="J80" s="36"/>
      <c r="K80" s="36"/>
      <c r="L80" s="36"/>
      <c r="M80" s="36"/>
      <c r="N80" s="36"/>
      <c r="O80" s="36">
        <v>8</v>
      </c>
      <c r="P80" s="36"/>
      <c r="Q80" s="36"/>
      <c r="R80" s="36"/>
      <c r="S80" s="36"/>
      <c r="T80" s="36"/>
      <c r="U80" s="36"/>
      <c r="V80" s="36"/>
      <c r="W80" s="36"/>
      <c r="X80" s="36">
        <v>45</v>
      </c>
      <c r="Y80" s="79">
        <f>SUM(O80:P80)</f>
        <v>8</v>
      </c>
      <c r="Z80" s="79" t="str">
        <f>IF(OR(AND(Y80&gt;0,Y80&lt;=30),AND(O80&gt;0,O80&lt;=5),AND(P80&gt;0,P80&lt;=5)),"Yes","No")</f>
        <v>Yes</v>
      </c>
    </row>
    <row r="81" spans="1:26" x14ac:dyDescent="0.25">
      <c r="A81" s="20">
        <v>43054</v>
      </c>
      <c r="B81" s="77">
        <v>43357</v>
      </c>
      <c r="C81" s="16" t="s">
        <v>1700</v>
      </c>
      <c r="D81" s="34" t="s">
        <v>120</v>
      </c>
      <c r="E81" s="34" t="s">
        <v>51</v>
      </c>
      <c r="F81" s="36">
        <v>5.752617648177039</v>
      </c>
      <c r="G81" s="36"/>
      <c r="H81" s="36"/>
      <c r="I81" s="36"/>
      <c r="J81" s="36"/>
      <c r="K81" s="36"/>
      <c r="L81" s="36"/>
      <c r="M81" s="36"/>
      <c r="N81" s="36"/>
      <c r="O81" s="36">
        <v>6</v>
      </c>
      <c r="P81" s="36"/>
      <c r="Q81" s="36"/>
      <c r="R81" s="36"/>
      <c r="S81" s="36"/>
      <c r="T81" s="36"/>
      <c r="U81" s="36"/>
      <c r="V81" s="36"/>
      <c r="W81" s="36"/>
      <c r="X81" s="36">
        <v>9</v>
      </c>
      <c r="Y81" s="23">
        <f>SUM(O81:P81)</f>
        <v>6</v>
      </c>
      <c r="Z81" s="23" t="str">
        <f>IF(OR(AND(Y81&gt;0,Y81&lt;=30),AND(O81&gt;0,O81&lt;=5),AND(P81&gt;0,P81&lt;=5)),"Yes","No")</f>
        <v>Yes</v>
      </c>
    </row>
    <row r="82" spans="1:26" x14ac:dyDescent="0.25">
      <c r="A82" s="20">
        <v>43229</v>
      </c>
      <c r="B82" s="77">
        <v>43368</v>
      </c>
      <c r="C82" s="16" t="s">
        <v>1653</v>
      </c>
      <c r="D82" s="34" t="s">
        <v>129</v>
      </c>
      <c r="E82" s="34" t="s">
        <v>41</v>
      </c>
      <c r="F82" s="36">
        <v>3.0583813291342667</v>
      </c>
      <c r="G82" s="36"/>
      <c r="H82" s="36"/>
      <c r="I82" s="36"/>
      <c r="J82" s="36"/>
      <c r="K82" s="36"/>
      <c r="L82" s="36"/>
      <c r="M82" s="36"/>
      <c r="N82" s="36"/>
      <c r="O82" s="36">
        <v>4</v>
      </c>
      <c r="P82" s="36"/>
      <c r="Q82" s="36"/>
      <c r="R82" s="36"/>
      <c r="S82" s="36"/>
      <c r="T82" s="36"/>
      <c r="U82" s="36"/>
      <c r="V82" s="36"/>
      <c r="W82" s="36"/>
      <c r="X82" s="36">
        <v>24</v>
      </c>
      <c r="Y82" s="93">
        <f>SUM(O82:P82)</f>
        <v>4</v>
      </c>
      <c r="Z82" s="93" t="str">
        <f>IF(OR(AND(Y82&gt;0,Y82&lt;=30),AND(O82&gt;0,O82&lt;=5),AND(P82&gt;0,P82&lt;=5)),"Yes","No")</f>
        <v>Yes</v>
      </c>
    </row>
    <row r="83" spans="1:26" s="24" customFormat="1" x14ac:dyDescent="0.25">
      <c r="A83" s="20">
        <v>43255</v>
      </c>
      <c r="B83" s="77">
        <v>43388</v>
      </c>
      <c r="C83" s="16" t="s">
        <v>1706</v>
      </c>
      <c r="D83" s="34" t="s">
        <v>275</v>
      </c>
      <c r="E83" s="34" t="s">
        <v>32</v>
      </c>
      <c r="F83" s="36">
        <v>3.7226138562876687</v>
      </c>
      <c r="G83" s="36"/>
      <c r="H83" s="36"/>
      <c r="I83" s="36"/>
      <c r="J83" s="36"/>
      <c r="K83" s="36"/>
      <c r="L83" s="36"/>
      <c r="M83" s="36"/>
      <c r="N83" s="36"/>
      <c r="O83" s="36">
        <v>4</v>
      </c>
      <c r="P83" s="36"/>
      <c r="Q83" s="36"/>
      <c r="R83" s="36"/>
      <c r="S83" s="36"/>
      <c r="T83" s="36"/>
      <c r="U83" s="36"/>
      <c r="V83" s="36"/>
      <c r="W83" s="36"/>
      <c r="X83" s="36">
        <v>24</v>
      </c>
      <c r="Y83" s="23">
        <f>SUM(O83:P83)</f>
        <v>4</v>
      </c>
      <c r="Z83" s="23" t="str">
        <f>IF(OR(AND(Y83&gt;0,Y83&lt;=30),AND(O83&gt;0,O83&lt;=5),AND(P83&gt;0,P83&lt;=5)),"Yes","No")</f>
        <v>Yes</v>
      </c>
    </row>
    <row r="84" spans="1:26" s="24" customFormat="1" x14ac:dyDescent="0.25">
      <c r="A84" s="20">
        <v>43292</v>
      </c>
      <c r="B84" s="77">
        <v>43333</v>
      </c>
      <c r="C84" s="16" t="s">
        <v>1728</v>
      </c>
      <c r="D84" s="34" t="s">
        <v>416</v>
      </c>
      <c r="E84" s="34" t="s">
        <v>417</v>
      </c>
      <c r="F84" s="36">
        <v>6.7136620251351529</v>
      </c>
      <c r="G84" s="36"/>
      <c r="H84" s="36"/>
      <c r="I84" s="36"/>
      <c r="J84" s="36"/>
      <c r="K84" s="36"/>
      <c r="L84" s="36"/>
      <c r="M84" s="36"/>
      <c r="N84" s="36"/>
      <c r="O84" s="36">
        <v>4</v>
      </c>
      <c r="P84" s="36"/>
      <c r="Q84" s="36"/>
      <c r="R84" s="36"/>
      <c r="S84" s="36"/>
      <c r="T84" s="36"/>
      <c r="U84" s="36"/>
      <c r="V84" s="36"/>
      <c r="W84" s="36"/>
      <c r="X84" s="36">
        <v>24</v>
      </c>
      <c r="Y84" s="23">
        <f>SUM(O84:P84)</f>
        <v>4</v>
      </c>
      <c r="Z84" s="23" t="str">
        <f>IF(OR(AND(Y84&gt;0,Y84&lt;=30),AND(O84&gt;0,O84&lt;=5),AND(P84&gt;0,P84&lt;=5)),"Yes","No")</f>
        <v>Yes</v>
      </c>
    </row>
    <row r="85" spans="1:26" s="24" customFormat="1" x14ac:dyDescent="0.25">
      <c r="A85" s="20">
        <v>43286</v>
      </c>
      <c r="B85" s="77">
        <v>43336</v>
      </c>
      <c r="C85" s="16" t="s">
        <v>1600</v>
      </c>
      <c r="D85" s="34" t="s">
        <v>389</v>
      </c>
      <c r="E85" s="34" t="s">
        <v>304</v>
      </c>
      <c r="F85" s="36">
        <v>2.1035243236619654</v>
      </c>
      <c r="G85" s="36"/>
      <c r="H85" s="36"/>
      <c r="I85" s="36"/>
      <c r="J85" s="36"/>
      <c r="K85" s="36"/>
      <c r="L85" s="36"/>
      <c r="M85" s="36"/>
      <c r="N85" s="36"/>
      <c r="O85" s="36">
        <v>3</v>
      </c>
      <c r="P85" s="36"/>
      <c r="Q85" s="36"/>
      <c r="R85" s="36"/>
      <c r="S85" s="36"/>
      <c r="T85" s="36"/>
      <c r="U85" s="36"/>
      <c r="V85" s="36"/>
      <c r="W85" s="36"/>
      <c r="X85" s="36">
        <v>21</v>
      </c>
      <c r="Y85" s="93">
        <f>SUM(O85:P85)</f>
        <v>3</v>
      </c>
      <c r="Z85" s="93" t="str">
        <f>IF(OR(AND(Y85&gt;0,Y85&lt;=30),AND(O85&gt;0,O85&lt;=5),AND(P85&gt;0,P85&lt;=5)),"Yes","No")</f>
        <v>Yes</v>
      </c>
    </row>
    <row r="86" spans="1:26" s="24" customFormat="1" x14ac:dyDescent="0.25">
      <c r="A86" s="20">
        <v>43313</v>
      </c>
      <c r="B86" s="77">
        <v>43339</v>
      </c>
      <c r="C86" s="16" t="s">
        <v>1692</v>
      </c>
      <c r="D86" s="34" t="s">
        <v>530</v>
      </c>
      <c r="E86" s="34" t="s">
        <v>531</v>
      </c>
      <c r="F86" s="36">
        <v>3.8762062543472502</v>
      </c>
      <c r="G86" s="36"/>
      <c r="H86" s="36"/>
      <c r="I86" s="36"/>
      <c r="J86" s="36"/>
      <c r="K86" s="36"/>
      <c r="L86" s="36"/>
      <c r="M86" s="36"/>
      <c r="N86" s="36"/>
      <c r="O86" s="36">
        <v>3</v>
      </c>
      <c r="P86" s="36"/>
      <c r="Q86" s="36"/>
      <c r="R86" s="36"/>
      <c r="S86" s="36"/>
      <c r="T86" s="36"/>
      <c r="U86" s="36"/>
      <c r="V86" s="36"/>
      <c r="W86" s="36"/>
      <c r="X86" s="36">
        <v>18</v>
      </c>
      <c r="Y86" s="93">
        <f>SUM(O86:P86)</f>
        <v>3</v>
      </c>
      <c r="Z86" s="93" t="str">
        <f>IF(OR(AND(Y86&gt;0,Y86&lt;=30),AND(O86&gt;0,O86&lt;=5),AND(P86&gt;0,P86&lt;=5)),"Yes","No")</f>
        <v>Yes</v>
      </c>
    </row>
    <row r="87" spans="1:26" s="24" customFormat="1" x14ac:dyDescent="0.25">
      <c r="A87" s="20">
        <v>43336</v>
      </c>
      <c r="B87" s="77">
        <v>43357</v>
      </c>
      <c r="C87" s="16" t="s">
        <v>1633</v>
      </c>
      <c r="D87" s="34" t="s">
        <v>1116</v>
      </c>
      <c r="E87" s="34" t="s">
        <v>1103</v>
      </c>
      <c r="F87" s="36"/>
      <c r="G87" s="36">
        <v>2.882587186331476</v>
      </c>
      <c r="H87" s="36"/>
      <c r="I87" s="36"/>
      <c r="J87" s="36"/>
      <c r="K87" s="36"/>
      <c r="L87" s="36"/>
      <c r="M87" s="36"/>
      <c r="N87" s="36"/>
      <c r="O87" s="36"/>
      <c r="P87" s="36">
        <v>3</v>
      </c>
      <c r="Q87" s="36"/>
      <c r="R87" s="36"/>
      <c r="S87" s="36"/>
      <c r="T87" s="36"/>
      <c r="U87" s="36"/>
      <c r="V87" s="36"/>
      <c r="W87" s="36"/>
      <c r="X87" s="36"/>
      <c r="Y87" s="93">
        <f>SUM(O87:P87)</f>
        <v>3</v>
      </c>
      <c r="Z87" s="93" t="str">
        <f>IF(OR(AND(Y87&gt;0,Y87&lt;=30),AND(O87&gt;0,O87&lt;=5),AND(P87&gt;0,P87&lt;=5)),"Yes","No")</f>
        <v>Yes</v>
      </c>
    </row>
    <row r="88" spans="1:26" s="24" customFormat="1" x14ac:dyDescent="0.25">
      <c r="A88" s="20">
        <v>43301</v>
      </c>
      <c r="B88" s="77">
        <v>43340</v>
      </c>
      <c r="C88" s="16" t="s">
        <v>1730</v>
      </c>
      <c r="D88" s="34" t="s">
        <v>447</v>
      </c>
      <c r="E88" s="34" t="s">
        <v>448</v>
      </c>
      <c r="F88" s="36">
        <v>3.2245304516797617</v>
      </c>
      <c r="G88" s="36"/>
      <c r="H88" s="36"/>
      <c r="I88" s="36"/>
      <c r="J88" s="36"/>
      <c r="K88" s="36"/>
      <c r="L88" s="36"/>
      <c r="M88" s="36"/>
      <c r="N88" s="36"/>
      <c r="O88" s="36">
        <v>2</v>
      </c>
      <c r="P88" s="36"/>
      <c r="Q88" s="36"/>
      <c r="R88" s="36"/>
      <c r="S88" s="36"/>
      <c r="T88" s="36"/>
      <c r="U88" s="36"/>
      <c r="V88" s="36"/>
      <c r="W88" s="36"/>
      <c r="X88" s="36">
        <v>17</v>
      </c>
      <c r="Y88" s="93">
        <f>SUM(O88:P88)</f>
        <v>2</v>
      </c>
      <c r="Z88" s="93" t="str">
        <f>IF(OR(AND(Y88&gt;0,Y88&lt;=30),AND(O88&gt;0,O88&lt;=5),AND(P88&gt;0,P88&lt;=5)),"Yes","No")</f>
        <v>Yes</v>
      </c>
    </row>
    <row r="89" spans="1:26" x14ac:dyDescent="0.25">
      <c r="A89" s="20">
        <v>43308</v>
      </c>
      <c r="B89" s="77">
        <v>43340</v>
      </c>
      <c r="C89" s="16" t="s">
        <v>1692</v>
      </c>
      <c r="D89" s="34" t="s">
        <v>483</v>
      </c>
      <c r="E89" s="34" t="s">
        <v>484</v>
      </c>
      <c r="F89" s="36">
        <v>2.5841375028981668</v>
      </c>
      <c r="G89" s="36"/>
      <c r="H89" s="36"/>
      <c r="I89" s="36"/>
      <c r="J89" s="36"/>
      <c r="K89" s="36"/>
      <c r="L89" s="36"/>
      <c r="M89" s="36"/>
      <c r="N89" s="36"/>
      <c r="O89" s="36">
        <v>2</v>
      </c>
      <c r="P89" s="36"/>
      <c r="Q89" s="36"/>
      <c r="R89" s="36"/>
      <c r="S89" s="36"/>
      <c r="T89" s="36"/>
      <c r="U89" s="36"/>
      <c r="V89" s="36"/>
      <c r="W89" s="36"/>
      <c r="X89" s="36">
        <v>17</v>
      </c>
      <c r="Y89" s="93">
        <f>SUM(O89:P89)</f>
        <v>2</v>
      </c>
      <c r="Z89" s="93" t="str">
        <f>IF(OR(AND(Y89&gt;0,Y89&lt;=30),AND(O89&gt;0,O89&lt;=5),AND(P89&gt;0,P89&lt;=5)),"Yes","No")</f>
        <v>Yes</v>
      </c>
    </row>
    <row r="90" spans="1:26" s="24" customFormat="1" x14ac:dyDescent="0.25">
      <c r="A90" s="20">
        <v>43329</v>
      </c>
      <c r="B90" s="77">
        <v>43350</v>
      </c>
      <c r="C90" s="16" t="s">
        <v>1603</v>
      </c>
      <c r="D90" s="34" t="s">
        <v>801</v>
      </c>
      <c r="E90" s="34" t="s">
        <v>802</v>
      </c>
      <c r="F90" s="36">
        <v>1.8358295161434299</v>
      </c>
      <c r="G90" s="36"/>
      <c r="H90" s="36"/>
      <c r="I90" s="36"/>
      <c r="J90" s="36"/>
      <c r="K90" s="36"/>
      <c r="L90" s="36"/>
      <c r="M90" s="36"/>
      <c r="N90" s="36"/>
      <c r="O90" s="36">
        <v>2</v>
      </c>
      <c r="P90" s="36"/>
      <c r="Q90" s="36"/>
      <c r="R90" s="36"/>
      <c r="S90" s="36"/>
      <c r="T90" s="36"/>
      <c r="U90" s="36"/>
      <c r="V90" s="36"/>
      <c r="W90" s="36"/>
      <c r="X90" s="36">
        <v>7</v>
      </c>
      <c r="Y90" s="93">
        <f>SUM(O90:P90)</f>
        <v>2</v>
      </c>
      <c r="Z90" s="93" t="str">
        <f>IF(OR(AND(Y90&gt;0,Y90&lt;=30),AND(O90&gt;0,O90&lt;=5),AND(P90&gt;0,P90&lt;=5)),"Yes","No")</f>
        <v>Yes</v>
      </c>
    </row>
    <row r="91" spans="1:26" s="24" customFormat="1" x14ac:dyDescent="0.25">
      <c r="A91" s="20">
        <v>43297</v>
      </c>
      <c r="B91" s="77">
        <v>43364</v>
      </c>
      <c r="C91" s="16" t="s">
        <v>1761</v>
      </c>
      <c r="D91" s="34" t="s">
        <v>434</v>
      </c>
      <c r="E91" s="34" t="s">
        <v>51</v>
      </c>
      <c r="F91" s="36"/>
      <c r="G91" s="36">
        <v>2.0396488121466656</v>
      </c>
      <c r="H91" s="36"/>
      <c r="I91" s="36"/>
      <c r="J91" s="36"/>
      <c r="K91" s="36"/>
      <c r="L91" s="36"/>
      <c r="M91" s="36"/>
      <c r="N91" s="36"/>
      <c r="O91" s="36"/>
      <c r="P91" s="36">
        <v>2</v>
      </c>
      <c r="Q91" s="36"/>
      <c r="R91" s="36"/>
      <c r="S91" s="36"/>
      <c r="T91" s="36"/>
      <c r="U91" s="36"/>
      <c r="V91" s="36"/>
      <c r="W91" s="36"/>
      <c r="X91" s="36"/>
      <c r="Y91" s="93">
        <f>SUM(O91:P91)</f>
        <v>2</v>
      </c>
      <c r="Z91" s="93" t="str">
        <f>IF(OR(AND(Y91&gt;0,Y91&lt;=30),AND(O91&gt;0,O91&lt;=5),AND(P91&gt;0,P91&lt;=5)),"Yes","No")</f>
        <v>Yes</v>
      </c>
    </row>
    <row r="92" spans="1:26" s="24" customFormat="1" x14ac:dyDescent="0.25">
      <c r="A92" s="20">
        <v>43308</v>
      </c>
      <c r="B92" s="77">
        <v>43355</v>
      </c>
      <c r="C92" s="16" t="s">
        <v>1730</v>
      </c>
      <c r="D92" s="34" t="s">
        <v>487</v>
      </c>
      <c r="E92" s="34" t="s">
        <v>488</v>
      </c>
      <c r="F92" s="36"/>
      <c r="G92" s="36">
        <v>3.2245304516797617</v>
      </c>
      <c r="H92" s="36"/>
      <c r="I92" s="36"/>
      <c r="J92" s="36"/>
      <c r="K92" s="36"/>
      <c r="L92" s="36"/>
      <c r="M92" s="36"/>
      <c r="N92" s="36"/>
      <c r="O92" s="36"/>
      <c r="P92" s="36">
        <v>2</v>
      </c>
      <c r="Q92" s="36"/>
      <c r="R92" s="36"/>
      <c r="S92" s="36"/>
      <c r="T92" s="36"/>
      <c r="U92" s="36"/>
      <c r="V92" s="36"/>
      <c r="W92" s="36"/>
      <c r="X92" s="36"/>
      <c r="Y92" s="79">
        <f>SUM(O92:P92)</f>
        <v>2</v>
      </c>
      <c r="Z92" s="79" t="str">
        <f>IF(OR(AND(Y92&gt;0,Y92&lt;=30),AND(O92&gt;0,O92&lt;=5),AND(P92&gt;0,P92&lt;=5)),"Yes","No")</f>
        <v>Yes</v>
      </c>
    </row>
    <row r="93" spans="1:26" x14ac:dyDescent="0.25">
      <c r="A93" s="20">
        <v>43335</v>
      </c>
      <c r="B93" s="77">
        <v>43448</v>
      </c>
      <c r="C93" s="16" t="s">
        <v>1641</v>
      </c>
      <c r="D93" s="34" t="s">
        <v>1111</v>
      </c>
      <c r="E93" s="34" t="s">
        <v>1112</v>
      </c>
      <c r="F93" s="36"/>
      <c r="G93" s="36">
        <v>1.1668654696185243</v>
      </c>
      <c r="H93" s="36"/>
      <c r="I93" s="36"/>
      <c r="J93" s="36"/>
      <c r="K93" s="36"/>
      <c r="L93" s="36"/>
      <c r="M93" s="36"/>
      <c r="N93" s="36"/>
      <c r="O93" s="36"/>
      <c r="P93" s="36">
        <v>2</v>
      </c>
      <c r="Q93" s="36"/>
      <c r="R93" s="36"/>
      <c r="S93" s="36"/>
      <c r="T93" s="36"/>
      <c r="U93" s="36"/>
      <c r="V93" s="36"/>
      <c r="W93" s="36"/>
      <c r="X93" s="36"/>
      <c r="Y93" s="93">
        <f>SUM(O93:P93)</f>
        <v>2</v>
      </c>
      <c r="Z93" s="93" t="str">
        <f>IF(OR(AND(Y93&gt;0,Y93&lt;=30),AND(O93&gt;0,O93&lt;=5),AND(P93&gt;0,P93&lt;=5)),"Yes","No")</f>
        <v>Yes</v>
      </c>
    </row>
    <row r="94" spans="1:26" s="24" customFormat="1" x14ac:dyDescent="0.25">
      <c r="A94" s="20">
        <v>43231</v>
      </c>
      <c r="B94" s="77">
        <v>43349</v>
      </c>
      <c r="C94" s="16" t="s">
        <v>1736</v>
      </c>
      <c r="D94" s="34" t="s">
        <v>141</v>
      </c>
      <c r="E94" s="34" t="s">
        <v>61</v>
      </c>
      <c r="F94" s="36">
        <v>1.0934359286030728</v>
      </c>
      <c r="G94" s="36"/>
      <c r="H94" s="36"/>
      <c r="I94" s="36"/>
      <c r="J94" s="36"/>
      <c r="K94" s="36"/>
      <c r="L94" s="36"/>
      <c r="M94" s="36"/>
      <c r="N94" s="36"/>
      <c r="O94" s="36">
        <v>1</v>
      </c>
      <c r="P94" s="36"/>
      <c r="Q94" s="36"/>
      <c r="R94" s="36"/>
      <c r="S94" s="36"/>
      <c r="T94" s="36"/>
      <c r="U94" s="36"/>
      <c r="V94" s="36"/>
      <c r="W94" s="36"/>
      <c r="X94" s="36">
        <v>17</v>
      </c>
      <c r="Y94" s="93">
        <f>SUM(O94:P94)</f>
        <v>1</v>
      </c>
      <c r="Z94" s="93" t="str">
        <f>IF(OR(AND(Y94&gt;0,Y94&lt;=30),AND(O94&gt;0,O94&lt;=5),AND(P94&gt;0,P94&lt;=5)),"Yes","No")</f>
        <v>Yes</v>
      </c>
    </row>
    <row r="95" spans="1:26" s="24" customFormat="1" x14ac:dyDescent="0.25">
      <c r="A95" s="20">
        <v>43308</v>
      </c>
      <c r="B95" s="77">
        <v>43340</v>
      </c>
      <c r="C95" s="16" t="s">
        <v>1602</v>
      </c>
      <c r="D95" s="34" t="s">
        <v>485</v>
      </c>
      <c r="E95" s="34" t="s">
        <v>486</v>
      </c>
      <c r="F95" s="36">
        <v>0.91791475807171496</v>
      </c>
      <c r="G95" s="36"/>
      <c r="H95" s="36"/>
      <c r="I95" s="36"/>
      <c r="J95" s="36"/>
      <c r="K95" s="36"/>
      <c r="L95" s="36"/>
      <c r="M95" s="36"/>
      <c r="N95" s="36"/>
      <c r="O95" s="36">
        <v>1</v>
      </c>
      <c r="P95" s="36"/>
      <c r="Q95" s="36"/>
      <c r="R95" s="36"/>
      <c r="S95" s="36"/>
      <c r="T95" s="36"/>
      <c r="U95" s="36"/>
      <c r="V95" s="36"/>
      <c r="W95" s="36"/>
      <c r="X95" s="36">
        <v>17</v>
      </c>
      <c r="Y95" s="23">
        <f>SUM(O95:P95)</f>
        <v>1</v>
      </c>
      <c r="Z95" s="23" t="str">
        <f>IF(OR(AND(Y95&gt;0,Y95&lt;=30),AND(O95&gt;0,O95&lt;=5),AND(P95&gt;0,P95&lt;=5)),"Yes","No")</f>
        <v>Yes</v>
      </c>
    </row>
    <row r="96" spans="1:26" s="24" customFormat="1" x14ac:dyDescent="0.25">
      <c r="A96" s="20">
        <v>43329</v>
      </c>
      <c r="B96" s="77">
        <v>43350</v>
      </c>
      <c r="C96" s="16" t="s">
        <v>1603</v>
      </c>
      <c r="D96" s="34" t="s">
        <v>806</v>
      </c>
      <c r="E96" s="34" t="s">
        <v>807</v>
      </c>
      <c r="F96" s="36">
        <v>0.91791475807171496</v>
      </c>
      <c r="G96" s="36"/>
      <c r="H96" s="36"/>
      <c r="I96" s="36"/>
      <c r="J96" s="36"/>
      <c r="K96" s="36"/>
      <c r="L96" s="36"/>
      <c r="M96" s="36"/>
      <c r="N96" s="36"/>
      <c r="O96" s="36">
        <v>1</v>
      </c>
      <c r="P96" s="36"/>
      <c r="Q96" s="36"/>
      <c r="R96" s="36"/>
      <c r="S96" s="36"/>
      <c r="T96" s="36"/>
      <c r="U96" s="36"/>
      <c r="V96" s="36"/>
      <c r="W96" s="36"/>
      <c r="X96" s="36">
        <v>7</v>
      </c>
      <c r="Y96" s="79">
        <f>SUM(O96:P96)</f>
        <v>1</v>
      </c>
      <c r="Z96" s="79" t="str">
        <f>IF(OR(AND(Y96&gt;0,Y96&lt;=30),AND(O96&gt;0,O96&lt;=5),AND(P96&gt;0,P96&lt;=5)),"Yes","No")</f>
        <v>Yes</v>
      </c>
    </row>
    <row r="97" spans="1:26" s="24" customFormat="1" x14ac:dyDescent="0.25">
      <c r="A97" s="20">
        <v>43332</v>
      </c>
      <c r="B97" s="77">
        <v>43374</v>
      </c>
      <c r="C97" s="16" t="s">
        <v>1702</v>
      </c>
      <c r="D97" s="34" t="s">
        <v>808</v>
      </c>
      <c r="E97" s="34" t="s">
        <v>809</v>
      </c>
      <c r="F97" s="36"/>
      <c r="G97" s="36">
        <v>1.2757814059202535</v>
      </c>
      <c r="H97" s="36"/>
      <c r="I97" s="36"/>
      <c r="J97" s="36">
        <v>12.757814059202534</v>
      </c>
      <c r="K97" s="36"/>
      <c r="L97" s="36"/>
      <c r="M97" s="36"/>
      <c r="N97" s="36"/>
      <c r="O97" s="36"/>
      <c r="P97" s="36">
        <v>1</v>
      </c>
      <c r="Q97" s="36"/>
      <c r="R97" s="36"/>
      <c r="S97" s="36">
        <v>10</v>
      </c>
      <c r="T97" s="36"/>
      <c r="U97" s="36"/>
      <c r="V97" s="36"/>
      <c r="W97" s="36"/>
      <c r="X97" s="36"/>
      <c r="Y97" s="93">
        <f>SUM(O97:P97)</f>
        <v>1</v>
      </c>
      <c r="Z97" s="93" t="str">
        <f>IF(OR(AND(Y97&gt;0,Y97&lt;=30),AND(O97&gt;0,O97&lt;=5),AND(P97&gt;0,P97&lt;=5)),"Yes","No")</f>
        <v>Yes</v>
      </c>
    </row>
    <row r="98" spans="1:26" s="24" customFormat="1" x14ac:dyDescent="0.25">
      <c r="A98" s="20">
        <v>43332</v>
      </c>
      <c r="B98" s="77">
        <v>43357</v>
      </c>
      <c r="C98" s="16" t="s">
        <v>1621</v>
      </c>
      <c r="D98" s="34" t="s">
        <v>818</v>
      </c>
      <c r="E98" s="34" t="s">
        <v>819</v>
      </c>
      <c r="F98" s="36"/>
      <c r="G98" s="36">
        <v>0.95431106092943563</v>
      </c>
      <c r="H98" s="36"/>
      <c r="I98" s="36"/>
      <c r="J98" s="36"/>
      <c r="K98" s="36"/>
      <c r="L98" s="36"/>
      <c r="M98" s="36"/>
      <c r="N98" s="36"/>
      <c r="O98" s="36"/>
      <c r="P98" s="36">
        <v>1</v>
      </c>
      <c r="Q98" s="36"/>
      <c r="R98" s="36"/>
      <c r="S98" s="36"/>
      <c r="T98" s="36"/>
      <c r="U98" s="36"/>
      <c r="V98" s="36"/>
      <c r="W98" s="36"/>
      <c r="X98" s="36"/>
      <c r="Y98" s="23">
        <f>SUM(O98:P98)</f>
        <v>1</v>
      </c>
      <c r="Z98" s="23" t="str">
        <f>IF(OR(AND(Y98&gt;0,Y98&lt;=30),AND(O98&gt;0,O98&lt;=5),AND(P98&gt;0,P98&lt;=5)),"Yes","No")</f>
        <v>Yes</v>
      </c>
    </row>
    <row r="99" spans="1:26" x14ac:dyDescent="0.25">
      <c r="A99" s="20">
        <v>43332</v>
      </c>
      <c r="B99" s="77">
        <v>43357</v>
      </c>
      <c r="C99" s="16" t="s">
        <v>1641</v>
      </c>
      <c r="D99" s="34" t="s">
        <v>818</v>
      </c>
      <c r="E99" s="34" t="s">
        <v>819</v>
      </c>
      <c r="F99" s="36"/>
      <c r="G99" s="36">
        <v>0.95613087607232161</v>
      </c>
      <c r="H99" s="36"/>
      <c r="I99" s="36"/>
      <c r="J99" s="36"/>
      <c r="K99" s="36"/>
      <c r="L99" s="36"/>
      <c r="M99" s="36"/>
      <c r="N99" s="36"/>
      <c r="O99" s="36"/>
      <c r="P99" s="36">
        <v>1</v>
      </c>
      <c r="Q99" s="36"/>
      <c r="R99" s="36"/>
      <c r="S99" s="36"/>
      <c r="T99" s="36"/>
      <c r="U99" s="36"/>
      <c r="V99" s="36"/>
      <c r="W99" s="36"/>
      <c r="X99" s="36"/>
      <c r="Y99" s="79">
        <f>SUM(O99:P99)</f>
        <v>1</v>
      </c>
      <c r="Z99" s="79" t="str">
        <f>IF(OR(AND(Y99&gt;0,Y99&lt;=30),AND(O99&gt;0,O99&lt;=5),AND(P99&gt;0,P99&lt;=5)),"Yes","No")</f>
        <v>Yes</v>
      </c>
    </row>
    <row r="100" spans="1:26" s="24" customFormat="1" x14ac:dyDescent="0.25">
      <c r="A100" s="20">
        <v>43332</v>
      </c>
      <c r="B100" s="77">
        <v>43374</v>
      </c>
      <c r="C100" s="16" t="s">
        <v>1697</v>
      </c>
      <c r="D100" s="34" t="s">
        <v>808</v>
      </c>
      <c r="E100" s="34" t="s">
        <v>809</v>
      </c>
      <c r="F100" s="36"/>
      <c r="G100" s="36">
        <v>1.2757814059202535</v>
      </c>
      <c r="H100" s="36"/>
      <c r="I100" s="36"/>
      <c r="J100" s="36"/>
      <c r="K100" s="36"/>
      <c r="L100" s="36"/>
      <c r="M100" s="36"/>
      <c r="N100" s="36"/>
      <c r="O100" s="36"/>
      <c r="P100" s="36">
        <v>1</v>
      </c>
      <c r="Q100" s="36"/>
      <c r="R100" s="36"/>
      <c r="S100" s="36"/>
      <c r="T100" s="36"/>
      <c r="U100" s="36"/>
      <c r="V100" s="36"/>
      <c r="W100" s="36"/>
      <c r="X100" s="36"/>
      <c r="Y100" s="93">
        <f>SUM(O100:P100)</f>
        <v>1</v>
      </c>
      <c r="Z100" s="93" t="str">
        <f>IF(OR(AND(Y100&gt;0,Y100&lt;=30),AND(O100&gt;0,O100&lt;=5),AND(P100&gt;0,P100&lt;=5)),"Yes","No")</f>
        <v>Yes</v>
      </c>
    </row>
    <row r="101" spans="1:26" s="24" customFormat="1" x14ac:dyDescent="0.25">
      <c r="A101" s="20">
        <v>43333</v>
      </c>
      <c r="B101" s="77">
        <v>43354</v>
      </c>
      <c r="C101" s="16" t="s">
        <v>1694</v>
      </c>
      <c r="D101" s="34" t="s">
        <v>817</v>
      </c>
      <c r="E101" s="34" t="s">
        <v>499</v>
      </c>
      <c r="F101" s="36"/>
      <c r="G101" s="36">
        <v>1.6146309855256327</v>
      </c>
      <c r="H101" s="36"/>
      <c r="I101" s="36"/>
      <c r="J101" s="36"/>
      <c r="K101" s="36"/>
      <c r="L101" s="36"/>
      <c r="M101" s="36"/>
      <c r="N101" s="36"/>
      <c r="O101" s="36"/>
      <c r="P101" s="36">
        <v>1</v>
      </c>
      <c r="Q101" s="36"/>
      <c r="R101" s="36"/>
      <c r="S101" s="36"/>
      <c r="T101" s="36"/>
      <c r="U101" s="36"/>
      <c r="V101" s="36"/>
      <c r="W101" s="36"/>
      <c r="X101" s="36"/>
      <c r="Y101" s="79">
        <f>SUM(O101:P101)</f>
        <v>1</v>
      </c>
      <c r="Z101" s="79" t="str">
        <f>IF(OR(AND(Y101&gt;0,Y101&lt;=30),AND(O101&gt;0,O101&lt;=5),AND(P101&gt;0,P101&lt;=5)),"Yes","No")</f>
        <v>Yes</v>
      </c>
    </row>
    <row r="102" spans="1:26" s="24" customFormat="1" x14ac:dyDescent="0.25">
      <c r="A102" s="20">
        <v>43203</v>
      </c>
      <c r="B102" s="77">
        <v>43368</v>
      </c>
      <c r="C102" s="16" t="s">
        <v>1592</v>
      </c>
      <c r="D102" s="34" t="s">
        <v>123</v>
      </c>
      <c r="E102" s="34" t="s">
        <v>124</v>
      </c>
      <c r="F102" s="36"/>
      <c r="G102" s="36"/>
      <c r="H102" s="36">
        <v>238.16830682520956</v>
      </c>
      <c r="I102" s="36"/>
      <c r="J102" s="36"/>
      <c r="K102" s="36"/>
      <c r="L102" s="36"/>
      <c r="M102" s="36"/>
      <c r="N102" s="36"/>
      <c r="O102" s="36"/>
      <c r="P102" s="36"/>
      <c r="Q102" s="36">
        <v>500</v>
      </c>
      <c r="R102" s="36"/>
      <c r="S102" s="36"/>
      <c r="T102" s="36"/>
      <c r="U102" s="36"/>
      <c r="V102" s="36"/>
      <c r="W102" s="36"/>
      <c r="X102" s="36"/>
      <c r="Y102" s="23">
        <f>SUM(O102:P102)</f>
        <v>0</v>
      </c>
      <c r="Z102" s="23" t="str">
        <f>IF(OR(AND(Y102&gt;0,Y102&lt;=30),AND(O102&gt;0,O102&lt;=5),AND(P102&gt;0,P102&lt;=5)),"Yes","No")</f>
        <v>No</v>
      </c>
    </row>
    <row r="103" spans="1:26" s="24" customFormat="1" x14ac:dyDescent="0.25">
      <c r="A103" s="20">
        <v>43235</v>
      </c>
      <c r="B103" s="77">
        <v>43357</v>
      </c>
      <c r="C103" s="16" t="s">
        <v>1672</v>
      </c>
      <c r="D103" s="34" t="s">
        <v>121</v>
      </c>
      <c r="E103" s="34" t="s">
        <v>95</v>
      </c>
      <c r="F103" s="36"/>
      <c r="G103" s="36"/>
      <c r="H103" s="36">
        <v>188.53284880299299</v>
      </c>
      <c r="I103" s="36">
        <v>188.53284880299299</v>
      </c>
      <c r="J103" s="36"/>
      <c r="K103" s="36"/>
      <c r="L103" s="36"/>
      <c r="M103" s="36"/>
      <c r="N103" s="36"/>
      <c r="O103" s="36"/>
      <c r="P103" s="36"/>
      <c r="Q103" s="36">
        <v>200</v>
      </c>
      <c r="R103" s="36">
        <v>200</v>
      </c>
      <c r="S103" s="36"/>
      <c r="T103" s="36"/>
      <c r="U103" s="36"/>
      <c r="V103" s="36"/>
      <c r="W103" s="36"/>
      <c r="X103" s="36"/>
      <c r="Y103" s="93">
        <f>SUM(O103:P103)</f>
        <v>0</v>
      </c>
      <c r="Z103" s="93" t="str">
        <f>IF(OR(AND(Y103&gt;0,Y103&lt;=30),AND(O103&gt;0,O103&lt;=5),AND(P103&gt;0,P103&lt;=5)),"Yes","No")</f>
        <v>No</v>
      </c>
    </row>
    <row r="104" spans="1:26" s="24" customFormat="1" x14ac:dyDescent="0.25">
      <c r="A104" s="20">
        <v>43139</v>
      </c>
      <c r="B104" s="77">
        <v>43329</v>
      </c>
      <c r="C104" s="16" t="s">
        <v>1678</v>
      </c>
      <c r="D104" s="34" t="s">
        <v>112</v>
      </c>
      <c r="E104" s="34" t="s">
        <v>54</v>
      </c>
      <c r="F104" s="36"/>
      <c r="G104" s="36"/>
      <c r="H104" s="36">
        <v>189.71572864586892</v>
      </c>
      <c r="I104" s="36"/>
      <c r="J104" s="36"/>
      <c r="K104" s="36"/>
      <c r="L104" s="36"/>
      <c r="M104" s="36"/>
      <c r="N104" s="36"/>
      <c r="O104" s="36"/>
      <c r="P104" s="36"/>
      <c r="Q104" s="36">
        <v>200</v>
      </c>
      <c r="R104" s="36"/>
      <c r="S104" s="36"/>
      <c r="T104" s="36"/>
      <c r="U104" s="36"/>
      <c r="V104" s="36"/>
      <c r="W104" s="36"/>
      <c r="X104" s="36"/>
      <c r="Y104" s="23">
        <f>SUM(O104:P104)</f>
        <v>0</v>
      </c>
      <c r="Z104" s="23" t="str">
        <f>IF(OR(AND(Y104&gt;0,Y104&lt;=30),AND(O104&gt;0,O104&lt;=5),AND(P104&gt;0,P104&lt;=5)),"Yes","No")</f>
        <v>No</v>
      </c>
    </row>
    <row r="105" spans="1:26" x14ac:dyDescent="0.25">
      <c r="A105" s="20">
        <v>43181</v>
      </c>
      <c r="B105" s="77">
        <v>43398</v>
      </c>
      <c r="C105" s="16" t="s">
        <v>1679</v>
      </c>
      <c r="D105" s="34" t="s">
        <v>148</v>
      </c>
      <c r="E105" s="34" t="s">
        <v>51</v>
      </c>
      <c r="F105" s="36"/>
      <c r="G105" s="36"/>
      <c r="H105" s="36">
        <v>142.04112144011208</v>
      </c>
      <c r="I105" s="36"/>
      <c r="J105" s="36"/>
      <c r="K105" s="36"/>
      <c r="L105" s="36"/>
      <c r="M105" s="36">
        <v>142.04112144011208</v>
      </c>
      <c r="N105" s="36"/>
      <c r="O105" s="36"/>
      <c r="P105" s="36"/>
      <c r="Q105" s="36">
        <v>150</v>
      </c>
      <c r="R105" s="36"/>
      <c r="S105" s="36"/>
      <c r="T105" s="36"/>
      <c r="U105" s="36"/>
      <c r="V105" s="36">
        <v>150</v>
      </c>
      <c r="W105" s="36"/>
      <c r="X105" s="36"/>
      <c r="Y105" s="79">
        <f>SUM(O105:P105)</f>
        <v>0</v>
      </c>
      <c r="Z105" s="79" t="str">
        <f>IF(OR(AND(Y105&gt;0,Y105&lt;=30),AND(O105&gt;0,O105&lt;=5),AND(P105&gt;0,P105&lt;=5)),"Yes","No")</f>
        <v>No</v>
      </c>
    </row>
    <row r="106" spans="1:26" s="24" customFormat="1" x14ac:dyDescent="0.25">
      <c r="A106" s="20">
        <v>43262</v>
      </c>
      <c r="B106" s="77">
        <v>43430</v>
      </c>
      <c r="C106" s="16" t="s">
        <v>1624</v>
      </c>
      <c r="D106" s="34" t="s">
        <v>292</v>
      </c>
      <c r="E106" s="34" t="s">
        <v>62</v>
      </c>
      <c r="F106" s="36"/>
      <c r="G106" s="36"/>
      <c r="H106" s="36">
        <v>72.545110856008804</v>
      </c>
      <c r="I106" s="36"/>
      <c r="J106" s="36">
        <v>72.545110856008804</v>
      </c>
      <c r="K106" s="36"/>
      <c r="L106" s="36"/>
      <c r="M106" s="36"/>
      <c r="N106" s="36">
        <v>72.545110856008804</v>
      </c>
      <c r="O106" s="36"/>
      <c r="P106" s="36"/>
      <c r="Q106" s="36">
        <v>120</v>
      </c>
      <c r="R106" s="36"/>
      <c r="S106" s="36">
        <v>120</v>
      </c>
      <c r="T106" s="36"/>
      <c r="U106" s="36"/>
      <c r="V106" s="36"/>
      <c r="W106" s="36">
        <v>120</v>
      </c>
      <c r="X106" s="36"/>
      <c r="Y106" s="79">
        <f>SUM(O106:P106)</f>
        <v>0</v>
      </c>
      <c r="Z106" s="79" t="str">
        <f>IF(OR(AND(Y106&gt;0,Y106&lt;=30),AND(O106&gt;0,O106&lt;=5),AND(P106&gt;0,P106&lt;=5)),"Yes","No")</f>
        <v>No</v>
      </c>
    </row>
    <row r="107" spans="1:26" x14ac:dyDescent="0.25">
      <c r="A107" s="20">
        <v>43221</v>
      </c>
      <c r="B107" s="77">
        <v>43542</v>
      </c>
      <c r="C107" s="16" t="s">
        <v>1757</v>
      </c>
      <c r="D107" s="34" t="s">
        <v>184</v>
      </c>
      <c r="E107" s="34" t="s">
        <v>144</v>
      </c>
      <c r="F107" s="36"/>
      <c r="G107" s="36"/>
      <c r="H107" s="36">
        <v>92.264627744321871</v>
      </c>
      <c r="I107" s="36"/>
      <c r="J107" s="36"/>
      <c r="K107" s="36">
        <v>92.264627744321871</v>
      </c>
      <c r="L107" s="36"/>
      <c r="M107" s="36"/>
      <c r="N107" s="36">
        <v>92.264627744321871</v>
      </c>
      <c r="O107" s="36"/>
      <c r="P107" s="36"/>
      <c r="Q107" s="36">
        <v>100</v>
      </c>
      <c r="R107" s="36"/>
      <c r="S107" s="36"/>
      <c r="T107" s="36">
        <v>100</v>
      </c>
      <c r="U107" s="36"/>
      <c r="V107" s="36"/>
      <c r="W107" s="36">
        <v>100</v>
      </c>
      <c r="X107" s="36"/>
      <c r="Y107" s="79">
        <f>SUM(O107:P107)</f>
        <v>0</v>
      </c>
      <c r="Z107" s="79" t="str">
        <f>IF(OR(AND(Y107&gt;0,Y107&lt;=30),AND(O107&gt;0,O107&lt;=5),AND(P107&gt;0,P107&lt;=5)),"Yes","No")</f>
        <v>No</v>
      </c>
    </row>
    <row r="108" spans="1:26" x14ac:dyDescent="0.25">
      <c r="A108" s="20">
        <v>43091</v>
      </c>
      <c r="B108" s="77">
        <v>43371</v>
      </c>
      <c r="C108" s="16" t="s">
        <v>1694</v>
      </c>
      <c r="D108" s="34" t="s">
        <v>135</v>
      </c>
      <c r="E108" s="34" t="s">
        <v>22</v>
      </c>
      <c r="F108" s="36"/>
      <c r="G108" s="36"/>
      <c r="H108" s="36">
        <v>98.606683517279691</v>
      </c>
      <c r="I108" s="36"/>
      <c r="J108" s="36"/>
      <c r="K108" s="36"/>
      <c r="L108" s="36"/>
      <c r="M108" s="36"/>
      <c r="N108" s="36"/>
      <c r="O108" s="36"/>
      <c r="P108" s="36"/>
      <c r="Q108" s="36">
        <v>100</v>
      </c>
      <c r="R108" s="36"/>
      <c r="S108" s="36"/>
      <c r="T108" s="36"/>
      <c r="U108" s="36"/>
      <c r="V108" s="36"/>
      <c r="W108" s="36"/>
      <c r="X108" s="36"/>
      <c r="Y108" s="23">
        <f>SUM(O108:P108)</f>
        <v>0</v>
      </c>
      <c r="Z108" s="23" t="str">
        <f>IF(OR(AND(Y108&gt;0,Y108&lt;=30),AND(O108&gt;0,O108&lt;=5),AND(P108&gt;0,P108&lt;=5)),"Yes","No")</f>
        <v>No</v>
      </c>
    </row>
    <row r="109" spans="1:26" s="24" customFormat="1" x14ac:dyDescent="0.25">
      <c r="A109" s="20">
        <v>43138</v>
      </c>
      <c r="B109" s="77">
        <v>43578</v>
      </c>
      <c r="C109" s="16" t="s">
        <v>1672</v>
      </c>
      <c r="D109" s="34" t="s">
        <v>187</v>
      </c>
      <c r="E109" s="34" t="s">
        <v>33</v>
      </c>
      <c r="F109" s="36"/>
      <c r="G109" s="36"/>
      <c r="H109" s="36">
        <v>88.443015944261205</v>
      </c>
      <c r="I109" s="36"/>
      <c r="J109" s="36"/>
      <c r="K109" s="36"/>
      <c r="L109" s="36"/>
      <c r="M109" s="36">
        <v>97.287317538687319</v>
      </c>
      <c r="N109" s="36"/>
      <c r="O109" s="36"/>
      <c r="P109" s="36"/>
      <c r="Q109" s="36">
        <v>100</v>
      </c>
      <c r="R109" s="36"/>
      <c r="S109" s="36"/>
      <c r="T109" s="36"/>
      <c r="U109" s="36"/>
      <c r="V109" s="36">
        <v>110</v>
      </c>
      <c r="W109" s="36"/>
      <c r="X109" s="36"/>
      <c r="Y109" s="93">
        <f>SUM(O109:P109)</f>
        <v>0</v>
      </c>
      <c r="Z109" s="93" t="str">
        <f>IF(OR(AND(Y109&gt;0,Y109&lt;=30),AND(O109&gt;0,O109&lt;=5),AND(P109&gt;0,P109&lt;=5)),"Yes","No")</f>
        <v>No</v>
      </c>
    </row>
    <row r="110" spans="1:26" s="24" customFormat="1" x14ac:dyDescent="0.25">
      <c r="A110" s="20">
        <v>43262</v>
      </c>
      <c r="B110" s="77">
        <v>43430</v>
      </c>
      <c r="C110" s="16" t="s">
        <v>1624</v>
      </c>
      <c r="D110" s="34" t="s">
        <v>291</v>
      </c>
      <c r="E110" s="34" t="s">
        <v>62</v>
      </c>
      <c r="F110" s="36"/>
      <c r="G110" s="36"/>
      <c r="H110" s="36">
        <v>48.363407237339203</v>
      </c>
      <c r="I110" s="36"/>
      <c r="J110" s="36">
        <v>48.363407237339203</v>
      </c>
      <c r="K110" s="36"/>
      <c r="L110" s="36"/>
      <c r="M110" s="36"/>
      <c r="N110" s="36">
        <v>48.363407237339203</v>
      </c>
      <c r="O110" s="36"/>
      <c r="P110" s="36"/>
      <c r="Q110" s="36">
        <v>80</v>
      </c>
      <c r="R110" s="36"/>
      <c r="S110" s="36">
        <v>80</v>
      </c>
      <c r="T110" s="36"/>
      <c r="U110" s="36"/>
      <c r="V110" s="36"/>
      <c r="W110" s="36">
        <v>80</v>
      </c>
      <c r="X110" s="36"/>
      <c r="Y110" s="93">
        <f>SUM(O110:P110)</f>
        <v>0</v>
      </c>
      <c r="Z110" s="93" t="str">
        <f>IF(OR(AND(Y110&gt;0,Y110&lt;=30),AND(O110&gt;0,O110&lt;=5),AND(P110&gt;0,P110&lt;=5)),"Yes","No")</f>
        <v>No</v>
      </c>
    </row>
    <row r="111" spans="1:26" x14ac:dyDescent="0.25">
      <c r="A111" s="20">
        <v>43291</v>
      </c>
      <c r="B111" s="77">
        <v>43416</v>
      </c>
      <c r="C111" s="16" t="s">
        <v>1584</v>
      </c>
      <c r="D111" s="34" t="s">
        <v>410</v>
      </c>
      <c r="E111" s="34" t="s">
        <v>411</v>
      </c>
      <c r="F111" s="36"/>
      <c r="G111" s="36"/>
      <c r="H111" s="36">
        <v>25.591150446834838</v>
      </c>
      <c r="I111" s="36"/>
      <c r="J111" s="36">
        <v>25.591150446834838</v>
      </c>
      <c r="K111" s="36"/>
      <c r="L111" s="36">
        <v>25.591150446834838</v>
      </c>
      <c r="M111" s="36"/>
      <c r="N111" s="36">
        <v>25.591150446834838</v>
      </c>
      <c r="O111" s="36"/>
      <c r="P111" s="36"/>
      <c r="Q111" s="36">
        <v>50</v>
      </c>
      <c r="R111" s="36"/>
      <c r="S111" s="36">
        <v>50</v>
      </c>
      <c r="T111" s="36"/>
      <c r="U111" s="36">
        <v>50</v>
      </c>
      <c r="V111" s="36"/>
      <c r="W111" s="36">
        <v>50</v>
      </c>
      <c r="X111" s="36"/>
      <c r="Y111" s="93">
        <f>SUM(O111:P111)</f>
        <v>0</v>
      </c>
      <c r="Z111" s="93" t="str">
        <f>IF(OR(AND(Y111&gt;0,Y111&lt;=30),AND(O111&gt;0,O111&lt;=5),AND(P111&gt;0,P111&lt;=5)),"Yes","No")</f>
        <v>No</v>
      </c>
    </row>
    <row r="112" spans="1:26" s="24" customFormat="1" x14ac:dyDescent="0.25">
      <c r="A112" s="20">
        <v>43340</v>
      </c>
      <c r="B112" s="77">
        <v>43360</v>
      </c>
      <c r="C112" s="16" t="s">
        <v>1762</v>
      </c>
      <c r="D112" s="34" t="s">
        <v>1209</v>
      </c>
      <c r="E112" s="34" t="s">
        <v>32</v>
      </c>
      <c r="F112" s="36"/>
      <c r="G112" s="36"/>
      <c r="H112" s="36">
        <v>56.048850548775505</v>
      </c>
      <c r="I112" s="36"/>
      <c r="J112" s="36"/>
      <c r="K112" s="36"/>
      <c r="L112" s="36"/>
      <c r="M112" s="36"/>
      <c r="N112" s="36"/>
      <c r="O112" s="36"/>
      <c r="P112" s="36"/>
      <c r="Q112" s="36">
        <v>48</v>
      </c>
      <c r="R112" s="36"/>
      <c r="S112" s="36"/>
      <c r="T112" s="36"/>
      <c r="U112" s="36"/>
      <c r="V112" s="36"/>
      <c r="W112" s="36"/>
      <c r="X112" s="36"/>
      <c r="Y112" s="79">
        <f>SUM(O112:P112)</f>
        <v>0</v>
      </c>
      <c r="Z112" s="79" t="str">
        <f>IF(OR(AND(Y112&gt;0,Y112&lt;=30),AND(O112&gt;0,O112&lt;=5),AND(P112&gt;0,P112&lt;=5)),"Yes","No")</f>
        <v>No</v>
      </c>
    </row>
    <row r="113" spans="1:26" s="24" customFormat="1" x14ac:dyDescent="0.25">
      <c r="A113" s="20">
        <v>43287</v>
      </c>
      <c r="B113" s="77">
        <v>43490</v>
      </c>
      <c r="C113" s="16" t="s">
        <v>1760</v>
      </c>
      <c r="D113" s="34" t="s">
        <v>397</v>
      </c>
      <c r="E113" s="34" t="s">
        <v>16</v>
      </c>
      <c r="F113" s="36"/>
      <c r="G113" s="36"/>
      <c r="H113" s="36">
        <v>36.713678618639982</v>
      </c>
      <c r="I113" s="36"/>
      <c r="J113" s="36"/>
      <c r="K113" s="36"/>
      <c r="L113" s="36"/>
      <c r="M113" s="36"/>
      <c r="N113" s="36"/>
      <c r="O113" s="36"/>
      <c r="P113" s="36"/>
      <c r="Q113" s="36">
        <v>36</v>
      </c>
      <c r="R113" s="36"/>
      <c r="S113" s="36"/>
      <c r="T113" s="36"/>
      <c r="U113" s="36"/>
      <c r="V113" s="36"/>
      <c r="W113" s="36"/>
      <c r="X113" s="36"/>
      <c r="Y113" s="23">
        <f>SUM(O113:P113)</f>
        <v>0</v>
      </c>
      <c r="Z113" s="23" t="str">
        <f>IF(OR(AND(Y113&gt;0,Y113&lt;=30),AND(O113&gt;0,O113&lt;=5),AND(P113&gt;0,P113&lt;=5)),"Yes","No")</f>
        <v>No</v>
      </c>
    </row>
    <row r="114" spans="1:26" x14ac:dyDescent="0.25">
      <c r="A114" s="20">
        <v>43091</v>
      </c>
      <c r="B114" s="77">
        <v>43371</v>
      </c>
      <c r="C114" s="16" t="s">
        <v>1601</v>
      </c>
      <c r="D114" s="34" t="s">
        <v>135</v>
      </c>
      <c r="E114" s="34" t="s">
        <v>22</v>
      </c>
      <c r="F114" s="36"/>
      <c r="G114" s="36"/>
      <c r="H114" s="36">
        <v>16.913361937982792</v>
      </c>
      <c r="I114" s="36"/>
      <c r="J114" s="36"/>
      <c r="K114" s="36"/>
      <c r="L114" s="36"/>
      <c r="M114" s="36"/>
      <c r="N114" s="36"/>
      <c r="O114" s="36"/>
      <c r="P114" s="36"/>
      <c r="Q114" s="36">
        <v>30</v>
      </c>
      <c r="R114" s="36"/>
      <c r="S114" s="36"/>
      <c r="T114" s="36"/>
      <c r="U114" s="36"/>
      <c r="V114" s="36"/>
      <c r="W114" s="36"/>
      <c r="X114" s="36"/>
      <c r="Y114" s="23">
        <f>SUM(O114:P114)</f>
        <v>0</v>
      </c>
      <c r="Z114" s="23" t="str">
        <f>IF(OR(AND(Y114&gt;0,Y114&lt;=30),AND(O114&gt;0,O114&lt;=5),AND(P114&gt;0,P114&lt;=5)),"Yes","No")</f>
        <v>No</v>
      </c>
    </row>
    <row r="115" spans="1:26" s="24" customFormat="1" x14ac:dyDescent="0.25">
      <c r="A115" s="20">
        <v>43278</v>
      </c>
      <c r="B115" s="77">
        <v>43437</v>
      </c>
      <c r="C115" s="16" t="s">
        <v>1666</v>
      </c>
      <c r="D115" s="34" t="s">
        <v>368</v>
      </c>
      <c r="E115" s="34" t="s">
        <v>87</v>
      </c>
      <c r="F115" s="36"/>
      <c r="G115" s="36"/>
      <c r="H115" s="36">
        <v>27.226709306503661</v>
      </c>
      <c r="I115" s="36"/>
      <c r="J115" s="36">
        <v>27.226709306503661</v>
      </c>
      <c r="K115" s="36"/>
      <c r="L115" s="36"/>
      <c r="M115" s="36"/>
      <c r="N115" s="36">
        <v>54.453418613007322</v>
      </c>
      <c r="O115" s="36"/>
      <c r="P115" s="36"/>
      <c r="Q115" s="36">
        <v>25</v>
      </c>
      <c r="R115" s="36"/>
      <c r="S115" s="36">
        <v>25</v>
      </c>
      <c r="T115" s="36"/>
      <c r="U115" s="36"/>
      <c r="V115" s="36"/>
      <c r="W115" s="36">
        <v>50</v>
      </c>
      <c r="X115" s="36"/>
      <c r="Y115" s="93">
        <f>SUM(O115:P115)</f>
        <v>0</v>
      </c>
      <c r="Z115" s="93" t="str">
        <f>IF(OR(AND(Y115&gt;0,Y115&lt;=30),AND(O115&gt;0,O115&lt;=5),AND(P115&gt;0,P115&lt;=5)),"Yes","No")</f>
        <v>No</v>
      </c>
    </row>
    <row r="116" spans="1:26" s="24" customFormat="1" x14ac:dyDescent="0.25">
      <c r="A116" s="20">
        <v>43297</v>
      </c>
      <c r="B116" s="77">
        <v>43364</v>
      </c>
      <c r="C116" s="16" t="s">
        <v>1645</v>
      </c>
      <c r="D116" s="34" t="s">
        <v>434</v>
      </c>
      <c r="E116" s="34" t="s">
        <v>51</v>
      </c>
      <c r="F116" s="36"/>
      <c r="G116" s="36"/>
      <c r="H116" s="36">
        <v>21.103031350692159</v>
      </c>
      <c r="I116" s="36"/>
      <c r="J116" s="36"/>
      <c r="K116" s="36"/>
      <c r="L116" s="36"/>
      <c r="M116" s="36"/>
      <c r="N116" s="36"/>
      <c r="O116" s="36"/>
      <c r="P116" s="36"/>
      <c r="Q116" s="36">
        <v>25</v>
      </c>
      <c r="R116" s="36"/>
      <c r="S116" s="36"/>
      <c r="T116" s="36"/>
      <c r="U116" s="36"/>
      <c r="V116" s="36"/>
      <c r="W116" s="36"/>
      <c r="X116" s="36"/>
      <c r="Y116" s="23">
        <f>SUM(O116:P116)</f>
        <v>0</v>
      </c>
      <c r="Z116" s="23" t="str">
        <f>IF(OR(AND(Y116&gt;0,Y116&lt;=30),AND(O116&gt;0,O116&lt;=5),AND(P116&gt;0,P116&lt;=5)),"Yes","No")</f>
        <v>No</v>
      </c>
    </row>
    <row r="117" spans="1:26" x14ac:dyDescent="0.25">
      <c r="A117" s="20">
        <v>43070</v>
      </c>
      <c r="B117" s="77">
        <v>43364</v>
      </c>
      <c r="C117" s="16" t="s">
        <v>1730</v>
      </c>
      <c r="D117" s="34" t="s">
        <v>127</v>
      </c>
      <c r="E117" s="34" t="s">
        <v>57</v>
      </c>
      <c r="F117" s="36"/>
      <c r="G117" s="36"/>
      <c r="H117" s="36">
        <v>19.581210937453712</v>
      </c>
      <c r="I117" s="36"/>
      <c r="J117" s="36"/>
      <c r="K117" s="36"/>
      <c r="L117" s="36"/>
      <c r="M117" s="36"/>
      <c r="N117" s="36"/>
      <c r="O117" s="36"/>
      <c r="P117" s="36"/>
      <c r="Q117" s="36">
        <v>20</v>
      </c>
      <c r="R117" s="36"/>
      <c r="S117" s="36"/>
      <c r="T117" s="36"/>
      <c r="U117" s="36"/>
      <c r="V117" s="36"/>
      <c r="W117" s="36"/>
      <c r="X117" s="36"/>
      <c r="Y117" s="23">
        <f>SUM(O117:P117)</f>
        <v>0</v>
      </c>
      <c r="Z117" s="23" t="str">
        <f>IF(OR(AND(Y117&gt;0,Y117&lt;=30),AND(O117&gt;0,O117&lt;=5),AND(P117&gt;0,P117&lt;=5)),"Yes","No")</f>
        <v>No</v>
      </c>
    </row>
    <row r="118" spans="1:26" s="24" customFormat="1" x14ac:dyDescent="0.25">
      <c r="A118" s="20">
        <v>43145</v>
      </c>
      <c r="B118" s="77">
        <v>43370</v>
      </c>
      <c r="C118" s="16" t="s">
        <v>1615</v>
      </c>
      <c r="D118" s="34" t="s">
        <v>133</v>
      </c>
      <c r="E118" s="34" t="s">
        <v>134</v>
      </c>
      <c r="F118" s="36"/>
      <c r="G118" s="36"/>
      <c r="H118" s="36">
        <v>14.287368686798246</v>
      </c>
      <c r="I118" s="36"/>
      <c r="J118" s="36"/>
      <c r="K118" s="36"/>
      <c r="L118" s="36"/>
      <c r="M118" s="36"/>
      <c r="N118" s="36"/>
      <c r="O118" s="36"/>
      <c r="P118" s="36"/>
      <c r="Q118" s="36">
        <v>20</v>
      </c>
      <c r="R118" s="36"/>
      <c r="S118" s="36"/>
      <c r="T118" s="36"/>
      <c r="U118" s="36"/>
      <c r="V118" s="36"/>
      <c r="W118" s="36"/>
      <c r="X118" s="36"/>
      <c r="Y118" s="93">
        <f>SUM(O118:P118)</f>
        <v>0</v>
      </c>
      <c r="Z118" s="93" t="str">
        <f>IF(OR(AND(Y118&gt;0,Y118&lt;=30),AND(O118&gt;0,O118&lt;=5),AND(P118&gt;0,P118&lt;=5)),"Yes","No")</f>
        <v>No</v>
      </c>
    </row>
    <row r="119" spans="1:26" x14ac:dyDescent="0.25">
      <c r="A119" s="20">
        <v>43292</v>
      </c>
      <c r="B119" s="77">
        <v>43361</v>
      </c>
      <c r="C119" s="16" t="s">
        <v>1624</v>
      </c>
      <c r="D119" s="34" t="s">
        <v>420</v>
      </c>
      <c r="E119" s="34" t="s">
        <v>421</v>
      </c>
      <c r="F119" s="36"/>
      <c r="G119" s="36"/>
      <c r="H119" s="36">
        <v>9.4339217007211964</v>
      </c>
      <c r="I119" s="36"/>
      <c r="J119" s="36"/>
      <c r="K119" s="36"/>
      <c r="L119" s="36"/>
      <c r="M119" s="36"/>
      <c r="N119" s="36"/>
      <c r="O119" s="36"/>
      <c r="P119" s="36"/>
      <c r="Q119" s="36">
        <v>12</v>
      </c>
      <c r="R119" s="36"/>
      <c r="S119" s="36"/>
      <c r="T119" s="36"/>
      <c r="U119" s="36"/>
      <c r="V119" s="36"/>
      <c r="W119" s="36"/>
      <c r="X119" s="36"/>
      <c r="Y119" s="93">
        <f>SUM(O119:P119)</f>
        <v>0</v>
      </c>
      <c r="Z119" s="93" t="str">
        <f>IF(OR(AND(Y119&gt;0,Y119&lt;=30),AND(O119&gt;0,O119&lt;=5),AND(P119&gt;0,P119&lt;=5)),"Yes","No")</f>
        <v>No</v>
      </c>
    </row>
    <row r="120" spans="1:26" s="24" customFormat="1" x14ac:dyDescent="0.25">
      <c r="A120" s="20">
        <v>43297</v>
      </c>
      <c r="B120" s="77">
        <v>43364</v>
      </c>
      <c r="C120" s="16" t="s">
        <v>1642</v>
      </c>
      <c r="D120" s="34" t="s">
        <v>434</v>
      </c>
      <c r="E120" s="34" t="s">
        <v>51</v>
      </c>
      <c r="F120" s="36"/>
      <c r="G120" s="36"/>
      <c r="H120" s="36">
        <v>10.294330300277711</v>
      </c>
      <c r="I120" s="36"/>
      <c r="J120" s="36"/>
      <c r="K120" s="36"/>
      <c r="L120" s="36"/>
      <c r="M120" s="36"/>
      <c r="N120" s="36"/>
      <c r="O120" s="36"/>
      <c r="P120" s="36"/>
      <c r="Q120" s="36">
        <v>12</v>
      </c>
      <c r="R120" s="36"/>
      <c r="S120" s="36"/>
      <c r="T120" s="36"/>
      <c r="U120" s="36"/>
      <c r="V120" s="36"/>
      <c r="W120" s="36"/>
      <c r="X120" s="36"/>
      <c r="Y120" s="93">
        <f>SUM(O120:P120)</f>
        <v>0</v>
      </c>
      <c r="Z120" s="93" t="str">
        <f>IF(OR(AND(Y120&gt;0,Y120&lt;=30),AND(O120&gt;0,O120&lt;=5),AND(P120&gt;0,P120&lt;=5)),"Yes","No")</f>
        <v>No</v>
      </c>
    </row>
    <row r="121" spans="1:26" s="24" customFormat="1" x14ac:dyDescent="0.25">
      <c r="A121" s="20">
        <v>43297</v>
      </c>
      <c r="B121" s="77">
        <v>43364</v>
      </c>
      <c r="C121" s="16" t="s">
        <v>1730</v>
      </c>
      <c r="D121" s="34" t="s">
        <v>434</v>
      </c>
      <c r="E121" s="34" t="s">
        <v>51</v>
      </c>
      <c r="F121" s="36"/>
      <c r="G121" s="36"/>
      <c r="H121" s="36">
        <v>12.837339980946654</v>
      </c>
      <c r="I121" s="36"/>
      <c r="J121" s="36"/>
      <c r="K121" s="36"/>
      <c r="L121" s="36"/>
      <c r="M121" s="36"/>
      <c r="N121" s="36"/>
      <c r="O121" s="36"/>
      <c r="P121" s="36"/>
      <c r="Q121" s="36">
        <v>12</v>
      </c>
      <c r="R121" s="36"/>
      <c r="S121" s="36"/>
      <c r="T121" s="36"/>
      <c r="U121" s="36"/>
      <c r="V121" s="36"/>
      <c r="W121" s="36"/>
      <c r="X121" s="36"/>
      <c r="Y121" s="93">
        <f>SUM(O121:P121)</f>
        <v>0</v>
      </c>
      <c r="Z121" s="93" t="str">
        <f>IF(OR(AND(Y121&gt;0,Y121&lt;=30),AND(O121&gt;0,O121&lt;=5),AND(P121&gt;0,P121&lt;=5)),"Yes","No")</f>
        <v>No</v>
      </c>
    </row>
    <row r="122" spans="1:26" s="24" customFormat="1" x14ac:dyDescent="0.25">
      <c r="A122" s="20">
        <v>43292</v>
      </c>
      <c r="B122" s="77">
        <v>43361</v>
      </c>
      <c r="C122" s="16" t="s">
        <v>1729</v>
      </c>
      <c r="D122" s="34" t="s">
        <v>418</v>
      </c>
      <c r="E122" s="34" t="s">
        <v>419</v>
      </c>
      <c r="F122" s="36"/>
      <c r="G122" s="36"/>
      <c r="H122" s="36">
        <v>16.784155062837883</v>
      </c>
      <c r="I122" s="36"/>
      <c r="J122" s="36"/>
      <c r="K122" s="36"/>
      <c r="L122" s="36"/>
      <c r="M122" s="36"/>
      <c r="N122" s="36"/>
      <c r="O122" s="36"/>
      <c r="P122" s="36"/>
      <c r="Q122" s="36">
        <v>10</v>
      </c>
      <c r="R122" s="36"/>
      <c r="S122" s="36"/>
      <c r="T122" s="36"/>
      <c r="U122" s="36"/>
      <c r="V122" s="36"/>
      <c r="W122" s="36"/>
      <c r="X122" s="36"/>
      <c r="Y122" s="93">
        <f>SUM(O122:P122)</f>
        <v>0</v>
      </c>
      <c r="Z122" s="93" t="str">
        <f>IF(OR(AND(Y122&gt;0,Y122&lt;=30),AND(O122&gt;0,O122&lt;=5),AND(P122&gt;0,P122&lt;=5)),"Yes","No")</f>
        <v>No</v>
      </c>
    </row>
    <row r="123" spans="1:26" s="24" customFormat="1" x14ac:dyDescent="0.25">
      <c r="A123" s="20">
        <v>43313</v>
      </c>
      <c r="B123" s="77">
        <v>43360</v>
      </c>
      <c r="C123" s="16" t="s">
        <v>1648</v>
      </c>
      <c r="D123" s="34" t="s">
        <v>532</v>
      </c>
      <c r="E123" s="34" t="s">
        <v>533</v>
      </c>
      <c r="F123" s="36"/>
      <c r="G123" s="36"/>
      <c r="H123" s="36">
        <v>10.427540768736968</v>
      </c>
      <c r="I123" s="36"/>
      <c r="J123" s="36"/>
      <c r="K123" s="36"/>
      <c r="L123" s="36"/>
      <c r="M123" s="36"/>
      <c r="N123" s="36"/>
      <c r="O123" s="36"/>
      <c r="P123" s="36"/>
      <c r="Q123" s="36">
        <v>10</v>
      </c>
      <c r="R123" s="36"/>
      <c r="S123" s="36"/>
      <c r="T123" s="36"/>
      <c r="U123" s="36"/>
      <c r="V123" s="36"/>
      <c r="W123" s="36"/>
      <c r="X123" s="36"/>
      <c r="Y123" s="93">
        <f>SUM(O123:P123)</f>
        <v>0</v>
      </c>
      <c r="Z123" s="93" t="str">
        <f>IF(OR(AND(Y123&gt;0,Y123&lt;=30),AND(O123&gt;0,O123&lt;=5),AND(P123&gt;0,P123&lt;=5)),"Yes","No")</f>
        <v>No</v>
      </c>
    </row>
    <row r="124" spans="1:26" s="24" customFormat="1" x14ac:dyDescent="0.25">
      <c r="A124" s="20">
        <v>43313</v>
      </c>
      <c r="B124" s="77">
        <v>43360</v>
      </c>
      <c r="C124" s="16" t="s">
        <v>1655</v>
      </c>
      <c r="D124" s="34" t="s">
        <v>532</v>
      </c>
      <c r="E124" s="34" t="s">
        <v>533</v>
      </c>
      <c r="F124" s="36"/>
      <c r="G124" s="36"/>
      <c r="H124" s="36">
        <v>9.3847866918632707</v>
      </c>
      <c r="I124" s="36"/>
      <c r="J124" s="36"/>
      <c r="K124" s="36"/>
      <c r="L124" s="36"/>
      <c r="M124" s="36"/>
      <c r="N124" s="36"/>
      <c r="O124" s="36"/>
      <c r="P124" s="36"/>
      <c r="Q124" s="36">
        <v>9</v>
      </c>
      <c r="R124" s="36"/>
      <c r="S124" s="36"/>
      <c r="T124" s="36"/>
      <c r="U124" s="36"/>
      <c r="V124" s="36"/>
      <c r="W124" s="36"/>
      <c r="X124" s="36"/>
      <c r="Y124" s="93">
        <f>SUM(O124:P124)</f>
        <v>0</v>
      </c>
      <c r="Z124" s="93" t="str">
        <f>IF(OR(AND(Y124&gt;0,Y124&lt;=30),AND(O124&gt;0,O124&lt;=5),AND(P124&gt;0,P124&lt;=5)),"Yes","No")</f>
        <v>No</v>
      </c>
    </row>
    <row r="125" spans="1:26" x14ac:dyDescent="0.25">
      <c r="A125" s="20">
        <v>43297</v>
      </c>
      <c r="B125" s="77">
        <v>43364</v>
      </c>
      <c r="C125" s="16" t="s">
        <v>1692</v>
      </c>
      <c r="D125" s="34" t="s">
        <v>434</v>
      </c>
      <c r="E125" s="34" t="s">
        <v>51</v>
      </c>
      <c r="F125" s="36"/>
      <c r="G125" s="36"/>
      <c r="H125" s="36">
        <v>7.7524125086945004</v>
      </c>
      <c r="I125" s="36"/>
      <c r="J125" s="36"/>
      <c r="K125" s="36"/>
      <c r="L125" s="36"/>
      <c r="M125" s="36"/>
      <c r="N125" s="36"/>
      <c r="O125" s="36"/>
      <c r="P125" s="36"/>
      <c r="Q125" s="36">
        <v>6</v>
      </c>
      <c r="R125" s="36"/>
      <c r="S125" s="36"/>
      <c r="T125" s="36"/>
      <c r="U125" s="36"/>
      <c r="V125" s="36"/>
      <c r="W125" s="36"/>
      <c r="X125" s="36"/>
      <c r="Y125" s="23">
        <f>SUM(O125:P125)</f>
        <v>0</v>
      </c>
      <c r="Z125" s="23" t="str">
        <f>IF(OR(AND(Y125&gt;0,Y125&lt;=30),AND(O125&gt;0,O125&lt;=5),AND(P125&gt;0,P125&lt;=5)),"Yes","No")</f>
        <v>No</v>
      </c>
    </row>
    <row r="126" spans="1:26" x14ac:dyDescent="0.25">
      <c r="A126" s="20">
        <v>43336</v>
      </c>
      <c r="B126" s="77">
        <v>43364</v>
      </c>
      <c r="C126" s="16" t="s">
        <v>1731</v>
      </c>
      <c r="D126" s="34" t="s">
        <v>1125</v>
      </c>
      <c r="E126" s="34" t="s">
        <v>1126</v>
      </c>
      <c r="F126" s="36"/>
      <c r="G126" s="36"/>
      <c r="H126" s="36">
        <v>9.6735913550392851</v>
      </c>
      <c r="I126" s="36"/>
      <c r="J126" s="36"/>
      <c r="K126" s="36"/>
      <c r="L126" s="36"/>
      <c r="M126" s="36"/>
      <c r="N126" s="36"/>
      <c r="O126" s="36"/>
      <c r="P126" s="36"/>
      <c r="Q126" s="36">
        <v>6</v>
      </c>
      <c r="R126" s="36"/>
      <c r="S126" s="36"/>
      <c r="T126" s="36"/>
      <c r="U126" s="36"/>
      <c r="V126" s="36"/>
      <c r="W126" s="36"/>
      <c r="X126" s="36"/>
      <c r="Y126" s="93">
        <f>SUM(O126:P126)</f>
        <v>0</v>
      </c>
      <c r="Z126" s="93" t="str">
        <f>IF(OR(AND(Y126&gt;0,Y126&lt;=30),AND(O126&gt;0,O126&lt;=5),AND(P126&gt;0,P126&lt;=5)),"Yes","No")</f>
        <v>No</v>
      </c>
    </row>
    <row r="127" spans="1:26" x14ac:dyDescent="0.25">
      <c r="A127" s="20">
        <v>43297</v>
      </c>
      <c r="B127" s="77">
        <v>43364</v>
      </c>
      <c r="C127" s="16" t="s">
        <v>1646</v>
      </c>
      <c r="D127" s="34" t="s">
        <v>434</v>
      </c>
      <c r="E127" s="34" t="s">
        <v>51</v>
      </c>
      <c r="F127" s="36"/>
      <c r="G127" s="36"/>
      <c r="H127" s="36">
        <v>3.6332609327719645</v>
      </c>
      <c r="I127" s="36"/>
      <c r="J127" s="36"/>
      <c r="K127" s="36"/>
      <c r="L127" s="36"/>
      <c r="M127" s="36"/>
      <c r="N127" s="36"/>
      <c r="O127" s="36"/>
      <c r="P127" s="36"/>
      <c r="Q127" s="36">
        <v>5</v>
      </c>
      <c r="R127" s="36"/>
      <c r="S127" s="36"/>
      <c r="T127" s="36"/>
      <c r="U127" s="36"/>
      <c r="V127" s="36"/>
      <c r="W127" s="36"/>
      <c r="X127" s="36"/>
      <c r="Y127" s="23">
        <f>SUM(O127:P127)</f>
        <v>0</v>
      </c>
      <c r="Z127" s="23" t="str">
        <f>IF(OR(AND(Y127&gt;0,Y127&lt;=30),AND(O127&gt;0,O127&lt;=5),AND(P127&gt;0,P127&lt;=5)),"Yes","No")</f>
        <v>No</v>
      </c>
    </row>
    <row r="128" spans="1:26" s="24" customFormat="1" x14ac:dyDescent="0.25">
      <c r="A128" s="20">
        <v>43350</v>
      </c>
      <c r="B128" s="77">
        <v>43361</v>
      </c>
      <c r="C128" s="16" t="s">
        <v>1672</v>
      </c>
      <c r="D128" s="34" t="s">
        <v>1296</v>
      </c>
      <c r="E128" s="34" t="s">
        <v>1297</v>
      </c>
      <c r="F128" s="36"/>
      <c r="G128" s="36"/>
      <c r="H128" s="36">
        <v>5.949703628151596</v>
      </c>
      <c r="I128" s="36"/>
      <c r="J128" s="36"/>
      <c r="K128" s="36"/>
      <c r="L128" s="36"/>
      <c r="M128" s="36"/>
      <c r="N128" s="36"/>
      <c r="O128" s="36"/>
      <c r="P128" s="36"/>
      <c r="Q128" s="36">
        <v>4</v>
      </c>
      <c r="R128" s="36"/>
      <c r="S128" s="36"/>
      <c r="T128" s="36"/>
      <c r="U128" s="36"/>
      <c r="V128" s="36"/>
      <c r="W128" s="36"/>
      <c r="X128" s="36"/>
      <c r="Y128" s="93">
        <f>SUM(O128:P128)</f>
        <v>0</v>
      </c>
      <c r="Z128" s="93" t="str">
        <f>IF(OR(AND(Y128&gt;0,Y128&lt;=30),AND(O128&gt;0,O128&lt;=5),AND(P128&gt;0,P128&lt;=5)),"Yes","No")</f>
        <v>No</v>
      </c>
    </row>
    <row r="129" spans="1:26" s="24" customFormat="1" x14ac:dyDescent="0.25">
      <c r="A129" s="20">
        <v>43336</v>
      </c>
      <c r="B129" s="77">
        <v>43364</v>
      </c>
      <c r="C129" s="16" t="s">
        <v>1730</v>
      </c>
      <c r="D129" s="34" t="s">
        <v>1117</v>
      </c>
      <c r="E129" s="34" t="s">
        <v>84</v>
      </c>
      <c r="F129" s="36"/>
      <c r="G129" s="36"/>
      <c r="H129" s="36">
        <v>4.8367956775196426</v>
      </c>
      <c r="I129" s="36"/>
      <c r="J129" s="36"/>
      <c r="K129" s="36"/>
      <c r="L129" s="36"/>
      <c r="M129" s="36"/>
      <c r="N129" s="36"/>
      <c r="O129" s="36"/>
      <c r="P129" s="36"/>
      <c r="Q129" s="36">
        <v>3</v>
      </c>
      <c r="R129" s="36"/>
      <c r="S129" s="36"/>
      <c r="T129" s="36"/>
      <c r="U129" s="36"/>
      <c r="V129" s="36"/>
      <c r="W129" s="36"/>
      <c r="X129" s="36"/>
      <c r="Y129" s="23">
        <f>SUM(O129:P129)</f>
        <v>0</v>
      </c>
      <c r="Z129" s="23" t="str">
        <f>IF(OR(AND(Y129&gt;0,Y129&lt;=30),AND(O129&gt;0,O129&lt;=5),AND(P129&gt;0,P129&lt;=5)),"Yes","No")</f>
        <v>No</v>
      </c>
    </row>
    <row r="130" spans="1:26" s="24" customFormat="1" x14ac:dyDescent="0.25">
      <c r="A130" s="20">
        <v>43334</v>
      </c>
      <c r="B130" s="77">
        <v>43364</v>
      </c>
      <c r="C130" s="16" t="s">
        <v>1741</v>
      </c>
      <c r="D130" s="34" t="s">
        <v>1096</v>
      </c>
      <c r="E130" s="34" t="s">
        <v>1097</v>
      </c>
      <c r="F130" s="36"/>
      <c r="G130" s="36"/>
      <c r="H130" s="36">
        <v>3.2245304516797617</v>
      </c>
      <c r="I130" s="36"/>
      <c r="J130" s="36"/>
      <c r="K130" s="36"/>
      <c r="L130" s="36"/>
      <c r="M130" s="36"/>
      <c r="N130" s="36"/>
      <c r="O130" s="36"/>
      <c r="P130" s="36"/>
      <c r="Q130" s="36">
        <v>2</v>
      </c>
      <c r="R130" s="36"/>
      <c r="S130" s="36"/>
      <c r="T130" s="36"/>
      <c r="U130" s="36"/>
      <c r="V130" s="36"/>
      <c r="W130" s="36"/>
      <c r="X130" s="36"/>
      <c r="Y130" s="93">
        <f>SUM(O130:P130)</f>
        <v>0</v>
      </c>
      <c r="Z130" s="93" t="str">
        <f>IF(OR(AND(Y130&gt;0,Y130&lt;=30),AND(O130&gt;0,O130&lt;=5),AND(P130&gt;0,P130&lt;=5)),"Yes","No")</f>
        <v>No</v>
      </c>
    </row>
    <row r="131" spans="1:26" x14ac:dyDescent="0.25">
      <c r="A131" s="20">
        <v>43336</v>
      </c>
      <c r="B131" s="77">
        <v>43364</v>
      </c>
      <c r="C131" s="16" t="s">
        <v>1755</v>
      </c>
      <c r="D131" s="34" t="s">
        <v>1124</v>
      </c>
      <c r="E131" s="34" t="s">
        <v>93</v>
      </c>
      <c r="F131" s="36"/>
      <c r="G131" s="36"/>
      <c r="H131" s="36">
        <v>2.9735779434757776</v>
      </c>
      <c r="I131" s="36"/>
      <c r="J131" s="36"/>
      <c r="K131" s="36"/>
      <c r="L131" s="36"/>
      <c r="M131" s="36"/>
      <c r="N131" s="36"/>
      <c r="O131" s="36"/>
      <c r="P131" s="36"/>
      <c r="Q131" s="36">
        <v>2</v>
      </c>
      <c r="R131" s="36"/>
      <c r="S131" s="36"/>
      <c r="T131" s="36"/>
      <c r="U131" s="36"/>
      <c r="V131" s="36"/>
      <c r="W131" s="36"/>
      <c r="X131" s="36"/>
      <c r="Y131" s="79">
        <f>SUM(O131:P131)</f>
        <v>0</v>
      </c>
      <c r="Z131" s="79" t="str">
        <f>IF(OR(AND(Y131&gt;0,Y131&lt;=30),AND(O131&gt;0,O131&lt;=5),AND(P131&gt;0,P131&lt;=5)),"Yes","No")</f>
        <v>No</v>
      </c>
    </row>
    <row r="132" spans="1:26" x14ac:dyDescent="0.25">
      <c r="A132" s="20">
        <v>43343</v>
      </c>
      <c r="B132" s="77">
        <v>43360</v>
      </c>
      <c r="C132" s="16" t="s">
        <v>1702</v>
      </c>
      <c r="D132" s="34" t="s">
        <v>1218</v>
      </c>
      <c r="E132" s="34" t="s">
        <v>340</v>
      </c>
      <c r="F132" s="36"/>
      <c r="G132" s="36"/>
      <c r="H132" s="36">
        <v>3.0969614101634511</v>
      </c>
      <c r="I132" s="36"/>
      <c r="J132" s="36"/>
      <c r="K132" s="36"/>
      <c r="L132" s="36"/>
      <c r="M132" s="36"/>
      <c r="N132" s="36"/>
      <c r="O132" s="36"/>
      <c r="P132" s="36"/>
      <c r="Q132" s="36">
        <v>2</v>
      </c>
      <c r="R132" s="36"/>
      <c r="S132" s="36"/>
      <c r="T132" s="36"/>
      <c r="U132" s="36"/>
      <c r="V132" s="36"/>
      <c r="W132" s="36"/>
      <c r="X132" s="36"/>
      <c r="Y132" s="93">
        <f>SUM(O132:P132)</f>
        <v>0</v>
      </c>
      <c r="Z132" s="93" t="str">
        <f>IF(OR(AND(Y132&gt;0,Y132&lt;=30),AND(O132&gt;0,O132&lt;=5),AND(P132&gt;0,P132&lt;=5)),"Yes","No")</f>
        <v>No</v>
      </c>
    </row>
    <row r="133" spans="1:26" s="24" customFormat="1" x14ac:dyDescent="0.25">
      <c r="A133" s="20">
        <v>43343</v>
      </c>
      <c r="B133" s="77">
        <v>43364</v>
      </c>
      <c r="C133" s="16" t="s">
        <v>1694</v>
      </c>
      <c r="D133" s="34" t="s">
        <v>1221</v>
      </c>
      <c r="E133" s="34" t="s">
        <v>499</v>
      </c>
      <c r="F133" s="36"/>
      <c r="G133" s="36"/>
      <c r="H133" s="36">
        <v>3.2292619710512653</v>
      </c>
      <c r="I133" s="36"/>
      <c r="J133" s="36"/>
      <c r="K133" s="36"/>
      <c r="L133" s="36"/>
      <c r="M133" s="36"/>
      <c r="N133" s="36"/>
      <c r="O133" s="36"/>
      <c r="P133" s="36"/>
      <c r="Q133" s="36">
        <v>2</v>
      </c>
      <c r="R133" s="36"/>
      <c r="S133" s="36"/>
      <c r="T133" s="36"/>
      <c r="U133" s="36"/>
      <c r="V133" s="36"/>
      <c r="W133" s="36"/>
      <c r="X133" s="36"/>
      <c r="Y133" s="93">
        <f>SUM(O133:P133)</f>
        <v>0</v>
      </c>
      <c r="Z133" s="93" t="str">
        <f>IF(OR(AND(Y133&gt;0,Y133&lt;=30),AND(O133&gt;0,O133&lt;=5),AND(P133&gt;0,P133&lt;=5)),"Yes","No")</f>
        <v>No</v>
      </c>
    </row>
    <row r="134" spans="1:26" s="24" customFormat="1" x14ac:dyDescent="0.25">
      <c r="A134" s="20">
        <v>43343</v>
      </c>
      <c r="B134" s="77">
        <v>43364</v>
      </c>
      <c r="C134" s="16" t="s">
        <v>1741</v>
      </c>
      <c r="D134" s="34" t="s">
        <v>1219</v>
      </c>
      <c r="E134" s="34" t="s">
        <v>1220</v>
      </c>
      <c r="F134" s="36"/>
      <c r="G134" s="36"/>
      <c r="H134" s="36">
        <v>3.2245304516797617</v>
      </c>
      <c r="I134" s="36"/>
      <c r="J134" s="36"/>
      <c r="K134" s="36"/>
      <c r="L134" s="36"/>
      <c r="M134" s="36"/>
      <c r="N134" s="36"/>
      <c r="O134" s="36"/>
      <c r="P134" s="36"/>
      <c r="Q134" s="36">
        <v>2</v>
      </c>
      <c r="R134" s="36"/>
      <c r="S134" s="36"/>
      <c r="T134" s="36"/>
      <c r="U134" s="36"/>
      <c r="V134" s="36"/>
      <c r="W134" s="36"/>
      <c r="X134" s="36"/>
      <c r="Y134" s="93">
        <f>SUM(O134:P134)</f>
        <v>0</v>
      </c>
      <c r="Z134" s="93" t="str">
        <f>IF(OR(AND(Y134&gt;0,Y134&lt;=30),AND(O134&gt;0,O134&lt;=5),AND(P134&gt;0,P134&lt;=5)),"Yes","No")</f>
        <v>No</v>
      </c>
    </row>
    <row r="135" spans="1:26" x14ac:dyDescent="0.25">
      <c r="A135" s="20">
        <v>43325</v>
      </c>
      <c r="B135" s="77">
        <v>43360</v>
      </c>
      <c r="C135" s="16" t="s">
        <v>1603</v>
      </c>
      <c r="D135" s="34" t="s">
        <v>763</v>
      </c>
      <c r="E135" s="34" t="s">
        <v>764</v>
      </c>
      <c r="F135" s="36"/>
      <c r="G135" s="36"/>
      <c r="H135" s="36">
        <v>0.91791475807171496</v>
      </c>
      <c r="I135" s="36"/>
      <c r="J135" s="36"/>
      <c r="K135" s="36"/>
      <c r="L135" s="36"/>
      <c r="M135" s="36"/>
      <c r="N135" s="36"/>
      <c r="O135" s="36"/>
      <c r="P135" s="36"/>
      <c r="Q135" s="36">
        <v>1</v>
      </c>
      <c r="R135" s="36"/>
      <c r="S135" s="36"/>
      <c r="T135" s="36"/>
      <c r="U135" s="36"/>
      <c r="V135" s="36"/>
      <c r="W135" s="36"/>
      <c r="X135" s="36"/>
      <c r="Y135" s="79">
        <f>SUM(O135:P135)</f>
        <v>0</v>
      </c>
      <c r="Z135" s="79" t="str">
        <f>IF(OR(AND(Y135&gt;0,Y135&lt;=30),AND(O135&gt;0,O135&lt;=5),AND(P135&gt;0,P135&lt;=5)),"Yes","No")</f>
        <v>No</v>
      </c>
    </row>
    <row r="136" spans="1:26" s="24" customFormat="1" x14ac:dyDescent="0.25">
      <c r="A136" s="20">
        <v>43325</v>
      </c>
      <c r="B136" s="77">
        <v>43360</v>
      </c>
      <c r="C136" s="16" t="s">
        <v>1757</v>
      </c>
      <c r="D136" s="34" t="s">
        <v>761</v>
      </c>
      <c r="E136" s="34" t="s">
        <v>762</v>
      </c>
      <c r="F136" s="36"/>
      <c r="G136" s="36"/>
      <c r="H136" s="36">
        <v>1.4867889717378888</v>
      </c>
      <c r="I136" s="36"/>
      <c r="J136" s="36"/>
      <c r="K136" s="36"/>
      <c r="L136" s="36"/>
      <c r="M136" s="36"/>
      <c r="N136" s="36"/>
      <c r="O136" s="36"/>
      <c r="P136" s="36"/>
      <c r="Q136" s="36">
        <v>1</v>
      </c>
      <c r="R136" s="36"/>
      <c r="S136" s="36"/>
      <c r="T136" s="36"/>
      <c r="U136" s="36"/>
      <c r="V136" s="36"/>
      <c r="W136" s="36"/>
      <c r="X136" s="36"/>
      <c r="Y136" s="93">
        <f>SUM(O136:P136)</f>
        <v>0</v>
      </c>
      <c r="Z136" s="93" t="str">
        <f>IF(OR(AND(Y136&gt;0,Y136&lt;=30),AND(O136&gt;0,O136&lt;=5),AND(P136&gt;0,P136&lt;=5)),"Yes","No")</f>
        <v>No</v>
      </c>
    </row>
    <row r="137" spans="1:26" s="24" customFormat="1" x14ac:dyDescent="0.25">
      <c r="A137" s="20">
        <v>43335</v>
      </c>
      <c r="B137" s="77">
        <v>43364</v>
      </c>
      <c r="C137" s="16" t="s">
        <v>1702</v>
      </c>
      <c r="D137" s="34" t="s">
        <v>1098</v>
      </c>
      <c r="E137" s="34" t="s">
        <v>1099</v>
      </c>
      <c r="F137" s="36"/>
      <c r="G137" s="36"/>
      <c r="H137" s="36">
        <v>1.5484807050817255</v>
      </c>
      <c r="I137" s="36"/>
      <c r="J137" s="36"/>
      <c r="K137" s="36"/>
      <c r="L137" s="36"/>
      <c r="M137" s="36"/>
      <c r="N137" s="36"/>
      <c r="O137" s="36"/>
      <c r="P137" s="36"/>
      <c r="Q137" s="36">
        <v>1</v>
      </c>
      <c r="R137" s="36"/>
      <c r="S137" s="36"/>
      <c r="T137" s="36"/>
      <c r="U137" s="36"/>
      <c r="V137" s="36"/>
      <c r="W137" s="36"/>
      <c r="X137" s="36"/>
      <c r="Y137" s="23">
        <f>SUM(O137:P137)</f>
        <v>0</v>
      </c>
      <c r="Z137" s="23" t="str">
        <f>IF(OR(AND(Y137&gt;0,Y137&lt;=30),AND(O137&gt;0,O137&lt;=5),AND(P137&gt;0,P137&lt;=5)),"Yes","No")</f>
        <v>No</v>
      </c>
    </row>
    <row r="138" spans="1:26" s="24" customFormat="1" x14ac:dyDescent="0.25">
      <c r="A138" s="20">
        <v>43349</v>
      </c>
      <c r="B138" s="77">
        <v>43364</v>
      </c>
      <c r="C138" s="16" t="s">
        <v>1631</v>
      </c>
      <c r="D138" s="34" t="s">
        <v>1253</v>
      </c>
      <c r="E138" s="34" t="s">
        <v>1254</v>
      </c>
      <c r="F138" s="36"/>
      <c r="G138" s="36"/>
      <c r="H138" s="36">
        <v>1.0396603911307907</v>
      </c>
      <c r="I138" s="36"/>
      <c r="J138" s="36"/>
      <c r="K138" s="36"/>
      <c r="L138" s="36"/>
      <c r="M138" s="36"/>
      <c r="N138" s="36"/>
      <c r="O138" s="36"/>
      <c r="P138" s="36"/>
      <c r="Q138" s="36">
        <v>1</v>
      </c>
      <c r="R138" s="36"/>
      <c r="S138" s="36"/>
      <c r="T138" s="36"/>
      <c r="U138" s="36"/>
      <c r="V138" s="36"/>
      <c r="W138" s="36"/>
      <c r="X138" s="36"/>
      <c r="Y138" s="93">
        <f>SUM(O138:P138)</f>
        <v>0</v>
      </c>
      <c r="Z138" s="93" t="str">
        <f>IF(OR(AND(Y138&gt;0,Y138&lt;=30),AND(O138&gt;0,O138&lt;=5),AND(P138&gt;0,P138&lt;=5)),"Yes","No")</f>
        <v>No</v>
      </c>
    </row>
    <row r="139" spans="1:26" s="24" customFormat="1" x14ac:dyDescent="0.25">
      <c r="A139" s="20">
        <v>43350</v>
      </c>
      <c r="B139" s="77">
        <v>43364</v>
      </c>
      <c r="C139" s="16" t="s">
        <v>1757</v>
      </c>
      <c r="D139" s="34" t="s">
        <v>1298</v>
      </c>
      <c r="E139" s="34" t="s">
        <v>1299</v>
      </c>
      <c r="F139" s="36"/>
      <c r="G139" s="36"/>
      <c r="H139" s="36">
        <v>1.4867889717378888</v>
      </c>
      <c r="I139" s="36"/>
      <c r="J139" s="36"/>
      <c r="K139" s="36"/>
      <c r="L139" s="36"/>
      <c r="M139" s="36"/>
      <c r="N139" s="36"/>
      <c r="O139" s="36"/>
      <c r="P139" s="36"/>
      <c r="Q139" s="36">
        <v>1</v>
      </c>
      <c r="R139" s="36"/>
      <c r="S139" s="36"/>
      <c r="T139" s="36"/>
      <c r="U139" s="36"/>
      <c r="V139" s="36"/>
      <c r="W139" s="36"/>
      <c r="X139" s="36"/>
      <c r="Y139" s="93">
        <f>SUM(O139:P139)</f>
        <v>0</v>
      </c>
      <c r="Z139" s="93" t="str">
        <f>IF(OR(AND(Y139&gt;0,Y139&lt;=30),AND(O139&gt;0,O139&lt;=5),AND(P139&gt;0,P139&lt;=5)),"Yes","No")</f>
        <v>No</v>
      </c>
    </row>
    <row r="140" spans="1:26" x14ac:dyDescent="0.25">
      <c r="A140" s="20">
        <v>43235</v>
      </c>
      <c r="B140" s="77">
        <v>43455</v>
      </c>
      <c r="C140" s="16" t="s">
        <v>1674</v>
      </c>
      <c r="D140" s="34" t="s">
        <v>173</v>
      </c>
      <c r="E140" s="34" t="s">
        <v>71</v>
      </c>
      <c r="F140" s="36"/>
      <c r="G140" s="36"/>
      <c r="H140" s="36"/>
      <c r="I140" s="36">
        <v>690.14214525024192</v>
      </c>
      <c r="J140" s="36"/>
      <c r="K140" s="36">
        <v>690.14214525024192</v>
      </c>
      <c r="L140" s="36"/>
      <c r="M140" s="36">
        <v>690.14214525024192</v>
      </c>
      <c r="N140" s="36">
        <v>690.14214525024192</v>
      </c>
      <c r="O140" s="36"/>
      <c r="P140" s="36"/>
      <c r="Q140" s="36"/>
      <c r="R140" s="36">
        <v>750</v>
      </c>
      <c r="S140" s="36"/>
      <c r="T140" s="36">
        <v>750</v>
      </c>
      <c r="U140" s="36"/>
      <c r="V140" s="36">
        <v>750</v>
      </c>
      <c r="W140" s="36">
        <v>750</v>
      </c>
      <c r="X140" s="36"/>
      <c r="Y140" s="23">
        <f>SUM(O140:P140)</f>
        <v>0</v>
      </c>
      <c r="Z140" s="23" t="str">
        <f>IF(OR(AND(Y140&gt;0,Y140&lt;=30),AND(O140&gt;0,O140&lt;=5),AND(P140&gt;0,P140&lt;=5)),"Yes","No")</f>
        <v>No</v>
      </c>
    </row>
    <row r="141" spans="1:26" x14ac:dyDescent="0.25">
      <c r="A141" s="20">
        <v>43264</v>
      </c>
      <c r="B141" s="77">
        <v>43375</v>
      </c>
      <c r="C141" s="16" t="s">
        <v>1672</v>
      </c>
      <c r="D141" s="34" t="s">
        <v>283</v>
      </c>
      <c r="E141" s="34" t="s">
        <v>284</v>
      </c>
      <c r="F141" s="36"/>
      <c r="G141" s="36"/>
      <c r="H141" s="36"/>
      <c r="I141" s="36">
        <v>282.79927320448951</v>
      </c>
      <c r="J141" s="36"/>
      <c r="K141" s="36"/>
      <c r="L141" s="36"/>
      <c r="M141" s="36"/>
      <c r="N141" s="36"/>
      <c r="O141" s="36"/>
      <c r="P141" s="36"/>
      <c r="Q141" s="36"/>
      <c r="R141" s="36">
        <v>300</v>
      </c>
      <c r="S141" s="36"/>
      <c r="T141" s="36"/>
      <c r="U141" s="36"/>
      <c r="V141" s="36"/>
      <c r="W141" s="36"/>
      <c r="X141" s="36"/>
      <c r="Y141" s="93">
        <f>SUM(O141:P141)</f>
        <v>0</v>
      </c>
      <c r="Z141" s="93" t="str">
        <f>IF(OR(AND(Y141&gt;0,Y141&lt;=30),AND(O141&gt;0,O141&lt;=5),AND(P141&gt;0,P141&lt;=5)),"Yes","No")</f>
        <v>No</v>
      </c>
    </row>
    <row r="142" spans="1:26" x14ac:dyDescent="0.25">
      <c r="A142" s="20">
        <v>43262</v>
      </c>
      <c r="B142" s="77">
        <v>43376</v>
      </c>
      <c r="C142" s="16" t="s">
        <v>1672</v>
      </c>
      <c r="D142" s="34" t="s">
        <v>285</v>
      </c>
      <c r="E142" s="34" t="s">
        <v>100</v>
      </c>
      <c r="F142" s="36"/>
      <c r="G142" s="36"/>
      <c r="H142" s="36"/>
      <c r="I142" s="36">
        <v>226.23941856359158</v>
      </c>
      <c r="J142" s="36"/>
      <c r="K142" s="36"/>
      <c r="L142" s="36"/>
      <c r="M142" s="36"/>
      <c r="N142" s="36"/>
      <c r="O142" s="36"/>
      <c r="P142" s="36"/>
      <c r="Q142" s="36"/>
      <c r="R142" s="36">
        <v>240</v>
      </c>
      <c r="S142" s="36"/>
      <c r="T142" s="36"/>
      <c r="U142" s="36"/>
      <c r="V142" s="36"/>
      <c r="W142" s="36"/>
      <c r="X142" s="36"/>
      <c r="Y142" s="93">
        <f>SUM(O142:P142)</f>
        <v>0</v>
      </c>
      <c r="Z142" s="93" t="str">
        <f>IF(OR(AND(Y142&gt;0,Y142&lt;=30),AND(O142&gt;0,O142&lt;=5),AND(P142&gt;0,P142&lt;=5)),"Yes","No")</f>
        <v>No</v>
      </c>
    </row>
    <row r="143" spans="1:26" s="24" customFormat="1" x14ac:dyDescent="0.25">
      <c r="A143" s="20">
        <v>43203</v>
      </c>
      <c r="B143" s="77">
        <v>43300</v>
      </c>
      <c r="C143" s="16" t="s">
        <v>1719</v>
      </c>
      <c r="D143" s="34" t="s">
        <v>102</v>
      </c>
      <c r="E143" s="34" t="s">
        <v>72</v>
      </c>
      <c r="F143" s="36"/>
      <c r="G143" s="36"/>
      <c r="H143" s="36"/>
      <c r="I143" s="36">
        <v>183.48104196634139</v>
      </c>
      <c r="J143" s="36"/>
      <c r="K143" s="36"/>
      <c r="L143" s="36"/>
      <c r="M143" s="36"/>
      <c r="N143" s="36"/>
      <c r="O143" s="36"/>
      <c r="P143" s="36"/>
      <c r="Q143" s="36"/>
      <c r="R143" s="36">
        <v>160</v>
      </c>
      <c r="S143" s="36"/>
      <c r="T143" s="36"/>
      <c r="U143" s="36"/>
      <c r="V143" s="36"/>
      <c r="W143" s="36"/>
      <c r="X143" s="36"/>
      <c r="Y143" s="93">
        <f>SUM(O143:P143)</f>
        <v>0</v>
      </c>
      <c r="Z143" s="93" t="str">
        <f>IF(OR(AND(Y143&gt;0,Y143&lt;=30),AND(O143&gt;0,O143&lt;=5),AND(P143&gt;0,P143&lt;=5)),"Yes","No")</f>
        <v>No</v>
      </c>
    </row>
    <row r="144" spans="1:26" s="24" customFormat="1" x14ac:dyDescent="0.25">
      <c r="A144" s="20">
        <v>43264</v>
      </c>
      <c r="B144" s="77">
        <v>43453</v>
      </c>
      <c r="C144" s="16" t="s">
        <v>1665</v>
      </c>
      <c r="D144" s="34" t="s">
        <v>299</v>
      </c>
      <c r="E144" s="34" t="s">
        <v>60</v>
      </c>
      <c r="F144" s="36"/>
      <c r="G144" s="36"/>
      <c r="H144" s="36"/>
      <c r="I144" s="36">
        <v>124.21375734661477</v>
      </c>
      <c r="J144" s="36"/>
      <c r="K144" s="36"/>
      <c r="L144" s="36"/>
      <c r="M144" s="36">
        <v>99.371005877291822</v>
      </c>
      <c r="N144" s="36">
        <v>99.371005877291822</v>
      </c>
      <c r="O144" s="36"/>
      <c r="P144" s="36"/>
      <c r="Q144" s="36"/>
      <c r="R144" s="36">
        <v>125</v>
      </c>
      <c r="S144" s="36"/>
      <c r="T144" s="36"/>
      <c r="U144" s="36"/>
      <c r="V144" s="36">
        <v>100</v>
      </c>
      <c r="W144" s="36">
        <v>100</v>
      </c>
      <c r="X144" s="36"/>
      <c r="Y144" s="93">
        <f>SUM(O144:P144)</f>
        <v>0</v>
      </c>
      <c r="Z144" s="93" t="str">
        <f>IF(OR(AND(Y144&gt;0,Y144&lt;=30),AND(O144&gt;0,O144&lt;=5),AND(P144&gt;0,P144&lt;=5)),"Yes","No")</f>
        <v>No</v>
      </c>
    </row>
    <row r="145" spans="1:26" s="24" customFormat="1" x14ac:dyDescent="0.25">
      <c r="A145" s="20">
        <v>43270</v>
      </c>
      <c r="B145" s="77">
        <v>43392</v>
      </c>
      <c r="C145" s="16" t="s">
        <v>1672</v>
      </c>
      <c r="D145" s="34" t="s">
        <v>316</v>
      </c>
      <c r="E145" s="34" t="s">
        <v>162</v>
      </c>
      <c r="F145" s="36"/>
      <c r="G145" s="36"/>
      <c r="H145" s="36"/>
      <c r="I145" s="36">
        <v>94.266424401496494</v>
      </c>
      <c r="J145" s="36">
        <v>141.39963660224475</v>
      </c>
      <c r="K145" s="36"/>
      <c r="L145" s="36"/>
      <c r="M145" s="36">
        <v>141.39963660224475</v>
      </c>
      <c r="N145" s="36"/>
      <c r="O145" s="36"/>
      <c r="P145" s="36"/>
      <c r="Q145" s="36"/>
      <c r="R145" s="36">
        <v>100</v>
      </c>
      <c r="S145" s="36">
        <v>150</v>
      </c>
      <c r="T145" s="36"/>
      <c r="U145" s="36"/>
      <c r="V145" s="36">
        <v>150</v>
      </c>
      <c r="W145" s="36"/>
      <c r="X145" s="36"/>
      <c r="Y145" s="93">
        <f>SUM(O145:P145)</f>
        <v>0</v>
      </c>
      <c r="Z145" s="93" t="str">
        <f>IF(OR(AND(Y145&gt;0,Y145&lt;=30),AND(O145&gt;0,O145&lt;=5),AND(P145&gt;0,P145&lt;=5)),"Yes","No")</f>
        <v>No</v>
      </c>
    </row>
    <row r="146" spans="1:26" s="24" customFormat="1" x14ac:dyDescent="0.25">
      <c r="A146" s="20">
        <v>43144</v>
      </c>
      <c r="B146" s="77">
        <v>43377</v>
      </c>
      <c r="C146" s="16" t="s">
        <v>1715</v>
      </c>
      <c r="D146" s="34" t="s">
        <v>138</v>
      </c>
      <c r="E146" s="34" t="s">
        <v>139</v>
      </c>
      <c r="F146" s="36"/>
      <c r="G146" s="36"/>
      <c r="H146" s="36"/>
      <c r="I146" s="36">
        <v>95.876960802950649</v>
      </c>
      <c r="J146" s="36"/>
      <c r="K146" s="36"/>
      <c r="L146" s="36"/>
      <c r="M146" s="36"/>
      <c r="N146" s="36"/>
      <c r="O146" s="36"/>
      <c r="P146" s="36"/>
      <c r="Q146" s="36"/>
      <c r="R146" s="36">
        <v>100</v>
      </c>
      <c r="S146" s="36"/>
      <c r="T146" s="36"/>
      <c r="U146" s="36"/>
      <c r="V146" s="36"/>
      <c r="W146" s="36"/>
      <c r="X146" s="36"/>
      <c r="Y146" s="93">
        <f>SUM(O146:P146)</f>
        <v>0</v>
      </c>
      <c r="Z146" s="93" t="str">
        <f>IF(OR(AND(Y146&gt;0,Y146&lt;=30),AND(O146&gt;0,O146&lt;=5),AND(P146&gt;0,P146&lt;=5)),"Yes","No")</f>
        <v>No</v>
      </c>
    </row>
    <row r="147" spans="1:26" s="24" customFormat="1" x14ac:dyDescent="0.25">
      <c r="A147" s="20">
        <v>43263</v>
      </c>
      <c r="B147" s="77">
        <v>43371</v>
      </c>
      <c r="C147" s="16" t="s">
        <v>1694</v>
      </c>
      <c r="D147" s="34" t="s">
        <v>281</v>
      </c>
      <c r="E147" s="34" t="s">
        <v>56</v>
      </c>
      <c r="F147" s="36"/>
      <c r="G147" s="36"/>
      <c r="H147" s="36"/>
      <c r="I147" s="36">
        <v>117.26888780757596</v>
      </c>
      <c r="J147" s="36"/>
      <c r="K147" s="36"/>
      <c r="L147" s="36"/>
      <c r="M147" s="36"/>
      <c r="N147" s="36"/>
      <c r="O147" s="36"/>
      <c r="P147" s="36"/>
      <c r="Q147" s="36"/>
      <c r="R147" s="36">
        <v>100</v>
      </c>
      <c r="S147" s="36"/>
      <c r="T147" s="36"/>
      <c r="U147" s="36"/>
      <c r="V147" s="36"/>
      <c r="W147" s="36"/>
      <c r="X147" s="36"/>
      <c r="Y147" s="23">
        <f>SUM(O147:P147)</f>
        <v>0</v>
      </c>
      <c r="Z147" s="23" t="str">
        <f>IF(OR(AND(Y147&gt;0,Y147&lt;=30),AND(O147&gt;0,O147&lt;=5),AND(P147&gt;0,P147&lt;=5)),"Yes","No")</f>
        <v>No</v>
      </c>
    </row>
    <row r="148" spans="1:26" s="24" customFormat="1" x14ac:dyDescent="0.25">
      <c r="A148" s="20">
        <v>43265</v>
      </c>
      <c r="B148" s="77">
        <v>43377</v>
      </c>
      <c r="C148" s="16" t="s">
        <v>1687</v>
      </c>
      <c r="D148" s="34" t="s">
        <v>307</v>
      </c>
      <c r="E148" s="34" t="s">
        <v>55</v>
      </c>
      <c r="F148" s="36"/>
      <c r="G148" s="36"/>
      <c r="H148" s="36"/>
      <c r="I148" s="36">
        <v>101.98244060733327</v>
      </c>
      <c r="J148" s="36"/>
      <c r="K148" s="36"/>
      <c r="L148" s="36"/>
      <c r="M148" s="36"/>
      <c r="N148" s="36"/>
      <c r="O148" s="36"/>
      <c r="P148" s="36"/>
      <c r="Q148" s="36"/>
      <c r="R148" s="36">
        <v>100</v>
      </c>
      <c r="S148" s="36"/>
      <c r="T148" s="36"/>
      <c r="U148" s="36"/>
      <c r="V148" s="36"/>
      <c r="W148" s="36"/>
      <c r="X148" s="36"/>
      <c r="Y148" s="93">
        <f>SUM(O148:P148)</f>
        <v>0</v>
      </c>
      <c r="Z148" s="93" t="str">
        <f>IF(OR(AND(Y148&gt;0,Y148&lt;=30),AND(O148&gt;0,O148&lt;=5),AND(P148&gt;0,P148&lt;=5)),"Yes","No")</f>
        <v>No</v>
      </c>
    </row>
    <row r="149" spans="1:26" x14ac:dyDescent="0.25">
      <c r="A149" s="20">
        <v>43271</v>
      </c>
      <c r="B149" s="77">
        <v>43368</v>
      </c>
      <c r="C149" s="16" t="s">
        <v>1631</v>
      </c>
      <c r="D149" s="34" t="s">
        <v>323</v>
      </c>
      <c r="E149" s="34" t="s">
        <v>50</v>
      </c>
      <c r="F149" s="36"/>
      <c r="G149" s="36"/>
      <c r="H149" s="36"/>
      <c r="I149" s="36">
        <v>54.008018856785959</v>
      </c>
      <c r="J149" s="36"/>
      <c r="K149" s="36"/>
      <c r="L149" s="36"/>
      <c r="M149" s="36"/>
      <c r="N149" s="36"/>
      <c r="O149" s="36"/>
      <c r="P149" s="36"/>
      <c r="Q149" s="36"/>
      <c r="R149" s="36">
        <v>85</v>
      </c>
      <c r="S149" s="36"/>
      <c r="T149" s="36"/>
      <c r="U149" s="36"/>
      <c r="V149" s="36"/>
      <c r="W149" s="36"/>
      <c r="X149" s="36"/>
      <c r="Y149" s="23">
        <f>SUM(O149:P149)</f>
        <v>0</v>
      </c>
      <c r="Z149" s="23" t="str">
        <f>IF(OR(AND(Y149&gt;0,Y149&lt;=30),AND(O149&gt;0,O149&lt;=5),AND(P149&gt;0,P149&lt;=5)),"Yes","No")</f>
        <v>No</v>
      </c>
    </row>
    <row r="150" spans="1:26" x14ac:dyDescent="0.25">
      <c r="A150" s="20">
        <v>43271</v>
      </c>
      <c r="B150" s="77">
        <v>43635</v>
      </c>
      <c r="C150" s="16" t="s">
        <v>1676</v>
      </c>
      <c r="D150" s="34" t="s">
        <v>332</v>
      </c>
      <c r="E150" s="34" t="s">
        <v>24</v>
      </c>
      <c r="F150" s="36"/>
      <c r="G150" s="36"/>
      <c r="H150" s="36"/>
      <c r="I150" s="36">
        <v>79.680606031264944</v>
      </c>
      <c r="J150" s="36">
        <v>159.36121206252989</v>
      </c>
      <c r="K150" s="36"/>
      <c r="L150" s="36"/>
      <c r="M150" s="36"/>
      <c r="N150" s="36"/>
      <c r="O150" s="36"/>
      <c r="P150" s="36"/>
      <c r="Q150" s="36"/>
      <c r="R150" s="36">
        <v>84</v>
      </c>
      <c r="S150" s="36">
        <v>168</v>
      </c>
      <c r="T150" s="36"/>
      <c r="U150" s="36"/>
      <c r="V150" s="36"/>
      <c r="W150" s="36"/>
      <c r="X150" s="36"/>
      <c r="Y150" s="79">
        <f>SUM(O150:P150)</f>
        <v>0</v>
      </c>
      <c r="Z150" s="79" t="str">
        <f>IF(OR(AND(Y150&gt;0,Y150&lt;=30),AND(O150&gt;0,O150&lt;=5),AND(P150&gt;0,P150&lt;=5)),"Yes","No")</f>
        <v>No</v>
      </c>
    </row>
    <row r="151" spans="1:26" s="24" customFormat="1" x14ac:dyDescent="0.25">
      <c r="A151" s="20">
        <v>43264</v>
      </c>
      <c r="B151" s="77">
        <v>43377</v>
      </c>
      <c r="C151" s="16" t="s">
        <v>1692</v>
      </c>
      <c r="D151" s="34" t="s">
        <v>286</v>
      </c>
      <c r="E151" s="34" t="s">
        <v>287</v>
      </c>
      <c r="F151" s="36"/>
      <c r="G151" s="36"/>
      <c r="H151" s="36"/>
      <c r="I151" s="36">
        <v>65.571579228469531</v>
      </c>
      <c r="J151" s="36"/>
      <c r="K151" s="36"/>
      <c r="L151" s="36"/>
      <c r="M151" s="36"/>
      <c r="N151" s="36"/>
      <c r="O151" s="36"/>
      <c r="P151" s="36"/>
      <c r="Q151" s="36"/>
      <c r="R151" s="36">
        <v>80</v>
      </c>
      <c r="S151" s="36"/>
      <c r="T151" s="36"/>
      <c r="U151" s="36"/>
      <c r="V151" s="36"/>
      <c r="W151" s="36"/>
      <c r="X151" s="36"/>
      <c r="Y151" s="93">
        <f>SUM(O151:P151)</f>
        <v>0</v>
      </c>
      <c r="Z151" s="93" t="str">
        <f>IF(OR(AND(Y151&gt;0,Y151&lt;=30),AND(O151&gt;0,O151&lt;=5),AND(P151&gt;0,P151&lt;=5)),"Yes","No")</f>
        <v>No</v>
      </c>
    </row>
    <row r="152" spans="1:26" s="24" customFormat="1" x14ac:dyDescent="0.25">
      <c r="A152" s="20">
        <v>43262</v>
      </c>
      <c r="B152" s="77">
        <v>43367</v>
      </c>
      <c r="C152" s="16" t="s">
        <v>1696</v>
      </c>
      <c r="D152" s="34" t="s">
        <v>279</v>
      </c>
      <c r="E152" s="34" t="s">
        <v>34</v>
      </c>
      <c r="F152" s="36"/>
      <c r="G152" s="36"/>
      <c r="H152" s="36"/>
      <c r="I152" s="36">
        <v>71.036120139527725</v>
      </c>
      <c r="J152" s="36"/>
      <c r="K152" s="36"/>
      <c r="L152" s="36"/>
      <c r="M152" s="36"/>
      <c r="N152" s="36"/>
      <c r="O152" s="36"/>
      <c r="P152" s="36"/>
      <c r="Q152" s="36"/>
      <c r="R152" s="36">
        <v>72</v>
      </c>
      <c r="S152" s="36"/>
      <c r="T152" s="36"/>
      <c r="U152" s="36"/>
      <c r="V152" s="36"/>
      <c r="W152" s="36"/>
      <c r="X152" s="36"/>
      <c r="Y152" s="93">
        <f>SUM(O152:P152)</f>
        <v>0</v>
      </c>
      <c r="Z152" s="93" t="str">
        <f>IF(OR(AND(Y152&gt;0,Y152&lt;=30),AND(O152&gt;0,O152&lt;=5),AND(P152&gt;0,P152&lt;=5)),"Yes","No")</f>
        <v>No</v>
      </c>
    </row>
    <row r="153" spans="1:26" s="24" customFormat="1" x14ac:dyDescent="0.25">
      <c r="A153" s="20">
        <v>43264</v>
      </c>
      <c r="B153" s="77">
        <v>43431</v>
      </c>
      <c r="C153" s="16" t="s">
        <v>1613</v>
      </c>
      <c r="D153" s="34" t="s">
        <v>293</v>
      </c>
      <c r="E153" s="34" t="s">
        <v>69</v>
      </c>
      <c r="F153" s="36"/>
      <c r="G153" s="36"/>
      <c r="H153" s="36"/>
      <c r="I153" s="36">
        <v>38.964425987361423</v>
      </c>
      <c r="J153" s="36"/>
      <c r="K153" s="36"/>
      <c r="L153" s="36">
        <v>38.964425987361423</v>
      </c>
      <c r="M153" s="36"/>
      <c r="N153" s="36"/>
      <c r="O153" s="36"/>
      <c r="P153" s="36"/>
      <c r="Q153" s="36"/>
      <c r="R153" s="36">
        <v>64</v>
      </c>
      <c r="S153" s="36"/>
      <c r="T153" s="36"/>
      <c r="U153" s="36">
        <v>64</v>
      </c>
      <c r="V153" s="36"/>
      <c r="W153" s="36"/>
      <c r="X153" s="36"/>
      <c r="Y153" s="79">
        <f>SUM(O153:P153)</f>
        <v>0</v>
      </c>
      <c r="Z153" s="79" t="str">
        <f>IF(OR(AND(Y153&gt;0,Y153&lt;=30),AND(O153&gt;0,O153&lt;=5),AND(P153&gt;0,P153&lt;=5)),"Yes","No")</f>
        <v>No</v>
      </c>
    </row>
    <row r="154" spans="1:26" s="24" customFormat="1" x14ac:dyDescent="0.25">
      <c r="A154" s="20">
        <v>43159</v>
      </c>
      <c r="B154" s="77">
        <v>43431</v>
      </c>
      <c r="C154" s="16" t="s">
        <v>1730</v>
      </c>
      <c r="D154" s="34" t="s">
        <v>159</v>
      </c>
      <c r="E154" s="34" t="s">
        <v>85</v>
      </c>
      <c r="F154" s="36"/>
      <c r="G154" s="36"/>
      <c r="H154" s="36"/>
      <c r="I154" s="36">
        <v>46.994906249888913</v>
      </c>
      <c r="J154" s="36"/>
      <c r="K154" s="36"/>
      <c r="L154" s="36"/>
      <c r="M154" s="36"/>
      <c r="N154" s="36">
        <v>46.994906249888913</v>
      </c>
      <c r="O154" s="36"/>
      <c r="P154" s="36"/>
      <c r="Q154" s="36"/>
      <c r="R154" s="36">
        <v>48</v>
      </c>
      <c r="S154" s="36"/>
      <c r="T154" s="36"/>
      <c r="U154" s="36"/>
      <c r="V154" s="36"/>
      <c r="W154" s="36">
        <v>48</v>
      </c>
      <c r="X154" s="36"/>
      <c r="Y154" s="93">
        <f>SUM(O154:P154)</f>
        <v>0</v>
      </c>
      <c r="Z154" s="93" t="str">
        <f>IF(OR(AND(Y154&gt;0,Y154&lt;=30),AND(O154&gt;0,O154&lt;=5),AND(P154&gt;0,P154&lt;=5)),"Yes","No")</f>
        <v>No</v>
      </c>
    </row>
    <row r="155" spans="1:26" s="24" customFormat="1" x14ac:dyDescent="0.25">
      <c r="A155" s="20">
        <v>43244</v>
      </c>
      <c r="B155" s="77">
        <v>43389</v>
      </c>
      <c r="C155" s="16" t="s">
        <v>1721</v>
      </c>
      <c r="D155" s="34" t="s">
        <v>261</v>
      </c>
      <c r="E155" s="34" t="s">
        <v>51</v>
      </c>
      <c r="F155" s="36"/>
      <c r="G155" s="36"/>
      <c r="H155" s="36"/>
      <c r="I155" s="36">
        <v>37.768443475456728</v>
      </c>
      <c r="J155" s="36"/>
      <c r="K155" s="36">
        <v>20.982468597475957</v>
      </c>
      <c r="L155" s="36"/>
      <c r="M155" s="36"/>
      <c r="N155" s="36"/>
      <c r="O155" s="36"/>
      <c r="P155" s="36"/>
      <c r="Q155" s="36"/>
      <c r="R155" s="36">
        <v>36</v>
      </c>
      <c r="S155" s="36"/>
      <c r="T155" s="36">
        <v>20</v>
      </c>
      <c r="U155" s="36"/>
      <c r="V155" s="36"/>
      <c r="W155" s="36"/>
      <c r="X155" s="36"/>
      <c r="Y155" s="93">
        <f>SUM(O155:P155)</f>
        <v>0</v>
      </c>
      <c r="Z155" s="93" t="str">
        <f>IF(OR(AND(Y155&gt;0,Y155&lt;=30),AND(O155&gt;0,O155&lt;=5),AND(P155&gt;0,P155&lt;=5)),"Yes","No")</f>
        <v>No</v>
      </c>
    </row>
    <row r="156" spans="1:26" s="24" customFormat="1" x14ac:dyDescent="0.25">
      <c r="A156" s="20">
        <v>43343</v>
      </c>
      <c r="B156" s="77">
        <v>43409</v>
      </c>
      <c r="C156" s="16" t="s">
        <v>1581</v>
      </c>
      <c r="D156" s="34" t="s">
        <v>1222</v>
      </c>
      <c r="E156" s="34" t="s">
        <v>436</v>
      </c>
      <c r="F156" s="36"/>
      <c r="G156" s="36"/>
      <c r="H156" s="36"/>
      <c r="I156" s="36">
        <v>16.331930999830703</v>
      </c>
      <c r="J156" s="36"/>
      <c r="K156" s="36"/>
      <c r="L156" s="36"/>
      <c r="M156" s="36">
        <v>24.497896499746052</v>
      </c>
      <c r="N156" s="36"/>
      <c r="O156" s="36"/>
      <c r="P156" s="36"/>
      <c r="Q156" s="36"/>
      <c r="R156" s="36">
        <v>30</v>
      </c>
      <c r="S156" s="36"/>
      <c r="T156" s="36"/>
      <c r="U156" s="36"/>
      <c r="V156" s="36">
        <v>45</v>
      </c>
      <c r="W156" s="36"/>
      <c r="X156" s="36"/>
      <c r="Y156" s="79">
        <f>SUM(O156:P156)</f>
        <v>0</v>
      </c>
      <c r="Z156" s="79" t="str">
        <f>IF(OR(AND(Y156&gt;0,Y156&lt;=30),AND(O156&gt;0,O156&lt;=5),AND(P156&gt;0,P156&lt;=5)),"Yes","No")</f>
        <v>No</v>
      </c>
    </row>
    <row r="157" spans="1:26" s="24" customFormat="1" x14ac:dyDescent="0.25">
      <c r="A157" s="20">
        <v>43271</v>
      </c>
      <c r="B157" s="77">
        <v>43368</v>
      </c>
      <c r="C157" s="16" t="s">
        <v>1624</v>
      </c>
      <c r="D157" s="34" t="s">
        <v>324</v>
      </c>
      <c r="E157" s="34" t="s">
        <v>100</v>
      </c>
      <c r="F157" s="36"/>
      <c r="G157" s="36"/>
      <c r="H157" s="36"/>
      <c r="I157" s="36">
        <v>17.561216128850219</v>
      </c>
      <c r="J157" s="36"/>
      <c r="K157" s="36"/>
      <c r="L157" s="36"/>
      <c r="M157" s="36"/>
      <c r="N157" s="36"/>
      <c r="O157" s="36"/>
      <c r="P157" s="36"/>
      <c r="Q157" s="36"/>
      <c r="R157" s="36">
        <v>25</v>
      </c>
      <c r="S157" s="36"/>
      <c r="T157" s="36"/>
      <c r="U157" s="36"/>
      <c r="V157" s="36"/>
      <c r="W157" s="36"/>
      <c r="X157" s="36"/>
      <c r="Y157" s="93">
        <f>SUM(O157:P157)</f>
        <v>0</v>
      </c>
      <c r="Z157" s="93" t="str">
        <f>IF(OR(AND(Y157&gt;0,Y157&lt;=30),AND(O157&gt;0,O157&lt;=5),AND(P157&gt;0,P157&lt;=5)),"Yes","No")</f>
        <v>No</v>
      </c>
    </row>
    <row r="158" spans="1:26" x14ac:dyDescent="0.25">
      <c r="A158" s="20">
        <v>43348</v>
      </c>
      <c r="B158" s="77">
        <v>43371</v>
      </c>
      <c r="C158" s="16" t="s">
        <v>1699</v>
      </c>
      <c r="D158" s="34" t="s">
        <v>1230</v>
      </c>
      <c r="E158" s="34" t="s">
        <v>1231</v>
      </c>
      <c r="F158" s="36"/>
      <c r="G158" s="36"/>
      <c r="H158" s="36"/>
      <c r="I158" s="36">
        <v>28.293575934020591</v>
      </c>
      <c r="J158" s="36"/>
      <c r="K158" s="36"/>
      <c r="L158" s="36"/>
      <c r="M158" s="36"/>
      <c r="N158" s="36"/>
      <c r="O158" s="36"/>
      <c r="P158" s="36"/>
      <c r="Q158" s="36"/>
      <c r="R158" s="36">
        <v>25</v>
      </c>
      <c r="S158" s="36"/>
      <c r="T158" s="36"/>
      <c r="U158" s="36"/>
      <c r="V158" s="36"/>
      <c r="W158" s="36"/>
      <c r="X158" s="36"/>
      <c r="Y158" s="79">
        <f>SUM(O158:P158)</f>
        <v>0</v>
      </c>
      <c r="Z158" s="79" t="str">
        <f>IF(OR(AND(Y158&gt;0,Y158&lt;=30),AND(O158&gt;0,O158&lt;=5),AND(P158&gt;0,P158&lt;=5)),"Yes","No")</f>
        <v>No</v>
      </c>
    </row>
    <row r="159" spans="1:26" s="24" customFormat="1" x14ac:dyDescent="0.25">
      <c r="A159" s="20">
        <v>43280</v>
      </c>
      <c r="B159" s="77">
        <v>43378</v>
      </c>
      <c r="C159" s="16" t="s">
        <v>1672</v>
      </c>
      <c r="D159" s="34" t="s">
        <v>338</v>
      </c>
      <c r="E159" s="34" t="s">
        <v>39</v>
      </c>
      <c r="F159" s="36"/>
      <c r="G159" s="36"/>
      <c r="H159" s="36"/>
      <c r="I159" s="36">
        <v>26.587499237564941</v>
      </c>
      <c r="J159" s="36"/>
      <c r="K159" s="36"/>
      <c r="L159" s="36"/>
      <c r="M159" s="36"/>
      <c r="N159" s="36"/>
      <c r="O159" s="36"/>
      <c r="P159" s="36"/>
      <c r="Q159" s="36"/>
      <c r="R159" s="36">
        <v>24</v>
      </c>
      <c r="S159" s="36"/>
      <c r="T159" s="36"/>
      <c r="U159" s="36"/>
      <c r="V159" s="36"/>
      <c r="W159" s="36"/>
      <c r="X159" s="36"/>
      <c r="Y159" s="79">
        <f>SUM(O159:P159)</f>
        <v>0</v>
      </c>
      <c r="Z159" s="79" t="str">
        <f>IF(OR(AND(Y159&gt;0,Y159&lt;=30),AND(O159&gt;0,O159&lt;=5),AND(P159&gt;0,P159&lt;=5)),"Yes","No")</f>
        <v>No</v>
      </c>
    </row>
    <row r="160" spans="1:26" s="24" customFormat="1" x14ac:dyDescent="0.25">
      <c r="A160" s="20">
        <v>43298</v>
      </c>
      <c r="B160" s="77">
        <v>43368</v>
      </c>
      <c r="C160" s="16" t="s">
        <v>1662</v>
      </c>
      <c r="D160" s="34" t="s">
        <v>440</v>
      </c>
      <c r="E160" s="34" t="s">
        <v>250</v>
      </c>
      <c r="F160" s="36"/>
      <c r="G160" s="36"/>
      <c r="H160" s="36"/>
      <c r="I160" s="36">
        <v>25.801339095838177</v>
      </c>
      <c r="J160" s="36"/>
      <c r="K160" s="36"/>
      <c r="L160" s="36"/>
      <c r="M160" s="36"/>
      <c r="N160" s="36"/>
      <c r="O160" s="36"/>
      <c r="P160" s="36"/>
      <c r="Q160" s="36"/>
      <c r="R160" s="36">
        <v>24</v>
      </c>
      <c r="S160" s="36"/>
      <c r="T160" s="36"/>
      <c r="U160" s="36"/>
      <c r="V160" s="36"/>
      <c r="W160" s="36"/>
      <c r="X160" s="36"/>
      <c r="Y160" s="79">
        <f>SUM(O160:P160)</f>
        <v>0</v>
      </c>
      <c r="Z160" s="79" t="str">
        <f>IF(OR(AND(Y160&gt;0,Y160&lt;=30),AND(O160&gt;0,O160&lt;=5),AND(P160&gt;0,P160&lt;=5)),"Yes","No")</f>
        <v>No</v>
      </c>
    </row>
    <row r="161" spans="1:26" s="24" customFormat="1" x14ac:dyDescent="0.25">
      <c r="A161" s="20">
        <v>43298</v>
      </c>
      <c r="B161" s="77">
        <v>43370</v>
      </c>
      <c r="C161" s="16" t="s">
        <v>1685</v>
      </c>
      <c r="D161" s="34" t="s">
        <v>441</v>
      </c>
      <c r="E161" s="34" t="s">
        <v>27</v>
      </c>
      <c r="F161" s="36"/>
      <c r="G161" s="36"/>
      <c r="H161" s="36"/>
      <c r="I161" s="36">
        <v>28.207862640790658</v>
      </c>
      <c r="J161" s="36"/>
      <c r="K161" s="36"/>
      <c r="L161" s="36"/>
      <c r="M161" s="36"/>
      <c r="N161" s="36"/>
      <c r="O161" s="36"/>
      <c r="P161" s="36"/>
      <c r="Q161" s="36"/>
      <c r="R161" s="36">
        <v>24</v>
      </c>
      <c r="S161" s="36"/>
      <c r="T161" s="36"/>
      <c r="U161" s="36"/>
      <c r="V161" s="36"/>
      <c r="W161" s="36"/>
      <c r="X161" s="36"/>
      <c r="Y161" s="79">
        <f>SUM(O161:P161)</f>
        <v>0</v>
      </c>
      <c r="Z161" s="79" t="str">
        <f>IF(OR(AND(Y161&gt;0,Y161&lt;=30),AND(O161&gt;0,O161&lt;=5),AND(P161&gt;0,P161&lt;=5)),"Yes","No")</f>
        <v>No</v>
      </c>
    </row>
    <row r="162" spans="1:26" s="24" customFormat="1" x14ac:dyDescent="0.25">
      <c r="A162" s="20">
        <v>43335</v>
      </c>
      <c r="B162" s="77">
        <v>43367</v>
      </c>
      <c r="C162" s="16" t="s">
        <v>1671</v>
      </c>
      <c r="D162" s="34" t="s">
        <v>1101</v>
      </c>
      <c r="E162" s="34" t="s">
        <v>256</v>
      </c>
      <c r="F162" s="36"/>
      <c r="G162" s="36"/>
      <c r="H162" s="36"/>
      <c r="I162" s="36">
        <v>25.801339095838177</v>
      </c>
      <c r="J162" s="36"/>
      <c r="K162" s="36"/>
      <c r="L162" s="36"/>
      <c r="M162" s="36"/>
      <c r="N162" s="36"/>
      <c r="O162" s="36"/>
      <c r="P162" s="36"/>
      <c r="Q162" s="36"/>
      <c r="R162" s="36">
        <v>24</v>
      </c>
      <c r="S162" s="36"/>
      <c r="T162" s="36"/>
      <c r="U162" s="36"/>
      <c r="V162" s="36"/>
      <c r="W162" s="36"/>
      <c r="X162" s="36"/>
      <c r="Y162" s="93">
        <f>SUM(O162:P162)</f>
        <v>0</v>
      </c>
      <c r="Z162" s="93" t="str">
        <f>IF(OR(AND(Y162&gt;0,Y162&lt;=30),AND(O162&gt;0,O162&lt;=5),AND(P162&gt;0,P162&lt;=5)),"Yes","No")</f>
        <v>No</v>
      </c>
    </row>
    <row r="163" spans="1:26" s="24" customFormat="1" x14ac:dyDescent="0.25">
      <c r="A163" s="20">
        <v>43264</v>
      </c>
      <c r="B163" s="77">
        <v>43378</v>
      </c>
      <c r="C163" s="16" t="s">
        <v>1671</v>
      </c>
      <c r="D163" s="34" t="s">
        <v>296</v>
      </c>
      <c r="E163" s="34" t="s">
        <v>59</v>
      </c>
      <c r="F163" s="36"/>
      <c r="G163" s="36"/>
      <c r="H163" s="36"/>
      <c r="I163" s="36">
        <v>20.72842240352907</v>
      </c>
      <c r="J163" s="36">
        <v>74.030080012603833</v>
      </c>
      <c r="K163" s="36"/>
      <c r="L163" s="36"/>
      <c r="M163" s="36"/>
      <c r="N163" s="36"/>
      <c r="O163" s="36"/>
      <c r="P163" s="36"/>
      <c r="Q163" s="36"/>
      <c r="R163" s="36">
        <v>21</v>
      </c>
      <c r="S163" s="36">
        <v>75</v>
      </c>
      <c r="T163" s="36"/>
      <c r="U163" s="36"/>
      <c r="V163" s="36"/>
      <c r="W163" s="36"/>
      <c r="X163" s="36"/>
      <c r="Y163" s="93">
        <f>SUM(O163:P163)</f>
        <v>0</v>
      </c>
      <c r="Z163" s="93" t="str">
        <f>IF(OR(AND(Y163&gt;0,Y163&lt;=30),AND(O163&gt;0,O163&lt;=5),AND(P163&gt;0,P163&lt;=5)),"Yes","No")</f>
        <v>No</v>
      </c>
    </row>
    <row r="164" spans="1:26" s="24" customFormat="1" x14ac:dyDescent="0.25">
      <c r="A164" s="20">
        <v>43299</v>
      </c>
      <c r="B164" s="77">
        <v>43369</v>
      </c>
      <c r="C164" s="16" t="s">
        <v>1744</v>
      </c>
      <c r="D164" s="34" t="s">
        <v>443</v>
      </c>
      <c r="E164" s="34" t="s">
        <v>68</v>
      </c>
      <c r="F164" s="36"/>
      <c r="G164" s="36"/>
      <c r="H164" s="36"/>
      <c r="I164" s="36">
        <v>24.60735838059065</v>
      </c>
      <c r="J164" s="36"/>
      <c r="K164" s="36"/>
      <c r="L164" s="36"/>
      <c r="M164" s="36"/>
      <c r="N164" s="36"/>
      <c r="O164" s="36"/>
      <c r="P164" s="36"/>
      <c r="Q164" s="36"/>
      <c r="R164" s="36">
        <v>21</v>
      </c>
      <c r="S164" s="36"/>
      <c r="T164" s="36"/>
      <c r="U164" s="36"/>
      <c r="V164" s="36"/>
      <c r="W164" s="36"/>
      <c r="X164" s="36"/>
      <c r="Y164" s="23">
        <f>SUM(O164:P164)</f>
        <v>0</v>
      </c>
      <c r="Z164" s="23" t="str">
        <f>IF(OR(AND(Y164&gt;0,Y164&lt;=30),AND(O164&gt;0,O164&lt;=5),AND(P164&gt;0,P164&lt;=5)),"Yes","No")</f>
        <v>No</v>
      </c>
    </row>
    <row r="165" spans="1:26" s="24" customFormat="1" x14ac:dyDescent="0.25">
      <c r="A165" s="20">
        <v>43073</v>
      </c>
      <c r="B165" s="77">
        <v>43496</v>
      </c>
      <c r="C165" s="16" t="s">
        <v>1623</v>
      </c>
      <c r="D165" s="34" t="s">
        <v>178</v>
      </c>
      <c r="E165" s="34" t="s">
        <v>179</v>
      </c>
      <c r="F165" s="36"/>
      <c r="G165" s="36"/>
      <c r="H165" s="36"/>
      <c r="I165" s="36">
        <v>12.995299935349161</v>
      </c>
      <c r="J165" s="36"/>
      <c r="K165" s="36"/>
      <c r="L165" s="36"/>
      <c r="M165" s="36"/>
      <c r="N165" s="36"/>
      <c r="O165" s="36"/>
      <c r="P165" s="36"/>
      <c r="Q165" s="36"/>
      <c r="R165" s="36">
        <v>20</v>
      </c>
      <c r="S165" s="36"/>
      <c r="T165" s="36"/>
      <c r="U165" s="36"/>
      <c r="V165" s="36"/>
      <c r="W165" s="36"/>
      <c r="X165" s="36"/>
      <c r="Y165" s="93">
        <f>SUM(O165:P165)</f>
        <v>0</v>
      </c>
      <c r="Z165" s="93" t="str">
        <f>IF(OR(AND(Y165&gt;0,Y165&lt;=30),AND(O165&gt;0,O165&lt;=5),AND(P165&gt;0,P165&lt;=5)),"Yes","No")</f>
        <v>No</v>
      </c>
    </row>
    <row r="166" spans="1:26" s="24" customFormat="1" x14ac:dyDescent="0.25">
      <c r="A166" s="20">
        <v>43264</v>
      </c>
      <c r="B166" s="77">
        <v>43371</v>
      </c>
      <c r="C166" s="16" t="s">
        <v>1671</v>
      </c>
      <c r="D166" s="34" t="s">
        <v>282</v>
      </c>
      <c r="E166" s="34" t="s">
        <v>276</v>
      </c>
      <c r="F166" s="36"/>
      <c r="G166" s="36"/>
      <c r="H166" s="36"/>
      <c r="I166" s="36">
        <v>24.057956188953355</v>
      </c>
      <c r="J166" s="36"/>
      <c r="K166" s="36"/>
      <c r="L166" s="36"/>
      <c r="M166" s="36"/>
      <c r="N166" s="36"/>
      <c r="O166" s="36"/>
      <c r="P166" s="36"/>
      <c r="Q166" s="36"/>
      <c r="R166" s="36">
        <v>20</v>
      </c>
      <c r="S166" s="36"/>
      <c r="T166" s="36"/>
      <c r="U166" s="36"/>
      <c r="V166" s="36"/>
      <c r="W166" s="36"/>
      <c r="X166" s="36"/>
      <c r="Y166" s="93">
        <f>SUM(O166:P166)</f>
        <v>0</v>
      </c>
      <c r="Z166" s="93" t="str">
        <f>IF(OR(AND(Y166&gt;0,Y166&lt;=30),AND(O166&gt;0,O166&lt;=5),AND(P166&gt;0,P166&lt;=5)),"Yes","No")</f>
        <v>No</v>
      </c>
    </row>
    <row r="167" spans="1:26" s="24" customFormat="1" x14ac:dyDescent="0.25">
      <c r="A167" s="20">
        <v>43329</v>
      </c>
      <c r="B167" s="77">
        <v>43367</v>
      </c>
      <c r="C167" s="16" t="s">
        <v>1573</v>
      </c>
      <c r="D167" s="34" t="s">
        <v>803</v>
      </c>
      <c r="E167" s="34" t="s">
        <v>110</v>
      </c>
      <c r="F167" s="36"/>
      <c r="G167" s="36"/>
      <c r="H167" s="36"/>
      <c r="I167" s="36">
        <v>30.93685742906256</v>
      </c>
      <c r="J167" s="36"/>
      <c r="K167" s="36"/>
      <c r="L167" s="36"/>
      <c r="M167" s="36"/>
      <c r="N167" s="36"/>
      <c r="O167" s="36"/>
      <c r="P167" s="36"/>
      <c r="Q167" s="36"/>
      <c r="R167" s="36">
        <v>20</v>
      </c>
      <c r="S167" s="36"/>
      <c r="T167" s="36"/>
      <c r="U167" s="36"/>
      <c r="V167" s="36"/>
      <c r="W167" s="36"/>
      <c r="X167" s="36"/>
      <c r="Y167" s="93">
        <f>SUM(O167:P167)</f>
        <v>0</v>
      </c>
      <c r="Z167" s="93" t="str">
        <f>IF(OR(AND(Y167&gt;0,Y167&lt;=30),AND(O167&gt;0,O167&lt;=5),AND(P167&gt;0,P167&lt;=5)),"Yes","No")</f>
        <v>No</v>
      </c>
    </row>
    <row r="168" spans="1:26" s="24" customFormat="1" x14ac:dyDescent="0.25">
      <c r="A168" s="20">
        <v>43265</v>
      </c>
      <c r="B168" s="77">
        <v>43313</v>
      </c>
      <c r="C168" s="16" t="s">
        <v>1713</v>
      </c>
      <c r="D168" s="34" t="s">
        <v>300</v>
      </c>
      <c r="E168" s="34" t="s">
        <v>51</v>
      </c>
      <c r="F168" s="36"/>
      <c r="G168" s="36"/>
      <c r="H168" s="36"/>
      <c r="I168" s="36">
        <v>9.8661277971566275</v>
      </c>
      <c r="J168" s="36"/>
      <c r="K168" s="36"/>
      <c r="L168" s="36"/>
      <c r="M168" s="36"/>
      <c r="N168" s="36"/>
      <c r="O168" s="36"/>
      <c r="P168" s="36"/>
      <c r="Q168" s="36"/>
      <c r="R168" s="36">
        <v>10</v>
      </c>
      <c r="S168" s="36"/>
      <c r="T168" s="36"/>
      <c r="U168" s="36"/>
      <c r="V168" s="36"/>
      <c r="W168" s="36"/>
      <c r="X168" s="36"/>
      <c r="Y168" s="23">
        <f>SUM(O168:P168)</f>
        <v>0</v>
      </c>
      <c r="Z168" s="23" t="str">
        <f>IF(OR(AND(Y168&gt;0,Y168&lt;=30),AND(O168&gt;0,O168&lt;=5),AND(P168&gt;0,P168&lt;=5)),"Yes","No")</f>
        <v>No</v>
      </c>
    </row>
    <row r="169" spans="1:26" s="24" customFormat="1" x14ac:dyDescent="0.25">
      <c r="A169" s="20">
        <v>43339</v>
      </c>
      <c r="B169" s="77">
        <v>43367</v>
      </c>
      <c r="C169" s="16" t="s">
        <v>1669</v>
      </c>
      <c r="D169" s="34" t="s">
        <v>1130</v>
      </c>
      <c r="E169" s="34" t="s">
        <v>751</v>
      </c>
      <c r="F169" s="36"/>
      <c r="G169" s="36"/>
      <c r="H169" s="36"/>
      <c r="I169" s="36">
        <v>13.125416718065512</v>
      </c>
      <c r="J169" s="36"/>
      <c r="K169" s="36"/>
      <c r="L169" s="36"/>
      <c r="M169" s="36"/>
      <c r="N169" s="36"/>
      <c r="O169" s="36"/>
      <c r="P169" s="36"/>
      <c r="Q169" s="36"/>
      <c r="R169" s="36">
        <v>10</v>
      </c>
      <c r="S169" s="36"/>
      <c r="T169" s="36"/>
      <c r="U169" s="36"/>
      <c r="V169" s="36"/>
      <c r="W169" s="36"/>
      <c r="X169" s="36"/>
      <c r="Y169" s="23">
        <f>SUM(O169:P169)</f>
        <v>0</v>
      </c>
      <c r="Z169" s="23" t="str">
        <f>IF(OR(AND(Y169&gt;0,Y169&lt;=30),AND(O169&gt;0,O169&lt;=5),AND(P169&gt;0,P169&lt;=5)),"Yes","No")</f>
        <v>No</v>
      </c>
    </row>
    <row r="170" spans="1:26" s="24" customFormat="1" x14ac:dyDescent="0.25">
      <c r="A170" s="20">
        <v>43348</v>
      </c>
      <c r="B170" s="77">
        <v>43371</v>
      </c>
      <c r="C170" s="16" t="s">
        <v>1728</v>
      </c>
      <c r="D170" s="34" t="s">
        <v>1228</v>
      </c>
      <c r="E170" s="34" t="s">
        <v>1229</v>
      </c>
      <c r="F170" s="36"/>
      <c r="G170" s="36"/>
      <c r="H170" s="36"/>
      <c r="I170" s="36">
        <v>13.427324050270306</v>
      </c>
      <c r="J170" s="36"/>
      <c r="K170" s="36"/>
      <c r="L170" s="36"/>
      <c r="M170" s="36"/>
      <c r="N170" s="36"/>
      <c r="O170" s="36"/>
      <c r="P170" s="36"/>
      <c r="Q170" s="36"/>
      <c r="R170" s="36">
        <v>8</v>
      </c>
      <c r="S170" s="36"/>
      <c r="T170" s="36"/>
      <c r="U170" s="36"/>
      <c r="V170" s="36"/>
      <c r="W170" s="36"/>
      <c r="X170" s="36"/>
      <c r="Y170" s="23">
        <f>SUM(O170:P170)</f>
        <v>0</v>
      </c>
      <c r="Z170" s="23" t="str">
        <f>IF(OR(AND(Y170&gt;0,Y170&lt;=30),AND(O170&gt;0,O170&lt;=5),AND(P170&gt;0,P170&lt;=5)),"Yes","No")</f>
        <v>No</v>
      </c>
    </row>
    <row r="171" spans="1:26" s="24" customFormat="1" x14ac:dyDescent="0.25">
      <c r="A171" s="20">
        <v>43308</v>
      </c>
      <c r="B171" s="77">
        <v>43371</v>
      </c>
      <c r="C171" s="16" t="s">
        <v>1730</v>
      </c>
      <c r="D171" s="34" t="s">
        <v>496</v>
      </c>
      <c r="E171" s="34" t="s">
        <v>497</v>
      </c>
      <c r="F171" s="36"/>
      <c r="G171" s="36"/>
      <c r="H171" s="36"/>
      <c r="I171" s="36">
        <v>8.0613261291994043</v>
      </c>
      <c r="J171" s="36"/>
      <c r="K171" s="36"/>
      <c r="L171" s="36"/>
      <c r="M171" s="36"/>
      <c r="N171" s="36"/>
      <c r="O171" s="36"/>
      <c r="P171" s="36"/>
      <c r="Q171" s="36"/>
      <c r="R171" s="36">
        <v>5</v>
      </c>
      <c r="S171" s="36"/>
      <c r="T171" s="36"/>
      <c r="U171" s="36"/>
      <c r="V171" s="36"/>
      <c r="W171" s="36"/>
      <c r="X171" s="36"/>
      <c r="Y171" s="23">
        <f>SUM(O171:P171)</f>
        <v>0</v>
      </c>
      <c r="Z171" s="23" t="str">
        <f>IF(OR(AND(Y171&gt;0,Y171&lt;=30),AND(O171&gt;0,O171&lt;=5),AND(P171&gt;0,P171&lt;=5)),"Yes","No")</f>
        <v>No</v>
      </c>
    </row>
    <row r="172" spans="1:26" x14ac:dyDescent="0.25">
      <c r="A172" s="20">
        <v>43271</v>
      </c>
      <c r="B172" s="77">
        <v>43376</v>
      </c>
      <c r="C172" s="16" t="s">
        <v>1616</v>
      </c>
      <c r="D172" s="34" t="s">
        <v>325</v>
      </c>
      <c r="E172" s="34" t="s">
        <v>81</v>
      </c>
      <c r="F172" s="36"/>
      <c r="G172" s="36"/>
      <c r="H172" s="36"/>
      <c r="I172" s="36">
        <v>3.1795810176504768</v>
      </c>
      <c r="J172" s="36">
        <v>19.07748610590286</v>
      </c>
      <c r="K172" s="36"/>
      <c r="L172" s="36"/>
      <c r="M172" s="36"/>
      <c r="N172" s="36"/>
      <c r="O172" s="36"/>
      <c r="P172" s="36"/>
      <c r="Q172" s="36"/>
      <c r="R172" s="36">
        <v>4</v>
      </c>
      <c r="S172" s="36">
        <v>24</v>
      </c>
      <c r="T172" s="36"/>
      <c r="U172" s="36"/>
      <c r="V172" s="36"/>
      <c r="W172" s="36"/>
      <c r="X172" s="36"/>
      <c r="Y172" s="23">
        <f>SUM(O172:P172)</f>
        <v>0</v>
      </c>
      <c r="Z172" s="23" t="str">
        <f>IF(OR(AND(Y172&gt;0,Y172&lt;=30),AND(O172&gt;0,O172&lt;=5),AND(P172&gt;0,P172&lt;=5)),"Yes","No")</f>
        <v>No</v>
      </c>
    </row>
    <row r="173" spans="1:26" s="24" customFormat="1" x14ac:dyDescent="0.25">
      <c r="A173" s="20">
        <v>43308</v>
      </c>
      <c r="B173" s="77">
        <v>43369</v>
      </c>
      <c r="C173" s="16" t="s">
        <v>1731</v>
      </c>
      <c r="D173" s="34" t="s">
        <v>489</v>
      </c>
      <c r="E173" s="34" t="s">
        <v>490</v>
      </c>
      <c r="F173" s="36"/>
      <c r="G173" s="36"/>
      <c r="H173" s="36"/>
      <c r="I173" s="36">
        <v>6.4490609033595234</v>
      </c>
      <c r="J173" s="36"/>
      <c r="K173" s="36"/>
      <c r="L173" s="36"/>
      <c r="M173" s="36"/>
      <c r="N173" s="36"/>
      <c r="O173" s="36"/>
      <c r="P173" s="36"/>
      <c r="Q173" s="36"/>
      <c r="R173" s="36">
        <v>4</v>
      </c>
      <c r="S173" s="36"/>
      <c r="T173" s="36"/>
      <c r="U173" s="36"/>
      <c r="V173" s="36"/>
      <c r="W173" s="36"/>
      <c r="X173" s="36"/>
      <c r="Y173" s="93">
        <f>SUM(O173:P173)</f>
        <v>0</v>
      </c>
      <c r="Z173" s="93" t="str">
        <f>IF(OR(AND(Y173&gt;0,Y173&lt;=30),AND(O173&gt;0,O173&lt;=5),AND(P173&gt;0,P173&lt;=5)),"Yes","No")</f>
        <v>No</v>
      </c>
    </row>
    <row r="174" spans="1:26" x14ac:dyDescent="0.25">
      <c r="A174" s="20">
        <v>43341</v>
      </c>
      <c r="B174" s="77">
        <v>43371</v>
      </c>
      <c r="C174" s="16" t="s">
        <v>1711</v>
      </c>
      <c r="D174" s="34" t="s">
        <v>1215</v>
      </c>
      <c r="E174" s="34" t="s">
        <v>20</v>
      </c>
      <c r="F174" s="36"/>
      <c r="G174" s="36"/>
      <c r="H174" s="36"/>
      <c r="I174" s="36">
        <v>6.5910064845046339</v>
      </c>
      <c r="J174" s="36"/>
      <c r="K174" s="36"/>
      <c r="L174" s="36"/>
      <c r="M174" s="36"/>
      <c r="N174" s="36"/>
      <c r="O174" s="36"/>
      <c r="P174" s="36"/>
      <c r="Q174" s="36"/>
      <c r="R174" s="36">
        <v>4</v>
      </c>
      <c r="S174" s="36"/>
      <c r="T174" s="36"/>
      <c r="U174" s="36"/>
      <c r="V174" s="36"/>
      <c r="W174" s="36"/>
      <c r="X174" s="36"/>
      <c r="Y174" s="23">
        <f>SUM(O174:P174)</f>
        <v>0</v>
      </c>
      <c r="Z174" s="23" t="str">
        <f>IF(OR(AND(Y174&gt;0,Y174&lt;=30),AND(O174&gt;0,O174&lt;=5),AND(P174&gt;0,P174&lt;=5)),"Yes","No")</f>
        <v>No</v>
      </c>
    </row>
    <row r="175" spans="1:26" s="24" customFormat="1" x14ac:dyDescent="0.25">
      <c r="A175" s="20">
        <v>43348</v>
      </c>
      <c r="B175" s="77">
        <v>43371</v>
      </c>
      <c r="C175" s="16" t="s">
        <v>1744</v>
      </c>
      <c r="D175" s="34" t="s">
        <v>1239</v>
      </c>
      <c r="E175" s="34" t="s">
        <v>1240</v>
      </c>
      <c r="F175" s="36"/>
      <c r="G175" s="36"/>
      <c r="H175" s="36"/>
      <c r="I175" s="36">
        <v>6.4490609033595234</v>
      </c>
      <c r="J175" s="36"/>
      <c r="K175" s="36"/>
      <c r="L175" s="36"/>
      <c r="M175" s="36"/>
      <c r="N175" s="36"/>
      <c r="O175" s="36"/>
      <c r="P175" s="36"/>
      <c r="Q175" s="36"/>
      <c r="R175" s="36">
        <v>4</v>
      </c>
      <c r="S175" s="36"/>
      <c r="T175" s="36"/>
      <c r="U175" s="36"/>
      <c r="V175" s="36"/>
      <c r="W175" s="36"/>
      <c r="X175" s="36"/>
      <c r="Y175" s="93">
        <f>SUM(O175:P175)</f>
        <v>0</v>
      </c>
      <c r="Z175" s="93" t="str">
        <f>IF(OR(AND(Y175&gt;0,Y175&lt;=30),AND(O175&gt;0,O175&lt;=5),AND(P175&gt;0,P175&lt;=5)),"Yes","No")</f>
        <v>No</v>
      </c>
    </row>
    <row r="176" spans="1:26" s="24" customFormat="1" x14ac:dyDescent="0.25">
      <c r="A176" s="20">
        <v>43348</v>
      </c>
      <c r="B176" s="77">
        <v>43371</v>
      </c>
      <c r="C176" s="16" t="s">
        <v>1746</v>
      </c>
      <c r="D176" s="34" t="s">
        <v>1238</v>
      </c>
      <c r="E176" s="34" t="s">
        <v>412</v>
      </c>
      <c r="F176" s="36"/>
      <c r="G176" s="36"/>
      <c r="H176" s="36"/>
      <c r="I176" s="36">
        <v>6.4490609033595234</v>
      </c>
      <c r="J176" s="36"/>
      <c r="K176" s="36"/>
      <c r="L176" s="36"/>
      <c r="M176" s="36"/>
      <c r="N176" s="36"/>
      <c r="O176" s="36"/>
      <c r="P176" s="36"/>
      <c r="Q176" s="36"/>
      <c r="R176" s="36">
        <v>4</v>
      </c>
      <c r="S176" s="36"/>
      <c r="T176" s="36"/>
      <c r="U176" s="36"/>
      <c r="V176" s="36"/>
      <c r="W176" s="36"/>
      <c r="X176" s="36"/>
      <c r="Y176" s="23">
        <f>SUM(O176:P176)</f>
        <v>0</v>
      </c>
      <c r="Z176" s="23" t="str">
        <f>IF(OR(AND(Y176&gt;0,Y176&lt;=30),AND(O176&gt;0,O176&lt;=5),AND(P176&gt;0,P176&lt;=5)),"Yes","No")</f>
        <v>No</v>
      </c>
    </row>
    <row r="177" spans="1:26" x14ac:dyDescent="0.25">
      <c r="A177" s="20">
        <v>43299</v>
      </c>
      <c r="B177" s="77">
        <v>43369</v>
      </c>
      <c r="C177" s="16" t="s">
        <v>1742</v>
      </c>
      <c r="D177" s="34" t="s">
        <v>443</v>
      </c>
      <c r="E177" s="34" t="s">
        <v>68</v>
      </c>
      <c r="F177" s="36"/>
      <c r="G177" s="36"/>
      <c r="H177" s="36"/>
      <c r="I177" s="36">
        <v>3.51533691151295</v>
      </c>
      <c r="J177" s="36"/>
      <c r="K177" s="36"/>
      <c r="L177" s="36"/>
      <c r="M177" s="36"/>
      <c r="N177" s="36"/>
      <c r="O177" s="36"/>
      <c r="P177" s="36"/>
      <c r="Q177" s="36"/>
      <c r="R177" s="36">
        <v>3</v>
      </c>
      <c r="S177" s="36"/>
      <c r="T177" s="36"/>
      <c r="U177" s="36"/>
      <c r="V177" s="36"/>
      <c r="W177" s="36"/>
      <c r="X177" s="36"/>
      <c r="Y177" s="23">
        <f>SUM(O177:P177)</f>
        <v>0</v>
      </c>
      <c r="Z177" s="23" t="str">
        <f>IF(OR(AND(Y177&gt;0,Y177&lt;=30),AND(O177&gt;0,O177&lt;=5),AND(P177&gt;0,P177&lt;=5)),"Yes","No")</f>
        <v>No</v>
      </c>
    </row>
    <row r="178" spans="1:26" x14ac:dyDescent="0.25">
      <c r="A178" s="20">
        <v>43308</v>
      </c>
      <c r="B178" s="77">
        <v>43367</v>
      </c>
      <c r="C178" s="16" t="s">
        <v>1603</v>
      </c>
      <c r="D178" s="34" t="s">
        <v>493</v>
      </c>
      <c r="E178" s="34" t="s">
        <v>25</v>
      </c>
      <c r="F178" s="36"/>
      <c r="G178" s="36"/>
      <c r="H178" s="36"/>
      <c r="I178" s="36">
        <v>1.8358295161434299</v>
      </c>
      <c r="J178" s="36"/>
      <c r="K178" s="36"/>
      <c r="L178" s="36"/>
      <c r="M178" s="36"/>
      <c r="N178" s="36"/>
      <c r="O178" s="36"/>
      <c r="P178" s="36"/>
      <c r="Q178" s="36"/>
      <c r="R178" s="36">
        <v>2</v>
      </c>
      <c r="S178" s="36"/>
      <c r="T178" s="36"/>
      <c r="U178" s="36"/>
      <c r="V178" s="36"/>
      <c r="W178" s="36"/>
      <c r="X178" s="36"/>
      <c r="Y178" s="23">
        <f>SUM(O178:P178)</f>
        <v>0</v>
      </c>
      <c r="Z178" s="23" t="str">
        <f>IF(OR(AND(Y178&gt;0,Y178&lt;=30),AND(O178&gt;0,O178&lt;=5),AND(P178&gt;0,P178&lt;=5)),"Yes","No")</f>
        <v>No</v>
      </c>
    </row>
    <row r="179" spans="1:26" s="24" customFormat="1" x14ac:dyDescent="0.25">
      <c r="A179" s="20">
        <v>43308</v>
      </c>
      <c r="B179" s="77">
        <v>43367</v>
      </c>
      <c r="C179" s="16" t="s">
        <v>1728</v>
      </c>
      <c r="D179" s="34" t="s">
        <v>474</v>
      </c>
      <c r="E179" s="34" t="s">
        <v>432</v>
      </c>
      <c r="F179" s="36"/>
      <c r="G179" s="36"/>
      <c r="H179" s="36"/>
      <c r="I179" s="36">
        <v>3.3568310125675764</v>
      </c>
      <c r="J179" s="36"/>
      <c r="K179" s="36"/>
      <c r="L179" s="36"/>
      <c r="M179" s="36"/>
      <c r="N179" s="36"/>
      <c r="O179" s="36"/>
      <c r="P179" s="36"/>
      <c r="Q179" s="36"/>
      <c r="R179" s="36">
        <v>2</v>
      </c>
      <c r="S179" s="36"/>
      <c r="T179" s="36"/>
      <c r="U179" s="36"/>
      <c r="V179" s="36"/>
      <c r="W179" s="36"/>
      <c r="X179" s="36"/>
      <c r="Y179" s="23">
        <f>SUM(O179:P179)</f>
        <v>0</v>
      </c>
      <c r="Z179" s="23" t="str">
        <f>IF(OR(AND(Y179&gt;0,Y179&lt;=30),AND(O179&gt;0,O179&lt;=5),AND(P179&gt;0,P179&lt;=5)),"Yes","No")</f>
        <v>No</v>
      </c>
    </row>
    <row r="180" spans="1:26" s="24" customFormat="1" x14ac:dyDescent="0.25">
      <c r="A180" s="20">
        <v>43335</v>
      </c>
      <c r="B180" s="77">
        <v>43368</v>
      </c>
      <c r="C180" s="16" t="s">
        <v>1583</v>
      </c>
      <c r="D180" s="34" t="s">
        <v>1102</v>
      </c>
      <c r="E180" s="34" t="s">
        <v>1118</v>
      </c>
      <c r="F180" s="36"/>
      <c r="G180" s="36"/>
      <c r="H180" s="36"/>
      <c r="I180" s="36">
        <v>1.6773236171980566</v>
      </c>
      <c r="J180" s="36"/>
      <c r="K180" s="36"/>
      <c r="L180" s="36"/>
      <c r="M180" s="36"/>
      <c r="N180" s="36"/>
      <c r="O180" s="36"/>
      <c r="P180" s="36"/>
      <c r="Q180" s="36"/>
      <c r="R180" s="36">
        <v>2</v>
      </c>
      <c r="S180" s="36"/>
      <c r="T180" s="36"/>
      <c r="U180" s="36"/>
      <c r="V180" s="36"/>
      <c r="W180" s="36"/>
      <c r="X180" s="36"/>
      <c r="Y180" s="93">
        <f>SUM(O180:P180)</f>
        <v>0</v>
      </c>
      <c r="Z180" s="93" t="str">
        <f>IF(OR(AND(Y180&gt;0,Y180&lt;=30),AND(O180&gt;0,O180&lt;=5),AND(P180&gt;0,P180&lt;=5)),"Yes","No")</f>
        <v>No</v>
      </c>
    </row>
    <row r="181" spans="1:26" s="24" customFormat="1" x14ac:dyDescent="0.25">
      <c r="A181" s="20">
        <v>43341</v>
      </c>
      <c r="B181" s="77">
        <v>43370</v>
      </c>
      <c r="C181" s="16" t="s">
        <v>1741</v>
      </c>
      <c r="D181" s="34" t="s">
        <v>1213</v>
      </c>
      <c r="E181" s="34" t="s">
        <v>1214</v>
      </c>
      <c r="F181" s="36"/>
      <c r="G181" s="36"/>
      <c r="H181" s="36"/>
      <c r="I181" s="36">
        <v>3.2245304516797617</v>
      </c>
      <c r="J181" s="36"/>
      <c r="K181" s="36"/>
      <c r="L181" s="36"/>
      <c r="M181" s="36"/>
      <c r="N181" s="36"/>
      <c r="O181" s="36"/>
      <c r="P181" s="36"/>
      <c r="Q181" s="36"/>
      <c r="R181" s="36">
        <v>2</v>
      </c>
      <c r="S181" s="36"/>
      <c r="T181" s="36"/>
      <c r="U181" s="36"/>
      <c r="V181" s="36"/>
      <c r="W181" s="36"/>
      <c r="X181" s="36"/>
      <c r="Y181" s="93">
        <f>SUM(O181:P181)</f>
        <v>0</v>
      </c>
      <c r="Z181" s="93" t="str">
        <f>IF(OR(AND(Y181&gt;0,Y181&lt;=30),AND(O181&gt;0,O181&lt;=5),AND(P181&gt;0,P181&lt;=5)),"Yes","No")</f>
        <v>No</v>
      </c>
    </row>
    <row r="182" spans="1:26" x14ac:dyDescent="0.25">
      <c r="A182" s="20">
        <v>43348</v>
      </c>
      <c r="B182" s="77">
        <v>43371</v>
      </c>
      <c r="C182" s="16" t="s">
        <v>1594</v>
      </c>
      <c r="D182" s="34" t="s">
        <v>1232</v>
      </c>
      <c r="E182" s="34" t="s">
        <v>1233</v>
      </c>
      <c r="F182" s="36"/>
      <c r="G182" s="36"/>
      <c r="H182" s="36"/>
      <c r="I182" s="36">
        <v>1.8161755126002608</v>
      </c>
      <c r="J182" s="36"/>
      <c r="K182" s="36"/>
      <c r="L182" s="36"/>
      <c r="M182" s="36"/>
      <c r="N182" s="36"/>
      <c r="O182" s="36"/>
      <c r="P182" s="36"/>
      <c r="Q182" s="36"/>
      <c r="R182" s="36">
        <v>2</v>
      </c>
      <c r="S182" s="36"/>
      <c r="T182" s="36"/>
      <c r="U182" s="36"/>
      <c r="V182" s="36"/>
      <c r="W182" s="36"/>
      <c r="X182" s="36"/>
      <c r="Y182" s="23">
        <f>SUM(O182:P182)</f>
        <v>0</v>
      </c>
      <c r="Z182" s="23" t="str">
        <f>IF(OR(AND(Y182&gt;0,Y182&lt;=30),AND(O182&gt;0,O182&lt;=5),AND(P182&gt;0,P182&lt;=5)),"Yes","No")</f>
        <v>No</v>
      </c>
    </row>
    <row r="183" spans="1:26" s="24" customFormat="1" x14ac:dyDescent="0.25">
      <c r="A183" s="20">
        <v>43348</v>
      </c>
      <c r="B183" s="77">
        <v>43371</v>
      </c>
      <c r="C183" s="16" t="s">
        <v>1660</v>
      </c>
      <c r="D183" s="34" t="s">
        <v>1226</v>
      </c>
      <c r="E183" s="34" t="s">
        <v>1227</v>
      </c>
      <c r="F183" s="36"/>
      <c r="G183" s="36"/>
      <c r="H183" s="36"/>
      <c r="I183" s="36">
        <v>2.4407360696387475</v>
      </c>
      <c r="J183" s="36"/>
      <c r="K183" s="36"/>
      <c r="L183" s="36"/>
      <c r="M183" s="36"/>
      <c r="N183" s="36"/>
      <c r="O183" s="36"/>
      <c r="P183" s="36"/>
      <c r="Q183" s="36"/>
      <c r="R183" s="36">
        <v>2</v>
      </c>
      <c r="S183" s="36"/>
      <c r="T183" s="36"/>
      <c r="U183" s="36"/>
      <c r="V183" s="36"/>
      <c r="W183" s="36"/>
      <c r="X183" s="36"/>
      <c r="Y183" s="79">
        <f>SUM(O183:P183)</f>
        <v>0</v>
      </c>
      <c r="Z183" s="79" t="str">
        <f>IF(OR(AND(Y183&gt;0,Y183&lt;=30),AND(O183&gt;0,O183&lt;=5),AND(P183&gt;0,P183&lt;=5)),"Yes","No")</f>
        <v>No</v>
      </c>
    </row>
    <row r="184" spans="1:26" x14ac:dyDescent="0.25">
      <c r="A184" s="20">
        <v>43348</v>
      </c>
      <c r="B184" s="77">
        <v>43371</v>
      </c>
      <c r="C184" s="16" t="s">
        <v>1730</v>
      </c>
      <c r="D184" s="34" t="s">
        <v>1241</v>
      </c>
      <c r="E184" s="34" t="s">
        <v>1242</v>
      </c>
      <c r="F184" s="36"/>
      <c r="G184" s="36"/>
      <c r="H184" s="36"/>
      <c r="I184" s="36">
        <v>3.2245304516797617</v>
      </c>
      <c r="J184" s="36"/>
      <c r="K184" s="36"/>
      <c r="L184" s="36"/>
      <c r="M184" s="36"/>
      <c r="N184" s="36"/>
      <c r="O184" s="36"/>
      <c r="P184" s="36"/>
      <c r="Q184" s="36"/>
      <c r="R184" s="36">
        <v>2</v>
      </c>
      <c r="S184" s="36"/>
      <c r="T184" s="36"/>
      <c r="U184" s="36"/>
      <c r="V184" s="36"/>
      <c r="W184" s="36"/>
      <c r="X184" s="36"/>
      <c r="Y184" s="23">
        <f>SUM(O184:P184)</f>
        <v>0</v>
      </c>
      <c r="Z184" s="23" t="str">
        <f>IF(OR(AND(Y184&gt;0,Y184&lt;=30),AND(O184&gt;0,O184&lt;=5),AND(P184&gt;0,P184&lt;=5)),"Yes","No")</f>
        <v>No</v>
      </c>
    </row>
    <row r="185" spans="1:26" s="24" customFormat="1" x14ac:dyDescent="0.25">
      <c r="A185" s="20">
        <v>43349</v>
      </c>
      <c r="B185" s="77">
        <v>43367</v>
      </c>
      <c r="C185" s="16" t="s">
        <v>1603</v>
      </c>
      <c r="D185" s="34" t="s">
        <v>1255</v>
      </c>
      <c r="E185" s="34" t="s">
        <v>1256</v>
      </c>
      <c r="F185" s="36"/>
      <c r="G185" s="36"/>
      <c r="H185" s="36"/>
      <c r="I185" s="36">
        <v>1.8358295161434299</v>
      </c>
      <c r="J185" s="36"/>
      <c r="K185" s="36"/>
      <c r="L185" s="36"/>
      <c r="M185" s="36"/>
      <c r="N185" s="36"/>
      <c r="O185" s="36"/>
      <c r="P185" s="36"/>
      <c r="Q185" s="36"/>
      <c r="R185" s="36">
        <v>2</v>
      </c>
      <c r="S185" s="36"/>
      <c r="T185" s="36"/>
      <c r="U185" s="36"/>
      <c r="V185" s="36"/>
      <c r="W185" s="36"/>
      <c r="X185" s="36"/>
      <c r="Y185" s="23">
        <f>SUM(O185:P185)</f>
        <v>0</v>
      </c>
      <c r="Z185" s="23" t="str">
        <f>IF(OR(AND(Y185&gt;0,Y185&lt;=30),AND(O185&gt;0,O185&lt;=5),AND(P185&gt;0,P185&lt;=5)),"Yes","No")</f>
        <v>No</v>
      </c>
    </row>
    <row r="186" spans="1:26" s="24" customFormat="1" x14ac:dyDescent="0.25">
      <c r="A186" s="20">
        <v>43350</v>
      </c>
      <c r="B186" s="77">
        <v>43371</v>
      </c>
      <c r="C186" s="16" t="s">
        <v>1730</v>
      </c>
      <c r="D186" s="34" t="s">
        <v>1302</v>
      </c>
      <c r="E186" s="34" t="s">
        <v>1303</v>
      </c>
      <c r="F186" s="36"/>
      <c r="G186" s="36"/>
      <c r="H186" s="36"/>
      <c r="I186" s="36">
        <v>3.2245304516797617</v>
      </c>
      <c r="J186" s="36"/>
      <c r="K186" s="36"/>
      <c r="L186" s="36"/>
      <c r="M186" s="36"/>
      <c r="N186" s="36"/>
      <c r="O186" s="36"/>
      <c r="P186" s="36"/>
      <c r="Q186" s="36"/>
      <c r="R186" s="36">
        <v>2</v>
      </c>
      <c r="S186" s="36"/>
      <c r="T186" s="36"/>
      <c r="U186" s="36"/>
      <c r="V186" s="36"/>
      <c r="W186" s="36"/>
      <c r="X186" s="36"/>
      <c r="Y186" s="93">
        <f>SUM(O186:P186)</f>
        <v>0</v>
      </c>
      <c r="Z186" s="93" t="str">
        <f>IF(OR(AND(Y186&gt;0,Y186&lt;=30),AND(O186&gt;0,O186&lt;=5),AND(P186&gt;0,P186&lt;=5)),"Yes","No")</f>
        <v>No</v>
      </c>
    </row>
    <row r="187" spans="1:26" x14ac:dyDescent="0.25">
      <c r="A187" s="20">
        <v>43350</v>
      </c>
      <c r="B187" s="77">
        <v>43371</v>
      </c>
      <c r="C187" s="16" t="s">
        <v>1741</v>
      </c>
      <c r="D187" s="34" t="s">
        <v>1300</v>
      </c>
      <c r="E187" s="34" t="s">
        <v>1301</v>
      </c>
      <c r="F187" s="36"/>
      <c r="G187" s="36"/>
      <c r="H187" s="36"/>
      <c r="I187" s="36">
        <v>3.2245304516797617</v>
      </c>
      <c r="J187" s="36"/>
      <c r="K187" s="36"/>
      <c r="L187" s="36"/>
      <c r="M187" s="36"/>
      <c r="N187" s="36"/>
      <c r="O187" s="36"/>
      <c r="P187" s="36"/>
      <c r="Q187" s="36"/>
      <c r="R187" s="36">
        <v>2</v>
      </c>
      <c r="S187" s="36"/>
      <c r="T187" s="36"/>
      <c r="U187" s="36"/>
      <c r="V187" s="36"/>
      <c r="W187" s="36"/>
      <c r="X187" s="36"/>
      <c r="Y187" s="23">
        <f>SUM(O187:P187)</f>
        <v>0</v>
      </c>
      <c r="Z187" s="23" t="str">
        <f>IF(OR(AND(Y187&gt;0,Y187&lt;=30),AND(O187&gt;0,O187&lt;=5),AND(P187&gt;0,P187&lt;=5)),"Yes","No")</f>
        <v>No</v>
      </c>
    </row>
    <row r="188" spans="1:26" s="24" customFormat="1" x14ac:dyDescent="0.25">
      <c r="A188" s="20">
        <v>43308</v>
      </c>
      <c r="B188" s="77">
        <v>43367</v>
      </c>
      <c r="C188" s="16" t="s">
        <v>1689</v>
      </c>
      <c r="D188" s="34" t="s">
        <v>491</v>
      </c>
      <c r="E188" s="34" t="s">
        <v>119</v>
      </c>
      <c r="F188" s="36"/>
      <c r="G188" s="36"/>
      <c r="H188" s="36"/>
      <c r="I188" s="36">
        <v>1.5077168458810781</v>
      </c>
      <c r="J188" s="36"/>
      <c r="K188" s="36"/>
      <c r="L188" s="36"/>
      <c r="M188" s="36"/>
      <c r="N188" s="36"/>
      <c r="O188" s="36"/>
      <c r="P188" s="36"/>
      <c r="Q188" s="36"/>
      <c r="R188" s="36">
        <v>1</v>
      </c>
      <c r="S188" s="36"/>
      <c r="T188" s="36"/>
      <c r="U188" s="36"/>
      <c r="V188" s="36"/>
      <c r="W188" s="36"/>
      <c r="X188" s="36"/>
      <c r="Y188" s="23">
        <f>SUM(O188:P188)</f>
        <v>0</v>
      </c>
      <c r="Z188" s="23" t="str">
        <f>IF(OR(AND(Y188&gt;0,Y188&lt;=30),AND(O188&gt;0,O188&lt;=5),AND(P188&gt;0,P188&lt;=5)),"Yes","No")</f>
        <v>No</v>
      </c>
    </row>
    <row r="189" spans="1:26" s="24" customFormat="1" x14ac:dyDescent="0.25">
      <c r="A189" s="20">
        <v>43308</v>
      </c>
      <c r="B189" s="77">
        <v>43367</v>
      </c>
      <c r="C189" s="16" t="s">
        <v>1690</v>
      </c>
      <c r="D189" s="34" t="s">
        <v>491</v>
      </c>
      <c r="E189" s="34" t="s">
        <v>119</v>
      </c>
      <c r="F189" s="36"/>
      <c r="G189" s="36"/>
      <c r="H189" s="36"/>
      <c r="I189" s="36">
        <v>1.5077168458810781</v>
      </c>
      <c r="J189" s="36"/>
      <c r="K189" s="36"/>
      <c r="L189" s="36"/>
      <c r="M189" s="36"/>
      <c r="N189" s="36"/>
      <c r="O189" s="36"/>
      <c r="P189" s="36"/>
      <c r="Q189" s="36"/>
      <c r="R189" s="36">
        <v>1</v>
      </c>
      <c r="S189" s="36"/>
      <c r="T189" s="36"/>
      <c r="U189" s="36"/>
      <c r="V189" s="36"/>
      <c r="W189" s="36"/>
      <c r="X189" s="36"/>
      <c r="Y189" s="23">
        <f>SUM(O189:P189)</f>
        <v>0</v>
      </c>
      <c r="Z189" s="23" t="str">
        <f>IF(OR(AND(Y189&gt;0,Y189&lt;=30),AND(O189&gt;0,O189&lt;=5),AND(P189&gt;0,P189&lt;=5)),"Yes","No")</f>
        <v>No</v>
      </c>
    </row>
    <row r="190" spans="1:26" x14ac:dyDescent="0.25">
      <c r="A190" s="20">
        <v>43308</v>
      </c>
      <c r="B190" s="77">
        <v>43368</v>
      </c>
      <c r="C190" s="16" t="s">
        <v>1594</v>
      </c>
      <c r="D190" s="34" t="s">
        <v>494</v>
      </c>
      <c r="E190" s="34" t="s">
        <v>495</v>
      </c>
      <c r="F190" s="36"/>
      <c r="G190" s="36"/>
      <c r="H190" s="36"/>
      <c r="I190" s="36">
        <v>0.90808775630013039</v>
      </c>
      <c r="J190" s="36"/>
      <c r="K190" s="36"/>
      <c r="L190" s="36"/>
      <c r="M190" s="36"/>
      <c r="N190" s="36"/>
      <c r="O190" s="36"/>
      <c r="P190" s="36"/>
      <c r="Q190" s="36"/>
      <c r="R190" s="36">
        <v>1</v>
      </c>
      <c r="S190" s="36"/>
      <c r="T190" s="36"/>
      <c r="U190" s="36"/>
      <c r="V190" s="36"/>
      <c r="W190" s="36"/>
      <c r="X190" s="36"/>
      <c r="Y190" s="23">
        <f>SUM(O190:P190)</f>
        <v>0</v>
      </c>
      <c r="Z190" s="23" t="str">
        <f>IF(OR(AND(Y190&gt;0,Y190&lt;=30),AND(O190&gt;0,O190&lt;=5),AND(P190&gt;0,P190&lt;=5)),"Yes","No")</f>
        <v>No</v>
      </c>
    </row>
    <row r="191" spans="1:26" x14ac:dyDescent="0.25">
      <c r="A191" s="20">
        <v>43348</v>
      </c>
      <c r="B191" s="77">
        <v>43371</v>
      </c>
      <c r="C191" s="16" t="s">
        <v>1603</v>
      </c>
      <c r="D191" s="34" t="s">
        <v>1236</v>
      </c>
      <c r="E191" s="34" t="s">
        <v>1237</v>
      </c>
      <c r="F191" s="36"/>
      <c r="G191" s="36"/>
      <c r="H191" s="36"/>
      <c r="I191" s="36">
        <v>0.91791475807171496</v>
      </c>
      <c r="J191" s="36"/>
      <c r="K191" s="36"/>
      <c r="L191" s="36"/>
      <c r="M191" s="36"/>
      <c r="N191" s="36"/>
      <c r="O191" s="36"/>
      <c r="P191" s="36"/>
      <c r="Q191" s="36"/>
      <c r="R191" s="36">
        <v>1</v>
      </c>
      <c r="S191" s="36"/>
      <c r="T191" s="36"/>
      <c r="U191" s="36"/>
      <c r="V191" s="36"/>
      <c r="W191" s="36"/>
      <c r="X191" s="36"/>
      <c r="Y191" s="79">
        <f>SUM(O191:P191)</f>
        <v>0</v>
      </c>
      <c r="Z191" s="79" t="str">
        <f>IF(OR(AND(Y191&gt;0,Y191&lt;=30),AND(O191&gt;0,O191&lt;=5),AND(P191&gt;0,P191&lt;=5)),"Yes","No")</f>
        <v>No</v>
      </c>
    </row>
    <row r="192" spans="1:26" x14ac:dyDescent="0.25">
      <c r="A192" s="20">
        <v>43348</v>
      </c>
      <c r="B192" s="77">
        <v>43371</v>
      </c>
      <c r="C192" s="16" t="s">
        <v>1728</v>
      </c>
      <c r="D192" s="34" t="s">
        <v>1234</v>
      </c>
      <c r="E192" s="34" t="s">
        <v>1235</v>
      </c>
      <c r="F192" s="36"/>
      <c r="G192" s="36"/>
      <c r="H192" s="36"/>
      <c r="I192" s="36">
        <v>1.6784155062837882</v>
      </c>
      <c r="J192" s="36"/>
      <c r="K192" s="36"/>
      <c r="L192" s="36"/>
      <c r="M192" s="36"/>
      <c r="N192" s="36"/>
      <c r="O192" s="36"/>
      <c r="P192" s="36"/>
      <c r="Q192" s="36"/>
      <c r="R192" s="36">
        <v>1</v>
      </c>
      <c r="S192" s="36"/>
      <c r="T192" s="36"/>
      <c r="U192" s="36"/>
      <c r="V192" s="36"/>
      <c r="W192" s="36"/>
      <c r="X192" s="36"/>
      <c r="Y192" s="93">
        <f>SUM(O192:P192)</f>
        <v>0</v>
      </c>
      <c r="Z192" s="93" t="str">
        <f>IF(OR(AND(Y192&gt;0,Y192&lt;=30),AND(O192&gt;0,O192&lt;=5),AND(P192&gt;0,P192&lt;=5)),"Yes","No")</f>
        <v>No</v>
      </c>
    </row>
    <row r="193" spans="1:26" x14ac:dyDescent="0.25">
      <c r="A193" s="20">
        <v>43350</v>
      </c>
      <c r="B193" s="77">
        <v>43368</v>
      </c>
      <c r="C193" s="16" t="s">
        <v>1718</v>
      </c>
      <c r="D193" s="34" t="s">
        <v>1558</v>
      </c>
      <c r="E193" s="34" t="s">
        <v>1559</v>
      </c>
      <c r="F193" s="36"/>
      <c r="G193" s="36"/>
      <c r="H193" s="36"/>
      <c r="I193" s="36">
        <v>1.4662250606232765</v>
      </c>
      <c r="J193" s="36"/>
      <c r="K193" s="36"/>
      <c r="L193" s="36"/>
      <c r="M193" s="36"/>
      <c r="N193" s="36"/>
      <c r="O193" s="36"/>
      <c r="P193" s="36"/>
      <c r="Q193" s="36"/>
      <c r="R193" s="36">
        <v>1</v>
      </c>
      <c r="S193" s="36"/>
      <c r="T193" s="36"/>
      <c r="U193" s="36"/>
      <c r="V193" s="36"/>
      <c r="W193" s="36"/>
      <c r="X193" s="36"/>
      <c r="Y193" s="23">
        <f>SUM(O193:P193)</f>
        <v>0</v>
      </c>
      <c r="Z193" s="23" t="str">
        <f>IF(OR(AND(Y193&gt;0,Y193&lt;=30),AND(O193&gt;0,O193&lt;=5),AND(P193&gt;0,P193&lt;=5)),"Yes","No")</f>
        <v>No</v>
      </c>
    </row>
    <row r="194" spans="1:26" x14ac:dyDescent="0.25">
      <c r="A194" s="20">
        <v>43350</v>
      </c>
      <c r="B194" s="77">
        <v>43371</v>
      </c>
      <c r="C194" s="16" t="s">
        <v>1731</v>
      </c>
      <c r="D194" s="34" t="s">
        <v>1304</v>
      </c>
      <c r="E194" s="34" t="s">
        <v>1305</v>
      </c>
      <c r="F194" s="36"/>
      <c r="G194" s="36"/>
      <c r="H194" s="36"/>
      <c r="I194" s="36">
        <v>1.6122652258398809</v>
      </c>
      <c r="J194" s="36"/>
      <c r="K194" s="36"/>
      <c r="L194" s="36"/>
      <c r="M194" s="36"/>
      <c r="N194" s="36"/>
      <c r="O194" s="36"/>
      <c r="P194" s="36"/>
      <c r="Q194" s="36"/>
      <c r="R194" s="36">
        <v>1</v>
      </c>
      <c r="S194" s="36"/>
      <c r="T194" s="36"/>
      <c r="U194" s="36"/>
      <c r="V194" s="36"/>
      <c r="W194" s="36"/>
      <c r="X194" s="36"/>
      <c r="Y194" s="93">
        <f>SUM(O194:P194)</f>
        <v>0</v>
      </c>
      <c r="Z194" s="93" t="str">
        <f>IF(OR(AND(Y194&gt;0,Y194&lt;=30),AND(O194&gt;0,O194&lt;=5),AND(P194&gt;0,P194&lt;=5)),"Yes","No")</f>
        <v>No</v>
      </c>
    </row>
    <row r="195" spans="1:26" s="24" customFormat="1" x14ac:dyDescent="0.25">
      <c r="A195" s="20">
        <v>43271</v>
      </c>
      <c r="B195" s="77">
        <v>43396</v>
      </c>
      <c r="C195" s="16" t="s">
        <v>1735</v>
      </c>
      <c r="D195" s="34" t="s">
        <v>330</v>
      </c>
      <c r="E195" s="34" t="s">
        <v>19</v>
      </c>
      <c r="F195" s="36"/>
      <c r="G195" s="36"/>
      <c r="H195" s="36"/>
      <c r="I195" s="36"/>
      <c r="J195" s="36">
        <v>668.09963433203484</v>
      </c>
      <c r="K195" s="36"/>
      <c r="L195" s="36"/>
      <c r="M195" s="36"/>
      <c r="N195" s="36"/>
      <c r="O195" s="36"/>
      <c r="P195" s="36"/>
      <c r="Q195" s="36"/>
      <c r="R195" s="36"/>
      <c r="S195" s="36">
        <v>500</v>
      </c>
      <c r="T195" s="36"/>
      <c r="U195" s="36"/>
      <c r="V195" s="36"/>
      <c r="W195" s="36"/>
      <c r="X195" s="36"/>
      <c r="Y195" s="93">
        <f>SUM(O195:P195)</f>
        <v>0</v>
      </c>
      <c r="Z195" s="93" t="str">
        <f>IF(OR(AND(Y195&gt;0,Y195&lt;=30),AND(O195&gt;0,O195&lt;=5),AND(P195&gt;0,P195&lt;=5)),"Yes","No")</f>
        <v>No</v>
      </c>
    </row>
    <row r="196" spans="1:26" s="24" customFormat="1" x14ac:dyDescent="0.25">
      <c r="A196" s="20">
        <v>43192</v>
      </c>
      <c r="B196" s="77">
        <v>43403</v>
      </c>
      <c r="C196" s="16" t="s">
        <v>1571</v>
      </c>
      <c r="D196" s="34" t="s">
        <v>149</v>
      </c>
      <c r="E196" s="34" t="s">
        <v>76</v>
      </c>
      <c r="F196" s="36"/>
      <c r="G196" s="36"/>
      <c r="H196" s="36"/>
      <c r="I196" s="36"/>
      <c r="J196" s="36">
        <v>181.2535882314489</v>
      </c>
      <c r="K196" s="36"/>
      <c r="L196" s="36">
        <v>422.92503920671408</v>
      </c>
      <c r="M196" s="36"/>
      <c r="N196" s="36"/>
      <c r="O196" s="36"/>
      <c r="P196" s="36"/>
      <c r="Q196" s="36"/>
      <c r="R196" s="36"/>
      <c r="S196" s="36">
        <v>300</v>
      </c>
      <c r="T196" s="36"/>
      <c r="U196" s="36">
        <v>700</v>
      </c>
      <c r="V196" s="36"/>
      <c r="W196" s="36"/>
      <c r="X196" s="36"/>
      <c r="Y196" s="23">
        <f>SUM(O196:P196)</f>
        <v>0</v>
      </c>
      <c r="Z196" s="23" t="str">
        <f>IF(OR(AND(Y196&gt;0,Y196&lt;=30),AND(O196&gt;0,O196&lt;=5),AND(P196&gt;0,P196&lt;=5)),"Yes","No")</f>
        <v>No</v>
      </c>
    </row>
    <row r="197" spans="1:26" x14ac:dyDescent="0.25">
      <c r="A197" s="20">
        <v>43171</v>
      </c>
      <c r="B197" s="77">
        <v>43290</v>
      </c>
      <c r="C197" s="16" t="s">
        <v>1720</v>
      </c>
      <c r="D197" s="34" t="s">
        <v>97</v>
      </c>
      <c r="E197" s="34" t="s">
        <v>20</v>
      </c>
      <c r="F197" s="36"/>
      <c r="G197" s="36"/>
      <c r="H197" s="36"/>
      <c r="I197" s="36"/>
      <c r="J197" s="36">
        <v>213.6586725177919</v>
      </c>
      <c r="K197" s="36"/>
      <c r="L197" s="36"/>
      <c r="M197" s="36">
        <v>213.6586725177919</v>
      </c>
      <c r="N197" s="36"/>
      <c r="O197" s="36"/>
      <c r="P197" s="36"/>
      <c r="Q197" s="36"/>
      <c r="R197" s="36"/>
      <c r="S197" s="36">
        <v>252</v>
      </c>
      <c r="T197" s="36"/>
      <c r="U197" s="36"/>
      <c r="V197" s="36">
        <v>252</v>
      </c>
      <c r="W197" s="36"/>
      <c r="X197" s="36"/>
      <c r="Y197" s="93">
        <f>SUM(O197:P197)</f>
        <v>0</v>
      </c>
      <c r="Z197" s="93" t="str">
        <f>IF(OR(AND(Y197&gt;0,Y197&lt;=30),AND(O197&gt;0,O197&lt;=5),AND(P197&gt;0,P197&lt;=5)),"Yes","No")</f>
        <v>No</v>
      </c>
    </row>
    <row r="198" spans="1:26" s="24" customFormat="1" x14ac:dyDescent="0.25">
      <c r="A198" s="20">
        <v>43262</v>
      </c>
      <c r="B198" s="77">
        <v>43369</v>
      </c>
      <c r="C198" s="16" t="s">
        <v>1652</v>
      </c>
      <c r="D198" s="34" t="s">
        <v>280</v>
      </c>
      <c r="E198" s="34" t="s">
        <v>35</v>
      </c>
      <c r="F198" s="36"/>
      <c r="G198" s="36"/>
      <c r="H198" s="36"/>
      <c r="I198" s="36"/>
      <c r="J198" s="36">
        <v>177.56846256710466</v>
      </c>
      <c r="K198" s="36">
        <v>177.56846256710466</v>
      </c>
      <c r="L198" s="36"/>
      <c r="M198" s="36"/>
      <c r="N198" s="36"/>
      <c r="O198" s="36"/>
      <c r="P198" s="36"/>
      <c r="Q198" s="36"/>
      <c r="R198" s="36"/>
      <c r="S198" s="36">
        <v>250</v>
      </c>
      <c r="T198" s="36">
        <v>250</v>
      </c>
      <c r="U198" s="36"/>
      <c r="V198" s="36"/>
      <c r="W198" s="36"/>
      <c r="X198" s="36"/>
      <c r="Y198" s="79">
        <f>SUM(O198:P198)</f>
        <v>0</v>
      </c>
      <c r="Z198" s="79" t="str">
        <f>IF(OR(AND(Y198&gt;0,Y198&lt;=30),AND(O198&gt;0,O198&lt;=5),AND(P198&gt;0,P198&lt;=5)),"Yes","No")</f>
        <v>No</v>
      </c>
    </row>
    <row r="199" spans="1:26" s="24" customFormat="1" x14ac:dyDescent="0.25">
      <c r="A199" s="20">
        <v>43088</v>
      </c>
      <c r="B199" s="77">
        <v>43406</v>
      </c>
      <c r="C199" s="16" t="s">
        <v>1741</v>
      </c>
      <c r="D199" s="34" t="s">
        <v>152</v>
      </c>
      <c r="E199" s="34" t="s">
        <v>88</v>
      </c>
      <c r="F199" s="36"/>
      <c r="G199" s="36"/>
      <c r="H199" s="36"/>
      <c r="I199" s="36"/>
      <c r="J199" s="36">
        <v>231.54872924296163</v>
      </c>
      <c r="K199" s="36"/>
      <c r="L199" s="36"/>
      <c r="M199" s="36"/>
      <c r="N199" s="36"/>
      <c r="O199" s="36"/>
      <c r="P199" s="36"/>
      <c r="Q199" s="36"/>
      <c r="R199" s="36"/>
      <c r="S199" s="36">
        <v>250</v>
      </c>
      <c r="T199" s="36"/>
      <c r="U199" s="36"/>
      <c r="V199" s="36"/>
      <c r="W199" s="36"/>
      <c r="X199" s="36"/>
      <c r="Y199" s="93">
        <f>SUM(O199:P199)</f>
        <v>0</v>
      </c>
      <c r="Z199" s="93" t="str">
        <f>IF(OR(AND(Y199&gt;0,Y199&lt;=30),AND(O199&gt;0,O199&lt;=5),AND(P199&gt;0,P199&lt;=5)),"Yes","No")</f>
        <v>No</v>
      </c>
    </row>
    <row r="200" spans="1:26" s="24" customFormat="1" x14ac:dyDescent="0.25">
      <c r="A200" s="20">
        <v>43298</v>
      </c>
      <c r="B200" s="77">
        <v>43427</v>
      </c>
      <c r="C200" s="16" t="s">
        <v>1754</v>
      </c>
      <c r="D200" s="34" t="s">
        <v>442</v>
      </c>
      <c r="E200" s="34" t="s">
        <v>29</v>
      </c>
      <c r="F200" s="36"/>
      <c r="G200" s="36"/>
      <c r="H200" s="36"/>
      <c r="I200" s="36"/>
      <c r="J200" s="36">
        <v>211.73549187478991</v>
      </c>
      <c r="K200" s="36"/>
      <c r="L200" s="36"/>
      <c r="M200" s="36"/>
      <c r="N200" s="36">
        <v>211.73549187478991</v>
      </c>
      <c r="O200" s="36"/>
      <c r="P200" s="36"/>
      <c r="Q200" s="36"/>
      <c r="R200" s="36"/>
      <c r="S200" s="36">
        <v>200</v>
      </c>
      <c r="T200" s="36"/>
      <c r="U200" s="36"/>
      <c r="V200" s="36"/>
      <c r="W200" s="36">
        <v>200</v>
      </c>
      <c r="X200" s="36"/>
      <c r="Y200" s="93">
        <f>SUM(O200:P200)</f>
        <v>0</v>
      </c>
      <c r="Z200" s="93" t="str">
        <f>IF(OR(AND(Y200&gt;0,Y200&lt;=30),AND(O200&gt;0,O200&lt;=5),AND(P200&gt;0,P200&lt;=5)),"Yes","No")</f>
        <v>No</v>
      </c>
    </row>
    <row r="201" spans="1:26" s="24" customFormat="1" x14ac:dyDescent="0.25">
      <c r="A201" s="20">
        <v>43206</v>
      </c>
      <c r="B201" s="77">
        <v>43434</v>
      </c>
      <c r="C201" s="16" t="s">
        <v>1761</v>
      </c>
      <c r="D201" s="34" t="s">
        <v>163</v>
      </c>
      <c r="E201" s="34" t="s">
        <v>101</v>
      </c>
      <c r="F201" s="36"/>
      <c r="G201" s="36"/>
      <c r="H201" s="36"/>
      <c r="I201" s="36"/>
      <c r="J201" s="36">
        <v>90.211876263146422</v>
      </c>
      <c r="K201" s="36"/>
      <c r="L201" s="36">
        <v>256.4847462383575</v>
      </c>
      <c r="M201" s="36"/>
      <c r="N201" s="36"/>
      <c r="O201" s="36"/>
      <c r="P201" s="36"/>
      <c r="Q201" s="36"/>
      <c r="R201" s="36"/>
      <c r="S201" s="36">
        <v>102</v>
      </c>
      <c r="T201" s="36"/>
      <c r="U201" s="36">
        <v>290</v>
      </c>
      <c r="V201" s="36"/>
      <c r="W201" s="36"/>
      <c r="X201" s="36"/>
      <c r="Y201" s="93">
        <f>SUM(O201:P201)</f>
        <v>0</v>
      </c>
      <c r="Z201" s="93" t="str">
        <f>IF(OR(AND(Y201&gt;0,Y201&lt;=30),AND(O201&gt;0,O201&lt;=5),AND(P201&gt;0,P201&lt;=5)),"Yes","No")</f>
        <v>No</v>
      </c>
    </row>
    <row r="202" spans="1:26" x14ac:dyDescent="0.25">
      <c r="A202" s="20">
        <v>43231</v>
      </c>
      <c r="B202" s="77">
        <v>43382</v>
      </c>
      <c r="C202" s="16" t="s">
        <v>1663</v>
      </c>
      <c r="D202" s="34" t="s">
        <v>140</v>
      </c>
      <c r="E202" s="34" t="s">
        <v>101</v>
      </c>
      <c r="F202" s="36"/>
      <c r="G202" s="36"/>
      <c r="H202" s="36"/>
      <c r="I202" s="36"/>
      <c r="J202" s="36">
        <v>101.98244060733327</v>
      </c>
      <c r="K202" s="36"/>
      <c r="L202" s="36"/>
      <c r="M202" s="36"/>
      <c r="N202" s="36"/>
      <c r="O202" s="36"/>
      <c r="P202" s="36"/>
      <c r="Q202" s="36"/>
      <c r="R202" s="36"/>
      <c r="S202" s="36">
        <v>100</v>
      </c>
      <c r="T202" s="36"/>
      <c r="U202" s="36"/>
      <c r="V202" s="36"/>
      <c r="W202" s="36"/>
      <c r="X202" s="36"/>
      <c r="Y202" s="93">
        <f>SUM(O202:P202)</f>
        <v>0</v>
      </c>
      <c r="Z202" s="93" t="str">
        <f>IF(OR(AND(Y202&gt;0,Y202&lt;=30),AND(O202&gt;0,O202&lt;=5),AND(P202&gt;0,P202&lt;=5)),"Yes","No")</f>
        <v>No</v>
      </c>
    </row>
    <row r="203" spans="1:26" x14ac:dyDescent="0.25">
      <c r="A203" s="20">
        <v>43280</v>
      </c>
      <c r="B203" s="77">
        <v>43404</v>
      </c>
      <c r="C203" s="16" t="s">
        <v>1694</v>
      </c>
      <c r="D203" s="34" t="s">
        <v>358</v>
      </c>
      <c r="E203" s="34" t="s">
        <v>25</v>
      </c>
      <c r="F203" s="36"/>
      <c r="G203" s="36"/>
      <c r="H203" s="36"/>
      <c r="I203" s="36"/>
      <c r="J203" s="36">
        <v>117.26888780757596</v>
      </c>
      <c r="K203" s="36"/>
      <c r="L203" s="36"/>
      <c r="M203" s="36"/>
      <c r="N203" s="36"/>
      <c r="O203" s="36"/>
      <c r="P203" s="36"/>
      <c r="Q203" s="36"/>
      <c r="R203" s="36"/>
      <c r="S203" s="36">
        <v>100</v>
      </c>
      <c r="T203" s="36"/>
      <c r="U203" s="36"/>
      <c r="V203" s="36"/>
      <c r="W203" s="36"/>
      <c r="X203" s="36"/>
      <c r="Y203" s="23">
        <f>SUM(O203:P203)</f>
        <v>0</v>
      </c>
      <c r="Z203" s="23" t="str">
        <f>IF(OR(AND(Y203&gt;0,Y203&lt;=30),AND(O203&gt;0,O203&lt;=5),AND(P203&gt;0,P203&lt;=5)),"Yes","No")</f>
        <v>No</v>
      </c>
    </row>
    <row r="204" spans="1:26" x14ac:dyDescent="0.25">
      <c r="A204" s="20">
        <v>43280</v>
      </c>
      <c r="B204" s="77">
        <v>43392</v>
      </c>
      <c r="C204" s="16" t="s">
        <v>1702</v>
      </c>
      <c r="D204" s="34" t="s">
        <v>348</v>
      </c>
      <c r="E204" s="34" t="s">
        <v>105</v>
      </c>
      <c r="F204" s="36"/>
      <c r="G204" s="36"/>
      <c r="H204" s="36"/>
      <c r="I204" s="36"/>
      <c r="J204" s="36">
        <v>51.206413444312908</v>
      </c>
      <c r="K204" s="36"/>
      <c r="L204" s="36">
        <v>104.50288458023043</v>
      </c>
      <c r="M204" s="36"/>
      <c r="N204" s="36"/>
      <c r="O204" s="36"/>
      <c r="P204" s="36"/>
      <c r="Q204" s="36"/>
      <c r="R204" s="36"/>
      <c r="S204" s="36">
        <v>49</v>
      </c>
      <c r="T204" s="36"/>
      <c r="U204" s="36">
        <v>100</v>
      </c>
      <c r="V204" s="36"/>
      <c r="W204" s="36"/>
      <c r="X204" s="36"/>
      <c r="Y204" s="79">
        <f>SUM(O204:P204)</f>
        <v>0</v>
      </c>
      <c r="Z204" s="79" t="str">
        <f>IF(OR(AND(Y204&gt;0,Y204&lt;=30),AND(O204&gt;0,O204&lt;=5),AND(P204&gt;0,P204&lt;=5)),"Yes","No")</f>
        <v>No</v>
      </c>
    </row>
    <row r="205" spans="1:26" s="24" customFormat="1" x14ac:dyDescent="0.25">
      <c r="A205" s="20">
        <v>43265</v>
      </c>
      <c r="B205" s="77">
        <v>43378</v>
      </c>
      <c r="C205" s="16" t="s">
        <v>1746</v>
      </c>
      <c r="D205" s="34" t="s">
        <v>305</v>
      </c>
      <c r="E205" s="34" t="s">
        <v>306</v>
      </c>
      <c r="F205" s="36"/>
      <c r="G205" s="36"/>
      <c r="H205" s="36"/>
      <c r="I205" s="36"/>
      <c r="J205" s="36">
        <v>46.871158820172667</v>
      </c>
      <c r="K205" s="36"/>
      <c r="L205" s="36"/>
      <c r="M205" s="36"/>
      <c r="N205" s="36"/>
      <c r="O205" s="36"/>
      <c r="P205" s="36"/>
      <c r="Q205" s="36"/>
      <c r="R205" s="36"/>
      <c r="S205" s="36">
        <v>40</v>
      </c>
      <c r="T205" s="36"/>
      <c r="U205" s="36"/>
      <c r="V205" s="36"/>
      <c r="W205" s="36"/>
      <c r="X205" s="36"/>
      <c r="Y205" s="23">
        <f>SUM(O205:P205)</f>
        <v>0</v>
      </c>
      <c r="Z205" s="23" t="str">
        <f>IF(OR(AND(Y205&gt;0,Y205&lt;=30),AND(O205&gt;0,O205&lt;=5),AND(P205&gt;0,P205&lt;=5)),"Yes","No")</f>
        <v>No</v>
      </c>
    </row>
    <row r="206" spans="1:26" s="24" customFormat="1" x14ac:dyDescent="0.25">
      <c r="A206" s="20">
        <v>43342</v>
      </c>
      <c r="B206" s="77">
        <v>43378</v>
      </c>
      <c r="C206" s="16" t="s">
        <v>1751</v>
      </c>
      <c r="D206" s="34" t="s">
        <v>1216</v>
      </c>
      <c r="E206" s="34" t="s">
        <v>1217</v>
      </c>
      <c r="F206" s="36"/>
      <c r="G206" s="36"/>
      <c r="H206" s="36"/>
      <c r="I206" s="36"/>
      <c r="J206" s="36">
        <v>47.329752236179942</v>
      </c>
      <c r="K206" s="36"/>
      <c r="L206" s="36"/>
      <c r="M206" s="36"/>
      <c r="N206" s="36"/>
      <c r="O206" s="36"/>
      <c r="P206" s="36"/>
      <c r="Q206" s="36"/>
      <c r="R206" s="36"/>
      <c r="S206" s="36">
        <v>40</v>
      </c>
      <c r="T206" s="36"/>
      <c r="U206" s="36"/>
      <c r="V206" s="36"/>
      <c r="W206" s="36"/>
      <c r="X206" s="36"/>
      <c r="Y206" s="93">
        <f>SUM(O206:P206)</f>
        <v>0</v>
      </c>
      <c r="Z206" s="93" t="str">
        <f>IF(OR(AND(Y206&gt;0,Y206&lt;=30),AND(O206&gt;0,O206&lt;=5),AND(P206&gt;0,P206&lt;=5)),"Yes","No")</f>
        <v>No</v>
      </c>
    </row>
    <row r="207" spans="1:26" x14ac:dyDescent="0.25">
      <c r="A207" s="20">
        <v>43271</v>
      </c>
      <c r="B207" s="77">
        <v>43378</v>
      </c>
      <c r="C207" s="16" t="s">
        <v>1731</v>
      </c>
      <c r="D207" s="34" t="s">
        <v>326</v>
      </c>
      <c r="E207" s="34" t="s">
        <v>58</v>
      </c>
      <c r="F207" s="36"/>
      <c r="G207" s="36"/>
      <c r="H207" s="36"/>
      <c r="I207" s="36"/>
      <c r="J207" s="36">
        <v>42.1840429381554</v>
      </c>
      <c r="K207" s="36"/>
      <c r="L207" s="36"/>
      <c r="M207" s="36"/>
      <c r="N207" s="36"/>
      <c r="O207" s="36"/>
      <c r="P207" s="36"/>
      <c r="Q207" s="36"/>
      <c r="R207" s="36"/>
      <c r="S207" s="36">
        <v>36</v>
      </c>
      <c r="T207" s="36"/>
      <c r="U207" s="36"/>
      <c r="V207" s="36"/>
      <c r="W207" s="36"/>
      <c r="X207" s="36"/>
      <c r="Y207" s="23">
        <f>SUM(O207:P207)</f>
        <v>0</v>
      </c>
      <c r="Z207" s="23" t="str">
        <f>IF(OR(AND(Y207&gt;0,Y207&lt;=30),AND(O207&gt;0,O207&lt;=5),AND(P207&gt;0,P207&lt;=5)),"Yes","No")</f>
        <v>No</v>
      </c>
    </row>
    <row r="208" spans="1:26" x14ac:dyDescent="0.25">
      <c r="A208" s="20">
        <v>43280</v>
      </c>
      <c r="B208" s="77">
        <v>43425</v>
      </c>
      <c r="C208" s="16" t="s">
        <v>1671</v>
      </c>
      <c r="D208" s="34" t="s">
        <v>367</v>
      </c>
      <c r="E208" s="34" t="s">
        <v>16</v>
      </c>
      <c r="F208" s="36"/>
      <c r="G208" s="36"/>
      <c r="H208" s="36"/>
      <c r="I208" s="36"/>
      <c r="J208" s="36">
        <v>35.534438406049837</v>
      </c>
      <c r="K208" s="36"/>
      <c r="L208" s="36"/>
      <c r="M208" s="36"/>
      <c r="N208" s="36"/>
      <c r="O208" s="36"/>
      <c r="P208" s="36"/>
      <c r="Q208" s="36"/>
      <c r="R208" s="36"/>
      <c r="S208" s="36">
        <v>36</v>
      </c>
      <c r="T208" s="36"/>
      <c r="U208" s="36"/>
      <c r="V208" s="36"/>
      <c r="W208" s="36"/>
      <c r="X208" s="36"/>
      <c r="Y208" s="93">
        <f>SUM(O208:P208)</f>
        <v>0</v>
      </c>
      <c r="Z208" s="93" t="str">
        <f>IF(OR(AND(Y208&gt;0,Y208&lt;=30),AND(O208&gt;0,O208&lt;=5),AND(P208&gt;0,P208&lt;=5)),"Yes","No")</f>
        <v>No</v>
      </c>
    </row>
    <row r="209" spans="1:26" x14ac:dyDescent="0.25">
      <c r="A209" s="20">
        <v>43265</v>
      </c>
      <c r="B209" s="77">
        <v>43378</v>
      </c>
      <c r="C209" s="16" t="s">
        <v>1601</v>
      </c>
      <c r="D209" s="34" t="s">
        <v>303</v>
      </c>
      <c r="E209" s="34" t="s">
        <v>304</v>
      </c>
      <c r="F209" s="36"/>
      <c r="G209" s="36"/>
      <c r="H209" s="36"/>
      <c r="I209" s="36"/>
      <c r="J209" s="36">
        <v>16.037484909711743</v>
      </c>
      <c r="K209" s="36"/>
      <c r="L209" s="36"/>
      <c r="M209" s="36"/>
      <c r="N209" s="36"/>
      <c r="O209" s="36"/>
      <c r="P209" s="36"/>
      <c r="Q209" s="36"/>
      <c r="R209" s="36"/>
      <c r="S209" s="36">
        <v>26</v>
      </c>
      <c r="T209" s="36"/>
      <c r="U209" s="36"/>
      <c r="V209" s="36"/>
      <c r="W209" s="36"/>
      <c r="X209" s="36"/>
      <c r="Y209" s="79">
        <f>SUM(O209:P209)</f>
        <v>0</v>
      </c>
      <c r="Z209" s="79" t="str">
        <f>IF(OR(AND(Y209&gt;0,Y209&lt;=30),AND(O209&gt;0,O209&lt;=5),AND(P209&gt;0,P209&lt;=5)),"Yes","No")</f>
        <v>No</v>
      </c>
    </row>
    <row r="210" spans="1:26" x14ac:dyDescent="0.25">
      <c r="A210" s="20">
        <v>43026</v>
      </c>
      <c r="B210" s="77">
        <v>43396</v>
      </c>
      <c r="C210" s="16" t="s">
        <v>1644</v>
      </c>
      <c r="D210" s="34" t="s">
        <v>146</v>
      </c>
      <c r="E210" s="34" t="s">
        <v>51</v>
      </c>
      <c r="F210" s="36"/>
      <c r="G210" s="36"/>
      <c r="H210" s="36"/>
      <c r="I210" s="36"/>
      <c r="J210" s="36">
        <v>20.695665730957117</v>
      </c>
      <c r="K210" s="36"/>
      <c r="L210" s="36"/>
      <c r="M210" s="36"/>
      <c r="N210" s="36">
        <v>20.695665730957117</v>
      </c>
      <c r="O210" s="36"/>
      <c r="P210" s="36"/>
      <c r="Q210" s="36"/>
      <c r="R210" s="36"/>
      <c r="S210" s="36">
        <v>24</v>
      </c>
      <c r="T210" s="36"/>
      <c r="U210" s="36"/>
      <c r="V210" s="36"/>
      <c r="W210" s="36">
        <v>24</v>
      </c>
      <c r="X210" s="36"/>
      <c r="Y210" s="23">
        <f>SUM(O210:P210)</f>
        <v>0</v>
      </c>
      <c r="Z210" s="23" t="str">
        <f>IF(OR(AND(Y210&gt;0,Y210&lt;=30),AND(O210&gt;0,O210&lt;=5),AND(P210&gt;0,P210&lt;=5)),"Yes","No")</f>
        <v>No</v>
      </c>
    </row>
    <row r="211" spans="1:26" x14ac:dyDescent="0.25">
      <c r="A211" s="20">
        <v>43271</v>
      </c>
      <c r="B211" s="77">
        <v>43378</v>
      </c>
      <c r="C211" s="16" t="s">
        <v>1694</v>
      </c>
      <c r="D211" s="34" t="s">
        <v>328</v>
      </c>
      <c r="E211" s="34" t="s">
        <v>329</v>
      </c>
      <c r="F211" s="36"/>
      <c r="G211" s="36"/>
      <c r="H211" s="36"/>
      <c r="I211" s="36"/>
      <c r="J211" s="36">
        <v>25.845014659267438</v>
      </c>
      <c r="K211" s="36"/>
      <c r="L211" s="36"/>
      <c r="M211" s="36"/>
      <c r="N211" s="36"/>
      <c r="O211" s="36"/>
      <c r="P211" s="36"/>
      <c r="Q211" s="36"/>
      <c r="R211" s="36"/>
      <c r="S211" s="36">
        <v>24</v>
      </c>
      <c r="T211" s="36"/>
      <c r="U211" s="36"/>
      <c r="V211" s="36"/>
      <c r="W211" s="36"/>
      <c r="X211" s="36"/>
      <c r="Y211" s="93">
        <f>SUM(O211:P211)</f>
        <v>0</v>
      </c>
      <c r="Z211" s="93" t="str">
        <f>IF(OR(AND(Y211&gt;0,Y211&lt;=30),AND(O211&gt;0,O211&lt;=5),AND(P211&gt;0,P211&lt;=5)),"Yes","No")</f>
        <v>No</v>
      </c>
    </row>
    <row r="212" spans="1:26" s="24" customFormat="1" x14ac:dyDescent="0.25">
      <c r="A212" s="20">
        <v>43332</v>
      </c>
      <c r="B212" s="77">
        <v>43430</v>
      </c>
      <c r="C212" s="16" t="s">
        <v>1643</v>
      </c>
      <c r="D212" s="34" t="s">
        <v>814</v>
      </c>
      <c r="E212" s="34" t="s">
        <v>38</v>
      </c>
      <c r="F212" s="36"/>
      <c r="G212" s="36"/>
      <c r="H212" s="36"/>
      <c r="I212" s="36"/>
      <c r="J212" s="36">
        <v>16.427835257860796</v>
      </c>
      <c r="K212" s="36"/>
      <c r="L212" s="36"/>
      <c r="M212" s="36"/>
      <c r="N212" s="36"/>
      <c r="O212" s="36"/>
      <c r="P212" s="36"/>
      <c r="Q212" s="36"/>
      <c r="R212" s="36"/>
      <c r="S212" s="36">
        <v>16</v>
      </c>
      <c r="T212" s="36"/>
      <c r="U212" s="36"/>
      <c r="V212" s="36"/>
      <c r="W212" s="36"/>
      <c r="X212" s="36"/>
      <c r="Y212" s="23">
        <f>SUM(O212:P212)</f>
        <v>0</v>
      </c>
      <c r="Z212" s="23" t="str">
        <f>IF(OR(AND(Y212&gt;0,Y212&lt;=30),AND(O212&gt;0,O212&lt;=5),AND(P212&gt;0,P212&lt;=5)),"Yes","No")</f>
        <v>No</v>
      </c>
    </row>
    <row r="213" spans="1:26" x14ac:dyDescent="0.25">
      <c r="A213" s="20">
        <v>43277</v>
      </c>
      <c r="B213" s="77">
        <v>43378</v>
      </c>
      <c r="C213" s="16" t="s">
        <v>1718</v>
      </c>
      <c r="D213" s="34" t="s">
        <v>344</v>
      </c>
      <c r="E213" s="34" t="s">
        <v>345</v>
      </c>
      <c r="F213" s="36"/>
      <c r="G213" s="36"/>
      <c r="H213" s="36"/>
      <c r="I213" s="36"/>
      <c r="J213" s="36">
        <v>18.005251023714408</v>
      </c>
      <c r="K213" s="36"/>
      <c r="L213" s="36"/>
      <c r="M213" s="36"/>
      <c r="N213" s="36"/>
      <c r="O213" s="36"/>
      <c r="P213" s="36"/>
      <c r="Q213" s="36"/>
      <c r="R213" s="36"/>
      <c r="S213" s="36">
        <v>15</v>
      </c>
      <c r="T213" s="36"/>
      <c r="U213" s="36"/>
      <c r="V213" s="36"/>
      <c r="W213" s="36"/>
      <c r="X213" s="36"/>
      <c r="Y213" s="79">
        <f>SUM(O213:P213)</f>
        <v>0</v>
      </c>
      <c r="Z213" s="79" t="str">
        <f>IF(OR(AND(Y213&gt;0,Y213&lt;=30),AND(O213&gt;0,O213&lt;=5),AND(P213&gt;0,P213&lt;=5)),"Yes","No")</f>
        <v>No</v>
      </c>
    </row>
    <row r="214" spans="1:26" x14ac:dyDescent="0.25">
      <c r="A214" s="20">
        <v>43348</v>
      </c>
      <c r="B214" s="77">
        <v>43378</v>
      </c>
      <c r="C214" s="16" t="s">
        <v>1607</v>
      </c>
      <c r="D214" s="34" t="s">
        <v>1243</v>
      </c>
      <c r="E214" s="34" t="s">
        <v>51</v>
      </c>
      <c r="F214" s="36"/>
      <c r="G214" s="36"/>
      <c r="H214" s="36"/>
      <c r="I214" s="36"/>
      <c r="J214" s="36">
        <v>10.536729677310131</v>
      </c>
      <c r="K214" s="36"/>
      <c r="L214" s="36"/>
      <c r="M214" s="36"/>
      <c r="N214" s="36"/>
      <c r="O214" s="36"/>
      <c r="P214" s="36"/>
      <c r="Q214" s="36"/>
      <c r="R214" s="36"/>
      <c r="S214" s="36">
        <v>15</v>
      </c>
      <c r="T214" s="36"/>
      <c r="U214" s="36"/>
      <c r="V214" s="36"/>
      <c r="W214" s="36"/>
      <c r="X214" s="36"/>
      <c r="Y214" s="23">
        <f>SUM(O214:P214)</f>
        <v>0</v>
      </c>
      <c r="Z214" s="23" t="str">
        <f>IF(OR(AND(Y214&gt;0,Y214&lt;=30),AND(O214&gt;0,O214&lt;=5),AND(P214&gt;0,P214&lt;=5)),"Yes","No")</f>
        <v>No</v>
      </c>
    </row>
    <row r="215" spans="1:26" x14ac:dyDescent="0.25">
      <c r="A215" s="20">
        <v>43277</v>
      </c>
      <c r="B215" s="77">
        <v>43378</v>
      </c>
      <c r="C215" s="16" t="s">
        <v>1623</v>
      </c>
      <c r="D215" s="34" t="s">
        <v>342</v>
      </c>
      <c r="E215" s="34" t="s">
        <v>343</v>
      </c>
      <c r="F215" s="36"/>
      <c r="G215" s="36"/>
      <c r="H215" s="36"/>
      <c r="I215" s="36"/>
      <c r="J215" s="36">
        <v>8.4293837418481043</v>
      </c>
      <c r="K215" s="36"/>
      <c r="L215" s="36"/>
      <c r="M215" s="36"/>
      <c r="N215" s="36"/>
      <c r="O215" s="36"/>
      <c r="P215" s="36"/>
      <c r="Q215" s="36"/>
      <c r="R215" s="36"/>
      <c r="S215" s="36">
        <v>12</v>
      </c>
      <c r="T215" s="36"/>
      <c r="U215" s="36"/>
      <c r="V215" s="36"/>
      <c r="W215" s="36"/>
      <c r="X215" s="36"/>
      <c r="Y215" s="23">
        <f>SUM(O215:P215)</f>
        <v>0</v>
      </c>
      <c r="Z215" s="23" t="str">
        <f>IF(OR(AND(Y215&gt;0,Y215&lt;=30),AND(O215&gt;0,O215&lt;=5),AND(P215&gt;0,P215&lt;=5)),"Yes","No")</f>
        <v>No</v>
      </c>
    </row>
    <row r="216" spans="1:26" s="24" customFormat="1" x14ac:dyDescent="0.25">
      <c r="A216" s="20">
        <v>43277</v>
      </c>
      <c r="B216" s="77">
        <v>43378</v>
      </c>
      <c r="C216" s="16" t="s">
        <v>1672</v>
      </c>
      <c r="D216" s="34" t="s">
        <v>342</v>
      </c>
      <c r="E216" s="34" t="s">
        <v>343</v>
      </c>
      <c r="F216" s="36"/>
      <c r="G216" s="36"/>
      <c r="H216" s="36"/>
      <c r="I216" s="36"/>
      <c r="J216" s="36">
        <v>13.293749618782471</v>
      </c>
      <c r="K216" s="36"/>
      <c r="L216" s="36"/>
      <c r="M216" s="36"/>
      <c r="N216" s="36"/>
      <c r="O216" s="36"/>
      <c r="P216" s="36"/>
      <c r="Q216" s="36"/>
      <c r="R216" s="36"/>
      <c r="S216" s="36">
        <v>12</v>
      </c>
      <c r="T216" s="36"/>
      <c r="U216" s="36"/>
      <c r="V216" s="36"/>
      <c r="W216" s="36"/>
      <c r="X216" s="36"/>
      <c r="Y216" s="93">
        <f>SUM(O216:P216)</f>
        <v>0</v>
      </c>
      <c r="Z216" s="93" t="str">
        <f>IF(OR(AND(Y216&gt;0,Y216&lt;=30),AND(O216&gt;0,O216&lt;=5),AND(P216&gt;0,P216&lt;=5)),"Yes","No")</f>
        <v>No</v>
      </c>
    </row>
    <row r="217" spans="1:26" s="24" customFormat="1" x14ac:dyDescent="0.25">
      <c r="A217" s="20">
        <v>43277</v>
      </c>
      <c r="B217" s="77">
        <v>43378</v>
      </c>
      <c r="C217" s="16" t="s">
        <v>1672</v>
      </c>
      <c r="D217" s="34" t="s">
        <v>341</v>
      </c>
      <c r="E217" s="34" t="s">
        <v>101</v>
      </c>
      <c r="F217" s="36"/>
      <c r="G217" s="36"/>
      <c r="H217" s="36"/>
      <c r="I217" s="36"/>
      <c r="J217" s="36">
        <v>14.827853784235398</v>
      </c>
      <c r="K217" s="36"/>
      <c r="L217" s="36"/>
      <c r="M217" s="36"/>
      <c r="N217" s="36"/>
      <c r="O217" s="36"/>
      <c r="P217" s="36"/>
      <c r="Q217" s="36"/>
      <c r="R217" s="36"/>
      <c r="S217" s="36">
        <v>12</v>
      </c>
      <c r="T217" s="36"/>
      <c r="U217" s="36"/>
      <c r="V217" s="36"/>
      <c r="W217" s="36"/>
      <c r="X217" s="36"/>
      <c r="Y217" s="79">
        <f>SUM(O217:P217)</f>
        <v>0</v>
      </c>
      <c r="Z217" s="79" t="str">
        <f>IF(OR(AND(Y217&gt;0,Y217&lt;=30),AND(O217&gt;0,O217&lt;=5),AND(P217&gt;0,P217&lt;=5)),"Yes","No")</f>
        <v>No</v>
      </c>
    </row>
    <row r="218" spans="1:26" s="24" customFormat="1" x14ac:dyDescent="0.25">
      <c r="A218" s="20">
        <v>43277</v>
      </c>
      <c r="B218" s="77">
        <v>43378</v>
      </c>
      <c r="C218" s="16" t="s">
        <v>1730</v>
      </c>
      <c r="D218" s="34" t="s">
        <v>339</v>
      </c>
      <c r="E218" s="34" t="s">
        <v>340</v>
      </c>
      <c r="F218" s="36"/>
      <c r="G218" s="36"/>
      <c r="H218" s="36"/>
      <c r="I218" s="36"/>
      <c r="J218" s="36">
        <v>16.071515452883709</v>
      </c>
      <c r="K218" s="36"/>
      <c r="L218" s="36"/>
      <c r="M218" s="36"/>
      <c r="N218" s="36"/>
      <c r="O218" s="36"/>
      <c r="P218" s="36"/>
      <c r="Q218" s="36"/>
      <c r="R218" s="36"/>
      <c r="S218" s="36">
        <v>12</v>
      </c>
      <c r="T218" s="36"/>
      <c r="U218" s="36"/>
      <c r="V218" s="36"/>
      <c r="W218" s="36"/>
      <c r="X218" s="36"/>
      <c r="Y218" s="79">
        <f>SUM(O218:P218)</f>
        <v>0</v>
      </c>
      <c r="Z218" s="79" t="str">
        <f>IF(OR(AND(Y218&gt;0,Y218&lt;=30),AND(O218&gt;0,O218&lt;=5),AND(P218&gt;0,P218&lt;=5)),"Yes","No")</f>
        <v>No</v>
      </c>
    </row>
    <row r="219" spans="1:26" s="24" customFormat="1" x14ac:dyDescent="0.25">
      <c r="A219" s="20">
        <v>43305</v>
      </c>
      <c r="B219" s="77">
        <v>43381</v>
      </c>
      <c r="C219" s="16" t="s">
        <v>1757</v>
      </c>
      <c r="D219" s="34" t="s">
        <v>464</v>
      </c>
      <c r="E219" s="34" t="s">
        <v>95</v>
      </c>
      <c r="F219" s="36"/>
      <c r="G219" s="36"/>
      <c r="H219" s="36"/>
      <c r="I219" s="36"/>
      <c r="J219" s="36">
        <v>14.784178220806131</v>
      </c>
      <c r="K219" s="36"/>
      <c r="L219" s="36"/>
      <c r="M219" s="36"/>
      <c r="N219" s="36"/>
      <c r="O219" s="36"/>
      <c r="P219" s="36"/>
      <c r="Q219" s="36"/>
      <c r="R219" s="36"/>
      <c r="S219" s="36">
        <v>12</v>
      </c>
      <c r="T219" s="36"/>
      <c r="U219" s="36"/>
      <c r="V219" s="36"/>
      <c r="W219" s="36"/>
      <c r="X219" s="36"/>
      <c r="Y219" s="93">
        <f>SUM(O219:P219)</f>
        <v>0</v>
      </c>
      <c r="Z219" s="93" t="str">
        <f>IF(OR(AND(Y219&gt;0,Y219&lt;=30),AND(O219&gt;0,O219&lt;=5),AND(P219&gt;0,P219&lt;=5)),"Yes","No")</f>
        <v>No</v>
      </c>
    </row>
    <row r="220" spans="1:26" s="24" customFormat="1" x14ac:dyDescent="0.25">
      <c r="A220" s="20">
        <v>43325</v>
      </c>
      <c r="B220" s="77">
        <v>43378</v>
      </c>
      <c r="C220" s="16" t="s">
        <v>1593</v>
      </c>
      <c r="D220" s="34" t="s">
        <v>765</v>
      </c>
      <c r="E220" s="34" t="s">
        <v>766</v>
      </c>
      <c r="F220" s="36"/>
      <c r="G220" s="36"/>
      <c r="H220" s="36"/>
      <c r="I220" s="36"/>
      <c r="J220" s="36">
        <v>8.6040859955651641</v>
      </c>
      <c r="K220" s="36"/>
      <c r="L220" s="36"/>
      <c r="M220" s="36"/>
      <c r="N220" s="36"/>
      <c r="O220" s="36"/>
      <c r="P220" s="36"/>
      <c r="Q220" s="36"/>
      <c r="R220" s="36"/>
      <c r="S220" s="36">
        <v>12</v>
      </c>
      <c r="T220" s="36"/>
      <c r="U220" s="36"/>
      <c r="V220" s="36"/>
      <c r="W220" s="36"/>
      <c r="X220" s="36"/>
      <c r="Y220" s="23">
        <f>SUM(O220:P220)</f>
        <v>0</v>
      </c>
      <c r="Z220" s="23" t="str">
        <f>IF(OR(AND(Y220&gt;0,Y220&lt;=30),AND(O220&gt;0,O220&lt;=5),AND(P220&gt;0,P220&lt;=5)),"Yes","No")</f>
        <v>No</v>
      </c>
    </row>
    <row r="221" spans="1:26" s="24" customFormat="1" x14ac:dyDescent="0.25">
      <c r="A221" s="20">
        <v>43332</v>
      </c>
      <c r="B221" s="77">
        <v>43378</v>
      </c>
      <c r="C221" s="16" t="s">
        <v>1760</v>
      </c>
      <c r="D221" s="34" t="s">
        <v>810</v>
      </c>
      <c r="E221" s="34" t="s">
        <v>811</v>
      </c>
      <c r="F221" s="36"/>
      <c r="G221" s="36"/>
      <c r="H221" s="36"/>
      <c r="I221" s="36"/>
      <c r="J221" s="36">
        <v>12.356544820196165</v>
      </c>
      <c r="K221" s="36"/>
      <c r="L221" s="36"/>
      <c r="M221" s="36"/>
      <c r="N221" s="36"/>
      <c r="O221" s="36"/>
      <c r="P221" s="36"/>
      <c r="Q221" s="36"/>
      <c r="R221" s="36"/>
      <c r="S221" s="36">
        <v>10</v>
      </c>
      <c r="T221" s="36"/>
      <c r="U221" s="36"/>
      <c r="V221" s="36"/>
      <c r="W221" s="36"/>
      <c r="X221" s="36"/>
      <c r="Y221" s="23">
        <f>SUM(O221:P221)</f>
        <v>0</v>
      </c>
      <c r="Z221" s="23" t="str">
        <f>IF(OR(AND(Y221&gt;0,Y221&lt;=30),AND(O221&gt;0,O221&lt;=5),AND(P221&gt;0,P221&lt;=5)),"Yes","No")</f>
        <v>No</v>
      </c>
    </row>
    <row r="222" spans="1:26" x14ac:dyDescent="0.25">
      <c r="A222" s="20">
        <v>43342</v>
      </c>
      <c r="B222" s="77">
        <v>43378</v>
      </c>
      <c r="C222" s="16" t="s">
        <v>1750</v>
      </c>
      <c r="D222" s="34" t="s">
        <v>1216</v>
      </c>
      <c r="E222" s="34" t="s">
        <v>1217</v>
      </c>
      <c r="F222" s="36"/>
      <c r="G222" s="36"/>
      <c r="H222" s="36"/>
      <c r="I222" s="36"/>
      <c r="J222" s="36">
        <v>11.832438059044986</v>
      </c>
      <c r="K222" s="36"/>
      <c r="L222" s="36"/>
      <c r="M222" s="36"/>
      <c r="N222" s="36"/>
      <c r="O222" s="36"/>
      <c r="P222" s="36"/>
      <c r="Q222" s="36"/>
      <c r="R222" s="36"/>
      <c r="S222" s="36">
        <v>10</v>
      </c>
      <c r="T222" s="36"/>
      <c r="U222" s="36"/>
      <c r="V222" s="36"/>
      <c r="W222" s="36"/>
      <c r="X222" s="36"/>
      <c r="Y222" s="93">
        <f>SUM(O222:P222)</f>
        <v>0</v>
      </c>
      <c r="Z222" s="93" t="str">
        <f>IF(OR(AND(Y222&gt;0,Y222&lt;=30),AND(O222&gt;0,O222&lt;=5),AND(P222&gt;0,P222&lt;=5)),"Yes","No")</f>
        <v>No</v>
      </c>
    </row>
    <row r="223" spans="1:26" s="24" customFormat="1" x14ac:dyDescent="0.25">
      <c r="A223" s="20">
        <v>43348</v>
      </c>
      <c r="B223" s="77">
        <v>43378</v>
      </c>
      <c r="C223" s="16" t="s">
        <v>1723</v>
      </c>
      <c r="D223" s="34" t="s">
        <v>1243</v>
      </c>
      <c r="E223" s="34" t="s">
        <v>51</v>
      </c>
      <c r="F223" s="36"/>
      <c r="G223" s="36"/>
      <c r="H223" s="36"/>
      <c r="I223" s="36"/>
      <c r="J223" s="36">
        <v>9.6777769298679228</v>
      </c>
      <c r="K223" s="36"/>
      <c r="L223" s="36"/>
      <c r="M223" s="36"/>
      <c r="N223" s="36"/>
      <c r="O223" s="36"/>
      <c r="P223" s="36"/>
      <c r="Q223" s="36"/>
      <c r="R223" s="36"/>
      <c r="S223" s="36">
        <v>8</v>
      </c>
      <c r="T223" s="36"/>
      <c r="U223" s="36"/>
      <c r="V223" s="36"/>
      <c r="W223" s="36"/>
      <c r="X223" s="36"/>
      <c r="Y223" s="23">
        <f>SUM(O223:P223)</f>
        <v>0</v>
      </c>
      <c r="Z223" s="23" t="str">
        <f>IF(OR(AND(Y223&gt;0,Y223&lt;=30),AND(O223&gt;0,O223&lt;=5),AND(P223&gt;0,P223&lt;=5)),"Yes","No")</f>
        <v>No</v>
      </c>
    </row>
    <row r="224" spans="1:26" s="24" customFormat="1" x14ac:dyDescent="0.25">
      <c r="A224" s="20">
        <v>43325</v>
      </c>
      <c r="B224" s="77">
        <v>43378</v>
      </c>
      <c r="C224" s="16" t="s">
        <v>1694</v>
      </c>
      <c r="D224" s="34" t="s">
        <v>768</v>
      </c>
      <c r="E224" s="34" t="s">
        <v>335</v>
      </c>
      <c r="F224" s="36"/>
      <c r="G224" s="36"/>
      <c r="H224" s="36"/>
      <c r="I224" s="36"/>
      <c r="J224" s="36">
        <v>9.687785913153796</v>
      </c>
      <c r="K224" s="36"/>
      <c r="L224" s="36"/>
      <c r="M224" s="36"/>
      <c r="N224" s="36"/>
      <c r="O224" s="36"/>
      <c r="P224" s="36"/>
      <c r="Q224" s="36"/>
      <c r="R224" s="36"/>
      <c r="S224" s="36">
        <v>6</v>
      </c>
      <c r="T224" s="36"/>
      <c r="U224" s="36"/>
      <c r="V224" s="36"/>
      <c r="W224" s="36"/>
      <c r="X224" s="36"/>
      <c r="Y224" s="79">
        <f>SUM(O224:P224)</f>
        <v>0</v>
      </c>
      <c r="Z224" s="79" t="str">
        <f>IF(OR(AND(Y224&gt;0,Y224&lt;=30),AND(O224&gt;0,O224&lt;=5),AND(P224&gt;0,P224&lt;=5)),"Yes","No")</f>
        <v>No</v>
      </c>
    </row>
    <row r="225" spans="1:26" s="24" customFormat="1" x14ac:dyDescent="0.25">
      <c r="A225" s="20">
        <v>43348</v>
      </c>
      <c r="B225" s="77">
        <v>43378</v>
      </c>
      <c r="C225" s="16" t="s">
        <v>1741</v>
      </c>
      <c r="D225" s="34" t="s">
        <v>1243</v>
      </c>
      <c r="E225" s="34" t="s">
        <v>51</v>
      </c>
      <c r="F225" s="36"/>
      <c r="G225" s="36"/>
      <c r="H225" s="36"/>
      <c r="I225" s="36"/>
      <c r="J225" s="36">
        <v>7.0306738230259</v>
      </c>
      <c r="K225" s="36"/>
      <c r="L225" s="36"/>
      <c r="M225" s="36"/>
      <c r="N225" s="36"/>
      <c r="O225" s="36"/>
      <c r="P225" s="36"/>
      <c r="Q225" s="36"/>
      <c r="R225" s="36"/>
      <c r="S225" s="36">
        <v>6</v>
      </c>
      <c r="T225" s="36"/>
      <c r="U225" s="36"/>
      <c r="V225" s="36"/>
      <c r="W225" s="36"/>
      <c r="X225" s="36"/>
      <c r="Y225" s="23">
        <f>SUM(O225:P225)</f>
        <v>0</v>
      </c>
      <c r="Z225" s="23" t="str">
        <f>IF(OR(AND(Y225&gt;0,Y225&lt;=30),AND(O225&gt;0,O225&lt;=5),AND(P225&gt;0,P225&lt;=5)),"Yes","No")</f>
        <v>No</v>
      </c>
    </row>
    <row r="226" spans="1:26" s="24" customFormat="1" x14ac:dyDescent="0.25">
      <c r="A226" s="20">
        <v>43340</v>
      </c>
      <c r="B226" s="77">
        <v>43375</v>
      </c>
      <c r="C226" s="16" t="s">
        <v>1672</v>
      </c>
      <c r="D226" s="34" t="s">
        <v>1135</v>
      </c>
      <c r="E226" s="34" t="s">
        <v>119</v>
      </c>
      <c r="F226" s="36"/>
      <c r="G226" s="36"/>
      <c r="H226" s="36"/>
      <c r="I226" s="36"/>
      <c r="J226" s="36">
        <v>5.949703628151596</v>
      </c>
      <c r="K226" s="36"/>
      <c r="L226" s="36"/>
      <c r="M226" s="36"/>
      <c r="N226" s="36"/>
      <c r="O226" s="36"/>
      <c r="P226" s="36"/>
      <c r="Q226" s="36"/>
      <c r="R226" s="36"/>
      <c r="S226" s="36">
        <v>4</v>
      </c>
      <c r="T226" s="36"/>
      <c r="U226" s="36"/>
      <c r="V226" s="36"/>
      <c r="W226" s="36"/>
      <c r="X226" s="36"/>
      <c r="Y226" s="93">
        <f>SUM(O226:P226)</f>
        <v>0</v>
      </c>
      <c r="Z226" s="93" t="str">
        <f>IF(OR(AND(Y226&gt;0,Y226&lt;=30),AND(O226&gt;0,O226&lt;=5),AND(P226&gt;0,P226&lt;=5)),"Yes","No")</f>
        <v>No</v>
      </c>
    </row>
    <row r="227" spans="1:26" x14ac:dyDescent="0.25">
      <c r="A227" s="20">
        <v>43353</v>
      </c>
      <c r="B227" s="77">
        <v>43374</v>
      </c>
      <c r="C227" s="16" t="s">
        <v>1607</v>
      </c>
      <c r="D227" s="34" t="s">
        <v>1325</v>
      </c>
      <c r="E227" s="34" t="s">
        <v>1326</v>
      </c>
      <c r="F227" s="36"/>
      <c r="G227" s="36"/>
      <c r="H227" s="36"/>
      <c r="I227" s="36"/>
      <c r="J227" s="36">
        <v>3.908962926919199</v>
      </c>
      <c r="K227" s="36"/>
      <c r="L227" s="36"/>
      <c r="M227" s="36"/>
      <c r="N227" s="36"/>
      <c r="O227" s="36"/>
      <c r="P227" s="36"/>
      <c r="Q227" s="36"/>
      <c r="R227" s="36"/>
      <c r="S227" s="36">
        <v>4</v>
      </c>
      <c r="T227" s="36"/>
      <c r="U227" s="36"/>
      <c r="V227" s="36"/>
      <c r="W227" s="36"/>
      <c r="X227" s="36"/>
      <c r="Y227" s="93">
        <f>SUM(O227:P227)</f>
        <v>0</v>
      </c>
      <c r="Z227" s="93" t="str">
        <f>IF(OR(AND(Y227&gt;0,Y227&lt;=30),AND(O227&gt;0,O227&lt;=5),AND(P227&gt;0,P227&lt;=5)),"Yes","No")</f>
        <v>No</v>
      </c>
    </row>
    <row r="228" spans="1:26" s="24" customFormat="1" x14ac:dyDescent="0.25">
      <c r="A228" s="20">
        <v>43353</v>
      </c>
      <c r="B228" s="77">
        <v>43374</v>
      </c>
      <c r="C228" s="16" t="s">
        <v>1624</v>
      </c>
      <c r="D228" s="34" t="s">
        <v>1325</v>
      </c>
      <c r="E228" s="34" t="s">
        <v>1326</v>
      </c>
      <c r="F228" s="36"/>
      <c r="G228" s="36"/>
      <c r="H228" s="36"/>
      <c r="I228" s="36"/>
      <c r="J228" s="36">
        <v>3.908962926919199</v>
      </c>
      <c r="K228" s="36"/>
      <c r="L228" s="36"/>
      <c r="M228" s="36"/>
      <c r="N228" s="36"/>
      <c r="O228" s="36"/>
      <c r="P228" s="36"/>
      <c r="Q228" s="36"/>
      <c r="R228" s="36"/>
      <c r="S228" s="36">
        <v>4</v>
      </c>
      <c r="T228" s="36"/>
      <c r="U228" s="36"/>
      <c r="V228" s="36"/>
      <c r="W228" s="36"/>
      <c r="X228" s="36"/>
      <c r="Y228" s="93">
        <f>SUM(O228:P228)</f>
        <v>0</v>
      </c>
      <c r="Z228" s="93" t="str">
        <f>IF(OR(AND(Y228&gt;0,Y228&lt;=30),AND(O228&gt;0,O228&lt;=5),AND(P228&gt;0,P228&lt;=5)),"Yes","No")</f>
        <v>No</v>
      </c>
    </row>
    <row r="229" spans="1:26" s="24" customFormat="1" x14ac:dyDescent="0.25">
      <c r="A229" s="20">
        <v>43348</v>
      </c>
      <c r="B229" s="77">
        <v>43378</v>
      </c>
      <c r="C229" s="16" t="s">
        <v>1757</v>
      </c>
      <c r="D229" s="34" t="s">
        <v>1243</v>
      </c>
      <c r="E229" s="34" t="s">
        <v>51</v>
      </c>
      <c r="F229" s="36"/>
      <c r="G229" s="36"/>
      <c r="H229" s="36"/>
      <c r="I229" s="36"/>
      <c r="J229" s="36">
        <v>3.423072283768628</v>
      </c>
      <c r="K229" s="36"/>
      <c r="L229" s="36"/>
      <c r="M229" s="36"/>
      <c r="N229" s="36"/>
      <c r="O229" s="36"/>
      <c r="P229" s="36"/>
      <c r="Q229" s="36"/>
      <c r="R229" s="36"/>
      <c r="S229" s="36">
        <v>3</v>
      </c>
      <c r="T229" s="36"/>
      <c r="U229" s="36"/>
      <c r="V229" s="36"/>
      <c r="W229" s="36"/>
      <c r="X229" s="36"/>
      <c r="Y229" s="93">
        <f>SUM(O229:P229)</f>
        <v>0</v>
      </c>
      <c r="Z229" s="93" t="str">
        <f>IF(OR(AND(Y229&gt;0,Y229&lt;=30),AND(O229&gt;0,O229&lt;=5),AND(P229&gt;0,P229&lt;=5)),"Yes","No")</f>
        <v>No</v>
      </c>
    </row>
    <row r="230" spans="1:26" x14ac:dyDescent="0.25">
      <c r="A230" s="20">
        <v>43325</v>
      </c>
      <c r="B230" s="77">
        <v>43378</v>
      </c>
      <c r="C230" s="16" t="s">
        <v>1741</v>
      </c>
      <c r="D230" s="34" t="s">
        <v>767</v>
      </c>
      <c r="E230" s="34" t="s">
        <v>492</v>
      </c>
      <c r="F230" s="36"/>
      <c r="G230" s="36"/>
      <c r="H230" s="36"/>
      <c r="I230" s="36"/>
      <c r="J230" s="36">
        <v>2.132641365948142</v>
      </c>
      <c r="K230" s="36"/>
      <c r="L230" s="36"/>
      <c r="M230" s="36"/>
      <c r="N230" s="36"/>
      <c r="O230" s="36"/>
      <c r="P230" s="36"/>
      <c r="Q230" s="36"/>
      <c r="R230" s="36"/>
      <c r="S230" s="36">
        <v>2</v>
      </c>
      <c r="T230" s="36"/>
      <c r="U230" s="36"/>
      <c r="V230" s="36"/>
      <c r="W230" s="36"/>
      <c r="X230" s="36"/>
      <c r="Y230" s="79">
        <f>SUM(O230:P230)</f>
        <v>0</v>
      </c>
      <c r="Z230" s="79" t="str">
        <f>IF(OR(AND(Y230&gt;0,Y230&lt;=30),AND(O230&gt;0,O230&lt;=5),AND(P230&gt;0,P230&lt;=5)),"Yes","No")</f>
        <v>No</v>
      </c>
    </row>
    <row r="231" spans="1:26" x14ac:dyDescent="0.25">
      <c r="A231" s="20">
        <v>43327</v>
      </c>
      <c r="B231" s="77">
        <v>43374</v>
      </c>
      <c r="C231" s="16" t="s">
        <v>1634</v>
      </c>
      <c r="D231" s="34" t="s">
        <v>782</v>
      </c>
      <c r="E231" s="34" t="s">
        <v>783</v>
      </c>
      <c r="F231" s="36"/>
      <c r="G231" s="36"/>
      <c r="H231" s="36"/>
      <c r="I231" s="36"/>
      <c r="J231" s="36">
        <v>1.9544814634595995</v>
      </c>
      <c r="K231" s="36"/>
      <c r="L231" s="36"/>
      <c r="M231" s="36"/>
      <c r="N231" s="36"/>
      <c r="O231" s="36"/>
      <c r="P231" s="36"/>
      <c r="Q231" s="36"/>
      <c r="R231" s="36"/>
      <c r="S231" s="36">
        <v>2</v>
      </c>
      <c r="T231" s="36"/>
      <c r="U231" s="36"/>
      <c r="V231" s="36"/>
      <c r="W231" s="36"/>
      <c r="X231" s="36"/>
      <c r="Y231" s="93">
        <f>SUM(O231:P231)</f>
        <v>0</v>
      </c>
      <c r="Z231" s="93" t="str">
        <f>IF(OR(AND(Y231&gt;0,Y231&lt;=30),AND(O231&gt;0,O231&lt;=5),AND(P231&gt;0,P231&lt;=5)),"Yes","No")</f>
        <v>No</v>
      </c>
    </row>
    <row r="232" spans="1:26" x14ac:dyDescent="0.25">
      <c r="A232" s="20">
        <v>43353</v>
      </c>
      <c r="B232" s="77">
        <v>43374</v>
      </c>
      <c r="C232" s="16" t="s">
        <v>1603</v>
      </c>
      <c r="D232" s="34" t="s">
        <v>1321</v>
      </c>
      <c r="E232" s="34" t="s">
        <v>1322</v>
      </c>
      <c r="F232" s="36"/>
      <c r="G232" s="36"/>
      <c r="H232" s="36"/>
      <c r="I232" s="36"/>
      <c r="J232" s="36">
        <v>1.8358295161434299</v>
      </c>
      <c r="K232" s="36"/>
      <c r="L232" s="36"/>
      <c r="M232" s="36"/>
      <c r="N232" s="36"/>
      <c r="O232" s="36"/>
      <c r="P232" s="36"/>
      <c r="Q232" s="36"/>
      <c r="R232" s="36"/>
      <c r="S232" s="36">
        <v>2</v>
      </c>
      <c r="T232" s="36"/>
      <c r="U232" s="36"/>
      <c r="V232" s="36"/>
      <c r="W232" s="36"/>
      <c r="X232" s="36"/>
      <c r="Y232" s="23">
        <f>SUM(O232:P232)</f>
        <v>0</v>
      </c>
      <c r="Z232" s="23" t="str">
        <f>IF(OR(AND(Y232&gt;0,Y232&lt;=30),AND(O232&gt;0,O232&lt;=5),AND(P232&gt;0,P232&lt;=5)),"Yes","No")</f>
        <v>No</v>
      </c>
    </row>
    <row r="233" spans="1:26" s="24" customFormat="1" x14ac:dyDescent="0.25">
      <c r="A233" s="20">
        <v>43353</v>
      </c>
      <c r="B233" s="77">
        <v>43374</v>
      </c>
      <c r="C233" s="16" t="s">
        <v>1603</v>
      </c>
      <c r="D233" s="34" t="s">
        <v>1323</v>
      </c>
      <c r="E233" s="34" t="s">
        <v>1324</v>
      </c>
      <c r="F233" s="36"/>
      <c r="G233" s="36"/>
      <c r="H233" s="36"/>
      <c r="I233" s="36"/>
      <c r="J233" s="36">
        <v>1.8358295161434299</v>
      </c>
      <c r="K233" s="36"/>
      <c r="L233" s="36"/>
      <c r="M233" s="36"/>
      <c r="N233" s="36"/>
      <c r="O233" s="36"/>
      <c r="P233" s="36"/>
      <c r="Q233" s="36"/>
      <c r="R233" s="36"/>
      <c r="S233" s="36">
        <v>2</v>
      </c>
      <c r="T233" s="36"/>
      <c r="U233" s="36"/>
      <c r="V233" s="36"/>
      <c r="W233" s="36"/>
      <c r="X233" s="36"/>
      <c r="Y233" s="23">
        <f>SUM(O233:P233)</f>
        <v>0</v>
      </c>
      <c r="Z233" s="23" t="str">
        <f>IF(OR(AND(Y233&gt;0,Y233&lt;=30),AND(O233&gt;0,O233&lt;=5),AND(P233&gt;0,P233&lt;=5)),"Yes","No")</f>
        <v>No</v>
      </c>
    </row>
    <row r="234" spans="1:26" s="24" customFormat="1" x14ac:dyDescent="0.25">
      <c r="A234" s="20">
        <v>43280</v>
      </c>
      <c r="B234" s="77">
        <v>43392</v>
      </c>
      <c r="C234" s="16" t="s">
        <v>1701</v>
      </c>
      <c r="D234" s="34" t="s">
        <v>348</v>
      </c>
      <c r="E234" s="34" t="s">
        <v>105</v>
      </c>
      <c r="F234" s="36"/>
      <c r="G234" s="36"/>
      <c r="H234" s="36"/>
      <c r="I234" s="36"/>
      <c r="J234" s="36">
        <v>1.0450288458023043</v>
      </c>
      <c r="K234" s="36"/>
      <c r="L234" s="36"/>
      <c r="M234" s="36"/>
      <c r="N234" s="36"/>
      <c r="O234" s="36"/>
      <c r="P234" s="36"/>
      <c r="Q234" s="36"/>
      <c r="R234" s="36"/>
      <c r="S234" s="36">
        <v>1</v>
      </c>
      <c r="T234" s="36"/>
      <c r="U234" s="36"/>
      <c r="V234" s="36"/>
      <c r="W234" s="36"/>
      <c r="X234" s="36"/>
      <c r="Y234" s="93">
        <f>SUM(O234:P234)</f>
        <v>0</v>
      </c>
      <c r="Z234" s="93" t="str">
        <f>IF(OR(AND(Y234&gt;0,Y234&lt;=30),AND(O234&gt;0,O234&lt;=5),AND(P234&gt;0,P234&lt;=5)),"Yes","No")</f>
        <v>No</v>
      </c>
    </row>
    <row r="235" spans="1:26" x14ac:dyDescent="0.25">
      <c r="A235" s="20">
        <v>43327</v>
      </c>
      <c r="B235" s="77">
        <v>43374</v>
      </c>
      <c r="C235" s="16" t="s">
        <v>1741</v>
      </c>
      <c r="D235" s="34" t="s">
        <v>780</v>
      </c>
      <c r="E235" s="34" t="s">
        <v>781</v>
      </c>
      <c r="F235" s="36"/>
      <c r="G235" s="36"/>
      <c r="H235" s="36"/>
      <c r="I235" s="36"/>
      <c r="J235" s="36">
        <v>1.6122652258398809</v>
      </c>
      <c r="K235" s="36"/>
      <c r="L235" s="36"/>
      <c r="M235" s="36"/>
      <c r="N235" s="36"/>
      <c r="O235" s="36"/>
      <c r="P235" s="36"/>
      <c r="Q235" s="36"/>
      <c r="R235" s="36"/>
      <c r="S235" s="36">
        <v>1</v>
      </c>
      <c r="T235" s="36"/>
      <c r="U235" s="36"/>
      <c r="V235" s="36"/>
      <c r="W235" s="36"/>
      <c r="X235" s="36"/>
      <c r="Y235" s="23">
        <f>SUM(O235:P235)</f>
        <v>0</v>
      </c>
      <c r="Z235" s="23" t="str">
        <f>IF(OR(AND(Y235&gt;0,Y235&lt;=30),AND(O235&gt;0,O235&lt;=5),AND(P235&gt;0,P235&lt;=5)),"Yes","No")</f>
        <v>No</v>
      </c>
    </row>
    <row r="236" spans="1:26" x14ac:dyDescent="0.25">
      <c r="A236" s="20">
        <v>43157</v>
      </c>
      <c r="B236" s="77">
        <v>43461</v>
      </c>
      <c r="C236" s="16" t="s">
        <v>1625</v>
      </c>
      <c r="D236" s="34" t="s">
        <v>174</v>
      </c>
      <c r="E236" s="34" t="s">
        <v>21</v>
      </c>
      <c r="F236" s="36"/>
      <c r="G236" s="36"/>
      <c r="H236" s="36"/>
      <c r="I236" s="36"/>
      <c r="J236" s="36"/>
      <c r="K236" s="36">
        <v>252.5903418325814</v>
      </c>
      <c r="L236" s="36"/>
      <c r="M236" s="36"/>
      <c r="N236" s="36">
        <v>252.5903418325814</v>
      </c>
      <c r="O236" s="36"/>
      <c r="P236" s="36"/>
      <c r="Q236" s="36"/>
      <c r="R236" s="36"/>
      <c r="S236" s="36"/>
      <c r="T236" s="36">
        <v>400</v>
      </c>
      <c r="U236" s="36"/>
      <c r="V236" s="36"/>
      <c r="W236" s="36">
        <v>400</v>
      </c>
      <c r="X236" s="36"/>
      <c r="Y236" s="23">
        <f>SUM(O236:P236)</f>
        <v>0</v>
      </c>
      <c r="Z236" s="23" t="str">
        <f>IF(OR(AND(Y236&gt;0,Y236&lt;=30),AND(O236&gt;0,O236&lt;=5),AND(P236&gt;0,P236&lt;=5)),"Yes","No")</f>
        <v>No</v>
      </c>
    </row>
    <row r="237" spans="1:26" x14ac:dyDescent="0.25">
      <c r="A237" s="20">
        <v>43299</v>
      </c>
      <c r="B237" s="77">
        <v>43418</v>
      </c>
      <c r="C237" s="16" t="s">
        <v>1580</v>
      </c>
      <c r="D237" s="34" t="s">
        <v>444</v>
      </c>
      <c r="E237" s="34" t="s">
        <v>106</v>
      </c>
      <c r="F237" s="36"/>
      <c r="G237" s="36"/>
      <c r="H237" s="36"/>
      <c r="I237" s="36"/>
      <c r="J237" s="36"/>
      <c r="K237" s="36">
        <v>172.85696116217272</v>
      </c>
      <c r="L237" s="36"/>
      <c r="M237" s="36"/>
      <c r="N237" s="36"/>
      <c r="O237" s="36"/>
      <c r="P237" s="36"/>
      <c r="Q237" s="36"/>
      <c r="R237" s="36"/>
      <c r="S237" s="36"/>
      <c r="T237" s="36">
        <v>360</v>
      </c>
      <c r="U237" s="36"/>
      <c r="V237" s="36"/>
      <c r="W237" s="36"/>
      <c r="X237" s="36"/>
      <c r="Y237" s="93">
        <f>SUM(O237:P237)</f>
        <v>0</v>
      </c>
      <c r="Z237" s="93" t="str">
        <f>IF(OR(AND(Y237&gt;0,Y237&lt;=30),AND(O237&gt;0,O237&lt;=5),AND(P237&gt;0,P237&lt;=5)),"Yes","No")</f>
        <v>No</v>
      </c>
    </row>
    <row r="238" spans="1:26" s="24" customFormat="1" x14ac:dyDescent="0.25">
      <c r="A238" s="20">
        <v>43235</v>
      </c>
      <c r="B238" s="77">
        <v>43417</v>
      </c>
      <c r="C238" s="16" t="s">
        <v>1674</v>
      </c>
      <c r="D238" s="34" t="s">
        <v>155</v>
      </c>
      <c r="E238" s="34" t="s">
        <v>71</v>
      </c>
      <c r="F238" s="36"/>
      <c r="G238" s="36"/>
      <c r="H238" s="36"/>
      <c r="I238" s="36"/>
      <c r="J238" s="36"/>
      <c r="K238" s="36">
        <v>322.06633445011289</v>
      </c>
      <c r="L238" s="36"/>
      <c r="M238" s="36"/>
      <c r="N238" s="36"/>
      <c r="O238" s="36"/>
      <c r="P238" s="36"/>
      <c r="Q238" s="36"/>
      <c r="R238" s="36"/>
      <c r="S238" s="36"/>
      <c r="T238" s="36">
        <v>350</v>
      </c>
      <c r="U238" s="36"/>
      <c r="V238" s="36"/>
      <c r="W238" s="36"/>
      <c r="X238" s="36"/>
      <c r="Y238" s="93">
        <f>SUM(O238:P238)</f>
        <v>0</v>
      </c>
      <c r="Z238" s="93" t="str">
        <f>IF(OR(AND(Y238&gt;0,Y238&lt;=30),AND(O238&gt;0,O238&lt;=5),AND(P238&gt;0,P238&lt;=5)),"Yes","No")</f>
        <v>No</v>
      </c>
    </row>
    <row r="239" spans="1:26" s="24" customFormat="1" x14ac:dyDescent="0.25">
      <c r="A239" s="20">
        <v>43185</v>
      </c>
      <c r="B239" s="77">
        <v>43447</v>
      </c>
      <c r="C239" s="16" t="s">
        <v>1595</v>
      </c>
      <c r="D239" s="34" t="s">
        <v>168</v>
      </c>
      <c r="E239" s="34" t="s">
        <v>169</v>
      </c>
      <c r="F239" s="36"/>
      <c r="G239" s="36"/>
      <c r="H239" s="36"/>
      <c r="I239" s="36"/>
      <c r="J239" s="36"/>
      <c r="K239" s="36">
        <v>155.51412285046882</v>
      </c>
      <c r="L239" s="36"/>
      <c r="M239" s="36"/>
      <c r="N239" s="36"/>
      <c r="O239" s="36"/>
      <c r="P239" s="36"/>
      <c r="Q239" s="36"/>
      <c r="R239" s="36"/>
      <c r="S239" s="36"/>
      <c r="T239" s="36">
        <v>280</v>
      </c>
      <c r="U239" s="36"/>
      <c r="V239" s="36"/>
      <c r="W239" s="36"/>
      <c r="X239" s="36"/>
      <c r="Y239" s="79">
        <f>SUM(O239:P239)</f>
        <v>0</v>
      </c>
      <c r="Z239" s="79" t="str">
        <f>IF(OR(AND(Y239&gt;0,Y239&lt;=30),AND(O239&gt;0,O239&lt;=5),AND(P239&gt;0,P239&lt;=5)),"Yes","No")</f>
        <v>No</v>
      </c>
    </row>
    <row r="240" spans="1:26" s="24" customFormat="1" x14ac:dyDescent="0.25">
      <c r="A240" s="20">
        <v>43298</v>
      </c>
      <c r="B240" s="77">
        <v>43382</v>
      </c>
      <c r="C240" s="16" t="s">
        <v>1680</v>
      </c>
      <c r="D240" s="34" t="s">
        <v>433</v>
      </c>
      <c r="E240" s="34" t="s">
        <v>20</v>
      </c>
      <c r="F240" s="36"/>
      <c r="G240" s="36"/>
      <c r="H240" s="36"/>
      <c r="I240" s="36"/>
      <c r="J240" s="36"/>
      <c r="K240" s="36">
        <v>249.60584499824824</v>
      </c>
      <c r="L240" s="36"/>
      <c r="M240" s="36"/>
      <c r="N240" s="36"/>
      <c r="O240" s="36"/>
      <c r="P240" s="36"/>
      <c r="Q240" s="36"/>
      <c r="R240" s="36"/>
      <c r="S240" s="36"/>
      <c r="T240" s="36">
        <v>240</v>
      </c>
      <c r="U240" s="36"/>
      <c r="V240" s="36"/>
      <c r="W240" s="36"/>
      <c r="X240" s="36"/>
      <c r="Y240" s="93">
        <f>SUM(O240:P240)</f>
        <v>0</v>
      </c>
      <c r="Z240" s="93" t="str">
        <f>IF(OR(AND(Y240&gt;0,Y240&lt;=30),AND(O240&gt;0,O240&lt;=5),AND(P240&gt;0,P240&lt;=5)),"Yes","No")</f>
        <v>No</v>
      </c>
    </row>
    <row r="241" spans="1:26" s="24" customFormat="1" x14ac:dyDescent="0.25">
      <c r="A241" s="20">
        <v>43223</v>
      </c>
      <c r="B241" s="77">
        <v>43482</v>
      </c>
      <c r="C241" s="16" t="s">
        <v>1577</v>
      </c>
      <c r="D241" s="34" t="s">
        <v>167</v>
      </c>
      <c r="E241" s="34" t="s">
        <v>14</v>
      </c>
      <c r="F241" s="36"/>
      <c r="G241" s="36"/>
      <c r="H241" s="36"/>
      <c r="I241" s="36"/>
      <c r="J241" s="36"/>
      <c r="K241" s="36">
        <v>178.1699114718285</v>
      </c>
      <c r="L241" s="36">
        <v>809.86323396285684</v>
      </c>
      <c r="M241" s="36">
        <v>809.86323396285684</v>
      </c>
      <c r="N241" s="36">
        <v>809.86323396285684</v>
      </c>
      <c r="O241" s="36"/>
      <c r="P241" s="36"/>
      <c r="Q241" s="36"/>
      <c r="R241" s="36"/>
      <c r="S241" s="36"/>
      <c r="T241" s="36">
        <v>110</v>
      </c>
      <c r="U241" s="36">
        <v>500</v>
      </c>
      <c r="V241" s="36">
        <v>500</v>
      </c>
      <c r="W241" s="36">
        <v>500</v>
      </c>
      <c r="X241" s="36"/>
      <c r="Y241" s="23">
        <f>SUM(O241:P241)</f>
        <v>0</v>
      </c>
      <c r="Z241" s="23" t="str">
        <f>IF(OR(AND(Y241&gt;0,Y241&lt;=30),AND(O241&gt;0,O241&lt;=5),AND(P241&gt;0,P241&lt;=5)),"Yes","No")</f>
        <v>No</v>
      </c>
    </row>
    <row r="242" spans="1:26" s="24" customFormat="1" x14ac:dyDescent="0.25">
      <c r="A242" s="20">
        <v>43234</v>
      </c>
      <c r="B242" s="77">
        <v>43440</v>
      </c>
      <c r="C242" s="16" t="s">
        <v>1694</v>
      </c>
      <c r="D242" s="34" t="s">
        <v>165</v>
      </c>
      <c r="E242" s="34" t="s">
        <v>47</v>
      </c>
      <c r="F242" s="36"/>
      <c r="G242" s="36"/>
      <c r="H242" s="36"/>
      <c r="I242" s="36"/>
      <c r="J242" s="36"/>
      <c r="K242" s="36">
        <v>117.26888780757596</v>
      </c>
      <c r="L242" s="36"/>
      <c r="M242" s="36"/>
      <c r="N242" s="36"/>
      <c r="O242" s="36"/>
      <c r="P242" s="36"/>
      <c r="Q242" s="36"/>
      <c r="R242" s="36"/>
      <c r="S242" s="36"/>
      <c r="T242" s="36">
        <v>100</v>
      </c>
      <c r="U242" s="36"/>
      <c r="V242" s="36"/>
      <c r="W242" s="36"/>
      <c r="X242" s="36"/>
      <c r="Y242" s="93">
        <f>SUM(O242:P242)</f>
        <v>0</v>
      </c>
      <c r="Z242" s="93" t="str">
        <f>IF(OR(AND(Y242&gt;0,Y242&lt;=30),AND(O242&gt;0,O242&lt;=5),AND(P242&gt;0,P242&lt;=5)),"Yes","No")</f>
        <v>No</v>
      </c>
    </row>
    <row r="243" spans="1:26" x14ac:dyDescent="0.25">
      <c r="A243" s="20">
        <v>43287</v>
      </c>
      <c r="B243" s="77">
        <v>43413</v>
      </c>
      <c r="C243" s="16" t="s">
        <v>1754</v>
      </c>
      <c r="D243" s="34" t="s">
        <v>395</v>
      </c>
      <c r="E243" s="34" t="s">
        <v>29</v>
      </c>
      <c r="F243" s="36"/>
      <c r="G243" s="36"/>
      <c r="H243" s="36"/>
      <c r="I243" s="36"/>
      <c r="J243" s="36"/>
      <c r="K243" s="36">
        <v>105.86774593739496</v>
      </c>
      <c r="L243" s="36"/>
      <c r="M243" s="36">
        <v>105.86774593739496</v>
      </c>
      <c r="N243" s="36"/>
      <c r="O243" s="36"/>
      <c r="P243" s="36"/>
      <c r="Q243" s="36"/>
      <c r="R243" s="36"/>
      <c r="S243" s="36"/>
      <c r="T243" s="36">
        <v>100</v>
      </c>
      <c r="U243" s="36"/>
      <c r="V243" s="36">
        <v>100</v>
      </c>
      <c r="W243" s="36"/>
      <c r="X243" s="36"/>
      <c r="Y243" s="23">
        <f>SUM(O243:P243)</f>
        <v>0</v>
      </c>
      <c r="Z243" s="23" t="str">
        <f>IF(OR(AND(Y243&gt;0,Y243&lt;=30),AND(O243&gt;0,O243&lt;=5),AND(P243&gt;0,P243&lt;=5)),"Yes","No")</f>
        <v>No</v>
      </c>
    </row>
    <row r="244" spans="1:26" s="24" customFormat="1" x14ac:dyDescent="0.25">
      <c r="A244" s="20">
        <v>43271</v>
      </c>
      <c r="B244" s="77">
        <v>43382</v>
      </c>
      <c r="C244" s="16" t="s">
        <v>1631</v>
      </c>
      <c r="D244" s="34" t="s">
        <v>327</v>
      </c>
      <c r="E244" s="34" t="s">
        <v>50</v>
      </c>
      <c r="F244" s="36"/>
      <c r="G244" s="36"/>
      <c r="H244" s="36"/>
      <c r="I244" s="36"/>
      <c r="J244" s="36"/>
      <c r="K244" s="36">
        <v>54.008018856785959</v>
      </c>
      <c r="L244" s="36"/>
      <c r="M244" s="36"/>
      <c r="N244" s="36"/>
      <c r="O244" s="36"/>
      <c r="P244" s="36"/>
      <c r="Q244" s="36"/>
      <c r="R244" s="36"/>
      <c r="S244" s="36"/>
      <c r="T244" s="36">
        <v>85</v>
      </c>
      <c r="U244" s="36"/>
      <c r="V244" s="36"/>
      <c r="W244" s="36"/>
      <c r="X244" s="36"/>
      <c r="Y244" s="23">
        <f>SUM(O244:P244)</f>
        <v>0</v>
      </c>
      <c r="Z244" s="23" t="str">
        <f>IF(OR(AND(Y244&gt;0,Y244&lt;=30),AND(O244&gt;0,O244&lt;=5),AND(P244&gt;0,P244&lt;=5)),"Yes","No")</f>
        <v>No</v>
      </c>
    </row>
    <row r="245" spans="1:26" x14ac:dyDescent="0.25">
      <c r="A245" s="20">
        <v>43250</v>
      </c>
      <c r="B245" s="77">
        <v>43439</v>
      </c>
      <c r="C245" s="16" t="s">
        <v>1712</v>
      </c>
      <c r="D245" s="34" t="s">
        <v>262</v>
      </c>
      <c r="E245" s="34" t="s">
        <v>111</v>
      </c>
      <c r="F245" s="36"/>
      <c r="G245" s="36"/>
      <c r="H245" s="36"/>
      <c r="I245" s="36"/>
      <c r="J245" s="36"/>
      <c r="K245" s="36">
        <v>69.024678462095778</v>
      </c>
      <c r="L245" s="36"/>
      <c r="M245" s="36"/>
      <c r="N245" s="36"/>
      <c r="O245" s="36"/>
      <c r="P245" s="36"/>
      <c r="Q245" s="36"/>
      <c r="R245" s="36"/>
      <c r="S245" s="36"/>
      <c r="T245" s="36">
        <v>70</v>
      </c>
      <c r="U245" s="36"/>
      <c r="V245" s="36"/>
      <c r="W245" s="36"/>
      <c r="X245" s="36"/>
      <c r="Y245" s="23">
        <f>SUM(O245:P245)</f>
        <v>0</v>
      </c>
      <c r="Z245" s="23" t="str">
        <f>IF(OR(AND(Y245&gt;0,Y245&lt;=30),AND(O245&gt;0,O245&lt;=5),AND(P245&gt;0,P245&lt;=5)),"Yes","No")</f>
        <v>No</v>
      </c>
    </row>
    <row r="246" spans="1:26" s="24" customFormat="1" x14ac:dyDescent="0.25">
      <c r="A246" s="20">
        <v>43325</v>
      </c>
      <c r="B246" s="77">
        <v>43404</v>
      </c>
      <c r="C246" s="16" t="s">
        <v>1584</v>
      </c>
      <c r="D246" s="34" t="s">
        <v>772</v>
      </c>
      <c r="E246" s="34" t="s">
        <v>254</v>
      </c>
      <c r="F246" s="36"/>
      <c r="G246" s="36"/>
      <c r="H246" s="36"/>
      <c r="I246" s="36"/>
      <c r="J246" s="36"/>
      <c r="K246" s="36">
        <v>32.361408722913751</v>
      </c>
      <c r="L246" s="36"/>
      <c r="M246" s="36"/>
      <c r="N246" s="36">
        <v>27.897766140442886</v>
      </c>
      <c r="O246" s="36"/>
      <c r="P246" s="36"/>
      <c r="Q246" s="36"/>
      <c r="R246" s="36"/>
      <c r="S246" s="36"/>
      <c r="T246" s="36">
        <v>58</v>
      </c>
      <c r="U246" s="36"/>
      <c r="V246" s="36"/>
      <c r="W246" s="36">
        <v>50</v>
      </c>
      <c r="X246" s="36"/>
      <c r="Y246" s="93">
        <f>SUM(O246:P246)</f>
        <v>0</v>
      </c>
      <c r="Z246" s="93" t="str">
        <f>IF(OR(AND(Y246&gt;0,Y246&lt;=30),AND(O246&gt;0,O246&lt;=5),AND(P246&gt;0,P246&lt;=5)),"Yes","No")</f>
        <v>No</v>
      </c>
    </row>
    <row r="247" spans="1:26" s="24" customFormat="1" x14ac:dyDescent="0.25">
      <c r="A247" s="20">
        <v>43300</v>
      </c>
      <c r="B247" s="77">
        <v>43385</v>
      </c>
      <c r="C247" s="16" t="s">
        <v>1617</v>
      </c>
      <c r="D247" s="34" t="s">
        <v>449</v>
      </c>
      <c r="E247" s="34" t="s">
        <v>321</v>
      </c>
      <c r="F247" s="36"/>
      <c r="G247" s="36"/>
      <c r="H247" s="36"/>
      <c r="I247" s="36"/>
      <c r="J247" s="36"/>
      <c r="K247" s="36">
        <v>38.275261992750487</v>
      </c>
      <c r="L247" s="36"/>
      <c r="M247" s="36"/>
      <c r="N247" s="36"/>
      <c r="O247" s="36"/>
      <c r="P247" s="36"/>
      <c r="Q247" s="36"/>
      <c r="R247" s="36"/>
      <c r="S247" s="36"/>
      <c r="T247" s="36">
        <v>50</v>
      </c>
      <c r="U247" s="36"/>
      <c r="V247" s="36"/>
      <c r="W247" s="36"/>
      <c r="X247" s="36"/>
      <c r="Y247" s="79">
        <f>SUM(O247:P247)</f>
        <v>0</v>
      </c>
      <c r="Z247" s="79" t="str">
        <f>IF(OR(AND(Y247&gt;0,Y247&lt;=30),AND(O247&gt;0,O247&lt;=5),AND(P247&gt;0,P247&lt;=5)),"Yes","No")</f>
        <v>No</v>
      </c>
    </row>
    <row r="248" spans="1:26" s="24" customFormat="1" x14ac:dyDescent="0.25">
      <c r="A248" s="20">
        <v>43292</v>
      </c>
      <c r="B248" s="77">
        <v>43388</v>
      </c>
      <c r="C248" s="16" t="s">
        <v>1672</v>
      </c>
      <c r="D248" s="34" t="s">
        <v>405</v>
      </c>
      <c r="E248" s="34" t="s">
        <v>103</v>
      </c>
      <c r="F248" s="36"/>
      <c r="G248" s="36"/>
      <c r="H248" s="36"/>
      <c r="I248" s="36"/>
      <c r="J248" s="36"/>
      <c r="K248" s="36">
        <v>53.174998475129883</v>
      </c>
      <c r="L248" s="36"/>
      <c r="M248" s="36"/>
      <c r="N248" s="36"/>
      <c r="O248" s="36"/>
      <c r="P248" s="36"/>
      <c r="Q248" s="36"/>
      <c r="R248" s="36"/>
      <c r="S248" s="36"/>
      <c r="T248" s="36">
        <v>48</v>
      </c>
      <c r="U248" s="36"/>
      <c r="V248" s="36"/>
      <c r="W248" s="36"/>
      <c r="X248" s="36"/>
      <c r="Y248" s="23">
        <f>SUM(O248:P248)</f>
        <v>0</v>
      </c>
      <c r="Z248" s="23" t="str">
        <f>IF(OR(AND(Y248&gt;0,Y248&lt;=30),AND(O248&gt;0,O248&lt;=5),AND(P248&gt;0,P248&lt;=5)),"Yes","No")</f>
        <v>No</v>
      </c>
    </row>
    <row r="249" spans="1:26" x14ac:dyDescent="0.25">
      <c r="A249" s="20">
        <v>43287</v>
      </c>
      <c r="B249" s="77">
        <v>43385</v>
      </c>
      <c r="C249" s="16" t="s">
        <v>1672</v>
      </c>
      <c r="D249" s="34" t="s">
        <v>392</v>
      </c>
      <c r="E249" s="34" t="s">
        <v>388</v>
      </c>
      <c r="F249" s="36"/>
      <c r="G249" s="36"/>
      <c r="H249" s="36"/>
      <c r="I249" s="36"/>
      <c r="J249" s="36"/>
      <c r="K249" s="36">
        <v>44.312498729274907</v>
      </c>
      <c r="L249" s="36"/>
      <c r="M249" s="36"/>
      <c r="N249" s="36"/>
      <c r="O249" s="36"/>
      <c r="P249" s="36"/>
      <c r="Q249" s="36"/>
      <c r="R249" s="36"/>
      <c r="S249" s="36"/>
      <c r="T249" s="36">
        <v>40</v>
      </c>
      <c r="U249" s="36"/>
      <c r="V249" s="36"/>
      <c r="W249" s="36"/>
      <c r="X249" s="36"/>
      <c r="Y249" s="23">
        <f>SUM(O249:P249)</f>
        <v>0</v>
      </c>
      <c r="Z249" s="23" t="str">
        <f>IF(OR(AND(Y249&gt;0,Y249&lt;=30),AND(O249&gt;0,O249&lt;=5),AND(P249&gt;0,P249&lt;=5)),"Yes","No")</f>
        <v>No</v>
      </c>
    </row>
    <row r="250" spans="1:26" x14ac:dyDescent="0.25">
      <c r="A250" s="20">
        <v>43297</v>
      </c>
      <c r="B250" s="77">
        <v>43381</v>
      </c>
      <c r="C250" s="16" t="s">
        <v>1671</v>
      </c>
      <c r="D250" s="34" t="s">
        <v>435</v>
      </c>
      <c r="E250" s="34" t="s">
        <v>436</v>
      </c>
      <c r="F250" s="36"/>
      <c r="G250" s="36"/>
      <c r="H250" s="36"/>
      <c r="I250" s="36"/>
      <c r="J250" s="36"/>
      <c r="K250" s="36">
        <v>32.25167386979772</v>
      </c>
      <c r="L250" s="36"/>
      <c r="M250" s="36"/>
      <c r="N250" s="36"/>
      <c r="O250" s="36"/>
      <c r="P250" s="36"/>
      <c r="Q250" s="36"/>
      <c r="R250" s="36"/>
      <c r="S250" s="36"/>
      <c r="T250" s="36">
        <v>30</v>
      </c>
      <c r="U250" s="36"/>
      <c r="V250" s="36"/>
      <c r="W250" s="36"/>
      <c r="X250" s="36"/>
      <c r="Y250" s="93">
        <f>SUM(O250:P250)</f>
        <v>0</v>
      </c>
      <c r="Z250" s="93" t="str">
        <f>IF(OR(AND(Y250&gt;0,Y250&lt;=30),AND(O250&gt;0,O250&lt;=5),AND(P250&gt;0,P250&lt;=5)),"Yes","No")</f>
        <v>No</v>
      </c>
    </row>
    <row r="251" spans="1:26" x14ac:dyDescent="0.25">
      <c r="A251" s="20">
        <v>43297</v>
      </c>
      <c r="B251" s="77">
        <v>43383</v>
      </c>
      <c r="C251" s="16" t="s">
        <v>1639</v>
      </c>
      <c r="D251" s="34" t="s">
        <v>437</v>
      </c>
      <c r="E251" s="34" t="s">
        <v>438</v>
      </c>
      <c r="F251" s="36"/>
      <c r="G251" s="36"/>
      <c r="H251" s="36"/>
      <c r="I251" s="36"/>
      <c r="J251" s="36"/>
      <c r="K251" s="36">
        <v>20.440163684895921</v>
      </c>
      <c r="L251" s="36"/>
      <c r="M251" s="36"/>
      <c r="N251" s="36"/>
      <c r="O251" s="36"/>
      <c r="P251" s="36"/>
      <c r="Q251" s="36"/>
      <c r="R251" s="36"/>
      <c r="S251" s="36"/>
      <c r="T251" s="36">
        <v>30</v>
      </c>
      <c r="U251" s="36"/>
      <c r="V251" s="36"/>
      <c r="W251" s="36"/>
      <c r="X251" s="36"/>
      <c r="Y251" s="79">
        <f>SUM(O251:P251)</f>
        <v>0</v>
      </c>
      <c r="Z251" s="79" t="str">
        <f>IF(OR(AND(Y251&gt;0,Y251&lt;=30),AND(O251&gt;0,O251&lt;=5),AND(P251&gt;0,P251&lt;=5)),"Yes","No")</f>
        <v>No</v>
      </c>
    </row>
    <row r="252" spans="1:26" x14ac:dyDescent="0.25">
      <c r="A252" s="20">
        <v>43292</v>
      </c>
      <c r="B252" s="77">
        <v>43385</v>
      </c>
      <c r="C252" s="16" t="s">
        <v>1739</v>
      </c>
      <c r="D252" s="34" t="s">
        <v>422</v>
      </c>
      <c r="E252" s="34" t="s">
        <v>38</v>
      </c>
      <c r="F252" s="36"/>
      <c r="G252" s="36"/>
      <c r="H252" s="36"/>
      <c r="I252" s="36"/>
      <c r="J252" s="36"/>
      <c r="K252" s="36">
        <v>35.907864473370047</v>
      </c>
      <c r="L252" s="36"/>
      <c r="M252" s="36"/>
      <c r="N252" s="36"/>
      <c r="O252" s="36"/>
      <c r="P252" s="36"/>
      <c r="Q252" s="36"/>
      <c r="R252" s="36"/>
      <c r="S252" s="36"/>
      <c r="T252" s="36">
        <v>28</v>
      </c>
      <c r="U252" s="36"/>
      <c r="V252" s="36"/>
      <c r="W252" s="36"/>
      <c r="X252" s="36"/>
      <c r="Y252" s="93">
        <f>SUM(O252:P252)</f>
        <v>0</v>
      </c>
      <c r="Z252" s="93" t="str">
        <f>IF(OR(AND(Y252&gt;0,Y252&lt;=30),AND(O252&gt;0,O252&lt;=5),AND(P252&gt;0,P252&lt;=5)),"Yes","No")</f>
        <v>No</v>
      </c>
    </row>
    <row r="253" spans="1:26" x14ac:dyDescent="0.25">
      <c r="A253" s="20">
        <v>43200</v>
      </c>
      <c r="B253" s="77">
        <v>43389</v>
      </c>
      <c r="C253" s="16" t="s">
        <v>1726</v>
      </c>
      <c r="D253" s="34" t="s">
        <v>142</v>
      </c>
      <c r="E253" s="34" t="s">
        <v>143</v>
      </c>
      <c r="F253" s="36"/>
      <c r="G253" s="36"/>
      <c r="H253" s="36"/>
      <c r="I253" s="36"/>
      <c r="J253" s="36"/>
      <c r="K253" s="36">
        <v>26.744458293638861</v>
      </c>
      <c r="L253" s="36"/>
      <c r="M253" s="36"/>
      <c r="N253" s="36"/>
      <c r="O253" s="36"/>
      <c r="P253" s="36"/>
      <c r="Q253" s="36"/>
      <c r="R253" s="36"/>
      <c r="S253" s="36"/>
      <c r="T253" s="36">
        <v>25</v>
      </c>
      <c r="U253" s="36"/>
      <c r="V253" s="36"/>
      <c r="W253" s="36"/>
      <c r="X253" s="36"/>
      <c r="Y253" s="23">
        <f>SUM(O253:P253)</f>
        <v>0</v>
      </c>
      <c r="Z253" s="23" t="str">
        <f>IF(OR(AND(Y253&gt;0,Y253&lt;=30),AND(O253&gt;0,O253&lt;=5),AND(P253&gt;0,P253&lt;=5)),"Yes","No")</f>
        <v>No</v>
      </c>
    </row>
    <row r="254" spans="1:26" x14ac:dyDescent="0.25">
      <c r="A254" s="20">
        <v>43265</v>
      </c>
      <c r="B254" s="77">
        <v>43388</v>
      </c>
      <c r="C254" s="16" t="s">
        <v>1624</v>
      </c>
      <c r="D254" s="34" t="s">
        <v>308</v>
      </c>
      <c r="E254" s="34" t="s">
        <v>253</v>
      </c>
      <c r="F254" s="36"/>
      <c r="G254" s="36"/>
      <c r="H254" s="36"/>
      <c r="I254" s="36"/>
      <c r="J254" s="36"/>
      <c r="K254" s="36">
        <v>16.244124919186451</v>
      </c>
      <c r="L254" s="36"/>
      <c r="M254" s="36"/>
      <c r="N254" s="36"/>
      <c r="O254" s="36"/>
      <c r="P254" s="36"/>
      <c r="Q254" s="36"/>
      <c r="R254" s="36"/>
      <c r="S254" s="36"/>
      <c r="T254" s="36">
        <v>25</v>
      </c>
      <c r="U254" s="36"/>
      <c r="V254" s="36"/>
      <c r="W254" s="36"/>
      <c r="X254" s="36"/>
      <c r="Y254" s="93">
        <f>SUM(O254:P254)</f>
        <v>0</v>
      </c>
      <c r="Z254" s="93" t="str">
        <f>IF(OR(AND(Y254&gt;0,Y254&lt;=30),AND(O254&gt;0,O254&lt;=5),AND(P254&gt;0,P254&lt;=5)),"Yes","No")</f>
        <v>No</v>
      </c>
    </row>
    <row r="255" spans="1:26" x14ac:dyDescent="0.25">
      <c r="A255" s="20">
        <v>43293</v>
      </c>
      <c r="B255" s="77">
        <v>43423</v>
      </c>
      <c r="C255" s="16" t="s">
        <v>1672</v>
      </c>
      <c r="D255" s="34" t="s">
        <v>429</v>
      </c>
      <c r="E255" s="34" t="s">
        <v>414</v>
      </c>
      <c r="F255" s="36"/>
      <c r="G255" s="36"/>
      <c r="H255" s="36"/>
      <c r="I255" s="36"/>
      <c r="J255" s="36"/>
      <c r="K255" s="36">
        <v>25.495610151833318</v>
      </c>
      <c r="L255" s="36"/>
      <c r="M255" s="36"/>
      <c r="N255" s="36"/>
      <c r="O255" s="36"/>
      <c r="P255" s="36"/>
      <c r="Q255" s="36"/>
      <c r="R255" s="36"/>
      <c r="S255" s="36"/>
      <c r="T255" s="36">
        <v>25</v>
      </c>
      <c r="U255" s="36"/>
      <c r="V255" s="36"/>
      <c r="W255" s="36"/>
      <c r="X255" s="36"/>
      <c r="Y255" s="93">
        <f>SUM(O255:P255)</f>
        <v>0</v>
      </c>
      <c r="Z255" s="93" t="str">
        <f>IF(OR(AND(Y255&gt;0,Y255&lt;=30),AND(O255&gt;0,O255&lt;=5),AND(P255&gt;0,P255&lt;=5)),"Yes","No")</f>
        <v>No</v>
      </c>
    </row>
    <row r="256" spans="1:26" s="24" customFormat="1" x14ac:dyDescent="0.25">
      <c r="A256" s="20">
        <v>43283</v>
      </c>
      <c r="B256" s="77">
        <v>43381</v>
      </c>
      <c r="C256" s="16" t="s">
        <v>1730</v>
      </c>
      <c r="D256" s="34" t="s">
        <v>377</v>
      </c>
      <c r="E256" s="34" t="s">
        <v>378</v>
      </c>
      <c r="F256" s="36"/>
      <c r="G256" s="36"/>
      <c r="H256" s="36"/>
      <c r="I256" s="36"/>
      <c r="J256" s="36"/>
      <c r="K256" s="36">
        <v>28.1226952921036</v>
      </c>
      <c r="L256" s="36"/>
      <c r="M256" s="36"/>
      <c r="N256" s="36"/>
      <c r="O256" s="36"/>
      <c r="P256" s="36"/>
      <c r="Q256" s="36"/>
      <c r="R256" s="36"/>
      <c r="S256" s="36"/>
      <c r="T256" s="36">
        <v>24</v>
      </c>
      <c r="U256" s="36"/>
      <c r="V256" s="36"/>
      <c r="W256" s="36"/>
      <c r="X256" s="36"/>
      <c r="Y256" s="23">
        <f>SUM(O256:P256)</f>
        <v>0</v>
      </c>
      <c r="Z256" s="23" t="str">
        <f>IF(OR(AND(Y256&gt;0,Y256&lt;=30),AND(O256&gt;0,O256&lt;=5),AND(P256&gt;0,P256&lt;=5)),"Yes","No")</f>
        <v>No</v>
      </c>
    </row>
    <row r="257" spans="1:26" s="24" customFormat="1" x14ac:dyDescent="0.25">
      <c r="A257" s="20">
        <v>43306</v>
      </c>
      <c r="B257" s="77">
        <v>43384</v>
      </c>
      <c r="C257" s="16" t="s">
        <v>1743</v>
      </c>
      <c r="D257" s="34" t="s">
        <v>471</v>
      </c>
      <c r="E257" s="34" t="s">
        <v>49</v>
      </c>
      <c r="F257" s="36"/>
      <c r="G257" s="36"/>
      <c r="H257" s="36"/>
      <c r="I257" s="36"/>
      <c r="J257" s="36"/>
      <c r="K257" s="36">
        <v>28.1226952921036</v>
      </c>
      <c r="L257" s="36"/>
      <c r="M257" s="36"/>
      <c r="N257" s="36"/>
      <c r="O257" s="36"/>
      <c r="P257" s="36"/>
      <c r="Q257" s="36"/>
      <c r="R257" s="36"/>
      <c r="S257" s="36"/>
      <c r="T257" s="36">
        <v>24</v>
      </c>
      <c r="U257" s="36"/>
      <c r="V257" s="36"/>
      <c r="W257" s="36"/>
      <c r="X257" s="36"/>
      <c r="Y257" s="23">
        <f>SUM(O257:P257)</f>
        <v>0</v>
      </c>
      <c r="Z257" s="23" t="str">
        <f>IF(OR(AND(Y257&gt;0,Y257&lt;=30),AND(O257&gt;0,O257&lt;=5),AND(P257&gt;0,P257&lt;=5)),"Yes","No")</f>
        <v>No</v>
      </c>
    </row>
    <row r="258" spans="1:26" s="24" customFormat="1" x14ac:dyDescent="0.25">
      <c r="A258" s="20">
        <v>43278</v>
      </c>
      <c r="B258" s="77">
        <v>43381</v>
      </c>
      <c r="C258" s="16" t="s">
        <v>1648</v>
      </c>
      <c r="D258" s="34" t="s">
        <v>346</v>
      </c>
      <c r="E258" s="34" t="s">
        <v>347</v>
      </c>
      <c r="F258" s="36"/>
      <c r="G258" s="36"/>
      <c r="H258" s="36"/>
      <c r="I258" s="36"/>
      <c r="J258" s="36"/>
      <c r="K258" s="36">
        <v>18.958834158586694</v>
      </c>
      <c r="L258" s="36"/>
      <c r="M258" s="36"/>
      <c r="N258" s="36"/>
      <c r="O258" s="36"/>
      <c r="P258" s="36"/>
      <c r="Q258" s="36"/>
      <c r="R258" s="36"/>
      <c r="S258" s="36"/>
      <c r="T258" s="36">
        <v>20</v>
      </c>
      <c r="U258" s="36"/>
      <c r="V258" s="36"/>
      <c r="W258" s="36"/>
      <c r="X258" s="36"/>
      <c r="Y258" s="23">
        <f>SUM(O258:P258)</f>
        <v>0</v>
      </c>
      <c r="Z258" s="23" t="str">
        <f>IF(OR(AND(Y258&gt;0,Y258&lt;=30),AND(O258&gt;0,O258&lt;=5),AND(P258&gt;0,P258&lt;=5)),"Yes","No")</f>
        <v>No</v>
      </c>
    </row>
    <row r="259" spans="1:26" x14ac:dyDescent="0.25">
      <c r="A259" s="20">
        <v>43278</v>
      </c>
      <c r="B259" s="77">
        <v>43381</v>
      </c>
      <c r="C259" s="16" t="s">
        <v>1702</v>
      </c>
      <c r="D259" s="34" t="s">
        <v>346</v>
      </c>
      <c r="E259" s="34" t="s">
        <v>347</v>
      </c>
      <c r="F259" s="36"/>
      <c r="G259" s="36"/>
      <c r="H259" s="36"/>
      <c r="I259" s="36"/>
      <c r="J259" s="36"/>
      <c r="K259" s="36">
        <v>16.976145560412355</v>
      </c>
      <c r="L259" s="36"/>
      <c r="M259" s="36"/>
      <c r="N259" s="36"/>
      <c r="O259" s="36"/>
      <c r="P259" s="36"/>
      <c r="Q259" s="36"/>
      <c r="R259" s="36"/>
      <c r="S259" s="36"/>
      <c r="T259" s="36">
        <v>15</v>
      </c>
      <c r="U259" s="36"/>
      <c r="V259" s="36"/>
      <c r="W259" s="36"/>
      <c r="X259" s="36"/>
      <c r="Y259" s="93">
        <f>SUM(O259:P259)</f>
        <v>0</v>
      </c>
      <c r="Z259" s="93" t="str">
        <f>IF(OR(AND(Y259&gt;0,Y259&lt;=30),AND(O259&gt;0,O259&lt;=5),AND(P259&gt;0,P259&lt;=5)),"Yes","No")</f>
        <v>No</v>
      </c>
    </row>
    <row r="260" spans="1:26" x14ac:dyDescent="0.25">
      <c r="A260" s="20">
        <v>43308</v>
      </c>
      <c r="B260" s="77">
        <v>43382</v>
      </c>
      <c r="C260" s="16" t="s">
        <v>1695</v>
      </c>
      <c r="D260" s="34" t="s">
        <v>500</v>
      </c>
      <c r="E260" s="34" t="s">
        <v>413</v>
      </c>
      <c r="F260" s="36"/>
      <c r="G260" s="36"/>
      <c r="H260" s="36"/>
      <c r="I260" s="36"/>
      <c r="J260" s="36"/>
      <c r="K260" s="36">
        <v>12.917047884205061</v>
      </c>
      <c r="L260" s="36"/>
      <c r="M260" s="36"/>
      <c r="N260" s="36"/>
      <c r="O260" s="36"/>
      <c r="P260" s="36"/>
      <c r="Q260" s="36"/>
      <c r="R260" s="36"/>
      <c r="S260" s="36"/>
      <c r="T260" s="36">
        <v>8</v>
      </c>
      <c r="U260" s="36"/>
      <c r="V260" s="36"/>
      <c r="W260" s="36"/>
      <c r="X260" s="36"/>
      <c r="Y260" s="79">
        <f>SUM(O260:P260)</f>
        <v>0</v>
      </c>
      <c r="Z260" s="79" t="str">
        <f>IF(OR(AND(Y260&gt;0,Y260&lt;=30),AND(O260&gt;0,O260&lt;=5),AND(P260&gt;0,P260&lt;=5)),"Yes","No")</f>
        <v>No</v>
      </c>
    </row>
    <row r="261" spans="1:26" s="24" customFormat="1" x14ac:dyDescent="0.25">
      <c r="A261" s="20">
        <v>43311</v>
      </c>
      <c r="B261" s="77">
        <v>43382</v>
      </c>
      <c r="C261" s="16" t="s">
        <v>1607</v>
      </c>
      <c r="D261" s="34" t="s">
        <v>526</v>
      </c>
      <c r="E261" s="34" t="s">
        <v>375</v>
      </c>
      <c r="F261" s="36"/>
      <c r="G261" s="36"/>
      <c r="H261" s="36"/>
      <c r="I261" s="36"/>
      <c r="J261" s="36"/>
      <c r="K261" s="36">
        <v>6.8406851221085985</v>
      </c>
      <c r="L261" s="36"/>
      <c r="M261" s="36"/>
      <c r="N261" s="36"/>
      <c r="O261" s="36"/>
      <c r="P261" s="36"/>
      <c r="Q261" s="36"/>
      <c r="R261" s="36"/>
      <c r="S261" s="36"/>
      <c r="T261" s="36">
        <v>7</v>
      </c>
      <c r="U261" s="36"/>
      <c r="V261" s="36"/>
      <c r="W261" s="36"/>
      <c r="X261" s="36"/>
      <c r="Y261" s="79">
        <f>SUM(O261:P261)</f>
        <v>0</v>
      </c>
      <c r="Z261" s="79" t="str">
        <f>IF(OR(AND(Y261&gt;0,Y261&lt;=30),AND(O261&gt;0,O261&lt;=5),AND(P261&gt;0,P261&lt;=5)),"Yes","No")</f>
        <v>No</v>
      </c>
    </row>
    <row r="262" spans="1:26" s="24" customFormat="1" x14ac:dyDescent="0.25">
      <c r="A262" s="20">
        <v>43350</v>
      </c>
      <c r="B262" s="77">
        <v>43381</v>
      </c>
      <c r="C262" s="16" t="s">
        <v>1728</v>
      </c>
      <c r="D262" s="34" t="s">
        <v>1306</v>
      </c>
      <c r="E262" s="34" t="s">
        <v>417</v>
      </c>
      <c r="F262" s="36"/>
      <c r="G262" s="36"/>
      <c r="H262" s="36"/>
      <c r="I262" s="36"/>
      <c r="J262" s="36"/>
      <c r="K262" s="36">
        <v>11.748908543986518</v>
      </c>
      <c r="L262" s="36"/>
      <c r="M262" s="36"/>
      <c r="N262" s="36"/>
      <c r="O262" s="36"/>
      <c r="P262" s="36"/>
      <c r="Q262" s="36"/>
      <c r="R262" s="36"/>
      <c r="S262" s="36"/>
      <c r="T262" s="36">
        <v>7</v>
      </c>
      <c r="U262" s="36"/>
      <c r="V262" s="36"/>
      <c r="W262" s="36"/>
      <c r="X262" s="36"/>
      <c r="Y262" s="79">
        <f>SUM(O262:P262)</f>
        <v>0</v>
      </c>
      <c r="Z262" s="79" t="str">
        <f>IF(OR(AND(Y262&gt;0,Y262&lt;=30),AND(O262&gt;0,O262&lt;=5),AND(P262&gt;0,P262&lt;=5)),"Yes","No")</f>
        <v>No</v>
      </c>
    </row>
    <row r="263" spans="1:26" s="24" customFormat="1" x14ac:dyDescent="0.25">
      <c r="A263" s="20">
        <v>43308</v>
      </c>
      <c r="B263" s="77">
        <v>43384</v>
      </c>
      <c r="C263" s="16" t="s">
        <v>1627</v>
      </c>
      <c r="D263" s="34" t="s">
        <v>501</v>
      </c>
      <c r="E263" s="34" t="s">
        <v>502</v>
      </c>
      <c r="F263" s="36"/>
      <c r="G263" s="36"/>
      <c r="H263" s="36"/>
      <c r="I263" s="36"/>
      <c r="J263" s="36"/>
      <c r="K263" s="36">
        <v>5.3825582388711632</v>
      </c>
      <c r="L263" s="36"/>
      <c r="M263" s="36"/>
      <c r="N263" s="36"/>
      <c r="O263" s="36"/>
      <c r="P263" s="36"/>
      <c r="Q263" s="36"/>
      <c r="R263" s="36"/>
      <c r="S263" s="36"/>
      <c r="T263" s="36">
        <v>5</v>
      </c>
      <c r="U263" s="36"/>
      <c r="V263" s="36"/>
      <c r="W263" s="36"/>
      <c r="X263" s="36"/>
      <c r="Y263" s="23">
        <f>SUM(O263:P263)</f>
        <v>0</v>
      </c>
      <c r="Z263" s="23" t="str">
        <f>IF(OR(AND(Y263&gt;0,Y263&lt;=30),AND(O263&gt;0,O263&lt;=5),AND(P263&gt;0,P263&lt;=5)),"Yes","No")</f>
        <v>No</v>
      </c>
    </row>
    <row r="264" spans="1:26" s="24" customFormat="1" x14ac:dyDescent="0.25">
      <c r="A264" s="20">
        <v>43292</v>
      </c>
      <c r="B264" s="77">
        <v>43385</v>
      </c>
      <c r="C264" s="16" t="s">
        <v>1643</v>
      </c>
      <c r="D264" s="34" t="s">
        <v>422</v>
      </c>
      <c r="E264" s="34" t="s">
        <v>38</v>
      </c>
      <c r="F264" s="36"/>
      <c r="G264" s="36"/>
      <c r="H264" s="36"/>
      <c r="I264" s="36"/>
      <c r="J264" s="36"/>
      <c r="K264" s="36">
        <v>4.1069588144651989</v>
      </c>
      <c r="L264" s="36"/>
      <c r="M264" s="36"/>
      <c r="N264" s="36"/>
      <c r="O264" s="36"/>
      <c r="P264" s="36"/>
      <c r="Q264" s="36"/>
      <c r="R264" s="36"/>
      <c r="S264" s="36"/>
      <c r="T264" s="36">
        <v>4</v>
      </c>
      <c r="U264" s="36"/>
      <c r="V264" s="36"/>
      <c r="W264" s="36"/>
      <c r="X264" s="36"/>
      <c r="Y264" s="23">
        <f>SUM(O264:P264)</f>
        <v>0</v>
      </c>
      <c r="Z264" s="23" t="str">
        <f>IF(OR(AND(Y264&gt;0,Y264&lt;=30),AND(O264&gt;0,O264&lt;=5),AND(P264&gt;0,P264&lt;=5)),"Yes","No")</f>
        <v>No</v>
      </c>
    </row>
    <row r="265" spans="1:26" s="24" customFormat="1" x14ac:dyDescent="0.25">
      <c r="A265" s="20">
        <v>43350</v>
      </c>
      <c r="B265" s="77">
        <v>43381</v>
      </c>
      <c r="C265" s="16" t="s">
        <v>1651</v>
      </c>
      <c r="D265" s="34" t="s">
        <v>1307</v>
      </c>
      <c r="E265" s="34" t="s">
        <v>47</v>
      </c>
      <c r="F265" s="36"/>
      <c r="G265" s="36"/>
      <c r="H265" s="36"/>
      <c r="I265" s="36"/>
      <c r="J265" s="36"/>
      <c r="K265" s="36">
        <v>4.7988525317904687</v>
      </c>
      <c r="L265" s="36"/>
      <c r="M265" s="36"/>
      <c r="N265" s="36"/>
      <c r="O265" s="36"/>
      <c r="P265" s="36"/>
      <c r="Q265" s="36"/>
      <c r="R265" s="36"/>
      <c r="S265" s="36"/>
      <c r="T265" s="36">
        <v>4</v>
      </c>
      <c r="U265" s="36"/>
      <c r="V265" s="36"/>
      <c r="W265" s="36"/>
      <c r="X265" s="36"/>
      <c r="Y265" s="93">
        <f>SUM(O265:P265)</f>
        <v>0</v>
      </c>
      <c r="Z265" s="93" t="str">
        <f>IF(OR(AND(Y265&gt;0,Y265&lt;=30),AND(O265&gt;0,O265&lt;=5),AND(P265&gt;0,P265&lt;=5)),"Yes","No")</f>
        <v>No</v>
      </c>
    </row>
    <row r="266" spans="1:26" s="24" customFormat="1" x14ac:dyDescent="0.25">
      <c r="A266" s="20">
        <v>43353</v>
      </c>
      <c r="B266" s="77">
        <v>43381</v>
      </c>
      <c r="C266" s="16" t="s">
        <v>1603</v>
      </c>
      <c r="D266" s="34" t="s">
        <v>1329</v>
      </c>
      <c r="E266" s="34" t="s">
        <v>1330</v>
      </c>
      <c r="F266" s="36"/>
      <c r="G266" s="36"/>
      <c r="H266" s="36"/>
      <c r="I266" s="36"/>
      <c r="J266" s="36"/>
      <c r="K266" s="36">
        <v>3.6716590322868599</v>
      </c>
      <c r="L266" s="36"/>
      <c r="M266" s="36"/>
      <c r="N266" s="36"/>
      <c r="O266" s="36"/>
      <c r="P266" s="36"/>
      <c r="Q266" s="36"/>
      <c r="R266" s="36"/>
      <c r="S266" s="36"/>
      <c r="T266" s="36">
        <v>4</v>
      </c>
      <c r="U266" s="36"/>
      <c r="V266" s="36"/>
      <c r="W266" s="36"/>
      <c r="X266" s="36"/>
      <c r="Y266" s="23">
        <f>SUM(O266:P266)</f>
        <v>0</v>
      </c>
      <c r="Z266" s="23" t="str">
        <f>IF(OR(AND(Y266&gt;0,Y266&lt;=30),AND(O266&gt;0,O266&lt;=5),AND(P266&gt;0,P266&lt;=5)),"Yes","No")</f>
        <v>No</v>
      </c>
    </row>
    <row r="267" spans="1:26" s="24" customFormat="1" x14ac:dyDescent="0.25">
      <c r="A267" s="20">
        <v>43306</v>
      </c>
      <c r="B267" s="77">
        <v>43383</v>
      </c>
      <c r="C267" s="16" t="s">
        <v>1648</v>
      </c>
      <c r="D267" s="34" t="s">
        <v>470</v>
      </c>
      <c r="E267" s="34" t="s">
        <v>25</v>
      </c>
      <c r="F267" s="36"/>
      <c r="G267" s="36"/>
      <c r="H267" s="36"/>
      <c r="I267" s="36"/>
      <c r="J267" s="36"/>
      <c r="K267" s="36">
        <v>3.756098454916772</v>
      </c>
      <c r="L267" s="36"/>
      <c r="M267" s="36"/>
      <c r="N267" s="36"/>
      <c r="O267" s="36"/>
      <c r="P267" s="36"/>
      <c r="Q267" s="36"/>
      <c r="R267" s="36"/>
      <c r="S267" s="36"/>
      <c r="T267" s="36">
        <v>3</v>
      </c>
      <c r="U267" s="36"/>
      <c r="V267" s="36"/>
      <c r="W267" s="36"/>
      <c r="X267" s="36"/>
      <c r="Y267" s="23">
        <f>SUM(O267:P267)</f>
        <v>0</v>
      </c>
      <c r="Z267" s="23" t="str">
        <f>IF(OR(AND(Y267&gt;0,Y267&lt;=30),AND(O267&gt;0,O267&lt;=5),AND(P267&gt;0,P267&lt;=5)),"Yes","No")</f>
        <v>No</v>
      </c>
    </row>
    <row r="268" spans="1:26" x14ac:dyDescent="0.25">
      <c r="A268" s="20">
        <v>43353</v>
      </c>
      <c r="B268" s="77">
        <v>43381</v>
      </c>
      <c r="C268" s="16" t="s">
        <v>1672</v>
      </c>
      <c r="D268" s="34" t="s">
        <v>1327</v>
      </c>
      <c r="E268" s="34" t="s">
        <v>1328</v>
      </c>
      <c r="F268" s="36"/>
      <c r="G268" s="36"/>
      <c r="H268" s="36"/>
      <c r="I268" s="36"/>
      <c r="J268" s="36"/>
      <c r="K268" s="36">
        <v>4.462277721113697</v>
      </c>
      <c r="L268" s="36"/>
      <c r="M268" s="36"/>
      <c r="N268" s="36"/>
      <c r="O268" s="36"/>
      <c r="P268" s="36"/>
      <c r="Q268" s="36"/>
      <c r="R268" s="36"/>
      <c r="S268" s="36"/>
      <c r="T268" s="36">
        <v>3</v>
      </c>
      <c r="U268" s="36"/>
      <c r="V268" s="36"/>
      <c r="W268" s="36"/>
      <c r="X268" s="36"/>
      <c r="Y268" s="79">
        <f>SUM(O268:P268)</f>
        <v>0</v>
      </c>
      <c r="Z268" s="79" t="str">
        <f>IF(OR(AND(Y268&gt;0,Y268&lt;=30),AND(O268&gt;0,O268&lt;=5),AND(P268&gt;0,P268&lt;=5)),"Yes","No")</f>
        <v>No</v>
      </c>
    </row>
    <row r="269" spans="1:26" x14ac:dyDescent="0.25">
      <c r="A269" s="20">
        <v>43301</v>
      </c>
      <c r="B269" s="77">
        <v>43381</v>
      </c>
      <c r="C269" s="16" t="s">
        <v>1708</v>
      </c>
      <c r="D269" s="34" t="s">
        <v>458</v>
      </c>
      <c r="E269" s="34" t="s">
        <v>459</v>
      </c>
      <c r="F269" s="36"/>
      <c r="G269" s="36"/>
      <c r="H269" s="36"/>
      <c r="I269" s="36"/>
      <c r="J269" s="36"/>
      <c r="K269" s="36">
        <v>3.1664783486216974</v>
      </c>
      <c r="L269" s="36"/>
      <c r="M269" s="36"/>
      <c r="N269" s="36"/>
      <c r="O269" s="36"/>
      <c r="P269" s="36"/>
      <c r="Q269" s="36"/>
      <c r="R269" s="36"/>
      <c r="S269" s="36"/>
      <c r="T269" s="36">
        <v>2</v>
      </c>
      <c r="U269" s="36"/>
      <c r="V269" s="36"/>
      <c r="W269" s="36"/>
      <c r="X269" s="36"/>
      <c r="Y269" s="93">
        <f>SUM(O269:P269)</f>
        <v>0</v>
      </c>
      <c r="Z269" s="93" t="str">
        <f>IF(OR(AND(Y269&gt;0,Y269&lt;=30),AND(O269&gt;0,O269&lt;=5),AND(P269&gt;0,P269&lt;=5)),"Yes","No")</f>
        <v>No</v>
      </c>
    </row>
    <row r="270" spans="1:26" x14ac:dyDescent="0.25">
      <c r="A270" s="20">
        <v>43308</v>
      </c>
      <c r="B270" s="77">
        <v>43382</v>
      </c>
      <c r="C270" s="16" t="s">
        <v>1695</v>
      </c>
      <c r="D270" s="34" t="s">
        <v>498</v>
      </c>
      <c r="E270" s="34" t="s">
        <v>499</v>
      </c>
      <c r="F270" s="36"/>
      <c r="G270" s="36"/>
      <c r="H270" s="36"/>
      <c r="I270" s="36"/>
      <c r="J270" s="36"/>
      <c r="K270" s="36">
        <v>3.2292619710512653</v>
      </c>
      <c r="L270" s="36"/>
      <c r="M270" s="36"/>
      <c r="N270" s="36"/>
      <c r="O270" s="36"/>
      <c r="P270" s="36"/>
      <c r="Q270" s="36"/>
      <c r="R270" s="36"/>
      <c r="S270" s="36"/>
      <c r="T270" s="36">
        <v>2</v>
      </c>
      <c r="U270" s="36"/>
      <c r="V270" s="36"/>
      <c r="W270" s="36"/>
      <c r="X270" s="36"/>
      <c r="Y270" s="93">
        <f>SUM(O270:P270)</f>
        <v>0</v>
      </c>
      <c r="Z270" s="93" t="str">
        <f>IF(OR(AND(Y270&gt;0,Y270&lt;=30),AND(O270&gt;0,O270&lt;=5),AND(P270&gt;0,P270&lt;=5)),"Yes","No")</f>
        <v>No</v>
      </c>
    </row>
    <row r="271" spans="1:26" x14ac:dyDescent="0.25">
      <c r="A271" s="20">
        <v>43313</v>
      </c>
      <c r="B271" s="77">
        <v>43383</v>
      </c>
      <c r="C271" s="16" t="s">
        <v>1702</v>
      </c>
      <c r="D271" s="34" t="s">
        <v>536</v>
      </c>
      <c r="E271" s="34" t="s">
        <v>537</v>
      </c>
      <c r="F271" s="36"/>
      <c r="G271" s="36"/>
      <c r="H271" s="36"/>
      <c r="I271" s="36"/>
      <c r="J271" s="36"/>
      <c r="K271" s="36">
        <v>3.0969614101634511</v>
      </c>
      <c r="L271" s="36"/>
      <c r="M271" s="36"/>
      <c r="N271" s="36"/>
      <c r="O271" s="36"/>
      <c r="P271" s="36"/>
      <c r="Q271" s="36"/>
      <c r="R271" s="36"/>
      <c r="S271" s="36"/>
      <c r="T271" s="36">
        <v>2</v>
      </c>
      <c r="U271" s="36"/>
      <c r="V271" s="36"/>
      <c r="W271" s="36"/>
      <c r="X271" s="36"/>
      <c r="Y271" s="79">
        <f>SUM(O271:P271)</f>
        <v>0</v>
      </c>
      <c r="Z271" s="79" t="str">
        <f>IF(OR(AND(Y271&gt;0,Y271&lt;=30),AND(O271&gt;0,O271&lt;=5),AND(P271&gt;0,P271&lt;=5)),"Yes","No")</f>
        <v>No</v>
      </c>
    </row>
    <row r="272" spans="1:26" x14ac:dyDescent="0.25">
      <c r="A272" s="20">
        <v>43353</v>
      </c>
      <c r="B272" s="77">
        <v>43381</v>
      </c>
      <c r="C272" s="16" t="s">
        <v>1648</v>
      </c>
      <c r="D272" s="34" t="s">
        <v>1331</v>
      </c>
      <c r="E272" s="34" t="s">
        <v>1332</v>
      </c>
      <c r="F272" s="36"/>
      <c r="G272" s="36"/>
      <c r="H272" s="36"/>
      <c r="I272" s="36"/>
      <c r="J272" s="36"/>
      <c r="K272" s="36">
        <v>2.5040656366111813</v>
      </c>
      <c r="L272" s="36"/>
      <c r="M272" s="36"/>
      <c r="N272" s="36"/>
      <c r="O272" s="36"/>
      <c r="P272" s="36"/>
      <c r="Q272" s="36"/>
      <c r="R272" s="36"/>
      <c r="S272" s="36"/>
      <c r="T272" s="36">
        <v>2</v>
      </c>
      <c r="U272" s="36"/>
      <c r="V272" s="36"/>
      <c r="W272" s="36"/>
      <c r="X272" s="36"/>
      <c r="Y272" s="93">
        <f>SUM(O272:P272)</f>
        <v>0</v>
      </c>
      <c r="Z272" s="93" t="str">
        <f>IF(OR(AND(Y272&gt;0,Y272&lt;=30),AND(O272&gt;0,O272&lt;=5),AND(P272&gt;0,P272&lt;=5)),"Yes","No")</f>
        <v>No</v>
      </c>
    </row>
    <row r="273" spans="1:26" x14ac:dyDescent="0.25">
      <c r="A273" s="20">
        <v>43353</v>
      </c>
      <c r="B273" s="77">
        <v>43381</v>
      </c>
      <c r="C273" s="16" t="s">
        <v>1746</v>
      </c>
      <c r="D273" s="34" t="s">
        <v>1333</v>
      </c>
      <c r="E273" s="34" t="s">
        <v>412</v>
      </c>
      <c r="F273" s="36"/>
      <c r="G273" s="36"/>
      <c r="H273" s="36"/>
      <c r="I273" s="36"/>
      <c r="J273" s="36"/>
      <c r="K273" s="36">
        <v>3.2245304516797617</v>
      </c>
      <c r="L273" s="36"/>
      <c r="M273" s="36"/>
      <c r="N273" s="36"/>
      <c r="O273" s="36"/>
      <c r="P273" s="36"/>
      <c r="Q273" s="36"/>
      <c r="R273" s="36"/>
      <c r="S273" s="36"/>
      <c r="T273" s="36">
        <v>2</v>
      </c>
      <c r="U273" s="36"/>
      <c r="V273" s="36"/>
      <c r="W273" s="36"/>
      <c r="X273" s="36"/>
      <c r="Y273" s="23">
        <f>SUM(O273:P273)</f>
        <v>0</v>
      </c>
      <c r="Z273" s="23" t="str">
        <f>IF(OR(AND(Y273&gt;0,Y273&lt;=30),AND(O273&gt;0,O273&lt;=5),AND(P273&gt;0,P273&lt;=5)),"Yes","No")</f>
        <v>No</v>
      </c>
    </row>
    <row r="274" spans="1:26" s="24" customFormat="1" x14ac:dyDescent="0.25">
      <c r="A274" s="20">
        <v>43353</v>
      </c>
      <c r="B274" s="77">
        <v>43385</v>
      </c>
      <c r="C274" s="16" t="s">
        <v>1645</v>
      </c>
      <c r="D274" s="34" t="s">
        <v>1334</v>
      </c>
      <c r="E274" s="34" t="s">
        <v>492</v>
      </c>
      <c r="F274" s="36"/>
      <c r="G274" s="36"/>
      <c r="H274" s="36"/>
      <c r="I274" s="36"/>
      <c r="J274" s="36"/>
      <c r="K274" s="36">
        <v>2.3510191830944658</v>
      </c>
      <c r="L274" s="36"/>
      <c r="M274" s="36"/>
      <c r="N274" s="36"/>
      <c r="O274" s="36"/>
      <c r="P274" s="36"/>
      <c r="Q274" s="36"/>
      <c r="R274" s="36"/>
      <c r="S274" s="36"/>
      <c r="T274" s="36">
        <v>2</v>
      </c>
      <c r="U274" s="36"/>
      <c r="V274" s="36"/>
      <c r="W274" s="36"/>
      <c r="X274" s="36"/>
      <c r="Y274" s="23">
        <f>SUM(O274:P274)</f>
        <v>0</v>
      </c>
      <c r="Z274" s="23" t="str">
        <f>IF(OR(AND(Y274&gt;0,Y274&lt;=30),AND(O274&gt;0,O274&lt;=5),AND(P274&gt;0,P274&lt;=5)),"Yes","No")</f>
        <v>No</v>
      </c>
    </row>
    <row r="275" spans="1:26" s="24" customFormat="1" x14ac:dyDescent="0.25">
      <c r="A275" s="20">
        <v>43354</v>
      </c>
      <c r="B275" s="77">
        <v>43381</v>
      </c>
      <c r="C275" s="16" t="s">
        <v>1624</v>
      </c>
      <c r="D275" s="34" t="s">
        <v>1560</v>
      </c>
      <c r="E275" s="34" t="s">
        <v>1561</v>
      </c>
      <c r="F275" s="36"/>
      <c r="G275" s="36"/>
      <c r="H275" s="36"/>
      <c r="I275" s="36"/>
      <c r="J275" s="36"/>
      <c r="K275" s="36">
        <v>1.9544814634595995</v>
      </c>
      <c r="L275" s="36"/>
      <c r="M275" s="36"/>
      <c r="N275" s="36"/>
      <c r="O275" s="36"/>
      <c r="P275" s="36"/>
      <c r="Q275" s="36"/>
      <c r="R275" s="36"/>
      <c r="S275" s="36"/>
      <c r="T275" s="36">
        <v>2</v>
      </c>
      <c r="U275" s="36"/>
      <c r="V275" s="36"/>
      <c r="W275" s="36"/>
      <c r="X275" s="36"/>
      <c r="Y275" s="79">
        <f>SUM(O275:P275)</f>
        <v>0</v>
      </c>
      <c r="Z275" s="79" t="str">
        <f>IF(OR(AND(Y275&gt;0,Y275&lt;=30),AND(O275&gt;0,O275&lt;=5),AND(P275&gt;0,P275&lt;=5)),"Yes","No")</f>
        <v>No</v>
      </c>
    </row>
    <row r="276" spans="1:26" s="24" customFormat="1" x14ac:dyDescent="0.25">
      <c r="A276" s="20">
        <v>43354</v>
      </c>
      <c r="B276" s="77">
        <v>43381</v>
      </c>
      <c r="C276" s="16" t="s">
        <v>1712</v>
      </c>
      <c r="D276" s="34" t="s">
        <v>1562</v>
      </c>
      <c r="E276" s="34" t="s">
        <v>1563</v>
      </c>
      <c r="F276" s="36"/>
      <c r="G276" s="36"/>
      <c r="H276" s="36"/>
      <c r="I276" s="36"/>
      <c r="J276" s="36"/>
      <c r="K276" s="36">
        <v>3.2292619710512653</v>
      </c>
      <c r="L276" s="36"/>
      <c r="M276" s="36"/>
      <c r="N276" s="36"/>
      <c r="O276" s="36"/>
      <c r="P276" s="36"/>
      <c r="Q276" s="36"/>
      <c r="R276" s="36"/>
      <c r="S276" s="36"/>
      <c r="T276" s="36">
        <v>2</v>
      </c>
      <c r="U276" s="36"/>
      <c r="V276" s="36"/>
      <c r="W276" s="36"/>
      <c r="X276" s="36"/>
      <c r="Y276" s="93">
        <f>SUM(O276:P276)</f>
        <v>0</v>
      </c>
      <c r="Z276" s="93" t="str">
        <f>IF(OR(AND(Y276&gt;0,Y276&lt;=30),AND(O276&gt;0,O276&lt;=5),AND(P276&gt;0,P276&lt;=5)),"Yes","No")</f>
        <v>No</v>
      </c>
    </row>
    <row r="277" spans="1:26" s="24" customFormat="1" x14ac:dyDescent="0.25">
      <c r="A277" s="20">
        <v>43313</v>
      </c>
      <c r="B277" s="77">
        <v>43381</v>
      </c>
      <c r="C277" s="16" t="s">
        <v>1632</v>
      </c>
      <c r="D277" s="34" t="s">
        <v>534</v>
      </c>
      <c r="E277" s="34" t="s">
        <v>535</v>
      </c>
      <c r="F277" s="36"/>
      <c r="G277" s="36"/>
      <c r="H277" s="36"/>
      <c r="I277" s="36"/>
      <c r="J277" s="36"/>
      <c r="K277" s="36">
        <v>1.0396603911307907</v>
      </c>
      <c r="L277" s="36"/>
      <c r="M277" s="36"/>
      <c r="N277" s="36"/>
      <c r="O277" s="36"/>
      <c r="P277" s="36"/>
      <c r="Q277" s="36"/>
      <c r="R277" s="36"/>
      <c r="S277" s="36"/>
      <c r="T277" s="36">
        <v>1</v>
      </c>
      <c r="U277" s="36"/>
      <c r="V277" s="36"/>
      <c r="W277" s="36"/>
      <c r="X277" s="36"/>
      <c r="Y277" s="23">
        <f>SUM(O277:P277)</f>
        <v>0</v>
      </c>
      <c r="Z277" s="23" t="str">
        <f>IF(OR(AND(Y277&gt;0,Y277&lt;=30),AND(O277&gt;0,O277&lt;=5),AND(P277&gt;0,P277&lt;=5)),"Yes","No")</f>
        <v>No</v>
      </c>
    </row>
    <row r="278" spans="1:26" s="24" customFormat="1" x14ac:dyDescent="0.25">
      <c r="A278" s="20">
        <v>43354</v>
      </c>
      <c r="B278" s="77">
        <v>43381</v>
      </c>
      <c r="C278" s="16" t="s">
        <v>1574</v>
      </c>
      <c r="D278" s="34" t="s">
        <v>1562</v>
      </c>
      <c r="E278" s="34" t="s">
        <v>1563</v>
      </c>
      <c r="F278" s="36"/>
      <c r="G278" s="36"/>
      <c r="H278" s="36"/>
      <c r="I278" s="36"/>
      <c r="J278" s="36"/>
      <c r="K278" s="36">
        <v>1.3443884368070569</v>
      </c>
      <c r="L278" s="36"/>
      <c r="M278" s="36"/>
      <c r="N278" s="36"/>
      <c r="O278" s="36"/>
      <c r="P278" s="36"/>
      <c r="Q278" s="36"/>
      <c r="R278" s="36"/>
      <c r="S278" s="36"/>
      <c r="T278" s="36">
        <v>1</v>
      </c>
      <c r="U278" s="36"/>
      <c r="V278" s="36"/>
      <c r="W278" s="36"/>
      <c r="X278" s="36"/>
      <c r="Y278" s="23">
        <f>SUM(O278:P278)</f>
        <v>0</v>
      </c>
      <c r="Z278" s="23" t="str">
        <f>IF(OR(AND(Y278&gt;0,Y278&lt;=30),AND(O278&gt;0,O278&lt;=5),AND(P278&gt;0,P278&lt;=5)),"Yes","No")</f>
        <v>No</v>
      </c>
    </row>
    <row r="279" spans="1:26" s="24" customFormat="1" x14ac:dyDescent="0.25">
      <c r="A279" s="20">
        <v>42736</v>
      </c>
      <c r="B279" s="77">
        <v>43313</v>
      </c>
      <c r="C279" s="16" t="s">
        <v>1572</v>
      </c>
      <c r="D279" s="34" t="s">
        <v>108</v>
      </c>
      <c r="E279" s="34" t="s">
        <v>109</v>
      </c>
      <c r="F279" s="36"/>
      <c r="G279" s="36"/>
      <c r="H279" s="36"/>
      <c r="I279" s="36"/>
      <c r="J279" s="36"/>
      <c r="K279" s="36"/>
      <c r="L279" s="36">
        <v>905.17141154289845</v>
      </c>
      <c r="M279" s="36"/>
      <c r="N279" s="36"/>
      <c r="O279" s="36"/>
      <c r="P279" s="36"/>
      <c r="Q279" s="36"/>
      <c r="R279" s="36"/>
      <c r="S279" s="36"/>
      <c r="T279" s="36"/>
      <c r="U279" s="36">
        <v>1461</v>
      </c>
      <c r="V279" s="36"/>
      <c r="W279" s="36"/>
      <c r="X279" s="36"/>
      <c r="Y279" s="23">
        <f>SUM(O279:P279)</f>
        <v>0</v>
      </c>
      <c r="Z279" s="23" t="str">
        <f>IF(OR(AND(Y279&gt;0,Y279&lt;=30),AND(O279&gt;0,O279&lt;=5),AND(P279&gt;0,P279&lt;=5)),"Yes","No")</f>
        <v>No</v>
      </c>
    </row>
    <row r="280" spans="1:26" x14ac:dyDescent="0.25">
      <c r="A280" s="20">
        <v>43284</v>
      </c>
      <c r="B280" s="77">
        <v>43480</v>
      </c>
      <c r="C280" s="16" t="s">
        <v>1596</v>
      </c>
      <c r="D280" s="34" t="s">
        <v>387</v>
      </c>
      <c r="E280" s="34" t="s">
        <v>80</v>
      </c>
      <c r="F280" s="36"/>
      <c r="G280" s="36"/>
      <c r="H280" s="36"/>
      <c r="I280" s="36"/>
      <c r="J280" s="36"/>
      <c r="K280" s="36"/>
      <c r="L280" s="36">
        <v>134.78278874271112</v>
      </c>
      <c r="M280" s="36"/>
      <c r="N280" s="36"/>
      <c r="O280" s="36"/>
      <c r="P280" s="36"/>
      <c r="Q280" s="36"/>
      <c r="R280" s="36"/>
      <c r="S280" s="36"/>
      <c r="T280" s="36"/>
      <c r="U280" s="36">
        <v>240</v>
      </c>
      <c r="V280" s="36"/>
      <c r="W280" s="36"/>
      <c r="X280" s="36"/>
      <c r="Y280" s="93">
        <f>SUM(O280:P280)</f>
        <v>0</v>
      </c>
      <c r="Z280" s="93" t="str">
        <f>IF(OR(AND(Y280&gt;0,Y280&lt;=30),AND(O280&gt;0,O280&lt;=5),AND(P280&gt;0,P280&lt;=5)),"Yes","No")</f>
        <v>No</v>
      </c>
    </row>
    <row r="281" spans="1:26" x14ac:dyDescent="0.25">
      <c r="A281" s="20">
        <v>43217</v>
      </c>
      <c r="B281" s="77">
        <v>43308</v>
      </c>
      <c r="C281" s="16" t="s">
        <v>1719</v>
      </c>
      <c r="D281" s="34" t="s">
        <v>107</v>
      </c>
      <c r="E281" s="34" t="s">
        <v>72</v>
      </c>
      <c r="F281" s="36"/>
      <c r="G281" s="36"/>
      <c r="H281" s="36"/>
      <c r="I281" s="36"/>
      <c r="J281" s="36"/>
      <c r="K281" s="36"/>
      <c r="L281" s="36">
        <v>183.48104196634139</v>
      </c>
      <c r="M281" s="36"/>
      <c r="N281" s="36"/>
      <c r="O281" s="36"/>
      <c r="P281" s="36"/>
      <c r="Q281" s="36"/>
      <c r="R281" s="36"/>
      <c r="S281" s="36"/>
      <c r="T281" s="36"/>
      <c r="U281" s="36">
        <v>160</v>
      </c>
      <c r="V281" s="36"/>
      <c r="W281" s="36"/>
      <c r="X281" s="36"/>
      <c r="Y281" s="23">
        <f>SUM(O281:P281)</f>
        <v>0</v>
      </c>
      <c r="Z281" s="23" t="str">
        <f>IF(OR(AND(Y281&gt;0,Y281&lt;=30),AND(O281&gt;0,O281&lt;=5),AND(P281&gt;0,P281&lt;=5)),"Yes","No")</f>
        <v>No</v>
      </c>
    </row>
    <row r="282" spans="1:26" s="24" customFormat="1" x14ac:dyDescent="0.25">
      <c r="A282" s="20">
        <v>43278</v>
      </c>
      <c r="B282" s="77">
        <v>43392</v>
      </c>
      <c r="C282" s="16" t="s">
        <v>1582</v>
      </c>
      <c r="D282" s="34" t="s">
        <v>355</v>
      </c>
      <c r="E282" s="34" t="s">
        <v>94</v>
      </c>
      <c r="F282" s="36"/>
      <c r="G282" s="36"/>
      <c r="H282" s="36"/>
      <c r="I282" s="36"/>
      <c r="J282" s="36"/>
      <c r="K282" s="36"/>
      <c r="L282" s="36">
        <v>49.872033990791728</v>
      </c>
      <c r="M282" s="36"/>
      <c r="N282" s="36"/>
      <c r="O282" s="36"/>
      <c r="P282" s="36"/>
      <c r="Q282" s="36"/>
      <c r="R282" s="36"/>
      <c r="S282" s="36"/>
      <c r="T282" s="36"/>
      <c r="U282" s="36">
        <v>100</v>
      </c>
      <c r="V282" s="36"/>
      <c r="W282" s="36"/>
      <c r="X282" s="36"/>
      <c r="Y282" s="93">
        <f>SUM(O282:P282)</f>
        <v>0</v>
      </c>
      <c r="Z282" s="93" t="str">
        <f>IF(OR(AND(Y282&gt;0,Y282&lt;=30),AND(O282&gt;0,O282&lt;=5),AND(P282&gt;0,P282&lt;=5)),"Yes","No")</f>
        <v>No</v>
      </c>
    </row>
    <row r="283" spans="1:26" s="24" customFormat="1" x14ac:dyDescent="0.25">
      <c r="A283" s="20">
        <v>43291</v>
      </c>
      <c r="B283" s="77">
        <v>43413</v>
      </c>
      <c r="C283" s="16" t="s">
        <v>1607</v>
      </c>
      <c r="D283" s="34" t="s">
        <v>406</v>
      </c>
      <c r="E283" s="34" t="s">
        <v>407</v>
      </c>
      <c r="F283" s="36"/>
      <c r="G283" s="36"/>
      <c r="H283" s="36"/>
      <c r="I283" s="36"/>
      <c r="J283" s="36"/>
      <c r="K283" s="36"/>
      <c r="L283" s="36">
        <v>60.454259046674011</v>
      </c>
      <c r="M283" s="36"/>
      <c r="N283" s="36"/>
      <c r="O283" s="36"/>
      <c r="P283" s="36"/>
      <c r="Q283" s="36"/>
      <c r="R283" s="36"/>
      <c r="S283" s="36"/>
      <c r="T283" s="36"/>
      <c r="U283" s="36">
        <v>100</v>
      </c>
      <c r="V283" s="36"/>
      <c r="W283" s="36"/>
      <c r="X283" s="36"/>
      <c r="Y283" s="23">
        <f>SUM(O283:P283)</f>
        <v>0</v>
      </c>
      <c r="Z283" s="23" t="str">
        <f>IF(OR(AND(Y283&gt;0,Y283&lt;=30),AND(O283&gt;0,O283&lt;=5),AND(P283&gt;0,P283&lt;=5)),"Yes","No")</f>
        <v>No</v>
      </c>
    </row>
    <row r="284" spans="1:26" x14ac:dyDescent="0.25">
      <c r="A284" s="20">
        <v>43278</v>
      </c>
      <c r="B284" s="77">
        <v>43448</v>
      </c>
      <c r="C284" s="16" t="s">
        <v>1672</v>
      </c>
      <c r="D284" s="34" t="s">
        <v>369</v>
      </c>
      <c r="E284" s="34" t="s">
        <v>370</v>
      </c>
      <c r="F284" s="36"/>
      <c r="G284" s="36"/>
      <c r="H284" s="36"/>
      <c r="I284" s="36"/>
      <c r="J284" s="36"/>
      <c r="K284" s="36"/>
      <c r="L284" s="36">
        <v>56.559854640897896</v>
      </c>
      <c r="M284" s="36"/>
      <c r="N284" s="36"/>
      <c r="O284" s="36"/>
      <c r="P284" s="36"/>
      <c r="Q284" s="36"/>
      <c r="R284" s="36"/>
      <c r="S284" s="36"/>
      <c r="T284" s="36"/>
      <c r="U284" s="36">
        <v>60</v>
      </c>
      <c r="V284" s="36"/>
      <c r="W284" s="36"/>
      <c r="X284" s="36"/>
      <c r="Y284" s="93">
        <f>SUM(O284:P284)</f>
        <v>0</v>
      </c>
      <c r="Z284" s="93" t="str">
        <f>IF(OR(AND(Y284&gt;0,Y284&lt;=30),AND(O284&gt;0,O284&lt;=5),AND(P284&gt;0,P284&lt;=5)),"Yes","No")</f>
        <v>No</v>
      </c>
    </row>
    <row r="285" spans="1:26" x14ac:dyDescent="0.25">
      <c r="A285" s="20">
        <v>43292</v>
      </c>
      <c r="B285" s="77">
        <v>43389</v>
      </c>
      <c r="C285" s="16" t="s">
        <v>1598</v>
      </c>
      <c r="D285" s="34" t="s">
        <v>423</v>
      </c>
      <c r="E285" s="34" t="s">
        <v>268</v>
      </c>
      <c r="F285" s="36"/>
      <c r="G285" s="36"/>
      <c r="H285" s="36"/>
      <c r="I285" s="36"/>
      <c r="J285" s="36"/>
      <c r="K285" s="36"/>
      <c r="L285" s="36">
        <v>40.312545045211401</v>
      </c>
      <c r="M285" s="36"/>
      <c r="N285" s="36"/>
      <c r="O285" s="36"/>
      <c r="P285" s="36"/>
      <c r="Q285" s="36"/>
      <c r="R285" s="36"/>
      <c r="S285" s="36"/>
      <c r="T285" s="36"/>
      <c r="U285" s="36">
        <v>60</v>
      </c>
      <c r="V285" s="36"/>
      <c r="W285" s="36"/>
      <c r="X285" s="36"/>
      <c r="Y285" s="93">
        <f>SUM(O285:P285)</f>
        <v>0</v>
      </c>
      <c r="Z285" s="93" t="str">
        <f>IF(OR(AND(Y285&gt;0,Y285&lt;=30),AND(O285&gt;0,O285&lt;=5),AND(P285&gt;0,P285&lt;=5)),"Yes","No")</f>
        <v>No</v>
      </c>
    </row>
    <row r="286" spans="1:26" x14ac:dyDescent="0.25">
      <c r="A286" s="20">
        <v>43298</v>
      </c>
      <c r="B286" s="77">
        <v>43388</v>
      </c>
      <c r="C286" s="16" t="s">
        <v>1685</v>
      </c>
      <c r="D286" s="34" t="s">
        <v>439</v>
      </c>
      <c r="E286" s="34" t="s">
        <v>27</v>
      </c>
      <c r="F286" s="36"/>
      <c r="G286" s="36"/>
      <c r="H286" s="36"/>
      <c r="I286" s="36"/>
      <c r="J286" s="36"/>
      <c r="K286" s="36"/>
      <c r="L286" s="36">
        <v>56.415725281581317</v>
      </c>
      <c r="M286" s="36"/>
      <c r="N286" s="36"/>
      <c r="O286" s="36"/>
      <c r="P286" s="36"/>
      <c r="Q286" s="36"/>
      <c r="R286" s="36"/>
      <c r="S286" s="36"/>
      <c r="T286" s="36"/>
      <c r="U286" s="36">
        <v>48</v>
      </c>
      <c r="V286" s="36"/>
      <c r="W286" s="36"/>
      <c r="X286" s="36"/>
      <c r="Y286" s="79">
        <f>SUM(O286:P286)</f>
        <v>0</v>
      </c>
      <c r="Z286" s="79" t="str">
        <f>IF(OR(AND(Y286&gt;0,Y286&lt;=30),AND(O286&gt;0,O286&lt;=5),AND(P286&gt;0,P286&lt;=5)),"Yes","No")</f>
        <v>No</v>
      </c>
    </row>
    <row r="287" spans="1:26" x14ac:dyDescent="0.25">
      <c r="A287" s="20">
        <v>43292</v>
      </c>
      <c r="B287" s="77">
        <v>43390</v>
      </c>
      <c r="C287" s="16" t="s">
        <v>1730</v>
      </c>
      <c r="D287" s="34" t="s">
        <v>427</v>
      </c>
      <c r="E287" s="34" t="s">
        <v>46</v>
      </c>
      <c r="F287" s="36"/>
      <c r="G287" s="36"/>
      <c r="H287" s="36"/>
      <c r="I287" s="36"/>
      <c r="J287" s="36"/>
      <c r="K287" s="36"/>
      <c r="L287" s="36">
        <v>46.871158820172667</v>
      </c>
      <c r="M287" s="36"/>
      <c r="N287" s="36"/>
      <c r="O287" s="36"/>
      <c r="P287" s="36"/>
      <c r="Q287" s="36"/>
      <c r="R287" s="36"/>
      <c r="S287" s="36"/>
      <c r="T287" s="36"/>
      <c r="U287" s="36">
        <v>40</v>
      </c>
      <c r="V287" s="36"/>
      <c r="W287" s="36"/>
      <c r="X287" s="36"/>
      <c r="Y287" s="23">
        <f>SUM(O287:P287)</f>
        <v>0</v>
      </c>
      <c r="Z287" s="23" t="str">
        <f>IF(OR(AND(Y287&gt;0,Y287&lt;=30),AND(O287&gt;0,O287&lt;=5),AND(P287&gt;0,P287&lt;=5)),"Yes","No")</f>
        <v>No</v>
      </c>
    </row>
    <row r="288" spans="1:26" x14ac:dyDescent="0.25">
      <c r="A288" s="20">
        <v>43286</v>
      </c>
      <c r="B288" s="77">
        <v>43655</v>
      </c>
      <c r="C288" s="16" t="s">
        <v>1657</v>
      </c>
      <c r="D288" s="34" t="s">
        <v>390</v>
      </c>
      <c r="E288" s="34" t="s">
        <v>365</v>
      </c>
      <c r="F288" s="36"/>
      <c r="G288" s="36"/>
      <c r="H288" s="36"/>
      <c r="I288" s="36"/>
      <c r="J288" s="36"/>
      <c r="K288" s="36"/>
      <c r="L288" s="36">
        <v>20.177200396748891</v>
      </c>
      <c r="M288" s="36"/>
      <c r="N288" s="36"/>
      <c r="O288" s="36"/>
      <c r="P288" s="36"/>
      <c r="Q288" s="36"/>
      <c r="R288" s="36"/>
      <c r="S288" s="36"/>
      <c r="T288" s="36"/>
      <c r="U288" s="36">
        <v>25</v>
      </c>
      <c r="V288" s="36"/>
      <c r="W288" s="36"/>
      <c r="X288" s="36"/>
      <c r="Y288" s="23">
        <f>SUM(O288:P288)</f>
        <v>0</v>
      </c>
      <c r="Z288" s="23" t="str">
        <f>IF(OR(AND(Y288&gt;0,Y288&lt;=30),AND(O288&gt;0,O288&lt;=5),AND(P288&gt;0,P288&lt;=5)),"Yes","No")</f>
        <v>No</v>
      </c>
    </row>
    <row r="289" spans="1:26" x14ac:dyDescent="0.25">
      <c r="A289" s="20">
        <v>43305</v>
      </c>
      <c r="B289" s="77">
        <v>43389</v>
      </c>
      <c r="C289" s="16" t="s">
        <v>1723</v>
      </c>
      <c r="D289" s="34" t="s">
        <v>465</v>
      </c>
      <c r="E289" s="34" t="s">
        <v>334</v>
      </c>
      <c r="F289" s="36"/>
      <c r="G289" s="36"/>
      <c r="H289" s="36"/>
      <c r="I289" s="36"/>
      <c r="J289" s="36"/>
      <c r="K289" s="36"/>
      <c r="L289" s="36">
        <v>22.067533376421757</v>
      </c>
      <c r="M289" s="36"/>
      <c r="N289" s="36"/>
      <c r="O289" s="36"/>
      <c r="P289" s="36"/>
      <c r="Q289" s="36"/>
      <c r="R289" s="36"/>
      <c r="S289" s="36"/>
      <c r="T289" s="36"/>
      <c r="U289" s="36">
        <v>25</v>
      </c>
      <c r="V289" s="36"/>
      <c r="W289" s="36"/>
      <c r="X289" s="36"/>
      <c r="Y289" s="23">
        <f>SUM(O289:P289)</f>
        <v>0</v>
      </c>
      <c r="Z289" s="23" t="str">
        <f>IF(OR(AND(Y289&gt;0,Y289&lt;=30),AND(O289&gt;0,O289&lt;=5),AND(P289&gt;0,P289&lt;=5)),"Yes","No")</f>
        <v>No</v>
      </c>
    </row>
    <row r="290" spans="1:26" x14ac:dyDescent="0.25">
      <c r="A290" s="20">
        <v>43335</v>
      </c>
      <c r="B290" s="77">
        <v>43388</v>
      </c>
      <c r="C290" s="16" t="s">
        <v>1675</v>
      </c>
      <c r="D290" s="34" t="s">
        <v>1106</v>
      </c>
      <c r="E290" s="34" t="s">
        <v>39</v>
      </c>
      <c r="F290" s="36"/>
      <c r="G290" s="36"/>
      <c r="H290" s="36"/>
      <c r="I290" s="36"/>
      <c r="J290" s="36"/>
      <c r="K290" s="36"/>
      <c r="L290" s="36">
        <v>28.300400240806418</v>
      </c>
      <c r="M290" s="36"/>
      <c r="N290" s="36"/>
      <c r="O290" s="36"/>
      <c r="P290" s="36"/>
      <c r="Q290" s="36"/>
      <c r="R290" s="36"/>
      <c r="S290" s="36"/>
      <c r="T290" s="36"/>
      <c r="U290" s="36">
        <v>25</v>
      </c>
      <c r="V290" s="36"/>
      <c r="W290" s="36"/>
      <c r="X290" s="36"/>
      <c r="Y290" s="23">
        <f>SUM(O290:P290)</f>
        <v>0</v>
      </c>
      <c r="Z290" s="23" t="str">
        <f>IF(OR(AND(Y290&gt;0,Y290&lt;=30),AND(O290&gt;0,O290&lt;=5),AND(P290&gt;0,P290&lt;=5)),"Yes","No")</f>
        <v>No</v>
      </c>
    </row>
    <row r="291" spans="1:26" x14ac:dyDescent="0.25">
      <c r="A291" s="20">
        <v>43276</v>
      </c>
      <c r="B291" s="77">
        <v>43396</v>
      </c>
      <c r="C291" s="16" t="s">
        <v>1694</v>
      </c>
      <c r="D291" s="34" t="s">
        <v>353</v>
      </c>
      <c r="E291" s="34" t="s">
        <v>84</v>
      </c>
      <c r="F291" s="36"/>
      <c r="G291" s="36"/>
      <c r="H291" s="36"/>
      <c r="I291" s="36"/>
      <c r="J291" s="36"/>
      <c r="K291" s="36"/>
      <c r="L291" s="36">
        <v>28.144533073818231</v>
      </c>
      <c r="M291" s="36"/>
      <c r="N291" s="36"/>
      <c r="O291" s="36"/>
      <c r="P291" s="36"/>
      <c r="Q291" s="36"/>
      <c r="R291" s="36"/>
      <c r="S291" s="36"/>
      <c r="T291" s="36"/>
      <c r="U291" s="36">
        <v>24</v>
      </c>
      <c r="V291" s="36"/>
      <c r="W291" s="36"/>
      <c r="X291" s="36"/>
      <c r="Y291" s="93">
        <f>SUM(O291:P291)</f>
        <v>0</v>
      </c>
      <c r="Z291" s="93" t="str">
        <f>IF(OR(AND(Y291&gt;0,Y291&lt;=30),AND(O291&gt;0,O291&lt;=5),AND(P291&gt;0,P291&lt;=5)),"Yes","No")</f>
        <v>No</v>
      </c>
    </row>
    <row r="292" spans="1:26" x14ac:dyDescent="0.25">
      <c r="A292" s="20">
        <v>43292</v>
      </c>
      <c r="B292" s="77">
        <v>43390</v>
      </c>
      <c r="C292" s="16" t="s">
        <v>1630</v>
      </c>
      <c r="D292" s="34" t="s">
        <v>426</v>
      </c>
      <c r="E292" s="34" t="s">
        <v>371</v>
      </c>
      <c r="F292" s="36"/>
      <c r="G292" s="36"/>
      <c r="H292" s="36"/>
      <c r="I292" s="36"/>
      <c r="J292" s="36"/>
      <c r="K292" s="36"/>
      <c r="L292" s="36">
        <v>18.61234135538119</v>
      </c>
      <c r="M292" s="36"/>
      <c r="N292" s="36"/>
      <c r="O292" s="36"/>
      <c r="P292" s="36"/>
      <c r="Q292" s="36"/>
      <c r="R292" s="36"/>
      <c r="S292" s="36"/>
      <c r="T292" s="36"/>
      <c r="U292" s="36">
        <v>24</v>
      </c>
      <c r="V292" s="36"/>
      <c r="W292" s="36"/>
      <c r="X292" s="36"/>
      <c r="Y292" s="93">
        <f>SUM(O292:P292)</f>
        <v>0</v>
      </c>
      <c r="Z292" s="93" t="str">
        <f>IF(OR(AND(Y292&gt;0,Y292&lt;=30),AND(O292&gt;0,O292&lt;=5),AND(P292&gt;0,P292&lt;=5)),"Yes","No")</f>
        <v>No</v>
      </c>
    </row>
    <row r="293" spans="1:26" x14ac:dyDescent="0.25">
      <c r="A293" s="20">
        <v>43335</v>
      </c>
      <c r="B293" s="77">
        <v>43389</v>
      </c>
      <c r="C293" s="16" t="s">
        <v>1620</v>
      </c>
      <c r="D293" s="34" t="s">
        <v>1107</v>
      </c>
      <c r="E293" s="34" t="s">
        <v>1100</v>
      </c>
      <c r="F293" s="36"/>
      <c r="G293" s="36"/>
      <c r="H293" s="36"/>
      <c r="I293" s="36"/>
      <c r="J293" s="36"/>
      <c r="K293" s="36"/>
      <c r="L293" s="36">
        <v>17.361764389189908</v>
      </c>
      <c r="M293" s="36"/>
      <c r="N293" s="36"/>
      <c r="O293" s="36"/>
      <c r="P293" s="36"/>
      <c r="Q293" s="36"/>
      <c r="R293" s="36"/>
      <c r="S293" s="36"/>
      <c r="T293" s="36"/>
      <c r="U293" s="36">
        <v>23</v>
      </c>
      <c r="V293" s="36"/>
      <c r="W293" s="36"/>
      <c r="X293" s="36"/>
      <c r="Y293" s="79">
        <f>SUM(O293:P293)</f>
        <v>0</v>
      </c>
      <c r="Z293" s="79" t="str">
        <f>IF(OR(AND(Y293&gt;0,Y293&lt;=30),AND(O293&gt;0,O293&lt;=5),AND(P293&gt;0,P293&lt;=5)),"Yes","No")</f>
        <v>No</v>
      </c>
    </row>
    <row r="294" spans="1:26" x14ac:dyDescent="0.25">
      <c r="A294" s="20">
        <v>43292</v>
      </c>
      <c r="B294" s="77">
        <v>43390</v>
      </c>
      <c r="C294" s="16" t="s">
        <v>1741</v>
      </c>
      <c r="D294" s="34" t="s">
        <v>427</v>
      </c>
      <c r="E294" s="34" t="s">
        <v>46</v>
      </c>
      <c r="F294" s="36"/>
      <c r="G294" s="36"/>
      <c r="H294" s="36"/>
      <c r="I294" s="36"/>
      <c r="J294" s="36"/>
      <c r="K294" s="36"/>
      <c r="L294" s="36">
        <v>23.435579410086333</v>
      </c>
      <c r="M294" s="36"/>
      <c r="N294" s="36"/>
      <c r="O294" s="36"/>
      <c r="P294" s="36"/>
      <c r="Q294" s="36"/>
      <c r="R294" s="36"/>
      <c r="S294" s="36"/>
      <c r="T294" s="36"/>
      <c r="U294" s="36">
        <v>20</v>
      </c>
      <c r="V294" s="36"/>
      <c r="W294" s="36"/>
      <c r="X294" s="36"/>
      <c r="Y294" s="93">
        <f>SUM(O294:P294)</f>
        <v>0</v>
      </c>
      <c r="Z294" s="93" t="str">
        <f>IF(OR(AND(Y294&gt;0,Y294&lt;=30),AND(O294&gt;0,O294&lt;=5),AND(P294&gt;0,P294&lt;=5)),"Yes","No")</f>
        <v>No</v>
      </c>
    </row>
    <row r="295" spans="1:26" x14ac:dyDescent="0.25">
      <c r="A295" s="20">
        <v>43334</v>
      </c>
      <c r="B295" s="77">
        <v>43388</v>
      </c>
      <c r="C295" s="16" t="s">
        <v>1717</v>
      </c>
      <c r="D295" s="34" t="s">
        <v>1104</v>
      </c>
      <c r="E295" s="34" t="s">
        <v>1105</v>
      </c>
      <c r="F295" s="36"/>
      <c r="G295" s="36"/>
      <c r="H295" s="36"/>
      <c r="I295" s="36"/>
      <c r="J295" s="36"/>
      <c r="K295" s="36"/>
      <c r="L295" s="36">
        <v>28.414593641022513</v>
      </c>
      <c r="M295" s="36"/>
      <c r="N295" s="36"/>
      <c r="O295" s="36"/>
      <c r="P295" s="36"/>
      <c r="Q295" s="36"/>
      <c r="R295" s="36"/>
      <c r="S295" s="36"/>
      <c r="T295" s="36"/>
      <c r="U295" s="36">
        <v>20</v>
      </c>
      <c r="V295" s="36"/>
      <c r="W295" s="36"/>
      <c r="X295" s="36"/>
      <c r="Y295" s="23">
        <f>SUM(O295:P295)</f>
        <v>0</v>
      </c>
      <c r="Z295" s="23" t="str">
        <f>IF(OR(AND(Y295&gt;0,Y295&lt;=30),AND(O295&gt;0,O295&lt;=5),AND(P295&gt;0,P295&lt;=5)),"Yes","No")</f>
        <v>No</v>
      </c>
    </row>
    <row r="296" spans="1:26" x14ac:dyDescent="0.25">
      <c r="A296" s="20">
        <v>43301</v>
      </c>
      <c r="B296" s="77">
        <v>43388</v>
      </c>
      <c r="C296" s="16" t="s">
        <v>1686</v>
      </c>
      <c r="D296" s="34" t="s">
        <v>452</v>
      </c>
      <c r="E296" s="34" t="s">
        <v>453</v>
      </c>
      <c r="F296" s="36"/>
      <c r="G296" s="36"/>
      <c r="H296" s="36"/>
      <c r="I296" s="36"/>
      <c r="J296" s="36"/>
      <c r="K296" s="36"/>
      <c r="L296" s="36">
        <v>21.416312527539986</v>
      </c>
      <c r="M296" s="36"/>
      <c r="N296" s="36"/>
      <c r="O296" s="36"/>
      <c r="P296" s="36"/>
      <c r="Q296" s="36"/>
      <c r="R296" s="36"/>
      <c r="S296" s="36"/>
      <c r="T296" s="36"/>
      <c r="U296" s="36">
        <v>18</v>
      </c>
      <c r="V296" s="36"/>
      <c r="W296" s="36"/>
      <c r="X296" s="36"/>
      <c r="Y296" s="23">
        <f>SUM(O296:P296)</f>
        <v>0</v>
      </c>
      <c r="Z296" s="23" t="str">
        <f>IF(OR(AND(Y296&gt;0,Y296&lt;=30),AND(O296&gt;0,O296&lt;=5),AND(P296&gt;0,P296&lt;=5)),"Yes","No")</f>
        <v>No</v>
      </c>
    </row>
    <row r="297" spans="1:26" x14ac:dyDescent="0.25">
      <c r="A297" s="20">
        <v>43284</v>
      </c>
      <c r="B297" s="77">
        <v>43385</v>
      </c>
      <c r="C297" s="16" t="s">
        <v>1702</v>
      </c>
      <c r="D297" s="34" t="s">
        <v>381</v>
      </c>
      <c r="E297" s="34" t="s">
        <v>77</v>
      </c>
      <c r="F297" s="36"/>
      <c r="G297" s="36"/>
      <c r="H297" s="36"/>
      <c r="I297" s="36"/>
      <c r="J297" s="36"/>
      <c r="K297" s="36"/>
      <c r="L297" s="36">
        <v>6.1939228203269021</v>
      </c>
      <c r="M297" s="36"/>
      <c r="N297" s="36"/>
      <c r="O297" s="36"/>
      <c r="P297" s="36"/>
      <c r="Q297" s="36"/>
      <c r="R297" s="36"/>
      <c r="S297" s="36"/>
      <c r="T297" s="36"/>
      <c r="U297" s="36">
        <v>4</v>
      </c>
      <c r="V297" s="36"/>
      <c r="W297" s="36"/>
      <c r="X297" s="36"/>
      <c r="Y297" s="23">
        <f>SUM(O297:P297)</f>
        <v>0</v>
      </c>
      <c r="Z297" s="23" t="str">
        <f>IF(OR(AND(Y297&gt;0,Y297&lt;=30),AND(O297&gt;0,O297&lt;=5),AND(P297&gt;0,P297&lt;=5)),"Yes","No")</f>
        <v>No</v>
      </c>
    </row>
    <row r="298" spans="1:26" x14ac:dyDescent="0.25">
      <c r="A298" s="20">
        <v>43284</v>
      </c>
      <c r="B298" s="77">
        <v>43385</v>
      </c>
      <c r="C298" s="16" t="s">
        <v>1699</v>
      </c>
      <c r="D298" s="34" t="s">
        <v>381</v>
      </c>
      <c r="E298" s="34" t="s">
        <v>77</v>
      </c>
      <c r="F298" s="36"/>
      <c r="G298" s="36"/>
      <c r="H298" s="36"/>
      <c r="I298" s="36"/>
      <c r="J298" s="36"/>
      <c r="K298" s="36"/>
      <c r="L298" s="36">
        <v>1.5484807050817255</v>
      </c>
      <c r="M298" s="36"/>
      <c r="N298" s="36"/>
      <c r="O298" s="36"/>
      <c r="P298" s="36"/>
      <c r="Q298" s="36"/>
      <c r="R298" s="36"/>
      <c r="S298" s="36"/>
      <c r="T298" s="36"/>
      <c r="U298" s="36">
        <v>1</v>
      </c>
      <c r="V298" s="36"/>
      <c r="W298" s="36"/>
      <c r="X298" s="36"/>
      <c r="Y298" s="93">
        <f>SUM(O298:P298)</f>
        <v>0</v>
      </c>
      <c r="Z298" s="93" t="str">
        <f>IF(OR(AND(Y298&gt;0,Y298&lt;=30),AND(O298&gt;0,O298&lt;=5),AND(P298&gt;0,P298&lt;=5)),"Yes","No")</f>
        <v>No</v>
      </c>
    </row>
    <row r="299" spans="1:26" x14ac:dyDescent="0.25">
      <c r="A299" s="20">
        <v>43021</v>
      </c>
      <c r="B299" s="77">
        <v>43560</v>
      </c>
      <c r="C299" s="16" t="s">
        <v>1569</v>
      </c>
      <c r="D299" s="34" t="s">
        <v>186</v>
      </c>
      <c r="E299" s="34" t="s">
        <v>76</v>
      </c>
      <c r="F299" s="36"/>
      <c r="G299" s="36"/>
      <c r="H299" s="36"/>
      <c r="I299" s="36"/>
      <c r="J299" s="36"/>
      <c r="K299" s="36"/>
      <c r="L299" s="36"/>
      <c r="M299" s="36">
        <v>42.856646614966074</v>
      </c>
      <c r="N299" s="36"/>
      <c r="O299" s="36"/>
      <c r="P299" s="36"/>
      <c r="Q299" s="36"/>
      <c r="R299" s="36"/>
      <c r="S299" s="36"/>
      <c r="T299" s="36"/>
      <c r="U299" s="36"/>
      <c r="V299" s="36">
        <v>60</v>
      </c>
      <c r="W299" s="36"/>
      <c r="X299" s="36"/>
      <c r="Y299" s="93">
        <f>SUM(O299:P299)</f>
        <v>0</v>
      </c>
      <c r="Z299" s="93" t="str">
        <f>IF(OR(AND(Y299&gt;0,Y299&lt;=30),AND(O299&gt;0,O299&lt;=5),AND(P299&gt;0,P299&lt;=5)),"Yes","No")</f>
        <v>No</v>
      </c>
    </row>
    <row r="300" spans="1:26" x14ac:dyDescent="0.25">
      <c r="A300" s="20">
        <v>43069</v>
      </c>
      <c r="B300" s="77">
        <v>43413</v>
      </c>
      <c r="C300" s="16" t="s">
        <v>1672</v>
      </c>
      <c r="D300" s="34" t="s">
        <v>154</v>
      </c>
      <c r="E300" s="34" t="s">
        <v>100</v>
      </c>
      <c r="F300" s="36"/>
      <c r="G300" s="36"/>
      <c r="H300" s="36"/>
      <c r="I300" s="36"/>
      <c r="J300" s="36"/>
      <c r="K300" s="36"/>
      <c r="L300" s="36"/>
      <c r="M300" s="36">
        <v>20.396488121466657</v>
      </c>
      <c r="N300" s="36"/>
      <c r="O300" s="36"/>
      <c r="P300" s="36"/>
      <c r="Q300" s="36"/>
      <c r="R300" s="36"/>
      <c r="S300" s="36"/>
      <c r="T300" s="36"/>
      <c r="U300" s="36"/>
      <c r="V300" s="36">
        <v>20</v>
      </c>
      <c r="W300" s="36"/>
      <c r="X300" s="36"/>
      <c r="Y300" s="93">
        <f>SUM(O300:P300)</f>
        <v>0</v>
      </c>
      <c r="Z300" s="93" t="str">
        <f>IF(OR(AND(Y300&gt;0,Y300&lt;=30),AND(O300&gt;0,O300&lt;=5),AND(P300&gt;0,P300&lt;=5)),"Yes","No")</f>
        <v>No</v>
      </c>
    </row>
    <row r="301" spans="1:26" x14ac:dyDescent="0.25">
      <c r="A301" s="20">
        <v>43070</v>
      </c>
      <c r="B301" s="77">
        <v>43395</v>
      </c>
      <c r="C301" s="16" t="s">
        <v>1730</v>
      </c>
      <c r="D301" s="34" t="s">
        <v>145</v>
      </c>
      <c r="E301" s="34" t="s">
        <v>57</v>
      </c>
      <c r="F301" s="36"/>
      <c r="G301" s="36"/>
      <c r="H301" s="36"/>
      <c r="I301" s="36"/>
      <c r="J301" s="36"/>
      <c r="K301" s="36"/>
      <c r="L301" s="36"/>
      <c r="M301" s="36">
        <v>19.581210937453712</v>
      </c>
      <c r="N301" s="36"/>
      <c r="O301" s="36"/>
      <c r="P301" s="36"/>
      <c r="Q301" s="36"/>
      <c r="R301" s="36"/>
      <c r="S301" s="36"/>
      <c r="T301" s="36"/>
      <c r="U301" s="36"/>
      <c r="V301" s="36">
        <v>20</v>
      </c>
      <c r="W301" s="36"/>
      <c r="X301" s="36"/>
      <c r="Y301" s="93">
        <f>SUM(O301:P301)</f>
        <v>0</v>
      </c>
      <c r="Z301" s="93" t="str">
        <f>IF(OR(AND(Y301&gt;0,Y301&lt;=30),AND(O301&gt;0,O301&lt;=5),AND(P301&gt;0,P301&lt;=5)),"Yes","No")</f>
        <v>No</v>
      </c>
    </row>
    <row r="302" spans="1:26" x14ac:dyDescent="0.25">
      <c r="A302" s="20">
        <v>43228</v>
      </c>
      <c r="B302" s="77">
        <v>43608</v>
      </c>
      <c r="C302" s="16" t="s">
        <v>1628</v>
      </c>
      <c r="D302" s="34" t="s">
        <v>190</v>
      </c>
      <c r="E302" s="34" t="s">
        <v>24</v>
      </c>
      <c r="F302" s="36"/>
      <c r="G302" s="36"/>
      <c r="H302" s="36"/>
      <c r="I302" s="36"/>
      <c r="J302" s="36"/>
      <c r="K302" s="36"/>
      <c r="L302" s="36"/>
      <c r="M302" s="36">
        <v>13.051714204778628</v>
      </c>
      <c r="N302" s="36"/>
      <c r="O302" s="36"/>
      <c r="P302" s="36"/>
      <c r="Q302" s="36"/>
      <c r="R302" s="36"/>
      <c r="S302" s="36"/>
      <c r="T302" s="36"/>
      <c r="U302" s="36"/>
      <c r="V302" s="36">
        <v>20</v>
      </c>
      <c r="W302" s="36"/>
      <c r="X302" s="36"/>
      <c r="Y302" s="93">
        <f>SUM(O302:P302)</f>
        <v>0</v>
      </c>
      <c r="Z302" s="93" t="str">
        <f>IF(OR(AND(Y302&gt;0,Y302&lt;=30),AND(O302&gt;0,O302&lt;=5),AND(P302&gt;0,P302&lt;=5)),"Yes","No")</f>
        <v>No</v>
      </c>
    </row>
    <row r="303" spans="1:26" x14ac:dyDescent="0.25">
      <c r="A303" s="20">
        <v>43263</v>
      </c>
      <c r="B303" s="77">
        <v>43406</v>
      </c>
      <c r="C303" s="16" t="s">
        <v>1622</v>
      </c>
      <c r="D303" s="34" t="s">
        <v>288</v>
      </c>
      <c r="E303" s="34" t="s">
        <v>289</v>
      </c>
      <c r="F303" s="36"/>
      <c r="G303" s="36"/>
      <c r="H303" s="36"/>
      <c r="I303" s="36"/>
      <c r="J303" s="36"/>
      <c r="K303" s="36"/>
      <c r="L303" s="36"/>
      <c r="M303" s="36"/>
      <c r="N303" s="36">
        <v>34.202879666000122</v>
      </c>
      <c r="O303" s="36"/>
      <c r="P303" s="36"/>
      <c r="Q303" s="36"/>
      <c r="R303" s="36"/>
      <c r="S303" s="36"/>
      <c r="T303" s="36"/>
      <c r="U303" s="36"/>
      <c r="V303" s="36"/>
      <c r="W303" s="36">
        <v>54</v>
      </c>
      <c r="X303" s="36"/>
      <c r="Y303" s="93">
        <f>SUM(O303:P303)</f>
        <v>0</v>
      </c>
      <c r="Z303" s="93" t="str">
        <f>IF(OR(AND(Y303&gt;0,Y303&lt;=30),AND(O303&gt;0,O303&lt;=5),AND(P303&gt;0,P303&lt;=5)),"Yes","No")</f>
        <v>No</v>
      </c>
    </row>
    <row r="304" spans="1:26" x14ac:dyDescent="0.25">
      <c r="A304" s="20">
        <v>43266</v>
      </c>
      <c r="B304" s="77">
        <v>43579</v>
      </c>
      <c r="C304" s="16" t="s">
        <v>1599</v>
      </c>
      <c r="D304" s="34" t="s">
        <v>309</v>
      </c>
      <c r="E304" s="34" t="s">
        <v>74</v>
      </c>
      <c r="F304" s="36"/>
      <c r="G304" s="36"/>
      <c r="H304" s="36"/>
      <c r="I304" s="36"/>
      <c r="J304" s="36"/>
      <c r="K304" s="36"/>
      <c r="L304" s="36"/>
      <c r="M304" s="36">
        <v>28.052450427588195</v>
      </c>
      <c r="N304" s="36"/>
      <c r="O304" s="36"/>
      <c r="P304" s="36"/>
      <c r="Q304" s="36"/>
      <c r="R304" s="36"/>
      <c r="S304" s="36"/>
      <c r="T304" s="36"/>
      <c r="U304" s="36"/>
      <c r="V304" s="36">
        <v>50</v>
      </c>
      <c r="W304" s="36"/>
      <c r="X304" s="36"/>
      <c r="Y304" s="79">
        <f>SUM(O304:P304)</f>
        <v>0</v>
      </c>
      <c r="Z304" s="79" t="str">
        <f>IF(OR(AND(Y304&gt;0,Y304&lt;=30),AND(O304&gt;0,O304&lt;=5),AND(P304&gt;0,P304&lt;=5)),"Yes","No")</f>
        <v>No</v>
      </c>
    </row>
    <row r="305" spans="1:26" x14ac:dyDescent="0.25">
      <c r="A305" s="20">
        <v>43271</v>
      </c>
      <c r="B305" s="77">
        <v>43398</v>
      </c>
      <c r="C305" s="16" t="s">
        <v>1631</v>
      </c>
      <c r="D305" s="34" t="s">
        <v>331</v>
      </c>
      <c r="E305" s="34" t="s">
        <v>50</v>
      </c>
      <c r="F305" s="36"/>
      <c r="G305" s="36"/>
      <c r="H305" s="36"/>
      <c r="I305" s="36"/>
      <c r="J305" s="36"/>
      <c r="K305" s="36"/>
      <c r="L305" s="36"/>
      <c r="M305" s="36">
        <v>57.184961142479253</v>
      </c>
      <c r="N305" s="36"/>
      <c r="O305" s="36"/>
      <c r="P305" s="36"/>
      <c r="Q305" s="36"/>
      <c r="R305" s="36"/>
      <c r="S305" s="36"/>
      <c r="T305" s="36"/>
      <c r="U305" s="36"/>
      <c r="V305" s="36">
        <v>90</v>
      </c>
      <c r="W305" s="36"/>
      <c r="X305" s="36"/>
      <c r="Y305" s="93">
        <f>SUM(O305:P305)</f>
        <v>0</v>
      </c>
      <c r="Z305" s="93" t="str">
        <f>IF(OR(AND(Y305&gt;0,Y305&lt;=30),AND(O305&gt;0,O305&lt;=5),AND(P305&gt;0,P305&lt;=5)),"Yes","No")</f>
        <v>No</v>
      </c>
    </row>
    <row r="306" spans="1:26" x14ac:dyDescent="0.25">
      <c r="A306" s="20">
        <v>43272</v>
      </c>
      <c r="B306" s="77">
        <v>43494</v>
      </c>
      <c r="C306" s="16" t="s">
        <v>1612</v>
      </c>
      <c r="D306" s="34" t="s">
        <v>333</v>
      </c>
      <c r="E306" s="34" t="s">
        <v>96</v>
      </c>
      <c r="F306" s="36"/>
      <c r="G306" s="36"/>
      <c r="H306" s="36"/>
      <c r="I306" s="36"/>
      <c r="J306" s="36"/>
      <c r="K306" s="36"/>
      <c r="L306" s="36"/>
      <c r="M306" s="36">
        <v>18.805059779012822</v>
      </c>
      <c r="N306" s="36"/>
      <c r="O306" s="36"/>
      <c r="P306" s="36"/>
      <c r="Q306" s="36"/>
      <c r="R306" s="36"/>
      <c r="S306" s="36"/>
      <c r="T306" s="36"/>
      <c r="U306" s="36"/>
      <c r="V306" s="36">
        <v>30</v>
      </c>
      <c r="W306" s="36"/>
      <c r="X306" s="36"/>
      <c r="Y306" s="23">
        <f>SUM(O306:P306)</f>
        <v>0</v>
      </c>
      <c r="Z306" s="23" t="str">
        <f>IF(OR(AND(Y306&gt;0,Y306&lt;=30),AND(O306&gt;0,O306&lt;=5),AND(P306&gt;0,P306&lt;=5)),"Yes","No")</f>
        <v>No</v>
      </c>
    </row>
    <row r="307" spans="1:26" x14ac:dyDescent="0.25">
      <c r="A307" s="20">
        <v>43276</v>
      </c>
      <c r="B307" s="77">
        <v>43396</v>
      </c>
      <c r="C307" s="16" t="s">
        <v>1668</v>
      </c>
      <c r="D307" s="34" t="s">
        <v>351</v>
      </c>
      <c r="E307" s="34" t="s">
        <v>352</v>
      </c>
      <c r="F307" s="36"/>
      <c r="G307" s="36"/>
      <c r="H307" s="36"/>
      <c r="I307" s="36"/>
      <c r="J307" s="36"/>
      <c r="K307" s="36"/>
      <c r="L307" s="36"/>
      <c r="M307" s="36">
        <v>57.847373854489767</v>
      </c>
      <c r="N307" s="36"/>
      <c r="O307" s="36"/>
      <c r="P307" s="36"/>
      <c r="Q307" s="36"/>
      <c r="R307" s="36"/>
      <c r="S307" s="36"/>
      <c r="T307" s="36"/>
      <c r="U307" s="36"/>
      <c r="V307" s="36">
        <v>50</v>
      </c>
      <c r="W307" s="36"/>
      <c r="X307" s="36"/>
      <c r="Y307" s="79">
        <f>SUM(O307:P307)</f>
        <v>0</v>
      </c>
      <c r="Z307" s="79" t="str">
        <f>IF(OR(AND(Y307&gt;0,Y307&lt;=30),AND(O307&gt;0,O307&lt;=5),AND(P307&gt;0,P307&lt;=5)),"Yes","No")</f>
        <v>No</v>
      </c>
    </row>
    <row r="308" spans="1:26" x14ac:dyDescent="0.25">
      <c r="A308" s="20">
        <v>43276</v>
      </c>
      <c r="B308" s="77">
        <v>43396</v>
      </c>
      <c r="C308" s="16" t="s">
        <v>1694</v>
      </c>
      <c r="D308" s="34" t="s">
        <v>354</v>
      </c>
      <c r="E308" s="34" t="s">
        <v>40</v>
      </c>
      <c r="F308" s="36"/>
      <c r="G308" s="36"/>
      <c r="H308" s="36"/>
      <c r="I308" s="36"/>
      <c r="J308" s="36"/>
      <c r="K308" s="36"/>
      <c r="L308" s="36"/>
      <c r="M308" s="36">
        <v>84.433599221454699</v>
      </c>
      <c r="N308" s="36"/>
      <c r="O308" s="36"/>
      <c r="P308" s="36"/>
      <c r="Q308" s="36"/>
      <c r="R308" s="36"/>
      <c r="S308" s="36"/>
      <c r="T308" s="36"/>
      <c r="U308" s="36"/>
      <c r="V308" s="36">
        <v>72</v>
      </c>
      <c r="W308" s="36"/>
      <c r="X308" s="36"/>
      <c r="Y308" s="93">
        <f>SUM(O308:P308)</f>
        <v>0</v>
      </c>
      <c r="Z308" s="93" t="str">
        <f>IF(OR(AND(Y308&gt;0,Y308&lt;=30),AND(O308&gt;0,O308&lt;=5),AND(P308&gt;0,P308&lt;=5)),"Yes","No")</f>
        <v>No</v>
      </c>
    </row>
    <row r="309" spans="1:26" x14ac:dyDescent="0.25">
      <c r="A309" s="20">
        <v>43276</v>
      </c>
      <c r="B309" s="77">
        <v>43398</v>
      </c>
      <c r="C309" s="16" t="s">
        <v>1591</v>
      </c>
      <c r="D309" s="34" t="s">
        <v>349</v>
      </c>
      <c r="E309" s="34" t="s">
        <v>350</v>
      </c>
      <c r="F309" s="36"/>
      <c r="G309" s="36"/>
      <c r="H309" s="36"/>
      <c r="I309" s="36"/>
      <c r="J309" s="36"/>
      <c r="K309" s="36"/>
      <c r="L309" s="36"/>
      <c r="M309" s="36">
        <v>14.771075551777351</v>
      </c>
      <c r="N309" s="36"/>
      <c r="O309" s="36"/>
      <c r="P309" s="36"/>
      <c r="Q309" s="36"/>
      <c r="R309" s="36"/>
      <c r="S309" s="36"/>
      <c r="T309" s="36"/>
      <c r="U309" s="36"/>
      <c r="V309" s="36">
        <v>24</v>
      </c>
      <c r="W309" s="36"/>
      <c r="X309" s="36"/>
      <c r="Y309" s="93">
        <f>SUM(O309:P309)</f>
        <v>0</v>
      </c>
      <c r="Z309" s="93" t="str">
        <f>IF(OR(AND(Y309&gt;0,Y309&lt;=30),AND(O309&gt;0,O309&lt;=5),AND(P309&gt;0,P309&lt;=5)),"Yes","No")</f>
        <v>No</v>
      </c>
    </row>
    <row r="310" spans="1:26" x14ac:dyDescent="0.25">
      <c r="A310" s="20">
        <v>43276</v>
      </c>
      <c r="B310" s="77">
        <v>43403</v>
      </c>
      <c r="C310" s="16" t="s">
        <v>1694</v>
      </c>
      <c r="D310" s="34" t="s">
        <v>359</v>
      </c>
      <c r="E310" s="34" t="s">
        <v>25</v>
      </c>
      <c r="F310" s="36"/>
      <c r="G310" s="36"/>
      <c r="H310" s="36"/>
      <c r="I310" s="36"/>
      <c r="J310" s="36"/>
      <c r="K310" s="36"/>
      <c r="L310" s="36"/>
      <c r="M310" s="36"/>
      <c r="N310" s="36">
        <v>234.53777561515193</v>
      </c>
      <c r="O310" s="36"/>
      <c r="P310" s="36"/>
      <c r="Q310" s="36"/>
      <c r="R310" s="36"/>
      <c r="S310" s="36"/>
      <c r="T310" s="36"/>
      <c r="U310" s="36"/>
      <c r="V310" s="36"/>
      <c r="W310" s="36">
        <v>200</v>
      </c>
      <c r="X310" s="36"/>
      <c r="Y310" s="23">
        <f>SUM(O310:P310)</f>
        <v>0</v>
      </c>
      <c r="Z310" s="23" t="str">
        <f>IF(OR(AND(Y310&gt;0,Y310&lt;=30),AND(O310&gt;0,O310&lt;=5),AND(P310&gt;0,P310&lt;=5)),"Yes","No")</f>
        <v>No</v>
      </c>
    </row>
    <row r="311" spans="1:26" x14ac:dyDescent="0.25">
      <c r="A311" s="20">
        <v>43276</v>
      </c>
      <c r="B311" s="77">
        <v>43413</v>
      </c>
      <c r="C311" s="16" t="s">
        <v>1672</v>
      </c>
      <c r="D311" s="34" t="s">
        <v>363</v>
      </c>
      <c r="E311" s="34" t="s">
        <v>95</v>
      </c>
      <c r="F311" s="36"/>
      <c r="G311" s="36"/>
      <c r="H311" s="36"/>
      <c r="I311" s="36"/>
      <c r="J311" s="36"/>
      <c r="K311" s="36"/>
      <c r="L311" s="36"/>
      <c r="M311" s="36">
        <v>355.38441999364181</v>
      </c>
      <c r="N311" s="36"/>
      <c r="O311" s="36"/>
      <c r="P311" s="36"/>
      <c r="Q311" s="36"/>
      <c r="R311" s="36"/>
      <c r="S311" s="36"/>
      <c r="T311" s="36"/>
      <c r="U311" s="36"/>
      <c r="V311" s="36">
        <v>377</v>
      </c>
      <c r="W311" s="36"/>
      <c r="X311" s="36"/>
      <c r="Y311" s="79">
        <f>SUM(O311:P311)</f>
        <v>0</v>
      </c>
      <c r="Z311" s="79" t="str">
        <f>IF(OR(AND(Y311&gt;0,Y311&lt;=30),AND(O311&gt;0,O311&lt;=5),AND(P311&gt;0,P311&lt;=5)),"Yes","No")</f>
        <v>No</v>
      </c>
    </row>
    <row r="312" spans="1:26" x14ac:dyDescent="0.25">
      <c r="A312" s="20">
        <v>43277</v>
      </c>
      <c r="B312" s="77">
        <v>43403</v>
      </c>
      <c r="C312" s="16" t="s">
        <v>1709</v>
      </c>
      <c r="D312" s="34" t="s">
        <v>360</v>
      </c>
      <c r="E312" s="34" t="s">
        <v>79</v>
      </c>
      <c r="F312" s="36"/>
      <c r="G312" s="36"/>
      <c r="H312" s="36"/>
      <c r="I312" s="36"/>
      <c r="J312" s="36"/>
      <c r="K312" s="36"/>
      <c r="L312" s="36"/>
      <c r="M312" s="36"/>
      <c r="N312" s="36">
        <v>116.23159317613091</v>
      </c>
      <c r="O312" s="36"/>
      <c r="P312" s="36"/>
      <c r="Q312" s="36"/>
      <c r="R312" s="36"/>
      <c r="S312" s="36"/>
      <c r="T312" s="36"/>
      <c r="U312" s="36"/>
      <c r="V312" s="36"/>
      <c r="W312" s="36">
        <v>100</v>
      </c>
      <c r="X312" s="36"/>
      <c r="Y312" s="93">
        <f>SUM(O312:P312)</f>
        <v>0</v>
      </c>
      <c r="Z312" s="93" t="str">
        <f>IF(OR(AND(Y312&gt;0,Y312&lt;=30),AND(O312&gt;0,O312&lt;=5),AND(P312&gt;0,P312&lt;=5)),"Yes","No")</f>
        <v>No</v>
      </c>
    </row>
    <row r="313" spans="1:26" x14ac:dyDescent="0.25">
      <c r="A313" s="20">
        <v>43278</v>
      </c>
      <c r="B313" s="77">
        <v>43406</v>
      </c>
      <c r="C313" s="16" t="s">
        <v>1656</v>
      </c>
      <c r="D313" s="34" t="s">
        <v>364</v>
      </c>
      <c r="E313" s="34" t="s">
        <v>365</v>
      </c>
      <c r="F313" s="36"/>
      <c r="G313" s="36"/>
      <c r="H313" s="36"/>
      <c r="I313" s="36"/>
      <c r="J313" s="36"/>
      <c r="K313" s="36"/>
      <c r="L313" s="36"/>
      <c r="M313" s="36">
        <v>2.8951439108173895</v>
      </c>
      <c r="N313" s="36"/>
      <c r="O313" s="36"/>
      <c r="P313" s="36"/>
      <c r="Q313" s="36"/>
      <c r="R313" s="36"/>
      <c r="S313" s="36"/>
      <c r="T313" s="36"/>
      <c r="U313" s="36"/>
      <c r="V313" s="36">
        <v>3</v>
      </c>
      <c r="W313" s="36"/>
      <c r="X313" s="36"/>
      <c r="Y313" s="79">
        <f>SUM(O313:P313)</f>
        <v>0</v>
      </c>
      <c r="Z313" s="79" t="str">
        <f>IF(OR(AND(Y313&gt;0,Y313&lt;=30),AND(O313&gt;0,O313&lt;=5),AND(P313&gt;0,P313&lt;=5)),"Yes","No")</f>
        <v>No</v>
      </c>
    </row>
    <row r="314" spans="1:26" x14ac:dyDescent="0.25">
      <c r="A314" s="20">
        <v>43278</v>
      </c>
      <c r="B314" s="77">
        <v>43406</v>
      </c>
      <c r="C314" s="16" t="s">
        <v>1657</v>
      </c>
      <c r="D314" s="34" t="s">
        <v>364</v>
      </c>
      <c r="E314" s="34" t="s">
        <v>365</v>
      </c>
      <c r="F314" s="36"/>
      <c r="G314" s="36"/>
      <c r="H314" s="36"/>
      <c r="I314" s="36"/>
      <c r="J314" s="36"/>
      <c r="K314" s="36"/>
      <c r="L314" s="36"/>
      <c r="M314" s="36">
        <v>21.231055345994193</v>
      </c>
      <c r="N314" s="36">
        <v>24.126199256811582</v>
      </c>
      <c r="O314" s="36"/>
      <c r="P314" s="36"/>
      <c r="Q314" s="36"/>
      <c r="R314" s="36"/>
      <c r="S314" s="36"/>
      <c r="T314" s="36"/>
      <c r="U314" s="36"/>
      <c r="V314" s="36">
        <v>22</v>
      </c>
      <c r="W314" s="36">
        <v>25</v>
      </c>
      <c r="X314" s="36"/>
      <c r="Y314" s="23">
        <f>SUM(O314:P314)</f>
        <v>0</v>
      </c>
      <c r="Z314" s="23" t="str">
        <f>IF(OR(AND(Y314&gt;0,Y314&lt;=30),AND(O314&gt;0,O314&lt;=5),AND(P314&gt;0,P314&lt;=5)),"Yes","No")</f>
        <v>No</v>
      </c>
    </row>
    <row r="315" spans="1:26" x14ac:dyDescent="0.25">
      <c r="A315" s="20">
        <v>43279</v>
      </c>
      <c r="B315" s="77">
        <v>43397</v>
      </c>
      <c r="C315" s="16" t="s">
        <v>1717</v>
      </c>
      <c r="D315" s="34" t="s">
        <v>356</v>
      </c>
      <c r="E315" s="34" t="s">
        <v>48</v>
      </c>
      <c r="F315" s="36"/>
      <c r="G315" s="36"/>
      <c r="H315" s="36"/>
      <c r="I315" s="36"/>
      <c r="J315" s="36"/>
      <c r="K315" s="36"/>
      <c r="L315" s="36"/>
      <c r="M315" s="36">
        <v>246.85428450220459</v>
      </c>
      <c r="N315" s="36"/>
      <c r="O315" s="36"/>
      <c r="P315" s="36"/>
      <c r="Q315" s="36"/>
      <c r="R315" s="36"/>
      <c r="S315" s="36"/>
      <c r="T315" s="36"/>
      <c r="U315" s="36"/>
      <c r="V315" s="36">
        <v>240</v>
      </c>
      <c r="W315" s="36"/>
      <c r="X315" s="36"/>
      <c r="Y315" s="79">
        <f>SUM(O315:P315)</f>
        <v>0</v>
      </c>
      <c r="Z315" s="79" t="str">
        <f>IF(OR(AND(Y315&gt;0,Y315&lt;=30),AND(O315&gt;0,O315&lt;=5),AND(P315&gt;0,P315&lt;=5)),"Yes","No")</f>
        <v>No</v>
      </c>
    </row>
    <row r="316" spans="1:26" x14ac:dyDescent="0.25">
      <c r="A316" s="20">
        <v>43279</v>
      </c>
      <c r="B316" s="77">
        <v>43399</v>
      </c>
      <c r="C316" s="16" t="s">
        <v>1648</v>
      </c>
      <c r="D316" s="34" t="s">
        <v>357</v>
      </c>
      <c r="E316" s="34" t="s">
        <v>347</v>
      </c>
      <c r="F316" s="36"/>
      <c r="G316" s="36"/>
      <c r="H316" s="36"/>
      <c r="I316" s="36"/>
      <c r="J316" s="36"/>
      <c r="K316" s="36"/>
      <c r="L316" s="36"/>
      <c r="M316" s="36">
        <v>18.958834158586694</v>
      </c>
      <c r="N316" s="36"/>
      <c r="O316" s="36"/>
      <c r="P316" s="36"/>
      <c r="Q316" s="36"/>
      <c r="R316" s="36"/>
      <c r="S316" s="36"/>
      <c r="T316" s="36"/>
      <c r="U316" s="36"/>
      <c r="V316" s="36">
        <v>20</v>
      </c>
      <c r="W316" s="36"/>
      <c r="X316" s="36"/>
      <c r="Y316" s="93">
        <f>SUM(O316:P316)</f>
        <v>0</v>
      </c>
      <c r="Z316" s="93" t="str">
        <f>IF(OR(AND(Y316&gt;0,Y316&lt;=30),AND(O316&gt;0,O316&lt;=5),AND(P316&gt;0,P316&lt;=5)),"Yes","No")</f>
        <v>No</v>
      </c>
    </row>
    <row r="317" spans="1:26" x14ac:dyDescent="0.25">
      <c r="A317" s="20">
        <v>43279</v>
      </c>
      <c r="B317" s="77">
        <v>43399</v>
      </c>
      <c r="C317" s="16" t="s">
        <v>1715</v>
      </c>
      <c r="D317" s="34" t="s">
        <v>357</v>
      </c>
      <c r="E317" s="34" t="s">
        <v>347</v>
      </c>
      <c r="F317" s="36"/>
      <c r="G317" s="36"/>
      <c r="H317" s="36"/>
      <c r="I317" s="36"/>
      <c r="J317" s="36"/>
      <c r="K317" s="36"/>
      <c r="L317" s="36"/>
      <c r="M317" s="36">
        <v>16.976145560412355</v>
      </c>
      <c r="N317" s="36"/>
      <c r="O317" s="36"/>
      <c r="P317" s="36"/>
      <c r="Q317" s="36"/>
      <c r="R317" s="36"/>
      <c r="S317" s="36"/>
      <c r="T317" s="36"/>
      <c r="U317" s="36"/>
      <c r="V317" s="36">
        <v>15</v>
      </c>
      <c r="W317" s="36"/>
      <c r="X317" s="36"/>
      <c r="Y317" s="93">
        <f>SUM(O317:P317)</f>
        <v>0</v>
      </c>
      <c r="Z317" s="93" t="str">
        <f>IF(OR(AND(Y317&gt;0,Y317&lt;=30),AND(O317&gt;0,O317&lt;=5),AND(P317&gt;0,P317&lt;=5)),"Yes","No")</f>
        <v>No</v>
      </c>
    </row>
    <row r="318" spans="1:26" x14ac:dyDescent="0.25">
      <c r="A318" s="20">
        <v>43280</v>
      </c>
      <c r="B318" s="77">
        <v>43404</v>
      </c>
      <c r="C318" s="16" t="s">
        <v>1731</v>
      </c>
      <c r="D318" s="34" t="s">
        <v>361</v>
      </c>
      <c r="E318" s="34" t="s">
        <v>46</v>
      </c>
      <c r="F318" s="36"/>
      <c r="G318" s="36"/>
      <c r="H318" s="36"/>
      <c r="I318" s="36"/>
      <c r="J318" s="36"/>
      <c r="K318" s="36"/>
      <c r="L318" s="36"/>
      <c r="M318" s="36"/>
      <c r="N318" s="36">
        <v>46.871158820172667</v>
      </c>
      <c r="O318" s="36"/>
      <c r="P318" s="36"/>
      <c r="Q318" s="36"/>
      <c r="R318" s="36"/>
      <c r="S318" s="36"/>
      <c r="T318" s="36"/>
      <c r="U318" s="36"/>
      <c r="V318" s="36"/>
      <c r="W318" s="36">
        <v>40</v>
      </c>
      <c r="X318" s="36"/>
      <c r="Y318" s="93">
        <f>SUM(O318:P318)</f>
        <v>0</v>
      </c>
      <c r="Z318" s="93" t="str">
        <f>IF(OR(AND(Y318&gt;0,Y318&lt;=30),AND(O318&gt;0,O318&lt;=5),AND(P318&gt;0,P318&lt;=5)),"Yes","No")</f>
        <v>No</v>
      </c>
    </row>
    <row r="319" spans="1:26" x14ac:dyDescent="0.25">
      <c r="A319" s="20">
        <v>43280</v>
      </c>
      <c r="B319" s="77">
        <v>43406</v>
      </c>
      <c r="C319" s="16" t="s">
        <v>1616</v>
      </c>
      <c r="D319" s="34" t="s">
        <v>366</v>
      </c>
      <c r="E319" s="34" t="s">
        <v>81</v>
      </c>
      <c r="F319" s="36"/>
      <c r="G319" s="36"/>
      <c r="H319" s="36"/>
      <c r="I319" s="36"/>
      <c r="J319" s="36"/>
      <c r="K319" s="36"/>
      <c r="L319" s="36"/>
      <c r="M319" s="36"/>
      <c r="N319" s="36">
        <v>19.07748610590286</v>
      </c>
      <c r="O319" s="36"/>
      <c r="P319" s="36"/>
      <c r="Q319" s="36"/>
      <c r="R319" s="36"/>
      <c r="S319" s="36"/>
      <c r="T319" s="36"/>
      <c r="U319" s="36"/>
      <c r="V319" s="36"/>
      <c r="W319" s="36">
        <v>24</v>
      </c>
      <c r="X319" s="36"/>
      <c r="Y319" s="79">
        <f>SUM(O319:P319)</f>
        <v>0</v>
      </c>
      <c r="Z319" s="79" t="str">
        <f>IF(OR(AND(Y319&gt;0,Y319&lt;=30),AND(O319&gt;0,O319&lt;=5),AND(P319&gt;0,P319&lt;=5)),"Yes","No")</f>
        <v>No</v>
      </c>
    </row>
    <row r="320" spans="1:26" x14ac:dyDescent="0.25">
      <c r="A320" s="20">
        <v>43283</v>
      </c>
      <c r="B320" s="77">
        <v>43403</v>
      </c>
      <c r="C320" s="16" t="s">
        <v>1694</v>
      </c>
      <c r="D320" s="34" t="s">
        <v>379</v>
      </c>
      <c r="E320" s="34" t="s">
        <v>89</v>
      </c>
      <c r="F320" s="36"/>
      <c r="G320" s="36"/>
      <c r="H320" s="36"/>
      <c r="I320" s="36"/>
      <c r="J320" s="36"/>
      <c r="K320" s="36"/>
      <c r="L320" s="36"/>
      <c r="M320" s="36"/>
      <c r="N320" s="36">
        <v>193.83760994450577</v>
      </c>
      <c r="O320" s="36"/>
      <c r="P320" s="36"/>
      <c r="Q320" s="36"/>
      <c r="R320" s="36"/>
      <c r="S320" s="36"/>
      <c r="T320" s="36"/>
      <c r="U320" s="36"/>
      <c r="V320" s="36"/>
      <c r="W320" s="36">
        <v>180</v>
      </c>
      <c r="X320" s="36"/>
      <c r="Y320" s="79">
        <f>SUM(O320:P320)</f>
        <v>0</v>
      </c>
      <c r="Z320" s="79" t="str">
        <f>IF(OR(AND(Y320&gt;0,Y320&lt;=30),AND(O320&gt;0,O320&lt;=5),AND(P320&gt;0,P320&lt;=5)),"Yes","No")</f>
        <v>No</v>
      </c>
    </row>
    <row r="321" spans="1:26" x14ac:dyDescent="0.25">
      <c r="A321" s="20">
        <v>43287</v>
      </c>
      <c r="B321" s="77">
        <v>43403</v>
      </c>
      <c r="C321" s="16" t="s">
        <v>1684</v>
      </c>
      <c r="D321" s="34" t="s">
        <v>393</v>
      </c>
      <c r="E321" s="34" t="s">
        <v>394</v>
      </c>
      <c r="F321" s="36"/>
      <c r="G321" s="36"/>
      <c r="H321" s="36"/>
      <c r="I321" s="36"/>
      <c r="J321" s="36"/>
      <c r="K321" s="36"/>
      <c r="L321" s="36"/>
      <c r="M321" s="36"/>
      <c r="N321" s="36">
        <v>103.00153708734948</v>
      </c>
      <c r="O321" s="36"/>
      <c r="P321" s="36"/>
      <c r="Q321" s="36"/>
      <c r="R321" s="36"/>
      <c r="S321" s="36"/>
      <c r="T321" s="36"/>
      <c r="U321" s="36"/>
      <c r="V321" s="36"/>
      <c r="W321" s="36">
        <v>100</v>
      </c>
      <c r="X321" s="36"/>
      <c r="Y321" s="93">
        <f>SUM(O321:P321)</f>
        <v>0</v>
      </c>
      <c r="Z321" s="93" t="str">
        <f>IF(OR(AND(Y321&gt;0,Y321&lt;=30),AND(O321&gt;0,O321&lt;=5),AND(P321&gt;0,P321&lt;=5)),"Yes","No")</f>
        <v>No</v>
      </c>
    </row>
    <row r="322" spans="1:26" x14ac:dyDescent="0.25">
      <c r="A322" s="20">
        <v>43292</v>
      </c>
      <c r="B322" s="77">
        <v>43395</v>
      </c>
      <c r="C322" s="16" t="s">
        <v>1635</v>
      </c>
      <c r="D322" s="34" t="s">
        <v>428</v>
      </c>
      <c r="E322" s="34" t="s">
        <v>319</v>
      </c>
      <c r="F322" s="36"/>
      <c r="G322" s="36"/>
      <c r="H322" s="36"/>
      <c r="I322" s="36"/>
      <c r="J322" s="36"/>
      <c r="K322" s="36"/>
      <c r="L322" s="36"/>
      <c r="M322" s="36">
        <v>9.7724073172979971</v>
      </c>
      <c r="N322" s="36"/>
      <c r="O322" s="36"/>
      <c r="P322" s="36"/>
      <c r="Q322" s="36"/>
      <c r="R322" s="36"/>
      <c r="S322" s="36"/>
      <c r="T322" s="36"/>
      <c r="U322" s="36"/>
      <c r="V322" s="36">
        <v>10</v>
      </c>
      <c r="W322" s="36"/>
      <c r="X322" s="36"/>
      <c r="Y322" s="93">
        <f>SUM(O322:P322)</f>
        <v>0</v>
      </c>
      <c r="Z322" s="93" t="str">
        <f>IF(OR(AND(Y322&gt;0,Y322&lt;=30),AND(O322&gt;0,O322&lt;=5),AND(P322&gt;0,P322&lt;=5)),"Yes","No")</f>
        <v>No</v>
      </c>
    </row>
    <row r="323" spans="1:26" x14ac:dyDescent="0.25">
      <c r="A323" s="20">
        <v>43292</v>
      </c>
      <c r="B323" s="77">
        <v>43395</v>
      </c>
      <c r="C323" s="16" t="s">
        <v>1646</v>
      </c>
      <c r="D323" s="34" t="s">
        <v>424</v>
      </c>
      <c r="E323" s="34" t="s">
        <v>425</v>
      </c>
      <c r="F323" s="36"/>
      <c r="G323" s="36"/>
      <c r="H323" s="36"/>
      <c r="I323" s="36"/>
      <c r="J323" s="36"/>
      <c r="K323" s="36"/>
      <c r="L323" s="36"/>
      <c r="M323" s="36">
        <v>24.504720806531875</v>
      </c>
      <c r="N323" s="36"/>
      <c r="O323" s="36"/>
      <c r="P323" s="36"/>
      <c r="Q323" s="36"/>
      <c r="R323" s="36"/>
      <c r="S323" s="36"/>
      <c r="T323" s="36"/>
      <c r="U323" s="36"/>
      <c r="V323" s="36">
        <v>30</v>
      </c>
      <c r="W323" s="36"/>
      <c r="X323" s="36"/>
      <c r="Y323" s="93">
        <f>SUM(O323:P323)</f>
        <v>0</v>
      </c>
      <c r="Z323" s="93" t="str">
        <f>IF(OR(AND(Y323&gt;0,Y323&lt;=30),AND(O323&gt;0,O323&lt;=5),AND(P323&gt;0,P323&lt;=5)),"Yes","No")</f>
        <v>No</v>
      </c>
    </row>
    <row r="324" spans="1:26" x14ac:dyDescent="0.25">
      <c r="A324" s="20">
        <v>43292</v>
      </c>
      <c r="B324" s="77">
        <v>43449</v>
      </c>
      <c r="C324" s="16" t="s">
        <v>1610</v>
      </c>
      <c r="D324" s="34" t="s">
        <v>430</v>
      </c>
      <c r="E324" s="34" t="s">
        <v>86</v>
      </c>
      <c r="F324" s="36"/>
      <c r="G324" s="36"/>
      <c r="H324" s="36"/>
      <c r="I324" s="36"/>
      <c r="J324" s="36"/>
      <c r="K324" s="36"/>
      <c r="L324" s="36"/>
      <c r="M324" s="36">
        <v>247.05810379820781</v>
      </c>
      <c r="N324" s="36"/>
      <c r="O324" s="36"/>
      <c r="P324" s="36"/>
      <c r="Q324" s="36"/>
      <c r="R324" s="36"/>
      <c r="S324" s="36"/>
      <c r="T324" s="36"/>
      <c r="U324" s="36"/>
      <c r="V324" s="36">
        <v>400</v>
      </c>
      <c r="W324" s="36"/>
      <c r="X324" s="36"/>
      <c r="Y324" s="79">
        <f>SUM(O324:P324)</f>
        <v>0</v>
      </c>
      <c r="Z324" s="79" t="str">
        <f>IF(OR(AND(Y324&gt;0,Y324&lt;=30),AND(O324&gt;0,O324&lt;=5),AND(P324&gt;0,P324&lt;=5)),"Yes","No")</f>
        <v>No</v>
      </c>
    </row>
    <row r="325" spans="1:26" x14ac:dyDescent="0.25">
      <c r="A325" s="20">
        <v>43300</v>
      </c>
      <c r="B325" s="77">
        <v>43406</v>
      </c>
      <c r="C325" s="16" t="s">
        <v>1648</v>
      </c>
      <c r="D325" s="34" t="s">
        <v>462</v>
      </c>
      <c r="E325" s="34" t="s">
        <v>51</v>
      </c>
      <c r="F325" s="36"/>
      <c r="G325" s="36"/>
      <c r="H325" s="36"/>
      <c r="I325" s="36"/>
      <c r="J325" s="36"/>
      <c r="K325" s="36"/>
      <c r="L325" s="36"/>
      <c r="M325" s="36"/>
      <c r="N325" s="36">
        <v>14.38181709271403</v>
      </c>
      <c r="O325" s="36"/>
      <c r="P325" s="36"/>
      <c r="Q325" s="36"/>
      <c r="R325" s="36"/>
      <c r="S325" s="36"/>
      <c r="T325" s="36"/>
      <c r="U325" s="36"/>
      <c r="V325" s="36"/>
      <c r="W325" s="36">
        <v>18</v>
      </c>
      <c r="X325" s="36"/>
      <c r="Y325" s="93">
        <f>SUM(O325:P325)</f>
        <v>0</v>
      </c>
      <c r="Z325" s="93" t="str">
        <f>IF(OR(AND(Y325&gt;0,Y325&lt;=30),AND(O325&gt;0,O325&lt;=5),AND(P325&gt;0,P325&lt;=5)),"Yes","No")</f>
        <v>No</v>
      </c>
    </row>
    <row r="326" spans="1:26" x14ac:dyDescent="0.25">
      <c r="A326" s="20">
        <v>43300</v>
      </c>
      <c r="B326" s="77">
        <v>43406</v>
      </c>
      <c r="C326" s="16" t="s">
        <v>1663</v>
      </c>
      <c r="D326" s="34" t="s">
        <v>462</v>
      </c>
      <c r="E326" s="34" t="s">
        <v>51</v>
      </c>
      <c r="F326" s="36"/>
      <c r="G326" s="36"/>
      <c r="H326" s="36"/>
      <c r="I326" s="36"/>
      <c r="J326" s="36"/>
      <c r="K326" s="36"/>
      <c r="L326" s="36"/>
      <c r="M326" s="36"/>
      <c r="N326" s="36">
        <v>18.853284880299299</v>
      </c>
      <c r="O326" s="36"/>
      <c r="P326" s="36"/>
      <c r="Q326" s="36"/>
      <c r="R326" s="36"/>
      <c r="S326" s="36"/>
      <c r="T326" s="36"/>
      <c r="U326" s="36"/>
      <c r="V326" s="36"/>
      <c r="W326" s="36">
        <v>20</v>
      </c>
      <c r="X326" s="36"/>
      <c r="Y326" s="79">
        <f>SUM(O326:P326)</f>
        <v>0</v>
      </c>
      <c r="Z326" s="79" t="str">
        <f>IF(OR(AND(Y326&gt;0,Y326&lt;=30),AND(O326&gt;0,O326&lt;=5),AND(P326&gt;0,P326&lt;=5)),"Yes","No")</f>
        <v>No</v>
      </c>
    </row>
    <row r="327" spans="1:26" x14ac:dyDescent="0.25">
      <c r="A327" s="20">
        <v>43300</v>
      </c>
      <c r="B327" s="77">
        <v>43406</v>
      </c>
      <c r="C327" s="16" t="s">
        <v>1702</v>
      </c>
      <c r="D327" s="34" t="s">
        <v>462</v>
      </c>
      <c r="E327" s="34" t="s">
        <v>51</v>
      </c>
      <c r="F327" s="36"/>
      <c r="G327" s="36"/>
      <c r="H327" s="36"/>
      <c r="I327" s="36"/>
      <c r="J327" s="36"/>
      <c r="K327" s="36"/>
      <c r="L327" s="36"/>
      <c r="M327" s="36"/>
      <c r="N327" s="36">
        <v>21.092931376649144</v>
      </c>
      <c r="O327" s="36"/>
      <c r="P327" s="36"/>
      <c r="Q327" s="36"/>
      <c r="R327" s="36"/>
      <c r="S327" s="36"/>
      <c r="T327" s="36"/>
      <c r="U327" s="36"/>
      <c r="V327" s="36"/>
      <c r="W327" s="36">
        <v>22</v>
      </c>
      <c r="X327" s="36"/>
      <c r="Y327" s="79">
        <f>SUM(O327:P327)</f>
        <v>0</v>
      </c>
      <c r="Z327" s="79" t="str">
        <f>IF(OR(AND(Y327&gt;0,Y327&lt;=30),AND(O327&gt;0,O327&lt;=5),AND(P327&gt;0,P327&lt;=5)),"Yes","No")</f>
        <v>No</v>
      </c>
    </row>
    <row r="328" spans="1:26" x14ac:dyDescent="0.25">
      <c r="A328" s="20">
        <v>43300</v>
      </c>
      <c r="B328" s="77">
        <v>43406</v>
      </c>
      <c r="C328" s="16" t="s">
        <v>1715</v>
      </c>
      <c r="D328" s="34" t="s">
        <v>462</v>
      </c>
      <c r="E328" s="34" t="s">
        <v>51</v>
      </c>
      <c r="F328" s="36"/>
      <c r="G328" s="36"/>
      <c r="H328" s="36"/>
      <c r="I328" s="36"/>
      <c r="J328" s="36"/>
      <c r="K328" s="36"/>
      <c r="L328" s="36"/>
      <c r="M328" s="36"/>
      <c r="N328" s="36">
        <v>172.57852944531118</v>
      </c>
      <c r="O328" s="36"/>
      <c r="P328" s="36"/>
      <c r="Q328" s="36"/>
      <c r="R328" s="36"/>
      <c r="S328" s="36"/>
      <c r="T328" s="36"/>
      <c r="U328" s="36"/>
      <c r="V328" s="36"/>
      <c r="W328" s="36">
        <v>180</v>
      </c>
      <c r="X328" s="36"/>
      <c r="Y328" s="79">
        <f>SUM(O328:P328)</f>
        <v>0</v>
      </c>
      <c r="Z328" s="79" t="str">
        <f>IF(OR(AND(Y328&gt;0,Y328&lt;=30),AND(O328&gt;0,O328&lt;=5),AND(P328&gt;0,P328&lt;=5)),"Yes","No")</f>
        <v>No</v>
      </c>
    </row>
    <row r="329" spans="1:26" x14ac:dyDescent="0.25">
      <c r="A329" s="20">
        <v>43314</v>
      </c>
      <c r="B329" s="77">
        <v>43396</v>
      </c>
      <c r="C329" s="16" t="s">
        <v>1753</v>
      </c>
      <c r="D329" s="34" t="s">
        <v>558</v>
      </c>
      <c r="E329" s="34" t="s">
        <v>559</v>
      </c>
      <c r="F329" s="36"/>
      <c r="G329" s="36"/>
      <c r="H329" s="36"/>
      <c r="I329" s="36"/>
      <c r="J329" s="36"/>
      <c r="K329" s="36"/>
      <c r="L329" s="36"/>
      <c r="M329" s="36">
        <v>26.696688146138101</v>
      </c>
      <c r="N329" s="36"/>
      <c r="O329" s="36"/>
      <c r="P329" s="36"/>
      <c r="Q329" s="36"/>
      <c r="R329" s="36"/>
      <c r="S329" s="36"/>
      <c r="T329" s="36"/>
      <c r="U329" s="36"/>
      <c r="V329" s="36">
        <v>20</v>
      </c>
      <c r="W329" s="36"/>
      <c r="X329" s="36"/>
      <c r="Y329" s="93">
        <f>SUM(O329:P329)</f>
        <v>0</v>
      </c>
      <c r="Z329" s="93" t="str">
        <f>IF(OR(AND(Y329&gt;0,Y329&lt;=30),AND(O329&gt;0,O329&lt;=5),AND(P329&gt;0,P329&lt;=5)),"Yes","No")</f>
        <v>No</v>
      </c>
    </row>
    <row r="330" spans="1:26" x14ac:dyDescent="0.25">
      <c r="A330" s="20">
        <v>43314</v>
      </c>
      <c r="B330" s="77">
        <v>43398</v>
      </c>
      <c r="C330" s="16" t="s">
        <v>1672</v>
      </c>
      <c r="D330" s="34" t="s">
        <v>562</v>
      </c>
      <c r="E330" s="34" t="s">
        <v>563</v>
      </c>
      <c r="F330" s="36"/>
      <c r="G330" s="36"/>
      <c r="H330" s="36"/>
      <c r="I330" s="36"/>
      <c r="J330" s="36"/>
      <c r="K330" s="36"/>
      <c r="L330" s="36"/>
      <c r="M330" s="36">
        <v>2.974851814075798</v>
      </c>
      <c r="N330" s="36"/>
      <c r="O330" s="36"/>
      <c r="P330" s="36"/>
      <c r="Q330" s="36"/>
      <c r="R330" s="36"/>
      <c r="S330" s="36"/>
      <c r="T330" s="36"/>
      <c r="U330" s="36"/>
      <c r="V330" s="36">
        <v>2</v>
      </c>
      <c r="W330" s="36"/>
      <c r="X330" s="36"/>
      <c r="Y330" s="79">
        <f>SUM(O330:P330)</f>
        <v>0</v>
      </c>
      <c r="Z330" s="79" t="str">
        <f>IF(OR(AND(Y330&gt;0,Y330&lt;=30),AND(O330&gt;0,O330&lt;=5),AND(P330&gt;0,P330&lt;=5)),"Yes","No")</f>
        <v>No</v>
      </c>
    </row>
    <row r="331" spans="1:26" x14ac:dyDescent="0.25">
      <c r="A331" s="20">
        <v>43314</v>
      </c>
      <c r="B331" s="77">
        <v>43398</v>
      </c>
      <c r="C331" s="16" t="s">
        <v>1732</v>
      </c>
      <c r="D331" s="34" t="s">
        <v>564</v>
      </c>
      <c r="E331" s="34" t="s">
        <v>565</v>
      </c>
      <c r="F331" s="36"/>
      <c r="G331" s="36"/>
      <c r="H331" s="36"/>
      <c r="I331" s="36"/>
      <c r="J331" s="36"/>
      <c r="K331" s="36"/>
      <c r="L331" s="36"/>
      <c r="M331" s="36">
        <v>3.3457301401959714</v>
      </c>
      <c r="N331" s="36"/>
      <c r="O331" s="36"/>
      <c r="P331" s="36"/>
      <c r="Q331" s="36"/>
      <c r="R331" s="36"/>
      <c r="S331" s="36"/>
      <c r="T331" s="36"/>
      <c r="U331" s="36"/>
      <c r="V331" s="36">
        <v>2</v>
      </c>
      <c r="W331" s="36"/>
      <c r="X331" s="36"/>
      <c r="Y331" s="93">
        <f>SUM(O331:P331)</f>
        <v>0</v>
      </c>
      <c r="Z331" s="93" t="str">
        <f>IF(OR(AND(Y331&gt;0,Y331&lt;=30),AND(O331&gt;0,O331&lt;=5),AND(P331&gt;0,P331&lt;=5)),"Yes","No")</f>
        <v>No</v>
      </c>
    </row>
    <row r="332" spans="1:26" x14ac:dyDescent="0.25">
      <c r="A332" s="20">
        <v>43315</v>
      </c>
      <c r="B332" s="77">
        <v>43397</v>
      </c>
      <c r="C332" s="16" t="s">
        <v>1698</v>
      </c>
      <c r="D332" s="34" t="s">
        <v>560</v>
      </c>
      <c r="E332" s="34" t="s">
        <v>561</v>
      </c>
      <c r="F332" s="36"/>
      <c r="G332" s="36"/>
      <c r="H332" s="36"/>
      <c r="I332" s="36"/>
      <c r="J332" s="36"/>
      <c r="K332" s="36"/>
      <c r="L332" s="36"/>
      <c r="M332" s="36">
        <v>3.0969614101634511</v>
      </c>
      <c r="N332" s="36"/>
      <c r="O332" s="36"/>
      <c r="P332" s="36"/>
      <c r="Q332" s="36"/>
      <c r="R332" s="36"/>
      <c r="S332" s="36"/>
      <c r="T332" s="36"/>
      <c r="U332" s="36"/>
      <c r="V332" s="36">
        <v>2</v>
      </c>
      <c r="W332" s="36"/>
      <c r="X332" s="36"/>
      <c r="Y332" s="93">
        <f>SUM(O332:P332)</f>
        <v>0</v>
      </c>
      <c r="Z332" s="93" t="str">
        <f>IF(OR(AND(Y332&gt;0,Y332&lt;=30),AND(O332&gt;0,O332&lt;=5),AND(P332&gt;0,P332&lt;=5)),"Yes","No")</f>
        <v>No</v>
      </c>
    </row>
    <row r="333" spans="1:26" x14ac:dyDescent="0.25">
      <c r="A333" s="20">
        <v>43315</v>
      </c>
      <c r="B333" s="77">
        <v>43398</v>
      </c>
      <c r="C333" s="16" t="s">
        <v>1672</v>
      </c>
      <c r="D333" s="34" t="s">
        <v>568</v>
      </c>
      <c r="E333" s="34" t="s">
        <v>569</v>
      </c>
      <c r="F333" s="36"/>
      <c r="G333" s="36"/>
      <c r="H333" s="36"/>
      <c r="I333" s="36"/>
      <c r="J333" s="36"/>
      <c r="K333" s="36"/>
      <c r="L333" s="36"/>
      <c r="M333" s="36">
        <v>5.949703628151596</v>
      </c>
      <c r="N333" s="36"/>
      <c r="O333" s="36"/>
      <c r="P333" s="36"/>
      <c r="Q333" s="36"/>
      <c r="R333" s="36"/>
      <c r="S333" s="36"/>
      <c r="T333" s="36"/>
      <c r="U333" s="36"/>
      <c r="V333" s="36">
        <v>4</v>
      </c>
      <c r="W333" s="36"/>
      <c r="X333" s="36"/>
      <c r="Y333" s="93">
        <f>SUM(O333:P333)</f>
        <v>0</v>
      </c>
      <c r="Z333" s="93" t="str">
        <f>IF(OR(AND(Y333&gt;0,Y333&lt;=30),AND(O333&gt;0,O333&lt;=5),AND(P333&gt;0,P333&lt;=5)),"Yes","No")</f>
        <v>No</v>
      </c>
    </row>
    <row r="334" spans="1:26" x14ac:dyDescent="0.25">
      <c r="A334" s="20">
        <v>43315</v>
      </c>
      <c r="B334" s="77">
        <v>43398</v>
      </c>
      <c r="C334" s="16" t="s">
        <v>1694</v>
      </c>
      <c r="D334" s="34" t="s">
        <v>566</v>
      </c>
      <c r="E334" s="34" t="s">
        <v>567</v>
      </c>
      <c r="F334" s="36"/>
      <c r="G334" s="36"/>
      <c r="H334" s="36"/>
      <c r="I334" s="36"/>
      <c r="J334" s="36"/>
      <c r="K334" s="36"/>
      <c r="L334" s="36"/>
      <c r="M334" s="36">
        <v>3.2292619710512653</v>
      </c>
      <c r="N334" s="36"/>
      <c r="O334" s="36"/>
      <c r="P334" s="36"/>
      <c r="Q334" s="36"/>
      <c r="R334" s="36"/>
      <c r="S334" s="36"/>
      <c r="T334" s="36"/>
      <c r="U334" s="36"/>
      <c r="V334" s="36">
        <v>2</v>
      </c>
      <c r="W334" s="36"/>
      <c r="X334" s="36"/>
      <c r="Y334" s="23">
        <f>SUM(O334:P334)</f>
        <v>0</v>
      </c>
      <c r="Z334" s="23" t="str">
        <f>IF(OR(AND(Y334&gt;0,Y334&lt;=30),AND(O334&gt;0,O334&lt;=5),AND(P334&gt;0,P334&lt;=5)),"Yes","No")</f>
        <v>No</v>
      </c>
    </row>
    <row r="335" spans="1:26" x14ac:dyDescent="0.25">
      <c r="A335" s="20">
        <v>43315</v>
      </c>
      <c r="B335" s="77">
        <v>43398</v>
      </c>
      <c r="C335" s="16" t="s">
        <v>1761</v>
      </c>
      <c r="D335" s="34" t="s">
        <v>568</v>
      </c>
      <c r="E335" s="34" t="s">
        <v>569</v>
      </c>
      <c r="F335" s="36"/>
      <c r="G335" s="36"/>
      <c r="H335" s="36"/>
      <c r="I335" s="36"/>
      <c r="J335" s="36"/>
      <c r="K335" s="36"/>
      <c r="L335" s="36"/>
      <c r="M335" s="36">
        <v>2.974851814075798</v>
      </c>
      <c r="N335" s="36"/>
      <c r="O335" s="36"/>
      <c r="P335" s="36"/>
      <c r="Q335" s="36"/>
      <c r="R335" s="36"/>
      <c r="S335" s="36"/>
      <c r="T335" s="36"/>
      <c r="U335" s="36"/>
      <c r="V335" s="36">
        <v>2</v>
      </c>
      <c r="W335" s="36"/>
      <c r="X335" s="36"/>
      <c r="Y335" s="23">
        <f>SUM(O335:P335)</f>
        <v>0</v>
      </c>
      <c r="Z335" s="23" t="str">
        <f>IF(OR(AND(Y335&gt;0,Y335&lt;=30),AND(O335&gt;0,O335&lt;=5),AND(P335&gt;0,P335&lt;=5)),"Yes","No")</f>
        <v>No</v>
      </c>
    </row>
    <row r="336" spans="1:26" x14ac:dyDescent="0.25">
      <c r="A336" s="20">
        <v>43318</v>
      </c>
      <c r="B336" s="77">
        <v>43396</v>
      </c>
      <c r="C336" s="16" t="s">
        <v>1731</v>
      </c>
      <c r="D336" s="34" t="s">
        <v>708</v>
      </c>
      <c r="E336" s="34" t="s">
        <v>709</v>
      </c>
      <c r="F336" s="36"/>
      <c r="G336" s="36"/>
      <c r="H336" s="36"/>
      <c r="I336" s="36"/>
      <c r="J336" s="36"/>
      <c r="K336" s="36"/>
      <c r="L336" s="36"/>
      <c r="M336" s="36">
        <v>6.4490609033595234</v>
      </c>
      <c r="N336" s="36"/>
      <c r="O336" s="36"/>
      <c r="P336" s="36"/>
      <c r="Q336" s="36"/>
      <c r="R336" s="36"/>
      <c r="S336" s="36"/>
      <c r="T336" s="36"/>
      <c r="U336" s="36"/>
      <c r="V336" s="36">
        <v>4</v>
      </c>
      <c r="W336" s="36"/>
      <c r="X336" s="36"/>
      <c r="Y336" s="23">
        <f>SUM(O336:P336)</f>
        <v>0</v>
      </c>
      <c r="Z336" s="23" t="str">
        <f>IF(OR(AND(Y336&gt;0,Y336&lt;=30),AND(O336&gt;0,O336&lt;=5),AND(P336&gt;0,P336&lt;=5)),"Yes","No")</f>
        <v>No</v>
      </c>
    </row>
    <row r="337" spans="1:26" x14ac:dyDescent="0.25">
      <c r="A337" s="20">
        <v>43318</v>
      </c>
      <c r="B337" s="77">
        <v>43398</v>
      </c>
      <c r="C337" s="16" t="s">
        <v>1624</v>
      </c>
      <c r="D337" s="34" t="s">
        <v>710</v>
      </c>
      <c r="E337" s="34" t="s">
        <v>711</v>
      </c>
      <c r="F337" s="36"/>
      <c r="G337" s="36"/>
      <c r="H337" s="36"/>
      <c r="I337" s="36"/>
      <c r="J337" s="36"/>
      <c r="K337" s="36"/>
      <c r="L337" s="36"/>
      <c r="M337" s="36">
        <v>3.908962926919199</v>
      </c>
      <c r="N337" s="36"/>
      <c r="O337" s="36"/>
      <c r="P337" s="36"/>
      <c r="Q337" s="36"/>
      <c r="R337" s="36"/>
      <c r="S337" s="36"/>
      <c r="T337" s="36"/>
      <c r="U337" s="36"/>
      <c r="V337" s="36">
        <v>4</v>
      </c>
      <c r="W337" s="36"/>
      <c r="X337" s="36"/>
      <c r="Y337" s="79">
        <f>SUM(O337:P337)</f>
        <v>0</v>
      </c>
      <c r="Z337" s="79" t="str">
        <f>IF(OR(AND(Y337&gt;0,Y337&lt;=30),AND(O337&gt;0,O337&lt;=5),AND(P337&gt;0,P337&lt;=5)),"Yes","No")</f>
        <v>No</v>
      </c>
    </row>
    <row r="338" spans="1:26" x14ac:dyDescent="0.25">
      <c r="A338" s="20">
        <v>43318</v>
      </c>
      <c r="B338" s="77">
        <v>43399</v>
      </c>
      <c r="C338" s="16" t="s">
        <v>1603</v>
      </c>
      <c r="D338" s="34" t="s">
        <v>712</v>
      </c>
      <c r="E338" s="34" t="s">
        <v>40</v>
      </c>
      <c r="F338" s="36"/>
      <c r="G338" s="36"/>
      <c r="H338" s="36"/>
      <c r="I338" s="36"/>
      <c r="J338" s="36"/>
      <c r="K338" s="36"/>
      <c r="L338" s="36"/>
      <c r="M338" s="36">
        <v>3.6716590322868599</v>
      </c>
      <c r="N338" s="36"/>
      <c r="O338" s="36"/>
      <c r="P338" s="36"/>
      <c r="Q338" s="36"/>
      <c r="R338" s="36"/>
      <c r="S338" s="36"/>
      <c r="T338" s="36"/>
      <c r="U338" s="36"/>
      <c r="V338" s="36">
        <v>4</v>
      </c>
      <c r="W338" s="36"/>
      <c r="X338" s="36"/>
      <c r="Y338" s="93">
        <f>SUM(O338:P338)</f>
        <v>0</v>
      </c>
      <c r="Z338" s="93" t="str">
        <f>IF(OR(AND(Y338&gt;0,Y338&lt;=30),AND(O338&gt;0,O338&lt;=5),AND(P338&gt;0,P338&lt;=5)),"Yes","No")</f>
        <v>No</v>
      </c>
    </row>
    <row r="339" spans="1:26" x14ac:dyDescent="0.25">
      <c r="A339" s="20">
        <v>43318</v>
      </c>
      <c r="B339" s="77">
        <v>43399</v>
      </c>
      <c r="C339" s="16" t="s">
        <v>1645</v>
      </c>
      <c r="D339" s="34" t="s">
        <v>712</v>
      </c>
      <c r="E339" s="34" t="s">
        <v>40</v>
      </c>
      <c r="F339" s="36"/>
      <c r="G339" s="36"/>
      <c r="H339" s="36"/>
      <c r="I339" s="36"/>
      <c r="J339" s="36"/>
      <c r="K339" s="36"/>
      <c r="L339" s="36"/>
      <c r="M339" s="36">
        <v>4.7020383661889316</v>
      </c>
      <c r="N339" s="36"/>
      <c r="O339" s="36"/>
      <c r="P339" s="36"/>
      <c r="Q339" s="36"/>
      <c r="R339" s="36"/>
      <c r="S339" s="36"/>
      <c r="T339" s="36"/>
      <c r="U339" s="36"/>
      <c r="V339" s="36">
        <v>4</v>
      </c>
      <c r="W339" s="36"/>
      <c r="X339" s="36"/>
      <c r="Y339" s="93">
        <f>SUM(O339:P339)</f>
        <v>0</v>
      </c>
      <c r="Z339" s="93" t="str">
        <f>IF(OR(AND(Y339&gt;0,Y339&lt;=30),AND(O339&gt;0,O339&lt;=5),AND(P339&gt;0,P339&lt;=5)),"Yes","No")</f>
        <v>No</v>
      </c>
    </row>
    <row r="340" spans="1:26" x14ac:dyDescent="0.25">
      <c r="A340" s="20">
        <v>43319</v>
      </c>
      <c r="B340" s="77">
        <v>43395</v>
      </c>
      <c r="C340" s="16" t="s">
        <v>1741</v>
      </c>
      <c r="D340" s="34" t="s">
        <v>717</v>
      </c>
      <c r="E340" s="34" t="s">
        <v>718</v>
      </c>
      <c r="F340" s="36"/>
      <c r="G340" s="36"/>
      <c r="H340" s="36"/>
      <c r="I340" s="36"/>
      <c r="J340" s="36"/>
      <c r="K340" s="36"/>
      <c r="L340" s="36"/>
      <c r="M340" s="36">
        <v>3.2245304516797617</v>
      </c>
      <c r="N340" s="36"/>
      <c r="O340" s="36"/>
      <c r="P340" s="36"/>
      <c r="Q340" s="36"/>
      <c r="R340" s="36"/>
      <c r="S340" s="36"/>
      <c r="T340" s="36"/>
      <c r="U340" s="36"/>
      <c r="V340" s="36">
        <v>2</v>
      </c>
      <c r="W340" s="36"/>
      <c r="X340" s="36"/>
      <c r="Y340" s="23">
        <f>SUM(O340:P340)</f>
        <v>0</v>
      </c>
      <c r="Z340" s="23" t="str">
        <f>IF(OR(AND(Y340&gt;0,Y340&lt;=30),AND(O340&gt;0,O340&lt;=5),AND(P340&gt;0,P340&lt;=5)),"Yes","No")</f>
        <v>No</v>
      </c>
    </row>
    <row r="341" spans="1:26" x14ac:dyDescent="0.25">
      <c r="A341" s="20">
        <v>43319</v>
      </c>
      <c r="B341" s="77">
        <v>43396</v>
      </c>
      <c r="C341" s="16" t="s">
        <v>1717</v>
      </c>
      <c r="D341" s="34" t="s">
        <v>719</v>
      </c>
      <c r="E341" s="34" t="s">
        <v>720</v>
      </c>
      <c r="F341" s="36"/>
      <c r="G341" s="36"/>
      <c r="H341" s="36"/>
      <c r="I341" s="36"/>
      <c r="J341" s="36"/>
      <c r="K341" s="36"/>
      <c r="L341" s="36"/>
      <c r="M341" s="36">
        <v>5.0802869436377938</v>
      </c>
      <c r="N341" s="36"/>
      <c r="O341" s="36"/>
      <c r="P341" s="36"/>
      <c r="Q341" s="36"/>
      <c r="R341" s="36"/>
      <c r="S341" s="36"/>
      <c r="T341" s="36"/>
      <c r="U341" s="36"/>
      <c r="V341" s="36">
        <v>3</v>
      </c>
      <c r="W341" s="36"/>
      <c r="X341" s="36"/>
      <c r="Y341" s="79">
        <f>SUM(O341:P341)</f>
        <v>0</v>
      </c>
      <c r="Z341" s="79" t="str">
        <f>IF(OR(AND(Y341&gt;0,Y341&lt;=30),AND(O341&gt;0,O341&lt;=5),AND(P341&gt;0,P341&lt;=5)),"Yes","No")</f>
        <v>No</v>
      </c>
    </row>
    <row r="342" spans="1:26" x14ac:dyDescent="0.25">
      <c r="A342" s="20">
        <v>43319</v>
      </c>
      <c r="B342" s="77">
        <v>43397</v>
      </c>
      <c r="C342" s="16" t="s">
        <v>1594</v>
      </c>
      <c r="D342" s="34" t="s">
        <v>723</v>
      </c>
      <c r="E342" s="34" t="s">
        <v>724</v>
      </c>
      <c r="F342" s="36"/>
      <c r="G342" s="36"/>
      <c r="H342" s="36"/>
      <c r="I342" s="36"/>
      <c r="J342" s="36"/>
      <c r="K342" s="36"/>
      <c r="L342" s="36"/>
      <c r="M342" s="36">
        <v>1.8161755126002608</v>
      </c>
      <c r="N342" s="36"/>
      <c r="O342" s="36"/>
      <c r="P342" s="36"/>
      <c r="Q342" s="36"/>
      <c r="R342" s="36"/>
      <c r="S342" s="36"/>
      <c r="T342" s="36"/>
      <c r="U342" s="36"/>
      <c r="V342" s="36">
        <v>2</v>
      </c>
      <c r="W342" s="36"/>
      <c r="X342" s="36"/>
      <c r="Y342" s="93">
        <f>SUM(O342:P342)</f>
        <v>0</v>
      </c>
      <c r="Z342" s="93" t="str">
        <f>IF(OR(AND(Y342&gt;0,Y342&lt;=30),AND(O342&gt;0,O342&lt;=5),AND(P342&gt;0,P342&lt;=5)),"Yes","No")</f>
        <v>No</v>
      </c>
    </row>
    <row r="343" spans="1:26" x14ac:dyDescent="0.25">
      <c r="A343" s="20">
        <v>43319</v>
      </c>
      <c r="B343" s="77">
        <v>43399</v>
      </c>
      <c r="C343" s="16" t="s">
        <v>1741</v>
      </c>
      <c r="D343" s="34" t="s">
        <v>727</v>
      </c>
      <c r="E343" s="34" t="s">
        <v>56</v>
      </c>
      <c r="F343" s="36"/>
      <c r="G343" s="36"/>
      <c r="H343" s="36"/>
      <c r="I343" s="36"/>
      <c r="J343" s="36"/>
      <c r="K343" s="36"/>
      <c r="L343" s="36"/>
      <c r="M343" s="36">
        <v>16.122652258398809</v>
      </c>
      <c r="N343" s="36"/>
      <c r="O343" s="36"/>
      <c r="P343" s="36"/>
      <c r="Q343" s="36"/>
      <c r="R343" s="36"/>
      <c r="S343" s="36"/>
      <c r="T343" s="36"/>
      <c r="U343" s="36"/>
      <c r="V343" s="36">
        <v>10</v>
      </c>
      <c r="W343" s="36"/>
      <c r="X343" s="36"/>
      <c r="Y343" s="79">
        <f>SUM(O343:P343)</f>
        <v>0</v>
      </c>
      <c r="Z343" s="79" t="str">
        <f>IF(OR(AND(Y343&gt;0,Y343&lt;=30),AND(O343&gt;0,O343&lt;=5),AND(P343&gt;0,P343&lt;=5)),"Yes","No")</f>
        <v>No</v>
      </c>
    </row>
    <row r="344" spans="1:26" x14ac:dyDescent="0.25">
      <c r="A344" s="20">
        <v>43320</v>
      </c>
      <c r="B344" s="77">
        <v>43395</v>
      </c>
      <c r="C344" s="16" t="s">
        <v>1672</v>
      </c>
      <c r="D344" s="34" t="s">
        <v>735</v>
      </c>
      <c r="E344" s="34" t="s">
        <v>736</v>
      </c>
      <c r="F344" s="36"/>
      <c r="G344" s="36"/>
      <c r="H344" s="36"/>
      <c r="I344" s="36"/>
      <c r="J344" s="36"/>
      <c r="K344" s="36"/>
      <c r="L344" s="36"/>
      <c r="M344" s="36">
        <v>24.713089640392329</v>
      </c>
      <c r="N344" s="36"/>
      <c r="O344" s="36"/>
      <c r="P344" s="36"/>
      <c r="Q344" s="36"/>
      <c r="R344" s="36"/>
      <c r="S344" s="36"/>
      <c r="T344" s="36"/>
      <c r="U344" s="36"/>
      <c r="V344" s="36">
        <v>20</v>
      </c>
      <c r="W344" s="36"/>
      <c r="X344" s="36"/>
      <c r="Y344" s="93">
        <f>SUM(O344:P344)</f>
        <v>0</v>
      </c>
      <c r="Z344" s="93" t="str">
        <f>IF(OR(AND(Y344&gt;0,Y344&lt;=30),AND(O344&gt;0,O344&lt;=5),AND(P344&gt;0,P344&lt;=5)),"Yes","No")</f>
        <v>No</v>
      </c>
    </row>
    <row r="345" spans="1:26" x14ac:dyDescent="0.25">
      <c r="A345" s="20">
        <v>43320</v>
      </c>
      <c r="B345" s="77">
        <v>43396</v>
      </c>
      <c r="C345" s="16" t="s">
        <v>1692</v>
      </c>
      <c r="D345" s="34" t="s">
        <v>721</v>
      </c>
      <c r="E345" s="34" t="s">
        <v>722</v>
      </c>
      <c r="F345" s="36"/>
      <c r="G345" s="36"/>
      <c r="H345" s="36"/>
      <c r="I345" s="36"/>
      <c r="J345" s="36"/>
      <c r="K345" s="36"/>
      <c r="L345" s="36"/>
      <c r="M345" s="36">
        <v>1.2920687514490834</v>
      </c>
      <c r="N345" s="36"/>
      <c r="O345" s="36"/>
      <c r="P345" s="36"/>
      <c r="Q345" s="36"/>
      <c r="R345" s="36"/>
      <c r="S345" s="36"/>
      <c r="T345" s="36"/>
      <c r="U345" s="36"/>
      <c r="V345" s="36">
        <v>1</v>
      </c>
      <c r="W345" s="36"/>
      <c r="X345" s="36"/>
      <c r="Y345" s="93">
        <f>SUM(O345:P345)</f>
        <v>0</v>
      </c>
      <c r="Z345" s="93" t="str">
        <f>IF(OR(AND(Y345&gt;0,Y345&lt;=30),AND(O345&gt;0,O345&lt;=5),AND(P345&gt;0,P345&lt;=5)),"Yes","No")</f>
        <v>No</v>
      </c>
    </row>
    <row r="346" spans="1:26" x14ac:dyDescent="0.25">
      <c r="A346" s="20">
        <v>43320</v>
      </c>
      <c r="B346" s="77">
        <v>43397</v>
      </c>
      <c r="C346" s="16" t="s">
        <v>1672</v>
      </c>
      <c r="D346" s="34" t="s">
        <v>725</v>
      </c>
      <c r="E346" s="34" t="s">
        <v>726</v>
      </c>
      <c r="F346" s="36"/>
      <c r="G346" s="36"/>
      <c r="H346" s="36"/>
      <c r="I346" s="36"/>
      <c r="J346" s="36"/>
      <c r="K346" s="36"/>
      <c r="L346" s="36"/>
      <c r="M346" s="36">
        <v>2.2156249364637453</v>
      </c>
      <c r="N346" s="36"/>
      <c r="O346" s="36"/>
      <c r="P346" s="36"/>
      <c r="Q346" s="36"/>
      <c r="R346" s="36"/>
      <c r="S346" s="36"/>
      <c r="T346" s="36"/>
      <c r="U346" s="36"/>
      <c r="V346" s="36">
        <v>2</v>
      </c>
      <c r="W346" s="36"/>
      <c r="X346" s="36"/>
      <c r="Y346" s="93">
        <f>SUM(O346:P346)</f>
        <v>0</v>
      </c>
      <c r="Z346" s="93" t="str">
        <f>IF(OR(AND(Y346&gt;0,Y346&lt;=30),AND(O346&gt;0,O346&lt;=5),AND(P346&gt;0,P346&lt;=5)),"Yes","No")</f>
        <v>No</v>
      </c>
    </row>
    <row r="347" spans="1:26" x14ac:dyDescent="0.25">
      <c r="A347" s="20">
        <v>43321</v>
      </c>
      <c r="B347" s="77">
        <v>43396</v>
      </c>
      <c r="C347" s="16" t="s">
        <v>1671</v>
      </c>
      <c r="D347" s="34" t="s">
        <v>744</v>
      </c>
      <c r="E347" s="34" t="s">
        <v>436</v>
      </c>
      <c r="F347" s="36"/>
      <c r="G347" s="36"/>
      <c r="H347" s="36"/>
      <c r="I347" s="36"/>
      <c r="J347" s="36"/>
      <c r="K347" s="36"/>
      <c r="L347" s="36"/>
      <c r="M347" s="36">
        <v>1.4546692344659504</v>
      </c>
      <c r="N347" s="36"/>
      <c r="O347" s="36"/>
      <c r="P347" s="36"/>
      <c r="Q347" s="36"/>
      <c r="R347" s="36"/>
      <c r="S347" s="36"/>
      <c r="T347" s="36"/>
      <c r="U347" s="36"/>
      <c r="V347" s="36">
        <v>1</v>
      </c>
      <c r="W347" s="36"/>
      <c r="X347" s="36"/>
      <c r="Y347" s="93">
        <f>SUM(O347:P347)</f>
        <v>0</v>
      </c>
      <c r="Z347" s="93" t="str">
        <f>IF(OR(AND(Y347&gt;0,Y347&lt;=30),AND(O347&gt;0,O347&lt;=5),AND(P347&gt;0,P347&lt;=5)),"Yes","No")</f>
        <v>No</v>
      </c>
    </row>
    <row r="348" spans="1:26" x14ac:dyDescent="0.25">
      <c r="A348" s="20">
        <v>43321</v>
      </c>
      <c r="B348" s="77">
        <v>43398</v>
      </c>
      <c r="C348" s="16" t="s">
        <v>1731</v>
      </c>
      <c r="D348" s="34" t="s">
        <v>745</v>
      </c>
      <c r="E348" s="34" t="s">
        <v>64</v>
      </c>
      <c r="F348" s="36"/>
      <c r="G348" s="36"/>
      <c r="H348" s="36"/>
      <c r="I348" s="36"/>
      <c r="J348" s="36"/>
      <c r="K348" s="36"/>
      <c r="L348" s="36"/>
      <c r="M348" s="36">
        <v>8.0613261291994043</v>
      </c>
      <c r="N348" s="36"/>
      <c r="O348" s="36"/>
      <c r="P348" s="36"/>
      <c r="Q348" s="36"/>
      <c r="R348" s="36"/>
      <c r="S348" s="36"/>
      <c r="T348" s="36"/>
      <c r="U348" s="36"/>
      <c r="V348" s="36">
        <v>5</v>
      </c>
      <c r="W348" s="36"/>
      <c r="X348" s="36"/>
      <c r="Y348" s="93">
        <f>SUM(O348:P348)</f>
        <v>0</v>
      </c>
      <c r="Z348" s="93" t="str">
        <f>IF(OR(AND(Y348&gt;0,Y348&lt;=30),AND(O348&gt;0,O348&lt;=5),AND(P348&gt;0,P348&lt;=5)),"Yes","No")</f>
        <v>No</v>
      </c>
    </row>
    <row r="349" spans="1:26" x14ac:dyDescent="0.25">
      <c r="A349" s="20">
        <v>43322</v>
      </c>
      <c r="B349" s="77">
        <v>43396</v>
      </c>
      <c r="C349" s="16" t="s">
        <v>1757</v>
      </c>
      <c r="D349" s="34" t="s">
        <v>752</v>
      </c>
      <c r="E349" s="34" t="s">
        <v>753</v>
      </c>
      <c r="F349" s="36"/>
      <c r="G349" s="36"/>
      <c r="H349" s="36"/>
      <c r="I349" s="36"/>
      <c r="J349" s="36"/>
      <c r="K349" s="36"/>
      <c r="L349" s="36"/>
      <c r="M349" s="36">
        <v>7.4339448586894443</v>
      </c>
      <c r="N349" s="36"/>
      <c r="O349" s="36"/>
      <c r="P349" s="36"/>
      <c r="Q349" s="36"/>
      <c r="R349" s="36"/>
      <c r="S349" s="36"/>
      <c r="T349" s="36"/>
      <c r="U349" s="36"/>
      <c r="V349" s="36">
        <v>5</v>
      </c>
      <c r="W349" s="36"/>
      <c r="X349" s="36"/>
      <c r="Y349" s="93">
        <f>SUM(O349:P349)</f>
        <v>0</v>
      </c>
      <c r="Z349" s="93" t="str">
        <f>IF(OR(AND(Y349&gt;0,Y349&lt;=30),AND(O349&gt;0,O349&lt;=5),AND(P349&gt;0,P349&lt;=5)),"Yes","No")</f>
        <v>No</v>
      </c>
    </row>
    <row r="350" spans="1:26" x14ac:dyDescent="0.25">
      <c r="A350" s="20">
        <v>43322</v>
      </c>
      <c r="B350" s="77">
        <v>43397</v>
      </c>
      <c r="C350" s="16" t="s">
        <v>1652</v>
      </c>
      <c r="D350" s="34" t="s">
        <v>754</v>
      </c>
      <c r="E350" s="34" t="s">
        <v>25</v>
      </c>
      <c r="F350" s="36"/>
      <c r="G350" s="36"/>
      <c r="H350" s="36"/>
      <c r="I350" s="36"/>
      <c r="J350" s="36"/>
      <c r="K350" s="36"/>
      <c r="L350" s="36"/>
      <c r="M350" s="36">
        <v>4.7988525317904687</v>
      </c>
      <c r="N350" s="36"/>
      <c r="O350" s="36"/>
      <c r="P350" s="36"/>
      <c r="Q350" s="36"/>
      <c r="R350" s="36"/>
      <c r="S350" s="36"/>
      <c r="T350" s="36"/>
      <c r="U350" s="36"/>
      <c r="V350" s="36">
        <v>4</v>
      </c>
      <c r="W350" s="36"/>
      <c r="X350" s="36"/>
      <c r="Y350" s="23">
        <f>SUM(O350:P350)</f>
        <v>0</v>
      </c>
      <c r="Z350" s="23" t="str">
        <f>IF(OR(AND(Y350&gt;0,Y350&lt;=30),AND(O350&gt;0,O350&lt;=5),AND(P350&gt;0,P350&lt;=5)),"Yes","No")</f>
        <v>No</v>
      </c>
    </row>
    <row r="351" spans="1:26" x14ac:dyDescent="0.25">
      <c r="A351" s="20">
        <v>43325</v>
      </c>
      <c r="B351" s="77">
        <v>43395</v>
      </c>
      <c r="C351" s="16" t="s">
        <v>1672</v>
      </c>
      <c r="D351" s="34" t="s">
        <v>769</v>
      </c>
      <c r="E351" s="34" t="s">
        <v>770</v>
      </c>
      <c r="F351" s="36"/>
      <c r="G351" s="36"/>
      <c r="H351" s="36"/>
      <c r="I351" s="36"/>
      <c r="J351" s="36"/>
      <c r="K351" s="36"/>
      <c r="L351" s="36"/>
      <c r="M351" s="36">
        <v>14.87425907037899</v>
      </c>
      <c r="N351" s="36"/>
      <c r="O351" s="36"/>
      <c r="P351" s="36"/>
      <c r="Q351" s="36"/>
      <c r="R351" s="36"/>
      <c r="S351" s="36"/>
      <c r="T351" s="36"/>
      <c r="U351" s="36"/>
      <c r="V351" s="36">
        <v>10</v>
      </c>
      <c r="W351" s="36"/>
      <c r="X351" s="36"/>
      <c r="Y351" s="23">
        <f>SUM(O351:P351)</f>
        <v>0</v>
      </c>
      <c r="Z351" s="23" t="str">
        <f>IF(OR(AND(Y351&gt;0,Y351&lt;=30),AND(O351&gt;0,O351&lt;=5),AND(P351&gt;0,P351&lt;=5)),"Yes","No")</f>
        <v>No</v>
      </c>
    </row>
    <row r="352" spans="1:26" x14ac:dyDescent="0.25">
      <c r="A352" s="20">
        <v>43325</v>
      </c>
      <c r="B352" s="77">
        <v>43448</v>
      </c>
      <c r="C352" s="16" t="s">
        <v>1685</v>
      </c>
      <c r="D352" s="34" t="s">
        <v>773</v>
      </c>
      <c r="E352" s="34" t="s">
        <v>27</v>
      </c>
      <c r="F352" s="36"/>
      <c r="G352" s="36"/>
      <c r="H352" s="36"/>
      <c r="I352" s="36"/>
      <c r="J352" s="36"/>
      <c r="K352" s="36"/>
      <c r="L352" s="36"/>
      <c r="M352" s="36">
        <v>14.103931320395329</v>
      </c>
      <c r="N352" s="36"/>
      <c r="O352" s="36"/>
      <c r="P352" s="36"/>
      <c r="Q352" s="36"/>
      <c r="R352" s="36"/>
      <c r="S352" s="36"/>
      <c r="T352" s="36"/>
      <c r="U352" s="36"/>
      <c r="V352" s="36">
        <v>12</v>
      </c>
      <c r="W352" s="36"/>
      <c r="X352" s="36"/>
      <c r="Y352" s="23">
        <f>SUM(O352:P352)</f>
        <v>0</v>
      </c>
      <c r="Z352" s="23" t="str">
        <f>IF(OR(AND(Y352&gt;0,Y352&lt;=30),AND(O352&gt;0,O352&lt;=5),AND(P352&gt;0,P352&lt;=5)),"Yes","No")</f>
        <v>No</v>
      </c>
    </row>
    <row r="353" spans="1:26" x14ac:dyDescent="0.25">
      <c r="A353" s="20">
        <v>43327</v>
      </c>
      <c r="B353" s="77">
        <v>43395</v>
      </c>
      <c r="C353" s="16" t="s">
        <v>1647</v>
      </c>
      <c r="D353" s="34" t="s">
        <v>775</v>
      </c>
      <c r="E353" s="34" t="s">
        <v>776</v>
      </c>
      <c r="F353" s="36"/>
      <c r="G353" s="36"/>
      <c r="H353" s="36"/>
      <c r="I353" s="36"/>
      <c r="J353" s="36"/>
      <c r="K353" s="36"/>
      <c r="L353" s="36"/>
      <c r="M353" s="36">
        <v>6.2601640915279528</v>
      </c>
      <c r="N353" s="36"/>
      <c r="O353" s="36"/>
      <c r="P353" s="36"/>
      <c r="Q353" s="36"/>
      <c r="R353" s="36"/>
      <c r="S353" s="36"/>
      <c r="T353" s="36"/>
      <c r="U353" s="36"/>
      <c r="V353" s="36">
        <v>5</v>
      </c>
      <c r="W353" s="36"/>
      <c r="X353" s="36"/>
      <c r="Y353" s="79">
        <f>SUM(O353:P353)</f>
        <v>0</v>
      </c>
      <c r="Z353" s="79" t="str">
        <f>IF(OR(AND(Y353&gt;0,Y353&lt;=30),AND(O353&gt;0,O353&lt;=5),AND(P353&gt;0,P353&lt;=5)),"Yes","No")</f>
        <v>No</v>
      </c>
    </row>
    <row r="354" spans="1:26" x14ac:dyDescent="0.25">
      <c r="A354" s="20">
        <v>43327</v>
      </c>
      <c r="B354" s="77">
        <v>43395</v>
      </c>
      <c r="C354" s="16" t="s">
        <v>1694</v>
      </c>
      <c r="D354" s="34" t="s">
        <v>775</v>
      </c>
      <c r="E354" s="34" t="s">
        <v>776</v>
      </c>
      <c r="F354" s="36"/>
      <c r="G354" s="36"/>
      <c r="H354" s="36"/>
      <c r="I354" s="36"/>
      <c r="J354" s="36"/>
      <c r="K354" s="36"/>
      <c r="L354" s="36"/>
      <c r="M354" s="36">
        <v>6.4585239421025307</v>
      </c>
      <c r="N354" s="36"/>
      <c r="O354" s="36"/>
      <c r="P354" s="36"/>
      <c r="Q354" s="36"/>
      <c r="R354" s="36"/>
      <c r="S354" s="36"/>
      <c r="T354" s="36"/>
      <c r="U354" s="36"/>
      <c r="V354" s="36">
        <v>4</v>
      </c>
      <c r="W354" s="36"/>
      <c r="X354" s="36"/>
      <c r="Y354" s="93">
        <f>SUM(O354:P354)</f>
        <v>0</v>
      </c>
      <c r="Z354" s="93" t="str">
        <f>IF(OR(AND(Y354&gt;0,Y354&lt;=30),AND(O354&gt;0,O354&lt;=5),AND(P354&gt;0,P354&lt;=5)),"Yes","No")</f>
        <v>No</v>
      </c>
    </row>
    <row r="355" spans="1:26" x14ac:dyDescent="0.25">
      <c r="A355" s="20">
        <v>43327</v>
      </c>
      <c r="B355" s="77">
        <v>43399</v>
      </c>
      <c r="C355" s="16" t="s">
        <v>1757</v>
      </c>
      <c r="D355" s="34" t="s">
        <v>777</v>
      </c>
      <c r="E355" s="34" t="s">
        <v>95</v>
      </c>
      <c r="F355" s="36"/>
      <c r="G355" s="36"/>
      <c r="H355" s="36"/>
      <c r="I355" s="36"/>
      <c r="J355" s="36"/>
      <c r="K355" s="36"/>
      <c r="L355" s="36"/>
      <c r="M355" s="36">
        <v>14.784178220806131</v>
      </c>
      <c r="N355" s="36"/>
      <c r="O355" s="36"/>
      <c r="P355" s="36"/>
      <c r="Q355" s="36"/>
      <c r="R355" s="36"/>
      <c r="S355" s="36"/>
      <c r="T355" s="36"/>
      <c r="U355" s="36"/>
      <c r="V355" s="36">
        <v>12</v>
      </c>
      <c r="W355" s="36"/>
      <c r="X355" s="36"/>
      <c r="Y355" s="93">
        <f>SUM(O355:P355)</f>
        <v>0</v>
      </c>
      <c r="Z355" s="93" t="str">
        <f>IF(OR(AND(Y355&gt;0,Y355&lt;=30),AND(O355&gt;0,O355&lt;=5),AND(P355&gt;0,P355&lt;=5)),"Yes","No")</f>
        <v>No</v>
      </c>
    </row>
    <row r="356" spans="1:26" x14ac:dyDescent="0.25">
      <c r="A356" s="20">
        <v>43328</v>
      </c>
      <c r="B356" s="77">
        <v>43395</v>
      </c>
      <c r="C356" s="16" t="s">
        <v>1586</v>
      </c>
      <c r="D356" s="34" t="s">
        <v>789</v>
      </c>
      <c r="E356" s="34" t="s">
        <v>790</v>
      </c>
      <c r="F356" s="36"/>
      <c r="G356" s="36"/>
      <c r="H356" s="36"/>
      <c r="I356" s="36"/>
      <c r="J356" s="36"/>
      <c r="K356" s="36"/>
      <c r="L356" s="36"/>
      <c r="M356" s="36">
        <v>124.20238350197174</v>
      </c>
      <c r="N356" s="36"/>
      <c r="O356" s="36"/>
      <c r="P356" s="36"/>
      <c r="Q356" s="36"/>
      <c r="R356" s="36"/>
      <c r="S356" s="36"/>
      <c r="T356" s="36"/>
      <c r="U356" s="36"/>
      <c r="V356" s="36">
        <v>250</v>
      </c>
      <c r="W356" s="36"/>
      <c r="X356" s="36"/>
      <c r="Y356" s="79">
        <f>SUM(O356:P356)</f>
        <v>0</v>
      </c>
      <c r="Z356" s="79" t="str">
        <f>IF(OR(AND(Y356&gt;0,Y356&lt;=30),AND(O356&gt;0,O356&lt;=5),AND(P356&gt;0,P356&lt;=5)),"Yes","No")</f>
        <v>No</v>
      </c>
    </row>
    <row r="357" spans="1:26" x14ac:dyDescent="0.25">
      <c r="A357" s="20">
        <v>43328</v>
      </c>
      <c r="B357" s="77">
        <v>43395</v>
      </c>
      <c r="C357" s="16" t="s">
        <v>1597</v>
      </c>
      <c r="D357" s="34" t="s">
        <v>791</v>
      </c>
      <c r="E357" s="34" t="s">
        <v>792</v>
      </c>
      <c r="F357" s="36"/>
      <c r="G357" s="36"/>
      <c r="H357" s="36"/>
      <c r="I357" s="36"/>
      <c r="J357" s="36"/>
      <c r="K357" s="36"/>
      <c r="L357" s="36"/>
      <c r="M357" s="36">
        <v>2.7638442482581627</v>
      </c>
      <c r="N357" s="36"/>
      <c r="O357" s="36"/>
      <c r="P357" s="36"/>
      <c r="Q357" s="36"/>
      <c r="R357" s="36"/>
      <c r="S357" s="36"/>
      <c r="T357" s="36"/>
      <c r="U357" s="36"/>
      <c r="V357" s="36">
        <v>3</v>
      </c>
      <c r="W357" s="36"/>
      <c r="X357" s="36"/>
      <c r="Y357" s="93">
        <f>SUM(O357:P357)</f>
        <v>0</v>
      </c>
      <c r="Z357" s="93" t="str">
        <f>IF(OR(AND(Y357&gt;0,Y357&lt;=30),AND(O357&gt;0,O357&lt;=5),AND(P357&gt;0,P357&lt;=5)),"Yes","No")</f>
        <v>No</v>
      </c>
    </row>
    <row r="358" spans="1:26" x14ac:dyDescent="0.25">
      <c r="A358" s="20">
        <v>43329</v>
      </c>
      <c r="B358" s="77">
        <v>43395</v>
      </c>
      <c r="C358" s="16" t="s">
        <v>1731</v>
      </c>
      <c r="D358" s="34" t="s">
        <v>812</v>
      </c>
      <c r="E358" s="34" t="s">
        <v>813</v>
      </c>
      <c r="F358" s="36"/>
      <c r="G358" s="36"/>
      <c r="H358" s="36"/>
      <c r="I358" s="36"/>
      <c r="J358" s="36"/>
      <c r="K358" s="36"/>
      <c r="L358" s="36"/>
      <c r="M358" s="36">
        <v>3.2245304516797617</v>
      </c>
      <c r="N358" s="36"/>
      <c r="O358" s="36"/>
      <c r="P358" s="36"/>
      <c r="Q358" s="36"/>
      <c r="R358" s="36"/>
      <c r="S358" s="36"/>
      <c r="T358" s="36"/>
      <c r="U358" s="36"/>
      <c r="V358" s="36">
        <v>2</v>
      </c>
      <c r="W358" s="36"/>
      <c r="X358" s="36"/>
      <c r="Y358" s="79">
        <f>SUM(O358:P358)</f>
        <v>0</v>
      </c>
      <c r="Z358" s="79" t="str">
        <f>IF(OR(AND(Y358&gt;0,Y358&lt;=30),AND(O358&gt;0,O358&lt;=5),AND(P358&gt;0,P358&lt;=5)),"Yes","No")</f>
        <v>No</v>
      </c>
    </row>
    <row r="359" spans="1:26" x14ac:dyDescent="0.25">
      <c r="A359" s="20">
        <v>43332</v>
      </c>
      <c r="B359" s="77">
        <v>43430</v>
      </c>
      <c r="C359" s="16" t="s">
        <v>1739</v>
      </c>
      <c r="D359" s="34" t="s">
        <v>814</v>
      </c>
      <c r="E359" s="34" t="s">
        <v>38</v>
      </c>
      <c r="F359" s="36"/>
      <c r="G359" s="36"/>
      <c r="H359" s="36"/>
      <c r="I359" s="36"/>
      <c r="J359" s="36"/>
      <c r="K359" s="36"/>
      <c r="L359" s="36"/>
      <c r="M359" s="36">
        <v>23.083627161452174</v>
      </c>
      <c r="N359" s="36"/>
      <c r="O359" s="36"/>
      <c r="P359" s="36"/>
      <c r="Q359" s="36"/>
      <c r="R359" s="36"/>
      <c r="S359" s="36"/>
      <c r="T359" s="36"/>
      <c r="U359" s="36"/>
      <c r="V359" s="36">
        <v>18</v>
      </c>
      <c r="W359" s="36"/>
      <c r="X359" s="36"/>
      <c r="Y359" s="93">
        <f>SUM(O359:P359)</f>
        <v>0</v>
      </c>
      <c r="Z359" s="93" t="str">
        <f>IF(OR(AND(Y359&gt;0,Y359&lt;=30),AND(O359&gt;0,O359&lt;=5),AND(P359&gt;0,P359&lt;=5)),"Yes","No")</f>
        <v>No</v>
      </c>
    </row>
    <row r="360" spans="1:26" x14ac:dyDescent="0.25">
      <c r="A360" s="20">
        <v>43348</v>
      </c>
      <c r="B360" s="77">
        <v>43395</v>
      </c>
      <c r="C360" s="16" t="s">
        <v>1761</v>
      </c>
      <c r="D360" s="34" t="s">
        <v>1244</v>
      </c>
      <c r="E360" s="34" t="s">
        <v>557</v>
      </c>
      <c r="F360" s="36"/>
      <c r="G360" s="36"/>
      <c r="H360" s="36"/>
      <c r="I360" s="36"/>
      <c r="J360" s="36"/>
      <c r="K360" s="36"/>
      <c r="L360" s="36"/>
      <c r="M360" s="36">
        <v>14.827853784235398</v>
      </c>
      <c r="N360" s="36"/>
      <c r="O360" s="36"/>
      <c r="P360" s="36"/>
      <c r="Q360" s="36"/>
      <c r="R360" s="36"/>
      <c r="S360" s="36"/>
      <c r="T360" s="36"/>
      <c r="U360" s="36"/>
      <c r="V360" s="36">
        <v>12</v>
      </c>
      <c r="W360" s="36"/>
      <c r="X360" s="36"/>
      <c r="Y360" s="23">
        <f>SUM(O360:P360)</f>
        <v>0</v>
      </c>
      <c r="Z360" s="23" t="str">
        <f>IF(OR(AND(Y360&gt;0,Y360&lt;=30),AND(O360&gt;0,O360&lt;=5),AND(P360&gt;0,P360&lt;=5)),"Yes","No")</f>
        <v>No</v>
      </c>
    </row>
    <row r="361" spans="1:26" x14ac:dyDescent="0.25">
      <c r="A361" s="20">
        <v>43348</v>
      </c>
      <c r="B361" s="77">
        <v>43396</v>
      </c>
      <c r="C361" s="16" t="s">
        <v>1738</v>
      </c>
      <c r="D361" s="34" t="s">
        <v>1245</v>
      </c>
      <c r="E361" s="34" t="s">
        <v>415</v>
      </c>
      <c r="F361" s="36"/>
      <c r="G361" s="36"/>
      <c r="H361" s="36"/>
      <c r="I361" s="36"/>
      <c r="J361" s="36"/>
      <c r="K361" s="36"/>
      <c r="L361" s="36"/>
      <c r="M361" s="36">
        <v>62.073894523842576</v>
      </c>
      <c r="N361" s="36"/>
      <c r="O361" s="36"/>
      <c r="P361" s="36"/>
      <c r="Q361" s="36"/>
      <c r="R361" s="36"/>
      <c r="S361" s="36"/>
      <c r="T361" s="36"/>
      <c r="U361" s="36"/>
      <c r="V361" s="36">
        <v>50</v>
      </c>
      <c r="W361" s="36"/>
      <c r="X361" s="36"/>
      <c r="Y361" s="93">
        <f>SUM(O361:P361)</f>
        <v>0</v>
      </c>
      <c r="Z361" s="93" t="str">
        <f>IF(OR(AND(Y361&gt;0,Y361&lt;=30),AND(O361&gt;0,O361&lt;=5),AND(P361&gt;0,P361&lt;=5)),"Yes","No")</f>
        <v>No</v>
      </c>
    </row>
    <row r="362" spans="1:26" x14ac:dyDescent="0.25">
      <c r="A362" s="20">
        <v>43348</v>
      </c>
      <c r="B362" s="77">
        <v>43402</v>
      </c>
      <c r="C362" s="16" t="s">
        <v>1635</v>
      </c>
      <c r="D362" s="34" t="s">
        <v>1246</v>
      </c>
      <c r="E362" s="34" t="s">
        <v>1247</v>
      </c>
      <c r="F362" s="36"/>
      <c r="G362" s="36"/>
      <c r="H362" s="36"/>
      <c r="I362" s="36"/>
      <c r="J362" s="36"/>
      <c r="K362" s="36"/>
      <c r="L362" s="36"/>
      <c r="M362" s="36"/>
      <c r="N362" s="36">
        <v>1.9544814634595995</v>
      </c>
      <c r="O362" s="36"/>
      <c r="P362" s="36"/>
      <c r="Q362" s="36"/>
      <c r="R362" s="36"/>
      <c r="S362" s="36"/>
      <c r="T362" s="36"/>
      <c r="U362" s="36"/>
      <c r="V362" s="36"/>
      <c r="W362" s="36">
        <v>2</v>
      </c>
      <c r="X362" s="36"/>
      <c r="Y362" s="23">
        <f>SUM(O362:P362)</f>
        <v>0</v>
      </c>
      <c r="Z362" s="23" t="str">
        <f>IF(OR(AND(Y362&gt;0,Y362&lt;=30),AND(O362&gt;0,O362&lt;=5),AND(P362&gt;0,P362&lt;=5)),"Yes","No")</f>
        <v>No</v>
      </c>
    </row>
    <row r="363" spans="1:26" x14ac:dyDescent="0.25">
      <c r="A363" s="20">
        <v>43348</v>
      </c>
      <c r="B363" s="77">
        <v>43402</v>
      </c>
      <c r="C363" s="16" t="s">
        <v>1663</v>
      </c>
      <c r="D363" s="34" t="s">
        <v>1248</v>
      </c>
      <c r="E363" s="34" t="s">
        <v>67</v>
      </c>
      <c r="F363" s="36"/>
      <c r="G363" s="36"/>
      <c r="H363" s="36"/>
      <c r="I363" s="36"/>
      <c r="J363" s="36"/>
      <c r="K363" s="36"/>
      <c r="L363" s="36"/>
      <c r="M363" s="36"/>
      <c r="N363" s="36">
        <v>55.39062341159363</v>
      </c>
      <c r="O363" s="36"/>
      <c r="P363" s="36"/>
      <c r="Q363" s="36"/>
      <c r="R363" s="36"/>
      <c r="S363" s="36"/>
      <c r="T363" s="36"/>
      <c r="U363" s="36"/>
      <c r="V363" s="36"/>
      <c r="W363" s="36">
        <v>50</v>
      </c>
      <c r="X363" s="36"/>
      <c r="Y363" s="79">
        <f>SUM(O363:P363)</f>
        <v>0</v>
      </c>
      <c r="Z363" s="79" t="str">
        <f>IF(OR(AND(Y363&gt;0,Y363&lt;=30),AND(O363&gt;0,O363&lt;=5),AND(P363&gt;0,P363&lt;=5)),"Yes","No")</f>
        <v>No</v>
      </c>
    </row>
    <row r="364" spans="1:26" x14ac:dyDescent="0.25">
      <c r="A364" s="20">
        <v>43348</v>
      </c>
      <c r="B364" s="77">
        <v>43472</v>
      </c>
      <c r="C364" s="16" t="s">
        <v>1589</v>
      </c>
      <c r="D364" s="34" t="s">
        <v>1251</v>
      </c>
      <c r="E364" s="34" t="s">
        <v>30</v>
      </c>
      <c r="F364" s="36"/>
      <c r="G364" s="36"/>
      <c r="H364" s="36"/>
      <c r="I364" s="36"/>
      <c r="J364" s="36"/>
      <c r="K364" s="36"/>
      <c r="L364" s="36"/>
      <c r="M364" s="36"/>
      <c r="N364" s="36">
        <v>77.376265106585521</v>
      </c>
      <c r="O364" s="36"/>
      <c r="P364" s="36"/>
      <c r="Q364" s="36"/>
      <c r="R364" s="36"/>
      <c r="S364" s="36"/>
      <c r="T364" s="36"/>
      <c r="U364" s="36"/>
      <c r="V364" s="36"/>
      <c r="W364" s="36">
        <v>125</v>
      </c>
      <c r="X364" s="36"/>
      <c r="Y364" s="93">
        <f>SUM(O364:P364)</f>
        <v>0</v>
      </c>
      <c r="Z364" s="93" t="str">
        <f>IF(OR(AND(Y364&gt;0,Y364&lt;=30),AND(O364&gt;0,O364&lt;=5),AND(P364&gt;0,P364&lt;=5)),"Yes","No")</f>
        <v>No</v>
      </c>
    </row>
    <row r="365" spans="1:26" x14ac:dyDescent="0.25">
      <c r="A365" s="20">
        <v>43349</v>
      </c>
      <c r="B365" s="77">
        <v>43395</v>
      </c>
      <c r="C365" s="16" t="s">
        <v>1672</v>
      </c>
      <c r="D365" s="34" t="s">
        <v>1259</v>
      </c>
      <c r="E365" s="34" t="s">
        <v>1260</v>
      </c>
      <c r="F365" s="36"/>
      <c r="G365" s="36"/>
      <c r="H365" s="36"/>
      <c r="I365" s="36"/>
      <c r="J365" s="36"/>
      <c r="K365" s="36"/>
      <c r="L365" s="36"/>
      <c r="M365" s="36">
        <v>22.241780676353095</v>
      </c>
      <c r="N365" s="36"/>
      <c r="O365" s="36"/>
      <c r="P365" s="36"/>
      <c r="Q365" s="36"/>
      <c r="R365" s="36"/>
      <c r="S365" s="36"/>
      <c r="T365" s="36"/>
      <c r="U365" s="36"/>
      <c r="V365" s="36">
        <v>18</v>
      </c>
      <c r="W365" s="36"/>
      <c r="X365" s="36"/>
      <c r="Y365" s="93">
        <f>SUM(O365:P365)</f>
        <v>0</v>
      </c>
      <c r="Z365" s="93" t="str">
        <f>IF(OR(AND(Y365&gt;0,Y365&lt;=30),AND(O365&gt;0,O365&lt;=5),AND(P365&gt;0,P365&lt;=5)),"Yes","No")</f>
        <v>No</v>
      </c>
    </row>
    <row r="366" spans="1:26" x14ac:dyDescent="0.25">
      <c r="A366" s="20">
        <v>43349</v>
      </c>
      <c r="B366" s="77">
        <v>43395</v>
      </c>
      <c r="C366" s="16" t="s">
        <v>1730</v>
      </c>
      <c r="D366" s="34" t="s">
        <v>1257</v>
      </c>
      <c r="E366" s="34" t="s">
        <v>1258</v>
      </c>
      <c r="F366" s="36"/>
      <c r="G366" s="36"/>
      <c r="H366" s="36"/>
      <c r="I366" s="36"/>
      <c r="J366" s="36"/>
      <c r="K366" s="36"/>
      <c r="L366" s="36"/>
      <c r="M366" s="36">
        <v>16.071515452883709</v>
      </c>
      <c r="N366" s="36"/>
      <c r="O366" s="36"/>
      <c r="P366" s="36"/>
      <c r="Q366" s="36"/>
      <c r="R366" s="36"/>
      <c r="S366" s="36"/>
      <c r="T366" s="36"/>
      <c r="U366" s="36"/>
      <c r="V366" s="36">
        <v>12</v>
      </c>
      <c r="W366" s="36"/>
      <c r="X366" s="36"/>
      <c r="Y366" s="23">
        <f>SUM(O366:P366)</f>
        <v>0</v>
      </c>
      <c r="Z366" s="23" t="str">
        <f>IF(OR(AND(Y366&gt;0,Y366&lt;=30),AND(O366&gt;0,O366&lt;=5),AND(P366&gt;0,P366&lt;=5)),"Yes","No")</f>
        <v>No</v>
      </c>
    </row>
    <row r="367" spans="1:26" x14ac:dyDescent="0.25">
      <c r="A367" s="20">
        <v>43349</v>
      </c>
      <c r="B367" s="77">
        <v>43396</v>
      </c>
      <c r="C367" s="16" t="s">
        <v>1649</v>
      </c>
      <c r="D367" s="34" t="s">
        <v>1265</v>
      </c>
      <c r="E367" s="34" t="s">
        <v>1266</v>
      </c>
      <c r="F367" s="36"/>
      <c r="G367" s="36"/>
      <c r="H367" s="36"/>
      <c r="I367" s="36"/>
      <c r="J367" s="36"/>
      <c r="K367" s="36"/>
      <c r="L367" s="36"/>
      <c r="M367" s="36">
        <v>12.763273504631192</v>
      </c>
      <c r="N367" s="36"/>
      <c r="O367" s="36"/>
      <c r="P367" s="36"/>
      <c r="Q367" s="36"/>
      <c r="R367" s="36"/>
      <c r="S367" s="36"/>
      <c r="T367" s="36"/>
      <c r="U367" s="36"/>
      <c r="V367" s="36">
        <v>10</v>
      </c>
      <c r="W367" s="36"/>
      <c r="X367" s="36"/>
      <c r="Y367" s="93">
        <f>SUM(O367:P367)</f>
        <v>0</v>
      </c>
      <c r="Z367" s="93" t="str">
        <f>IF(OR(AND(Y367&gt;0,Y367&lt;=30),AND(O367&gt;0,O367&lt;=5),AND(P367&gt;0,P367&lt;=5)),"Yes","No")</f>
        <v>No</v>
      </c>
    </row>
    <row r="368" spans="1:26" x14ac:dyDescent="0.25">
      <c r="A368" s="20">
        <v>43349</v>
      </c>
      <c r="B368" s="77">
        <v>43396</v>
      </c>
      <c r="C368" s="16" t="s">
        <v>1730</v>
      </c>
      <c r="D368" s="34" t="s">
        <v>1263</v>
      </c>
      <c r="E368" s="34" t="s">
        <v>1264</v>
      </c>
      <c r="F368" s="36"/>
      <c r="G368" s="36"/>
      <c r="H368" s="36"/>
      <c r="I368" s="36"/>
      <c r="J368" s="36"/>
      <c r="K368" s="36"/>
      <c r="L368" s="36"/>
      <c r="M368" s="36">
        <v>3.2245304516797617</v>
      </c>
      <c r="N368" s="36"/>
      <c r="O368" s="36"/>
      <c r="P368" s="36"/>
      <c r="Q368" s="36"/>
      <c r="R368" s="36"/>
      <c r="S368" s="36"/>
      <c r="T368" s="36"/>
      <c r="U368" s="36"/>
      <c r="V368" s="36">
        <v>2</v>
      </c>
      <c r="W368" s="36"/>
      <c r="X368" s="36"/>
      <c r="Y368" s="23">
        <f>SUM(O368:P368)</f>
        <v>0</v>
      </c>
      <c r="Z368" s="23" t="str">
        <f>IF(OR(AND(Y368&gt;0,Y368&lt;=30),AND(O368&gt;0,O368&lt;=5),AND(P368&gt;0,P368&lt;=5)),"Yes","No")</f>
        <v>No</v>
      </c>
    </row>
    <row r="369" spans="1:26" x14ac:dyDescent="0.25">
      <c r="A369" s="20">
        <v>43349</v>
      </c>
      <c r="B369" s="77">
        <v>43396</v>
      </c>
      <c r="C369" s="16" t="s">
        <v>1734</v>
      </c>
      <c r="D369" s="34" t="s">
        <v>1261</v>
      </c>
      <c r="E369" s="34" t="s">
        <v>1262</v>
      </c>
      <c r="F369" s="36"/>
      <c r="G369" s="36"/>
      <c r="H369" s="36"/>
      <c r="I369" s="36"/>
      <c r="J369" s="36"/>
      <c r="K369" s="36"/>
      <c r="L369" s="36"/>
      <c r="M369" s="36">
        <v>8.6855227232093135</v>
      </c>
      <c r="N369" s="36"/>
      <c r="O369" s="36"/>
      <c r="P369" s="36"/>
      <c r="Q369" s="36"/>
      <c r="R369" s="36"/>
      <c r="S369" s="36"/>
      <c r="T369" s="36"/>
      <c r="U369" s="36"/>
      <c r="V369" s="36">
        <v>5</v>
      </c>
      <c r="W369" s="36"/>
      <c r="X369" s="36"/>
      <c r="Y369" s="79">
        <f>SUM(O369:P369)</f>
        <v>0</v>
      </c>
      <c r="Z369" s="79" t="str">
        <f>IF(OR(AND(Y369&gt;0,Y369&lt;=30),AND(O369&gt;0,O369&lt;=5),AND(P369&gt;0,P369&lt;=5)),"Yes","No")</f>
        <v>No</v>
      </c>
    </row>
    <row r="370" spans="1:26" x14ac:dyDescent="0.25">
      <c r="A370" s="20">
        <v>43349</v>
      </c>
      <c r="B370" s="77">
        <v>43402</v>
      </c>
      <c r="C370" s="16" t="s">
        <v>1661</v>
      </c>
      <c r="D370" s="34" t="s">
        <v>1267</v>
      </c>
      <c r="E370" s="34" t="s">
        <v>1268</v>
      </c>
      <c r="F370" s="36"/>
      <c r="G370" s="36"/>
      <c r="H370" s="36"/>
      <c r="I370" s="36"/>
      <c r="J370" s="36"/>
      <c r="K370" s="36"/>
      <c r="L370" s="36"/>
      <c r="M370" s="36"/>
      <c r="N370" s="36">
        <v>1.2203680348193737</v>
      </c>
      <c r="O370" s="36"/>
      <c r="P370" s="36"/>
      <c r="Q370" s="36"/>
      <c r="R370" s="36"/>
      <c r="S370" s="36"/>
      <c r="T370" s="36"/>
      <c r="U370" s="36"/>
      <c r="V370" s="36"/>
      <c r="W370" s="36">
        <v>1</v>
      </c>
      <c r="X370" s="36"/>
      <c r="Y370" s="93">
        <f>SUM(O370:P370)</f>
        <v>0</v>
      </c>
      <c r="Z370" s="93" t="str">
        <f>IF(OR(AND(Y370&gt;0,Y370&lt;=30),AND(O370&gt;0,O370&lt;=5),AND(P370&gt;0,P370&lt;=5)),"Yes","No")</f>
        <v>No</v>
      </c>
    </row>
    <row r="371" spans="1:26" x14ac:dyDescent="0.25">
      <c r="A371" s="20">
        <v>43349</v>
      </c>
      <c r="B371" s="77">
        <v>43402</v>
      </c>
      <c r="C371" s="16" t="s">
        <v>1703</v>
      </c>
      <c r="D371" s="34" t="s">
        <v>1269</v>
      </c>
      <c r="E371" s="34" t="s">
        <v>1270</v>
      </c>
      <c r="F371" s="36"/>
      <c r="G371" s="36"/>
      <c r="H371" s="36"/>
      <c r="I371" s="36"/>
      <c r="J371" s="36"/>
      <c r="K371" s="36"/>
      <c r="L371" s="36"/>
      <c r="M371" s="36"/>
      <c r="N371" s="36">
        <v>3.0969614101634511</v>
      </c>
      <c r="O371" s="36"/>
      <c r="P371" s="36"/>
      <c r="Q371" s="36"/>
      <c r="R371" s="36"/>
      <c r="S371" s="36"/>
      <c r="T371" s="36"/>
      <c r="U371" s="36"/>
      <c r="V371" s="36"/>
      <c r="W371" s="36">
        <v>2</v>
      </c>
      <c r="X371" s="36"/>
      <c r="Y371" s="93">
        <f>SUM(O371:P371)</f>
        <v>0</v>
      </c>
      <c r="Z371" s="93" t="str">
        <f>IF(OR(AND(Y371&gt;0,Y371&lt;=30),AND(O371&gt;0,O371&lt;=5),AND(P371&gt;0,P371&lt;=5)),"Yes","No")</f>
        <v>No</v>
      </c>
    </row>
    <row r="372" spans="1:26" x14ac:dyDescent="0.25">
      <c r="A372" s="20">
        <v>43349</v>
      </c>
      <c r="B372" s="77">
        <v>43402</v>
      </c>
      <c r="C372" s="16" t="s">
        <v>1716</v>
      </c>
      <c r="D372" s="34" t="s">
        <v>1267</v>
      </c>
      <c r="E372" s="34" t="s">
        <v>1268</v>
      </c>
      <c r="F372" s="36"/>
      <c r="G372" s="36"/>
      <c r="H372" s="36"/>
      <c r="I372" s="36"/>
      <c r="J372" s="36"/>
      <c r="K372" s="36"/>
      <c r="L372" s="36"/>
      <c r="M372" s="36"/>
      <c r="N372" s="36">
        <v>3.0969614101634511</v>
      </c>
      <c r="O372" s="36"/>
      <c r="P372" s="36"/>
      <c r="Q372" s="36"/>
      <c r="R372" s="36"/>
      <c r="S372" s="36"/>
      <c r="T372" s="36"/>
      <c r="U372" s="36"/>
      <c r="V372" s="36"/>
      <c r="W372" s="36">
        <v>2</v>
      </c>
      <c r="X372" s="36"/>
      <c r="Y372" s="93">
        <f>SUM(O372:P372)</f>
        <v>0</v>
      </c>
      <c r="Z372" s="93" t="str">
        <f>IF(OR(AND(Y372&gt;0,Y372&lt;=30),AND(O372&gt;0,O372&lt;=5),AND(P372&gt;0,P372&lt;=5)),"Yes","No")</f>
        <v>No</v>
      </c>
    </row>
    <row r="373" spans="1:26" x14ac:dyDescent="0.25">
      <c r="A373" s="20">
        <v>43349</v>
      </c>
      <c r="B373" s="77">
        <v>43403</v>
      </c>
      <c r="C373" s="16" t="s">
        <v>1631</v>
      </c>
      <c r="D373" s="34" t="s">
        <v>1271</v>
      </c>
      <c r="E373" s="34" t="s">
        <v>1272</v>
      </c>
      <c r="F373" s="36"/>
      <c r="G373" s="36"/>
      <c r="H373" s="36"/>
      <c r="I373" s="36"/>
      <c r="J373" s="36"/>
      <c r="K373" s="36"/>
      <c r="L373" s="36"/>
      <c r="M373" s="36"/>
      <c r="N373" s="36">
        <v>2.0793207822615813</v>
      </c>
      <c r="O373" s="36"/>
      <c r="P373" s="36"/>
      <c r="Q373" s="36"/>
      <c r="R373" s="36"/>
      <c r="S373" s="36"/>
      <c r="T373" s="36"/>
      <c r="U373" s="36"/>
      <c r="V373" s="36"/>
      <c r="W373" s="36">
        <v>2</v>
      </c>
      <c r="X373" s="36"/>
      <c r="Y373" s="93">
        <f>SUM(O373:P373)</f>
        <v>0</v>
      </c>
      <c r="Z373" s="93" t="str">
        <f>IF(OR(AND(Y373&gt;0,Y373&lt;=30),AND(O373&gt;0,O373&lt;=5),AND(P373&gt;0,P373&lt;=5)),"Yes","No")</f>
        <v>No</v>
      </c>
    </row>
    <row r="374" spans="1:26" x14ac:dyDescent="0.25">
      <c r="A374" s="20">
        <v>43349</v>
      </c>
      <c r="B374" s="77">
        <v>43465</v>
      </c>
      <c r="C374" s="16" t="s">
        <v>1610</v>
      </c>
      <c r="D374" s="34" t="s">
        <v>1275</v>
      </c>
      <c r="E374" s="34" t="s">
        <v>86</v>
      </c>
      <c r="F374" s="36"/>
      <c r="G374" s="36"/>
      <c r="H374" s="36"/>
      <c r="I374" s="36"/>
      <c r="J374" s="36"/>
      <c r="K374" s="36"/>
      <c r="L374" s="36"/>
      <c r="M374" s="36">
        <v>33.020545767667066</v>
      </c>
      <c r="N374" s="36"/>
      <c r="O374" s="36"/>
      <c r="P374" s="36"/>
      <c r="Q374" s="36"/>
      <c r="R374" s="36"/>
      <c r="S374" s="36"/>
      <c r="T374" s="36"/>
      <c r="U374" s="36"/>
      <c r="V374" s="36">
        <v>50</v>
      </c>
      <c r="W374" s="36"/>
      <c r="X374" s="36"/>
      <c r="Y374" s="23">
        <f>SUM(O374:P374)</f>
        <v>0</v>
      </c>
      <c r="Z374" s="23" t="str">
        <f>IF(OR(AND(Y374&gt;0,Y374&lt;=30),AND(O374&gt;0,O374&lt;=5),AND(P374&gt;0,P374&lt;=5)),"Yes","No")</f>
        <v>No</v>
      </c>
    </row>
    <row r="375" spans="1:26" x14ac:dyDescent="0.25">
      <c r="A375" s="20">
        <v>43350</v>
      </c>
      <c r="B375" s="77">
        <v>43403</v>
      </c>
      <c r="C375" s="16" t="s">
        <v>1583</v>
      </c>
      <c r="D375" s="34" t="s">
        <v>1308</v>
      </c>
      <c r="E375" s="34" t="s">
        <v>26</v>
      </c>
      <c r="F375" s="36"/>
      <c r="G375" s="36"/>
      <c r="H375" s="36"/>
      <c r="I375" s="36"/>
      <c r="J375" s="36"/>
      <c r="K375" s="36"/>
      <c r="L375" s="36"/>
      <c r="M375" s="36"/>
      <c r="N375" s="36">
        <v>5.0319708515941697</v>
      </c>
      <c r="O375" s="36"/>
      <c r="P375" s="36"/>
      <c r="Q375" s="36"/>
      <c r="R375" s="36"/>
      <c r="S375" s="36"/>
      <c r="T375" s="36"/>
      <c r="U375" s="36"/>
      <c r="V375" s="36"/>
      <c r="W375" s="36">
        <v>6</v>
      </c>
      <c r="X375" s="36"/>
      <c r="Y375" s="93">
        <f>SUM(O375:P375)</f>
        <v>0</v>
      </c>
      <c r="Z375" s="93" t="str">
        <f>IF(OR(AND(Y375&gt;0,Y375&lt;=30),AND(O375&gt;0,O375&lt;=5),AND(P375&gt;0,P375&lt;=5)),"Yes","No")</f>
        <v>No</v>
      </c>
    </row>
    <row r="376" spans="1:26" x14ac:dyDescent="0.25">
      <c r="A376" s="20"/>
      <c r="B376" s="77"/>
      <c r="C376" s="16"/>
      <c r="D376" s="34"/>
      <c r="E376" s="34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23">
        <f>SUM(O376:P376)</f>
        <v>0</v>
      </c>
      <c r="Z376" s="23" t="str">
        <f>IF(OR(AND(Y376&gt;0,Y376&lt;=30),AND(O376&gt;0,O376&lt;=5),AND(P376&gt;0,P376&lt;=5)),"Yes","No")</f>
        <v>No</v>
      </c>
    </row>
    <row r="377" spans="1:26" x14ac:dyDescent="0.25">
      <c r="A377" s="20"/>
      <c r="B377" s="77"/>
      <c r="C377" s="16"/>
      <c r="D377" s="34"/>
      <c r="E377" s="34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79">
        <f>SUM(O377:P377)</f>
        <v>0</v>
      </c>
      <c r="Z377" s="79" t="str">
        <f>IF(OR(AND(Y377&gt;0,Y377&lt;=30),AND(O377&gt;0,O377&lt;=5),AND(P377&gt;0,P377&lt;=5)),"Yes","No")</f>
        <v>No</v>
      </c>
    </row>
    <row r="378" spans="1:26" x14ac:dyDescent="0.25">
      <c r="A378" s="20"/>
      <c r="B378" s="77"/>
      <c r="C378" s="16"/>
      <c r="D378" s="34"/>
      <c r="E378" s="34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79">
        <f>SUM(O378:P378)</f>
        <v>0</v>
      </c>
      <c r="Z378" s="79" t="str">
        <f>IF(OR(AND(Y378&gt;0,Y378&lt;=30),AND(O378&gt;0,O378&lt;=5),AND(P378&gt;0,P378&lt;=5)),"Yes","No")</f>
        <v>No</v>
      </c>
    </row>
    <row r="379" spans="1:26" x14ac:dyDescent="0.25">
      <c r="A379" s="20"/>
      <c r="B379" s="77"/>
      <c r="C379" s="16"/>
      <c r="D379" s="34"/>
      <c r="E379" s="34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23">
        <f>SUM(O379:P379)</f>
        <v>0</v>
      </c>
      <c r="Z379" s="23" t="str">
        <f>IF(OR(AND(Y379&gt;0,Y379&lt;=30),AND(O379&gt;0,O379&lt;=5),AND(P379&gt;0,P379&lt;=5)),"Yes","No")</f>
        <v>No</v>
      </c>
    </row>
    <row r="380" spans="1:26" x14ac:dyDescent="0.25">
      <c r="A380" s="20"/>
      <c r="B380" s="77"/>
      <c r="C380" s="16"/>
      <c r="D380" s="34"/>
      <c r="E380" s="34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23">
        <f>SUM(O380:P380)</f>
        <v>0</v>
      </c>
      <c r="Z380" s="23" t="str">
        <f>IF(OR(AND(Y380&gt;0,Y380&lt;=30),AND(O380&gt;0,O380&lt;=5),AND(P380&gt;0,P380&lt;=5)),"Yes","No")</f>
        <v>No</v>
      </c>
    </row>
    <row r="381" spans="1:26" x14ac:dyDescent="0.25">
      <c r="A381" s="20"/>
      <c r="B381" s="77"/>
      <c r="C381" s="16"/>
      <c r="D381" s="34"/>
      <c r="E381" s="34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23">
        <f>SUM(O381:P381)</f>
        <v>0</v>
      </c>
      <c r="Z381" s="23" t="str">
        <f>IF(OR(AND(Y381&gt;0,Y381&lt;=30),AND(O381&gt;0,O381&lt;=5),AND(P381&gt;0,P381&lt;=5)),"Yes","No")</f>
        <v>No</v>
      </c>
    </row>
    <row r="382" spans="1:26" x14ac:dyDescent="0.25">
      <c r="A382" s="20"/>
      <c r="B382" s="77"/>
      <c r="C382" s="16"/>
      <c r="D382" s="34"/>
      <c r="E382" s="34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23">
        <f>SUM(O382:P382)</f>
        <v>0</v>
      </c>
      <c r="Z382" s="23" t="str">
        <f>IF(OR(AND(Y382&gt;0,Y382&lt;=30),AND(O382&gt;0,O382&lt;=5),AND(P382&gt;0,P382&lt;=5)),"Yes","No")</f>
        <v>No</v>
      </c>
    </row>
    <row r="383" spans="1:26" x14ac:dyDescent="0.25">
      <c r="A383" s="20"/>
      <c r="B383" s="77"/>
      <c r="C383" s="16"/>
      <c r="D383" s="34"/>
      <c r="E383" s="34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23">
        <f>SUM(O383:P383)</f>
        <v>0</v>
      </c>
      <c r="Z383" s="23" t="str">
        <f>IF(OR(AND(Y383&gt;0,Y383&lt;=30),AND(O383&gt;0,O383&lt;=5),AND(P383&gt;0,P383&lt;=5)),"Yes","No")</f>
        <v>No</v>
      </c>
    </row>
    <row r="384" spans="1:26" x14ac:dyDescent="0.25">
      <c r="A384" s="20"/>
      <c r="B384" s="77"/>
      <c r="C384" s="16"/>
      <c r="D384" s="34"/>
      <c r="E384" s="34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23">
        <f>SUM(O384:P384)</f>
        <v>0</v>
      </c>
      <c r="Z384" s="23" t="str">
        <f>IF(OR(AND(Y384&gt;0,Y384&lt;=30),AND(O384&gt;0,O384&lt;=5),AND(P384&gt;0,P384&lt;=5)),"Yes","No")</f>
        <v>No</v>
      </c>
    </row>
    <row r="385" spans="1:26" x14ac:dyDescent="0.25">
      <c r="A385" s="20"/>
      <c r="B385" s="77"/>
      <c r="C385" s="16"/>
      <c r="D385" s="34"/>
      <c r="E385" s="34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23">
        <f>SUM(O385:P385)</f>
        <v>0</v>
      </c>
      <c r="Z385" s="23" t="str">
        <f>IF(OR(AND(Y385&gt;0,Y385&lt;=30),AND(O385&gt;0,O385&lt;=5),AND(P385&gt;0,P385&lt;=5)),"Yes","No")</f>
        <v>No</v>
      </c>
    </row>
    <row r="386" spans="1:26" x14ac:dyDescent="0.25">
      <c r="A386" s="20"/>
      <c r="B386" s="77"/>
      <c r="C386" s="16"/>
      <c r="D386" s="34"/>
      <c r="E386" s="34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23">
        <f>SUM(O386:P386)</f>
        <v>0</v>
      </c>
      <c r="Z386" s="23" t="str">
        <f>IF(OR(AND(Y386&gt;0,Y386&lt;=30),AND(O386&gt;0,O386&lt;=5),AND(P386&gt;0,P386&lt;=5)),"Yes","No")</f>
        <v>No</v>
      </c>
    </row>
    <row r="387" spans="1:26" x14ac:dyDescent="0.25">
      <c r="A387" s="20"/>
      <c r="B387" s="77"/>
      <c r="C387" s="16"/>
      <c r="D387" s="34"/>
      <c r="E387" s="34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23">
        <f>SUM(O387:P387)</f>
        <v>0</v>
      </c>
      <c r="Z387" s="23" t="str">
        <f>IF(OR(AND(Y387&gt;0,Y387&lt;=30),AND(O387&gt;0,O387&lt;=5),AND(P387&gt;0,P387&lt;=5)),"Yes","No")</f>
        <v>No</v>
      </c>
    </row>
    <row r="388" spans="1:26" x14ac:dyDescent="0.25">
      <c r="A388" s="20"/>
      <c r="B388" s="77"/>
      <c r="C388" s="16"/>
      <c r="D388" s="34"/>
      <c r="E388" s="34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23">
        <f>SUM(O388:P388)</f>
        <v>0</v>
      </c>
      <c r="Z388" s="23" t="str">
        <f>IF(OR(AND(Y388&gt;0,Y388&lt;=30),AND(O388&gt;0,O388&lt;=5),AND(P388&gt;0,P388&lt;=5)),"Yes","No")</f>
        <v>No</v>
      </c>
    </row>
    <row r="389" spans="1:26" x14ac:dyDescent="0.25">
      <c r="A389" s="20"/>
      <c r="B389" s="77"/>
      <c r="C389" s="16"/>
      <c r="D389" s="34"/>
      <c r="E389" s="34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24"/>
      <c r="Z389" s="24"/>
    </row>
    <row r="390" spans="1:26" x14ac:dyDescent="0.25">
      <c r="A390" s="20"/>
      <c r="B390" s="77"/>
      <c r="C390" s="16"/>
      <c r="D390" s="34"/>
      <c r="E390" s="34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spans="1:26" x14ac:dyDescent="0.25">
      <c r="A391" s="20"/>
      <c r="B391" s="77"/>
      <c r="C391" s="16"/>
      <c r="D391" s="34"/>
      <c r="E391" s="34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24"/>
      <c r="Z391" s="24"/>
    </row>
    <row r="392" spans="1:26" x14ac:dyDescent="0.25">
      <c r="A392" s="20"/>
      <c r="B392" s="77"/>
      <c r="C392" s="16"/>
      <c r="D392" s="34"/>
      <c r="E392" s="34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24"/>
      <c r="Z392" s="24"/>
    </row>
    <row r="393" spans="1:26" x14ac:dyDescent="0.25">
      <c r="A393" s="20"/>
      <c r="B393" s="77"/>
      <c r="C393" s="16"/>
      <c r="D393" s="34"/>
      <c r="E393" s="34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spans="1:26" x14ac:dyDescent="0.25">
      <c r="A394" s="20"/>
      <c r="B394" s="77"/>
      <c r="C394" s="16"/>
      <c r="D394" s="34"/>
      <c r="E394" s="34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24"/>
      <c r="Z394" s="24"/>
    </row>
    <row r="395" spans="1:26" x14ac:dyDescent="0.25">
      <c r="A395" s="20"/>
      <c r="B395" s="77"/>
      <c r="C395" s="16"/>
      <c r="D395" s="34"/>
      <c r="E395" s="34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24"/>
      <c r="Z395" s="24"/>
    </row>
    <row r="396" spans="1:26" x14ac:dyDescent="0.25">
      <c r="A396" s="20"/>
      <c r="B396" s="77"/>
      <c r="C396" s="16"/>
      <c r="D396" s="34"/>
      <c r="E396" s="34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24"/>
      <c r="Z396" s="24"/>
    </row>
    <row r="397" spans="1:26" x14ac:dyDescent="0.25">
      <c r="A397" s="20"/>
      <c r="B397" s="77"/>
      <c r="C397" s="16"/>
      <c r="D397" s="34"/>
      <c r="E397" s="34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24"/>
      <c r="Z397" s="24"/>
    </row>
    <row r="398" spans="1:26" x14ac:dyDescent="0.25">
      <c r="A398" s="20"/>
      <c r="B398" s="77"/>
      <c r="C398" s="16"/>
      <c r="D398" s="34"/>
      <c r="E398" s="34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24"/>
      <c r="Z398" s="24"/>
    </row>
    <row r="399" spans="1:26" x14ac:dyDescent="0.25">
      <c r="A399" s="20"/>
      <c r="B399" s="77"/>
      <c r="C399" s="16"/>
      <c r="D399" s="34"/>
      <c r="E399" s="34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24"/>
      <c r="Z399" s="24"/>
    </row>
    <row r="400" spans="1:26" x14ac:dyDescent="0.25">
      <c r="A400" s="20"/>
      <c r="B400" s="77"/>
      <c r="C400" s="16"/>
      <c r="D400" s="34"/>
      <c r="E400" s="34"/>
      <c r="F400" s="36"/>
      <c r="G400" s="36"/>
      <c r="H400" s="36"/>
      <c r="I400" s="36"/>
      <c r="J400" s="36"/>
      <c r="K400" s="36"/>
      <c r="L400" s="36"/>
      <c r="M400" s="36"/>
      <c r="N400" s="36"/>
      <c r="O400" s="12">
        <f t="shared" ref="O400:X400" si="9">SUM(O3:O399)</f>
        <v>11081</v>
      </c>
      <c r="P400" s="12">
        <f t="shared" si="9"/>
        <v>5542</v>
      </c>
      <c r="Q400" s="12">
        <f t="shared" si="9"/>
        <v>6364</v>
      </c>
      <c r="R400" s="12">
        <f t="shared" si="9"/>
        <v>6385</v>
      </c>
      <c r="S400" s="12">
        <f t="shared" si="9"/>
        <v>6362</v>
      </c>
      <c r="T400" s="12">
        <f t="shared" si="9"/>
        <v>6362</v>
      </c>
      <c r="U400" s="12">
        <f t="shared" si="9"/>
        <v>6442</v>
      </c>
      <c r="V400" s="12">
        <f t="shared" si="9"/>
        <v>6354</v>
      </c>
      <c r="W400" s="12">
        <f t="shared" si="9"/>
        <v>6494</v>
      </c>
      <c r="X400" s="12">
        <f t="shared" si="9"/>
        <v>1597</v>
      </c>
      <c r="Y400" s="12">
        <f t="shared" ref="Y400:Z400" si="10">SUM(Y3:Y399)</f>
        <v>16623</v>
      </c>
      <c r="Z400" s="12">
        <f t="shared" si="10"/>
        <v>0</v>
      </c>
    </row>
    <row r="401" spans="1:26" x14ac:dyDescent="0.25">
      <c r="A401" s="20"/>
      <c r="B401" s="77"/>
      <c r="C401" s="16"/>
      <c r="D401" s="34"/>
      <c r="E401" s="34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24"/>
      <c r="Z401" s="24"/>
    </row>
    <row r="402" spans="1:26" x14ac:dyDescent="0.25">
      <c r="A402" s="20"/>
      <c r="B402" s="11"/>
      <c r="C402" s="16"/>
      <c r="D402" s="24"/>
      <c r="E402" s="24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24"/>
      <c r="Z402" s="24"/>
    </row>
    <row r="403" spans="1:26" x14ac:dyDescent="0.25">
      <c r="A403" s="20"/>
      <c r="B403" s="11"/>
      <c r="C403" s="16"/>
      <c r="D403" s="24"/>
      <c r="E403" s="24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24"/>
      <c r="Z403" s="24"/>
    </row>
    <row r="404" spans="1:26" x14ac:dyDescent="0.25">
      <c r="A404" s="20"/>
      <c r="B404" s="11"/>
      <c r="C404" s="16"/>
      <c r="D404" s="24"/>
      <c r="E404" s="24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24"/>
      <c r="Z404" s="24"/>
    </row>
    <row r="405" spans="1:26" x14ac:dyDescent="0.25">
      <c r="A405" s="20"/>
      <c r="B405" s="11"/>
      <c r="C405" s="16"/>
      <c r="D405" s="24"/>
      <c r="E405" s="24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24"/>
      <c r="Z405" s="24"/>
    </row>
    <row r="406" spans="1:26" x14ac:dyDescent="0.25">
      <c r="A406" s="20"/>
      <c r="B406" s="11"/>
      <c r="C406" s="16"/>
      <c r="D406" s="24"/>
      <c r="E406" s="24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24"/>
      <c r="Z406" s="24"/>
    </row>
    <row r="407" spans="1:26" x14ac:dyDescent="0.25">
      <c r="A407" s="20"/>
      <c r="B407" s="11"/>
      <c r="C407" s="16"/>
      <c r="D407" s="24"/>
      <c r="E407" s="24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Y407" s="24"/>
      <c r="Z407" s="24"/>
    </row>
    <row r="408" spans="1:26" x14ac:dyDescent="0.25">
      <c r="A408" s="20"/>
      <c r="B408" s="11"/>
      <c r="C408" s="16"/>
      <c r="D408" s="24"/>
      <c r="E408" s="24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Y408" s="24"/>
      <c r="Z408" s="24"/>
    </row>
    <row r="409" spans="1:26" x14ac:dyDescent="0.25">
      <c r="A409" s="20"/>
      <c r="B409" s="11"/>
      <c r="C409" s="16"/>
      <c r="D409" s="24"/>
      <c r="E409" s="24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Y409" s="24"/>
      <c r="Z409" s="24"/>
    </row>
    <row r="410" spans="1:26" x14ac:dyDescent="0.25">
      <c r="A410" s="20"/>
      <c r="B410" s="11"/>
      <c r="C410" s="16"/>
      <c r="D410" s="24"/>
      <c r="E410" s="24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Y410" s="24"/>
      <c r="Z410" s="24"/>
    </row>
    <row r="411" spans="1:26" x14ac:dyDescent="0.25">
      <c r="A411" s="20"/>
      <c r="B411" s="11"/>
      <c r="C411" s="16"/>
      <c r="D411" s="24"/>
      <c r="E411" s="24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Y411" s="24"/>
      <c r="Z411" s="24"/>
    </row>
    <row r="412" spans="1:26" x14ac:dyDescent="0.25">
      <c r="A412" s="20"/>
      <c r="B412" s="11"/>
      <c r="C412" s="16"/>
      <c r="D412" s="24"/>
      <c r="E412" s="24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Y412" s="24"/>
      <c r="Z412" s="24"/>
    </row>
    <row r="413" spans="1:26" x14ac:dyDescent="0.25">
      <c r="A413" s="20"/>
      <c r="B413" s="11"/>
      <c r="C413" s="16"/>
      <c r="D413" s="24"/>
      <c r="E413" s="24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Y413" s="24"/>
      <c r="Z413" s="24"/>
    </row>
    <row r="414" spans="1:26" x14ac:dyDescent="0.25">
      <c r="A414" s="20"/>
      <c r="B414" s="11"/>
      <c r="C414" s="16"/>
      <c r="D414" s="24"/>
      <c r="E414" s="24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Y414" s="24"/>
      <c r="Z414" s="24"/>
    </row>
    <row r="415" spans="1:26" x14ac:dyDescent="0.25">
      <c r="A415" s="20"/>
      <c r="B415" s="11"/>
      <c r="C415" s="16"/>
      <c r="D415" s="24"/>
      <c r="E415" s="24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Y415" s="24"/>
      <c r="Z415" s="24"/>
    </row>
    <row r="416" spans="1:26" x14ac:dyDescent="0.25">
      <c r="A416" s="20"/>
      <c r="B416" s="11"/>
      <c r="C416" s="16"/>
      <c r="D416" s="24"/>
      <c r="E416" s="24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Y416" s="24"/>
      <c r="Z416" s="24"/>
    </row>
    <row r="417" spans="1:26" x14ac:dyDescent="0.25">
      <c r="A417" s="20"/>
      <c r="B417" s="11"/>
      <c r="C417" s="16"/>
      <c r="D417" s="24"/>
      <c r="E417" s="24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Y417" s="24"/>
      <c r="Z417" s="24"/>
    </row>
    <row r="418" spans="1:26" x14ac:dyDescent="0.25">
      <c r="A418" s="20"/>
      <c r="B418" s="11"/>
      <c r="C418" s="16"/>
      <c r="D418" s="24"/>
      <c r="E418" s="24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Y418" s="24"/>
      <c r="Z418" s="24"/>
    </row>
    <row r="419" spans="1:26" x14ac:dyDescent="0.25">
      <c r="A419" s="20"/>
      <c r="B419" s="11"/>
      <c r="C419" s="16"/>
      <c r="D419" s="24"/>
      <c r="E419" s="24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Y419" s="24"/>
      <c r="Z419" s="24"/>
    </row>
    <row r="420" spans="1:26" x14ac:dyDescent="0.25">
      <c r="A420" s="20"/>
      <c r="B420" s="11"/>
      <c r="C420" s="16"/>
      <c r="D420" s="24"/>
      <c r="E420" s="24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Y420" s="24"/>
      <c r="Z420" s="24"/>
    </row>
    <row r="421" spans="1:26" x14ac:dyDescent="0.25">
      <c r="A421" s="20"/>
      <c r="B421" s="11"/>
      <c r="C421" s="16"/>
      <c r="D421" s="24"/>
      <c r="E421" s="24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Y421" s="24"/>
      <c r="Z421" s="24"/>
    </row>
    <row r="422" spans="1:26" x14ac:dyDescent="0.25">
      <c r="A422" s="20"/>
      <c r="B422" s="11"/>
      <c r="C422" s="16"/>
      <c r="D422" s="24"/>
      <c r="E422" s="24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Y422" s="24"/>
      <c r="Z422" s="24"/>
    </row>
    <row r="423" spans="1:26" x14ac:dyDescent="0.25">
      <c r="A423" s="20"/>
      <c r="B423" s="11"/>
      <c r="C423" s="16"/>
      <c r="D423" s="24"/>
      <c r="E423" s="24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Y423" s="24"/>
      <c r="Z423" s="24"/>
    </row>
    <row r="424" spans="1:26" x14ac:dyDescent="0.25">
      <c r="A424" s="20"/>
      <c r="B424" s="11"/>
      <c r="C424" s="16"/>
      <c r="D424" s="24"/>
      <c r="E424" s="24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Y424" s="24"/>
      <c r="Z424" s="24"/>
    </row>
    <row r="425" spans="1:26" x14ac:dyDescent="0.25">
      <c r="A425" s="20"/>
      <c r="B425" s="11"/>
      <c r="C425" s="16"/>
      <c r="D425" s="24"/>
      <c r="E425" s="24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Y425" s="24"/>
      <c r="Z425" s="24"/>
    </row>
    <row r="426" spans="1:26" x14ac:dyDescent="0.25">
      <c r="A426" s="20"/>
      <c r="B426" s="11"/>
      <c r="C426" s="16"/>
      <c r="D426" s="24"/>
      <c r="E426" s="24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Y426" s="24"/>
      <c r="Z426" s="24"/>
    </row>
    <row r="427" spans="1:26" x14ac:dyDescent="0.25">
      <c r="A427" s="20"/>
      <c r="B427" s="11"/>
      <c r="C427" s="16"/>
      <c r="D427" s="24"/>
      <c r="E427" s="24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Y427" s="24"/>
      <c r="Z427" s="24"/>
    </row>
    <row r="428" spans="1:26" x14ac:dyDescent="0.25">
      <c r="A428" s="20"/>
      <c r="B428" s="11"/>
      <c r="C428" s="16"/>
      <c r="D428" s="24"/>
      <c r="E428" s="24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Y428" s="24"/>
      <c r="Z428" s="24"/>
    </row>
    <row r="429" spans="1:26" x14ac:dyDescent="0.25">
      <c r="A429" s="20"/>
      <c r="B429" s="11"/>
      <c r="C429" s="16"/>
      <c r="D429" s="24"/>
      <c r="E429" s="24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Y429" s="24"/>
      <c r="Z429" s="24"/>
    </row>
    <row r="430" spans="1:26" x14ac:dyDescent="0.25">
      <c r="A430" s="20"/>
      <c r="B430" s="11"/>
      <c r="C430" s="16"/>
      <c r="D430" s="24"/>
      <c r="E430" s="24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Y430" s="24"/>
      <c r="Z430" s="24"/>
    </row>
    <row r="431" spans="1:26" x14ac:dyDescent="0.25">
      <c r="A431" s="20"/>
      <c r="B431" s="11"/>
      <c r="C431" s="16"/>
      <c r="D431" s="24"/>
      <c r="E431" s="24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Y431" s="24"/>
      <c r="Z431" s="24"/>
    </row>
    <row r="432" spans="1:26" x14ac:dyDescent="0.25">
      <c r="A432" s="20"/>
      <c r="B432" s="11"/>
      <c r="C432" s="16"/>
      <c r="D432" s="24"/>
      <c r="E432" s="24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Y432" s="24"/>
      <c r="Z432" s="24"/>
    </row>
    <row r="433" spans="1:26" x14ac:dyDescent="0.25">
      <c r="A433" s="20"/>
      <c r="B433" s="11"/>
      <c r="C433" s="16"/>
      <c r="D433" s="24"/>
      <c r="E433" s="24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Y433" s="24"/>
      <c r="Z433" s="24"/>
    </row>
    <row r="434" spans="1:26" x14ac:dyDescent="0.25">
      <c r="A434" s="20"/>
      <c r="B434" s="11"/>
      <c r="C434" s="16"/>
      <c r="D434" s="24"/>
      <c r="E434" s="24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Y434" s="24"/>
      <c r="Z434" s="24"/>
    </row>
    <row r="435" spans="1:26" x14ac:dyDescent="0.25">
      <c r="A435" s="20"/>
      <c r="B435" s="11"/>
      <c r="C435" s="16"/>
      <c r="D435" s="24"/>
      <c r="E435" s="24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Y435" s="24"/>
      <c r="Z435" s="24"/>
    </row>
    <row r="436" spans="1:26" x14ac:dyDescent="0.25">
      <c r="A436" s="20"/>
      <c r="B436" s="11"/>
      <c r="C436" s="16"/>
      <c r="D436" s="24"/>
      <c r="E436" s="24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Y436" s="24"/>
      <c r="Z436" s="24"/>
    </row>
    <row r="437" spans="1:26" x14ac:dyDescent="0.25">
      <c r="A437" s="20"/>
      <c r="B437" s="11"/>
      <c r="C437" s="16"/>
      <c r="D437" s="24"/>
      <c r="E437" s="24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Y437" s="24"/>
      <c r="Z437" s="24"/>
    </row>
    <row r="438" spans="1:26" x14ac:dyDescent="0.25">
      <c r="A438" s="20"/>
      <c r="B438" s="11"/>
      <c r="C438" s="16"/>
      <c r="D438" s="24"/>
      <c r="E438" s="24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Y438" s="24"/>
      <c r="Z438" s="24"/>
    </row>
    <row r="439" spans="1:26" x14ac:dyDescent="0.25">
      <c r="A439" s="20"/>
      <c r="B439" s="11"/>
      <c r="C439" s="16"/>
      <c r="D439" s="24"/>
      <c r="E439" s="24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Y439" s="24"/>
      <c r="Z439" s="24"/>
    </row>
    <row r="440" spans="1:26" x14ac:dyDescent="0.25">
      <c r="A440" s="20"/>
      <c r="B440" s="11"/>
      <c r="C440" s="16"/>
      <c r="D440" s="24"/>
      <c r="E440" s="24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Y440" s="24"/>
      <c r="Z440" s="24"/>
    </row>
    <row r="441" spans="1:26" x14ac:dyDescent="0.25">
      <c r="A441" s="20"/>
      <c r="B441" s="11"/>
      <c r="C441" s="16"/>
      <c r="D441" s="24"/>
      <c r="E441" s="24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Y441" s="24"/>
      <c r="Z441" s="24"/>
    </row>
    <row r="442" spans="1:26" x14ac:dyDescent="0.25">
      <c r="A442" s="20"/>
      <c r="B442" s="11"/>
      <c r="C442" s="16"/>
      <c r="D442" s="24"/>
      <c r="E442" s="24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Y442" s="24"/>
      <c r="Z442" s="24"/>
    </row>
    <row r="443" spans="1:26" x14ac:dyDescent="0.25">
      <c r="A443" s="20"/>
      <c r="B443" s="11"/>
      <c r="C443" s="16"/>
      <c r="D443" s="24"/>
      <c r="E443" s="24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Y443" s="24"/>
      <c r="Z443" s="24"/>
    </row>
    <row r="444" spans="1:26" x14ac:dyDescent="0.25">
      <c r="A444" s="20"/>
      <c r="B444" s="11"/>
      <c r="C444" s="16"/>
      <c r="D444" s="24"/>
      <c r="E444" s="24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Y444" s="24"/>
      <c r="Z444" s="24"/>
    </row>
    <row r="445" spans="1:26" x14ac:dyDescent="0.25">
      <c r="A445" s="20"/>
      <c r="B445" s="11"/>
      <c r="C445" s="16"/>
      <c r="D445" s="24"/>
      <c r="E445" s="24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Y445" s="24"/>
      <c r="Z445" s="24"/>
    </row>
    <row r="446" spans="1:26" x14ac:dyDescent="0.25">
      <c r="A446" s="20"/>
      <c r="B446" s="11"/>
      <c r="C446" s="16"/>
      <c r="D446" s="24"/>
      <c r="E446" s="24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Y446" s="24"/>
      <c r="Z446" s="24"/>
    </row>
    <row r="447" spans="1:26" x14ac:dyDescent="0.25">
      <c r="A447" s="20"/>
      <c r="B447" s="11"/>
      <c r="C447" s="16"/>
      <c r="D447" s="24"/>
      <c r="E447" s="24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Y447" s="24"/>
      <c r="Z447" s="24"/>
    </row>
    <row r="448" spans="1:26" x14ac:dyDescent="0.25">
      <c r="A448" s="20"/>
      <c r="B448" s="11"/>
      <c r="C448" s="16"/>
      <c r="D448" s="24"/>
      <c r="E448" s="24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Y448" s="24"/>
      <c r="Z448" s="24"/>
    </row>
    <row r="449" spans="1:26" x14ac:dyDescent="0.25">
      <c r="A449" s="20"/>
      <c r="B449" s="11"/>
      <c r="C449" s="16"/>
      <c r="D449" s="24"/>
      <c r="E449" s="24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Y449" s="24"/>
      <c r="Z449" s="24"/>
    </row>
    <row r="450" spans="1:26" x14ac:dyDescent="0.25">
      <c r="A450" s="20"/>
      <c r="B450" s="11"/>
      <c r="C450" s="16"/>
      <c r="D450" s="24"/>
      <c r="E450" s="24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Y450" s="24"/>
      <c r="Z450" s="24"/>
    </row>
    <row r="451" spans="1:26" x14ac:dyDescent="0.25">
      <c r="A451" s="20"/>
      <c r="B451" s="11"/>
      <c r="C451" s="16"/>
      <c r="D451" s="24"/>
      <c r="E451" s="24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Y451" s="24"/>
      <c r="Z451" s="24"/>
    </row>
    <row r="452" spans="1:26" x14ac:dyDescent="0.25">
      <c r="A452" s="20"/>
      <c r="B452" s="11"/>
      <c r="C452" s="16"/>
      <c r="D452" s="24"/>
      <c r="E452" s="24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Y452" s="24"/>
      <c r="Z452" s="24"/>
    </row>
    <row r="453" spans="1:26" x14ac:dyDescent="0.25">
      <c r="A453" s="20"/>
      <c r="B453" s="11"/>
      <c r="C453" s="16"/>
      <c r="D453" s="24"/>
      <c r="E453" s="24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Y453" s="24"/>
      <c r="Z453" s="24"/>
    </row>
    <row r="454" spans="1:26" x14ac:dyDescent="0.25">
      <c r="A454" s="20"/>
      <c r="B454" s="11"/>
      <c r="C454" s="16"/>
      <c r="D454" s="24"/>
      <c r="E454" s="24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Y454" s="24"/>
      <c r="Z454" s="24"/>
    </row>
    <row r="455" spans="1:26" x14ac:dyDescent="0.25">
      <c r="A455" s="20"/>
      <c r="B455" s="11"/>
      <c r="C455" s="16"/>
      <c r="D455" s="24"/>
      <c r="E455" s="24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Y455" s="24"/>
      <c r="Z455" s="24"/>
    </row>
    <row r="456" spans="1:26" x14ac:dyDescent="0.25">
      <c r="A456" s="20"/>
      <c r="B456" s="11"/>
      <c r="C456" s="16"/>
      <c r="D456" s="24"/>
      <c r="E456" s="24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Y456" s="24"/>
      <c r="Z456" s="24"/>
    </row>
    <row r="457" spans="1:26" x14ac:dyDescent="0.25">
      <c r="A457" s="20"/>
      <c r="B457" s="11"/>
      <c r="C457" s="16"/>
      <c r="D457" s="24"/>
      <c r="E457" s="24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Y457" s="24"/>
      <c r="Z457" s="24"/>
    </row>
    <row r="458" spans="1:26" x14ac:dyDescent="0.25">
      <c r="A458" s="20"/>
      <c r="B458" s="11"/>
      <c r="C458" s="16"/>
      <c r="D458" s="24"/>
      <c r="E458" s="24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Y458" s="24"/>
      <c r="Z458" s="24"/>
    </row>
    <row r="459" spans="1:26" x14ac:dyDescent="0.25">
      <c r="A459" s="20"/>
      <c r="B459" s="11"/>
      <c r="C459" s="16"/>
      <c r="D459" s="24"/>
      <c r="E459" s="24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Y459" s="24"/>
      <c r="Z459" s="24"/>
    </row>
    <row r="460" spans="1:26" x14ac:dyDescent="0.25">
      <c r="A460" s="20"/>
      <c r="B460" s="11"/>
      <c r="C460" s="16"/>
      <c r="D460" s="24"/>
      <c r="E460" s="24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Y460" s="24"/>
      <c r="Z460" s="24"/>
    </row>
    <row r="461" spans="1:26" x14ac:dyDescent="0.25">
      <c r="A461" s="20"/>
      <c r="B461" s="11"/>
      <c r="C461" s="16"/>
      <c r="D461" s="24"/>
      <c r="E461" s="24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Y461" s="24"/>
      <c r="Z461" s="24"/>
    </row>
    <row r="462" spans="1:26" x14ac:dyDescent="0.25">
      <c r="A462" s="20"/>
      <c r="B462" s="11"/>
      <c r="C462" s="16"/>
      <c r="D462" s="24"/>
      <c r="E462" s="24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Y462" s="24"/>
      <c r="Z462" s="24"/>
    </row>
    <row r="463" spans="1:26" x14ac:dyDescent="0.25">
      <c r="A463" s="20"/>
      <c r="B463" s="11"/>
      <c r="C463" s="16"/>
      <c r="D463" s="24"/>
      <c r="E463" s="24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Y463" s="24"/>
      <c r="Z463" s="24"/>
    </row>
    <row r="464" spans="1:26" x14ac:dyDescent="0.25">
      <c r="A464" s="20"/>
      <c r="B464" s="11"/>
      <c r="C464" s="16"/>
      <c r="D464" s="24"/>
      <c r="E464" s="24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Y464" s="24"/>
      <c r="Z464" s="24"/>
    </row>
    <row r="465" spans="1:26" x14ac:dyDescent="0.25">
      <c r="A465" s="20"/>
      <c r="B465" s="11"/>
      <c r="C465" s="16"/>
      <c r="D465" s="24"/>
      <c r="E465" s="24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Y465" s="24"/>
      <c r="Z465" s="24"/>
    </row>
    <row r="466" spans="1:26" x14ac:dyDescent="0.25">
      <c r="A466" s="20"/>
      <c r="B466" s="11"/>
      <c r="C466" s="16"/>
      <c r="D466" s="24"/>
      <c r="E466" s="24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Y466" s="24"/>
      <c r="Z466" s="24"/>
    </row>
    <row r="467" spans="1:26" x14ac:dyDescent="0.25">
      <c r="A467" s="20"/>
      <c r="B467" s="11"/>
      <c r="C467" s="16"/>
      <c r="D467" s="24"/>
      <c r="E467" s="24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Y467" s="24"/>
      <c r="Z467" s="24"/>
    </row>
    <row r="468" spans="1:26" x14ac:dyDescent="0.25">
      <c r="A468" s="20"/>
      <c r="B468" s="11"/>
      <c r="C468" s="16"/>
      <c r="D468" s="24"/>
      <c r="E468" s="24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Y468" s="24"/>
      <c r="Z468" s="24"/>
    </row>
    <row r="469" spans="1:26" x14ac:dyDescent="0.25">
      <c r="A469" s="20"/>
      <c r="B469" s="11"/>
      <c r="C469" s="16"/>
      <c r="D469" s="24"/>
      <c r="E469" s="24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Y469" s="24"/>
      <c r="Z469" s="24"/>
    </row>
    <row r="470" spans="1:26" x14ac:dyDescent="0.25">
      <c r="A470" s="20"/>
      <c r="B470" s="11"/>
      <c r="C470" s="16"/>
      <c r="D470" s="24"/>
      <c r="E470" s="24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Y470" s="24"/>
      <c r="Z470" s="24"/>
    </row>
    <row r="471" spans="1:26" x14ac:dyDescent="0.25">
      <c r="A471" s="20"/>
      <c r="B471" s="11"/>
      <c r="C471" s="16"/>
      <c r="D471" s="24"/>
      <c r="E471" s="24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Y471" s="24"/>
      <c r="Z471" s="24"/>
    </row>
    <row r="472" spans="1:26" x14ac:dyDescent="0.25">
      <c r="A472" s="20"/>
      <c r="B472" s="11"/>
      <c r="C472" s="16"/>
      <c r="D472" s="24"/>
      <c r="E472" s="24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Y472" s="24"/>
      <c r="Z472" s="24"/>
    </row>
    <row r="473" spans="1:26" x14ac:dyDescent="0.25">
      <c r="A473" s="20"/>
      <c r="B473" s="11"/>
      <c r="C473" s="16"/>
      <c r="D473" s="24"/>
      <c r="E473" s="24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Y473" s="24"/>
      <c r="Z473" s="24"/>
    </row>
    <row r="474" spans="1:26" x14ac:dyDescent="0.25">
      <c r="A474" s="20"/>
      <c r="B474" s="11"/>
      <c r="C474" s="16"/>
      <c r="D474" s="24"/>
      <c r="E474" s="24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Y474" s="24"/>
      <c r="Z474" s="24"/>
    </row>
    <row r="475" spans="1:26" x14ac:dyDescent="0.25">
      <c r="A475" s="20"/>
      <c r="B475" s="11"/>
      <c r="C475" s="16"/>
      <c r="D475" s="24"/>
      <c r="E475" s="24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Y475" s="24"/>
      <c r="Z475" s="24"/>
    </row>
    <row r="476" spans="1:26" x14ac:dyDescent="0.25">
      <c r="A476" s="20"/>
      <c r="B476" s="11"/>
      <c r="C476" s="16"/>
      <c r="D476" s="24"/>
      <c r="E476" s="24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Y476" s="24"/>
      <c r="Z476" s="24"/>
    </row>
    <row r="477" spans="1:26" x14ac:dyDescent="0.25">
      <c r="A477" s="20"/>
      <c r="B477" s="11"/>
      <c r="C477" s="16"/>
      <c r="D477" s="24"/>
      <c r="E477" s="24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Y477" s="24"/>
      <c r="Z477" s="24"/>
    </row>
    <row r="478" spans="1:26" x14ac:dyDescent="0.25">
      <c r="A478" s="20"/>
      <c r="B478" s="11"/>
      <c r="C478" s="16"/>
      <c r="D478" s="24"/>
      <c r="E478" s="24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Y478" s="24"/>
      <c r="Z478" s="24"/>
    </row>
    <row r="479" spans="1:26" x14ac:dyDescent="0.25">
      <c r="A479" s="20"/>
      <c r="B479" s="11"/>
      <c r="C479" s="16"/>
      <c r="D479" s="24"/>
      <c r="E479" s="24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Y479" s="24"/>
      <c r="Z479" s="24"/>
    </row>
    <row r="480" spans="1:26" x14ac:dyDescent="0.25">
      <c r="A480" s="20"/>
      <c r="B480" s="11"/>
      <c r="C480" s="16"/>
      <c r="D480" s="24"/>
      <c r="E480" s="24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Y480" s="24"/>
      <c r="Z480" s="24"/>
    </row>
    <row r="481" spans="1:26" x14ac:dyDescent="0.25">
      <c r="A481" s="20"/>
      <c r="B481" s="11"/>
      <c r="C481" s="16"/>
      <c r="D481" s="24"/>
      <c r="E481" s="24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Y481" s="24"/>
      <c r="Z481" s="24"/>
    </row>
    <row r="482" spans="1:26" x14ac:dyDescent="0.25">
      <c r="A482" s="20"/>
      <c r="B482" s="11"/>
      <c r="C482" s="16"/>
      <c r="D482" s="24"/>
      <c r="E482" s="24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Y482" s="24"/>
      <c r="Z482" s="24"/>
    </row>
    <row r="483" spans="1:26" x14ac:dyDescent="0.25">
      <c r="A483" s="20"/>
      <c r="B483" s="11"/>
      <c r="C483" s="16"/>
      <c r="D483" s="24"/>
      <c r="E483" s="24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Y483" s="24"/>
      <c r="Z483" s="24"/>
    </row>
    <row r="484" spans="1:26" x14ac:dyDescent="0.25">
      <c r="A484" s="20"/>
      <c r="B484" s="11"/>
      <c r="C484" s="16"/>
      <c r="D484" s="24"/>
      <c r="E484" s="24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Y484" s="24"/>
      <c r="Z484" s="24"/>
    </row>
    <row r="485" spans="1:26" x14ac:dyDescent="0.25">
      <c r="A485" s="20"/>
      <c r="B485" s="11"/>
      <c r="C485" s="16"/>
      <c r="D485" s="24"/>
      <c r="E485" s="24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Y485" s="24"/>
      <c r="Z485" s="24"/>
    </row>
    <row r="486" spans="1:26" x14ac:dyDescent="0.25">
      <c r="A486" s="20"/>
      <c r="B486" s="11"/>
      <c r="C486" s="16"/>
      <c r="D486" s="24"/>
      <c r="E486" s="24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Y486" s="24"/>
      <c r="Z486" s="24"/>
    </row>
    <row r="487" spans="1:26" x14ac:dyDescent="0.25">
      <c r="A487" s="20"/>
      <c r="B487" s="11"/>
      <c r="C487" s="16"/>
      <c r="D487" s="24"/>
      <c r="E487" s="24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Y487" s="24"/>
      <c r="Z487" s="24"/>
    </row>
    <row r="488" spans="1:26" x14ac:dyDescent="0.25">
      <c r="A488" s="20"/>
      <c r="B488" s="11"/>
      <c r="C488" s="16"/>
      <c r="D488" s="24"/>
      <c r="E488" s="24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Y488" s="24"/>
      <c r="Z488" s="24"/>
    </row>
    <row r="489" spans="1:26" x14ac:dyDescent="0.25">
      <c r="A489" s="20"/>
      <c r="B489" s="11"/>
      <c r="C489" s="16"/>
      <c r="D489" s="24"/>
      <c r="E489" s="24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Y489" s="24"/>
      <c r="Z489" s="24"/>
    </row>
    <row r="490" spans="1:26" x14ac:dyDescent="0.25">
      <c r="A490" s="20"/>
      <c r="B490" s="11"/>
      <c r="C490" s="16"/>
      <c r="D490" s="24"/>
      <c r="E490" s="24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Y490" s="24"/>
      <c r="Z490" s="24"/>
    </row>
    <row r="491" spans="1:26" x14ac:dyDescent="0.25">
      <c r="A491" s="20"/>
      <c r="B491" s="11"/>
      <c r="C491" s="16"/>
      <c r="D491" s="24"/>
      <c r="E491" s="24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Y491" s="24"/>
      <c r="Z491" s="24"/>
    </row>
    <row r="492" spans="1:26" x14ac:dyDescent="0.25">
      <c r="A492" s="20"/>
      <c r="B492" s="11"/>
      <c r="C492" s="16"/>
      <c r="D492" s="24"/>
      <c r="E492" s="24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Y492" s="24"/>
      <c r="Z492" s="24"/>
    </row>
    <row r="493" spans="1:26" x14ac:dyDescent="0.25">
      <c r="A493" s="20"/>
      <c r="B493" s="11"/>
      <c r="C493" s="16"/>
      <c r="D493" s="24"/>
      <c r="E493" s="24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Y493" s="24"/>
      <c r="Z493" s="24"/>
    </row>
    <row r="494" spans="1:26" x14ac:dyDescent="0.25">
      <c r="A494" s="20"/>
      <c r="B494" s="11"/>
      <c r="C494" s="16"/>
      <c r="D494" s="24"/>
      <c r="E494" s="24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Y494" s="24"/>
      <c r="Z494" s="24"/>
    </row>
    <row r="495" spans="1:26" x14ac:dyDescent="0.25">
      <c r="A495" s="20"/>
      <c r="B495" s="11"/>
      <c r="C495" s="16"/>
      <c r="D495" s="24"/>
      <c r="E495" s="24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Y495" s="24"/>
      <c r="Z495" s="24"/>
    </row>
    <row r="496" spans="1:26" x14ac:dyDescent="0.25">
      <c r="A496" s="20"/>
      <c r="B496" s="11"/>
      <c r="C496" s="16"/>
      <c r="D496" s="24"/>
      <c r="E496" s="24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Y496" s="24"/>
      <c r="Z496" s="24"/>
    </row>
    <row r="497" spans="1:26" x14ac:dyDescent="0.25">
      <c r="A497" s="20"/>
      <c r="B497" s="11"/>
      <c r="C497" s="16"/>
      <c r="D497" s="24"/>
      <c r="E497" s="24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Y497" s="24"/>
      <c r="Z497" s="24"/>
    </row>
    <row r="498" spans="1:26" x14ac:dyDescent="0.25">
      <c r="A498" s="20"/>
      <c r="B498" s="11"/>
      <c r="C498" s="16"/>
      <c r="D498" s="24"/>
      <c r="E498" s="24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Y498" s="24"/>
      <c r="Z498" s="24"/>
    </row>
    <row r="499" spans="1:26" x14ac:dyDescent="0.25">
      <c r="A499" s="20"/>
      <c r="B499" s="11"/>
      <c r="C499" s="16"/>
      <c r="D499" s="24"/>
      <c r="E499" s="24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Y499" s="24"/>
      <c r="Z499" s="24"/>
    </row>
    <row r="500" spans="1:26" x14ac:dyDescent="0.25">
      <c r="A500" s="20"/>
      <c r="B500" s="11"/>
      <c r="C500" s="16"/>
      <c r="D500" s="24"/>
      <c r="E500" s="24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Y500" s="24"/>
      <c r="Z500" s="24"/>
    </row>
    <row r="501" spans="1:26" x14ac:dyDescent="0.25">
      <c r="A501" s="20"/>
      <c r="B501" s="11"/>
      <c r="C501" s="16"/>
      <c r="D501" s="24"/>
      <c r="E501" s="24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Y501" s="24"/>
      <c r="Z501" s="24"/>
    </row>
    <row r="502" spans="1:26" x14ac:dyDescent="0.25">
      <c r="A502" s="20"/>
      <c r="B502" s="11"/>
      <c r="C502" s="16"/>
      <c r="D502" s="24"/>
      <c r="E502" s="24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Y502" s="24"/>
      <c r="Z502" s="24"/>
    </row>
    <row r="503" spans="1:26" x14ac:dyDescent="0.25">
      <c r="A503" s="20"/>
      <c r="B503" s="11"/>
      <c r="C503" s="16"/>
      <c r="D503" s="24"/>
      <c r="E503" s="24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Y503" s="24"/>
      <c r="Z503" s="24"/>
    </row>
    <row r="504" spans="1:26" x14ac:dyDescent="0.25">
      <c r="A504" s="20"/>
      <c r="B504" s="11"/>
      <c r="C504" s="16"/>
      <c r="D504" s="24"/>
      <c r="E504" s="24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Y504" s="24"/>
      <c r="Z504" s="24"/>
    </row>
    <row r="505" spans="1:26" x14ac:dyDescent="0.25">
      <c r="A505" s="20"/>
      <c r="B505" s="11"/>
      <c r="C505" s="16"/>
      <c r="D505" s="24"/>
      <c r="E505" s="24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Y505" s="24"/>
      <c r="Z505" s="24"/>
    </row>
    <row r="506" spans="1:26" x14ac:dyDescent="0.25">
      <c r="A506" s="20"/>
      <c r="B506" s="11"/>
      <c r="C506" s="16"/>
      <c r="D506" s="24"/>
      <c r="E506" s="24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Y506" s="24"/>
      <c r="Z506" s="24"/>
    </row>
    <row r="507" spans="1:26" x14ac:dyDescent="0.25">
      <c r="A507" s="20"/>
      <c r="B507" s="11"/>
      <c r="C507" s="16"/>
      <c r="D507" s="24"/>
      <c r="E507" s="24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Y507" s="24"/>
      <c r="Z507" s="24"/>
    </row>
    <row r="508" spans="1:26" x14ac:dyDescent="0.25">
      <c r="A508" s="20"/>
      <c r="B508" s="11"/>
      <c r="C508" s="16"/>
      <c r="D508" s="24"/>
      <c r="E508" s="24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Y508" s="24"/>
      <c r="Z508" s="24"/>
    </row>
    <row r="509" spans="1:26" x14ac:dyDescent="0.25">
      <c r="A509" s="20"/>
      <c r="B509" s="11"/>
      <c r="C509" s="16"/>
      <c r="D509" s="24"/>
      <c r="E509" s="24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Y509" s="24"/>
      <c r="Z509" s="24"/>
    </row>
    <row r="510" spans="1:26" x14ac:dyDescent="0.25">
      <c r="A510" s="20"/>
      <c r="B510" s="11"/>
      <c r="C510" s="16"/>
      <c r="D510" s="24"/>
      <c r="E510" s="24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Y510" s="24"/>
      <c r="Z510" s="24"/>
    </row>
    <row r="511" spans="1:26" x14ac:dyDescent="0.25">
      <c r="A511" s="20"/>
      <c r="B511" s="11"/>
      <c r="C511" s="16"/>
      <c r="D511" s="24"/>
      <c r="E511" s="24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Y511" s="24"/>
      <c r="Z511" s="24"/>
    </row>
    <row r="512" spans="1:26" x14ac:dyDescent="0.25">
      <c r="A512" s="20"/>
      <c r="B512" s="11"/>
      <c r="C512" s="16"/>
      <c r="D512" s="24"/>
      <c r="E512" s="24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Y512" s="24"/>
      <c r="Z512" s="24"/>
    </row>
    <row r="513" spans="1:26" x14ac:dyDescent="0.25">
      <c r="A513" s="20"/>
      <c r="B513" s="11"/>
      <c r="C513" s="16"/>
      <c r="D513" s="24"/>
      <c r="E513" s="24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Y513" s="24"/>
      <c r="Z513" s="24"/>
    </row>
    <row r="514" spans="1:26" x14ac:dyDescent="0.25">
      <c r="A514" s="20"/>
      <c r="B514" s="11"/>
      <c r="C514" s="16"/>
      <c r="D514" s="24"/>
      <c r="E514" s="24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Y514" s="24"/>
      <c r="Z514" s="24"/>
    </row>
    <row r="515" spans="1:26" x14ac:dyDescent="0.25">
      <c r="A515" s="20"/>
      <c r="B515" s="11"/>
      <c r="C515" s="16"/>
      <c r="D515" s="24"/>
      <c r="E515" s="24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Y515" s="24"/>
      <c r="Z515" s="24"/>
    </row>
    <row r="516" spans="1:26" x14ac:dyDescent="0.25">
      <c r="A516" s="20"/>
      <c r="B516" s="11"/>
      <c r="C516" s="16"/>
      <c r="D516" s="24"/>
      <c r="E516" s="24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Y516" s="24"/>
      <c r="Z516" s="24"/>
    </row>
    <row r="517" spans="1:26" x14ac:dyDescent="0.25">
      <c r="A517" s="20"/>
      <c r="B517" s="11"/>
      <c r="C517" s="16"/>
      <c r="D517" s="24"/>
      <c r="E517" s="24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Y517" s="24"/>
      <c r="Z517" s="24"/>
    </row>
    <row r="518" spans="1:26" x14ac:dyDescent="0.25">
      <c r="A518" s="20"/>
      <c r="B518" s="11"/>
      <c r="C518" s="16"/>
      <c r="D518" s="24"/>
      <c r="E518" s="24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Y518" s="24"/>
      <c r="Z518" s="24"/>
    </row>
    <row r="519" spans="1:26" x14ac:dyDescent="0.25">
      <c r="A519" s="20"/>
      <c r="B519" s="11"/>
      <c r="C519" s="16"/>
      <c r="D519" s="24"/>
      <c r="E519" s="24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Y519" s="24"/>
      <c r="Z519" s="24"/>
    </row>
    <row r="520" spans="1:26" x14ac:dyDescent="0.25">
      <c r="A520" s="20"/>
      <c r="B520" s="11"/>
      <c r="C520" s="16"/>
      <c r="D520" s="24"/>
      <c r="E520" s="24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Y520" s="24"/>
      <c r="Z520" s="24"/>
    </row>
    <row r="521" spans="1:26" x14ac:dyDescent="0.25">
      <c r="A521" s="20"/>
      <c r="B521" s="11"/>
      <c r="C521" s="16"/>
      <c r="D521" s="24"/>
      <c r="E521" s="24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Y521" s="24"/>
      <c r="Z521" s="24"/>
    </row>
    <row r="522" spans="1:26" x14ac:dyDescent="0.25">
      <c r="A522" s="20"/>
      <c r="B522" s="11"/>
      <c r="C522" s="16"/>
      <c r="D522" s="24"/>
      <c r="E522" s="24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Y522" s="24"/>
      <c r="Z522" s="24"/>
    </row>
    <row r="523" spans="1:26" x14ac:dyDescent="0.25">
      <c r="A523" s="20"/>
      <c r="B523" s="11"/>
      <c r="C523" s="16"/>
      <c r="D523" s="24"/>
      <c r="E523" s="24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Y523" s="24"/>
      <c r="Z523" s="24"/>
    </row>
    <row r="524" spans="1:26" x14ac:dyDescent="0.25">
      <c r="A524" s="20"/>
      <c r="B524" s="11"/>
      <c r="C524" s="16"/>
      <c r="D524" s="24"/>
      <c r="E524" s="24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Y524" s="24"/>
      <c r="Z524" s="24"/>
    </row>
    <row r="525" spans="1:26" x14ac:dyDescent="0.25">
      <c r="A525" s="20"/>
      <c r="B525" s="11"/>
      <c r="C525" s="16"/>
      <c r="D525" s="24"/>
      <c r="E525" s="24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Y525" s="24"/>
      <c r="Z525" s="24"/>
    </row>
    <row r="526" spans="1:26" x14ac:dyDescent="0.25">
      <c r="A526" s="20"/>
      <c r="B526" s="11"/>
      <c r="C526" s="16"/>
      <c r="D526" s="24"/>
      <c r="E526" s="24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Y526" s="24"/>
      <c r="Z526" s="24"/>
    </row>
    <row r="527" spans="1:26" x14ac:dyDescent="0.25">
      <c r="A527" s="20"/>
      <c r="B527" s="11"/>
      <c r="C527" s="16"/>
      <c r="D527" s="24"/>
      <c r="E527" s="24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Y527" s="24"/>
      <c r="Z527" s="24"/>
    </row>
    <row r="528" spans="1:26" x14ac:dyDescent="0.25">
      <c r="A528" s="20"/>
      <c r="B528" s="11"/>
      <c r="C528" s="16"/>
      <c r="D528" s="24"/>
      <c r="E528" s="24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Y528" s="24"/>
      <c r="Z528" s="24"/>
    </row>
    <row r="529" spans="1:26" x14ac:dyDescent="0.25">
      <c r="A529" s="20"/>
      <c r="B529" s="11"/>
      <c r="C529" s="16"/>
      <c r="D529" s="24"/>
      <c r="E529" s="24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Y529" s="24"/>
      <c r="Z529" s="24"/>
    </row>
    <row r="530" spans="1:26" x14ac:dyDescent="0.25">
      <c r="A530" s="20"/>
      <c r="B530" s="11"/>
      <c r="C530" s="16"/>
      <c r="D530" s="24"/>
      <c r="E530" s="24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Y530" s="24"/>
      <c r="Z530" s="24"/>
    </row>
    <row r="531" spans="1:26" x14ac:dyDescent="0.25">
      <c r="A531" s="20"/>
      <c r="B531" s="11"/>
      <c r="C531" s="16"/>
      <c r="D531" s="24"/>
      <c r="E531" s="24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Y531" s="24"/>
      <c r="Z531" s="24"/>
    </row>
    <row r="532" spans="1:26" x14ac:dyDescent="0.25">
      <c r="A532" s="20"/>
      <c r="B532" s="11"/>
      <c r="C532" s="16"/>
      <c r="D532" s="24"/>
      <c r="E532" s="24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Y532" s="24"/>
      <c r="Z532" s="24"/>
    </row>
    <row r="533" spans="1:26" x14ac:dyDescent="0.25">
      <c r="A533" s="20"/>
      <c r="B533" s="11"/>
      <c r="C533" s="16"/>
      <c r="D533" s="24"/>
      <c r="E533" s="24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Y533" s="24"/>
      <c r="Z533" s="24"/>
    </row>
    <row r="534" spans="1:26" x14ac:dyDescent="0.25">
      <c r="A534" s="20"/>
      <c r="B534" s="11"/>
      <c r="C534" s="16"/>
      <c r="D534" s="24"/>
      <c r="E534" s="24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Y534" s="24"/>
      <c r="Z534" s="24"/>
    </row>
    <row r="535" spans="1:26" x14ac:dyDescent="0.25">
      <c r="A535" s="20"/>
      <c r="B535" s="11"/>
      <c r="C535" s="16"/>
      <c r="D535" s="24"/>
      <c r="E535" s="24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Y535" s="24"/>
      <c r="Z535" s="24"/>
    </row>
    <row r="536" spans="1:26" x14ac:dyDescent="0.25">
      <c r="A536" s="20"/>
      <c r="B536" s="11"/>
      <c r="C536" s="16"/>
      <c r="D536" s="24"/>
      <c r="E536" s="24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Y536" s="24"/>
      <c r="Z536" s="24"/>
    </row>
    <row r="537" spans="1:26" x14ac:dyDescent="0.25">
      <c r="A537" s="20"/>
      <c r="B537" s="11"/>
      <c r="C537" s="16"/>
      <c r="D537" s="24"/>
      <c r="E537" s="24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Y537" s="24"/>
      <c r="Z537" s="24"/>
    </row>
    <row r="538" spans="1:26" x14ac:dyDescent="0.25">
      <c r="A538" s="20"/>
      <c r="B538" s="11"/>
      <c r="C538" s="16"/>
      <c r="D538" s="24"/>
      <c r="E538" s="24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Y538" s="24"/>
      <c r="Z538" s="24"/>
    </row>
    <row r="539" spans="1:26" x14ac:dyDescent="0.25">
      <c r="A539" s="20"/>
      <c r="B539" s="11"/>
      <c r="C539" s="16"/>
      <c r="D539" s="24"/>
      <c r="E539" s="24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Y539" s="24"/>
      <c r="Z539" s="24"/>
    </row>
    <row r="540" spans="1:26" x14ac:dyDescent="0.25">
      <c r="A540" s="20"/>
      <c r="B540" s="11"/>
      <c r="C540" s="16"/>
      <c r="D540" s="24"/>
      <c r="E540" s="24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Y540" s="24"/>
      <c r="Z540" s="24"/>
    </row>
    <row r="541" spans="1:26" x14ac:dyDescent="0.25">
      <c r="A541" s="20"/>
      <c r="B541" s="11"/>
      <c r="C541" s="16"/>
      <c r="D541" s="24"/>
      <c r="E541" s="24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Y541" s="24"/>
      <c r="Z541" s="24"/>
    </row>
    <row r="542" spans="1:26" x14ac:dyDescent="0.25">
      <c r="A542" s="20"/>
      <c r="B542" s="11"/>
      <c r="C542" s="16"/>
      <c r="D542" s="24"/>
      <c r="E542" s="24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Y542" s="24"/>
      <c r="Z542" s="24"/>
    </row>
    <row r="543" spans="1:26" x14ac:dyDescent="0.25">
      <c r="A543" s="20"/>
      <c r="B543" s="11"/>
      <c r="C543" s="16"/>
      <c r="D543" s="24"/>
      <c r="E543" s="24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Y543" s="24"/>
      <c r="Z543" s="24"/>
    </row>
    <row r="544" spans="1:26" x14ac:dyDescent="0.25">
      <c r="A544" s="20"/>
      <c r="B544" s="11"/>
      <c r="C544" s="16"/>
      <c r="D544" s="24"/>
      <c r="E544" s="24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Y544" s="24"/>
      <c r="Z544" s="24"/>
    </row>
    <row r="545" spans="1:26" x14ac:dyDescent="0.25">
      <c r="A545" s="20"/>
      <c r="B545" s="11"/>
      <c r="C545" s="16"/>
      <c r="D545" s="24"/>
      <c r="E545" s="24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Y545" s="24"/>
      <c r="Z545" s="24"/>
    </row>
    <row r="546" spans="1:26" x14ac:dyDescent="0.25">
      <c r="A546" s="20"/>
      <c r="B546" s="11"/>
      <c r="C546" s="16"/>
      <c r="D546" s="24"/>
      <c r="E546" s="24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Y546" s="24"/>
      <c r="Z546" s="24"/>
    </row>
    <row r="547" spans="1:26" x14ac:dyDescent="0.25">
      <c r="A547" s="20"/>
      <c r="B547" s="11"/>
      <c r="C547" s="16"/>
      <c r="D547" s="24"/>
      <c r="E547" s="24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Y547" s="24"/>
      <c r="Z547" s="24"/>
    </row>
    <row r="548" spans="1:26" x14ac:dyDescent="0.25">
      <c r="A548" s="20"/>
      <c r="B548" s="11"/>
      <c r="C548" s="16"/>
      <c r="D548" s="24"/>
      <c r="E548" s="24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Y548" s="24"/>
      <c r="Z548" s="24"/>
    </row>
    <row r="549" spans="1:26" x14ac:dyDescent="0.25">
      <c r="A549" s="20"/>
      <c r="B549" s="11"/>
      <c r="C549" s="16"/>
      <c r="D549" s="24"/>
      <c r="E549" s="24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Y549" s="24"/>
      <c r="Z549" s="24"/>
    </row>
    <row r="550" spans="1:26" x14ac:dyDescent="0.25">
      <c r="A550" s="20"/>
      <c r="B550" s="11"/>
      <c r="C550" s="16"/>
      <c r="D550" s="24"/>
      <c r="E550" s="24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Y550" s="24"/>
      <c r="Z550" s="24"/>
    </row>
    <row r="551" spans="1:26" x14ac:dyDescent="0.25">
      <c r="A551" s="20"/>
      <c r="B551" s="11"/>
      <c r="C551" s="16"/>
      <c r="D551" s="24"/>
      <c r="E551" s="24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Y551" s="24"/>
      <c r="Z551" s="24"/>
    </row>
    <row r="552" spans="1:26" x14ac:dyDescent="0.25">
      <c r="A552" s="20"/>
      <c r="B552" s="11"/>
      <c r="C552" s="16"/>
      <c r="D552" s="24"/>
      <c r="E552" s="24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Y552" s="24"/>
      <c r="Z552" s="24"/>
    </row>
    <row r="553" spans="1:26" x14ac:dyDescent="0.25">
      <c r="A553" s="20"/>
      <c r="B553" s="11"/>
      <c r="C553" s="16"/>
      <c r="D553" s="24"/>
      <c r="E553" s="24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Y553" s="24"/>
      <c r="Z553" s="24"/>
    </row>
    <row r="554" spans="1:26" x14ac:dyDescent="0.25">
      <c r="A554" s="20"/>
      <c r="B554" s="11"/>
      <c r="C554" s="16"/>
      <c r="D554" s="24"/>
      <c r="E554" s="24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Y554" s="24"/>
      <c r="Z554" s="24"/>
    </row>
    <row r="555" spans="1:26" x14ac:dyDescent="0.25">
      <c r="A555" s="20"/>
      <c r="B555" s="11"/>
      <c r="C555" s="16"/>
      <c r="D555" s="24"/>
      <c r="E555" s="24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Y555" s="24"/>
      <c r="Z555" s="24"/>
    </row>
    <row r="556" spans="1:26" x14ac:dyDescent="0.25">
      <c r="A556" s="20"/>
      <c r="B556" s="11"/>
      <c r="C556" s="16"/>
      <c r="D556" s="24"/>
      <c r="E556" s="24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Y556" s="24"/>
      <c r="Z556" s="24"/>
    </row>
    <row r="557" spans="1:26" x14ac:dyDescent="0.25">
      <c r="A557" s="20"/>
      <c r="B557" s="11"/>
      <c r="C557" s="16"/>
      <c r="D557" s="24"/>
      <c r="E557" s="24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Y557" s="24"/>
      <c r="Z557" s="24"/>
    </row>
    <row r="558" spans="1:26" x14ac:dyDescent="0.25">
      <c r="A558" s="20"/>
      <c r="B558" s="11"/>
      <c r="C558" s="16"/>
      <c r="D558" s="24"/>
      <c r="E558" s="24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Y558" s="24"/>
      <c r="Z558" s="24"/>
    </row>
    <row r="559" spans="1:26" x14ac:dyDescent="0.25">
      <c r="A559" s="20"/>
      <c r="B559" s="11"/>
      <c r="C559" s="16"/>
      <c r="D559" s="24"/>
      <c r="E559" s="24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Y559" s="24"/>
      <c r="Z559" s="24"/>
    </row>
    <row r="560" spans="1:26" x14ac:dyDescent="0.25">
      <c r="A560" s="20"/>
      <c r="B560" s="11"/>
      <c r="C560" s="16"/>
      <c r="D560" s="24"/>
      <c r="E560" s="24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Y560" s="24"/>
      <c r="Z560" s="24"/>
    </row>
    <row r="561" spans="1:26" x14ac:dyDescent="0.25">
      <c r="A561" s="20"/>
      <c r="B561" s="11"/>
      <c r="C561" s="16"/>
      <c r="D561" s="24"/>
      <c r="E561" s="24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Y561" s="24"/>
      <c r="Z561" s="24"/>
    </row>
    <row r="562" spans="1:26" x14ac:dyDescent="0.25">
      <c r="A562" s="20"/>
      <c r="B562" s="11"/>
      <c r="C562" s="16"/>
      <c r="D562" s="24"/>
      <c r="E562" s="24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Y562" s="24"/>
      <c r="Z562" s="24"/>
    </row>
    <row r="563" spans="1:26" x14ac:dyDescent="0.25">
      <c r="A563" s="20"/>
      <c r="B563" s="11"/>
      <c r="C563" s="16"/>
      <c r="D563" s="24"/>
      <c r="E563" s="24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Y563" s="24"/>
      <c r="Z563" s="24"/>
    </row>
    <row r="564" spans="1:26" x14ac:dyDescent="0.25">
      <c r="A564" s="20"/>
      <c r="B564" s="11"/>
      <c r="C564" s="16"/>
      <c r="D564" s="24"/>
      <c r="E564" s="24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Y564" s="24"/>
      <c r="Z564" s="24"/>
    </row>
    <row r="565" spans="1:26" x14ac:dyDescent="0.25">
      <c r="A565" s="20"/>
      <c r="B565" s="11"/>
      <c r="C565" s="16"/>
      <c r="D565" s="24"/>
      <c r="E565" s="24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Y565" s="24"/>
      <c r="Z565" s="24"/>
    </row>
    <row r="566" spans="1:26" x14ac:dyDescent="0.25">
      <c r="A566" s="20"/>
      <c r="B566" s="11"/>
      <c r="C566" s="16"/>
      <c r="D566" s="24"/>
      <c r="E566" s="24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Y566" s="24"/>
      <c r="Z566" s="24"/>
    </row>
    <row r="567" spans="1:26" x14ac:dyDescent="0.25">
      <c r="A567" s="20"/>
      <c r="B567" s="11"/>
      <c r="C567" s="16"/>
      <c r="D567" s="24"/>
      <c r="E567" s="24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Y567" s="24"/>
      <c r="Z567" s="24"/>
    </row>
    <row r="568" spans="1:26" x14ac:dyDescent="0.25">
      <c r="A568" s="20"/>
      <c r="B568" s="11"/>
      <c r="C568" s="16"/>
      <c r="D568" s="24"/>
      <c r="E568" s="24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Y568" s="24"/>
      <c r="Z568" s="24"/>
    </row>
    <row r="569" spans="1:26" x14ac:dyDescent="0.25">
      <c r="A569" s="20"/>
      <c r="B569" s="11"/>
      <c r="C569" s="16"/>
      <c r="D569" s="24"/>
      <c r="E569" s="24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Y569" s="24"/>
      <c r="Z569" s="24"/>
    </row>
    <row r="570" spans="1:26" x14ac:dyDescent="0.25">
      <c r="A570" s="20"/>
      <c r="B570" s="11"/>
      <c r="C570" s="16"/>
      <c r="D570" s="24"/>
      <c r="E570" s="24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Y570" s="24"/>
      <c r="Z570" s="24"/>
    </row>
    <row r="571" spans="1:26" x14ac:dyDescent="0.25">
      <c r="A571" s="20"/>
      <c r="B571" s="11"/>
      <c r="C571" s="16"/>
      <c r="D571" s="24"/>
      <c r="E571" s="24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Y571" s="24"/>
      <c r="Z571" s="24"/>
    </row>
    <row r="572" spans="1:26" x14ac:dyDescent="0.25">
      <c r="A572" s="20"/>
      <c r="B572" s="11"/>
      <c r="C572" s="16"/>
      <c r="D572" s="24"/>
      <c r="E572" s="24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Y572" s="24"/>
      <c r="Z572" s="24"/>
    </row>
    <row r="573" spans="1:26" x14ac:dyDescent="0.25">
      <c r="A573" s="20"/>
      <c r="B573" s="11"/>
      <c r="C573" s="16"/>
      <c r="D573" s="24"/>
      <c r="E573" s="24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Y573" s="24"/>
      <c r="Z573" s="24"/>
    </row>
    <row r="574" spans="1:26" x14ac:dyDescent="0.25">
      <c r="A574" s="20"/>
      <c r="B574" s="11"/>
      <c r="C574" s="16"/>
      <c r="D574" s="24"/>
      <c r="E574" s="24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Y574" s="24"/>
      <c r="Z574" s="24"/>
    </row>
    <row r="575" spans="1:26" x14ac:dyDescent="0.25">
      <c r="A575" s="20"/>
      <c r="B575" s="11"/>
      <c r="C575" s="16"/>
      <c r="D575" s="24"/>
      <c r="E575" s="24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Y575" s="24"/>
      <c r="Z575" s="24"/>
    </row>
    <row r="576" spans="1:26" x14ac:dyDescent="0.25">
      <c r="A576" s="20"/>
      <c r="B576" s="11"/>
      <c r="C576" s="16"/>
      <c r="D576" s="24"/>
      <c r="E576" s="24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Y576" s="24"/>
      <c r="Z576" s="24"/>
    </row>
    <row r="577" spans="1:26" x14ac:dyDescent="0.25">
      <c r="A577" s="20"/>
      <c r="B577" s="11"/>
      <c r="C577" s="16"/>
      <c r="D577" s="24"/>
      <c r="E577" s="24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Y577" s="24"/>
      <c r="Z577" s="24"/>
    </row>
    <row r="578" spans="1:26" x14ac:dyDescent="0.25">
      <c r="A578" s="20"/>
      <c r="B578" s="11"/>
      <c r="C578" s="16"/>
      <c r="D578" s="24"/>
      <c r="E578" s="24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Y578" s="24"/>
      <c r="Z578" s="24"/>
    </row>
    <row r="579" spans="1:26" x14ac:dyDescent="0.25">
      <c r="A579" s="20"/>
      <c r="B579" s="11"/>
      <c r="C579" s="16"/>
      <c r="D579" s="24"/>
      <c r="E579" s="24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Y579" s="24"/>
      <c r="Z579" s="24"/>
    </row>
    <row r="580" spans="1:26" x14ac:dyDescent="0.25">
      <c r="A580" s="20"/>
      <c r="B580" s="11"/>
      <c r="C580" s="16"/>
      <c r="D580" s="24"/>
      <c r="E580" s="24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Y580" s="24"/>
      <c r="Z580" s="24"/>
    </row>
    <row r="581" spans="1:26" x14ac:dyDescent="0.25">
      <c r="A581" s="20"/>
      <c r="B581" s="11"/>
      <c r="C581" s="16"/>
      <c r="D581" s="24"/>
      <c r="E581" s="24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Y581" s="24"/>
      <c r="Z581" s="24"/>
    </row>
    <row r="582" spans="1:26" x14ac:dyDescent="0.25">
      <c r="A582" s="20"/>
      <c r="B582" s="11"/>
      <c r="C582" s="16"/>
      <c r="D582" s="24"/>
      <c r="E582" s="24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Y582" s="24"/>
      <c r="Z582" s="24"/>
    </row>
    <row r="583" spans="1:26" x14ac:dyDescent="0.25">
      <c r="A583" s="20"/>
      <c r="B583" s="11"/>
      <c r="C583" s="16"/>
      <c r="D583" s="24"/>
      <c r="E583" s="24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Y583" s="24"/>
      <c r="Z583" s="24"/>
    </row>
    <row r="584" spans="1:26" x14ac:dyDescent="0.25">
      <c r="A584" s="20"/>
      <c r="B584" s="11"/>
      <c r="C584" s="16"/>
      <c r="D584" s="24"/>
      <c r="E584" s="24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Y584" s="24"/>
      <c r="Z584" s="24"/>
    </row>
    <row r="585" spans="1:26" x14ac:dyDescent="0.25">
      <c r="A585" s="20"/>
      <c r="B585" s="11"/>
      <c r="C585" s="16"/>
      <c r="D585" s="24"/>
      <c r="E585" s="24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Y585" s="24"/>
      <c r="Z585" s="24"/>
    </row>
    <row r="586" spans="1:26" x14ac:dyDescent="0.25">
      <c r="A586" s="20"/>
      <c r="B586" s="11"/>
      <c r="C586" s="16"/>
      <c r="D586" s="24"/>
      <c r="E586" s="24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Y586" s="24"/>
      <c r="Z586" s="24"/>
    </row>
    <row r="587" spans="1:26" x14ac:dyDescent="0.25">
      <c r="A587" s="20"/>
      <c r="B587" s="11"/>
      <c r="C587" s="16"/>
      <c r="D587" s="24"/>
      <c r="E587" s="24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Y587" s="24"/>
      <c r="Z587" s="24"/>
    </row>
    <row r="588" spans="1:26" x14ac:dyDescent="0.25">
      <c r="A588" s="20"/>
      <c r="B588" s="11"/>
      <c r="C588" s="16"/>
      <c r="D588" s="24"/>
      <c r="E588" s="24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Y588" s="24"/>
      <c r="Z588" s="24"/>
    </row>
    <row r="589" spans="1:26" x14ac:dyDescent="0.25">
      <c r="A589" s="20"/>
      <c r="B589" s="11"/>
      <c r="C589" s="16"/>
      <c r="D589" s="24"/>
      <c r="E589" s="24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Y589" s="24"/>
      <c r="Z589" s="24"/>
    </row>
    <row r="590" spans="1:26" x14ac:dyDescent="0.25">
      <c r="A590" s="20"/>
      <c r="B590" s="11"/>
      <c r="C590" s="16"/>
      <c r="D590" s="24"/>
      <c r="E590" s="24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Z590" s="24"/>
    </row>
  </sheetData>
  <autoFilter ref="A2:Z388" xr:uid="{AE91AD2C-FD31-4B43-A5C2-F5611D3611AA}">
    <sortState ref="A3:Z388">
      <sortCondition descending="1" ref="Y3:Y388"/>
      <sortCondition descending="1" ref="O3:O388"/>
      <sortCondition descending="1" ref="P3:P388"/>
      <sortCondition descending="1" ref="Q3:Q388"/>
      <sortCondition descending="1" ref="R3:R388"/>
      <sortCondition descending="1" ref="S3:S388"/>
      <sortCondition descending="1" ref="T3:T388"/>
      <sortCondition descending="1" ref="U3:U388"/>
    </sortState>
  </autoFilter>
  <pageMargins left="0.7" right="0.7" top="0.75" bottom="0.75" header="0.3" footer="0.3"/>
  <pageSetup scale="25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69FF-0549-49D2-B138-07A6D0C3F625}">
  <sheetPr>
    <pageSetUpPr fitToPage="1"/>
  </sheetPr>
  <dimension ref="A2:AQ590"/>
  <sheetViews>
    <sheetView topLeftCell="T1" workbookViewId="0">
      <selection activeCell="A3" sqref="A3"/>
    </sheetView>
  </sheetViews>
  <sheetFormatPr defaultColWidth="8.85546875" defaultRowHeight="15" x14ac:dyDescent="0.25"/>
  <cols>
    <col min="1" max="2" width="10.7109375" style="23" bestFit="1" customWidth="1"/>
    <col min="3" max="3" width="19.42578125" style="23" bestFit="1" customWidth="1"/>
    <col min="4" max="4" width="8.85546875" style="23"/>
    <col min="5" max="5" width="37.85546875" style="23" bestFit="1" customWidth="1"/>
    <col min="6" max="14" width="8.85546875" style="24" hidden="1" customWidth="1"/>
    <col min="15" max="15" width="9.42578125" style="23" bestFit="1" customWidth="1"/>
    <col min="16" max="24" width="10.28515625" style="23" customWidth="1"/>
    <col min="25" max="25" width="9.5703125" style="23" customWidth="1"/>
    <col min="26" max="26" width="4.7109375" style="23" customWidth="1"/>
    <col min="27" max="34" width="8.85546875" style="23"/>
    <col min="35" max="35" width="11" style="23" bestFit="1" customWidth="1"/>
    <col min="36" max="16384" width="8.85546875" style="23"/>
  </cols>
  <sheetData>
    <row r="2" spans="1:43" x14ac:dyDescent="0.25">
      <c r="A2" s="44" t="s">
        <v>2</v>
      </c>
      <c r="B2" s="44" t="s">
        <v>3</v>
      </c>
      <c r="C2" s="44" t="s">
        <v>6</v>
      </c>
      <c r="D2" s="44" t="s">
        <v>0</v>
      </c>
      <c r="E2" s="44" t="s">
        <v>5</v>
      </c>
      <c r="F2" s="44" t="s">
        <v>198</v>
      </c>
      <c r="G2" s="37">
        <v>43338</v>
      </c>
      <c r="H2" s="37">
        <v>43345</v>
      </c>
      <c r="I2" s="37">
        <v>43352</v>
      </c>
      <c r="J2" s="37">
        <v>43359</v>
      </c>
      <c r="K2" s="37">
        <v>43366</v>
      </c>
      <c r="L2" s="37">
        <v>43373</v>
      </c>
      <c r="M2" s="37">
        <v>43380</v>
      </c>
      <c r="N2" s="37">
        <v>43387</v>
      </c>
      <c r="O2" s="44" t="s">
        <v>198</v>
      </c>
      <c r="P2" s="37">
        <v>43352</v>
      </c>
      <c r="Q2" s="37">
        <v>43359</v>
      </c>
      <c r="R2" s="37">
        <v>43366</v>
      </c>
      <c r="S2" s="37">
        <v>43373</v>
      </c>
      <c r="T2" s="37">
        <v>43380</v>
      </c>
      <c r="U2" s="37">
        <v>43387</v>
      </c>
      <c r="V2" s="37">
        <v>43394</v>
      </c>
      <c r="W2" s="37">
        <v>43401</v>
      </c>
      <c r="X2" s="44" t="s">
        <v>198</v>
      </c>
      <c r="Y2" s="23" t="s">
        <v>317</v>
      </c>
      <c r="Z2" s="23" t="s">
        <v>318</v>
      </c>
      <c r="AC2" s="23" t="s">
        <v>2</v>
      </c>
      <c r="AD2" s="23" t="s">
        <v>3</v>
      </c>
      <c r="AE2" s="23" t="s">
        <v>6</v>
      </c>
      <c r="AF2" s="24" t="s">
        <v>0</v>
      </c>
      <c r="AG2" s="24" t="s">
        <v>401</v>
      </c>
      <c r="AH2" s="23" t="s">
        <v>237</v>
      </c>
      <c r="AI2" s="24" t="s">
        <v>198</v>
      </c>
      <c r="AJ2" s="23" t="s">
        <v>522</v>
      </c>
      <c r="AK2" s="23" t="s">
        <v>523</v>
      </c>
      <c r="AL2" s="23" t="s">
        <v>524</v>
      </c>
      <c r="AM2" s="24"/>
      <c r="AN2" s="24"/>
      <c r="AO2" s="24"/>
      <c r="AP2" s="24"/>
      <c r="AQ2" s="24"/>
    </row>
    <row r="3" spans="1:43" s="24" customFormat="1" x14ac:dyDescent="0.25">
      <c r="A3" s="20">
        <v>43298</v>
      </c>
      <c r="B3" s="77">
        <v>43312</v>
      </c>
      <c r="C3" s="16" t="s">
        <v>1585</v>
      </c>
      <c r="D3" s="34" t="s">
        <v>431</v>
      </c>
      <c r="E3" s="34" t="s">
        <v>42</v>
      </c>
      <c r="F3" s="36">
        <v>0</v>
      </c>
      <c r="G3" s="36"/>
      <c r="H3" s="36"/>
      <c r="I3" s="36"/>
      <c r="J3" s="36"/>
      <c r="K3" s="36"/>
      <c r="L3" s="36"/>
      <c r="M3" s="36"/>
      <c r="N3" s="36"/>
      <c r="O3" s="36">
        <v>8</v>
      </c>
      <c r="P3" s="36"/>
      <c r="Q3" s="36"/>
      <c r="R3" s="36"/>
      <c r="S3" s="36"/>
      <c r="T3" s="36"/>
      <c r="U3" s="36"/>
      <c r="V3" s="36"/>
      <c r="W3" s="36"/>
      <c r="X3" s="36">
        <v>45</v>
      </c>
      <c r="Y3" s="93">
        <f>SUM(O3:P3)</f>
        <v>8</v>
      </c>
      <c r="Z3" s="93" t="str">
        <f>IF(OR(AND(Y3&gt;0,Y3&lt;=30),AND(O3&gt;0,O3&lt;=5),AND(P3&gt;0,P3&lt;=5)),"Yes","No")</f>
        <v>Yes</v>
      </c>
      <c r="AC3" s="46">
        <f t="shared" ref="AC3:AE16" si="0">A3</f>
        <v>43298</v>
      </c>
      <c r="AD3" s="46">
        <f t="shared" si="0"/>
        <v>43312</v>
      </c>
      <c r="AE3" s="24" t="str">
        <f t="shared" si="0"/>
        <v>NB2037by34 Rev2.0</v>
      </c>
      <c r="AF3" s="24" t="str">
        <f t="shared" ref="AF3:AF16" si="1">D3</f>
        <v>46561</v>
      </c>
      <c r="AG3" s="24" t="str">
        <f t="shared" ref="AG3:AG16" si="2">E3</f>
        <v>3700</v>
      </c>
      <c r="AH3" s="24">
        <f>X3</f>
        <v>45</v>
      </c>
      <c r="AI3" s="40">
        <f>O3</f>
        <v>8</v>
      </c>
      <c r="AJ3" s="24">
        <f>P3</f>
        <v>0</v>
      </c>
      <c r="AK3" s="24">
        <f t="shared" ref="AK3:AL3" si="3">Q3</f>
        <v>0</v>
      </c>
      <c r="AL3" s="24">
        <f t="shared" si="3"/>
        <v>0</v>
      </c>
      <c r="AO3" s="40"/>
      <c r="AP3" s="39"/>
      <c r="AQ3" s="12"/>
    </row>
    <row r="4" spans="1:43" s="24" customFormat="1" x14ac:dyDescent="0.25">
      <c r="A4" s="20">
        <v>43298</v>
      </c>
      <c r="B4" s="77">
        <v>43312</v>
      </c>
      <c r="C4" s="16" t="s">
        <v>1637</v>
      </c>
      <c r="D4" s="34" t="s">
        <v>431</v>
      </c>
      <c r="E4" s="34" t="s">
        <v>42</v>
      </c>
      <c r="F4" s="36">
        <v>0</v>
      </c>
      <c r="G4" s="36"/>
      <c r="H4" s="36"/>
      <c r="I4" s="36"/>
      <c r="J4" s="36"/>
      <c r="K4" s="36"/>
      <c r="L4" s="36"/>
      <c r="M4" s="36"/>
      <c r="N4" s="36"/>
      <c r="O4" s="36">
        <v>8</v>
      </c>
      <c r="P4" s="36"/>
      <c r="Q4" s="36"/>
      <c r="R4" s="36"/>
      <c r="S4" s="36"/>
      <c r="T4" s="36"/>
      <c r="U4" s="36"/>
      <c r="V4" s="36"/>
      <c r="W4" s="36"/>
      <c r="X4" s="36">
        <v>45</v>
      </c>
      <c r="Y4" s="79">
        <f>SUM(O4:P4)</f>
        <v>8</v>
      </c>
      <c r="Z4" s="79" t="str">
        <f>IF(OR(AND(Y4&gt;0,Y4&lt;=30),AND(O4&gt;0,O4&lt;=5),AND(P4&gt;0,P4&lt;=5)),"Yes","No")</f>
        <v>Yes</v>
      </c>
      <c r="AC4" s="46">
        <f t="shared" si="0"/>
        <v>43298</v>
      </c>
      <c r="AD4" s="46">
        <f t="shared" si="0"/>
        <v>43312</v>
      </c>
      <c r="AE4" s="24" t="str">
        <f t="shared" si="0"/>
        <v>ND2057by34-Rev 2.0</v>
      </c>
      <c r="AF4" s="24" t="str">
        <f t="shared" si="1"/>
        <v>46561</v>
      </c>
      <c r="AG4" s="24" t="str">
        <f t="shared" si="2"/>
        <v>3700</v>
      </c>
      <c r="AH4" s="24">
        <f t="shared" ref="AH4:AH16" si="4">X4</f>
        <v>45</v>
      </c>
      <c r="AI4" s="40">
        <f t="shared" ref="AI4:AI16" si="5">O4</f>
        <v>8</v>
      </c>
      <c r="AJ4" s="24">
        <f t="shared" ref="AJ4:AJ16" si="6">P4</f>
        <v>0</v>
      </c>
      <c r="AK4" s="24">
        <f t="shared" ref="AK4:AK16" si="7">Q4</f>
        <v>0</v>
      </c>
      <c r="AL4" s="24">
        <f t="shared" ref="AL4:AL26" si="8">R4</f>
        <v>0</v>
      </c>
      <c r="AO4" s="40"/>
      <c r="AP4" s="39"/>
      <c r="AQ4" s="12"/>
    </row>
    <row r="5" spans="1:43" s="24" customFormat="1" x14ac:dyDescent="0.25">
      <c r="A5" s="20">
        <v>43298</v>
      </c>
      <c r="B5" s="77">
        <v>43312</v>
      </c>
      <c r="C5" s="16" t="s">
        <v>1650</v>
      </c>
      <c r="D5" s="34" t="s">
        <v>431</v>
      </c>
      <c r="E5" s="34" t="s">
        <v>42</v>
      </c>
      <c r="F5" s="36">
        <v>0</v>
      </c>
      <c r="G5" s="36"/>
      <c r="H5" s="36"/>
      <c r="I5" s="36"/>
      <c r="J5" s="36"/>
      <c r="K5" s="36"/>
      <c r="L5" s="36"/>
      <c r="M5" s="36"/>
      <c r="N5" s="36"/>
      <c r="O5" s="36">
        <v>8</v>
      </c>
      <c r="P5" s="36"/>
      <c r="Q5" s="36"/>
      <c r="R5" s="36"/>
      <c r="S5" s="36"/>
      <c r="T5" s="36"/>
      <c r="U5" s="36"/>
      <c r="V5" s="36"/>
      <c r="W5" s="36"/>
      <c r="X5" s="36">
        <v>45</v>
      </c>
      <c r="Y5" s="93">
        <f>SUM(O5:P5)</f>
        <v>8</v>
      </c>
      <c r="Z5" s="93" t="str">
        <f>IF(OR(AND(Y5&gt;0,Y5&lt;=30),AND(O5&gt;0,O5&lt;=5),AND(P5&gt;0,P5&lt;=5)),"Yes","No")</f>
        <v>Yes</v>
      </c>
      <c r="AC5" s="46">
        <f t="shared" si="0"/>
        <v>43298</v>
      </c>
      <c r="AD5" s="46">
        <f t="shared" si="0"/>
        <v>43312</v>
      </c>
      <c r="AE5" s="24" t="str">
        <f t="shared" si="0"/>
        <v>NF2040by34 REV2.0</v>
      </c>
      <c r="AF5" s="24" t="str">
        <f t="shared" si="1"/>
        <v>46561</v>
      </c>
      <c r="AG5" s="24" t="str">
        <f t="shared" si="2"/>
        <v>3700</v>
      </c>
      <c r="AH5" s="24">
        <f t="shared" si="4"/>
        <v>45</v>
      </c>
      <c r="AI5" s="40">
        <f t="shared" si="5"/>
        <v>8</v>
      </c>
      <c r="AJ5" s="24">
        <f t="shared" si="6"/>
        <v>0</v>
      </c>
      <c r="AK5" s="24">
        <f t="shared" si="7"/>
        <v>0</v>
      </c>
      <c r="AL5" s="24">
        <f t="shared" si="8"/>
        <v>0</v>
      </c>
      <c r="AO5" s="40"/>
      <c r="AP5" s="39"/>
      <c r="AQ5" s="12"/>
    </row>
    <row r="6" spans="1:43" s="24" customFormat="1" x14ac:dyDescent="0.25">
      <c r="A6" s="20">
        <v>43298</v>
      </c>
      <c r="B6" s="77">
        <v>43312</v>
      </c>
      <c r="C6" s="16" t="s">
        <v>1659</v>
      </c>
      <c r="D6" s="34" t="s">
        <v>431</v>
      </c>
      <c r="E6" s="34" t="s">
        <v>42</v>
      </c>
      <c r="F6" s="36">
        <v>0</v>
      </c>
      <c r="G6" s="36"/>
      <c r="H6" s="36"/>
      <c r="I6" s="36"/>
      <c r="J6" s="36"/>
      <c r="K6" s="36"/>
      <c r="L6" s="36"/>
      <c r="M6" s="36"/>
      <c r="N6" s="36"/>
      <c r="O6" s="36">
        <v>8</v>
      </c>
      <c r="P6" s="36"/>
      <c r="Q6" s="36"/>
      <c r="R6" s="36"/>
      <c r="S6" s="36"/>
      <c r="T6" s="36"/>
      <c r="U6" s="36"/>
      <c r="V6" s="36"/>
      <c r="W6" s="36"/>
      <c r="X6" s="36">
        <v>45</v>
      </c>
      <c r="Y6" s="93">
        <f>SUM(O6:P6)</f>
        <v>8</v>
      </c>
      <c r="Z6" s="93" t="str">
        <f>IF(OR(AND(Y6&gt;0,Y6&lt;=30),AND(O6&gt;0,O6&lt;=5),AND(P6&gt;0,P6&lt;=5)),"Yes","No")</f>
        <v>Yes</v>
      </c>
      <c r="AC6" s="46">
        <f t="shared" si="0"/>
        <v>43298</v>
      </c>
      <c r="AD6" s="46">
        <f t="shared" si="0"/>
        <v>43312</v>
      </c>
      <c r="AE6" s="24" t="str">
        <f t="shared" si="0"/>
        <v>NF2047by34 REV2.0</v>
      </c>
      <c r="AF6" s="24" t="str">
        <f t="shared" si="1"/>
        <v>46561</v>
      </c>
      <c r="AG6" s="24" t="str">
        <f t="shared" si="2"/>
        <v>3700</v>
      </c>
      <c r="AH6" s="24">
        <f t="shared" si="4"/>
        <v>45</v>
      </c>
      <c r="AI6" s="40">
        <f t="shared" si="5"/>
        <v>8</v>
      </c>
      <c r="AJ6" s="24">
        <f t="shared" si="6"/>
        <v>0</v>
      </c>
      <c r="AK6" s="24">
        <f t="shared" si="7"/>
        <v>0</v>
      </c>
      <c r="AL6" s="24">
        <f t="shared" si="8"/>
        <v>0</v>
      </c>
      <c r="AO6" s="40"/>
      <c r="AP6" s="39"/>
      <c r="AQ6" s="12"/>
    </row>
    <row r="7" spans="1:43" s="24" customFormat="1" x14ac:dyDescent="0.25">
      <c r="A7" s="20">
        <v>43228</v>
      </c>
      <c r="B7" s="77">
        <v>43237</v>
      </c>
      <c r="C7" s="16" t="s">
        <v>1606</v>
      </c>
      <c r="D7" s="34" t="s">
        <v>53</v>
      </c>
      <c r="E7" s="34" t="s">
        <v>36</v>
      </c>
      <c r="F7" s="36">
        <v>23.819742386749574</v>
      </c>
      <c r="G7" s="36"/>
      <c r="H7" s="36"/>
      <c r="I7" s="36"/>
      <c r="J7" s="36"/>
      <c r="K7" s="36"/>
      <c r="L7" s="36"/>
      <c r="M7" s="36"/>
      <c r="N7" s="36"/>
      <c r="O7" s="36">
        <v>38</v>
      </c>
      <c r="P7" s="36"/>
      <c r="Q7" s="36"/>
      <c r="R7" s="36"/>
      <c r="S7" s="36"/>
      <c r="T7" s="36"/>
      <c r="U7" s="36"/>
      <c r="V7" s="36"/>
      <c r="W7" s="36"/>
      <c r="X7" s="36">
        <v>43</v>
      </c>
      <c r="Y7" s="93">
        <f>SUM(O7:P7)</f>
        <v>38</v>
      </c>
      <c r="Z7" s="93" t="str">
        <f>IF(OR(AND(Y7&gt;0,Y7&lt;=30),AND(O7&gt;0,O7&lt;=5),AND(P7&gt;0,P7&lt;=5)),"Yes","No")</f>
        <v>No</v>
      </c>
      <c r="AC7" s="46">
        <f t="shared" si="0"/>
        <v>43228</v>
      </c>
      <c r="AD7" s="46">
        <f t="shared" si="0"/>
        <v>43237</v>
      </c>
      <c r="AE7" s="24" t="str">
        <f t="shared" si="0"/>
        <v>ND2034bf29 Rev1.5</v>
      </c>
      <c r="AF7" s="24" t="str">
        <f t="shared" si="1"/>
        <v>45959</v>
      </c>
      <c r="AG7" s="24" t="str">
        <f t="shared" si="2"/>
        <v>3434</v>
      </c>
      <c r="AH7" s="24">
        <f t="shared" si="4"/>
        <v>43</v>
      </c>
      <c r="AI7" s="40">
        <f t="shared" si="5"/>
        <v>38</v>
      </c>
      <c r="AJ7" s="24">
        <f t="shared" si="6"/>
        <v>0</v>
      </c>
      <c r="AK7" s="24">
        <f t="shared" si="7"/>
        <v>0</v>
      </c>
      <c r="AL7" s="24">
        <f t="shared" si="8"/>
        <v>0</v>
      </c>
      <c r="AO7" s="40"/>
      <c r="AP7" s="39"/>
      <c r="AQ7" s="12"/>
    </row>
    <row r="8" spans="1:43" s="24" customFormat="1" x14ac:dyDescent="0.25">
      <c r="A8" s="20">
        <v>43221</v>
      </c>
      <c r="B8" s="77">
        <v>43404</v>
      </c>
      <c r="C8" s="16" t="s">
        <v>1764</v>
      </c>
      <c r="D8" s="34" t="s">
        <v>151</v>
      </c>
      <c r="E8" s="34" t="s">
        <v>18</v>
      </c>
      <c r="F8" s="36">
        <v>380.27221188775121</v>
      </c>
      <c r="G8" s="36">
        <v>195.01139071166727</v>
      </c>
      <c r="H8" s="36"/>
      <c r="I8" s="36"/>
      <c r="J8" s="36"/>
      <c r="K8" s="36">
        <v>97.505695355833637</v>
      </c>
      <c r="L8" s="36"/>
      <c r="M8" s="36"/>
      <c r="N8" s="36">
        <v>195.01139071166727</v>
      </c>
      <c r="O8" s="36">
        <v>390</v>
      </c>
      <c r="P8" s="36">
        <v>200</v>
      </c>
      <c r="Q8" s="36"/>
      <c r="R8" s="36"/>
      <c r="S8" s="36"/>
      <c r="T8" s="36">
        <v>100</v>
      </c>
      <c r="U8" s="36"/>
      <c r="V8" s="36"/>
      <c r="W8" s="36">
        <v>200</v>
      </c>
      <c r="X8" s="36">
        <v>39</v>
      </c>
      <c r="Y8" s="23">
        <f>SUM(O8:P8)</f>
        <v>590</v>
      </c>
      <c r="Z8" s="23" t="str">
        <f>IF(OR(AND(Y8&gt;0,Y8&lt;=30),AND(O8&gt;0,O8&lt;=5),AND(P8&gt;0,P8&lt;=5)),"Yes","No")</f>
        <v>No</v>
      </c>
      <c r="AC8" s="46">
        <f t="shared" si="0"/>
        <v>43221</v>
      </c>
      <c r="AD8" s="46">
        <f t="shared" si="0"/>
        <v>43404</v>
      </c>
      <c r="AE8" s="24" t="str">
        <f t="shared" si="0"/>
        <v>RH2024cr34 REV1.1</v>
      </c>
      <c r="AF8" s="24" t="str">
        <f t="shared" si="1"/>
        <v>45895</v>
      </c>
      <c r="AG8" s="24" t="str">
        <f t="shared" si="2"/>
        <v>6715</v>
      </c>
      <c r="AH8" s="24">
        <f t="shared" si="4"/>
        <v>39</v>
      </c>
      <c r="AI8" s="40">
        <f t="shared" si="5"/>
        <v>390</v>
      </c>
      <c r="AJ8" s="24">
        <f t="shared" si="6"/>
        <v>200</v>
      </c>
      <c r="AK8" s="24">
        <f t="shared" si="7"/>
        <v>0</v>
      </c>
      <c r="AL8" s="24">
        <f t="shared" si="8"/>
        <v>0</v>
      </c>
      <c r="AO8" s="40"/>
      <c r="AP8" s="39"/>
      <c r="AQ8" s="12"/>
    </row>
    <row r="9" spans="1:43" x14ac:dyDescent="0.25">
      <c r="A9" s="20">
        <v>43221</v>
      </c>
      <c r="B9" s="77">
        <v>43404</v>
      </c>
      <c r="C9" s="16" t="s">
        <v>1763</v>
      </c>
      <c r="D9" s="34" t="s">
        <v>151</v>
      </c>
      <c r="E9" s="34" t="s">
        <v>18</v>
      </c>
      <c r="F9" s="36">
        <v>9.7505695355833648</v>
      </c>
      <c r="G9" s="36"/>
      <c r="H9" s="36"/>
      <c r="I9" s="36"/>
      <c r="J9" s="36"/>
      <c r="K9" s="36"/>
      <c r="L9" s="36"/>
      <c r="M9" s="36"/>
      <c r="N9" s="36"/>
      <c r="O9" s="36">
        <v>10</v>
      </c>
      <c r="P9" s="36"/>
      <c r="Q9" s="36"/>
      <c r="R9" s="36"/>
      <c r="S9" s="36"/>
      <c r="T9" s="36"/>
      <c r="U9" s="36"/>
      <c r="V9" s="36"/>
      <c r="W9" s="36"/>
      <c r="X9" s="36">
        <v>39</v>
      </c>
      <c r="Y9" s="93">
        <f>SUM(O9:P9)</f>
        <v>10</v>
      </c>
      <c r="Z9" s="93" t="str">
        <f>IF(OR(AND(Y9&gt;0,Y9&lt;=30),AND(O9&gt;0,O9&lt;=5),AND(P9&gt;0,P9&lt;=5)),"Yes","No")</f>
        <v>Yes</v>
      </c>
      <c r="AC9" s="46">
        <f t="shared" si="0"/>
        <v>43221</v>
      </c>
      <c r="AD9" s="46">
        <f t="shared" si="0"/>
        <v>43404</v>
      </c>
      <c r="AE9" s="24" t="str">
        <f t="shared" si="0"/>
        <v>RH2024cr34 REV1.0</v>
      </c>
      <c r="AF9" s="24" t="str">
        <f t="shared" si="1"/>
        <v>45895</v>
      </c>
      <c r="AG9" s="24" t="str">
        <f t="shared" si="2"/>
        <v>6715</v>
      </c>
      <c r="AH9" s="24">
        <f t="shared" si="4"/>
        <v>39</v>
      </c>
      <c r="AI9" s="40">
        <f t="shared" si="5"/>
        <v>10</v>
      </c>
      <c r="AJ9" s="24">
        <f t="shared" si="6"/>
        <v>0</v>
      </c>
      <c r="AK9" s="24">
        <f t="shared" si="7"/>
        <v>0</v>
      </c>
      <c r="AL9" s="24">
        <f t="shared" si="8"/>
        <v>0</v>
      </c>
      <c r="AM9" s="24"/>
      <c r="AN9" s="24"/>
      <c r="AO9" s="40"/>
      <c r="AP9" s="39"/>
      <c r="AQ9" s="12"/>
    </row>
    <row r="10" spans="1:43" s="24" customFormat="1" x14ac:dyDescent="0.25">
      <c r="A10" s="20">
        <v>43264</v>
      </c>
      <c r="B10" s="77">
        <v>43439</v>
      </c>
      <c r="C10" s="16" t="s">
        <v>1606</v>
      </c>
      <c r="D10" s="34" t="s">
        <v>297</v>
      </c>
      <c r="E10" s="34" t="s">
        <v>36</v>
      </c>
      <c r="F10" s="36">
        <v>61.429861944775212</v>
      </c>
      <c r="G10" s="36"/>
      <c r="H10" s="36"/>
      <c r="I10" s="36"/>
      <c r="J10" s="36">
        <v>26.327083690617947</v>
      </c>
      <c r="K10" s="36"/>
      <c r="L10" s="36"/>
      <c r="M10" s="36"/>
      <c r="N10" s="36">
        <v>22.566071734815385</v>
      </c>
      <c r="O10" s="36">
        <v>98</v>
      </c>
      <c r="P10" s="36"/>
      <c r="Q10" s="36"/>
      <c r="R10" s="36"/>
      <c r="S10" s="36">
        <v>42</v>
      </c>
      <c r="T10" s="36"/>
      <c r="U10" s="36"/>
      <c r="V10" s="36"/>
      <c r="W10" s="36">
        <v>36</v>
      </c>
      <c r="X10" s="36">
        <v>38</v>
      </c>
      <c r="Y10" s="93">
        <f>SUM(O10:P10)</f>
        <v>98</v>
      </c>
      <c r="Z10" s="93" t="str">
        <f>IF(OR(AND(Y10&gt;0,Y10&lt;=30),AND(O10&gt;0,O10&lt;=5),AND(P10&gt;0,P10&lt;=5)),"Yes","No")</f>
        <v>No</v>
      </c>
      <c r="AC10" s="46">
        <f t="shared" si="0"/>
        <v>43264</v>
      </c>
      <c r="AD10" s="46">
        <f t="shared" si="0"/>
        <v>43439</v>
      </c>
      <c r="AE10" s="24" t="str">
        <f t="shared" si="0"/>
        <v>ND2034bf29 Rev1.5</v>
      </c>
      <c r="AF10" s="24" t="str">
        <f t="shared" si="1"/>
        <v>46289</v>
      </c>
      <c r="AG10" s="24" t="str">
        <f t="shared" si="2"/>
        <v>3434</v>
      </c>
      <c r="AH10" s="24">
        <f t="shared" si="4"/>
        <v>38</v>
      </c>
      <c r="AI10" s="40">
        <f t="shared" si="5"/>
        <v>98</v>
      </c>
      <c r="AJ10" s="24">
        <f t="shared" si="6"/>
        <v>0</v>
      </c>
      <c r="AK10" s="24">
        <f t="shared" si="7"/>
        <v>0</v>
      </c>
      <c r="AL10" s="24">
        <f t="shared" si="8"/>
        <v>0</v>
      </c>
      <c r="AO10" s="40"/>
      <c r="AP10" s="39"/>
      <c r="AQ10" s="12"/>
    </row>
    <row r="11" spans="1:43" s="24" customFormat="1" x14ac:dyDescent="0.25">
      <c r="A11" s="20">
        <v>43256</v>
      </c>
      <c r="B11" s="77">
        <v>43328</v>
      </c>
      <c r="C11" s="16" t="s">
        <v>1725</v>
      </c>
      <c r="D11" s="34" t="s">
        <v>270</v>
      </c>
      <c r="E11" s="34" t="s">
        <v>32</v>
      </c>
      <c r="F11" s="36">
        <v>42.588041899876096</v>
      </c>
      <c r="G11" s="36"/>
      <c r="H11" s="36"/>
      <c r="I11" s="36"/>
      <c r="J11" s="36"/>
      <c r="K11" s="36"/>
      <c r="L11" s="36"/>
      <c r="M11" s="36"/>
      <c r="N11" s="36"/>
      <c r="O11" s="36">
        <v>48</v>
      </c>
      <c r="P11" s="36"/>
      <c r="Q11" s="36"/>
      <c r="R11" s="36"/>
      <c r="S11" s="36"/>
      <c r="T11" s="36"/>
      <c r="U11" s="36"/>
      <c r="V11" s="36"/>
      <c r="W11" s="36"/>
      <c r="X11" s="36">
        <v>36</v>
      </c>
      <c r="Y11" s="93">
        <f>SUM(O11:P11)</f>
        <v>48</v>
      </c>
      <c r="Z11" s="93" t="str">
        <f>IF(OR(AND(Y11&gt;0,Y11&lt;=30),AND(O11&gt;0,O11&lt;=5),AND(P11&gt;0,P11&lt;=5)),"Yes","No")</f>
        <v>No</v>
      </c>
      <c r="AC11" s="46">
        <f t="shared" si="0"/>
        <v>43256</v>
      </c>
      <c r="AD11" s="46">
        <f t="shared" si="0"/>
        <v>43328</v>
      </c>
      <c r="AE11" s="24" t="str">
        <f t="shared" si="0"/>
        <v>NJ1020bt-Rev 1.1</v>
      </c>
      <c r="AF11" s="24" t="str">
        <f t="shared" si="1"/>
        <v>46186</v>
      </c>
      <c r="AG11" s="24" t="str">
        <f t="shared" si="2"/>
        <v>3282</v>
      </c>
      <c r="AH11" s="24">
        <f t="shared" si="4"/>
        <v>36</v>
      </c>
      <c r="AI11" s="40">
        <f t="shared" si="5"/>
        <v>48</v>
      </c>
      <c r="AJ11" s="24">
        <f t="shared" si="6"/>
        <v>0</v>
      </c>
      <c r="AK11" s="24">
        <f t="shared" si="7"/>
        <v>0</v>
      </c>
      <c r="AL11" s="24">
        <f t="shared" si="8"/>
        <v>0</v>
      </c>
      <c r="AO11" s="40"/>
      <c r="AP11" s="39"/>
      <c r="AQ11" s="12"/>
    </row>
    <row r="12" spans="1:43" s="24" customFormat="1" x14ac:dyDescent="0.25">
      <c r="A12" s="20">
        <v>43200</v>
      </c>
      <c r="B12" s="77">
        <v>43495</v>
      </c>
      <c r="C12" s="16" t="s">
        <v>1604</v>
      </c>
      <c r="D12" s="34" t="s">
        <v>177</v>
      </c>
      <c r="E12" s="34" t="s">
        <v>28</v>
      </c>
      <c r="F12" s="36">
        <v>114.66655215324893</v>
      </c>
      <c r="G12" s="36">
        <v>114.66655215324893</v>
      </c>
      <c r="H12" s="36"/>
      <c r="I12" s="36"/>
      <c r="J12" s="36"/>
      <c r="K12" s="36">
        <v>114.66655215324893</v>
      </c>
      <c r="L12" s="36"/>
      <c r="M12" s="36"/>
      <c r="N12" s="36"/>
      <c r="O12" s="36">
        <v>200</v>
      </c>
      <c r="P12" s="36">
        <v>200</v>
      </c>
      <c r="Q12" s="36"/>
      <c r="R12" s="36"/>
      <c r="S12" s="36"/>
      <c r="T12" s="36">
        <v>200</v>
      </c>
      <c r="U12" s="36"/>
      <c r="V12" s="36"/>
      <c r="W12" s="36"/>
      <c r="X12" s="36">
        <v>35</v>
      </c>
      <c r="Y12" s="23">
        <f>SUM(O12:P12)</f>
        <v>400</v>
      </c>
      <c r="Z12" s="23" t="str">
        <f>IF(OR(AND(Y12&gt;0,Y12&lt;=30),AND(O12&gt;0,O12&lt;=5),AND(P12&gt;0,P12&lt;=5)),"Yes","No")</f>
        <v>No</v>
      </c>
      <c r="AC12" s="46">
        <f t="shared" si="0"/>
        <v>43200</v>
      </c>
      <c r="AD12" s="46">
        <f t="shared" si="0"/>
        <v>43495</v>
      </c>
      <c r="AE12" s="24" t="str">
        <f t="shared" si="0"/>
        <v>ND2017ai29-REV1.2</v>
      </c>
      <c r="AF12" s="24" t="str">
        <f t="shared" si="1"/>
        <v>45696</v>
      </c>
      <c r="AG12" s="24" t="str">
        <f t="shared" si="2"/>
        <v>4350</v>
      </c>
      <c r="AH12" s="24">
        <f t="shared" si="4"/>
        <v>35</v>
      </c>
      <c r="AI12" s="40">
        <f t="shared" si="5"/>
        <v>200</v>
      </c>
      <c r="AJ12" s="24">
        <f t="shared" si="6"/>
        <v>200</v>
      </c>
      <c r="AK12" s="24">
        <f t="shared" si="7"/>
        <v>0</v>
      </c>
      <c r="AL12" s="24">
        <f t="shared" si="8"/>
        <v>0</v>
      </c>
      <c r="AO12" s="40"/>
      <c r="AP12" s="39"/>
      <c r="AQ12" s="12"/>
    </row>
    <row r="13" spans="1:43" x14ac:dyDescent="0.25">
      <c r="A13" s="20">
        <v>43220</v>
      </c>
      <c r="B13" s="77">
        <v>43354</v>
      </c>
      <c r="C13" s="16" t="s">
        <v>1623</v>
      </c>
      <c r="D13" s="34" t="s">
        <v>118</v>
      </c>
      <c r="E13" s="34" t="s">
        <v>119</v>
      </c>
      <c r="F13" s="36">
        <v>15.453870193388193</v>
      </c>
      <c r="G13" s="36"/>
      <c r="H13" s="36"/>
      <c r="I13" s="36"/>
      <c r="J13" s="36"/>
      <c r="K13" s="36"/>
      <c r="L13" s="36"/>
      <c r="M13" s="36"/>
      <c r="N13" s="36"/>
      <c r="O13" s="36">
        <v>22</v>
      </c>
      <c r="P13" s="36"/>
      <c r="Q13" s="36"/>
      <c r="R13" s="36"/>
      <c r="S13" s="36"/>
      <c r="T13" s="36"/>
      <c r="U13" s="36"/>
      <c r="V13" s="36"/>
      <c r="W13" s="36"/>
      <c r="X13" s="36">
        <v>35</v>
      </c>
      <c r="Y13" s="93">
        <f>SUM(O13:P13)</f>
        <v>22</v>
      </c>
      <c r="Z13" s="93" t="str">
        <f>IF(OR(AND(Y13&gt;0,Y13&lt;=30),AND(O13&gt;0,O13&lt;=5),AND(P13&gt;0,P13&lt;=5)),"Yes","No")</f>
        <v>Yes</v>
      </c>
      <c r="AC13" s="46">
        <f t="shared" si="0"/>
        <v>43220</v>
      </c>
      <c r="AD13" s="46">
        <f t="shared" si="0"/>
        <v>43354</v>
      </c>
      <c r="AE13" s="24" t="str">
        <f t="shared" si="0"/>
        <v>ND2054bf34 Rev1.4</v>
      </c>
      <c r="AF13" s="24" t="str">
        <f t="shared" si="1"/>
        <v>45873</v>
      </c>
      <c r="AG13" s="24" t="str">
        <f t="shared" si="2"/>
        <v>7367</v>
      </c>
      <c r="AH13" s="24">
        <f t="shared" si="4"/>
        <v>35</v>
      </c>
      <c r="AI13" s="40">
        <f t="shared" si="5"/>
        <v>22</v>
      </c>
      <c r="AJ13" s="24">
        <f t="shared" si="6"/>
        <v>0</v>
      </c>
      <c r="AK13" s="24">
        <f t="shared" si="7"/>
        <v>0</v>
      </c>
      <c r="AL13" s="24">
        <f t="shared" si="8"/>
        <v>0</v>
      </c>
      <c r="AM13" s="24"/>
      <c r="AN13" s="24"/>
      <c r="AO13" s="40"/>
      <c r="AP13" s="39"/>
      <c r="AQ13" s="12"/>
    </row>
    <row r="14" spans="1:43" x14ac:dyDescent="0.25">
      <c r="A14" s="20">
        <v>43243</v>
      </c>
      <c r="B14" s="77">
        <v>43327</v>
      </c>
      <c r="C14" s="16" t="s">
        <v>1607</v>
      </c>
      <c r="D14" s="34" t="s">
        <v>255</v>
      </c>
      <c r="E14" s="34" t="s">
        <v>256</v>
      </c>
      <c r="F14" s="36">
        <v>16.858767483696209</v>
      </c>
      <c r="G14" s="36"/>
      <c r="H14" s="36"/>
      <c r="I14" s="36"/>
      <c r="J14" s="36"/>
      <c r="K14" s="36"/>
      <c r="L14" s="36"/>
      <c r="M14" s="36"/>
      <c r="N14" s="36"/>
      <c r="O14" s="36">
        <v>24</v>
      </c>
      <c r="P14" s="36"/>
      <c r="Q14" s="36"/>
      <c r="R14" s="36"/>
      <c r="S14" s="36"/>
      <c r="T14" s="36"/>
      <c r="U14" s="36"/>
      <c r="V14" s="36"/>
      <c r="W14" s="36"/>
      <c r="X14" s="36">
        <v>32</v>
      </c>
      <c r="Y14" s="79">
        <f>SUM(O14:P14)</f>
        <v>24</v>
      </c>
      <c r="Z14" s="79" t="str">
        <f>IF(OR(AND(Y14&gt;0,Y14&lt;=30),AND(O14&gt;0,O14&lt;=5),AND(P14&gt;0,P14&lt;=5)),"Yes","No")</f>
        <v>Yes</v>
      </c>
      <c r="AC14" s="46">
        <f t="shared" si="0"/>
        <v>43243</v>
      </c>
      <c r="AD14" s="46">
        <f t="shared" si="0"/>
        <v>43327</v>
      </c>
      <c r="AE14" s="24" t="str">
        <f t="shared" si="0"/>
        <v>ND2034bf34 Rev1.4</v>
      </c>
      <c r="AF14" s="24" t="str">
        <f t="shared" si="1"/>
        <v>46093</v>
      </c>
      <c r="AG14" s="24" t="str">
        <f t="shared" si="2"/>
        <v>5504</v>
      </c>
      <c r="AH14" s="24">
        <f t="shared" si="4"/>
        <v>32</v>
      </c>
      <c r="AI14" s="40">
        <f t="shared" si="5"/>
        <v>24</v>
      </c>
      <c r="AJ14" s="24">
        <f t="shared" si="6"/>
        <v>0</v>
      </c>
      <c r="AK14" s="24">
        <f t="shared" si="7"/>
        <v>0</v>
      </c>
      <c r="AL14" s="24">
        <f t="shared" si="8"/>
        <v>0</v>
      </c>
      <c r="AM14" s="24"/>
      <c r="AN14" s="24"/>
      <c r="AO14" s="40"/>
      <c r="AP14" s="39"/>
      <c r="AQ14" s="12"/>
    </row>
    <row r="15" spans="1:43" x14ac:dyDescent="0.25">
      <c r="A15" s="20">
        <v>43220</v>
      </c>
      <c r="B15" s="77">
        <v>43363</v>
      </c>
      <c r="C15" s="16" t="s">
        <v>1733</v>
      </c>
      <c r="D15" s="34" t="s">
        <v>126</v>
      </c>
      <c r="E15" s="34" t="s">
        <v>71</v>
      </c>
      <c r="F15" s="36">
        <v>314.90081232499915</v>
      </c>
      <c r="G15" s="36"/>
      <c r="H15" s="36"/>
      <c r="I15" s="36">
        <v>314.90081232499915</v>
      </c>
      <c r="J15" s="36"/>
      <c r="K15" s="36"/>
      <c r="L15" s="36"/>
      <c r="M15" s="36"/>
      <c r="N15" s="36"/>
      <c r="O15" s="36">
        <v>300</v>
      </c>
      <c r="P15" s="36"/>
      <c r="Q15" s="36"/>
      <c r="R15" s="36">
        <v>300</v>
      </c>
      <c r="S15" s="36"/>
      <c r="T15" s="36"/>
      <c r="U15" s="36"/>
      <c r="V15" s="36"/>
      <c r="W15" s="36"/>
      <c r="X15" s="36">
        <v>31</v>
      </c>
      <c r="Y15" s="23">
        <f>SUM(O15:P15)</f>
        <v>300</v>
      </c>
      <c r="Z15" s="23" t="str">
        <f>IF(OR(AND(Y15&gt;0,Y15&lt;=30),AND(O15&gt;0,O15&lt;=5),AND(P15&gt;0,P15&lt;=5)),"Yes","No")</f>
        <v>No</v>
      </c>
      <c r="AC15" s="46">
        <f t="shared" si="0"/>
        <v>43220</v>
      </c>
      <c r="AD15" s="46">
        <f t="shared" si="0"/>
        <v>43363</v>
      </c>
      <c r="AE15" s="24" t="str">
        <f t="shared" si="0"/>
        <v>NL2024bs22-REV1.8</v>
      </c>
      <c r="AF15" s="24" t="str">
        <f t="shared" si="1"/>
        <v>45876</v>
      </c>
      <c r="AG15" s="24" t="str">
        <f t="shared" si="2"/>
        <v>7600</v>
      </c>
      <c r="AH15" s="24">
        <f t="shared" si="4"/>
        <v>31</v>
      </c>
      <c r="AI15" s="40">
        <f t="shared" si="5"/>
        <v>300</v>
      </c>
      <c r="AJ15" s="24">
        <f t="shared" si="6"/>
        <v>0</v>
      </c>
      <c r="AK15" s="24">
        <f t="shared" si="7"/>
        <v>0</v>
      </c>
      <c r="AL15" s="24">
        <f t="shared" si="8"/>
        <v>300</v>
      </c>
      <c r="AM15" s="24"/>
      <c r="AN15" s="24"/>
      <c r="AO15" s="40"/>
      <c r="AP15" s="39"/>
      <c r="AQ15" s="12"/>
    </row>
    <row r="16" spans="1:43" s="24" customFormat="1" x14ac:dyDescent="0.25">
      <c r="A16" s="20">
        <v>43102</v>
      </c>
      <c r="B16" s="77">
        <v>43280</v>
      </c>
      <c r="C16" s="16" t="s">
        <v>1682</v>
      </c>
      <c r="D16" s="34" t="s">
        <v>92</v>
      </c>
      <c r="E16" s="34" t="s">
        <v>93</v>
      </c>
      <c r="F16" s="36">
        <v>0</v>
      </c>
      <c r="G16" s="36"/>
      <c r="H16" s="36"/>
      <c r="I16" s="36"/>
      <c r="J16" s="36"/>
      <c r="K16" s="36"/>
      <c r="L16" s="36"/>
      <c r="M16" s="36"/>
      <c r="N16" s="36"/>
      <c r="O16" s="36">
        <v>43</v>
      </c>
      <c r="P16" s="36"/>
      <c r="Q16" s="36"/>
      <c r="R16" s="36"/>
      <c r="S16" s="36"/>
      <c r="T16" s="36"/>
      <c r="U16" s="36"/>
      <c r="V16" s="36"/>
      <c r="W16" s="36"/>
      <c r="X16" s="36">
        <v>31</v>
      </c>
      <c r="Y16" s="93">
        <f>SUM(O16:P16)</f>
        <v>43</v>
      </c>
      <c r="Z16" s="93" t="str">
        <f>IF(OR(AND(Y16&gt;0,Y16&lt;=30),AND(O16&gt;0,O16&lt;=5),AND(P16&gt;0,P16&lt;=5)),"Yes","No")</f>
        <v>No</v>
      </c>
      <c r="AC16" s="46">
        <f t="shared" si="0"/>
        <v>43102</v>
      </c>
      <c r="AD16" s="46">
        <f t="shared" si="0"/>
        <v>43280</v>
      </c>
      <c r="AE16" s="24" t="str">
        <f t="shared" si="0"/>
        <v>NH2054cs34 Rev2.0</v>
      </c>
      <c r="AF16" s="24" t="str">
        <f t="shared" si="1"/>
        <v>44710</v>
      </c>
      <c r="AG16" s="24" t="str">
        <f t="shared" si="2"/>
        <v>4499</v>
      </c>
      <c r="AH16" s="24">
        <f t="shared" si="4"/>
        <v>31</v>
      </c>
      <c r="AI16" s="40">
        <f t="shared" si="5"/>
        <v>43</v>
      </c>
      <c r="AJ16" s="24">
        <f t="shared" si="6"/>
        <v>0</v>
      </c>
      <c r="AK16" s="24">
        <f t="shared" si="7"/>
        <v>0</v>
      </c>
      <c r="AL16" s="24">
        <f t="shared" si="8"/>
        <v>0</v>
      </c>
      <c r="AO16" s="40"/>
      <c r="AP16" s="39"/>
      <c r="AQ16" s="12"/>
    </row>
    <row r="17" spans="1:43" x14ac:dyDescent="0.25">
      <c r="A17" s="20">
        <v>43235</v>
      </c>
      <c r="B17" s="77">
        <v>43455</v>
      </c>
      <c r="C17" s="16" t="s">
        <v>1673</v>
      </c>
      <c r="D17" s="34" t="s">
        <v>173</v>
      </c>
      <c r="E17" s="34" t="s">
        <v>71</v>
      </c>
      <c r="F17" s="36">
        <v>1472.3032432005161</v>
      </c>
      <c r="G17" s="36">
        <v>690.14214525024192</v>
      </c>
      <c r="H17" s="36">
        <v>690.14214525024192</v>
      </c>
      <c r="I17" s="36"/>
      <c r="J17" s="36"/>
      <c r="K17" s="36"/>
      <c r="L17" s="36"/>
      <c r="M17" s="36"/>
      <c r="N17" s="36"/>
      <c r="O17" s="36">
        <v>1600</v>
      </c>
      <c r="P17" s="36">
        <v>750</v>
      </c>
      <c r="Q17" s="36">
        <v>750</v>
      </c>
      <c r="R17" s="36"/>
      <c r="S17" s="36"/>
      <c r="T17" s="36"/>
      <c r="U17" s="36"/>
      <c r="V17" s="36"/>
      <c r="W17" s="36"/>
      <c r="X17" s="36">
        <v>30</v>
      </c>
      <c r="Y17" s="23">
        <f>SUM(O17:P17)</f>
        <v>2350</v>
      </c>
      <c r="Z17" s="23" t="str">
        <f>IF(OR(AND(Y17&gt;0,Y17&lt;=30),AND(O17&gt;0,O17&lt;=5),AND(P17&gt;0,P17&lt;=5)),"Yes","No")</f>
        <v>No</v>
      </c>
      <c r="AC17" s="46">
        <f t="shared" ref="AC17:AC26" si="9">A17</f>
        <v>43235</v>
      </c>
      <c r="AD17" s="46">
        <f t="shared" ref="AD17:AD26" si="10">B17</f>
        <v>43455</v>
      </c>
      <c r="AE17" s="24" t="str">
        <f t="shared" ref="AE17:AE26" si="11">C17</f>
        <v>NH2054bs34 Rev1.2</v>
      </c>
      <c r="AF17" s="24" t="str">
        <f t="shared" ref="AF17:AF26" si="12">D17</f>
        <v>46021</v>
      </c>
      <c r="AG17" s="24" t="str">
        <f t="shared" ref="AG17:AG26" si="13">E17</f>
        <v>7600</v>
      </c>
      <c r="AH17" s="24">
        <f t="shared" ref="AH17:AH26" si="14">X17</f>
        <v>30</v>
      </c>
      <c r="AI17" s="40">
        <f t="shared" ref="AI17:AI26" si="15">O17</f>
        <v>1600</v>
      </c>
      <c r="AJ17" s="24">
        <f t="shared" ref="AJ17:AJ26" si="16">P17</f>
        <v>750</v>
      </c>
      <c r="AK17" s="24">
        <f t="shared" ref="AK17:AK26" si="17">Q17</f>
        <v>750</v>
      </c>
      <c r="AL17" s="24">
        <f t="shared" si="8"/>
        <v>0</v>
      </c>
      <c r="AM17" s="24"/>
      <c r="AN17" s="24"/>
      <c r="AO17" s="40"/>
      <c r="AP17" s="39"/>
      <c r="AQ17" s="12"/>
    </row>
    <row r="18" spans="1:43" s="24" customFormat="1" x14ac:dyDescent="0.25">
      <c r="A18" s="20">
        <v>43104</v>
      </c>
      <c r="B18" s="77">
        <v>43371</v>
      </c>
      <c r="C18" s="16" t="s">
        <v>1625</v>
      </c>
      <c r="D18" s="34" t="s">
        <v>136</v>
      </c>
      <c r="E18" s="34" t="s">
        <v>21</v>
      </c>
      <c r="F18" s="36">
        <v>505.1806836651628</v>
      </c>
      <c r="G18" s="36"/>
      <c r="H18" s="36">
        <v>252.5903418325814</v>
      </c>
      <c r="I18" s="36"/>
      <c r="J18" s="36"/>
      <c r="K18" s="36"/>
      <c r="L18" s="36"/>
      <c r="M18" s="36"/>
      <c r="N18" s="36"/>
      <c r="O18" s="36">
        <v>800</v>
      </c>
      <c r="P18" s="36"/>
      <c r="Q18" s="36">
        <v>400</v>
      </c>
      <c r="R18" s="36"/>
      <c r="S18" s="36"/>
      <c r="T18" s="36"/>
      <c r="U18" s="36"/>
      <c r="V18" s="36"/>
      <c r="W18" s="36"/>
      <c r="X18" s="36">
        <v>28</v>
      </c>
      <c r="Y18" s="93">
        <f>SUM(O18:P18)</f>
        <v>800</v>
      </c>
      <c r="Z18" s="93" t="str">
        <f>IF(OR(AND(Y18&gt;0,Y18&lt;=30),AND(O18&gt;0,O18&lt;=5),AND(P18&gt;0,P18&lt;=5)),"Yes","No")</f>
        <v>No</v>
      </c>
      <c r="AC18" s="46">
        <f t="shared" si="9"/>
        <v>43104</v>
      </c>
      <c r="AD18" s="46">
        <f t="shared" si="10"/>
        <v>43371</v>
      </c>
      <c r="AE18" s="24" t="str">
        <f t="shared" si="11"/>
        <v>ND2054bl31Rev1.3</v>
      </c>
      <c r="AF18" s="24" t="str">
        <f t="shared" si="12"/>
        <v>44722</v>
      </c>
      <c r="AG18" s="24" t="str">
        <f t="shared" si="13"/>
        <v>4985</v>
      </c>
      <c r="AH18" s="24">
        <f t="shared" si="14"/>
        <v>28</v>
      </c>
      <c r="AI18" s="40">
        <f t="shared" si="15"/>
        <v>800</v>
      </c>
      <c r="AJ18" s="24">
        <f t="shared" si="16"/>
        <v>0</v>
      </c>
      <c r="AK18" s="24">
        <f t="shared" si="17"/>
        <v>400</v>
      </c>
      <c r="AL18" s="24">
        <f t="shared" si="8"/>
        <v>0</v>
      </c>
      <c r="AO18" s="40"/>
      <c r="AP18" s="39"/>
      <c r="AQ18" s="12"/>
    </row>
    <row r="19" spans="1:43" s="24" customFormat="1" x14ac:dyDescent="0.25">
      <c r="A19" s="20">
        <v>43124</v>
      </c>
      <c r="B19" s="77">
        <v>43496</v>
      </c>
      <c r="C19" s="16" t="s">
        <v>1658</v>
      </c>
      <c r="D19" s="34" t="s">
        <v>44</v>
      </c>
      <c r="E19" s="34" t="s">
        <v>42</v>
      </c>
      <c r="F19" s="36">
        <v>0</v>
      </c>
      <c r="G19" s="36"/>
      <c r="H19" s="36"/>
      <c r="I19" s="36"/>
      <c r="J19" s="36"/>
      <c r="K19" s="36"/>
      <c r="L19" s="36"/>
      <c r="M19" s="36"/>
      <c r="N19" s="36"/>
      <c r="O19" s="36">
        <v>18</v>
      </c>
      <c r="P19" s="36"/>
      <c r="Q19" s="36"/>
      <c r="R19" s="36"/>
      <c r="S19" s="36"/>
      <c r="T19" s="36"/>
      <c r="U19" s="36"/>
      <c r="V19" s="36"/>
      <c r="W19" s="36"/>
      <c r="X19" s="36">
        <v>28</v>
      </c>
      <c r="Y19" s="79">
        <f>SUM(O19:P19)</f>
        <v>18</v>
      </c>
      <c r="Z19" s="79" t="str">
        <f>IF(OR(AND(Y19&gt;0,Y19&lt;=30),AND(O19&gt;0,O19&lt;=5),AND(P19&gt;0,P19&lt;=5)),"Yes","No")</f>
        <v>Yes</v>
      </c>
      <c r="AC19" s="46">
        <f t="shared" si="9"/>
        <v>43124</v>
      </c>
      <c r="AD19" s="46">
        <f t="shared" si="10"/>
        <v>43496</v>
      </c>
      <c r="AE19" s="24" t="str">
        <f t="shared" si="11"/>
        <v>NF2047by34 REV1.0</v>
      </c>
      <c r="AF19" s="24" t="str">
        <f t="shared" si="12"/>
        <v>44936</v>
      </c>
      <c r="AG19" s="24" t="str">
        <f t="shared" si="13"/>
        <v>3700</v>
      </c>
      <c r="AH19" s="24">
        <f t="shared" si="14"/>
        <v>28</v>
      </c>
      <c r="AI19" s="40">
        <f t="shared" si="15"/>
        <v>18</v>
      </c>
      <c r="AJ19" s="24">
        <f t="shared" si="16"/>
        <v>0</v>
      </c>
      <c r="AK19" s="24">
        <f t="shared" si="17"/>
        <v>0</v>
      </c>
      <c r="AL19" s="24">
        <f t="shared" si="8"/>
        <v>0</v>
      </c>
      <c r="AO19" s="40"/>
      <c r="AP19" s="39"/>
      <c r="AQ19" s="12"/>
    </row>
    <row r="20" spans="1:43" s="24" customFormat="1" x14ac:dyDescent="0.25">
      <c r="A20" s="20">
        <v>43124</v>
      </c>
      <c r="B20" s="77">
        <v>43496</v>
      </c>
      <c r="C20" s="16" t="s">
        <v>1659</v>
      </c>
      <c r="D20" s="34" t="s">
        <v>44</v>
      </c>
      <c r="E20" s="34" t="s">
        <v>42</v>
      </c>
      <c r="F20" s="36">
        <v>0</v>
      </c>
      <c r="G20" s="36"/>
      <c r="H20" s="36"/>
      <c r="I20" s="36"/>
      <c r="J20" s="36"/>
      <c r="K20" s="36"/>
      <c r="L20" s="36"/>
      <c r="M20" s="36"/>
      <c r="N20" s="36"/>
      <c r="O20" s="36">
        <v>15</v>
      </c>
      <c r="P20" s="36"/>
      <c r="Q20" s="36"/>
      <c r="R20" s="36"/>
      <c r="S20" s="36"/>
      <c r="T20" s="36"/>
      <c r="U20" s="36"/>
      <c r="V20" s="36"/>
      <c r="W20" s="36"/>
      <c r="X20" s="36">
        <v>28</v>
      </c>
      <c r="Y20" s="23">
        <f>SUM(O20:P20)</f>
        <v>15</v>
      </c>
      <c r="Z20" s="23" t="str">
        <f>IF(OR(AND(Y20&gt;0,Y20&lt;=30),AND(O20&gt;0,O20&lt;=5),AND(P20&gt;0,P20&lt;=5)),"Yes","No")</f>
        <v>Yes</v>
      </c>
      <c r="AC20" s="46">
        <f t="shared" si="9"/>
        <v>43124</v>
      </c>
      <c r="AD20" s="46">
        <f t="shared" si="10"/>
        <v>43496</v>
      </c>
      <c r="AE20" s="24" t="str">
        <f t="shared" si="11"/>
        <v>NF2047by34 REV2.0</v>
      </c>
      <c r="AF20" s="24" t="str">
        <f t="shared" si="12"/>
        <v>44936</v>
      </c>
      <c r="AG20" s="24" t="str">
        <f t="shared" si="13"/>
        <v>3700</v>
      </c>
      <c r="AH20" s="24">
        <f t="shared" si="14"/>
        <v>28</v>
      </c>
      <c r="AI20" s="40">
        <f t="shared" si="15"/>
        <v>15</v>
      </c>
      <c r="AJ20" s="24">
        <f t="shared" si="16"/>
        <v>0</v>
      </c>
      <c r="AK20" s="24">
        <f t="shared" si="17"/>
        <v>0</v>
      </c>
      <c r="AL20" s="24">
        <f t="shared" si="8"/>
        <v>0</v>
      </c>
      <c r="AO20" s="40"/>
      <c r="AP20" s="39"/>
      <c r="AQ20" s="12"/>
    </row>
    <row r="21" spans="1:43" s="24" customFormat="1" x14ac:dyDescent="0.25">
      <c r="A21" s="20">
        <v>43090</v>
      </c>
      <c r="B21" s="77">
        <v>43433</v>
      </c>
      <c r="C21" s="16" t="s">
        <v>1704</v>
      </c>
      <c r="D21" s="34" t="s">
        <v>160</v>
      </c>
      <c r="E21" s="34" t="s">
        <v>161</v>
      </c>
      <c r="F21" s="36">
        <v>166.87704860264921</v>
      </c>
      <c r="G21" s="36"/>
      <c r="H21" s="36">
        <v>333.75409720529842</v>
      </c>
      <c r="I21" s="36"/>
      <c r="J21" s="36"/>
      <c r="K21" s="36"/>
      <c r="L21" s="36"/>
      <c r="M21" s="36"/>
      <c r="N21" s="36"/>
      <c r="O21" s="36">
        <v>200</v>
      </c>
      <c r="P21" s="36"/>
      <c r="Q21" s="36">
        <v>400</v>
      </c>
      <c r="R21" s="36"/>
      <c r="S21" s="36"/>
      <c r="T21" s="36"/>
      <c r="U21" s="36"/>
      <c r="V21" s="36"/>
      <c r="W21" s="36"/>
      <c r="X21" s="36">
        <v>25</v>
      </c>
      <c r="Y21" s="23">
        <f>SUM(O21:P21)</f>
        <v>200</v>
      </c>
      <c r="Z21" s="23" t="str">
        <f>IF(OR(AND(Y21&gt;0,Y21&lt;=30),AND(O21&gt;0,O21&lt;=5),AND(P21&gt;0,P21&lt;=5)),"Yes","No")</f>
        <v>No</v>
      </c>
      <c r="AC21" s="46">
        <f t="shared" si="9"/>
        <v>43090</v>
      </c>
      <c r="AD21" s="46">
        <f t="shared" si="10"/>
        <v>43433</v>
      </c>
      <c r="AE21" s="24" t="str">
        <f t="shared" si="11"/>
        <v>Ni2020bk24-REV1.5</v>
      </c>
      <c r="AF21" s="24" t="str">
        <f t="shared" si="12"/>
        <v>44667</v>
      </c>
      <c r="AG21" s="24" t="str">
        <f t="shared" si="13"/>
        <v>4730</v>
      </c>
      <c r="AH21" s="24">
        <f t="shared" si="14"/>
        <v>25</v>
      </c>
      <c r="AI21" s="40">
        <f t="shared" si="15"/>
        <v>200</v>
      </c>
      <c r="AJ21" s="24">
        <f t="shared" si="16"/>
        <v>0</v>
      </c>
      <c r="AK21" s="24">
        <f t="shared" si="17"/>
        <v>400</v>
      </c>
      <c r="AL21" s="24">
        <f t="shared" si="8"/>
        <v>0</v>
      </c>
      <c r="AO21" s="40"/>
      <c r="AP21" s="39"/>
      <c r="AQ21" s="12"/>
    </row>
    <row r="22" spans="1:43" s="24" customFormat="1" x14ac:dyDescent="0.25">
      <c r="A22" s="20">
        <v>43097</v>
      </c>
      <c r="B22" s="77">
        <v>43334</v>
      </c>
      <c r="C22" s="16" t="s">
        <v>1672</v>
      </c>
      <c r="D22" s="34" t="s">
        <v>114</v>
      </c>
      <c r="E22" s="34" t="s">
        <v>115</v>
      </c>
      <c r="F22" s="36">
        <v>101.98244060733327</v>
      </c>
      <c r="G22" s="36"/>
      <c r="H22" s="36"/>
      <c r="I22" s="36"/>
      <c r="J22" s="36"/>
      <c r="K22" s="36"/>
      <c r="L22" s="36"/>
      <c r="M22" s="36"/>
      <c r="N22" s="36"/>
      <c r="O22" s="36">
        <v>100</v>
      </c>
      <c r="P22" s="36"/>
      <c r="Q22" s="36"/>
      <c r="R22" s="36"/>
      <c r="S22" s="36"/>
      <c r="T22" s="36"/>
      <c r="U22" s="36"/>
      <c r="V22" s="36"/>
      <c r="W22" s="36"/>
      <c r="X22" s="36">
        <v>25</v>
      </c>
      <c r="Y22" s="93">
        <f>SUM(O22:P22)</f>
        <v>100</v>
      </c>
      <c r="Z22" s="93" t="str">
        <f>IF(OR(AND(Y22&gt;0,Y22&lt;=30),AND(O22&gt;0,O22&lt;=5),AND(P22&gt;0,P22&lt;=5)),"Yes","No")</f>
        <v>No</v>
      </c>
      <c r="AC22" s="46">
        <f t="shared" si="9"/>
        <v>43097</v>
      </c>
      <c r="AD22" s="46">
        <f t="shared" si="10"/>
        <v>43334</v>
      </c>
      <c r="AE22" s="24" t="str">
        <f t="shared" si="11"/>
        <v>NH2054bf34 Rev1.9</v>
      </c>
      <c r="AF22" s="24" t="str">
        <f t="shared" si="12"/>
        <v>44682</v>
      </c>
      <c r="AG22" s="24" t="str">
        <f t="shared" si="13"/>
        <v>8561</v>
      </c>
      <c r="AH22" s="24">
        <f t="shared" si="14"/>
        <v>25</v>
      </c>
      <c r="AI22" s="40">
        <f t="shared" si="15"/>
        <v>100</v>
      </c>
      <c r="AJ22" s="24">
        <f t="shared" si="16"/>
        <v>0</v>
      </c>
      <c r="AK22" s="24">
        <f t="shared" si="17"/>
        <v>0</v>
      </c>
      <c r="AL22" s="24">
        <f t="shared" si="8"/>
        <v>0</v>
      </c>
      <c r="AO22" s="40"/>
      <c r="AP22" s="39"/>
      <c r="AQ22" s="12"/>
    </row>
    <row r="23" spans="1:43" s="24" customFormat="1" x14ac:dyDescent="0.25">
      <c r="A23" s="20">
        <v>43137</v>
      </c>
      <c r="B23" s="77">
        <v>43516</v>
      </c>
      <c r="C23" s="16" t="s">
        <v>1681</v>
      </c>
      <c r="D23" s="34" t="s">
        <v>180</v>
      </c>
      <c r="E23" s="34" t="s">
        <v>181</v>
      </c>
      <c r="F23" s="36">
        <v>83.848892616045418</v>
      </c>
      <c r="G23" s="36"/>
      <c r="H23" s="36"/>
      <c r="I23" s="36">
        <v>67.079114092836335</v>
      </c>
      <c r="J23" s="36"/>
      <c r="K23" s="36"/>
      <c r="L23" s="36"/>
      <c r="M23" s="36">
        <v>301.85601341776351</v>
      </c>
      <c r="N23" s="36">
        <v>175.15102013129487</v>
      </c>
      <c r="O23" s="36">
        <v>90</v>
      </c>
      <c r="P23" s="36"/>
      <c r="Q23" s="36"/>
      <c r="R23" s="36">
        <v>72</v>
      </c>
      <c r="S23" s="36"/>
      <c r="T23" s="36"/>
      <c r="U23" s="36"/>
      <c r="V23" s="36">
        <v>324</v>
      </c>
      <c r="W23" s="36">
        <v>188</v>
      </c>
      <c r="X23" s="36">
        <v>25</v>
      </c>
      <c r="Y23" s="79">
        <f>SUM(O23:P23)</f>
        <v>90</v>
      </c>
      <c r="Z23" s="79" t="str">
        <f>IF(OR(AND(Y23&gt;0,Y23&lt;=30),AND(O23&gt;0,O23&lt;=5),AND(P23&gt;0,P23&lt;=5)),"Yes","No")</f>
        <v>No</v>
      </c>
      <c r="AC23" s="46">
        <f t="shared" si="9"/>
        <v>43137</v>
      </c>
      <c r="AD23" s="46">
        <f t="shared" si="10"/>
        <v>43516</v>
      </c>
      <c r="AE23" s="24" t="str">
        <f t="shared" si="11"/>
        <v>NH2054cs34 Rev1.0</v>
      </c>
      <c r="AF23" s="24" t="str">
        <f t="shared" si="12"/>
        <v>45059</v>
      </c>
      <c r="AG23" s="24" t="str">
        <f t="shared" si="13"/>
        <v>5741</v>
      </c>
      <c r="AH23" s="24">
        <f t="shared" si="14"/>
        <v>25</v>
      </c>
      <c r="AI23" s="40">
        <f t="shared" si="15"/>
        <v>90</v>
      </c>
      <c r="AJ23" s="24">
        <f t="shared" si="16"/>
        <v>0</v>
      </c>
      <c r="AK23" s="24">
        <f t="shared" si="17"/>
        <v>0</v>
      </c>
      <c r="AL23" s="24">
        <f t="shared" si="8"/>
        <v>72</v>
      </c>
      <c r="AO23" s="40"/>
      <c r="AP23" s="39"/>
      <c r="AQ23" s="12"/>
    </row>
    <row r="24" spans="1:43" s="24" customFormat="1" x14ac:dyDescent="0.25">
      <c r="A24" s="20">
        <v>43280</v>
      </c>
      <c r="B24" s="77">
        <v>43556</v>
      </c>
      <c r="C24" s="16" t="s">
        <v>1605</v>
      </c>
      <c r="D24" s="34" t="s">
        <v>372</v>
      </c>
      <c r="E24" s="34" t="s">
        <v>31</v>
      </c>
      <c r="F24" s="36">
        <v>44.112319063557436</v>
      </c>
      <c r="G24" s="36"/>
      <c r="H24" s="36"/>
      <c r="I24" s="36"/>
      <c r="J24" s="36">
        <v>29.408212709038288</v>
      </c>
      <c r="K24" s="36"/>
      <c r="L24" s="36"/>
      <c r="M24" s="36"/>
      <c r="N24" s="36">
        <v>29.408212709038288</v>
      </c>
      <c r="O24" s="36">
        <v>75</v>
      </c>
      <c r="P24" s="36"/>
      <c r="Q24" s="36"/>
      <c r="R24" s="36"/>
      <c r="S24" s="36">
        <v>50</v>
      </c>
      <c r="T24" s="36"/>
      <c r="U24" s="36"/>
      <c r="V24" s="36"/>
      <c r="W24" s="36">
        <v>50</v>
      </c>
      <c r="X24" s="36">
        <v>25</v>
      </c>
      <c r="Y24" s="79">
        <f>SUM(O24:P24)</f>
        <v>75</v>
      </c>
      <c r="Z24" s="79" t="str">
        <f>IF(OR(AND(Y24&gt;0,Y24&lt;=30),AND(O24&gt;0,O24&lt;=5),AND(P24&gt;0,P24&lt;=5)),"Yes","No")</f>
        <v>No</v>
      </c>
      <c r="AC24" s="46">
        <f t="shared" si="9"/>
        <v>43280</v>
      </c>
      <c r="AD24" s="46">
        <f t="shared" si="10"/>
        <v>43556</v>
      </c>
      <c r="AE24" s="24" t="str">
        <f t="shared" si="11"/>
        <v>ND2034an31 Rev1.1</v>
      </c>
      <c r="AF24" s="24" t="str">
        <f t="shared" si="12"/>
        <v>46426</v>
      </c>
      <c r="AG24" s="24" t="str">
        <f t="shared" si="13"/>
        <v>6801</v>
      </c>
      <c r="AH24" s="24">
        <f t="shared" si="14"/>
        <v>25</v>
      </c>
      <c r="AI24" s="40">
        <f t="shared" si="15"/>
        <v>75</v>
      </c>
      <c r="AJ24" s="24">
        <f t="shared" si="16"/>
        <v>0</v>
      </c>
      <c r="AK24" s="24">
        <f t="shared" si="17"/>
        <v>0</v>
      </c>
      <c r="AL24" s="24">
        <f t="shared" si="8"/>
        <v>0</v>
      </c>
    </row>
    <row r="25" spans="1:43" s="24" customFormat="1" x14ac:dyDescent="0.25">
      <c r="A25" s="20">
        <v>43312</v>
      </c>
      <c r="B25" s="77">
        <v>43332</v>
      </c>
      <c r="C25" s="16" t="s">
        <v>1573</v>
      </c>
      <c r="D25" s="34" t="s">
        <v>528</v>
      </c>
      <c r="E25" s="34" t="s">
        <v>42</v>
      </c>
      <c r="F25" s="36">
        <v>0</v>
      </c>
      <c r="G25" s="36"/>
      <c r="H25" s="36"/>
      <c r="I25" s="36"/>
      <c r="J25" s="36"/>
      <c r="K25" s="36"/>
      <c r="L25" s="36"/>
      <c r="M25" s="36"/>
      <c r="N25" s="36"/>
      <c r="O25" s="36">
        <v>53</v>
      </c>
      <c r="P25" s="36"/>
      <c r="Q25" s="36"/>
      <c r="R25" s="36"/>
      <c r="S25" s="36"/>
      <c r="T25" s="36"/>
      <c r="U25" s="36"/>
      <c r="V25" s="36"/>
      <c r="W25" s="36"/>
      <c r="X25" s="36">
        <v>25</v>
      </c>
      <c r="Y25" s="93">
        <f>SUM(O25:P25)</f>
        <v>53</v>
      </c>
      <c r="Z25" s="93" t="str">
        <f>IF(OR(AND(Y25&gt;0,Y25&lt;=30),AND(O25&gt;0,O25&lt;=5),AND(P25&gt;0,P25&lt;=5)),"Yes","No")</f>
        <v>No</v>
      </c>
      <c r="AC25" s="46">
        <f t="shared" si="9"/>
        <v>43312</v>
      </c>
      <c r="AD25" s="46">
        <f t="shared" si="10"/>
        <v>43332</v>
      </c>
      <c r="AE25" s="24" t="str">
        <f t="shared" si="11"/>
        <v>NFD459A35 REV0.1</v>
      </c>
      <c r="AF25" s="24" t="str">
        <f t="shared" si="12"/>
        <v>46689</v>
      </c>
      <c r="AG25" s="24" t="str">
        <f t="shared" si="13"/>
        <v>3700</v>
      </c>
      <c r="AH25" s="24">
        <f t="shared" si="14"/>
        <v>25</v>
      </c>
      <c r="AI25" s="40">
        <f t="shared" si="15"/>
        <v>53</v>
      </c>
      <c r="AJ25" s="24">
        <f t="shared" si="16"/>
        <v>0</v>
      </c>
      <c r="AK25" s="24">
        <f t="shared" si="17"/>
        <v>0</v>
      </c>
      <c r="AL25" s="24">
        <f t="shared" si="8"/>
        <v>0</v>
      </c>
    </row>
    <row r="26" spans="1:43" s="24" customFormat="1" x14ac:dyDescent="0.25">
      <c r="A26" s="20">
        <v>43252</v>
      </c>
      <c r="B26" s="77">
        <v>43339</v>
      </c>
      <c r="C26" s="16" t="s">
        <v>1751</v>
      </c>
      <c r="D26" s="34" t="s">
        <v>271</v>
      </c>
      <c r="E26" s="34" t="s">
        <v>78</v>
      </c>
      <c r="F26" s="36">
        <v>163.83795731402952</v>
      </c>
      <c r="G26" s="36"/>
      <c r="H26" s="36"/>
      <c r="I26" s="36"/>
      <c r="J26" s="36"/>
      <c r="K26" s="36"/>
      <c r="L26" s="36"/>
      <c r="M26" s="36"/>
      <c r="N26" s="36"/>
      <c r="O26" s="36">
        <v>150</v>
      </c>
      <c r="P26" s="36"/>
      <c r="Q26" s="36"/>
      <c r="R26" s="36"/>
      <c r="S26" s="36"/>
      <c r="T26" s="36"/>
      <c r="U26" s="36"/>
      <c r="V26" s="36"/>
      <c r="W26" s="36"/>
      <c r="X26" s="36">
        <v>24</v>
      </c>
      <c r="Y26" s="93">
        <f>SUM(O26:P26)</f>
        <v>150</v>
      </c>
      <c r="Z26" s="93" t="str">
        <f>IF(OR(AND(Y26&gt;0,Y26&lt;=30),AND(O26&gt;0,O26&lt;=5),AND(P26&gt;0,P26&lt;=5)),"Yes","No")</f>
        <v>No</v>
      </c>
      <c r="AC26" s="46">
        <f t="shared" si="9"/>
        <v>43252</v>
      </c>
      <c r="AD26" s="46">
        <f t="shared" si="10"/>
        <v>43339</v>
      </c>
      <c r="AE26" s="24" t="str">
        <f t="shared" si="11"/>
        <v>PH2054bf34 Rev 1.4</v>
      </c>
      <c r="AF26" s="24" t="str">
        <f t="shared" si="12"/>
        <v>46165</v>
      </c>
      <c r="AG26" s="24" t="str">
        <f t="shared" si="13"/>
        <v>7951</v>
      </c>
      <c r="AH26" s="24">
        <f t="shared" si="14"/>
        <v>24</v>
      </c>
      <c r="AI26" s="40">
        <f t="shared" si="15"/>
        <v>150</v>
      </c>
      <c r="AJ26" s="24">
        <f t="shared" si="16"/>
        <v>0</v>
      </c>
      <c r="AK26" s="24">
        <f t="shared" si="17"/>
        <v>0</v>
      </c>
      <c r="AL26" s="24">
        <f t="shared" si="8"/>
        <v>0</v>
      </c>
    </row>
    <row r="27" spans="1:43" x14ac:dyDescent="0.25">
      <c r="A27" s="20">
        <v>43252</v>
      </c>
      <c r="B27" s="77">
        <v>43340</v>
      </c>
      <c r="C27" s="16" t="s">
        <v>1696</v>
      </c>
      <c r="D27" s="34" t="s">
        <v>272</v>
      </c>
      <c r="E27" s="34" t="s">
        <v>90</v>
      </c>
      <c r="F27" s="36">
        <v>100.07764009727447</v>
      </c>
      <c r="G27" s="36"/>
      <c r="H27" s="36"/>
      <c r="I27" s="36"/>
      <c r="J27" s="36"/>
      <c r="K27" s="36"/>
      <c r="L27" s="36"/>
      <c r="M27" s="36"/>
      <c r="N27" s="36"/>
      <c r="O27" s="36">
        <v>123</v>
      </c>
      <c r="P27" s="36"/>
      <c r="Q27" s="36"/>
      <c r="R27" s="36"/>
      <c r="S27" s="36"/>
      <c r="T27" s="36"/>
      <c r="U27" s="36"/>
      <c r="V27" s="36"/>
      <c r="W27" s="36"/>
      <c r="X27" s="36">
        <v>24</v>
      </c>
      <c r="Y27" s="79">
        <f>SUM(O27:P27)</f>
        <v>123</v>
      </c>
      <c r="Z27" s="79" t="str">
        <f>IF(OR(AND(Y27&gt;0,Y27&lt;=30),AND(O27&gt;0,O27&lt;=5),AND(P27&gt;0,P27&lt;=5)),"Yes","No")</f>
        <v>No</v>
      </c>
      <c r="AC27" s="24" t="s">
        <v>521</v>
      </c>
      <c r="AD27" s="24" t="s">
        <v>521</v>
      </c>
      <c r="AE27" s="24" t="s">
        <v>521</v>
      </c>
      <c r="AF27" s="24" t="str">
        <f>COUNTIF(Y23:Y597,"&gt;0")&amp;" others"</f>
        <v>79 others</v>
      </c>
      <c r="AG27" s="24" t="str">
        <f>AF27</f>
        <v>79 others</v>
      </c>
      <c r="AH27" s="24"/>
      <c r="AI27" s="40">
        <f>O400-SUM(AI3:AI26)</f>
        <v>-4306</v>
      </c>
      <c r="AJ27" s="40">
        <f>P400-SUM(AJ3:AJ26)</f>
        <v>-1150</v>
      </c>
      <c r="AK27" s="40">
        <f>Q400-SUM(AK3:AK26)</f>
        <v>-1550</v>
      </c>
      <c r="AL27" s="40">
        <f>R400-SUM(AL3:AL26)</f>
        <v>-372</v>
      </c>
    </row>
    <row r="28" spans="1:43" s="24" customFormat="1" x14ac:dyDescent="0.25">
      <c r="A28" s="20">
        <v>43229</v>
      </c>
      <c r="B28" s="77">
        <v>43368</v>
      </c>
      <c r="C28" s="16" t="s">
        <v>1654</v>
      </c>
      <c r="D28" s="34" t="s">
        <v>129</v>
      </c>
      <c r="E28" s="34" t="s">
        <v>41</v>
      </c>
      <c r="F28" s="36">
        <v>70.342770570088135</v>
      </c>
      <c r="G28" s="36"/>
      <c r="H28" s="36">
        <v>73.401151899222398</v>
      </c>
      <c r="I28" s="36"/>
      <c r="J28" s="36"/>
      <c r="K28" s="36"/>
      <c r="L28" s="36"/>
      <c r="M28" s="36"/>
      <c r="N28" s="36"/>
      <c r="O28" s="36">
        <v>92</v>
      </c>
      <c r="P28" s="36"/>
      <c r="Q28" s="36">
        <v>96</v>
      </c>
      <c r="R28" s="36"/>
      <c r="S28" s="36"/>
      <c r="T28" s="36"/>
      <c r="U28" s="36"/>
      <c r="V28" s="36"/>
      <c r="W28" s="36"/>
      <c r="X28" s="36">
        <v>24</v>
      </c>
      <c r="Y28" s="23">
        <f>SUM(O28:P28)</f>
        <v>92</v>
      </c>
      <c r="Z28" s="23" t="str">
        <f>IF(OR(AND(Y28&gt;0,Y28&lt;=30),AND(O28&gt;0,O28&lt;=5),AND(P28&gt;0,P28&lt;=5)),"Yes","No")</f>
        <v>No</v>
      </c>
    </row>
    <row r="29" spans="1:43" s="24" customFormat="1" x14ac:dyDescent="0.25">
      <c r="A29" s="20">
        <v>43255</v>
      </c>
      <c r="B29" s="77">
        <v>43335</v>
      </c>
      <c r="C29" s="16" t="s">
        <v>1594</v>
      </c>
      <c r="D29" s="34" t="s">
        <v>269</v>
      </c>
      <c r="E29" s="34" t="s">
        <v>26</v>
      </c>
      <c r="F29" s="36">
        <v>43.470834225690112</v>
      </c>
      <c r="G29" s="36"/>
      <c r="H29" s="36"/>
      <c r="I29" s="36"/>
      <c r="J29" s="36"/>
      <c r="K29" s="36"/>
      <c r="L29" s="36"/>
      <c r="M29" s="36"/>
      <c r="N29" s="36"/>
      <c r="O29" s="36">
        <v>75</v>
      </c>
      <c r="P29" s="36"/>
      <c r="Q29" s="36"/>
      <c r="R29" s="36"/>
      <c r="S29" s="36"/>
      <c r="T29" s="36"/>
      <c r="U29" s="36"/>
      <c r="V29" s="36"/>
      <c r="W29" s="36"/>
      <c r="X29" s="36">
        <v>24</v>
      </c>
      <c r="Y29" s="79">
        <f>SUM(O29:P29)</f>
        <v>75</v>
      </c>
      <c r="Z29" s="79" t="str">
        <f>IF(OR(AND(Y29&gt;0,Y29&lt;=30),AND(O29&gt;0,O29&lt;=5),AND(P29&gt;0,P29&lt;=5)),"Yes","No")</f>
        <v>No</v>
      </c>
    </row>
    <row r="30" spans="1:43" x14ac:dyDescent="0.25">
      <c r="A30" s="20">
        <v>43255</v>
      </c>
      <c r="B30" s="77">
        <v>43388</v>
      </c>
      <c r="C30" s="16" t="s">
        <v>1707</v>
      </c>
      <c r="D30" s="34" t="s">
        <v>275</v>
      </c>
      <c r="E30" s="34" t="s">
        <v>32</v>
      </c>
      <c r="F30" s="36">
        <v>63.284435556890365</v>
      </c>
      <c r="G30" s="36"/>
      <c r="H30" s="36"/>
      <c r="I30" s="36"/>
      <c r="J30" s="36"/>
      <c r="K30" s="36">
        <v>67.007049413178038</v>
      </c>
      <c r="L30" s="36"/>
      <c r="M30" s="36"/>
      <c r="N30" s="36"/>
      <c r="O30" s="36">
        <v>68</v>
      </c>
      <c r="P30" s="36"/>
      <c r="Q30" s="36"/>
      <c r="R30" s="36"/>
      <c r="S30" s="36"/>
      <c r="T30" s="36">
        <v>72</v>
      </c>
      <c r="U30" s="36"/>
      <c r="V30" s="36"/>
      <c r="W30" s="36"/>
      <c r="X30" s="36">
        <v>24</v>
      </c>
      <c r="Y30" s="93">
        <f>SUM(O30:P30)</f>
        <v>68</v>
      </c>
      <c r="Z30" s="93" t="str">
        <f>IF(OR(AND(Y30&gt;0,Y30&lt;=30),AND(O30&gt;0,O30&lt;=5),AND(P30&gt;0,P30&lt;=5)),"Yes","No")</f>
        <v>No</v>
      </c>
      <c r="AC30" s="24"/>
      <c r="AD30" s="24"/>
      <c r="AE30" s="24"/>
      <c r="AF30" s="24"/>
      <c r="AG30" s="24"/>
      <c r="AH30" s="24"/>
      <c r="AI30" s="24"/>
      <c r="AJ30" s="24"/>
      <c r="AK30" s="24"/>
    </row>
    <row r="31" spans="1:43" x14ac:dyDescent="0.25">
      <c r="A31" s="20">
        <v>43222</v>
      </c>
      <c r="B31" s="77">
        <v>43403</v>
      </c>
      <c r="C31" s="16" t="s">
        <v>1645</v>
      </c>
      <c r="D31" s="34" t="s">
        <v>150</v>
      </c>
      <c r="E31" s="34" t="s">
        <v>143</v>
      </c>
      <c r="F31" s="36">
        <v>44.691020278995197</v>
      </c>
      <c r="G31" s="36"/>
      <c r="H31" s="36"/>
      <c r="I31" s="36"/>
      <c r="J31" s="36"/>
      <c r="K31" s="36"/>
      <c r="L31" s="36"/>
      <c r="M31" s="36"/>
      <c r="N31" s="36">
        <v>44.691020278995197</v>
      </c>
      <c r="O31" s="36">
        <v>60</v>
      </c>
      <c r="P31" s="36"/>
      <c r="Q31" s="36"/>
      <c r="R31" s="36"/>
      <c r="S31" s="36"/>
      <c r="T31" s="36"/>
      <c r="U31" s="36"/>
      <c r="V31" s="36"/>
      <c r="W31" s="36">
        <v>60</v>
      </c>
      <c r="X31" s="36">
        <v>24</v>
      </c>
      <c r="Y31" s="93">
        <f>SUM(O31:P31)</f>
        <v>60</v>
      </c>
      <c r="Z31" s="93" t="str">
        <f>IF(OR(AND(Y31&gt;0,Y31&lt;=30),AND(O31&gt;0,O31&lt;=5),AND(P31&gt;0,P31&lt;=5)),"Yes","No")</f>
        <v>No</v>
      </c>
    </row>
    <row r="32" spans="1:43" s="24" customFormat="1" x14ac:dyDescent="0.25">
      <c r="A32" s="20">
        <v>43186</v>
      </c>
      <c r="B32" s="77">
        <v>43368</v>
      </c>
      <c r="C32" s="16" t="s">
        <v>1594</v>
      </c>
      <c r="D32" s="34" t="s">
        <v>128</v>
      </c>
      <c r="E32" s="34" t="s">
        <v>83</v>
      </c>
      <c r="F32" s="36">
        <v>21.371909038053573</v>
      </c>
      <c r="G32" s="36"/>
      <c r="H32" s="36">
        <v>21.371909038053573</v>
      </c>
      <c r="I32" s="36"/>
      <c r="J32" s="36"/>
      <c r="K32" s="36"/>
      <c r="L32" s="36"/>
      <c r="M32" s="36"/>
      <c r="N32" s="36"/>
      <c r="O32" s="36">
        <v>40</v>
      </c>
      <c r="P32" s="36"/>
      <c r="Q32" s="36">
        <v>40</v>
      </c>
      <c r="R32" s="36"/>
      <c r="S32" s="36"/>
      <c r="T32" s="36"/>
      <c r="U32" s="36"/>
      <c r="V32" s="36"/>
      <c r="W32" s="36"/>
      <c r="X32" s="36">
        <v>24</v>
      </c>
      <c r="Y32" s="79">
        <f>SUM(O32:P32)</f>
        <v>40</v>
      </c>
      <c r="Z32" s="79" t="str">
        <f>IF(OR(AND(Y32&gt;0,Y32&lt;=30),AND(O32&gt;0,O32&lt;=5),AND(P32&gt;0,P32&lt;=5)),"Yes","No")</f>
        <v>No</v>
      </c>
    </row>
    <row r="33" spans="1:37" s="24" customFormat="1" x14ac:dyDescent="0.25">
      <c r="A33" s="20">
        <v>43229</v>
      </c>
      <c r="B33" s="77">
        <v>43368</v>
      </c>
      <c r="C33" s="16" t="s">
        <v>1653</v>
      </c>
      <c r="D33" s="34" t="s">
        <v>129</v>
      </c>
      <c r="E33" s="34" t="s">
        <v>41</v>
      </c>
      <c r="F33" s="36">
        <v>3.0583813291342667</v>
      </c>
      <c r="G33" s="36"/>
      <c r="H33" s="36"/>
      <c r="I33" s="36"/>
      <c r="J33" s="36"/>
      <c r="K33" s="36"/>
      <c r="L33" s="36"/>
      <c r="M33" s="36"/>
      <c r="N33" s="36"/>
      <c r="O33" s="36">
        <v>4</v>
      </c>
      <c r="P33" s="36"/>
      <c r="Q33" s="36"/>
      <c r="R33" s="36"/>
      <c r="S33" s="36"/>
      <c r="T33" s="36"/>
      <c r="U33" s="36"/>
      <c r="V33" s="36"/>
      <c r="W33" s="36"/>
      <c r="X33" s="36">
        <v>24</v>
      </c>
      <c r="Y33" s="23">
        <f>SUM(O33:P33)</f>
        <v>4</v>
      </c>
      <c r="Z33" s="23" t="str">
        <f>IF(OR(AND(Y33&gt;0,Y33&lt;=30),AND(O33&gt;0,O33&lt;=5),AND(P33&gt;0,P33&lt;=5)),"Yes","No")</f>
        <v>Yes</v>
      </c>
    </row>
    <row r="34" spans="1:37" s="24" customFormat="1" x14ac:dyDescent="0.25">
      <c r="A34" s="20">
        <v>43255</v>
      </c>
      <c r="B34" s="77">
        <v>43388</v>
      </c>
      <c r="C34" s="16" t="s">
        <v>1706</v>
      </c>
      <c r="D34" s="34" t="s">
        <v>275</v>
      </c>
      <c r="E34" s="34" t="s">
        <v>32</v>
      </c>
      <c r="F34" s="36">
        <v>3.7226138562876687</v>
      </c>
      <c r="G34" s="36"/>
      <c r="H34" s="36"/>
      <c r="I34" s="36"/>
      <c r="J34" s="36"/>
      <c r="K34" s="36"/>
      <c r="L34" s="36"/>
      <c r="M34" s="36"/>
      <c r="N34" s="36"/>
      <c r="O34" s="36">
        <v>4</v>
      </c>
      <c r="P34" s="36"/>
      <c r="Q34" s="36"/>
      <c r="R34" s="36"/>
      <c r="S34" s="36"/>
      <c r="T34" s="36"/>
      <c r="U34" s="36"/>
      <c r="V34" s="36"/>
      <c r="W34" s="36"/>
      <c r="X34" s="36">
        <v>24</v>
      </c>
      <c r="Y34" s="79">
        <f>SUM(O34:P34)</f>
        <v>4</v>
      </c>
      <c r="Z34" s="79" t="str">
        <f>IF(OR(AND(Y34&gt;0,Y34&lt;=30),AND(O34&gt;0,O34&lt;=5),AND(P34&gt;0,P34&lt;=5)),"Yes","No")</f>
        <v>Yes</v>
      </c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s="24" customFormat="1" x14ac:dyDescent="0.25">
      <c r="A35" s="20">
        <v>43292</v>
      </c>
      <c r="B35" s="77">
        <v>43333</v>
      </c>
      <c r="C35" s="16" t="s">
        <v>1728</v>
      </c>
      <c r="D35" s="34" t="s">
        <v>416</v>
      </c>
      <c r="E35" s="34" t="s">
        <v>417</v>
      </c>
      <c r="F35" s="36">
        <v>6.7136620251351529</v>
      </c>
      <c r="G35" s="36"/>
      <c r="H35" s="36"/>
      <c r="I35" s="36"/>
      <c r="J35" s="36"/>
      <c r="K35" s="36"/>
      <c r="L35" s="36"/>
      <c r="M35" s="36"/>
      <c r="N35" s="36"/>
      <c r="O35" s="36">
        <v>4</v>
      </c>
      <c r="P35" s="36"/>
      <c r="Q35" s="36"/>
      <c r="R35" s="36"/>
      <c r="S35" s="36"/>
      <c r="T35" s="36"/>
      <c r="U35" s="36"/>
      <c r="V35" s="36"/>
      <c r="W35" s="36"/>
      <c r="X35" s="36">
        <v>24</v>
      </c>
      <c r="Y35" s="23">
        <f>SUM(O35:P35)</f>
        <v>4</v>
      </c>
      <c r="Z35" s="23" t="str">
        <f>IF(OR(AND(Y35&gt;0,Y35&lt;=30),AND(O35&gt;0,O35&lt;=5),AND(P35&gt;0,P35&lt;=5)),"Yes","No")</f>
        <v>Yes</v>
      </c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20">
        <v>43250</v>
      </c>
      <c r="B36" s="77">
        <v>43342</v>
      </c>
      <c r="C36" s="16" t="s">
        <v>1607</v>
      </c>
      <c r="D36" s="34" t="s">
        <v>258</v>
      </c>
      <c r="E36" s="34" t="s">
        <v>243</v>
      </c>
      <c r="F36" s="36">
        <v>72.545110856008804</v>
      </c>
      <c r="G36" s="36"/>
      <c r="H36" s="36"/>
      <c r="I36" s="36"/>
      <c r="J36" s="36"/>
      <c r="K36" s="36"/>
      <c r="L36" s="36"/>
      <c r="M36" s="36"/>
      <c r="N36" s="36"/>
      <c r="O36" s="36">
        <v>120</v>
      </c>
      <c r="P36" s="36"/>
      <c r="Q36" s="36"/>
      <c r="R36" s="36"/>
      <c r="S36" s="36"/>
      <c r="T36" s="36"/>
      <c r="U36" s="36"/>
      <c r="V36" s="36"/>
      <c r="W36" s="36"/>
      <c r="X36" s="36">
        <v>23</v>
      </c>
      <c r="Y36" s="93">
        <f>SUM(O36:P36)</f>
        <v>120</v>
      </c>
      <c r="Z36" s="93" t="str">
        <f>IF(OR(AND(Y36&gt;0,Y36&lt;=30),AND(O36&gt;0,O36&lt;=5),AND(P36&gt;0,P36&lt;=5)),"Yes","No")</f>
        <v>No</v>
      </c>
      <c r="AC36" s="24"/>
      <c r="AD36" s="24"/>
      <c r="AE36" s="24"/>
      <c r="AF36" s="24"/>
      <c r="AG36" s="24"/>
      <c r="AH36" s="24"/>
      <c r="AI36" s="24"/>
      <c r="AJ36" s="24"/>
      <c r="AK36" s="24"/>
    </row>
    <row r="37" spans="1:37" x14ac:dyDescent="0.25">
      <c r="A37" s="20">
        <v>43263</v>
      </c>
      <c r="B37" s="77">
        <v>43371</v>
      </c>
      <c r="C37" s="16" t="s">
        <v>1723</v>
      </c>
      <c r="D37" s="34" t="s">
        <v>281</v>
      </c>
      <c r="E37" s="34" t="s">
        <v>56</v>
      </c>
      <c r="F37" s="36">
        <v>52.96208010341222</v>
      </c>
      <c r="G37" s="36"/>
      <c r="H37" s="36"/>
      <c r="I37" s="36"/>
      <c r="J37" s="36"/>
      <c r="K37" s="36"/>
      <c r="L37" s="36"/>
      <c r="M37" s="36"/>
      <c r="N37" s="36"/>
      <c r="O37" s="36">
        <v>60</v>
      </c>
      <c r="P37" s="36"/>
      <c r="Q37" s="36"/>
      <c r="R37" s="36"/>
      <c r="S37" s="36"/>
      <c r="T37" s="36"/>
      <c r="U37" s="36"/>
      <c r="V37" s="36"/>
      <c r="W37" s="36"/>
      <c r="X37" s="36">
        <v>23</v>
      </c>
      <c r="Y37" s="93">
        <f>SUM(O37:P37)</f>
        <v>60</v>
      </c>
      <c r="Z37" s="93" t="str">
        <f>IF(OR(AND(Y37&gt;0,Y37&lt;=30),AND(O37&gt;0,O37&lt;=5),AND(P37&gt;0,P37&lt;=5)),"Yes","No")</f>
        <v>No</v>
      </c>
      <c r="AC37" s="24"/>
      <c r="AD37" s="24"/>
      <c r="AE37" s="24"/>
      <c r="AF37" s="24"/>
      <c r="AG37" s="24"/>
      <c r="AH37" s="24"/>
      <c r="AI37" s="24"/>
      <c r="AJ37" s="24"/>
      <c r="AK37" s="24"/>
    </row>
    <row r="38" spans="1:37" s="24" customFormat="1" x14ac:dyDescent="0.25">
      <c r="A38" s="20">
        <v>43186</v>
      </c>
      <c r="B38" s="77">
        <v>43307</v>
      </c>
      <c r="C38" s="16" t="s">
        <v>1575</v>
      </c>
      <c r="D38" s="34" t="s">
        <v>104</v>
      </c>
      <c r="E38" s="34" t="s">
        <v>14</v>
      </c>
      <c r="F38" s="36">
        <v>609.51614525224772</v>
      </c>
      <c r="G38" s="36"/>
      <c r="H38" s="36"/>
      <c r="I38" s="36"/>
      <c r="J38" s="36"/>
      <c r="K38" s="36"/>
      <c r="L38" s="36"/>
      <c r="M38" s="36"/>
      <c r="N38" s="36"/>
      <c r="O38" s="36">
        <v>670</v>
      </c>
      <c r="P38" s="36"/>
      <c r="Q38" s="36"/>
      <c r="R38" s="36"/>
      <c r="S38" s="36"/>
      <c r="T38" s="36"/>
      <c r="U38" s="36"/>
      <c r="V38" s="36"/>
      <c r="W38" s="36"/>
      <c r="X38" s="36">
        <v>21</v>
      </c>
      <c r="Y38" s="23">
        <f>SUM(O38:P38)</f>
        <v>670</v>
      </c>
      <c r="Z38" s="23" t="str">
        <f>IF(OR(AND(Y38&gt;0,Y38&lt;=30),AND(O38&gt;0,O38&lt;=5),AND(P38&gt;0,P38&lt;=5)),"Yes","No")</f>
        <v>No</v>
      </c>
    </row>
    <row r="39" spans="1:37" x14ac:dyDescent="0.25">
      <c r="A39" s="20">
        <v>43286</v>
      </c>
      <c r="B39" s="77">
        <v>43336</v>
      </c>
      <c r="C39" s="16" t="s">
        <v>1601</v>
      </c>
      <c r="D39" s="34" t="s">
        <v>389</v>
      </c>
      <c r="E39" s="34" t="s">
        <v>304</v>
      </c>
      <c r="F39" s="36">
        <v>11.919971167417804</v>
      </c>
      <c r="G39" s="36"/>
      <c r="H39" s="36"/>
      <c r="I39" s="36"/>
      <c r="J39" s="36"/>
      <c r="K39" s="36"/>
      <c r="L39" s="36"/>
      <c r="M39" s="36"/>
      <c r="N39" s="36"/>
      <c r="O39" s="36">
        <v>17</v>
      </c>
      <c r="P39" s="36"/>
      <c r="Q39" s="36"/>
      <c r="R39" s="36"/>
      <c r="S39" s="36"/>
      <c r="T39" s="36"/>
      <c r="U39" s="36"/>
      <c r="V39" s="36"/>
      <c r="W39" s="36"/>
      <c r="X39" s="36">
        <v>21</v>
      </c>
      <c r="Y39" s="23">
        <f>SUM(O39:P39)</f>
        <v>17</v>
      </c>
      <c r="Z39" s="23" t="str">
        <f>IF(OR(AND(Y39&gt;0,Y39&lt;=30),AND(O39&gt;0,O39&lt;=5),AND(P39&gt;0,P39&lt;=5)),"Yes","No")</f>
        <v>Yes</v>
      </c>
      <c r="AC39" s="24"/>
      <c r="AD39" s="24"/>
      <c r="AE39" s="24"/>
      <c r="AF39" s="24"/>
      <c r="AG39" s="24"/>
      <c r="AH39" s="24"/>
      <c r="AI39" s="24"/>
      <c r="AJ39" s="24"/>
      <c r="AK39" s="24"/>
    </row>
    <row r="40" spans="1:37" s="24" customFormat="1" x14ac:dyDescent="0.25">
      <c r="A40" s="20">
        <v>43287</v>
      </c>
      <c r="B40" s="77">
        <v>43336</v>
      </c>
      <c r="C40" s="16" t="s">
        <v>1728</v>
      </c>
      <c r="D40" s="34" t="s">
        <v>391</v>
      </c>
      <c r="E40" s="34" t="s">
        <v>249</v>
      </c>
      <c r="F40" s="36">
        <v>16.865318818210596</v>
      </c>
      <c r="G40" s="36"/>
      <c r="H40" s="36"/>
      <c r="I40" s="36"/>
      <c r="J40" s="36"/>
      <c r="K40" s="36"/>
      <c r="L40" s="36"/>
      <c r="M40" s="36"/>
      <c r="N40" s="36"/>
      <c r="O40" s="36">
        <v>12</v>
      </c>
      <c r="P40" s="36"/>
      <c r="Q40" s="36"/>
      <c r="R40" s="36"/>
      <c r="S40" s="36"/>
      <c r="T40" s="36"/>
      <c r="U40" s="36"/>
      <c r="V40" s="36"/>
      <c r="W40" s="36"/>
      <c r="X40" s="36">
        <v>21</v>
      </c>
      <c r="Y40" s="93">
        <f>SUM(O40:P40)</f>
        <v>12</v>
      </c>
      <c r="Z40" s="93" t="str">
        <f>IF(OR(AND(Y40&gt;0,Y40&lt;=30),AND(O40&gt;0,O40&lt;=5),AND(P40&gt;0,P40&lt;=5)),"Yes","No")</f>
        <v>Yes</v>
      </c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s="24" customFormat="1" x14ac:dyDescent="0.25">
      <c r="A41" s="20">
        <v>43286</v>
      </c>
      <c r="B41" s="77">
        <v>43336</v>
      </c>
      <c r="C41" s="16" t="s">
        <v>1600</v>
      </c>
      <c r="D41" s="34" t="s">
        <v>389</v>
      </c>
      <c r="E41" s="34" t="s">
        <v>304</v>
      </c>
      <c r="F41" s="36">
        <v>2.1035243236619654</v>
      </c>
      <c r="G41" s="36"/>
      <c r="H41" s="36"/>
      <c r="I41" s="36"/>
      <c r="J41" s="36"/>
      <c r="K41" s="36"/>
      <c r="L41" s="36"/>
      <c r="M41" s="36"/>
      <c r="N41" s="36"/>
      <c r="O41" s="36">
        <v>3</v>
      </c>
      <c r="P41" s="36"/>
      <c r="Q41" s="36"/>
      <c r="R41" s="36"/>
      <c r="S41" s="36"/>
      <c r="T41" s="36"/>
      <c r="U41" s="36"/>
      <c r="V41" s="36"/>
      <c r="W41" s="36"/>
      <c r="X41" s="36">
        <v>21</v>
      </c>
      <c r="Y41" s="79">
        <f>SUM(O41:P41)</f>
        <v>3</v>
      </c>
      <c r="Z41" s="79" t="str">
        <f>IF(OR(AND(Y41&gt;0,Y41&lt;=30),AND(O41&gt;0,O41&lt;=5),AND(P41&gt;0,P41&lt;=5)),"Yes","No")</f>
        <v>Yes</v>
      </c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s="24" customFormat="1" x14ac:dyDescent="0.25">
      <c r="A42" s="20">
        <v>43182</v>
      </c>
      <c r="B42" s="77">
        <v>43340</v>
      </c>
      <c r="C42" s="16" t="s">
        <v>1759</v>
      </c>
      <c r="D42" s="34" t="s">
        <v>116</v>
      </c>
      <c r="E42" s="34" t="s">
        <v>29</v>
      </c>
      <c r="F42" s="36">
        <v>560.32253834672383</v>
      </c>
      <c r="G42" s="36"/>
      <c r="H42" s="36"/>
      <c r="I42" s="36"/>
      <c r="J42" s="36"/>
      <c r="K42" s="36"/>
      <c r="L42" s="36"/>
      <c r="M42" s="36"/>
      <c r="N42" s="36"/>
      <c r="O42" s="36">
        <v>576</v>
      </c>
      <c r="P42" s="36"/>
      <c r="Q42" s="36"/>
      <c r="R42" s="36"/>
      <c r="S42" s="36"/>
      <c r="T42" s="36"/>
      <c r="U42" s="36"/>
      <c r="V42" s="36"/>
      <c r="W42" s="36"/>
      <c r="X42" s="36">
        <v>18</v>
      </c>
      <c r="Y42" s="23">
        <f>SUM(O42:P42)</f>
        <v>576</v>
      </c>
      <c r="Z42" s="23" t="str">
        <f>IF(OR(AND(Y42&gt;0,Y42&lt;=30),AND(O42&gt;0,O42&lt;=5),AND(P42&gt;0,P42&lt;=5)),"Yes","No")</f>
        <v>No</v>
      </c>
    </row>
    <row r="43" spans="1:37" s="24" customFormat="1" x14ac:dyDescent="0.25">
      <c r="A43" s="20">
        <v>43157</v>
      </c>
      <c r="B43" s="77">
        <v>43375</v>
      </c>
      <c r="C43" s="16" t="s">
        <v>1608</v>
      </c>
      <c r="D43" s="34" t="s">
        <v>137</v>
      </c>
      <c r="E43" s="34" t="s">
        <v>32</v>
      </c>
      <c r="F43" s="36">
        <v>324.65502149086825</v>
      </c>
      <c r="G43" s="36"/>
      <c r="H43" s="36">
        <v>162.32751074543413</v>
      </c>
      <c r="I43" s="36"/>
      <c r="J43" s="36"/>
      <c r="K43" s="36"/>
      <c r="L43" s="36"/>
      <c r="M43" s="36"/>
      <c r="N43" s="36"/>
      <c r="O43" s="36">
        <v>500</v>
      </c>
      <c r="P43" s="36"/>
      <c r="Q43" s="36">
        <v>250</v>
      </c>
      <c r="R43" s="36"/>
      <c r="S43" s="36"/>
      <c r="T43" s="36"/>
      <c r="U43" s="36"/>
      <c r="V43" s="36"/>
      <c r="W43" s="36"/>
      <c r="X43" s="36">
        <v>18</v>
      </c>
      <c r="Y43" s="79">
        <f>SUM(O43:P43)</f>
        <v>500</v>
      </c>
      <c r="Z43" s="79" t="str">
        <f>IF(OR(AND(Y43&gt;0,Y43&lt;=30),AND(O43&gt;0,O43&lt;=5),AND(P43&gt;0,P43&lt;=5)),"Yes","No")</f>
        <v>No</v>
      </c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s="24" customFormat="1" x14ac:dyDescent="0.25">
      <c r="A44" s="20">
        <v>43271</v>
      </c>
      <c r="B44" s="77">
        <v>43340</v>
      </c>
      <c r="C44" s="16" t="s">
        <v>1618</v>
      </c>
      <c r="D44" s="34" t="s">
        <v>320</v>
      </c>
      <c r="E44" s="34" t="s">
        <v>37</v>
      </c>
      <c r="F44" s="36">
        <v>50.805599159092267</v>
      </c>
      <c r="G44" s="36"/>
      <c r="H44" s="36"/>
      <c r="I44" s="36"/>
      <c r="J44" s="36"/>
      <c r="K44" s="36"/>
      <c r="L44" s="36"/>
      <c r="M44" s="36"/>
      <c r="N44" s="36"/>
      <c r="O44" s="36">
        <v>72</v>
      </c>
      <c r="P44" s="36"/>
      <c r="Q44" s="36"/>
      <c r="R44" s="36"/>
      <c r="S44" s="36"/>
      <c r="T44" s="36"/>
      <c r="U44" s="36"/>
      <c r="V44" s="36"/>
      <c r="W44" s="36"/>
      <c r="X44" s="36">
        <v>18</v>
      </c>
      <c r="Y44" s="93">
        <f>SUM(O44:P44)</f>
        <v>72</v>
      </c>
      <c r="Z44" s="93" t="str">
        <f>IF(OR(AND(Y44&gt;0,Y44&lt;=30),AND(O44&gt;0,O44&lt;=5),AND(P44&gt;0,P44&lt;=5)),"Yes","No")</f>
        <v>No</v>
      </c>
    </row>
    <row r="45" spans="1:37" s="24" customFormat="1" x14ac:dyDescent="0.25">
      <c r="A45" s="20">
        <v>43200</v>
      </c>
      <c r="B45" s="77">
        <v>43410</v>
      </c>
      <c r="C45" s="16" t="s">
        <v>1614</v>
      </c>
      <c r="D45" s="34" t="s">
        <v>153</v>
      </c>
      <c r="E45" s="34" t="s">
        <v>45</v>
      </c>
      <c r="F45" s="36">
        <v>17.54984228420718</v>
      </c>
      <c r="G45" s="36"/>
      <c r="H45" s="36"/>
      <c r="I45" s="36"/>
      <c r="J45" s="36"/>
      <c r="K45" s="36"/>
      <c r="L45" s="36"/>
      <c r="M45" s="36"/>
      <c r="N45" s="36">
        <v>17.54984228420718</v>
      </c>
      <c r="O45" s="36">
        <v>25</v>
      </c>
      <c r="P45" s="36"/>
      <c r="Q45" s="36"/>
      <c r="R45" s="36"/>
      <c r="S45" s="36"/>
      <c r="T45" s="36"/>
      <c r="U45" s="36"/>
      <c r="V45" s="36"/>
      <c r="W45" s="36">
        <v>25</v>
      </c>
      <c r="X45" s="36">
        <v>18</v>
      </c>
      <c r="Y45" s="93">
        <f>SUM(O45:P45)</f>
        <v>25</v>
      </c>
      <c r="Z45" s="93" t="str">
        <f>IF(OR(AND(Y45&gt;0,Y45&lt;=30),AND(O45&gt;0,O45&lt;=5),AND(P45&gt;0,P45&lt;=5)),"Yes","No")</f>
        <v>Yes</v>
      </c>
    </row>
    <row r="46" spans="1:37" s="24" customFormat="1" x14ac:dyDescent="0.25">
      <c r="A46" s="20">
        <v>43313</v>
      </c>
      <c r="B46" s="77">
        <v>43339</v>
      </c>
      <c r="C46" s="16" t="s">
        <v>1692</v>
      </c>
      <c r="D46" s="34" t="s">
        <v>530</v>
      </c>
      <c r="E46" s="34" t="s">
        <v>531</v>
      </c>
      <c r="F46" s="36">
        <v>3.8762062543472502</v>
      </c>
      <c r="G46" s="36"/>
      <c r="H46" s="36"/>
      <c r="I46" s="36"/>
      <c r="J46" s="36"/>
      <c r="K46" s="36"/>
      <c r="L46" s="36"/>
      <c r="M46" s="36"/>
      <c r="N46" s="36"/>
      <c r="O46" s="36">
        <v>3</v>
      </c>
      <c r="P46" s="36"/>
      <c r="Q46" s="36"/>
      <c r="R46" s="36"/>
      <c r="S46" s="36"/>
      <c r="T46" s="36"/>
      <c r="U46" s="36"/>
      <c r="V46" s="36"/>
      <c r="W46" s="36"/>
      <c r="X46" s="36">
        <v>18</v>
      </c>
      <c r="Y46" s="23">
        <f>SUM(O46:P46)</f>
        <v>3</v>
      </c>
      <c r="Z46" s="23" t="str">
        <f>IF(OR(AND(Y46&gt;0,Y46&lt;=30),AND(O46&gt;0,O46&lt;=5),AND(P46&gt;0,P46&lt;=5)),"Yes","No")</f>
        <v>Yes</v>
      </c>
    </row>
    <row r="47" spans="1:37" s="24" customFormat="1" x14ac:dyDescent="0.25">
      <c r="A47" s="20">
        <v>43220</v>
      </c>
      <c r="B47" s="77">
        <v>43334</v>
      </c>
      <c r="C47" s="16" t="s">
        <v>1733</v>
      </c>
      <c r="D47" s="34" t="s">
        <v>113</v>
      </c>
      <c r="E47" s="34" t="s">
        <v>71</v>
      </c>
      <c r="F47" s="36">
        <v>314.90081232499915</v>
      </c>
      <c r="G47" s="36"/>
      <c r="H47" s="36"/>
      <c r="I47" s="36"/>
      <c r="J47" s="36"/>
      <c r="K47" s="36"/>
      <c r="L47" s="36"/>
      <c r="M47" s="36"/>
      <c r="N47" s="36"/>
      <c r="O47" s="36">
        <v>300</v>
      </c>
      <c r="P47" s="36"/>
      <c r="Q47" s="36"/>
      <c r="R47" s="36"/>
      <c r="S47" s="36"/>
      <c r="T47" s="36"/>
      <c r="U47" s="36"/>
      <c r="V47" s="36"/>
      <c r="W47" s="36"/>
      <c r="X47" s="36">
        <v>17</v>
      </c>
      <c r="Y47" s="23">
        <f>SUM(O47:P47)</f>
        <v>300</v>
      </c>
      <c r="Z47" s="23" t="str">
        <f>IF(OR(AND(Y47&gt;0,Y47&lt;=30),AND(O47&gt;0,O47&lt;=5),AND(P47&gt;0,P47&lt;=5)),"Yes","No")</f>
        <v>No</v>
      </c>
    </row>
    <row r="48" spans="1:37" x14ac:dyDescent="0.25">
      <c r="A48" s="20">
        <v>43206</v>
      </c>
      <c r="B48" s="77">
        <v>43434</v>
      </c>
      <c r="C48" s="16" t="s">
        <v>1760</v>
      </c>
      <c r="D48" s="34" t="s">
        <v>163</v>
      </c>
      <c r="E48" s="34" t="s">
        <v>101</v>
      </c>
      <c r="F48" s="36">
        <v>238.79614304950525</v>
      </c>
      <c r="G48" s="36"/>
      <c r="H48" s="36"/>
      <c r="I48" s="36"/>
      <c r="J48" s="36">
        <v>122.05136200308047</v>
      </c>
      <c r="K48" s="36"/>
      <c r="L48" s="36"/>
      <c r="M48" s="36"/>
      <c r="N48" s="36"/>
      <c r="O48" s="36">
        <v>270</v>
      </c>
      <c r="P48" s="36"/>
      <c r="Q48" s="36"/>
      <c r="R48" s="36"/>
      <c r="S48" s="36">
        <v>138</v>
      </c>
      <c r="T48" s="36"/>
      <c r="U48" s="36"/>
      <c r="V48" s="36"/>
      <c r="W48" s="36"/>
      <c r="X48" s="36">
        <v>17</v>
      </c>
      <c r="Y48" s="79">
        <f>SUM(O48:P48)</f>
        <v>270</v>
      </c>
      <c r="Z48" s="79" t="str">
        <f>IF(OR(AND(Y48&gt;0,Y48&lt;=30),AND(O48&gt;0,O48&lt;=5),AND(P48&gt;0,P48&lt;=5)),"Yes","No")</f>
        <v>No</v>
      </c>
      <c r="AC48" s="24"/>
      <c r="AD48" s="24"/>
      <c r="AE48" s="24"/>
      <c r="AF48" s="24"/>
      <c r="AG48" s="24"/>
      <c r="AH48" s="24"/>
      <c r="AI48" s="24"/>
      <c r="AJ48" s="24"/>
      <c r="AK48" s="24"/>
    </row>
    <row r="49" spans="1:37" x14ac:dyDescent="0.25">
      <c r="A49" s="20">
        <v>43231</v>
      </c>
      <c r="B49" s="77">
        <v>43349</v>
      </c>
      <c r="C49" s="16" t="s">
        <v>1737</v>
      </c>
      <c r="D49" s="34" t="s">
        <v>141</v>
      </c>
      <c r="E49" s="34" t="s">
        <v>61</v>
      </c>
      <c r="F49" s="36">
        <v>108.25015693170421</v>
      </c>
      <c r="G49" s="36"/>
      <c r="H49" s="36"/>
      <c r="I49" s="36"/>
      <c r="J49" s="36"/>
      <c r="K49" s="36"/>
      <c r="L49" s="36"/>
      <c r="M49" s="36"/>
      <c r="N49" s="36"/>
      <c r="O49" s="36">
        <v>99</v>
      </c>
      <c r="P49" s="36"/>
      <c r="Q49" s="36"/>
      <c r="R49" s="36"/>
      <c r="S49" s="36"/>
      <c r="T49" s="36"/>
      <c r="U49" s="36"/>
      <c r="V49" s="36"/>
      <c r="W49" s="36"/>
      <c r="X49" s="36">
        <v>17</v>
      </c>
      <c r="Y49" s="23">
        <f>SUM(O49:P49)</f>
        <v>99</v>
      </c>
      <c r="Z49" s="23" t="str">
        <f>IF(OR(AND(Y49&gt;0,Y49&lt;=30),AND(O49&gt;0,O49&lt;=5),AND(P49&gt;0,P49&lt;=5)),"Yes","No")</f>
        <v>No</v>
      </c>
      <c r="AC49" s="24"/>
      <c r="AD49" s="24"/>
      <c r="AE49" s="24"/>
      <c r="AF49" s="24"/>
      <c r="AG49" s="24"/>
      <c r="AH49" s="24"/>
      <c r="AI49" s="24"/>
      <c r="AJ49" s="24"/>
      <c r="AK49" s="24"/>
    </row>
    <row r="50" spans="1:37" s="24" customFormat="1" x14ac:dyDescent="0.25">
      <c r="A50" s="20">
        <v>43304</v>
      </c>
      <c r="B50" s="77">
        <v>43427</v>
      </c>
      <c r="C50" s="16" t="s">
        <v>1609</v>
      </c>
      <c r="D50" s="34" t="s">
        <v>463</v>
      </c>
      <c r="E50" s="34" t="s">
        <v>45</v>
      </c>
      <c r="F50" s="36">
        <v>13.515767066214565</v>
      </c>
      <c r="G50" s="36"/>
      <c r="H50" s="36"/>
      <c r="I50" s="36">
        <v>13.515767066214565</v>
      </c>
      <c r="J50" s="36"/>
      <c r="K50" s="36"/>
      <c r="L50" s="36">
        <v>27.03153413242913</v>
      </c>
      <c r="M50" s="36"/>
      <c r="N50" s="36"/>
      <c r="O50" s="36">
        <v>20</v>
      </c>
      <c r="P50" s="36"/>
      <c r="Q50" s="36"/>
      <c r="R50" s="36">
        <v>20</v>
      </c>
      <c r="S50" s="36"/>
      <c r="T50" s="36"/>
      <c r="U50" s="36">
        <v>40</v>
      </c>
      <c r="V50" s="36"/>
      <c r="W50" s="36"/>
      <c r="X50" s="36">
        <v>17</v>
      </c>
      <c r="Y50" s="79">
        <f>SUM(O50:P50)</f>
        <v>20</v>
      </c>
      <c r="Z50" s="79" t="str">
        <f>IF(OR(AND(Y50&gt;0,Y50&lt;=30),AND(O50&gt;0,O50&lt;=5),AND(P50&gt;0,P50&lt;=5)),"Yes","No")</f>
        <v>Yes</v>
      </c>
    </row>
    <row r="51" spans="1:37" s="24" customFormat="1" x14ac:dyDescent="0.25">
      <c r="A51" s="20">
        <v>43301</v>
      </c>
      <c r="B51" s="77">
        <v>43340</v>
      </c>
      <c r="C51" s="16" t="s">
        <v>1619</v>
      </c>
      <c r="D51" s="34" t="s">
        <v>445</v>
      </c>
      <c r="E51" s="34" t="s">
        <v>446</v>
      </c>
      <c r="F51" s="36">
        <v>10.10434159936041</v>
      </c>
      <c r="G51" s="36"/>
      <c r="H51" s="36"/>
      <c r="I51" s="36"/>
      <c r="J51" s="36"/>
      <c r="K51" s="36"/>
      <c r="L51" s="36"/>
      <c r="M51" s="36"/>
      <c r="N51" s="36"/>
      <c r="O51" s="36">
        <v>12</v>
      </c>
      <c r="P51" s="36"/>
      <c r="Q51" s="36"/>
      <c r="R51" s="36"/>
      <c r="S51" s="36"/>
      <c r="T51" s="36"/>
      <c r="U51" s="36"/>
      <c r="V51" s="36"/>
      <c r="W51" s="36"/>
      <c r="X51" s="36">
        <v>17</v>
      </c>
      <c r="Y51" s="23">
        <f>SUM(O51:P51)</f>
        <v>12</v>
      </c>
      <c r="Z51" s="23" t="str">
        <f>IF(OR(AND(Y51&gt;0,Y51&lt;=30),AND(O51&gt;0,O51&lt;=5),AND(P51&gt;0,P51&lt;=5)),"Yes","No")</f>
        <v>Yes</v>
      </c>
    </row>
    <row r="52" spans="1:37" s="24" customFormat="1" x14ac:dyDescent="0.25">
      <c r="A52" s="20">
        <v>43301</v>
      </c>
      <c r="B52" s="77">
        <v>43340</v>
      </c>
      <c r="C52" s="16" t="s">
        <v>1730</v>
      </c>
      <c r="D52" s="34" t="s">
        <v>447</v>
      </c>
      <c r="E52" s="34" t="s">
        <v>448</v>
      </c>
      <c r="F52" s="36">
        <v>3.2245304516797617</v>
      </c>
      <c r="G52" s="36"/>
      <c r="H52" s="36"/>
      <c r="I52" s="36"/>
      <c r="J52" s="36"/>
      <c r="K52" s="36"/>
      <c r="L52" s="36"/>
      <c r="M52" s="36"/>
      <c r="N52" s="36"/>
      <c r="O52" s="36">
        <v>2</v>
      </c>
      <c r="P52" s="36"/>
      <c r="Q52" s="36"/>
      <c r="R52" s="36"/>
      <c r="S52" s="36"/>
      <c r="T52" s="36"/>
      <c r="U52" s="36"/>
      <c r="V52" s="36"/>
      <c r="W52" s="36"/>
      <c r="X52" s="36">
        <v>17</v>
      </c>
      <c r="Y52" s="23">
        <f>SUM(O52:P52)</f>
        <v>2</v>
      </c>
      <c r="Z52" s="23" t="str">
        <f>IF(OR(AND(Y52&gt;0,Y52&lt;=30),AND(O52&gt;0,O52&lt;=5),AND(P52&gt;0,P52&lt;=5)),"Yes","No")</f>
        <v>Yes</v>
      </c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s="24" customFormat="1" x14ac:dyDescent="0.25">
      <c r="A53" s="20">
        <v>43308</v>
      </c>
      <c r="B53" s="77">
        <v>43340</v>
      </c>
      <c r="C53" s="16" t="s">
        <v>1692</v>
      </c>
      <c r="D53" s="34" t="s">
        <v>483</v>
      </c>
      <c r="E53" s="34" t="s">
        <v>484</v>
      </c>
      <c r="F53" s="36">
        <v>2.5841375028981668</v>
      </c>
      <c r="G53" s="36"/>
      <c r="H53" s="36"/>
      <c r="I53" s="36"/>
      <c r="J53" s="36"/>
      <c r="K53" s="36"/>
      <c r="L53" s="36"/>
      <c r="M53" s="36"/>
      <c r="N53" s="36"/>
      <c r="O53" s="36">
        <v>2</v>
      </c>
      <c r="P53" s="36"/>
      <c r="Q53" s="36"/>
      <c r="R53" s="36"/>
      <c r="S53" s="36"/>
      <c r="T53" s="36"/>
      <c r="U53" s="36"/>
      <c r="V53" s="36"/>
      <c r="W53" s="36"/>
      <c r="X53" s="36">
        <v>17</v>
      </c>
      <c r="Y53" s="23">
        <f>SUM(O53:P53)</f>
        <v>2</v>
      </c>
      <c r="Z53" s="23" t="str">
        <f>IF(OR(AND(Y53&gt;0,Y53&lt;=30),AND(O53&gt;0,O53&lt;=5),AND(P53&gt;0,P53&lt;=5)),"Yes","No")</f>
        <v>Yes</v>
      </c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s="24" customFormat="1" x14ac:dyDescent="0.25">
      <c r="A54" s="20">
        <v>43231</v>
      </c>
      <c r="B54" s="77">
        <v>43349</v>
      </c>
      <c r="C54" s="16" t="s">
        <v>1736</v>
      </c>
      <c r="D54" s="34" t="s">
        <v>141</v>
      </c>
      <c r="E54" s="34" t="s">
        <v>61</v>
      </c>
      <c r="F54" s="36">
        <v>1.0934359286030728</v>
      </c>
      <c r="G54" s="36"/>
      <c r="H54" s="36"/>
      <c r="I54" s="36"/>
      <c r="J54" s="36"/>
      <c r="K54" s="36"/>
      <c r="L54" s="36"/>
      <c r="M54" s="36"/>
      <c r="N54" s="36"/>
      <c r="O54" s="36">
        <v>1</v>
      </c>
      <c r="P54" s="36"/>
      <c r="Q54" s="36"/>
      <c r="R54" s="36"/>
      <c r="S54" s="36"/>
      <c r="T54" s="36"/>
      <c r="U54" s="36"/>
      <c r="V54" s="36"/>
      <c r="W54" s="36"/>
      <c r="X54" s="36">
        <v>17</v>
      </c>
      <c r="Y54" s="23">
        <f>SUM(O54:P54)</f>
        <v>1</v>
      </c>
      <c r="Z54" s="23" t="str">
        <f>IF(OR(AND(Y54&gt;0,Y54&lt;=30),AND(O54&gt;0,O54&lt;=5),AND(P54&gt;0,P54&lt;=5)),"Yes","No")</f>
        <v>Yes</v>
      </c>
    </row>
    <row r="55" spans="1:37" s="24" customFormat="1" x14ac:dyDescent="0.25">
      <c r="A55" s="20">
        <v>43308</v>
      </c>
      <c r="B55" s="77">
        <v>43340</v>
      </c>
      <c r="C55" s="16" t="s">
        <v>1602</v>
      </c>
      <c r="D55" s="34" t="s">
        <v>485</v>
      </c>
      <c r="E55" s="34" t="s">
        <v>486</v>
      </c>
      <c r="F55" s="36">
        <v>0.91791475807171496</v>
      </c>
      <c r="G55" s="36"/>
      <c r="H55" s="36"/>
      <c r="I55" s="36"/>
      <c r="J55" s="36"/>
      <c r="K55" s="36"/>
      <c r="L55" s="36"/>
      <c r="M55" s="36"/>
      <c r="N55" s="36"/>
      <c r="O55" s="36">
        <v>1</v>
      </c>
      <c r="P55" s="36"/>
      <c r="Q55" s="36"/>
      <c r="R55" s="36"/>
      <c r="S55" s="36"/>
      <c r="T55" s="36"/>
      <c r="U55" s="36"/>
      <c r="V55" s="36"/>
      <c r="W55" s="36"/>
      <c r="X55" s="36">
        <v>17</v>
      </c>
      <c r="Y55" s="93">
        <f>SUM(O55:P55)</f>
        <v>1</v>
      </c>
      <c r="Z55" s="93" t="str">
        <f>IF(OR(AND(Y55&gt;0,Y55&lt;=30),AND(O55&gt;0,O55&lt;=5),AND(P55&gt;0,P55&lt;=5)),"Yes","No")</f>
        <v>Yes</v>
      </c>
    </row>
    <row r="56" spans="1:37" s="24" customFormat="1" x14ac:dyDescent="0.25">
      <c r="A56" s="20">
        <v>43278</v>
      </c>
      <c r="B56" s="77">
        <v>43342</v>
      </c>
      <c r="C56" s="16" t="s">
        <v>1621</v>
      </c>
      <c r="D56" s="34" t="s">
        <v>336</v>
      </c>
      <c r="E56" s="34" t="s">
        <v>337</v>
      </c>
      <c r="F56" s="36">
        <v>9.1587656511168269</v>
      </c>
      <c r="G56" s="36"/>
      <c r="H56" s="36"/>
      <c r="I56" s="36"/>
      <c r="J56" s="36"/>
      <c r="K56" s="36"/>
      <c r="L56" s="36"/>
      <c r="M56" s="36"/>
      <c r="N56" s="36"/>
      <c r="O56" s="36">
        <v>12</v>
      </c>
      <c r="P56" s="36"/>
      <c r="Q56" s="36"/>
      <c r="R56" s="36"/>
      <c r="S56" s="36"/>
      <c r="T56" s="36"/>
      <c r="U56" s="36"/>
      <c r="V56" s="36"/>
      <c r="W56" s="36"/>
      <c r="X56" s="36">
        <v>15</v>
      </c>
      <c r="Y56" s="93">
        <f>SUM(O56:P56)</f>
        <v>12</v>
      </c>
      <c r="Z56" s="93" t="str">
        <f>IF(OR(AND(Y56&gt;0,Y56&lt;=30),AND(O56&gt;0,O56&lt;=5),AND(P56&gt;0,P56&lt;=5)),"Yes","No")</f>
        <v>Yes</v>
      </c>
    </row>
    <row r="57" spans="1:37" s="24" customFormat="1" x14ac:dyDescent="0.25">
      <c r="A57" s="20">
        <v>43199</v>
      </c>
      <c r="B57" s="77">
        <v>43343</v>
      </c>
      <c r="C57" s="16" t="s">
        <v>1638</v>
      </c>
      <c r="D57" s="34" t="s">
        <v>117</v>
      </c>
      <c r="E57" s="34" t="s">
        <v>70</v>
      </c>
      <c r="F57" s="36">
        <v>134.28051976327461</v>
      </c>
      <c r="G57" s="36"/>
      <c r="H57" s="36"/>
      <c r="I57" s="36"/>
      <c r="J57" s="36"/>
      <c r="K57" s="36"/>
      <c r="L57" s="36"/>
      <c r="M57" s="36"/>
      <c r="N57" s="36"/>
      <c r="O57" s="36">
        <v>240</v>
      </c>
      <c r="P57" s="36"/>
      <c r="Q57" s="36"/>
      <c r="R57" s="36"/>
      <c r="S57" s="36"/>
      <c r="T57" s="36"/>
      <c r="U57" s="36"/>
      <c r="V57" s="36"/>
      <c r="W57" s="36"/>
      <c r="X57" s="36">
        <v>14</v>
      </c>
      <c r="Y57" s="93">
        <f>SUM(O57:P57)</f>
        <v>240</v>
      </c>
      <c r="Z57" s="93" t="str">
        <f>IF(OR(AND(Y57&gt;0,Y57&lt;=30),AND(O57&gt;0,O57&lt;=5),AND(P57&gt;0,P57&lt;=5)),"Yes","No")</f>
        <v>No</v>
      </c>
    </row>
    <row r="58" spans="1:37" s="24" customFormat="1" x14ac:dyDescent="0.25">
      <c r="A58" s="20">
        <v>43152</v>
      </c>
      <c r="B58" s="77">
        <v>43539</v>
      </c>
      <c r="C58" s="16" t="s">
        <v>1747</v>
      </c>
      <c r="D58" s="34" t="s">
        <v>182</v>
      </c>
      <c r="E58" s="34" t="s">
        <v>183</v>
      </c>
      <c r="F58" s="36">
        <v>63.758861364640765</v>
      </c>
      <c r="G58" s="36"/>
      <c r="H58" s="36"/>
      <c r="I58" s="36"/>
      <c r="J58" s="36">
        <v>63.758861364640765</v>
      </c>
      <c r="K58" s="36"/>
      <c r="L58" s="36"/>
      <c r="M58" s="36"/>
      <c r="N58" s="36">
        <v>63.758861364640765</v>
      </c>
      <c r="O58" s="36">
        <v>46</v>
      </c>
      <c r="P58" s="36"/>
      <c r="Q58" s="36"/>
      <c r="R58" s="36"/>
      <c r="S58" s="36">
        <v>46</v>
      </c>
      <c r="T58" s="36"/>
      <c r="U58" s="36"/>
      <c r="V58" s="36"/>
      <c r="W58" s="36">
        <v>46</v>
      </c>
      <c r="X58" s="36">
        <v>12</v>
      </c>
      <c r="Y58" s="93">
        <f>SUM(O58:P58)</f>
        <v>46</v>
      </c>
      <c r="Z58" s="93" t="str">
        <f>IF(OR(AND(Y58&gt;0,Y58&lt;=30),AND(O58&gt;0,O58&lt;=5),AND(P58&gt;0,P58&lt;=5)),"Yes","No")</f>
        <v>No</v>
      </c>
    </row>
    <row r="59" spans="1:37" s="24" customFormat="1" x14ac:dyDescent="0.25">
      <c r="A59" s="20">
        <v>43235</v>
      </c>
      <c r="B59" s="77">
        <v>43430</v>
      </c>
      <c r="C59" s="16" t="s">
        <v>1712</v>
      </c>
      <c r="D59" s="34" t="s">
        <v>158</v>
      </c>
      <c r="E59" s="34" t="s">
        <v>30</v>
      </c>
      <c r="F59" s="36">
        <v>185.20258709151156</v>
      </c>
      <c r="G59" s="36"/>
      <c r="H59" s="36"/>
      <c r="I59" s="36">
        <v>185.20258709151156</v>
      </c>
      <c r="J59" s="36"/>
      <c r="K59" s="36"/>
      <c r="L59" s="36">
        <v>185.20258709151156</v>
      </c>
      <c r="M59" s="36"/>
      <c r="N59" s="36"/>
      <c r="O59" s="36">
        <v>200</v>
      </c>
      <c r="P59" s="36"/>
      <c r="Q59" s="36"/>
      <c r="R59" s="36">
        <v>200</v>
      </c>
      <c r="S59" s="36"/>
      <c r="T59" s="36"/>
      <c r="U59" s="36">
        <v>200</v>
      </c>
      <c r="V59" s="36"/>
      <c r="W59" s="36"/>
      <c r="X59" s="36">
        <v>11</v>
      </c>
      <c r="Y59" s="23">
        <f>SUM(O59:P59)</f>
        <v>200</v>
      </c>
      <c r="Z59" s="23" t="str">
        <f>IF(OR(AND(Y59&gt;0,Y59&lt;=30),AND(O59&gt;0,O59&lt;=5),AND(P59&gt;0,P59&lt;=5)),"Yes","No")</f>
        <v>No</v>
      </c>
    </row>
    <row r="60" spans="1:37" s="24" customFormat="1" x14ac:dyDescent="0.25">
      <c r="A60" s="20">
        <v>43216</v>
      </c>
      <c r="B60" s="77">
        <v>43360</v>
      </c>
      <c r="C60" s="16" t="s">
        <v>1589</v>
      </c>
      <c r="D60" s="34" t="s">
        <v>122</v>
      </c>
      <c r="E60" s="34" t="s">
        <v>30</v>
      </c>
      <c r="F60" s="36">
        <v>92.851518127902622</v>
      </c>
      <c r="G60" s="36"/>
      <c r="H60" s="36"/>
      <c r="I60" s="36"/>
      <c r="J60" s="36"/>
      <c r="K60" s="36"/>
      <c r="L60" s="36"/>
      <c r="M60" s="36"/>
      <c r="N60" s="36"/>
      <c r="O60" s="36">
        <v>150</v>
      </c>
      <c r="P60" s="36"/>
      <c r="Q60" s="36"/>
      <c r="R60" s="36"/>
      <c r="S60" s="36"/>
      <c r="T60" s="36"/>
      <c r="U60" s="36"/>
      <c r="V60" s="36"/>
      <c r="W60" s="36"/>
      <c r="X60" s="36">
        <v>11</v>
      </c>
      <c r="Y60" s="93">
        <f>SUM(O60:P60)</f>
        <v>150</v>
      </c>
      <c r="Z60" s="93" t="str">
        <f>IF(OR(AND(Y60&gt;0,Y60&lt;=30),AND(O60&gt;0,O60&lt;=5),AND(P60&gt;0,P60&lt;=5)),"Yes","No")</f>
        <v>No</v>
      </c>
    </row>
    <row r="61" spans="1:37" s="24" customFormat="1" x14ac:dyDescent="0.25">
      <c r="A61" s="20">
        <v>43220</v>
      </c>
      <c r="B61" s="77">
        <v>43612</v>
      </c>
      <c r="C61" s="16" t="s">
        <v>1746</v>
      </c>
      <c r="D61" s="34" t="s">
        <v>191</v>
      </c>
      <c r="E61" s="34" t="s">
        <v>192</v>
      </c>
      <c r="F61" s="36">
        <v>13.288290173353811</v>
      </c>
      <c r="G61" s="36"/>
      <c r="H61" s="36"/>
      <c r="I61" s="36"/>
      <c r="J61" s="36"/>
      <c r="K61" s="36"/>
      <c r="L61" s="36"/>
      <c r="M61" s="36"/>
      <c r="N61" s="36">
        <v>13.288290173353811</v>
      </c>
      <c r="O61" s="36">
        <v>12</v>
      </c>
      <c r="P61" s="36"/>
      <c r="Q61" s="36"/>
      <c r="R61" s="36"/>
      <c r="S61" s="36"/>
      <c r="T61" s="36"/>
      <c r="U61" s="36"/>
      <c r="V61" s="36"/>
      <c r="W61" s="36">
        <v>12</v>
      </c>
      <c r="X61" s="36">
        <v>11</v>
      </c>
      <c r="Y61" s="23">
        <f>SUM(O61:P61)</f>
        <v>12</v>
      </c>
      <c r="Z61" s="23" t="str">
        <f>IF(OR(AND(Y61&gt;0,Y61&lt;=30),AND(O61&gt;0,O61&lt;=5),AND(P61&gt;0,P61&lt;=5)),"Yes","No")</f>
        <v>Yes</v>
      </c>
    </row>
    <row r="62" spans="1:37" s="24" customFormat="1" x14ac:dyDescent="0.25">
      <c r="A62" s="20">
        <v>43245</v>
      </c>
      <c r="B62" s="77">
        <v>43342</v>
      </c>
      <c r="C62" s="16" t="s">
        <v>1665</v>
      </c>
      <c r="D62" s="34" t="s">
        <v>257</v>
      </c>
      <c r="E62" s="34" t="s">
        <v>60</v>
      </c>
      <c r="F62" s="36">
        <v>99.371005877291822</v>
      </c>
      <c r="G62" s="36"/>
      <c r="H62" s="36"/>
      <c r="I62" s="36"/>
      <c r="J62" s="36"/>
      <c r="K62" s="36"/>
      <c r="L62" s="36"/>
      <c r="M62" s="36"/>
      <c r="N62" s="36"/>
      <c r="O62" s="36">
        <v>100</v>
      </c>
      <c r="P62" s="36"/>
      <c r="Q62" s="36"/>
      <c r="R62" s="36"/>
      <c r="S62" s="36"/>
      <c r="T62" s="36"/>
      <c r="U62" s="36"/>
      <c r="V62" s="36"/>
      <c r="W62" s="36"/>
      <c r="X62" s="36">
        <v>10</v>
      </c>
      <c r="Y62" s="93">
        <f>SUM(O62:P62)</f>
        <v>100</v>
      </c>
      <c r="Z62" s="93" t="str">
        <f>IF(OR(AND(Y62&gt;0,Y62&lt;=30),AND(O62&gt;0,O62&lt;=5),AND(P62&gt;0,P62&lt;=5)),"Yes","No")</f>
        <v>No</v>
      </c>
    </row>
    <row r="63" spans="1:37" s="24" customFormat="1" x14ac:dyDescent="0.25">
      <c r="A63" s="20">
        <v>43178</v>
      </c>
      <c r="B63" s="77">
        <v>43452</v>
      </c>
      <c r="C63" s="16" t="s">
        <v>1626</v>
      </c>
      <c r="D63" s="34" t="s">
        <v>170</v>
      </c>
      <c r="E63" s="34" t="s">
        <v>171</v>
      </c>
      <c r="F63" s="36">
        <v>47.024933199746528</v>
      </c>
      <c r="G63" s="36"/>
      <c r="H63" s="36"/>
      <c r="I63" s="36"/>
      <c r="J63" s="36">
        <v>47.024933199746528</v>
      </c>
      <c r="K63" s="36"/>
      <c r="L63" s="36"/>
      <c r="M63" s="36"/>
      <c r="N63" s="36"/>
      <c r="O63" s="36">
        <v>70</v>
      </c>
      <c r="P63" s="36"/>
      <c r="Q63" s="36"/>
      <c r="R63" s="36"/>
      <c r="S63" s="36">
        <v>70</v>
      </c>
      <c r="T63" s="36"/>
      <c r="U63" s="36"/>
      <c r="V63" s="36"/>
      <c r="W63" s="36"/>
      <c r="X63" s="36">
        <v>10</v>
      </c>
      <c r="Y63" s="23">
        <f>SUM(O63:P63)</f>
        <v>70</v>
      </c>
      <c r="Z63" s="23" t="str">
        <f>IF(OR(AND(Y63&gt;0,Y63&lt;=30),AND(O63&gt;0,O63&lt;=5),AND(P63&gt;0,P63&lt;=5)),"Yes","No")</f>
        <v>No</v>
      </c>
    </row>
    <row r="64" spans="1:37" x14ac:dyDescent="0.25">
      <c r="A64" s="20">
        <v>43258</v>
      </c>
      <c r="B64" s="77">
        <v>43350</v>
      </c>
      <c r="C64" s="16" t="s">
        <v>1675</v>
      </c>
      <c r="D64" s="34" t="s">
        <v>277</v>
      </c>
      <c r="E64" s="34" t="s">
        <v>39</v>
      </c>
      <c r="F64" s="36">
        <v>28.300400240806418</v>
      </c>
      <c r="G64" s="36"/>
      <c r="H64" s="36"/>
      <c r="I64" s="36"/>
      <c r="J64" s="36"/>
      <c r="K64" s="36"/>
      <c r="L64" s="36"/>
      <c r="M64" s="36"/>
      <c r="N64" s="36"/>
      <c r="O64" s="36">
        <v>25</v>
      </c>
      <c r="P64" s="36"/>
      <c r="Q64" s="36"/>
      <c r="R64" s="36"/>
      <c r="S64" s="36"/>
      <c r="T64" s="36"/>
      <c r="U64" s="36"/>
      <c r="V64" s="36"/>
      <c r="W64" s="36"/>
      <c r="X64" s="36">
        <v>10</v>
      </c>
      <c r="Y64" s="93">
        <f>SUM(O64:P64)</f>
        <v>25</v>
      </c>
      <c r="Z64" s="93" t="str">
        <f>IF(OR(AND(Y64&gt;0,Y64&lt;=30),AND(O64&gt;0,O64&lt;=5),AND(P64&gt;0,P64&lt;=5)),"Yes","No")</f>
        <v>Yes</v>
      </c>
      <c r="AC64" s="24"/>
      <c r="AD64" s="24"/>
      <c r="AE64" s="24"/>
      <c r="AF64" s="24"/>
      <c r="AG64" s="24"/>
      <c r="AH64" s="24"/>
      <c r="AI64" s="24"/>
      <c r="AJ64" s="24"/>
      <c r="AK64" s="24"/>
    </row>
    <row r="65" spans="1:37" s="24" customFormat="1" x14ac:dyDescent="0.25">
      <c r="A65" s="20">
        <v>43284</v>
      </c>
      <c r="B65" s="77">
        <v>43385</v>
      </c>
      <c r="C65" s="16" t="s">
        <v>1663</v>
      </c>
      <c r="D65" s="34" t="s">
        <v>382</v>
      </c>
      <c r="E65" s="34" t="s">
        <v>383</v>
      </c>
      <c r="F65" s="36">
        <v>29.910936642260562</v>
      </c>
      <c r="G65" s="36"/>
      <c r="H65" s="36"/>
      <c r="I65" s="36"/>
      <c r="J65" s="36"/>
      <c r="K65" s="36"/>
      <c r="L65" s="36"/>
      <c r="M65" s="36"/>
      <c r="N65" s="36"/>
      <c r="O65" s="36">
        <v>27</v>
      </c>
      <c r="P65" s="36"/>
      <c r="Q65" s="36"/>
      <c r="R65" s="36"/>
      <c r="S65" s="36"/>
      <c r="T65" s="36"/>
      <c r="U65" s="36"/>
      <c r="V65" s="36"/>
      <c r="W65" s="36"/>
      <c r="X65" s="36">
        <v>9</v>
      </c>
      <c r="Y65" s="93">
        <f>SUM(O65:P65)</f>
        <v>27</v>
      </c>
      <c r="Z65" s="93" t="str">
        <f>IF(OR(AND(Y65&gt;0,Y65&lt;=30),AND(O65&gt;0,O65&lt;=5),AND(P65&gt;0,P65&lt;=5)),"Yes","No")</f>
        <v>Yes</v>
      </c>
    </row>
    <row r="66" spans="1:37" s="24" customFormat="1" x14ac:dyDescent="0.25">
      <c r="A66" s="20">
        <v>43054</v>
      </c>
      <c r="B66" s="77">
        <v>43357</v>
      </c>
      <c r="C66" s="16" t="s">
        <v>1702</v>
      </c>
      <c r="D66" s="34" t="s">
        <v>120</v>
      </c>
      <c r="E66" s="34" t="s">
        <v>51</v>
      </c>
      <c r="F66" s="36">
        <v>23.010470592708156</v>
      </c>
      <c r="G66" s="36"/>
      <c r="H66" s="36">
        <v>28.763088240885196</v>
      </c>
      <c r="I66" s="36"/>
      <c r="J66" s="36"/>
      <c r="K66" s="36"/>
      <c r="L66" s="36">
        <v>28.763088240885196</v>
      </c>
      <c r="M66" s="36"/>
      <c r="N66" s="36"/>
      <c r="O66" s="36">
        <v>24</v>
      </c>
      <c r="P66" s="36"/>
      <c r="Q66" s="36">
        <v>30</v>
      </c>
      <c r="R66" s="36"/>
      <c r="S66" s="36"/>
      <c r="T66" s="36"/>
      <c r="U66" s="36">
        <v>30</v>
      </c>
      <c r="V66" s="36"/>
      <c r="W66" s="36"/>
      <c r="X66" s="36">
        <v>9</v>
      </c>
      <c r="Y66" s="93">
        <f>SUM(O66:P66)</f>
        <v>24</v>
      </c>
      <c r="Z66" s="93" t="str">
        <f>IF(OR(AND(Y66&gt;0,Y66&lt;=30),AND(O66&gt;0,O66&lt;=5),AND(P66&gt;0,P66&lt;=5)),"Yes","No")</f>
        <v>Yes</v>
      </c>
    </row>
    <row r="67" spans="1:37" x14ac:dyDescent="0.25">
      <c r="A67" s="20">
        <v>43271</v>
      </c>
      <c r="B67" s="77">
        <v>43350</v>
      </c>
      <c r="C67" s="16" t="s">
        <v>1583</v>
      </c>
      <c r="D67" s="34" t="s">
        <v>322</v>
      </c>
      <c r="E67" s="34" t="s">
        <v>65</v>
      </c>
      <c r="F67" s="36">
        <v>14.246786809111885</v>
      </c>
      <c r="G67" s="36"/>
      <c r="H67" s="36"/>
      <c r="I67" s="36"/>
      <c r="J67" s="36"/>
      <c r="K67" s="36"/>
      <c r="L67" s="36"/>
      <c r="M67" s="36"/>
      <c r="N67" s="36"/>
      <c r="O67" s="36">
        <v>22</v>
      </c>
      <c r="P67" s="36"/>
      <c r="Q67" s="36"/>
      <c r="R67" s="36"/>
      <c r="S67" s="36"/>
      <c r="T67" s="36"/>
      <c r="U67" s="36"/>
      <c r="V67" s="36"/>
      <c r="W67" s="36"/>
      <c r="X67" s="36">
        <v>9</v>
      </c>
      <c r="Y67" s="23">
        <f>SUM(O67:P67)</f>
        <v>22</v>
      </c>
      <c r="Z67" s="23" t="str">
        <f>IF(OR(AND(Y67&gt;0,Y67&lt;=30),AND(O67&gt;0,O67&lt;=5),AND(P67&gt;0,P67&lt;=5)),"Yes","No")</f>
        <v>Yes</v>
      </c>
      <c r="AC67" s="24"/>
      <c r="AD67" s="24"/>
      <c r="AE67" s="24"/>
      <c r="AF67" s="24"/>
      <c r="AG67" s="24"/>
      <c r="AH67" s="24"/>
      <c r="AI67" s="24"/>
      <c r="AJ67" s="24"/>
      <c r="AK67" s="24"/>
    </row>
    <row r="68" spans="1:37" s="24" customFormat="1" x14ac:dyDescent="0.25">
      <c r="A68" s="20">
        <v>43054</v>
      </c>
      <c r="B68" s="77">
        <v>43357</v>
      </c>
      <c r="C68" s="16" t="s">
        <v>1700</v>
      </c>
      <c r="D68" s="34" t="s">
        <v>120</v>
      </c>
      <c r="E68" s="34" t="s">
        <v>51</v>
      </c>
      <c r="F68" s="36">
        <v>5.752617648177039</v>
      </c>
      <c r="G68" s="36"/>
      <c r="H68" s="36"/>
      <c r="I68" s="36"/>
      <c r="J68" s="36"/>
      <c r="K68" s="36"/>
      <c r="L68" s="36"/>
      <c r="M68" s="36"/>
      <c r="N68" s="36"/>
      <c r="O68" s="36">
        <v>6</v>
      </c>
      <c r="P68" s="36"/>
      <c r="Q68" s="36"/>
      <c r="R68" s="36"/>
      <c r="S68" s="36"/>
      <c r="T68" s="36"/>
      <c r="U68" s="36"/>
      <c r="V68" s="36"/>
      <c r="W68" s="36"/>
      <c r="X68" s="36">
        <v>9</v>
      </c>
      <c r="Y68" s="93">
        <f>SUM(O68:P68)</f>
        <v>6</v>
      </c>
      <c r="Z68" s="93" t="str">
        <f>IF(OR(AND(Y68&gt;0,Y68&lt;=30),AND(O68&gt;0,O68&lt;=5),AND(P68&gt;0,P68&lt;=5)),"Yes","No")</f>
        <v>Yes</v>
      </c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s="24" customFormat="1" x14ac:dyDescent="0.25">
      <c r="A69" s="20">
        <v>43262</v>
      </c>
      <c r="B69" s="77">
        <v>43362</v>
      </c>
      <c r="C69" s="16" t="s">
        <v>1652</v>
      </c>
      <c r="D69" s="34" t="s">
        <v>278</v>
      </c>
      <c r="E69" s="34" t="s">
        <v>35</v>
      </c>
      <c r="F69" s="36">
        <v>177.56846256710466</v>
      </c>
      <c r="G69" s="36">
        <v>177.56846256710466</v>
      </c>
      <c r="H69" s="36"/>
      <c r="I69" s="36"/>
      <c r="J69" s="36"/>
      <c r="K69" s="36"/>
      <c r="L69" s="36"/>
      <c r="M69" s="36"/>
      <c r="N69" s="36"/>
      <c r="O69" s="36">
        <v>250</v>
      </c>
      <c r="P69" s="36">
        <v>250</v>
      </c>
      <c r="Q69" s="36"/>
      <c r="R69" s="36"/>
      <c r="S69" s="36"/>
      <c r="T69" s="36"/>
      <c r="U69" s="36"/>
      <c r="V69" s="36"/>
      <c r="W69" s="36"/>
      <c r="X69" s="36">
        <v>8</v>
      </c>
      <c r="Y69" s="23">
        <f>SUM(O69:P69)</f>
        <v>500</v>
      </c>
      <c r="Z69" s="23" t="str">
        <f>IF(OR(AND(Y69&gt;0,Y69&lt;=30),AND(O69&gt;0,O69&lt;=5),AND(P69&gt;0,P69&lt;=5)),"Yes","No")</f>
        <v>No</v>
      </c>
    </row>
    <row r="70" spans="1:37" s="24" customFormat="1" x14ac:dyDescent="0.25">
      <c r="A70" s="20">
        <v>42942</v>
      </c>
      <c r="B70" s="77">
        <v>43363</v>
      </c>
      <c r="C70" s="16" t="s">
        <v>1752</v>
      </c>
      <c r="D70" s="34" t="s">
        <v>125</v>
      </c>
      <c r="E70" s="34" t="s">
        <v>51</v>
      </c>
      <c r="F70" s="36">
        <v>31.419108441927357</v>
      </c>
      <c r="G70" s="36"/>
      <c r="H70" s="36"/>
      <c r="I70" s="36"/>
      <c r="J70" s="36"/>
      <c r="K70" s="36"/>
      <c r="L70" s="36"/>
      <c r="M70" s="36"/>
      <c r="N70" s="36"/>
      <c r="O70" s="36">
        <v>30</v>
      </c>
      <c r="P70" s="36"/>
      <c r="Q70" s="36"/>
      <c r="R70" s="36"/>
      <c r="S70" s="36"/>
      <c r="T70" s="36"/>
      <c r="U70" s="36"/>
      <c r="V70" s="36"/>
      <c r="W70" s="36"/>
      <c r="X70" s="36">
        <v>8</v>
      </c>
      <c r="Y70" s="93">
        <f>SUM(O70:P70)</f>
        <v>30</v>
      </c>
      <c r="Z70" s="93" t="str">
        <f>IF(OR(AND(Y70&gt;0,Y70&lt;=30),AND(O70&gt;0,O70&lt;=5),AND(P70&gt;0,P70&lt;=5)),"Yes","No")</f>
        <v>Yes</v>
      </c>
    </row>
    <row r="71" spans="1:37" s="24" customFormat="1" x14ac:dyDescent="0.25">
      <c r="A71" s="20">
        <v>43181</v>
      </c>
      <c r="B71" s="77">
        <v>43420</v>
      </c>
      <c r="C71" s="16" t="s">
        <v>1696</v>
      </c>
      <c r="D71" s="34" t="s">
        <v>156</v>
      </c>
      <c r="E71" s="34" t="s">
        <v>51</v>
      </c>
      <c r="F71" s="36">
        <v>10.79878305788572</v>
      </c>
      <c r="G71" s="36"/>
      <c r="H71" s="36"/>
      <c r="I71" s="36"/>
      <c r="J71" s="36">
        <v>10.79878305788572</v>
      </c>
      <c r="K71" s="36"/>
      <c r="L71" s="36"/>
      <c r="M71" s="36"/>
      <c r="N71" s="36">
        <v>10.79878305788572</v>
      </c>
      <c r="O71" s="36">
        <v>12</v>
      </c>
      <c r="P71" s="36"/>
      <c r="Q71" s="36"/>
      <c r="R71" s="36"/>
      <c r="S71" s="36">
        <v>12</v>
      </c>
      <c r="T71" s="36"/>
      <c r="U71" s="36"/>
      <c r="V71" s="36"/>
      <c r="W71" s="36">
        <v>12</v>
      </c>
      <c r="X71" s="36">
        <v>8</v>
      </c>
      <c r="Y71" s="79">
        <f>SUM(O71:P71)</f>
        <v>12</v>
      </c>
      <c r="Z71" s="79" t="str">
        <f>IF(OR(AND(Y71&gt;0,Y71&lt;=30),AND(O71&gt;0,O71&lt;=5),AND(P71&gt;0,P71&lt;=5)),"Yes","No")</f>
        <v>Yes</v>
      </c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s="24" customFormat="1" x14ac:dyDescent="0.25">
      <c r="A72" s="20">
        <v>43224</v>
      </c>
      <c r="B72" s="77">
        <v>43502</v>
      </c>
      <c r="C72" s="16" t="s">
        <v>1575</v>
      </c>
      <c r="D72" s="34" t="s">
        <v>175</v>
      </c>
      <c r="E72" s="34" t="s">
        <v>14</v>
      </c>
      <c r="F72" s="36">
        <v>1546.5335028788375</v>
      </c>
      <c r="G72" s="36">
        <v>1310.0048494973682</v>
      </c>
      <c r="H72" s="36">
        <v>1310.0048494973682</v>
      </c>
      <c r="I72" s="36">
        <v>1310.0048494973682</v>
      </c>
      <c r="J72" s="36">
        <v>1310.0048494973682</v>
      </c>
      <c r="K72" s="36">
        <v>1310.0048494973682</v>
      </c>
      <c r="L72" s="36">
        <v>1310.0048494973682</v>
      </c>
      <c r="M72" s="36">
        <v>1310.0048494973682</v>
      </c>
      <c r="N72" s="36">
        <v>1310.0048494973682</v>
      </c>
      <c r="O72" s="36">
        <v>1700</v>
      </c>
      <c r="P72" s="36">
        <v>1440</v>
      </c>
      <c r="Q72" s="36">
        <v>1440</v>
      </c>
      <c r="R72" s="36">
        <v>1440</v>
      </c>
      <c r="S72" s="36">
        <v>1440</v>
      </c>
      <c r="T72" s="36">
        <v>1440</v>
      </c>
      <c r="U72" s="36">
        <v>1440</v>
      </c>
      <c r="V72" s="36">
        <v>1440</v>
      </c>
      <c r="W72" s="36">
        <v>1440</v>
      </c>
      <c r="X72" s="36">
        <v>7</v>
      </c>
      <c r="Y72" s="79">
        <f>SUM(O72:P72)</f>
        <v>3140</v>
      </c>
      <c r="Z72" s="79" t="str">
        <f>IF(OR(AND(Y72&gt;0,Y72&lt;=30),AND(O72&gt;0,O72&lt;=5),AND(P72&gt;0,P72&lt;=5)),"Yes","No")</f>
        <v>No</v>
      </c>
    </row>
    <row r="73" spans="1:37" s="24" customFormat="1" x14ac:dyDescent="0.25">
      <c r="A73" s="20">
        <v>43235</v>
      </c>
      <c r="B73" s="77">
        <v>43417</v>
      </c>
      <c r="C73" s="16" t="s">
        <v>1673</v>
      </c>
      <c r="D73" s="34" t="s">
        <v>155</v>
      </c>
      <c r="E73" s="34" t="s">
        <v>71</v>
      </c>
      <c r="F73" s="36">
        <v>322.06633445011289</v>
      </c>
      <c r="G73" s="36"/>
      <c r="H73" s="36"/>
      <c r="I73" s="36"/>
      <c r="J73" s="36"/>
      <c r="K73" s="36"/>
      <c r="L73" s="36"/>
      <c r="M73" s="36"/>
      <c r="N73" s="36"/>
      <c r="O73" s="36">
        <v>350</v>
      </c>
      <c r="P73" s="36"/>
      <c r="Q73" s="36"/>
      <c r="R73" s="36"/>
      <c r="S73" s="36"/>
      <c r="T73" s="36"/>
      <c r="U73" s="36"/>
      <c r="V73" s="36"/>
      <c r="W73" s="36"/>
      <c r="X73" s="36">
        <v>7</v>
      </c>
      <c r="Y73" s="23">
        <f>SUM(O73:P73)</f>
        <v>350</v>
      </c>
      <c r="Z73" s="23" t="str">
        <f>IF(OR(AND(Y73&gt;0,Y73&lt;=30),AND(O73&gt;0,O73&lt;=5),AND(P73&gt;0,P73&lt;=5)),"Yes","No")</f>
        <v>No</v>
      </c>
    </row>
    <row r="74" spans="1:37" s="24" customFormat="1" x14ac:dyDescent="0.25">
      <c r="A74" s="20">
        <v>42991</v>
      </c>
      <c r="B74" s="77">
        <v>43579</v>
      </c>
      <c r="C74" s="16" t="s">
        <v>1740</v>
      </c>
      <c r="D74" s="34" t="s">
        <v>188</v>
      </c>
      <c r="E74" s="34" t="s">
        <v>23</v>
      </c>
      <c r="F74" s="36">
        <v>308.61790054418509</v>
      </c>
      <c r="G74" s="36"/>
      <c r="H74" s="36">
        <v>308.61790054418509</v>
      </c>
      <c r="I74" s="36">
        <v>308.61790054418509</v>
      </c>
      <c r="J74" s="36"/>
      <c r="K74" s="36">
        <v>308.61790054418509</v>
      </c>
      <c r="L74" s="36">
        <v>308.61790054418509</v>
      </c>
      <c r="M74" s="36"/>
      <c r="N74" s="36"/>
      <c r="O74" s="36">
        <v>250</v>
      </c>
      <c r="P74" s="36"/>
      <c r="Q74" s="36">
        <v>250</v>
      </c>
      <c r="R74" s="36">
        <v>250</v>
      </c>
      <c r="S74" s="36"/>
      <c r="T74" s="36">
        <v>250</v>
      </c>
      <c r="U74" s="36">
        <v>250</v>
      </c>
      <c r="V74" s="36"/>
      <c r="W74" s="36"/>
      <c r="X74" s="36">
        <v>7</v>
      </c>
      <c r="Y74" s="93">
        <f>SUM(O74:P74)</f>
        <v>250</v>
      </c>
      <c r="Z74" s="93" t="str">
        <f>IF(OR(AND(Y74&gt;0,Y74&lt;=30),AND(O74&gt;0,O74&lt;=5),AND(P74&gt;0,P74&lt;=5)),"Yes","No")</f>
        <v>No</v>
      </c>
    </row>
    <row r="75" spans="1:37" s="24" customFormat="1" x14ac:dyDescent="0.25">
      <c r="A75" s="20">
        <v>43300</v>
      </c>
      <c r="B75" s="77">
        <v>43356</v>
      </c>
      <c r="C75" s="16" t="s">
        <v>1731</v>
      </c>
      <c r="D75" s="34" t="s">
        <v>450</v>
      </c>
      <c r="E75" s="34" t="s">
        <v>451</v>
      </c>
      <c r="F75" s="36">
        <v>17.734917484238689</v>
      </c>
      <c r="G75" s="36"/>
      <c r="H75" s="36"/>
      <c r="I75" s="36"/>
      <c r="J75" s="36"/>
      <c r="K75" s="36"/>
      <c r="L75" s="36"/>
      <c r="M75" s="36"/>
      <c r="N75" s="36"/>
      <c r="O75" s="36">
        <v>11</v>
      </c>
      <c r="P75" s="36"/>
      <c r="Q75" s="36"/>
      <c r="R75" s="36"/>
      <c r="S75" s="36"/>
      <c r="T75" s="36"/>
      <c r="U75" s="36"/>
      <c r="V75" s="36"/>
      <c r="W75" s="36"/>
      <c r="X75" s="36">
        <v>7</v>
      </c>
      <c r="Y75" s="23">
        <f>SUM(O75:P75)</f>
        <v>11</v>
      </c>
      <c r="Z75" s="23" t="str">
        <f>IF(OR(AND(Y75&gt;0,Y75&lt;=30),AND(O75&gt;0,O75&lt;=5),AND(P75&gt;0,P75&lt;=5)),"Yes","No")</f>
        <v>Yes</v>
      </c>
    </row>
    <row r="76" spans="1:37" s="24" customFormat="1" x14ac:dyDescent="0.25">
      <c r="A76" s="20">
        <v>43329</v>
      </c>
      <c r="B76" s="77">
        <v>43350</v>
      </c>
      <c r="C76" s="16" t="s">
        <v>1603</v>
      </c>
      <c r="D76" s="34" t="s">
        <v>801</v>
      </c>
      <c r="E76" s="34" t="s">
        <v>802</v>
      </c>
      <c r="F76" s="36">
        <v>1.8358295161434299</v>
      </c>
      <c r="G76" s="36"/>
      <c r="H76" s="36"/>
      <c r="I76" s="36"/>
      <c r="J76" s="36"/>
      <c r="K76" s="36"/>
      <c r="L76" s="36"/>
      <c r="M76" s="36"/>
      <c r="N76" s="36"/>
      <c r="O76" s="36">
        <v>2</v>
      </c>
      <c r="P76" s="36"/>
      <c r="Q76" s="36"/>
      <c r="R76" s="36"/>
      <c r="S76" s="36"/>
      <c r="T76" s="36"/>
      <c r="U76" s="36"/>
      <c r="V76" s="36"/>
      <c r="W76" s="36"/>
      <c r="X76" s="36">
        <v>7</v>
      </c>
      <c r="Y76" s="23">
        <f>SUM(O76:P76)</f>
        <v>2</v>
      </c>
      <c r="Z76" s="23" t="str">
        <f>IF(OR(AND(Y76&gt;0,Y76&lt;=30),AND(O76&gt;0,O76&lt;=5),AND(P76&gt;0,P76&lt;=5)),"Yes","No")</f>
        <v>Yes</v>
      </c>
    </row>
    <row r="77" spans="1:37" s="24" customFormat="1" x14ac:dyDescent="0.25">
      <c r="A77" s="20">
        <v>43329</v>
      </c>
      <c r="B77" s="77">
        <v>43350</v>
      </c>
      <c r="C77" s="16" t="s">
        <v>1603</v>
      </c>
      <c r="D77" s="34" t="s">
        <v>806</v>
      </c>
      <c r="E77" s="34" t="s">
        <v>807</v>
      </c>
      <c r="F77" s="36">
        <v>0.91791475807171496</v>
      </c>
      <c r="G77" s="36"/>
      <c r="H77" s="36"/>
      <c r="I77" s="36"/>
      <c r="J77" s="36"/>
      <c r="K77" s="36"/>
      <c r="L77" s="36"/>
      <c r="M77" s="36"/>
      <c r="N77" s="36"/>
      <c r="O77" s="36">
        <v>1</v>
      </c>
      <c r="P77" s="36"/>
      <c r="Q77" s="36"/>
      <c r="R77" s="36"/>
      <c r="S77" s="36"/>
      <c r="T77" s="36"/>
      <c r="U77" s="36"/>
      <c r="V77" s="36"/>
      <c r="W77" s="36"/>
      <c r="X77" s="36">
        <v>7</v>
      </c>
      <c r="Y77" s="93">
        <f>SUM(O77:P77)</f>
        <v>1</v>
      </c>
      <c r="Z77" s="93" t="str">
        <f>IF(OR(AND(Y77&gt;0,Y77&lt;=30),AND(O77&gt;0,O77&lt;=5),AND(P77&gt;0,P77&lt;=5)),"Yes","No")</f>
        <v>Yes</v>
      </c>
    </row>
    <row r="78" spans="1:37" s="24" customFormat="1" x14ac:dyDescent="0.25">
      <c r="A78" s="20">
        <v>43262</v>
      </c>
      <c r="B78" s="77">
        <v>43369</v>
      </c>
      <c r="C78" s="16" t="s">
        <v>1597</v>
      </c>
      <c r="D78" s="34" t="s">
        <v>280</v>
      </c>
      <c r="E78" s="34" t="s">
        <v>35</v>
      </c>
      <c r="F78" s="36"/>
      <c r="G78" s="36">
        <v>245.3256397821803</v>
      </c>
      <c r="H78" s="36"/>
      <c r="I78" s="36">
        <v>122.66281989109015</v>
      </c>
      <c r="J78" s="36"/>
      <c r="K78" s="36"/>
      <c r="L78" s="36"/>
      <c r="M78" s="36"/>
      <c r="N78" s="36"/>
      <c r="O78" s="36"/>
      <c r="P78" s="36">
        <v>480</v>
      </c>
      <c r="Q78" s="36"/>
      <c r="R78" s="36">
        <v>240</v>
      </c>
      <c r="S78" s="36"/>
      <c r="T78" s="36"/>
      <c r="U78" s="36"/>
      <c r="V78" s="36"/>
      <c r="W78" s="36"/>
      <c r="X78" s="36"/>
      <c r="Y78" s="93">
        <f>SUM(O78:P78)</f>
        <v>480</v>
      </c>
      <c r="Z78" s="93" t="str">
        <f>IF(OR(AND(Y78&gt;0,Y78&lt;=30),AND(O78&gt;0,O78&lt;=5),AND(P78&gt;0,P78&lt;=5)),"Yes","No")</f>
        <v>No</v>
      </c>
    </row>
    <row r="79" spans="1:37" s="24" customFormat="1" x14ac:dyDescent="0.25">
      <c r="A79" s="20">
        <v>43223</v>
      </c>
      <c r="B79" s="77">
        <v>43419</v>
      </c>
      <c r="C79" s="16" t="s">
        <v>1578</v>
      </c>
      <c r="D79" s="34" t="s">
        <v>147</v>
      </c>
      <c r="E79" s="34" t="s">
        <v>14</v>
      </c>
      <c r="F79" s="36"/>
      <c r="G79" s="36">
        <v>680.28511652879979</v>
      </c>
      <c r="H79" s="36">
        <v>809.86323396285684</v>
      </c>
      <c r="I79" s="36">
        <v>809.86323396285684</v>
      </c>
      <c r="J79" s="36">
        <v>809.86323396285684</v>
      </c>
      <c r="K79" s="36">
        <v>453.52341101919978</v>
      </c>
      <c r="L79" s="36"/>
      <c r="M79" s="36"/>
      <c r="N79" s="36"/>
      <c r="O79" s="36"/>
      <c r="P79" s="36">
        <v>420</v>
      </c>
      <c r="Q79" s="36">
        <v>500</v>
      </c>
      <c r="R79" s="36">
        <v>500</v>
      </c>
      <c r="S79" s="36">
        <v>500</v>
      </c>
      <c r="T79" s="36">
        <v>280</v>
      </c>
      <c r="U79" s="36"/>
      <c r="V79" s="36"/>
      <c r="W79" s="36"/>
      <c r="X79" s="36"/>
      <c r="Y79" s="79">
        <f>SUM(O79:P79)</f>
        <v>420</v>
      </c>
      <c r="Z79" s="79" t="str">
        <f>IF(OR(AND(Y79&gt;0,Y79&lt;=30),AND(O79&gt;0,O79&lt;=5),AND(P79&gt;0,P79&lt;=5)),"Yes","No")</f>
        <v>No</v>
      </c>
    </row>
    <row r="80" spans="1:37" s="24" customFormat="1" x14ac:dyDescent="0.25">
      <c r="A80" s="20">
        <v>43256</v>
      </c>
      <c r="B80" s="77">
        <v>43343</v>
      </c>
      <c r="C80" s="16" t="s">
        <v>1613</v>
      </c>
      <c r="D80" s="34" t="s">
        <v>273</v>
      </c>
      <c r="E80" s="34" t="s">
        <v>274</v>
      </c>
      <c r="F80" s="36"/>
      <c r="G80" s="36">
        <v>239.97101570575245</v>
      </c>
      <c r="H80" s="36"/>
      <c r="I80" s="36"/>
      <c r="J80" s="36"/>
      <c r="K80" s="36"/>
      <c r="L80" s="36"/>
      <c r="M80" s="36"/>
      <c r="N80" s="36"/>
      <c r="O80" s="36"/>
      <c r="P80" s="36">
        <v>408</v>
      </c>
      <c r="Q80" s="36"/>
      <c r="R80" s="36"/>
      <c r="S80" s="36"/>
      <c r="T80" s="36"/>
      <c r="U80" s="36"/>
      <c r="V80" s="36"/>
      <c r="W80" s="36"/>
      <c r="X80" s="36"/>
      <c r="Y80" s="93">
        <f>SUM(O80:P80)</f>
        <v>408</v>
      </c>
      <c r="Z80" s="93" t="str">
        <f>IF(OR(AND(Y80&gt;0,Y80&lt;=30),AND(O80&gt;0,O80&lt;=5),AND(P80&gt;0,P80&lt;=5)),"Yes","No")</f>
        <v>No</v>
      </c>
    </row>
    <row r="81" spans="1:37" x14ac:dyDescent="0.25">
      <c r="A81" s="20">
        <v>43227</v>
      </c>
      <c r="B81" s="77">
        <v>43369</v>
      </c>
      <c r="C81" s="16" t="s">
        <v>1636</v>
      </c>
      <c r="D81" s="34" t="s">
        <v>131</v>
      </c>
      <c r="E81" s="34" t="s">
        <v>132</v>
      </c>
      <c r="F81" s="36"/>
      <c r="G81" s="36">
        <v>185.29357784865584</v>
      </c>
      <c r="H81" s="36"/>
      <c r="I81" s="36"/>
      <c r="J81" s="36">
        <v>185.29357784865584</v>
      </c>
      <c r="K81" s="36"/>
      <c r="L81" s="36"/>
      <c r="M81" s="36"/>
      <c r="N81" s="36"/>
      <c r="O81" s="36"/>
      <c r="P81" s="36">
        <v>300</v>
      </c>
      <c r="Q81" s="36"/>
      <c r="R81" s="36"/>
      <c r="S81" s="36">
        <v>300</v>
      </c>
      <c r="T81" s="36"/>
      <c r="U81" s="36"/>
      <c r="V81" s="36"/>
      <c r="W81" s="36"/>
      <c r="X81" s="36"/>
      <c r="Y81" s="79">
        <f>SUM(O81:P81)</f>
        <v>300</v>
      </c>
      <c r="Z81" s="79" t="str">
        <f>IF(OR(AND(Y81&gt;0,Y81&lt;=30),AND(O81&gt;0,O81&lt;=5),AND(P81&gt;0,P81&lt;=5)),"Yes","No")</f>
        <v>No</v>
      </c>
      <c r="AC81" s="24"/>
      <c r="AD81" s="24"/>
      <c r="AE81" s="24"/>
      <c r="AF81" s="24"/>
      <c r="AG81" s="24"/>
      <c r="AH81" s="24"/>
      <c r="AI81" s="24"/>
      <c r="AJ81" s="24"/>
      <c r="AK81" s="24"/>
    </row>
    <row r="82" spans="1:37" x14ac:dyDescent="0.25">
      <c r="A82" s="20">
        <v>43328</v>
      </c>
      <c r="B82" s="77">
        <v>43553</v>
      </c>
      <c r="C82" s="16" t="s">
        <v>1575</v>
      </c>
      <c r="D82" s="34" t="s">
        <v>795</v>
      </c>
      <c r="E82" s="34" t="s">
        <v>1223</v>
      </c>
      <c r="F82" s="36"/>
      <c r="G82" s="36">
        <v>246.6304472396296</v>
      </c>
      <c r="H82" s="36">
        <v>246.6304472396296</v>
      </c>
      <c r="I82" s="36">
        <v>246.6304472396296</v>
      </c>
      <c r="J82" s="36">
        <v>246.6304472396296</v>
      </c>
      <c r="K82" s="36">
        <v>246.6304472396296</v>
      </c>
      <c r="L82" s="36">
        <v>246.6304472396296</v>
      </c>
      <c r="M82" s="36">
        <v>246.6304472396296</v>
      </c>
      <c r="N82" s="36">
        <v>246.6304472396296</v>
      </c>
      <c r="O82" s="36"/>
      <c r="P82" s="36">
        <v>260</v>
      </c>
      <c r="Q82" s="36">
        <v>260</v>
      </c>
      <c r="R82" s="36">
        <v>260</v>
      </c>
      <c r="S82" s="36">
        <v>260</v>
      </c>
      <c r="T82" s="36">
        <v>260</v>
      </c>
      <c r="U82" s="36">
        <v>260</v>
      </c>
      <c r="V82" s="36">
        <v>260</v>
      </c>
      <c r="W82" s="36">
        <v>260</v>
      </c>
      <c r="X82" s="36"/>
      <c r="Y82" s="93">
        <f>SUM(O82:P82)</f>
        <v>260</v>
      </c>
      <c r="Z82" s="93" t="str">
        <f>IF(OR(AND(Y82&gt;0,Y82&lt;=30),AND(O82&gt;0,O82&lt;=5),AND(P82&gt;0,P82&lt;=5)),"Yes","No")</f>
        <v>No</v>
      </c>
      <c r="AC82" s="24"/>
      <c r="AD82" s="24"/>
      <c r="AE82" s="24"/>
      <c r="AF82" s="24"/>
      <c r="AG82" s="24"/>
      <c r="AH82" s="24"/>
      <c r="AI82" s="24"/>
      <c r="AJ82" s="24"/>
      <c r="AK82" s="24"/>
    </row>
    <row r="83" spans="1:37" s="24" customFormat="1" x14ac:dyDescent="0.25">
      <c r="A83" s="20">
        <v>43284</v>
      </c>
      <c r="B83" s="77">
        <v>43404</v>
      </c>
      <c r="C83" s="16" t="s">
        <v>1611</v>
      </c>
      <c r="D83" s="34" t="s">
        <v>384</v>
      </c>
      <c r="E83" s="34" t="s">
        <v>385</v>
      </c>
      <c r="F83" s="36"/>
      <c r="G83" s="36">
        <v>154.41131487387989</v>
      </c>
      <c r="H83" s="36"/>
      <c r="I83" s="36"/>
      <c r="J83" s="36">
        <v>154.41131487387989</v>
      </c>
      <c r="K83" s="36"/>
      <c r="L83" s="36"/>
      <c r="M83" s="36"/>
      <c r="N83" s="36">
        <v>308.82262974775978</v>
      </c>
      <c r="O83" s="36"/>
      <c r="P83" s="36">
        <v>250</v>
      </c>
      <c r="Q83" s="36"/>
      <c r="R83" s="36"/>
      <c r="S83" s="36">
        <v>250</v>
      </c>
      <c r="T83" s="36"/>
      <c r="U83" s="36"/>
      <c r="V83" s="36"/>
      <c r="W83" s="36">
        <v>500</v>
      </c>
      <c r="X83" s="36"/>
      <c r="Y83" s="23">
        <f>SUM(O83:P83)</f>
        <v>250</v>
      </c>
      <c r="Z83" s="23" t="str">
        <f>IF(OR(AND(Y83&gt;0,Y83&lt;=30),AND(O83&gt;0,O83&lt;=5),AND(P83&gt;0,P83&lt;=5)),"Yes","No")</f>
        <v>No</v>
      </c>
    </row>
    <row r="84" spans="1:37" s="24" customFormat="1" x14ac:dyDescent="0.25">
      <c r="A84" s="20">
        <v>43237</v>
      </c>
      <c r="B84" s="77">
        <v>43357</v>
      </c>
      <c r="C84" s="16" t="s">
        <v>1694</v>
      </c>
      <c r="D84" s="34" t="s">
        <v>244</v>
      </c>
      <c r="E84" s="34" t="s">
        <v>25</v>
      </c>
      <c r="F84" s="36"/>
      <c r="G84" s="36">
        <v>246.26466439590951</v>
      </c>
      <c r="H84" s="36"/>
      <c r="I84" s="36"/>
      <c r="J84" s="36"/>
      <c r="K84" s="36"/>
      <c r="L84" s="36"/>
      <c r="M84" s="36"/>
      <c r="N84" s="36"/>
      <c r="O84" s="36"/>
      <c r="P84" s="36">
        <v>210</v>
      </c>
      <c r="Q84" s="36"/>
      <c r="R84" s="36"/>
      <c r="S84" s="36"/>
      <c r="T84" s="36"/>
      <c r="U84" s="36"/>
      <c r="V84" s="36"/>
      <c r="W84" s="36"/>
      <c r="X84" s="36"/>
      <c r="Y84" s="23">
        <f>SUM(O84:P84)</f>
        <v>210</v>
      </c>
      <c r="Z84" s="23" t="str">
        <f>IF(OR(AND(Y84&gt;0,Y84&lt;=30),AND(O84&gt;0,O84&lt;=5),AND(P84&gt;0,P84&lt;=5)),"Yes","No")</f>
        <v>No</v>
      </c>
    </row>
    <row r="85" spans="1:37" s="24" customFormat="1" x14ac:dyDescent="0.25">
      <c r="A85" s="20">
        <v>43234</v>
      </c>
      <c r="B85" s="77">
        <v>43440</v>
      </c>
      <c r="C85" s="16" t="s">
        <v>1693</v>
      </c>
      <c r="D85" s="34" t="s">
        <v>165</v>
      </c>
      <c r="E85" s="34" t="s">
        <v>47</v>
      </c>
      <c r="F85" s="36"/>
      <c r="G85" s="36">
        <v>117.26888780757596</v>
      </c>
      <c r="H85" s="36"/>
      <c r="I85" s="36"/>
      <c r="J85" s="36"/>
      <c r="K85" s="36"/>
      <c r="L85" s="36"/>
      <c r="M85" s="36"/>
      <c r="N85" s="36"/>
      <c r="O85" s="36"/>
      <c r="P85" s="36">
        <v>100</v>
      </c>
      <c r="Q85" s="36"/>
      <c r="R85" s="36"/>
      <c r="S85" s="36"/>
      <c r="T85" s="36"/>
      <c r="U85" s="36"/>
      <c r="V85" s="36"/>
      <c r="W85" s="36"/>
      <c r="X85" s="36"/>
      <c r="Y85" s="93">
        <f>SUM(O85:P85)</f>
        <v>100</v>
      </c>
      <c r="Z85" s="93" t="str">
        <f>IF(OR(AND(Y85&gt;0,Y85&lt;=30),AND(O85&gt;0,O85&lt;=5),AND(P85&gt;0,P85&lt;=5)),"Yes","No")</f>
        <v>No</v>
      </c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s="24" customFormat="1" x14ac:dyDescent="0.25">
      <c r="A86" s="20">
        <v>43251</v>
      </c>
      <c r="B86" s="77">
        <v>43363</v>
      </c>
      <c r="C86" s="16" t="s">
        <v>1664</v>
      </c>
      <c r="D86" s="34" t="s">
        <v>259</v>
      </c>
      <c r="E86" s="34" t="s">
        <v>37</v>
      </c>
      <c r="F86" s="36"/>
      <c r="G86" s="36">
        <v>78.255690774385187</v>
      </c>
      <c r="H86" s="36"/>
      <c r="I86" s="36"/>
      <c r="J86" s="36"/>
      <c r="K86" s="36"/>
      <c r="L86" s="36"/>
      <c r="M86" s="36"/>
      <c r="N86" s="36"/>
      <c r="O86" s="36"/>
      <c r="P86" s="36">
        <v>72</v>
      </c>
      <c r="Q86" s="36"/>
      <c r="R86" s="36"/>
      <c r="S86" s="36"/>
      <c r="T86" s="36"/>
      <c r="U86" s="36"/>
      <c r="V86" s="36"/>
      <c r="W86" s="36"/>
      <c r="X86" s="36"/>
      <c r="Y86" s="23">
        <f>SUM(O86:P86)</f>
        <v>72</v>
      </c>
      <c r="Z86" s="23" t="str">
        <f>IF(OR(AND(Y86&gt;0,Y86&lt;=30),AND(O86&gt;0,O86&lt;=5),AND(P86&gt;0,P86&lt;=5)),"Yes","No")</f>
        <v>No</v>
      </c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s="24" customFormat="1" x14ac:dyDescent="0.25">
      <c r="A87" s="20">
        <v>43278</v>
      </c>
      <c r="B87" s="77">
        <v>43371</v>
      </c>
      <c r="C87" s="16" t="s">
        <v>1584</v>
      </c>
      <c r="D87" s="34" t="s">
        <v>362</v>
      </c>
      <c r="E87" s="34" t="s">
        <v>254</v>
      </c>
      <c r="F87" s="36"/>
      <c r="G87" s="36">
        <v>27.897766140442886</v>
      </c>
      <c r="H87" s="36"/>
      <c r="I87" s="36">
        <v>32.361408722913751</v>
      </c>
      <c r="J87" s="36"/>
      <c r="K87" s="36"/>
      <c r="L87" s="36"/>
      <c r="M87" s="36"/>
      <c r="N87" s="36"/>
      <c r="O87" s="36"/>
      <c r="P87" s="36">
        <v>50</v>
      </c>
      <c r="Q87" s="36"/>
      <c r="R87" s="36">
        <v>58</v>
      </c>
      <c r="S87" s="36"/>
      <c r="T87" s="36"/>
      <c r="U87" s="36"/>
      <c r="V87" s="36"/>
      <c r="W87" s="36"/>
      <c r="X87" s="36"/>
      <c r="Y87" s="23">
        <f>SUM(O87:P87)</f>
        <v>50</v>
      </c>
      <c r="Z87" s="23" t="str">
        <f>IF(OR(AND(Y87&gt;0,Y87&lt;=30),AND(O87&gt;0,O87&lt;=5),AND(P87&gt;0,P87&lt;=5)),"Yes","No")</f>
        <v>No</v>
      </c>
    </row>
    <row r="88" spans="1:37" s="24" customFormat="1" x14ac:dyDescent="0.25">
      <c r="A88" s="20">
        <v>43266</v>
      </c>
      <c r="B88" s="77">
        <v>43350</v>
      </c>
      <c r="C88" s="16" t="s">
        <v>1683</v>
      </c>
      <c r="D88" s="34" t="s">
        <v>302</v>
      </c>
      <c r="E88" s="34" t="s">
        <v>55</v>
      </c>
      <c r="F88" s="36"/>
      <c r="G88" s="36">
        <v>60.281376608099833</v>
      </c>
      <c r="H88" s="36"/>
      <c r="I88" s="36"/>
      <c r="J88" s="36"/>
      <c r="K88" s="36"/>
      <c r="L88" s="36"/>
      <c r="M88" s="36"/>
      <c r="N88" s="36"/>
      <c r="O88" s="36"/>
      <c r="P88" s="36">
        <v>50</v>
      </c>
      <c r="Q88" s="36"/>
      <c r="R88" s="36"/>
      <c r="S88" s="36"/>
      <c r="T88" s="36"/>
      <c r="U88" s="36"/>
      <c r="V88" s="36"/>
      <c r="W88" s="36"/>
      <c r="X88" s="36"/>
      <c r="Y88" s="79">
        <f>SUM(O88:P88)</f>
        <v>50</v>
      </c>
      <c r="Z88" s="79" t="str">
        <f>IF(OR(AND(Y88&gt;0,Y88&lt;=30),AND(O88&gt;0,O88&lt;=5),AND(P88&gt;0,P88&lt;=5)),"Yes","No")</f>
        <v>No</v>
      </c>
    </row>
    <row r="89" spans="1:37" x14ac:dyDescent="0.25">
      <c r="A89" s="20">
        <v>43328</v>
      </c>
      <c r="B89" s="77">
        <v>43553</v>
      </c>
      <c r="C89" s="16" t="s">
        <v>1577</v>
      </c>
      <c r="D89" s="34" t="s">
        <v>796</v>
      </c>
      <c r="E89" s="34" t="s">
        <v>1223</v>
      </c>
      <c r="F89" s="36"/>
      <c r="G89" s="36">
        <v>64.789058717028539</v>
      </c>
      <c r="H89" s="36">
        <v>64.789058717028539</v>
      </c>
      <c r="I89" s="36">
        <v>64.789058717028539</v>
      </c>
      <c r="J89" s="36">
        <v>64.789058717028539</v>
      </c>
      <c r="K89" s="36">
        <v>64.789058717028539</v>
      </c>
      <c r="L89" s="36">
        <v>64.789058717028539</v>
      </c>
      <c r="M89" s="36">
        <v>64.789058717028539</v>
      </c>
      <c r="N89" s="36">
        <v>64.789058717028539</v>
      </c>
      <c r="O89" s="36"/>
      <c r="P89" s="36">
        <v>40</v>
      </c>
      <c r="Q89" s="36">
        <v>40</v>
      </c>
      <c r="R89" s="36">
        <v>40</v>
      </c>
      <c r="S89" s="36">
        <v>40</v>
      </c>
      <c r="T89" s="36">
        <v>40</v>
      </c>
      <c r="U89" s="36">
        <v>40</v>
      </c>
      <c r="V89" s="36">
        <v>40</v>
      </c>
      <c r="W89" s="36">
        <v>40</v>
      </c>
      <c r="X89" s="36"/>
      <c r="Y89" s="79">
        <f>SUM(O89:P89)</f>
        <v>40</v>
      </c>
      <c r="Z89" s="79" t="str">
        <f>IF(OR(AND(Y89&gt;0,Y89&lt;=30),AND(O89&gt;0,O89&lt;=5),AND(P89&gt;0,P89&lt;=5)),"Yes","No")</f>
        <v>No</v>
      </c>
      <c r="AC89" s="24"/>
      <c r="AD89" s="24"/>
      <c r="AE89" s="24"/>
      <c r="AF89" s="24"/>
      <c r="AG89" s="24"/>
      <c r="AH89" s="24"/>
      <c r="AI89" s="24"/>
      <c r="AJ89" s="24"/>
      <c r="AK89" s="24"/>
    </row>
    <row r="90" spans="1:37" s="24" customFormat="1" x14ac:dyDescent="0.25">
      <c r="A90" s="20">
        <v>43348</v>
      </c>
      <c r="B90" s="77">
        <v>43355</v>
      </c>
      <c r="C90" s="16" t="s">
        <v>1576</v>
      </c>
      <c r="D90" s="34" t="s">
        <v>1225</v>
      </c>
      <c r="E90" s="34" t="s">
        <v>14</v>
      </c>
      <c r="F90" s="36"/>
      <c r="G90" s="36">
        <v>21.580095890399733</v>
      </c>
      <c r="H90" s="36"/>
      <c r="I90" s="36"/>
      <c r="J90" s="36"/>
      <c r="K90" s="36"/>
      <c r="L90" s="36"/>
      <c r="M90" s="36"/>
      <c r="N90" s="36"/>
      <c r="O90" s="36"/>
      <c r="P90" s="36">
        <v>18</v>
      </c>
      <c r="Q90" s="36"/>
      <c r="R90" s="36"/>
      <c r="S90" s="36"/>
      <c r="T90" s="36"/>
      <c r="U90" s="36"/>
      <c r="V90" s="36"/>
      <c r="W90" s="36"/>
      <c r="X90" s="36"/>
      <c r="Y90" s="23">
        <f>SUM(O90:P90)</f>
        <v>18</v>
      </c>
      <c r="Z90" s="23" t="str">
        <f>IF(OR(AND(Y90&gt;0,Y90&lt;=30),AND(O90&gt;0,O90&lt;=5),AND(P90&gt;0,P90&lt;=5)),"Yes","No")</f>
        <v>Yes</v>
      </c>
    </row>
    <row r="91" spans="1:37" s="24" customFormat="1" x14ac:dyDescent="0.25">
      <c r="A91" s="20">
        <v>43348</v>
      </c>
      <c r="B91" s="77">
        <v>43355</v>
      </c>
      <c r="C91" s="16" t="s">
        <v>1578</v>
      </c>
      <c r="D91" s="34" t="s">
        <v>1225</v>
      </c>
      <c r="E91" s="34" t="s">
        <v>14</v>
      </c>
      <c r="F91" s="36"/>
      <c r="G91" s="36">
        <v>33.534643545532369</v>
      </c>
      <c r="H91" s="36"/>
      <c r="I91" s="36"/>
      <c r="J91" s="36"/>
      <c r="K91" s="36"/>
      <c r="L91" s="36"/>
      <c r="M91" s="36"/>
      <c r="N91" s="36"/>
      <c r="O91" s="36"/>
      <c r="P91" s="36">
        <v>18</v>
      </c>
      <c r="Q91" s="36"/>
      <c r="R91" s="36"/>
      <c r="S91" s="36"/>
      <c r="T91" s="36"/>
      <c r="U91" s="36"/>
      <c r="V91" s="36"/>
      <c r="W91" s="36"/>
      <c r="X91" s="36"/>
      <c r="Y91" s="93">
        <f>SUM(O91:P91)</f>
        <v>18</v>
      </c>
      <c r="Z91" s="93" t="str">
        <f>IF(OR(AND(Y91&gt;0,Y91&lt;=30),AND(O91&gt;0,O91&lt;=5),AND(P91&gt;0,P91&lt;=5)),"Yes","No")</f>
        <v>Yes</v>
      </c>
    </row>
    <row r="92" spans="1:37" s="24" customFormat="1" x14ac:dyDescent="0.25">
      <c r="A92" s="20">
        <v>43325</v>
      </c>
      <c r="B92" s="77">
        <v>43353</v>
      </c>
      <c r="C92" s="16" t="s">
        <v>1682</v>
      </c>
      <c r="D92" s="34" t="s">
        <v>760</v>
      </c>
      <c r="E92" s="34" t="s">
        <v>93</v>
      </c>
      <c r="F92" s="36"/>
      <c r="G92" s="36">
        <v>12.746713186830927</v>
      </c>
      <c r="H92" s="36"/>
      <c r="I92" s="36"/>
      <c r="J92" s="36"/>
      <c r="K92" s="36"/>
      <c r="L92" s="36"/>
      <c r="M92" s="36"/>
      <c r="N92" s="36"/>
      <c r="O92" s="36"/>
      <c r="P92" s="36">
        <v>12</v>
      </c>
      <c r="Q92" s="36"/>
      <c r="R92" s="36"/>
      <c r="S92" s="36"/>
      <c r="T92" s="36"/>
      <c r="U92" s="36"/>
      <c r="V92" s="36"/>
      <c r="W92" s="36"/>
      <c r="X92" s="36"/>
      <c r="Y92" s="79">
        <f>SUM(O92:P92)</f>
        <v>12</v>
      </c>
      <c r="Z92" s="79" t="str">
        <f>IF(OR(AND(Y92&gt;0,Y92&lt;=30),AND(O92&gt;0,O92&lt;=5),AND(P92&gt;0,P92&lt;=5)),"Yes","No")</f>
        <v>Yes</v>
      </c>
    </row>
    <row r="93" spans="1:37" x14ac:dyDescent="0.25">
      <c r="A93" s="20">
        <v>43336</v>
      </c>
      <c r="B93" s="77">
        <v>43357</v>
      </c>
      <c r="C93" s="16" t="s">
        <v>1633</v>
      </c>
      <c r="D93" s="34" t="s">
        <v>1116</v>
      </c>
      <c r="E93" s="34" t="s">
        <v>1103</v>
      </c>
      <c r="F93" s="36"/>
      <c r="G93" s="36">
        <v>2.882587186331476</v>
      </c>
      <c r="H93" s="36"/>
      <c r="I93" s="36"/>
      <c r="J93" s="36"/>
      <c r="K93" s="36"/>
      <c r="L93" s="36"/>
      <c r="M93" s="36"/>
      <c r="N93" s="36"/>
      <c r="O93" s="36"/>
      <c r="P93" s="36">
        <v>3</v>
      </c>
      <c r="Q93" s="36"/>
      <c r="R93" s="36"/>
      <c r="S93" s="36"/>
      <c r="T93" s="36"/>
      <c r="U93" s="36"/>
      <c r="V93" s="36"/>
      <c r="W93" s="36"/>
      <c r="X93" s="36"/>
      <c r="Y93" s="93">
        <f>SUM(O93:P93)</f>
        <v>3</v>
      </c>
      <c r="Z93" s="93" t="str">
        <f>IF(OR(AND(Y93&gt;0,Y93&lt;=30),AND(O93&gt;0,O93&lt;=5),AND(P93&gt;0,P93&lt;=5)),"Yes","No")</f>
        <v>Yes</v>
      </c>
    </row>
    <row r="94" spans="1:37" s="24" customFormat="1" x14ac:dyDescent="0.25">
      <c r="A94" s="20">
        <v>43297</v>
      </c>
      <c r="B94" s="77">
        <v>43364</v>
      </c>
      <c r="C94" s="16" t="s">
        <v>1761</v>
      </c>
      <c r="D94" s="34" t="s">
        <v>434</v>
      </c>
      <c r="E94" s="34" t="s">
        <v>51</v>
      </c>
      <c r="F94" s="36"/>
      <c r="G94" s="36">
        <v>2.0396488121466656</v>
      </c>
      <c r="H94" s="36"/>
      <c r="I94" s="36"/>
      <c r="J94" s="36"/>
      <c r="K94" s="36"/>
      <c r="L94" s="36"/>
      <c r="M94" s="36"/>
      <c r="N94" s="36"/>
      <c r="O94" s="36"/>
      <c r="P94" s="36">
        <v>2</v>
      </c>
      <c r="Q94" s="36"/>
      <c r="R94" s="36"/>
      <c r="S94" s="36"/>
      <c r="T94" s="36"/>
      <c r="U94" s="36"/>
      <c r="V94" s="36"/>
      <c r="W94" s="36"/>
      <c r="X94" s="36"/>
      <c r="Y94" s="93">
        <f>SUM(O94:P94)</f>
        <v>2</v>
      </c>
      <c r="Z94" s="93" t="str">
        <f>IF(OR(AND(Y94&gt;0,Y94&lt;=30),AND(O94&gt;0,O94&lt;=5),AND(P94&gt;0,P94&lt;=5)),"Yes","No")</f>
        <v>Yes</v>
      </c>
    </row>
    <row r="95" spans="1:37" s="24" customFormat="1" x14ac:dyDescent="0.25">
      <c r="A95" s="20">
        <v>43308</v>
      </c>
      <c r="B95" s="77">
        <v>43355</v>
      </c>
      <c r="C95" s="16" t="s">
        <v>1730</v>
      </c>
      <c r="D95" s="34" t="s">
        <v>487</v>
      </c>
      <c r="E95" s="34" t="s">
        <v>488</v>
      </c>
      <c r="F95" s="36"/>
      <c r="G95" s="36">
        <v>3.2245304516797617</v>
      </c>
      <c r="H95" s="36"/>
      <c r="I95" s="36"/>
      <c r="J95" s="36"/>
      <c r="K95" s="36"/>
      <c r="L95" s="36"/>
      <c r="M95" s="36"/>
      <c r="N95" s="36"/>
      <c r="O95" s="36"/>
      <c r="P95" s="36">
        <v>2</v>
      </c>
      <c r="Q95" s="36"/>
      <c r="R95" s="36"/>
      <c r="S95" s="36"/>
      <c r="T95" s="36"/>
      <c r="U95" s="36"/>
      <c r="V95" s="36"/>
      <c r="W95" s="36"/>
      <c r="X95" s="36"/>
      <c r="Y95" s="23">
        <f>SUM(O95:P95)</f>
        <v>2</v>
      </c>
      <c r="Z95" s="23" t="str">
        <f>IF(OR(AND(Y95&gt;0,Y95&lt;=30),AND(O95&gt;0,O95&lt;=5),AND(P95&gt;0,P95&lt;=5)),"Yes","No")</f>
        <v>Yes</v>
      </c>
    </row>
    <row r="96" spans="1:37" s="24" customFormat="1" x14ac:dyDescent="0.25">
      <c r="A96" s="20">
        <v>43335</v>
      </c>
      <c r="B96" s="77">
        <v>43448</v>
      </c>
      <c r="C96" s="16" t="s">
        <v>1641</v>
      </c>
      <c r="D96" s="34" t="s">
        <v>1111</v>
      </c>
      <c r="E96" s="34" t="s">
        <v>1112</v>
      </c>
      <c r="F96" s="36"/>
      <c r="G96" s="36">
        <v>1.1668654696185243</v>
      </c>
      <c r="H96" s="36"/>
      <c r="I96" s="36"/>
      <c r="J96" s="36"/>
      <c r="K96" s="36"/>
      <c r="L96" s="36"/>
      <c r="M96" s="36"/>
      <c r="N96" s="36"/>
      <c r="O96" s="36"/>
      <c r="P96" s="36">
        <v>2</v>
      </c>
      <c r="Q96" s="36"/>
      <c r="R96" s="36"/>
      <c r="S96" s="36"/>
      <c r="T96" s="36"/>
      <c r="U96" s="36"/>
      <c r="V96" s="36"/>
      <c r="W96" s="36"/>
      <c r="X96" s="36"/>
      <c r="Y96" s="79">
        <f>SUM(O96:P96)</f>
        <v>2</v>
      </c>
      <c r="Z96" s="79" t="str">
        <f>IF(OR(AND(Y96&gt;0,Y96&lt;=30),AND(O96&gt;0,O96&lt;=5),AND(P96&gt;0,P96&lt;=5)),"Yes","No")</f>
        <v>Yes</v>
      </c>
    </row>
    <row r="97" spans="1:37" s="24" customFormat="1" x14ac:dyDescent="0.25">
      <c r="A97" s="20">
        <v>43332</v>
      </c>
      <c r="B97" s="77">
        <v>43374</v>
      </c>
      <c r="C97" s="16" t="s">
        <v>1702</v>
      </c>
      <c r="D97" s="34" t="s">
        <v>808</v>
      </c>
      <c r="E97" s="34" t="s">
        <v>809</v>
      </c>
      <c r="F97" s="36"/>
      <c r="G97" s="36">
        <v>1.2757814059202535</v>
      </c>
      <c r="H97" s="36"/>
      <c r="I97" s="36"/>
      <c r="J97" s="36">
        <v>12.757814059202534</v>
      </c>
      <c r="K97" s="36"/>
      <c r="L97" s="36"/>
      <c r="M97" s="36"/>
      <c r="N97" s="36"/>
      <c r="O97" s="36"/>
      <c r="P97" s="36">
        <v>1</v>
      </c>
      <c r="Q97" s="36"/>
      <c r="R97" s="36"/>
      <c r="S97" s="36">
        <v>10</v>
      </c>
      <c r="T97" s="36"/>
      <c r="U97" s="36"/>
      <c r="V97" s="36"/>
      <c r="W97" s="36"/>
      <c r="X97" s="36"/>
      <c r="Y97" s="23">
        <f>SUM(O97:P97)</f>
        <v>1</v>
      </c>
      <c r="Z97" s="23" t="str">
        <f>IF(OR(AND(Y97&gt;0,Y97&lt;=30),AND(O97&gt;0,O97&lt;=5),AND(P97&gt;0,P97&lt;=5)),"Yes","No")</f>
        <v>Yes</v>
      </c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s="24" customFormat="1" x14ac:dyDescent="0.25">
      <c r="A98" s="20">
        <v>43332</v>
      </c>
      <c r="B98" s="77">
        <v>43357</v>
      </c>
      <c r="C98" s="16" t="s">
        <v>1621</v>
      </c>
      <c r="D98" s="34" t="s">
        <v>818</v>
      </c>
      <c r="E98" s="34" t="s">
        <v>819</v>
      </c>
      <c r="F98" s="36"/>
      <c r="G98" s="36">
        <v>0.95431106092943563</v>
      </c>
      <c r="H98" s="36"/>
      <c r="I98" s="36"/>
      <c r="J98" s="36"/>
      <c r="K98" s="36"/>
      <c r="L98" s="36"/>
      <c r="M98" s="36"/>
      <c r="N98" s="36"/>
      <c r="O98" s="36"/>
      <c r="P98" s="36">
        <v>1</v>
      </c>
      <c r="Q98" s="36"/>
      <c r="R98" s="36"/>
      <c r="S98" s="36"/>
      <c r="T98" s="36"/>
      <c r="U98" s="36"/>
      <c r="V98" s="36"/>
      <c r="W98" s="36"/>
      <c r="X98" s="36"/>
      <c r="Y98" s="23">
        <f>SUM(O98:P98)</f>
        <v>1</v>
      </c>
      <c r="Z98" s="23" t="str">
        <f>IF(OR(AND(Y98&gt;0,Y98&lt;=30),AND(O98&gt;0,O98&lt;=5),AND(P98&gt;0,P98&lt;=5)),"Yes","No")</f>
        <v>Yes</v>
      </c>
    </row>
    <row r="99" spans="1:37" x14ac:dyDescent="0.25">
      <c r="A99" s="20">
        <v>43332</v>
      </c>
      <c r="B99" s="77">
        <v>43357</v>
      </c>
      <c r="C99" s="16" t="s">
        <v>1641</v>
      </c>
      <c r="D99" s="34" t="s">
        <v>818</v>
      </c>
      <c r="E99" s="34" t="s">
        <v>819</v>
      </c>
      <c r="F99" s="36"/>
      <c r="G99" s="36">
        <v>0.95613087607232161</v>
      </c>
      <c r="H99" s="36"/>
      <c r="I99" s="36"/>
      <c r="J99" s="36"/>
      <c r="K99" s="36"/>
      <c r="L99" s="36"/>
      <c r="M99" s="36"/>
      <c r="N99" s="36"/>
      <c r="O99" s="36"/>
      <c r="P99" s="36">
        <v>1</v>
      </c>
      <c r="Q99" s="36"/>
      <c r="R99" s="36"/>
      <c r="S99" s="36"/>
      <c r="T99" s="36"/>
      <c r="U99" s="36"/>
      <c r="V99" s="36"/>
      <c r="W99" s="36"/>
      <c r="X99" s="36"/>
      <c r="Y99" s="93">
        <f>SUM(O99:P99)</f>
        <v>1</v>
      </c>
      <c r="Z99" s="93" t="str">
        <f>IF(OR(AND(Y99&gt;0,Y99&lt;=30),AND(O99&gt;0,O99&lt;=5),AND(P99&gt;0,P99&lt;=5)),"Yes","No")</f>
        <v>Yes</v>
      </c>
      <c r="AC99" s="24"/>
      <c r="AD99" s="24"/>
      <c r="AE99" s="24"/>
      <c r="AF99" s="24"/>
      <c r="AG99" s="24"/>
      <c r="AH99" s="24"/>
      <c r="AI99" s="24"/>
      <c r="AJ99" s="24"/>
      <c r="AK99" s="24"/>
    </row>
    <row r="100" spans="1:37" s="24" customFormat="1" x14ac:dyDescent="0.25">
      <c r="A100" s="20">
        <v>43332</v>
      </c>
      <c r="B100" s="77">
        <v>43374</v>
      </c>
      <c r="C100" s="16" t="s">
        <v>1697</v>
      </c>
      <c r="D100" s="34" t="s">
        <v>808</v>
      </c>
      <c r="E100" s="34" t="s">
        <v>809</v>
      </c>
      <c r="F100" s="36"/>
      <c r="G100" s="36">
        <v>1.2757814059202535</v>
      </c>
      <c r="H100" s="36"/>
      <c r="I100" s="36"/>
      <c r="J100" s="36"/>
      <c r="K100" s="36"/>
      <c r="L100" s="36"/>
      <c r="M100" s="36"/>
      <c r="N100" s="36"/>
      <c r="O100" s="36"/>
      <c r="P100" s="36">
        <v>1</v>
      </c>
      <c r="Q100" s="36"/>
      <c r="R100" s="36"/>
      <c r="S100" s="36"/>
      <c r="T100" s="36"/>
      <c r="U100" s="36"/>
      <c r="V100" s="36"/>
      <c r="W100" s="36"/>
      <c r="X100" s="36"/>
      <c r="Y100" s="93">
        <f>SUM(O100:P100)</f>
        <v>1</v>
      </c>
      <c r="Z100" s="93" t="str">
        <f>IF(OR(AND(Y100&gt;0,Y100&lt;=30),AND(O100&gt;0,O100&lt;=5),AND(P100&gt;0,P100&lt;=5)),"Yes","No")</f>
        <v>Yes</v>
      </c>
    </row>
    <row r="101" spans="1:37" s="24" customFormat="1" x14ac:dyDescent="0.25">
      <c r="A101" s="20">
        <v>43333</v>
      </c>
      <c r="B101" s="77">
        <v>43354</v>
      </c>
      <c r="C101" s="16" t="s">
        <v>1694</v>
      </c>
      <c r="D101" s="34" t="s">
        <v>817</v>
      </c>
      <c r="E101" s="34" t="s">
        <v>499</v>
      </c>
      <c r="F101" s="36"/>
      <c r="G101" s="36">
        <v>1.6146309855256327</v>
      </c>
      <c r="H101" s="36"/>
      <c r="I101" s="36"/>
      <c r="J101" s="36"/>
      <c r="K101" s="36"/>
      <c r="L101" s="36"/>
      <c r="M101" s="36"/>
      <c r="N101" s="36"/>
      <c r="O101" s="36"/>
      <c r="P101" s="36">
        <v>1</v>
      </c>
      <c r="Q101" s="36"/>
      <c r="R101" s="36"/>
      <c r="S101" s="36"/>
      <c r="T101" s="36"/>
      <c r="U101" s="36"/>
      <c r="V101" s="36"/>
      <c r="W101" s="36"/>
      <c r="X101" s="36"/>
      <c r="Y101" s="79">
        <f>SUM(O101:P101)</f>
        <v>1</v>
      </c>
      <c r="Z101" s="79" t="str">
        <f>IF(OR(AND(Y101&gt;0,Y101&lt;=30),AND(O101&gt;0,O101&lt;=5),AND(P101&gt;0,P101&lt;=5)),"Yes","No")</f>
        <v>Yes</v>
      </c>
    </row>
    <row r="102" spans="1:37" s="24" customFormat="1" x14ac:dyDescent="0.25">
      <c r="A102" s="20">
        <v>43203</v>
      </c>
      <c r="B102" s="77">
        <v>43368</v>
      </c>
      <c r="C102" s="16" t="s">
        <v>1592</v>
      </c>
      <c r="D102" s="34" t="s">
        <v>123</v>
      </c>
      <c r="E102" s="34" t="s">
        <v>124</v>
      </c>
      <c r="F102" s="36"/>
      <c r="G102" s="36"/>
      <c r="H102" s="36">
        <v>238.16830682520956</v>
      </c>
      <c r="I102" s="36"/>
      <c r="J102" s="36"/>
      <c r="K102" s="36"/>
      <c r="L102" s="36"/>
      <c r="M102" s="36"/>
      <c r="N102" s="36"/>
      <c r="O102" s="36"/>
      <c r="P102" s="36"/>
      <c r="Q102" s="36">
        <v>500</v>
      </c>
      <c r="R102" s="36"/>
      <c r="S102" s="36"/>
      <c r="T102" s="36"/>
      <c r="U102" s="36"/>
      <c r="V102" s="36"/>
      <c r="W102" s="36"/>
      <c r="X102" s="36"/>
      <c r="Y102" s="23">
        <f>SUM(O102:P102)</f>
        <v>0</v>
      </c>
      <c r="Z102" s="23" t="str">
        <f>IF(OR(AND(Y102&gt;0,Y102&lt;=30),AND(O102&gt;0,O102&lt;=5),AND(P102&gt;0,P102&lt;=5)),"Yes","No")</f>
        <v>No</v>
      </c>
    </row>
    <row r="103" spans="1:37" s="24" customFormat="1" x14ac:dyDescent="0.25">
      <c r="A103" s="20">
        <v>43235</v>
      </c>
      <c r="B103" s="77">
        <v>43357</v>
      </c>
      <c r="C103" s="16" t="s">
        <v>1672</v>
      </c>
      <c r="D103" s="34" t="s">
        <v>121</v>
      </c>
      <c r="E103" s="34" t="s">
        <v>95</v>
      </c>
      <c r="F103" s="36"/>
      <c r="G103" s="36"/>
      <c r="H103" s="36">
        <v>188.53284880299299</v>
      </c>
      <c r="I103" s="36">
        <v>188.53284880299299</v>
      </c>
      <c r="J103" s="36"/>
      <c r="K103" s="36"/>
      <c r="L103" s="36"/>
      <c r="M103" s="36"/>
      <c r="N103" s="36"/>
      <c r="O103" s="36"/>
      <c r="P103" s="36"/>
      <c r="Q103" s="36">
        <v>200</v>
      </c>
      <c r="R103" s="36">
        <v>200</v>
      </c>
      <c r="S103" s="36"/>
      <c r="T103" s="36"/>
      <c r="U103" s="36"/>
      <c r="V103" s="36"/>
      <c r="W103" s="36"/>
      <c r="X103" s="36"/>
      <c r="Y103" s="93">
        <f>SUM(O103:P103)</f>
        <v>0</v>
      </c>
      <c r="Z103" s="93" t="str">
        <f>IF(OR(AND(Y103&gt;0,Y103&lt;=30),AND(O103&gt;0,O103&lt;=5),AND(P103&gt;0,P103&lt;=5)),"Yes","No")</f>
        <v>No</v>
      </c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s="24" customFormat="1" x14ac:dyDescent="0.25">
      <c r="A104" s="20">
        <v>43139</v>
      </c>
      <c r="B104" s="77">
        <v>43329</v>
      </c>
      <c r="C104" s="16" t="s">
        <v>1678</v>
      </c>
      <c r="D104" s="34" t="s">
        <v>112</v>
      </c>
      <c r="E104" s="34" t="s">
        <v>54</v>
      </c>
      <c r="F104" s="36"/>
      <c r="G104" s="36"/>
      <c r="H104" s="36">
        <v>189.71572864586892</v>
      </c>
      <c r="I104" s="36"/>
      <c r="J104" s="36"/>
      <c r="K104" s="36"/>
      <c r="L104" s="36"/>
      <c r="M104" s="36"/>
      <c r="N104" s="36"/>
      <c r="O104" s="36"/>
      <c r="P104" s="36"/>
      <c r="Q104" s="36">
        <v>200</v>
      </c>
      <c r="R104" s="36"/>
      <c r="S104" s="36"/>
      <c r="T104" s="36"/>
      <c r="U104" s="36"/>
      <c r="V104" s="36"/>
      <c r="W104" s="36"/>
      <c r="X104" s="36"/>
      <c r="Y104" s="93">
        <f>SUM(O104:P104)</f>
        <v>0</v>
      </c>
      <c r="Z104" s="93" t="str">
        <f>IF(OR(AND(Y104&gt;0,Y104&lt;=30),AND(O104&gt;0,O104&lt;=5),AND(P104&gt;0,P104&lt;=5)),"Yes","No")</f>
        <v>No</v>
      </c>
    </row>
    <row r="105" spans="1:37" x14ac:dyDescent="0.25">
      <c r="A105" s="20">
        <v>43181</v>
      </c>
      <c r="B105" s="77">
        <v>43398</v>
      </c>
      <c r="C105" s="16" t="s">
        <v>1679</v>
      </c>
      <c r="D105" s="34" t="s">
        <v>148</v>
      </c>
      <c r="E105" s="34" t="s">
        <v>51</v>
      </c>
      <c r="F105" s="36"/>
      <c r="G105" s="36"/>
      <c r="H105" s="36">
        <v>142.04112144011208</v>
      </c>
      <c r="I105" s="36"/>
      <c r="J105" s="36"/>
      <c r="K105" s="36"/>
      <c r="L105" s="36"/>
      <c r="M105" s="36">
        <v>142.04112144011208</v>
      </c>
      <c r="N105" s="36"/>
      <c r="O105" s="36"/>
      <c r="P105" s="36"/>
      <c r="Q105" s="36">
        <v>150</v>
      </c>
      <c r="R105" s="36"/>
      <c r="S105" s="36"/>
      <c r="T105" s="36"/>
      <c r="U105" s="36"/>
      <c r="V105" s="36">
        <v>150</v>
      </c>
      <c r="W105" s="36"/>
      <c r="X105" s="36"/>
      <c r="Y105" s="93">
        <f>SUM(O105:P105)</f>
        <v>0</v>
      </c>
      <c r="Z105" s="93" t="str">
        <f>IF(OR(AND(Y105&gt;0,Y105&lt;=30),AND(O105&gt;0,O105&lt;=5),AND(P105&gt;0,P105&lt;=5)),"Yes","No")</f>
        <v>No</v>
      </c>
      <c r="AC105" s="24"/>
      <c r="AD105" s="24"/>
      <c r="AE105" s="24"/>
      <c r="AF105" s="24"/>
      <c r="AG105" s="24"/>
      <c r="AH105" s="24"/>
      <c r="AI105" s="24"/>
      <c r="AJ105" s="24"/>
      <c r="AK105" s="24"/>
    </row>
    <row r="106" spans="1:37" s="24" customFormat="1" x14ac:dyDescent="0.25">
      <c r="A106" s="20">
        <v>43262</v>
      </c>
      <c r="B106" s="77">
        <v>43430</v>
      </c>
      <c r="C106" s="16" t="s">
        <v>1624</v>
      </c>
      <c r="D106" s="34" t="s">
        <v>292</v>
      </c>
      <c r="E106" s="34" t="s">
        <v>62</v>
      </c>
      <c r="F106" s="36"/>
      <c r="G106" s="36"/>
      <c r="H106" s="36">
        <v>72.545110856008804</v>
      </c>
      <c r="I106" s="36"/>
      <c r="J106" s="36">
        <v>72.545110856008804</v>
      </c>
      <c r="K106" s="36"/>
      <c r="L106" s="36"/>
      <c r="M106" s="36"/>
      <c r="N106" s="36">
        <v>72.545110856008804</v>
      </c>
      <c r="O106" s="36"/>
      <c r="P106" s="36"/>
      <c r="Q106" s="36">
        <v>120</v>
      </c>
      <c r="R106" s="36"/>
      <c r="S106" s="36">
        <v>120</v>
      </c>
      <c r="T106" s="36"/>
      <c r="U106" s="36"/>
      <c r="V106" s="36"/>
      <c r="W106" s="36">
        <v>120</v>
      </c>
      <c r="X106" s="36"/>
      <c r="Y106" s="23">
        <f>SUM(O106:P106)</f>
        <v>0</v>
      </c>
      <c r="Z106" s="23" t="str">
        <f>IF(OR(AND(Y106&gt;0,Y106&lt;=30),AND(O106&gt;0,O106&lt;=5),AND(P106&gt;0,P106&lt;=5)),"Yes","No")</f>
        <v>No</v>
      </c>
    </row>
    <row r="107" spans="1:37" x14ac:dyDescent="0.25">
      <c r="A107" s="20">
        <v>43221</v>
      </c>
      <c r="B107" s="77">
        <v>43542</v>
      </c>
      <c r="C107" s="16" t="s">
        <v>1757</v>
      </c>
      <c r="D107" s="34" t="s">
        <v>184</v>
      </c>
      <c r="E107" s="34" t="s">
        <v>144</v>
      </c>
      <c r="F107" s="36"/>
      <c r="G107" s="36"/>
      <c r="H107" s="36">
        <v>92.264627744321871</v>
      </c>
      <c r="I107" s="36"/>
      <c r="J107" s="36"/>
      <c r="K107" s="36">
        <v>92.264627744321871</v>
      </c>
      <c r="L107" s="36"/>
      <c r="M107" s="36"/>
      <c r="N107" s="36">
        <v>92.264627744321871</v>
      </c>
      <c r="O107" s="36"/>
      <c r="P107" s="36"/>
      <c r="Q107" s="36">
        <v>100</v>
      </c>
      <c r="R107" s="36"/>
      <c r="S107" s="36"/>
      <c r="T107" s="36">
        <v>100</v>
      </c>
      <c r="U107" s="36"/>
      <c r="V107" s="36"/>
      <c r="W107" s="36">
        <v>100</v>
      </c>
      <c r="X107" s="36"/>
      <c r="Y107" s="93">
        <f>SUM(O107:P107)</f>
        <v>0</v>
      </c>
      <c r="Z107" s="93" t="str">
        <f>IF(OR(AND(Y107&gt;0,Y107&lt;=30),AND(O107&gt;0,O107&lt;=5),AND(P107&gt;0,P107&lt;=5)),"Yes","No")</f>
        <v>No</v>
      </c>
      <c r="AC107" s="24"/>
      <c r="AD107" s="24"/>
      <c r="AE107" s="24"/>
      <c r="AF107" s="24"/>
      <c r="AG107" s="24"/>
      <c r="AH107" s="24"/>
      <c r="AI107" s="24"/>
      <c r="AJ107" s="24"/>
      <c r="AK107" s="24"/>
    </row>
    <row r="108" spans="1:37" x14ac:dyDescent="0.25">
      <c r="A108" s="20">
        <v>43091</v>
      </c>
      <c r="B108" s="77">
        <v>43371</v>
      </c>
      <c r="C108" s="16" t="s">
        <v>1694</v>
      </c>
      <c r="D108" s="34" t="s">
        <v>135</v>
      </c>
      <c r="E108" s="34" t="s">
        <v>22</v>
      </c>
      <c r="F108" s="36"/>
      <c r="G108" s="36"/>
      <c r="H108" s="36">
        <v>98.606683517279691</v>
      </c>
      <c r="I108" s="36"/>
      <c r="J108" s="36"/>
      <c r="K108" s="36"/>
      <c r="L108" s="36"/>
      <c r="M108" s="36"/>
      <c r="N108" s="36"/>
      <c r="O108" s="36"/>
      <c r="P108" s="36"/>
      <c r="Q108" s="36">
        <v>100</v>
      </c>
      <c r="R108" s="36"/>
      <c r="S108" s="36"/>
      <c r="T108" s="36"/>
      <c r="U108" s="36"/>
      <c r="V108" s="36"/>
      <c r="W108" s="36"/>
      <c r="X108" s="36"/>
      <c r="Y108" s="93">
        <f>SUM(O108:P108)</f>
        <v>0</v>
      </c>
      <c r="Z108" s="93" t="str">
        <f>IF(OR(AND(Y108&gt;0,Y108&lt;=30),AND(O108&gt;0,O108&lt;=5),AND(P108&gt;0,P108&lt;=5)),"Yes","No")</f>
        <v>No</v>
      </c>
      <c r="AC108" s="24"/>
      <c r="AD108" s="24"/>
      <c r="AE108" s="24"/>
      <c r="AF108" s="24"/>
      <c r="AG108" s="24"/>
      <c r="AH108" s="24"/>
      <c r="AI108" s="24"/>
      <c r="AJ108" s="24"/>
      <c r="AK108" s="24"/>
    </row>
    <row r="109" spans="1:37" s="24" customFormat="1" x14ac:dyDescent="0.25">
      <c r="A109" s="20">
        <v>43138</v>
      </c>
      <c r="B109" s="77">
        <v>43578</v>
      </c>
      <c r="C109" s="16" t="s">
        <v>1672</v>
      </c>
      <c r="D109" s="34" t="s">
        <v>187</v>
      </c>
      <c r="E109" s="34" t="s">
        <v>33</v>
      </c>
      <c r="F109" s="36"/>
      <c r="G109" s="36"/>
      <c r="H109" s="36">
        <v>88.443015944261205</v>
      </c>
      <c r="I109" s="36"/>
      <c r="J109" s="36"/>
      <c r="K109" s="36"/>
      <c r="L109" s="36"/>
      <c r="M109" s="36">
        <v>97.287317538687319</v>
      </c>
      <c r="N109" s="36"/>
      <c r="O109" s="36"/>
      <c r="P109" s="36"/>
      <c r="Q109" s="36">
        <v>100</v>
      </c>
      <c r="R109" s="36"/>
      <c r="S109" s="36"/>
      <c r="T109" s="36"/>
      <c r="U109" s="36"/>
      <c r="V109" s="36">
        <v>110</v>
      </c>
      <c r="W109" s="36"/>
      <c r="X109" s="36"/>
      <c r="Y109" s="79">
        <f>SUM(O109:P109)</f>
        <v>0</v>
      </c>
      <c r="Z109" s="79" t="str">
        <f>IF(OR(AND(Y109&gt;0,Y109&lt;=30),AND(O109&gt;0,O109&lt;=5),AND(P109&gt;0,P109&lt;=5)),"Yes","No")</f>
        <v>No</v>
      </c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s="24" customFormat="1" x14ac:dyDescent="0.25">
      <c r="A110" s="20">
        <v>43262</v>
      </c>
      <c r="B110" s="77">
        <v>43430</v>
      </c>
      <c r="C110" s="16" t="s">
        <v>1624</v>
      </c>
      <c r="D110" s="34" t="s">
        <v>291</v>
      </c>
      <c r="E110" s="34" t="s">
        <v>62</v>
      </c>
      <c r="F110" s="36"/>
      <c r="G110" s="36"/>
      <c r="H110" s="36">
        <v>48.363407237339203</v>
      </c>
      <c r="I110" s="36"/>
      <c r="J110" s="36">
        <v>48.363407237339203</v>
      </c>
      <c r="K110" s="36"/>
      <c r="L110" s="36"/>
      <c r="M110" s="36"/>
      <c r="N110" s="36">
        <v>48.363407237339203</v>
      </c>
      <c r="O110" s="36"/>
      <c r="P110" s="36"/>
      <c r="Q110" s="36">
        <v>80</v>
      </c>
      <c r="R110" s="36"/>
      <c r="S110" s="36">
        <v>80</v>
      </c>
      <c r="T110" s="36"/>
      <c r="U110" s="36"/>
      <c r="V110" s="36"/>
      <c r="W110" s="36">
        <v>80</v>
      </c>
      <c r="X110" s="36"/>
      <c r="Y110" s="93">
        <f>SUM(O110:P110)</f>
        <v>0</v>
      </c>
      <c r="Z110" s="93" t="str">
        <f>IF(OR(AND(Y110&gt;0,Y110&lt;=30),AND(O110&gt;0,O110&lt;=5),AND(P110&gt;0,P110&lt;=5)),"Yes","No")</f>
        <v>No</v>
      </c>
    </row>
    <row r="111" spans="1:37" x14ac:dyDescent="0.25">
      <c r="A111" s="20">
        <v>43291</v>
      </c>
      <c r="B111" s="77">
        <v>43416</v>
      </c>
      <c r="C111" s="16" t="s">
        <v>1584</v>
      </c>
      <c r="D111" s="34" t="s">
        <v>410</v>
      </c>
      <c r="E111" s="34" t="s">
        <v>411</v>
      </c>
      <c r="F111" s="36"/>
      <c r="G111" s="36"/>
      <c r="H111" s="36">
        <v>25.591150446834838</v>
      </c>
      <c r="I111" s="36"/>
      <c r="J111" s="36">
        <v>25.591150446834838</v>
      </c>
      <c r="K111" s="36"/>
      <c r="L111" s="36">
        <v>25.591150446834838</v>
      </c>
      <c r="M111" s="36"/>
      <c r="N111" s="36">
        <v>25.591150446834838</v>
      </c>
      <c r="O111" s="36"/>
      <c r="P111" s="36"/>
      <c r="Q111" s="36">
        <v>50</v>
      </c>
      <c r="R111" s="36"/>
      <c r="S111" s="36">
        <v>50</v>
      </c>
      <c r="T111" s="36"/>
      <c r="U111" s="36">
        <v>50</v>
      </c>
      <c r="V111" s="36"/>
      <c r="W111" s="36">
        <v>50</v>
      </c>
      <c r="X111" s="36"/>
      <c r="Y111" s="79">
        <f>SUM(O111:P111)</f>
        <v>0</v>
      </c>
      <c r="Z111" s="79" t="str">
        <f>IF(OR(AND(Y111&gt;0,Y111&lt;=30),AND(O111&gt;0,O111&lt;=5),AND(P111&gt;0,P111&lt;=5)),"Yes","No")</f>
        <v>No</v>
      </c>
    </row>
    <row r="112" spans="1:37" s="24" customFormat="1" x14ac:dyDescent="0.25">
      <c r="A112" s="20">
        <v>43340</v>
      </c>
      <c r="B112" s="77">
        <v>43360</v>
      </c>
      <c r="C112" s="16" t="s">
        <v>1762</v>
      </c>
      <c r="D112" s="34" t="s">
        <v>1209</v>
      </c>
      <c r="E112" s="34" t="s">
        <v>32</v>
      </c>
      <c r="F112" s="36"/>
      <c r="G112" s="36"/>
      <c r="H112" s="36">
        <v>56.048850548775505</v>
      </c>
      <c r="I112" s="36"/>
      <c r="J112" s="36"/>
      <c r="K112" s="36"/>
      <c r="L112" s="36"/>
      <c r="M112" s="36"/>
      <c r="N112" s="36"/>
      <c r="O112" s="36"/>
      <c r="P112" s="36"/>
      <c r="Q112" s="36">
        <v>48</v>
      </c>
      <c r="R112" s="36"/>
      <c r="S112" s="36"/>
      <c r="T112" s="36"/>
      <c r="U112" s="36"/>
      <c r="V112" s="36"/>
      <c r="W112" s="36"/>
      <c r="X112" s="36"/>
      <c r="Y112" s="93">
        <f>SUM(O112:P112)</f>
        <v>0</v>
      </c>
      <c r="Z112" s="93" t="str">
        <f>IF(OR(AND(Y112&gt;0,Y112&lt;=30),AND(O112&gt;0,O112&lt;=5),AND(P112&gt;0,P112&lt;=5)),"Yes","No")</f>
        <v>No</v>
      </c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s="24" customFormat="1" x14ac:dyDescent="0.25">
      <c r="A113" s="20">
        <v>43287</v>
      </c>
      <c r="B113" s="77">
        <v>43490</v>
      </c>
      <c r="C113" s="16" t="s">
        <v>1760</v>
      </c>
      <c r="D113" s="34" t="s">
        <v>397</v>
      </c>
      <c r="E113" s="34" t="s">
        <v>16</v>
      </c>
      <c r="F113" s="36"/>
      <c r="G113" s="36"/>
      <c r="H113" s="36">
        <v>36.713678618639982</v>
      </c>
      <c r="I113" s="36"/>
      <c r="J113" s="36"/>
      <c r="K113" s="36"/>
      <c r="L113" s="36"/>
      <c r="M113" s="36"/>
      <c r="N113" s="36"/>
      <c r="O113" s="36"/>
      <c r="P113" s="36"/>
      <c r="Q113" s="36">
        <v>36</v>
      </c>
      <c r="R113" s="36"/>
      <c r="S113" s="36"/>
      <c r="T113" s="36"/>
      <c r="U113" s="36"/>
      <c r="V113" s="36"/>
      <c r="W113" s="36"/>
      <c r="X113" s="36"/>
      <c r="Y113" s="93">
        <f>SUM(O113:P113)</f>
        <v>0</v>
      </c>
      <c r="Z113" s="93" t="str">
        <f>IF(OR(AND(Y113&gt;0,Y113&lt;=30),AND(O113&gt;0,O113&lt;=5),AND(P113&gt;0,P113&lt;=5)),"Yes","No")</f>
        <v>No</v>
      </c>
    </row>
    <row r="114" spans="1:37" x14ac:dyDescent="0.25">
      <c r="A114" s="20">
        <v>43091</v>
      </c>
      <c r="B114" s="77">
        <v>43371</v>
      </c>
      <c r="C114" s="16" t="s">
        <v>1601</v>
      </c>
      <c r="D114" s="34" t="s">
        <v>135</v>
      </c>
      <c r="E114" s="34" t="s">
        <v>22</v>
      </c>
      <c r="F114" s="36"/>
      <c r="G114" s="36"/>
      <c r="H114" s="36">
        <v>16.913361937982792</v>
      </c>
      <c r="I114" s="36"/>
      <c r="J114" s="36"/>
      <c r="K114" s="36"/>
      <c r="L114" s="36"/>
      <c r="M114" s="36"/>
      <c r="N114" s="36"/>
      <c r="O114" s="36"/>
      <c r="P114" s="36"/>
      <c r="Q114" s="36">
        <v>30</v>
      </c>
      <c r="R114" s="36"/>
      <c r="S114" s="36"/>
      <c r="T114" s="36"/>
      <c r="U114" s="36"/>
      <c r="V114" s="36"/>
      <c r="W114" s="36"/>
      <c r="X114" s="36"/>
      <c r="Y114" s="79">
        <f>SUM(O114:P114)</f>
        <v>0</v>
      </c>
      <c r="Z114" s="79" t="str">
        <f>IF(OR(AND(Y114&gt;0,Y114&lt;=30),AND(O114&gt;0,O114&lt;=5),AND(P114&gt;0,P114&lt;=5)),"Yes","No")</f>
        <v>No</v>
      </c>
      <c r="AC114" s="24"/>
      <c r="AD114" s="24"/>
      <c r="AE114" s="24"/>
      <c r="AF114" s="24"/>
      <c r="AG114" s="24"/>
      <c r="AH114" s="24"/>
      <c r="AI114" s="24"/>
      <c r="AJ114" s="24"/>
      <c r="AK114" s="24"/>
    </row>
    <row r="115" spans="1:37" s="24" customFormat="1" x14ac:dyDescent="0.25">
      <c r="A115" s="20">
        <v>43278</v>
      </c>
      <c r="B115" s="77">
        <v>43437</v>
      </c>
      <c r="C115" s="16" t="s">
        <v>1666</v>
      </c>
      <c r="D115" s="34" t="s">
        <v>368</v>
      </c>
      <c r="E115" s="34" t="s">
        <v>87</v>
      </c>
      <c r="F115" s="36"/>
      <c r="G115" s="36"/>
      <c r="H115" s="36">
        <v>27.226709306503661</v>
      </c>
      <c r="I115" s="36"/>
      <c r="J115" s="36">
        <v>27.226709306503661</v>
      </c>
      <c r="K115" s="36"/>
      <c r="L115" s="36"/>
      <c r="M115" s="36"/>
      <c r="N115" s="36">
        <v>54.453418613007322</v>
      </c>
      <c r="O115" s="36"/>
      <c r="P115" s="36"/>
      <c r="Q115" s="36">
        <v>25</v>
      </c>
      <c r="R115" s="36"/>
      <c r="S115" s="36">
        <v>25</v>
      </c>
      <c r="T115" s="36"/>
      <c r="U115" s="36"/>
      <c r="V115" s="36"/>
      <c r="W115" s="36">
        <v>50</v>
      </c>
      <c r="X115" s="36"/>
      <c r="Y115" s="23">
        <f>SUM(O115:P115)</f>
        <v>0</v>
      </c>
      <c r="Z115" s="23" t="str">
        <f>IF(OR(AND(Y115&gt;0,Y115&lt;=30),AND(O115&gt;0,O115&lt;=5),AND(P115&gt;0,P115&lt;=5)),"Yes","No")</f>
        <v>No</v>
      </c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s="24" customFormat="1" x14ac:dyDescent="0.25">
      <c r="A116" s="20">
        <v>43297</v>
      </c>
      <c r="B116" s="77">
        <v>43364</v>
      </c>
      <c r="C116" s="16" t="s">
        <v>1645</v>
      </c>
      <c r="D116" s="34" t="s">
        <v>434</v>
      </c>
      <c r="E116" s="34" t="s">
        <v>51</v>
      </c>
      <c r="F116" s="36"/>
      <c r="G116" s="36"/>
      <c r="H116" s="36">
        <v>21.103031350692159</v>
      </c>
      <c r="I116" s="36"/>
      <c r="J116" s="36"/>
      <c r="K116" s="36"/>
      <c r="L116" s="36"/>
      <c r="M116" s="36"/>
      <c r="N116" s="36"/>
      <c r="O116" s="36"/>
      <c r="P116" s="36"/>
      <c r="Q116" s="36">
        <v>25</v>
      </c>
      <c r="R116" s="36"/>
      <c r="S116" s="36"/>
      <c r="T116" s="36"/>
      <c r="U116" s="36"/>
      <c r="V116" s="36"/>
      <c r="W116" s="36"/>
      <c r="X116" s="36"/>
      <c r="Y116" s="93">
        <f>SUM(O116:P116)</f>
        <v>0</v>
      </c>
      <c r="Z116" s="93" t="str">
        <f>IF(OR(AND(Y116&gt;0,Y116&lt;=30),AND(O116&gt;0,O116&lt;=5),AND(P116&gt;0,P116&lt;=5)),"Yes","No")</f>
        <v>No</v>
      </c>
    </row>
    <row r="117" spans="1:37" x14ac:dyDescent="0.25">
      <c r="A117" s="20">
        <v>43070</v>
      </c>
      <c r="B117" s="77">
        <v>43364</v>
      </c>
      <c r="C117" s="16" t="s">
        <v>1730</v>
      </c>
      <c r="D117" s="34" t="s">
        <v>127</v>
      </c>
      <c r="E117" s="34" t="s">
        <v>57</v>
      </c>
      <c r="F117" s="36"/>
      <c r="G117" s="36"/>
      <c r="H117" s="36">
        <v>19.581210937453712</v>
      </c>
      <c r="I117" s="36"/>
      <c r="J117" s="36"/>
      <c r="K117" s="36"/>
      <c r="L117" s="36"/>
      <c r="M117" s="36"/>
      <c r="N117" s="36"/>
      <c r="O117" s="36"/>
      <c r="P117" s="36"/>
      <c r="Q117" s="36">
        <v>20</v>
      </c>
      <c r="R117" s="36"/>
      <c r="S117" s="36"/>
      <c r="T117" s="36"/>
      <c r="U117" s="36"/>
      <c r="V117" s="36"/>
      <c r="W117" s="36"/>
      <c r="X117" s="36"/>
      <c r="Y117" s="93">
        <f>SUM(O117:P117)</f>
        <v>0</v>
      </c>
      <c r="Z117" s="93" t="str">
        <f>IF(OR(AND(Y117&gt;0,Y117&lt;=30),AND(O117&gt;0,O117&lt;=5),AND(P117&gt;0,P117&lt;=5)),"Yes","No")</f>
        <v>No</v>
      </c>
      <c r="AC117" s="24"/>
      <c r="AD117" s="24"/>
      <c r="AE117" s="24"/>
      <c r="AF117" s="24"/>
      <c r="AG117" s="24"/>
      <c r="AH117" s="24"/>
      <c r="AI117" s="24"/>
      <c r="AJ117" s="24"/>
      <c r="AK117" s="24"/>
    </row>
    <row r="118" spans="1:37" s="24" customFormat="1" x14ac:dyDescent="0.25">
      <c r="A118" s="20">
        <v>43145</v>
      </c>
      <c r="B118" s="77">
        <v>43370</v>
      </c>
      <c r="C118" s="16" t="s">
        <v>1615</v>
      </c>
      <c r="D118" s="34" t="s">
        <v>133</v>
      </c>
      <c r="E118" s="34" t="s">
        <v>134</v>
      </c>
      <c r="F118" s="36"/>
      <c r="G118" s="36"/>
      <c r="H118" s="36">
        <v>14.287368686798246</v>
      </c>
      <c r="I118" s="36"/>
      <c r="J118" s="36"/>
      <c r="K118" s="36"/>
      <c r="L118" s="36"/>
      <c r="M118" s="36"/>
      <c r="N118" s="36"/>
      <c r="O118" s="36"/>
      <c r="P118" s="36"/>
      <c r="Q118" s="36">
        <v>20</v>
      </c>
      <c r="R118" s="36"/>
      <c r="S118" s="36"/>
      <c r="T118" s="36"/>
      <c r="U118" s="36"/>
      <c r="V118" s="36"/>
      <c r="W118" s="36"/>
      <c r="X118" s="36"/>
      <c r="Y118" s="93">
        <f>SUM(O118:P118)</f>
        <v>0</v>
      </c>
      <c r="Z118" s="93" t="str">
        <f>IF(OR(AND(Y118&gt;0,Y118&lt;=30),AND(O118&gt;0,O118&lt;=5),AND(P118&gt;0,P118&lt;=5)),"Yes","No")</f>
        <v>No</v>
      </c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x14ac:dyDescent="0.25">
      <c r="A119" s="20">
        <v>43292</v>
      </c>
      <c r="B119" s="77">
        <v>43361</v>
      </c>
      <c r="C119" s="16" t="s">
        <v>1624</v>
      </c>
      <c r="D119" s="34" t="s">
        <v>420</v>
      </c>
      <c r="E119" s="34" t="s">
        <v>421</v>
      </c>
      <c r="F119" s="36"/>
      <c r="G119" s="36"/>
      <c r="H119" s="36">
        <v>9.4339217007211964</v>
      </c>
      <c r="I119" s="36"/>
      <c r="J119" s="36"/>
      <c r="K119" s="36"/>
      <c r="L119" s="36"/>
      <c r="M119" s="36"/>
      <c r="N119" s="36"/>
      <c r="O119" s="36"/>
      <c r="P119" s="36"/>
      <c r="Q119" s="36">
        <v>12</v>
      </c>
      <c r="R119" s="36"/>
      <c r="S119" s="36"/>
      <c r="T119" s="36"/>
      <c r="U119" s="36"/>
      <c r="V119" s="36"/>
      <c r="W119" s="36"/>
      <c r="X119" s="36"/>
      <c r="Y119" s="93">
        <f>SUM(O119:P119)</f>
        <v>0</v>
      </c>
      <c r="Z119" s="93" t="str">
        <f>IF(OR(AND(Y119&gt;0,Y119&lt;=30),AND(O119&gt;0,O119&lt;=5),AND(P119&gt;0,P119&lt;=5)),"Yes","No")</f>
        <v>No</v>
      </c>
      <c r="AC119" s="24"/>
      <c r="AD119" s="24"/>
      <c r="AE119" s="24"/>
      <c r="AF119" s="24"/>
      <c r="AG119" s="24"/>
      <c r="AH119" s="24"/>
      <c r="AI119" s="24"/>
      <c r="AJ119" s="24"/>
      <c r="AK119" s="24"/>
    </row>
    <row r="120" spans="1:37" s="24" customFormat="1" x14ac:dyDescent="0.25">
      <c r="A120" s="20">
        <v>43297</v>
      </c>
      <c r="B120" s="77">
        <v>43364</v>
      </c>
      <c r="C120" s="16" t="s">
        <v>1642</v>
      </c>
      <c r="D120" s="34" t="s">
        <v>434</v>
      </c>
      <c r="E120" s="34" t="s">
        <v>51</v>
      </c>
      <c r="F120" s="36"/>
      <c r="G120" s="36"/>
      <c r="H120" s="36">
        <v>10.294330300277711</v>
      </c>
      <c r="I120" s="36"/>
      <c r="J120" s="36"/>
      <c r="K120" s="36"/>
      <c r="L120" s="36"/>
      <c r="M120" s="36"/>
      <c r="N120" s="36"/>
      <c r="O120" s="36"/>
      <c r="P120" s="36"/>
      <c r="Q120" s="36">
        <v>12</v>
      </c>
      <c r="R120" s="36"/>
      <c r="S120" s="36"/>
      <c r="T120" s="36"/>
      <c r="U120" s="36"/>
      <c r="V120" s="36"/>
      <c r="W120" s="36"/>
      <c r="X120" s="36"/>
      <c r="Y120" s="93">
        <f>SUM(O120:P120)</f>
        <v>0</v>
      </c>
      <c r="Z120" s="93" t="str">
        <f>IF(OR(AND(Y120&gt;0,Y120&lt;=30),AND(O120&gt;0,O120&lt;=5),AND(P120&gt;0,P120&lt;=5)),"Yes","No")</f>
        <v>No</v>
      </c>
    </row>
    <row r="121" spans="1:37" s="24" customFormat="1" x14ac:dyDescent="0.25">
      <c r="A121" s="20">
        <v>43297</v>
      </c>
      <c r="B121" s="77">
        <v>43364</v>
      </c>
      <c r="C121" s="16" t="s">
        <v>1730</v>
      </c>
      <c r="D121" s="34" t="s">
        <v>434</v>
      </c>
      <c r="E121" s="34" t="s">
        <v>51</v>
      </c>
      <c r="F121" s="36"/>
      <c r="G121" s="36"/>
      <c r="H121" s="36">
        <v>12.837339980946654</v>
      </c>
      <c r="I121" s="36"/>
      <c r="J121" s="36"/>
      <c r="K121" s="36"/>
      <c r="L121" s="36"/>
      <c r="M121" s="36"/>
      <c r="N121" s="36"/>
      <c r="O121" s="36"/>
      <c r="P121" s="36"/>
      <c r="Q121" s="36">
        <v>12</v>
      </c>
      <c r="R121" s="36"/>
      <c r="S121" s="36"/>
      <c r="T121" s="36"/>
      <c r="U121" s="36"/>
      <c r="V121" s="36"/>
      <c r="W121" s="36"/>
      <c r="X121" s="36"/>
      <c r="Y121" s="93">
        <f>SUM(O121:P121)</f>
        <v>0</v>
      </c>
      <c r="Z121" s="93" t="str">
        <f>IF(OR(AND(Y121&gt;0,Y121&lt;=30),AND(O121&gt;0,O121&lt;=5),AND(P121&gt;0,P121&lt;=5)),"Yes","No")</f>
        <v>No</v>
      </c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s="24" customFormat="1" x14ac:dyDescent="0.25">
      <c r="A122" s="20">
        <v>43292</v>
      </c>
      <c r="B122" s="77">
        <v>43361</v>
      </c>
      <c r="C122" s="16" t="s">
        <v>1729</v>
      </c>
      <c r="D122" s="34" t="s">
        <v>418</v>
      </c>
      <c r="E122" s="34" t="s">
        <v>419</v>
      </c>
      <c r="F122" s="36"/>
      <c r="G122" s="36"/>
      <c r="H122" s="36">
        <v>16.784155062837883</v>
      </c>
      <c r="I122" s="36"/>
      <c r="J122" s="36"/>
      <c r="K122" s="36"/>
      <c r="L122" s="36"/>
      <c r="M122" s="36"/>
      <c r="N122" s="36"/>
      <c r="O122" s="36"/>
      <c r="P122" s="36"/>
      <c r="Q122" s="36">
        <v>10</v>
      </c>
      <c r="R122" s="36"/>
      <c r="S122" s="36"/>
      <c r="T122" s="36"/>
      <c r="U122" s="36"/>
      <c r="V122" s="36"/>
      <c r="W122" s="36"/>
      <c r="X122" s="36"/>
      <c r="Y122" s="23">
        <f>SUM(O122:P122)</f>
        <v>0</v>
      </c>
      <c r="Z122" s="23" t="str">
        <f>IF(OR(AND(Y122&gt;0,Y122&lt;=30),AND(O122&gt;0,O122&lt;=5),AND(P122&gt;0,P122&lt;=5)),"Yes","No")</f>
        <v>No</v>
      </c>
    </row>
    <row r="123" spans="1:37" s="24" customFormat="1" x14ac:dyDescent="0.25">
      <c r="A123" s="20">
        <v>43313</v>
      </c>
      <c r="B123" s="77">
        <v>43360</v>
      </c>
      <c r="C123" s="16" t="s">
        <v>1648</v>
      </c>
      <c r="D123" s="34" t="s">
        <v>532</v>
      </c>
      <c r="E123" s="34" t="s">
        <v>533</v>
      </c>
      <c r="F123" s="36"/>
      <c r="G123" s="36"/>
      <c r="H123" s="36">
        <v>10.427540768736968</v>
      </c>
      <c r="I123" s="36"/>
      <c r="J123" s="36"/>
      <c r="K123" s="36"/>
      <c r="L123" s="36"/>
      <c r="M123" s="36"/>
      <c r="N123" s="36"/>
      <c r="O123" s="36"/>
      <c r="P123" s="36"/>
      <c r="Q123" s="36">
        <v>10</v>
      </c>
      <c r="R123" s="36"/>
      <c r="S123" s="36"/>
      <c r="T123" s="36"/>
      <c r="U123" s="36"/>
      <c r="V123" s="36"/>
      <c r="W123" s="36"/>
      <c r="X123" s="36"/>
      <c r="Y123" s="23">
        <f>SUM(O123:P123)</f>
        <v>0</v>
      </c>
      <c r="Z123" s="23" t="str">
        <f>IF(OR(AND(Y123&gt;0,Y123&lt;=30),AND(O123&gt;0,O123&lt;=5),AND(P123&gt;0,P123&lt;=5)),"Yes","No")</f>
        <v>No</v>
      </c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s="24" customFormat="1" x14ac:dyDescent="0.25">
      <c r="A124" s="20">
        <v>43313</v>
      </c>
      <c r="B124" s="77">
        <v>43360</v>
      </c>
      <c r="C124" s="16" t="s">
        <v>1655</v>
      </c>
      <c r="D124" s="34" t="s">
        <v>532</v>
      </c>
      <c r="E124" s="34" t="s">
        <v>533</v>
      </c>
      <c r="F124" s="36"/>
      <c r="G124" s="36"/>
      <c r="H124" s="36">
        <v>9.3847866918632707</v>
      </c>
      <c r="I124" s="36"/>
      <c r="J124" s="36"/>
      <c r="K124" s="36"/>
      <c r="L124" s="36"/>
      <c r="M124" s="36"/>
      <c r="N124" s="36"/>
      <c r="O124" s="36"/>
      <c r="P124" s="36"/>
      <c r="Q124" s="36">
        <v>9</v>
      </c>
      <c r="R124" s="36"/>
      <c r="S124" s="36"/>
      <c r="T124" s="36"/>
      <c r="U124" s="36"/>
      <c r="V124" s="36"/>
      <c r="W124" s="36"/>
      <c r="X124" s="36"/>
      <c r="Y124" s="93">
        <f>SUM(O124:P124)</f>
        <v>0</v>
      </c>
      <c r="Z124" s="93" t="str">
        <f>IF(OR(AND(Y124&gt;0,Y124&lt;=30),AND(O124&gt;0,O124&lt;=5),AND(P124&gt;0,P124&lt;=5)),"Yes","No")</f>
        <v>No</v>
      </c>
    </row>
    <row r="125" spans="1:37" x14ac:dyDescent="0.25">
      <c r="A125" s="20">
        <v>43297</v>
      </c>
      <c r="B125" s="77">
        <v>43364</v>
      </c>
      <c r="C125" s="16" t="s">
        <v>1692</v>
      </c>
      <c r="D125" s="34" t="s">
        <v>434</v>
      </c>
      <c r="E125" s="34" t="s">
        <v>51</v>
      </c>
      <c r="F125" s="36"/>
      <c r="G125" s="36"/>
      <c r="H125" s="36">
        <v>7.7524125086945004</v>
      </c>
      <c r="I125" s="36"/>
      <c r="J125" s="36"/>
      <c r="K125" s="36"/>
      <c r="L125" s="36"/>
      <c r="M125" s="36"/>
      <c r="N125" s="36"/>
      <c r="O125" s="36"/>
      <c r="P125" s="36"/>
      <c r="Q125" s="36">
        <v>6</v>
      </c>
      <c r="R125" s="36"/>
      <c r="S125" s="36"/>
      <c r="T125" s="36"/>
      <c r="U125" s="36"/>
      <c r="V125" s="36"/>
      <c r="W125" s="36"/>
      <c r="X125" s="36"/>
      <c r="Y125" s="23">
        <f>SUM(O125:P125)</f>
        <v>0</v>
      </c>
      <c r="Z125" s="23" t="str">
        <f>IF(OR(AND(Y125&gt;0,Y125&lt;=30),AND(O125&gt;0,O125&lt;=5),AND(P125&gt;0,P125&lt;=5)),"Yes","No")</f>
        <v>No</v>
      </c>
      <c r="AC125" s="24"/>
      <c r="AD125" s="24"/>
      <c r="AE125" s="24"/>
      <c r="AF125" s="24"/>
      <c r="AG125" s="24"/>
      <c r="AH125" s="24"/>
      <c r="AI125" s="24"/>
      <c r="AJ125" s="24"/>
      <c r="AK125" s="24"/>
    </row>
    <row r="126" spans="1:37" x14ac:dyDescent="0.25">
      <c r="A126" s="20">
        <v>43336</v>
      </c>
      <c r="B126" s="77">
        <v>43364</v>
      </c>
      <c r="C126" s="16" t="s">
        <v>1731</v>
      </c>
      <c r="D126" s="34" t="s">
        <v>1125</v>
      </c>
      <c r="E126" s="34" t="s">
        <v>1126</v>
      </c>
      <c r="F126" s="36"/>
      <c r="G126" s="36"/>
      <c r="H126" s="36">
        <v>9.6735913550392851</v>
      </c>
      <c r="I126" s="36"/>
      <c r="J126" s="36"/>
      <c r="K126" s="36"/>
      <c r="L126" s="36"/>
      <c r="M126" s="36"/>
      <c r="N126" s="36"/>
      <c r="O126" s="36"/>
      <c r="P126" s="36"/>
      <c r="Q126" s="36">
        <v>6</v>
      </c>
      <c r="R126" s="36"/>
      <c r="S126" s="36"/>
      <c r="T126" s="36"/>
      <c r="U126" s="36"/>
      <c r="V126" s="36"/>
      <c r="W126" s="36"/>
      <c r="X126" s="36"/>
      <c r="Y126" s="79">
        <f>SUM(O126:P126)</f>
        <v>0</v>
      </c>
      <c r="Z126" s="79" t="str">
        <f>IF(OR(AND(Y126&gt;0,Y126&lt;=30),AND(O126&gt;0,O126&lt;=5),AND(P126&gt;0,P126&lt;=5)),"Yes","No")</f>
        <v>No</v>
      </c>
      <c r="AC126" s="24"/>
      <c r="AD126" s="24"/>
      <c r="AE126" s="24"/>
      <c r="AF126" s="24"/>
      <c r="AG126" s="24"/>
      <c r="AH126" s="24"/>
      <c r="AI126" s="24"/>
      <c r="AJ126" s="24"/>
      <c r="AK126" s="24"/>
    </row>
    <row r="127" spans="1:37" x14ac:dyDescent="0.25">
      <c r="A127" s="20">
        <v>43297</v>
      </c>
      <c r="B127" s="77">
        <v>43364</v>
      </c>
      <c r="C127" s="16" t="s">
        <v>1646</v>
      </c>
      <c r="D127" s="34" t="s">
        <v>434</v>
      </c>
      <c r="E127" s="34" t="s">
        <v>51</v>
      </c>
      <c r="F127" s="36"/>
      <c r="G127" s="36"/>
      <c r="H127" s="36">
        <v>3.6332609327719645</v>
      </c>
      <c r="I127" s="36"/>
      <c r="J127" s="36"/>
      <c r="K127" s="36"/>
      <c r="L127" s="36"/>
      <c r="M127" s="36"/>
      <c r="N127" s="36"/>
      <c r="O127" s="36"/>
      <c r="P127" s="36"/>
      <c r="Q127" s="36">
        <v>5</v>
      </c>
      <c r="R127" s="36"/>
      <c r="S127" s="36"/>
      <c r="T127" s="36"/>
      <c r="U127" s="36"/>
      <c r="V127" s="36"/>
      <c r="W127" s="36"/>
      <c r="X127" s="36"/>
      <c r="Y127" s="93">
        <f>SUM(O127:P127)</f>
        <v>0</v>
      </c>
      <c r="Z127" s="93" t="str">
        <f>IF(OR(AND(Y127&gt;0,Y127&lt;=30),AND(O127&gt;0,O127&lt;=5),AND(P127&gt;0,P127&lt;=5)),"Yes","No")</f>
        <v>No</v>
      </c>
      <c r="AC127" s="24"/>
      <c r="AD127" s="24"/>
      <c r="AE127" s="24"/>
      <c r="AF127" s="24"/>
      <c r="AG127" s="24"/>
      <c r="AH127" s="24"/>
      <c r="AI127" s="24"/>
      <c r="AJ127" s="24"/>
      <c r="AK127" s="24"/>
    </row>
    <row r="128" spans="1:37" s="24" customFormat="1" x14ac:dyDescent="0.25">
      <c r="A128" s="20">
        <v>43350</v>
      </c>
      <c r="B128" s="77">
        <v>43361</v>
      </c>
      <c r="C128" s="16" t="s">
        <v>1672</v>
      </c>
      <c r="D128" s="34" t="s">
        <v>1296</v>
      </c>
      <c r="E128" s="34" t="s">
        <v>1297</v>
      </c>
      <c r="F128" s="36"/>
      <c r="G128" s="36"/>
      <c r="H128" s="36">
        <v>5.949703628151596</v>
      </c>
      <c r="I128" s="36"/>
      <c r="J128" s="36"/>
      <c r="K128" s="36"/>
      <c r="L128" s="36"/>
      <c r="M128" s="36"/>
      <c r="N128" s="36"/>
      <c r="O128" s="36"/>
      <c r="P128" s="36"/>
      <c r="Q128" s="36">
        <v>4</v>
      </c>
      <c r="R128" s="36"/>
      <c r="S128" s="36"/>
      <c r="T128" s="36"/>
      <c r="U128" s="36"/>
      <c r="V128" s="36"/>
      <c r="W128" s="36"/>
      <c r="X128" s="36"/>
      <c r="Y128" s="93">
        <f>SUM(O128:P128)</f>
        <v>0</v>
      </c>
      <c r="Z128" s="93" t="str">
        <f>IF(OR(AND(Y128&gt;0,Y128&lt;=30),AND(O128&gt;0,O128&lt;=5),AND(P128&gt;0,P128&lt;=5)),"Yes","No")</f>
        <v>No</v>
      </c>
    </row>
    <row r="129" spans="1:37" s="24" customFormat="1" x14ac:dyDescent="0.25">
      <c r="A129" s="20">
        <v>43336</v>
      </c>
      <c r="B129" s="77">
        <v>43364</v>
      </c>
      <c r="C129" s="16" t="s">
        <v>1730</v>
      </c>
      <c r="D129" s="34" t="s">
        <v>1117</v>
      </c>
      <c r="E129" s="34" t="s">
        <v>84</v>
      </c>
      <c r="F129" s="36"/>
      <c r="G129" s="36"/>
      <c r="H129" s="36">
        <v>4.8367956775196426</v>
      </c>
      <c r="I129" s="36"/>
      <c r="J129" s="36"/>
      <c r="K129" s="36"/>
      <c r="L129" s="36"/>
      <c r="M129" s="36"/>
      <c r="N129" s="36"/>
      <c r="O129" s="36"/>
      <c r="P129" s="36"/>
      <c r="Q129" s="36">
        <v>3</v>
      </c>
      <c r="R129" s="36"/>
      <c r="S129" s="36"/>
      <c r="T129" s="36"/>
      <c r="U129" s="36"/>
      <c r="V129" s="36"/>
      <c r="W129" s="36"/>
      <c r="X129" s="36"/>
      <c r="Y129" s="79">
        <f>SUM(O129:P129)</f>
        <v>0</v>
      </c>
      <c r="Z129" s="79" t="str">
        <f>IF(OR(AND(Y129&gt;0,Y129&lt;=30),AND(O129&gt;0,O129&lt;=5),AND(P129&gt;0,P129&lt;=5)),"Yes","No")</f>
        <v>No</v>
      </c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s="24" customFormat="1" x14ac:dyDescent="0.25">
      <c r="A130" s="20">
        <v>43334</v>
      </c>
      <c r="B130" s="77">
        <v>43364</v>
      </c>
      <c r="C130" s="16" t="s">
        <v>1741</v>
      </c>
      <c r="D130" s="34" t="s">
        <v>1096</v>
      </c>
      <c r="E130" s="34" t="s">
        <v>1097</v>
      </c>
      <c r="F130" s="36"/>
      <c r="G130" s="36"/>
      <c r="H130" s="36">
        <v>3.2245304516797617</v>
      </c>
      <c r="I130" s="36"/>
      <c r="J130" s="36"/>
      <c r="K130" s="36"/>
      <c r="L130" s="36"/>
      <c r="M130" s="36"/>
      <c r="N130" s="36"/>
      <c r="O130" s="36"/>
      <c r="P130" s="36"/>
      <c r="Q130" s="36">
        <v>2</v>
      </c>
      <c r="R130" s="36"/>
      <c r="S130" s="36"/>
      <c r="T130" s="36"/>
      <c r="U130" s="36"/>
      <c r="V130" s="36"/>
      <c r="W130" s="36"/>
      <c r="X130" s="36"/>
      <c r="Y130" s="79">
        <f>SUM(O130:P130)</f>
        <v>0</v>
      </c>
      <c r="Z130" s="79" t="str">
        <f>IF(OR(AND(Y130&gt;0,Y130&lt;=30),AND(O130&gt;0,O130&lt;=5),AND(P130&gt;0,P130&lt;=5)),"Yes","No")</f>
        <v>No</v>
      </c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x14ac:dyDescent="0.25">
      <c r="A131" s="20">
        <v>43336</v>
      </c>
      <c r="B131" s="77">
        <v>43364</v>
      </c>
      <c r="C131" s="16" t="s">
        <v>1755</v>
      </c>
      <c r="D131" s="34" t="s">
        <v>1124</v>
      </c>
      <c r="E131" s="34" t="s">
        <v>93</v>
      </c>
      <c r="F131" s="36"/>
      <c r="G131" s="36"/>
      <c r="H131" s="36">
        <v>2.9735779434757776</v>
      </c>
      <c r="I131" s="36"/>
      <c r="J131" s="36"/>
      <c r="K131" s="36"/>
      <c r="L131" s="36"/>
      <c r="M131" s="36"/>
      <c r="N131" s="36"/>
      <c r="O131" s="36"/>
      <c r="P131" s="36"/>
      <c r="Q131" s="36">
        <v>2</v>
      </c>
      <c r="R131" s="36"/>
      <c r="S131" s="36"/>
      <c r="T131" s="36"/>
      <c r="U131" s="36"/>
      <c r="V131" s="36"/>
      <c r="W131" s="36"/>
      <c r="X131" s="36"/>
      <c r="Y131" s="79">
        <f>SUM(O131:P131)</f>
        <v>0</v>
      </c>
      <c r="Z131" s="79" t="str">
        <f>IF(OR(AND(Y131&gt;0,Y131&lt;=30),AND(O131&gt;0,O131&lt;=5),AND(P131&gt;0,P131&lt;=5)),"Yes","No")</f>
        <v>No</v>
      </c>
    </row>
    <row r="132" spans="1:37" x14ac:dyDescent="0.25">
      <c r="A132" s="20">
        <v>43343</v>
      </c>
      <c r="B132" s="77">
        <v>43360</v>
      </c>
      <c r="C132" s="16" t="s">
        <v>1702</v>
      </c>
      <c r="D132" s="34" t="s">
        <v>1218</v>
      </c>
      <c r="E132" s="34" t="s">
        <v>340</v>
      </c>
      <c r="F132" s="36"/>
      <c r="G132" s="36"/>
      <c r="H132" s="36">
        <v>3.0969614101634511</v>
      </c>
      <c r="I132" s="36"/>
      <c r="J132" s="36"/>
      <c r="K132" s="36"/>
      <c r="L132" s="36"/>
      <c r="M132" s="36"/>
      <c r="N132" s="36"/>
      <c r="O132" s="36"/>
      <c r="P132" s="36"/>
      <c r="Q132" s="36">
        <v>2</v>
      </c>
      <c r="R132" s="36"/>
      <c r="S132" s="36"/>
      <c r="T132" s="36"/>
      <c r="U132" s="36"/>
      <c r="V132" s="36"/>
      <c r="W132" s="36"/>
      <c r="X132" s="36"/>
      <c r="Y132" s="93">
        <f>SUM(O132:P132)</f>
        <v>0</v>
      </c>
      <c r="Z132" s="93" t="str">
        <f>IF(OR(AND(Y132&gt;0,Y132&lt;=30),AND(O132&gt;0,O132&lt;=5),AND(P132&gt;0,P132&lt;=5)),"Yes","No")</f>
        <v>No</v>
      </c>
      <c r="AC132" s="24"/>
      <c r="AD132" s="24"/>
      <c r="AE132" s="24"/>
      <c r="AF132" s="24"/>
      <c r="AG132" s="24"/>
      <c r="AH132" s="24"/>
      <c r="AI132" s="24"/>
      <c r="AJ132" s="24"/>
      <c r="AK132" s="24"/>
    </row>
    <row r="133" spans="1:37" s="24" customFormat="1" x14ac:dyDescent="0.25">
      <c r="A133" s="20">
        <v>43343</v>
      </c>
      <c r="B133" s="77">
        <v>43364</v>
      </c>
      <c r="C133" s="16" t="s">
        <v>1694</v>
      </c>
      <c r="D133" s="34" t="s">
        <v>1221</v>
      </c>
      <c r="E133" s="34" t="s">
        <v>499</v>
      </c>
      <c r="F133" s="36"/>
      <c r="G133" s="36"/>
      <c r="H133" s="36">
        <v>3.2292619710512653</v>
      </c>
      <c r="I133" s="36"/>
      <c r="J133" s="36"/>
      <c r="K133" s="36"/>
      <c r="L133" s="36"/>
      <c r="M133" s="36"/>
      <c r="N133" s="36"/>
      <c r="O133" s="36"/>
      <c r="P133" s="36"/>
      <c r="Q133" s="36">
        <v>2</v>
      </c>
      <c r="R133" s="36"/>
      <c r="S133" s="36"/>
      <c r="T133" s="36"/>
      <c r="U133" s="36"/>
      <c r="V133" s="36"/>
      <c r="W133" s="36"/>
      <c r="X133" s="36"/>
      <c r="Y133" s="93">
        <f>SUM(O133:P133)</f>
        <v>0</v>
      </c>
      <c r="Z133" s="93" t="str">
        <f>IF(OR(AND(Y133&gt;0,Y133&lt;=30),AND(O133&gt;0,O133&lt;=5),AND(P133&gt;0,P133&lt;=5)),"Yes","No")</f>
        <v>No</v>
      </c>
    </row>
    <row r="134" spans="1:37" s="24" customFormat="1" x14ac:dyDescent="0.25">
      <c r="A134" s="20">
        <v>43343</v>
      </c>
      <c r="B134" s="77">
        <v>43364</v>
      </c>
      <c r="C134" s="16" t="s">
        <v>1741</v>
      </c>
      <c r="D134" s="34" t="s">
        <v>1219</v>
      </c>
      <c r="E134" s="34" t="s">
        <v>1220</v>
      </c>
      <c r="F134" s="36"/>
      <c r="G134" s="36"/>
      <c r="H134" s="36">
        <v>3.2245304516797617</v>
      </c>
      <c r="I134" s="36"/>
      <c r="J134" s="36"/>
      <c r="K134" s="36"/>
      <c r="L134" s="36"/>
      <c r="M134" s="36"/>
      <c r="N134" s="36"/>
      <c r="O134" s="36"/>
      <c r="P134" s="36"/>
      <c r="Q134" s="36">
        <v>2</v>
      </c>
      <c r="R134" s="36"/>
      <c r="S134" s="36"/>
      <c r="T134" s="36"/>
      <c r="U134" s="36"/>
      <c r="V134" s="36"/>
      <c r="W134" s="36"/>
      <c r="X134" s="36"/>
      <c r="Y134" s="79">
        <f>SUM(O134:P134)</f>
        <v>0</v>
      </c>
      <c r="Z134" s="79" t="str">
        <f>IF(OR(AND(Y134&gt;0,Y134&lt;=30),AND(O134&gt;0,O134&lt;=5),AND(P134&gt;0,P134&lt;=5)),"Yes","No")</f>
        <v>No</v>
      </c>
    </row>
    <row r="135" spans="1:37" x14ac:dyDescent="0.25">
      <c r="A135" s="20">
        <v>43325</v>
      </c>
      <c r="B135" s="77">
        <v>43360</v>
      </c>
      <c r="C135" s="16" t="s">
        <v>1603</v>
      </c>
      <c r="D135" s="34" t="s">
        <v>763</v>
      </c>
      <c r="E135" s="34" t="s">
        <v>764</v>
      </c>
      <c r="F135" s="36"/>
      <c r="G135" s="36"/>
      <c r="H135" s="36">
        <v>0.91791475807171496</v>
      </c>
      <c r="I135" s="36"/>
      <c r="J135" s="36"/>
      <c r="K135" s="36"/>
      <c r="L135" s="36"/>
      <c r="M135" s="36"/>
      <c r="N135" s="36"/>
      <c r="O135" s="36"/>
      <c r="P135" s="36"/>
      <c r="Q135" s="36">
        <v>1</v>
      </c>
      <c r="R135" s="36"/>
      <c r="S135" s="36"/>
      <c r="T135" s="36"/>
      <c r="U135" s="36"/>
      <c r="V135" s="36"/>
      <c r="W135" s="36"/>
      <c r="X135" s="36"/>
      <c r="Y135" s="23">
        <f>SUM(O135:P135)</f>
        <v>0</v>
      </c>
      <c r="Z135" s="23" t="str">
        <f>IF(OR(AND(Y135&gt;0,Y135&lt;=30),AND(O135&gt;0,O135&lt;=5),AND(P135&gt;0,P135&lt;=5)),"Yes","No")</f>
        <v>No</v>
      </c>
    </row>
    <row r="136" spans="1:37" s="24" customFormat="1" x14ac:dyDescent="0.25">
      <c r="A136" s="20">
        <v>43325</v>
      </c>
      <c r="B136" s="77">
        <v>43360</v>
      </c>
      <c r="C136" s="16" t="s">
        <v>1757</v>
      </c>
      <c r="D136" s="34" t="s">
        <v>761</v>
      </c>
      <c r="E136" s="34" t="s">
        <v>762</v>
      </c>
      <c r="F136" s="36"/>
      <c r="G136" s="36"/>
      <c r="H136" s="36">
        <v>1.4867889717378888</v>
      </c>
      <c r="I136" s="36"/>
      <c r="J136" s="36"/>
      <c r="K136" s="36"/>
      <c r="L136" s="36"/>
      <c r="M136" s="36"/>
      <c r="N136" s="36"/>
      <c r="O136" s="36"/>
      <c r="P136" s="36"/>
      <c r="Q136" s="36">
        <v>1</v>
      </c>
      <c r="R136" s="36"/>
      <c r="S136" s="36"/>
      <c r="T136" s="36"/>
      <c r="U136" s="36"/>
      <c r="V136" s="36"/>
      <c r="W136" s="36"/>
      <c r="X136" s="36"/>
      <c r="Y136" s="79">
        <f>SUM(O136:P136)</f>
        <v>0</v>
      </c>
      <c r="Z136" s="79" t="str">
        <f>IF(OR(AND(Y136&gt;0,Y136&lt;=30),AND(O136&gt;0,O136&lt;=5),AND(P136&gt;0,P136&lt;=5)),"Yes","No")</f>
        <v>No</v>
      </c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s="24" customFormat="1" x14ac:dyDescent="0.25">
      <c r="A137" s="20">
        <v>43335</v>
      </c>
      <c r="B137" s="77">
        <v>43364</v>
      </c>
      <c r="C137" s="16" t="s">
        <v>1702</v>
      </c>
      <c r="D137" s="34" t="s">
        <v>1098</v>
      </c>
      <c r="E137" s="34" t="s">
        <v>1099</v>
      </c>
      <c r="F137" s="36"/>
      <c r="G137" s="36"/>
      <c r="H137" s="36">
        <v>1.5484807050817255</v>
      </c>
      <c r="I137" s="36"/>
      <c r="J137" s="36"/>
      <c r="K137" s="36"/>
      <c r="L137" s="36"/>
      <c r="M137" s="36"/>
      <c r="N137" s="36"/>
      <c r="O137" s="36"/>
      <c r="P137" s="36"/>
      <c r="Q137" s="36">
        <v>1</v>
      </c>
      <c r="R137" s="36"/>
      <c r="S137" s="36"/>
      <c r="T137" s="36"/>
      <c r="U137" s="36"/>
      <c r="V137" s="36"/>
      <c r="W137" s="36"/>
      <c r="X137" s="36"/>
      <c r="Y137" s="93">
        <f>SUM(O137:P137)</f>
        <v>0</v>
      </c>
      <c r="Z137" s="93" t="str">
        <f>IF(OR(AND(Y137&gt;0,Y137&lt;=30),AND(O137&gt;0,O137&lt;=5),AND(P137&gt;0,P137&lt;=5)),"Yes","No")</f>
        <v>No</v>
      </c>
    </row>
    <row r="138" spans="1:37" s="24" customFormat="1" x14ac:dyDescent="0.25">
      <c r="A138" s="20">
        <v>43349</v>
      </c>
      <c r="B138" s="77">
        <v>43364</v>
      </c>
      <c r="C138" s="16" t="s">
        <v>1631</v>
      </c>
      <c r="D138" s="34" t="s">
        <v>1253</v>
      </c>
      <c r="E138" s="34" t="s">
        <v>1254</v>
      </c>
      <c r="F138" s="36"/>
      <c r="G138" s="36"/>
      <c r="H138" s="36">
        <v>1.0396603911307907</v>
      </c>
      <c r="I138" s="36"/>
      <c r="J138" s="36"/>
      <c r="K138" s="36"/>
      <c r="L138" s="36"/>
      <c r="M138" s="36"/>
      <c r="N138" s="36"/>
      <c r="O138" s="36"/>
      <c r="P138" s="36"/>
      <c r="Q138" s="36">
        <v>1</v>
      </c>
      <c r="R138" s="36"/>
      <c r="S138" s="36"/>
      <c r="T138" s="36"/>
      <c r="U138" s="36"/>
      <c r="V138" s="36"/>
      <c r="W138" s="36"/>
      <c r="X138" s="36"/>
      <c r="Y138" s="23">
        <f>SUM(O138:P138)</f>
        <v>0</v>
      </c>
      <c r="Z138" s="23" t="str">
        <f>IF(OR(AND(Y138&gt;0,Y138&lt;=30),AND(O138&gt;0,O138&lt;=5),AND(P138&gt;0,P138&lt;=5)),"Yes","No")</f>
        <v>No</v>
      </c>
    </row>
    <row r="139" spans="1:37" s="24" customFormat="1" x14ac:dyDescent="0.25">
      <c r="A139" s="20">
        <v>43350</v>
      </c>
      <c r="B139" s="77">
        <v>43364</v>
      </c>
      <c r="C139" s="16" t="s">
        <v>1757</v>
      </c>
      <c r="D139" s="34" t="s">
        <v>1298</v>
      </c>
      <c r="E139" s="34" t="s">
        <v>1299</v>
      </c>
      <c r="F139" s="36"/>
      <c r="G139" s="36"/>
      <c r="H139" s="36">
        <v>1.4867889717378888</v>
      </c>
      <c r="I139" s="36"/>
      <c r="J139" s="36"/>
      <c r="K139" s="36"/>
      <c r="L139" s="36"/>
      <c r="M139" s="36"/>
      <c r="N139" s="36"/>
      <c r="O139" s="36"/>
      <c r="P139" s="36"/>
      <c r="Q139" s="36">
        <v>1</v>
      </c>
      <c r="R139" s="36"/>
      <c r="S139" s="36"/>
      <c r="T139" s="36"/>
      <c r="U139" s="36"/>
      <c r="V139" s="36"/>
      <c r="W139" s="36"/>
      <c r="X139" s="36"/>
      <c r="Y139" s="23">
        <f>SUM(O139:P139)</f>
        <v>0</v>
      </c>
      <c r="Z139" s="23" t="str">
        <f>IF(OR(AND(Y139&gt;0,Y139&lt;=30),AND(O139&gt;0,O139&lt;=5),AND(P139&gt;0,P139&lt;=5)),"Yes","No")</f>
        <v>No</v>
      </c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x14ac:dyDescent="0.25">
      <c r="A140" s="20">
        <v>43235</v>
      </c>
      <c r="B140" s="77">
        <v>43455</v>
      </c>
      <c r="C140" s="16" t="s">
        <v>1674</v>
      </c>
      <c r="D140" s="34" t="s">
        <v>173</v>
      </c>
      <c r="E140" s="34" t="s">
        <v>71</v>
      </c>
      <c r="F140" s="36"/>
      <c r="G140" s="36"/>
      <c r="H140" s="36"/>
      <c r="I140" s="36">
        <v>690.14214525024192</v>
      </c>
      <c r="J140" s="36"/>
      <c r="K140" s="36">
        <v>690.14214525024192</v>
      </c>
      <c r="L140" s="36"/>
      <c r="M140" s="36">
        <v>690.14214525024192</v>
      </c>
      <c r="N140" s="36">
        <v>690.14214525024192</v>
      </c>
      <c r="O140" s="36"/>
      <c r="P140" s="36"/>
      <c r="Q140" s="36"/>
      <c r="R140" s="36">
        <v>750</v>
      </c>
      <c r="S140" s="36"/>
      <c r="T140" s="36">
        <v>750</v>
      </c>
      <c r="U140" s="36"/>
      <c r="V140" s="36">
        <v>750</v>
      </c>
      <c r="W140" s="36">
        <v>750</v>
      </c>
      <c r="X140" s="36"/>
      <c r="Y140" s="23">
        <f>SUM(O140:P140)</f>
        <v>0</v>
      </c>
      <c r="Z140" s="23" t="str">
        <f>IF(OR(AND(Y140&gt;0,Y140&lt;=30),AND(O140&gt;0,O140&lt;=5),AND(P140&gt;0,P140&lt;=5)),"Yes","No")</f>
        <v>No</v>
      </c>
      <c r="AC140" s="24"/>
      <c r="AD140" s="24"/>
      <c r="AE140" s="24"/>
      <c r="AF140" s="24"/>
      <c r="AG140" s="24"/>
      <c r="AH140" s="24"/>
      <c r="AI140" s="24"/>
      <c r="AJ140" s="24"/>
      <c r="AK140" s="24"/>
    </row>
    <row r="141" spans="1:37" x14ac:dyDescent="0.25">
      <c r="A141" s="20">
        <v>43264</v>
      </c>
      <c r="B141" s="77">
        <v>43375</v>
      </c>
      <c r="C141" s="16" t="s">
        <v>1672</v>
      </c>
      <c r="D141" s="34" t="s">
        <v>283</v>
      </c>
      <c r="E141" s="34" t="s">
        <v>284</v>
      </c>
      <c r="F141" s="36"/>
      <c r="G141" s="36"/>
      <c r="H141" s="36"/>
      <c r="I141" s="36">
        <v>282.79927320448951</v>
      </c>
      <c r="J141" s="36"/>
      <c r="K141" s="36"/>
      <c r="L141" s="36"/>
      <c r="M141" s="36"/>
      <c r="N141" s="36"/>
      <c r="O141" s="36"/>
      <c r="P141" s="36"/>
      <c r="Q141" s="36"/>
      <c r="R141" s="36">
        <v>300</v>
      </c>
      <c r="S141" s="36"/>
      <c r="T141" s="36"/>
      <c r="U141" s="36"/>
      <c r="V141" s="36"/>
      <c r="W141" s="36"/>
      <c r="X141" s="36"/>
      <c r="Y141" s="23">
        <f>SUM(O141:P141)</f>
        <v>0</v>
      </c>
      <c r="Z141" s="23" t="str">
        <f>IF(OR(AND(Y141&gt;0,Y141&lt;=30),AND(O141&gt;0,O141&lt;=5),AND(P141&gt;0,P141&lt;=5)),"Yes","No")</f>
        <v>No</v>
      </c>
      <c r="AC141" s="24"/>
      <c r="AD141" s="24"/>
      <c r="AE141" s="24"/>
      <c r="AF141" s="24"/>
      <c r="AG141" s="24"/>
      <c r="AH141" s="24"/>
      <c r="AI141" s="24"/>
      <c r="AJ141" s="24"/>
      <c r="AK141" s="24"/>
    </row>
    <row r="142" spans="1:37" x14ac:dyDescent="0.25">
      <c r="A142" s="20">
        <v>43262</v>
      </c>
      <c r="B142" s="77">
        <v>43376</v>
      </c>
      <c r="C142" s="16" t="s">
        <v>1672</v>
      </c>
      <c r="D142" s="34" t="s">
        <v>285</v>
      </c>
      <c r="E142" s="34" t="s">
        <v>100</v>
      </c>
      <c r="F142" s="36"/>
      <c r="G142" s="36"/>
      <c r="H142" s="36"/>
      <c r="I142" s="36">
        <v>226.23941856359158</v>
      </c>
      <c r="J142" s="36"/>
      <c r="K142" s="36"/>
      <c r="L142" s="36"/>
      <c r="M142" s="36"/>
      <c r="N142" s="36"/>
      <c r="O142" s="36"/>
      <c r="P142" s="36"/>
      <c r="Q142" s="36"/>
      <c r="R142" s="36">
        <v>240</v>
      </c>
      <c r="S142" s="36"/>
      <c r="T142" s="36"/>
      <c r="U142" s="36"/>
      <c r="V142" s="36"/>
      <c r="W142" s="36"/>
      <c r="X142" s="36"/>
      <c r="Y142" s="23">
        <f>SUM(O142:P142)</f>
        <v>0</v>
      </c>
      <c r="Z142" s="23" t="str">
        <f>IF(OR(AND(Y142&gt;0,Y142&lt;=30),AND(O142&gt;0,O142&lt;=5),AND(P142&gt;0,P142&lt;=5)),"Yes","No")</f>
        <v>No</v>
      </c>
      <c r="AC142" s="24"/>
      <c r="AD142" s="24"/>
      <c r="AE142" s="24"/>
      <c r="AF142" s="24"/>
      <c r="AG142" s="24"/>
      <c r="AH142" s="24"/>
      <c r="AI142" s="24"/>
      <c r="AJ142" s="24"/>
      <c r="AK142" s="24"/>
    </row>
    <row r="143" spans="1:37" s="24" customFormat="1" x14ac:dyDescent="0.25">
      <c r="A143" s="20">
        <v>43203</v>
      </c>
      <c r="B143" s="77">
        <v>43300</v>
      </c>
      <c r="C143" s="16" t="s">
        <v>1719</v>
      </c>
      <c r="D143" s="34" t="s">
        <v>102</v>
      </c>
      <c r="E143" s="34" t="s">
        <v>72</v>
      </c>
      <c r="F143" s="36"/>
      <c r="G143" s="36"/>
      <c r="H143" s="36"/>
      <c r="I143" s="36">
        <v>183.48104196634139</v>
      </c>
      <c r="J143" s="36"/>
      <c r="K143" s="36"/>
      <c r="L143" s="36"/>
      <c r="M143" s="36"/>
      <c r="N143" s="36"/>
      <c r="O143" s="36"/>
      <c r="P143" s="36"/>
      <c r="Q143" s="36"/>
      <c r="R143" s="36">
        <v>160</v>
      </c>
      <c r="S143" s="36"/>
      <c r="T143" s="36"/>
      <c r="U143" s="36"/>
      <c r="V143" s="36"/>
      <c r="W143" s="36"/>
      <c r="X143" s="36"/>
      <c r="Y143" s="93">
        <f>SUM(O143:P143)</f>
        <v>0</v>
      </c>
      <c r="Z143" s="93" t="str">
        <f>IF(OR(AND(Y143&gt;0,Y143&lt;=30),AND(O143&gt;0,O143&lt;=5),AND(P143&gt;0,P143&lt;=5)),"Yes","No")</f>
        <v>No</v>
      </c>
    </row>
    <row r="144" spans="1:37" s="24" customFormat="1" x14ac:dyDescent="0.25">
      <c r="A144" s="20">
        <v>43264</v>
      </c>
      <c r="B144" s="77">
        <v>43453</v>
      </c>
      <c r="C144" s="16" t="s">
        <v>1665</v>
      </c>
      <c r="D144" s="34" t="s">
        <v>299</v>
      </c>
      <c r="E144" s="34" t="s">
        <v>60</v>
      </c>
      <c r="F144" s="36"/>
      <c r="G144" s="36"/>
      <c r="H144" s="36"/>
      <c r="I144" s="36">
        <v>124.21375734661477</v>
      </c>
      <c r="J144" s="36"/>
      <c r="K144" s="36"/>
      <c r="L144" s="36"/>
      <c r="M144" s="36">
        <v>99.371005877291822</v>
      </c>
      <c r="N144" s="36">
        <v>99.371005877291822</v>
      </c>
      <c r="O144" s="36"/>
      <c r="P144" s="36"/>
      <c r="Q144" s="36"/>
      <c r="R144" s="36">
        <v>125</v>
      </c>
      <c r="S144" s="36"/>
      <c r="T144" s="36"/>
      <c r="U144" s="36"/>
      <c r="V144" s="36">
        <v>100</v>
      </c>
      <c r="W144" s="36">
        <v>100</v>
      </c>
      <c r="X144" s="36"/>
      <c r="Y144" s="79">
        <f>SUM(O144:P144)</f>
        <v>0</v>
      </c>
      <c r="Z144" s="79" t="str">
        <f>IF(OR(AND(Y144&gt;0,Y144&lt;=30),AND(O144&gt;0,O144&lt;=5),AND(P144&gt;0,P144&lt;=5)),"Yes","No")</f>
        <v>No</v>
      </c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s="24" customFormat="1" x14ac:dyDescent="0.25">
      <c r="A145" s="20">
        <v>43270</v>
      </c>
      <c r="B145" s="77">
        <v>43392</v>
      </c>
      <c r="C145" s="16" t="s">
        <v>1672</v>
      </c>
      <c r="D145" s="34" t="s">
        <v>316</v>
      </c>
      <c r="E145" s="34" t="s">
        <v>162</v>
      </c>
      <c r="F145" s="36"/>
      <c r="G145" s="36"/>
      <c r="H145" s="36"/>
      <c r="I145" s="36">
        <v>94.266424401496494</v>
      </c>
      <c r="J145" s="36">
        <v>141.39963660224475</v>
      </c>
      <c r="K145" s="36"/>
      <c r="L145" s="36"/>
      <c r="M145" s="36">
        <v>141.39963660224475</v>
      </c>
      <c r="N145" s="36"/>
      <c r="O145" s="36"/>
      <c r="P145" s="36"/>
      <c r="Q145" s="36"/>
      <c r="R145" s="36">
        <v>100</v>
      </c>
      <c r="S145" s="36">
        <v>150</v>
      </c>
      <c r="T145" s="36"/>
      <c r="U145" s="36"/>
      <c r="V145" s="36">
        <v>150</v>
      </c>
      <c r="W145" s="36"/>
      <c r="X145" s="36"/>
      <c r="Y145" s="93">
        <f>SUM(O145:P145)</f>
        <v>0</v>
      </c>
      <c r="Z145" s="93" t="str">
        <f>IF(OR(AND(Y145&gt;0,Y145&lt;=30),AND(O145&gt;0,O145&lt;=5),AND(P145&gt;0,P145&lt;=5)),"Yes","No")</f>
        <v>No</v>
      </c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s="24" customFormat="1" x14ac:dyDescent="0.25">
      <c r="A146" s="20">
        <v>43144</v>
      </c>
      <c r="B146" s="77">
        <v>43377</v>
      </c>
      <c r="C146" s="16" t="s">
        <v>1715</v>
      </c>
      <c r="D146" s="34" t="s">
        <v>138</v>
      </c>
      <c r="E146" s="34" t="s">
        <v>139</v>
      </c>
      <c r="F146" s="36"/>
      <c r="G146" s="36"/>
      <c r="H146" s="36"/>
      <c r="I146" s="36">
        <v>95.876960802950649</v>
      </c>
      <c r="J146" s="36"/>
      <c r="K146" s="36"/>
      <c r="L146" s="36"/>
      <c r="M146" s="36"/>
      <c r="N146" s="36"/>
      <c r="O146" s="36"/>
      <c r="P146" s="36"/>
      <c r="Q146" s="36"/>
      <c r="R146" s="36">
        <v>100</v>
      </c>
      <c r="S146" s="36"/>
      <c r="T146" s="36"/>
      <c r="U146" s="36"/>
      <c r="V146" s="36"/>
      <c r="W146" s="36"/>
      <c r="X146" s="36"/>
      <c r="Y146" s="93">
        <f>SUM(O146:P146)</f>
        <v>0</v>
      </c>
      <c r="Z146" s="93" t="str">
        <f>IF(OR(AND(Y146&gt;0,Y146&lt;=30),AND(O146&gt;0,O146&lt;=5),AND(P146&gt;0,P146&lt;=5)),"Yes","No")</f>
        <v>No</v>
      </c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s="24" customFormat="1" x14ac:dyDescent="0.25">
      <c r="A147" s="20">
        <v>43263</v>
      </c>
      <c r="B147" s="77">
        <v>43371</v>
      </c>
      <c r="C147" s="16" t="s">
        <v>1694</v>
      </c>
      <c r="D147" s="34" t="s">
        <v>281</v>
      </c>
      <c r="E147" s="34" t="s">
        <v>56</v>
      </c>
      <c r="F147" s="36"/>
      <c r="G147" s="36"/>
      <c r="H147" s="36"/>
      <c r="I147" s="36">
        <v>117.26888780757596</v>
      </c>
      <c r="J147" s="36"/>
      <c r="K147" s="36"/>
      <c r="L147" s="36"/>
      <c r="M147" s="36"/>
      <c r="N147" s="36"/>
      <c r="O147" s="36"/>
      <c r="P147" s="36"/>
      <c r="Q147" s="36"/>
      <c r="R147" s="36">
        <v>100</v>
      </c>
      <c r="S147" s="36"/>
      <c r="T147" s="36"/>
      <c r="U147" s="36"/>
      <c r="V147" s="36"/>
      <c r="W147" s="36"/>
      <c r="X147" s="36"/>
      <c r="Y147" s="23">
        <f>SUM(O147:P147)</f>
        <v>0</v>
      </c>
      <c r="Z147" s="23" t="str">
        <f>IF(OR(AND(Y147&gt;0,Y147&lt;=30),AND(O147&gt;0,O147&lt;=5),AND(P147&gt;0,P147&lt;=5)),"Yes","No")</f>
        <v>No</v>
      </c>
    </row>
    <row r="148" spans="1:37" s="24" customFormat="1" x14ac:dyDescent="0.25">
      <c r="A148" s="20">
        <v>43265</v>
      </c>
      <c r="B148" s="77">
        <v>43377</v>
      </c>
      <c r="C148" s="16" t="s">
        <v>1687</v>
      </c>
      <c r="D148" s="34" t="s">
        <v>307</v>
      </c>
      <c r="E148" s="34" t="s">
        <v>55</v>
      </c>
      <c r="F148" s="36"/>
      <c r="G148" s="36"/>
      <c r="H148" s="36"/>
      <c r="I148" s="36">
        <v>101.98244060733327</v>
      </c>
      <c r="J148" s="36"/>
      <c r="K148" s="36"/>
      <c r="L148" s="36"/>
      <c r="M148" s="36"/>
      <c r="N148" s="36"/>
      <c r="O148" s="36"/>
      <c r="P148" s="36"/>
      <c r="Q148" s="36"/>
      <c r="R148" s="36">
        <v>100</v>
      </c>
      <c r="S148" s="36"/>
      <c r="T148" s="36"/>
      <c r="U148" s="36"/>
      <c r="V148" s="36"/>
      <c r="W148" s="36"/>
      <c r="X148" s="36"/>
      <c r="Y148" s="93">
        <f>SUM(O148:P148)</f>
        <v>0</v>
      </c>
      <c r="Z148" s="93" t="str">
        <f>IF(OR(AND(Y148&gt;0,Y148&lt;=30),AND(O148&gt;0,O148&lt;=5),AND(P148&gt;0,P148&lt;=5)),"Yes","No")</f>
        <v>No</v>
      </c>
    </row>
    <row r="149" spans="1:37" x14ac:dyDescent="0.25">
      <c r="A149" s="20">
        <v>43271</v>
      </c>
      <c r="B149" s="77">
        <v>43368</v>
      </c>
      <c r="C149" s="16" t="s">
        <v>1631</v>
      </c>
      <c r="D149" s="34" t="s">
        <v>323</v>
      </c>
      <c r="E149" s="34" t="s">
        <v>50</v>
      </c>
      <c r="F149" s="36"/>
      <c r="G149" s="36"/>
      <c r="H149" s="36"/>
      <c r="I149" s="36">
        <v>54.008018856785959</v>
      </c>
      <c r="J149" s="36"/>
      <c r="K149" s="36"/>
      <c r="L149" s="36"/>
      <c r="M149" s="36"/>
      <c r="N149" s="36"/>
      <c r="O149" s="36"/>
      <c r="P149" s="36"/>
      <c r="Q149" s="36"/>
      <c r="R149" s="36">
        <v>85</v>
      </c>
      <c r="S149" s="36"/>
      <c r="T149" s="36"/>
      <c r="U149" s="36"/>
      <c r="V149" s="36"/>
      <c r="W149" s="36"/>
      <c r="X149" s="36"/>
      <c r="Y149" s="23">
        <f>SUM(O149:P149)</f>
        <v>0</v>
      </c>
      <c r="Z149" s="23" t="str">
        <f>IF(OR(AND(Y149&gt;0,Y149&lt;=30),AND(O149&gt;0,O149&lt;=5),AND(P149&gt;0,P149&lt;=5)),"Yes","No")</f>
        <v>No</v>
      </c>
      <c r="AC149" s="24"/>
      <c r="AD149" s="24"/>
      <c r="AE149" s="24"/>
      <c r="AF149" s="24"/>
      <c r="AG149" s="24"/>
      <c r="AH149" s="24"/>
      <c r="AI149" s="24"/>
      <c r="AJ149" s="24"/>
      <c r="AK149" s="24"/>
    </row>
    <row r="150" spans="1:37" x14ac:dyDescent="0.25">
      <c r="A150" s="20">
        <v>43271</v>
      </c>
      <c r="B150" s="77">
        <v>43635</v>
      </c>
      <c r="C150" s="16" t="s">
        <v>1676</v>
      </c>
      <c r="D150" s="34" t="s">
        <v>332</v>
      </c>
      <c r="E150" s="34" t="s">
        <v>24</v>
      </c>
      <c r="F150" s="36"/>
      <c r="G150" s="36"/>
      <c r="H150" s="36"/>
      <c r="I150" s="36">
        <v>79.680606031264944</v>
      </c>
      <c r="J150" s="36">
        <v>159.36121206252989</v>
      </c>
      <c r="K150" s="36"/>
      <c r="L150" s="36"/>
      <c r="M150" s="36"/>
      <c r="N150" s="36"/>
      <c r="O150" s="36"/>
      <c r="P150" s="36"/>
      <c r="Q150" s="36"/>
      <c r="R150" s="36">
        <v>84</v>
      </c>
      <c r="S150" s="36">
        <v>168</v>
      </c>
      <c r="T150" s="36"/>
      <c r="U150" s="36"/>
      <c r="V150" s="36"/>
      <c r="W150" s="36"/>
      <c r="X150" s="36"/>
      <c r="Y150" s="23">
        <f>SUM(O150:P150)</f>
        <v>0</v>
      </c>
      <c r="Z150" s="23" t="str">
        <f>IF(OR(AND(Y150&gt;0,Y150&lt;=30),AND(O150&gt;0,O150&lt;=5),AND(P150&gt;0,P150&lt;=5)),"Yes","No")</f>
        <v>No</v>
      </c>
      <c r="AC150" s="24"/>
      <c r="AD150" s="24"/>
      <c r="AE150" s="24"/>
      <c r="AF150" s="24"/>
      <c r="AG150" s="24"/>
      <c r="AH150" s="24"/>
      <c r="AI150" s="24"/>
      <c r="AJ150" s="24"/>
      <c r="AK150" s="24"/>
    </row>
    <row r="151" spans="1:37" s="24" customFormat="1" x14ac:dyDescent="0.25">
      <c r="A151" s="20">
        <v>43264</v>
      </c>
      <c r="B151" s="77">
        <v>43377</v>
      </c>
      <c r="C151" s="16" t="s">
        <v>1692</v>
      </c>
      <c r="D151" s="34" t="s">
        <v>286</v>
      </c>
      <c r="E151" s="34" t="s">
        <v>287</v>
      </c>
      <c r="F151" s="36"/>
      <c r="G151" s="36"/>
      <c r="H151" s="36"/>
      <c r="I151" s="36">
        <v>65.571579228469531</v>
      </c>
      <c r="J151" s="36"/>
      <c r="K151" s="36"/>
      <c r="L151" s="36"/>
      <c r="M151" s="36"/>
      <c r="N151" s="36"/>
      <c r="O151" s="36"/>
      <c r="P151" s="36"/>
      <c r="Q151" s="36"/>
      <c r="R151" s="36">
        <v>80</v>
      </c>
      <c r="S151" s="36"/>
      <c r="T151" s="36"/>
      <c r="U151" s="36"/>
      <c r="V151" s="36"/>
      <c r="W151" s="36"/>
      <c r="X151" s="36"/>
      <c r="Y151" s="93">
        <f>SUM(O151:P151)</f>
        <v>0</v>
      </c>
      <c r="Z151" s="93" t="str">
        <f>IF(OR(AND(Y151&gt;0,Y151&lt;=30),AND(O151&gt;0,O151&lt;=5),AND(P151&gt;0,P151&lt;=5)),"Yes","No")</f>
        <v>No</v>
      </c>
    </row>
    <row r="152" spans="1:37" s="24" customFormat="1" x14ac:dyDescent="0.25">
      <c r="A152" s="20">
        <v>43262</v>
      </c>
      <c r="B152" s="77">
        <v>43367</v>
      </c>
      <c r="C152" s="16" t="s">
        <v>1696</v>
      </c>
      <c r="D152" s="34" t="s">
        <v>279</v>
      </c>
      <c r="E152" s="34" t="s">
        <v>34</v>
      </c>
      <c r="F152" s="36"/>
      <c r="G152" s="36"/>
      <c r="H152" s="36"/>
      <c r="I152" s="36">
        <v>71.036120139527725</v>
      </c>
      <c r="J152" s="36"/>
      <c r="K152" s="36"/>
      <c r="L152" s="36"/>
      <c r="M152" s="36"/>
      <c r="N152" s="36"/>
      <c r="O152" s="36"/>
      <c r="P152" s="36"/>
      <c r="Q152" s="36"/>
      <c r="R152" s="36">
        <v>72</v>
      </c>
      <c r="S152" s="36"/>
      <c r="T152" s="36"/>
      <c r="U152" s="36"/>
      <c r="V152" s="36"/>
      <c r="W152" s="36"/>
      <c r="X152" s="36"/>
      <c r="Y152" s="93">
        <f>SUM(O152:P152)</f>
        <v>0</v>
      </c>
      <c r="Z152" s="93" t="str">
        <f>IF(OR(AND(Y152&gt;0,Y152&lt;=30),AND(O152&gt;0,O152&lt;=5),AND(P152&gt;0,P152&lt;=5)),"Yes","No")</f>
        <v>No</v>
      </c>
    </row>
    <row r="153" spans="1:37" s="24" customFormat="1" x14ac:dyDescent="0.25">
      <c r="A153" s="20">
        <v>43264</v>
      </c>
      <c r="B153" s="77">
        <v>43431</v>
      </c>
      <c r="C153" s="16" t="s">
        <v>1613</v>
      </c>
      <c r="D153" s="34" t="s">
        <v>293</v>
      </c>
      <c r="E153" s="34" t="s">
        <v>69</v>
      </c>
      <c r="F153" s="36"/>
      <c r="G153" s="36"/>
      <c r="H153" s="36"/>
      <c r="I153" s="36">
        <v>38.964425987361423</v>
      </c>
      <c r="J153" s="36"/>
      <c r="K153" s="36"/>
      <c r="L153" s="36">
        <v>38.964425987361423</v>
      </c>
      <c r="M153" s="36"/>
      <c r="N153" s="36"/>
      <c r="O153" s="36"/>
      <c r="P153" s="36"/>
      <c r="Q153" s="36"/>
      <c r="R153" s="36">
        <v>64</v>
      </c>
      <c r="S153" s="36"/>
      <c r="T153" s="36"/>
      <c r="U153" s="36">
        <v>64</v>
      </c>
      <c r="V153" s="36"/>
      <c r="W153" s="36"/>
      <c r="X153" s="36"/>
      <c r="Y153" s="93">
        <f>SUM(O153:P153)</f>
        <v>0</v>
      </c>
      <c r="Z153" s="93" t="str">
        <f>IF(OR(AND(Y153&gt;0,Y153&lt;=30),AND(O153&gt;0,O153&lt;=5),AND(P153&gt;0,P153&lt;=5)),"Yes","No")</f>
        <v>No</v>
      </c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s="24" customFormat="1" x14ac:dyDescent="0.25">
      <c r="A154" s="20">
        <v>43159</v>
      </c>
      <c r="B154" s="77">
        <v>43431</v>
      </c>
      <c r="C154" s="16" t="s">
        <v>1730</v>
      </c>
      <c r="D154" s="34" t="s">
        <v>159</v>
      </c>
      <c r="E154" s="34" t="s">
        <v>85</v>
      </c>
      <c r="F154" s="36"/>
      <c r="G154" s="36"/>
      <c r="H154" s="36"/>
      <c r="I154" s="36">
        <v>46.994906249888913</v>
      </c>
      <c r="J154" s="36"/>
      <c r="K154" s="36"/>
      <c r="L154" s="36"/>
      <c r="M154" s="36"/>
      <c r="N154" s="36">
        <v>46.994906249888913</v>
      </c>
      <c r="O154" s="36"/>
      <c r="P154" s="36"/>
      <c r="Q154" s="36"/>
      <c r="R154" s="36">
        <v>48</v>
      </c>
      <c r="S154" s="36"/>
      <c r="T154" s="36"/>
      <c r="U154" s="36"/>
      <c r="V154" s="36"/>
      <c r="W154" s="36">
        <v>48</v>
      </c>
      <c r="X154" s="36"/>
      <c r="Y154" s="23">
        <f>SUM(O154:P154)</f>
        <v>0</v>
      </c>
      <c r="Z154" s="23" t="str">
        <f>IF(OR(AND(Y154&gt;0,Y154&lt;=30),AND(O154&gt;0,O154&lt;=5),AND(P154&gt;0,P154&lt;=5)),"Yes","No")</f>
        <v>No</v>
      </c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s="24" customFormat="1" x14ac:dyDescent="0.25">
      <c r="A155" s="20">
        <v>43244</v>
      </c>
      <c r="B155" s="77">
        <v>43389</v>
      </c>
      <c r="C155" s="16" t="s">
        <v>1721</v>
      </c>
      <c r="D155" s="34" t="s">
        <v>261</v>
      </c>
      <c r="E155" s="34" t="s">
        <v>51</v>
      </c>
      <c r="F155" s="36"/>
      <c r="G155" s="36"/>
      <c r="H155" s="36"/>
      <c r="I155" s="36">
        <v>37.768443475456728</v>
      </c>
      <c r="J155" s="36"/>
      <c r="K155" s="36">
        <v>20.982468597475957</v>
      </c>
      <c r="L155" s="36"/>
      <c r="M155" s="36"/>
      <c r="N155" s="36"/>
      <c r="O155" s="36"/>
      <c r="P155" s="36"/>
      <c r="Q155" s="36"/>
      <c r="R155" s="36">
        <v>36</v>
      </c>
      <c r="S155" s="36"/>
      <c r="T155" s="36">
        <v>20</v>
      </c>
      <c r="U155" s="36"/>
      <c r="V155" s="36"/>
      <c r="W155" s="36"/>
      <c r="X155" s="36"/>
      <c r="Y155" s="23">
        <f>SUM(O155:P155)</f>
        <v>0</v>
      </c>
      <c r="Z155" s="23" t="str">
        <f>IF(OR(AND(Y155&gt;0,Y155&lt;=30),AND(O155&gt;0,O155&lt;=5),AND(P155&gt;0,P155&lt;=5)),"Yes","No")</f>
        <v>No</v>
      </c>
    </row>
    <row r="156" spans="1:37" s="24" customFormat="1" x14ac:dyDescent="0.25">
      <c r="A156" s="20">
        <v>43343</v>
      </c>
      <c r="B156" s="77">
        <v>43409</v>
      </c>
      <c r="C156" s="16" t="s">
        <v>1581</v>
      </c>
      <c r="D156" s="34" t="s">
        <v>1222</v>
      </c>
      <c r="E156" s="34" t="s">
        <v>436</v>
      </c>
      <c r="F156" s="36"/>
      <c r="G156" s="36"/>
      <c r="H156" s="36"/>
      <c r="I156" s="36">
        <v>16.331930999830703</v>
      </c>
      <c r="J156" s="36"/>
      <c r="K156" s="36"/>
      <c r="L156" s="36"/>
      <c r="M156" s="36">
        <v>24.497896499746052</v>
      </c>
      <c r="N156" s="36"/>
      <c r="O156" s="36"/>
      <c r="P156" s="36"/>
      <c r="Q156" s="36"/>
      <c r="R156" s="36">
        <v>30</v>
      </c>
      <c r="S156" s="36"/>
      <c r="T156" s="36"/>
      <c r="U156" s="36"/>
      <c r="V156" s="36">
        <v>45</v>
      </c>
      <c r="W156" s="36"/>
      <c r="X156" s="36"/>
      <c r="Y156" s="93">
        <f>SUM(O156:P156)</f>
        <v>0</v>
      </c>
      <c r="Z156" s="93" t="str">
        <f>IF(OR(AND(Y156&gt;0,Y156&lt;=30),AND(O156&gt;0,O156&lt;=5),AND(P156&gt;0,P156&lt;=5)),"Yes","No")</f>
        <v>No</v>
      </c>
    </row>
    <row r="157" spans="1:37" s="24" customFormat="1" x14ac:dyDescent="0.25">
      <c r="A157" s="20">
        <v>43271</v>
      </c>
      <c r="B157" s="77">
        <v>43368</v>
      </c>
      <c r="C157" s="16" t="s">
        <v>1624</v>
      </c>
      <c r="D157" s="34" t="s">
        <v>324</v>
      </c>
      <c r="E157" s="34" t="s">
        <v>100</v>
      </c>
      <c r="F157" s="36"/>
      <c r="G157" s="36"/>
      <c r="H157" s="36"/>
      <c r="I157" s="36">
        <v>17.561216128850219</v>
      </c>
      <c r="J157" s="36"/>
      <c r="K157" s="36"/>
      <c r="L157" s="36"/>
      <c r="M157" s="36"/>
      <c r="N157" s="36"/>
      <c r="O157" s="36"/>
      <c r="P157" s="36"/>
      <c r="Q157" s="36"/>
      <c r="R157" s="36">
        <v>25</v>
      </c>
      <c r="S157" s="36"/>
      <c r="T157" s="36"/>
      <c r="U157" s="36"/>
      <c r="V157" s="36"/>
      <c r="W157" s="36"/>
      <c r="X157" s="36"/>
      <c r="Y157" s="23">
        <f>SUM(O157:P157)</f>
        <v>0</v>
      </c>
      <c r="Z157" s="23" t="str">
        <f>IF(OR(AND(Y157&gt;0,Y157&lt;=30),AND(O157&gt;0,O157&lt;=5),AND(P157&gt;0,P157&lt;=5)),"Yes","No")</f>
        <v>No</v>
      </c>
    </row>
    <row r="158" spans="1:37" x14ac:dyDescent="0.25">
      <c r="A158" s="20">
        <v>43348</v>
      </c>
      <c r="B158" s="77">
        <v>43371</v>
      </c>
      <c r="C158" s="16" t="s">
        <v>1699</v>
      </c>
      <c r="D158" s="34" t="s">
        <v>1230</v>
      </c>
      <c r="E158" s="34" t="s">
        <v>1231</v>
      </c>
      <c r="F158" s="36"/>
      <c r="G158" s="36"/>
      <c r="H158" s="36"/>
      <c r="I158" s="36">
        <v>28.293575934020591</v>
      </c>
      <c r="J158" s="36"/>
      <c r="K158" s="36"/>
      <c r="L158" s="36"/>
      <c r="M158" s="36"/>
      <c r="N158" s="36"/>
      <c r="O158" s="36"/>
      <c r="P158" s="36"/>
      <c r="Q158" s="36"/>
      <c r="R158" s="36">
        <v>25</v>
      </c>
      <c r="S158" s="36"/>
      <c r="T158" s="36"/>
      <c r="U158" s="36"/>
      <c r="V158" s="36"/>
      <c r="W158" s="36"/>
      <c r="X158" s="36"/>
      <c r="Y158" s="93">
        <f>SUM(O158:P158)</f>
        <v>0</v>
      </c>
      <c r="Z158" s="93" t="str">
        <f>IF(OR(AND(Y158&gt;0,Y158&lt;=30),AND(O158&gt;0,O158&lt;=5),AND(P158&gt;0,P158&lt;=5)),"Yes","No")</f>
        <v>No</v>
      </c>
      <c r="AC158" s="24"/>
      <c r="AD158" s="24"/>
      <c r="AE158" s="24"/>
      <c r="AF158" s="24"/>
      <c r="AG158" s="24"/>
      <c r="AH158" s="24"/>
      <c r="AI158" s="24"/>
      <c r="AJ158" s="24"/>
      <c r="AK158" s="24"/>
    </row>
    <row r="159" spans="1:37" s="24" customFormat="1" x14ac:dyDescent="0.25">
      <c r="A159" s="20">
        <v>43280</v>
      </c>
      <c r="B159" s="77">
        <v>43378</v>
      </c>
      <c r="C159" s="16" t="s">
        <v>1672</v>
      </c>
      <c r="D159" s="34" t="s">
        <v>338</v>
      </c>
      <c r="E159" s="34" t="s">
        <v>39</v>
      </c>
      <c r="F159" s="36"/>
      <c r="G159" s="36"/>
      <c r="H159" s="36"/>
      <c r="I159" s="36">
        <v>26.587499237564941</v>
      </c>
      <c r="J159" s="36"/>
      <c r="K159" s="36"/>
      <c r="L159" s="36"/>
      <c r="M159" s="36"/>
      <c r="N159" s="36"/>
      <c r="O159" s="36"/>
      <c r="P159" s="36"/>
      <c r="Q159" s="36"/>
      <c r="R159" s="36">
        <v>24</v>
      </c>
      <c r="S159" s="36"/>
      <c r="T159" s="36"/>
      <c r="U159" s="36"/>
      <c r="V159" s="36"/>
      <c r="W159" s="36"/>
      <c r="X159" s="36"/>
      <c r="Y159" s="23">
        <f>SUM(O159:P159)</f>
        <v>0</v>
      </c>
      <c r="Z159" s="23" t="str">
        <f>IF(OR(AND(Y159&gt;0,Y159&lt;=30),AND(O159&gt;0,O159&lt;=5),AND(P159&gt;0,P159&lt;=5)),"Yes","No")</f>
        <v>No</v>
      </c>
    </row>
    <row r="160" spans="1:37" s="24" customFormat="1" x14ac:dyDescent="0.25">
      <c r="A160" s="20">
        <v>43298</v>
      </c>
      <c r="B160" s="77">
        <v>43368</v>
      </c>
      <c r="C160" s="16" t="s">
        <v>1662</v>
      </c>
      <c r="D160" s="34" t="s">
        <v>440</v>
      </c>
      <c r="E160" s="34" t="s">
        <v>250</v>
      </c>
      <c r="F160" s="36"/>
      <c r="G160" s="36"/>
      <c r="H160" s="36"/>
      <c r="I160" s="36">
        <v>25.801339095838177</v>
      </c>
      <c r="J160" s="36"/>
      <c r="K160" s="36"/>
      <c r="L160" s="36"/>
      <c r="M160" s="36"/>
      <c r="N160" s="36"/>
      <c r="O160" s="36"/>
      <c r="P160" s="36"/>
      <c r="Q160" s="36"/>
      <c r="R160" s="36">
        <v>24</v>
      </c>
      <c r="S160" s="36"/>
      <c r="T160" s="36"/>
      <c r="U160" s="36"/>
      <c r="V160" s="36"/>
      <c r="W160" s="36"/>
      <c r="X160" s="36"/>
      <c r="Y160" s="23">
        <f>SUM(O160:P160)</f>
        <v>0</v>
      </c>
      <c r="Z160" s="23" t="str">
        <f>IF(OR(AND(Y160&gt;0,Y160&lt;=30),AND(O160&gt;0,O160&lt;=5),AND(P160&gt;0,P160&lt;=5)),"Yes","No")</f>
        <v>No</v>
      </c>
    </row>
    <row r="161" spans="1:37" s="24" customFormat="1" x14ac:dyDescent="0.25">
      <c r="A161" s="20">
        <v>43298</v>
      </c>
      <c r="B161" s="77">
        <v>43370</v>
      </c>
      <c r="C161" s="16" t="s">
        <v>1685</v>
      </c>
      <c r="D161" s="34" t="s">
        <v>441</v>
      </c>
      <c r="E161" s="34" t="s">
        <v>27</v>
      </c>
      <c r="F161" s="36"/>
      <c r="G161" s="36"/>
      <c r="H161" s="36"/>
      <c r="I161" s="36">
        <v>28.207862640790658</v>
      </c>
      <c r="J161" s="36"/>
      <c r="K161" s="36"/>
      <c r="L161" s="36"/>
      <c r="M161" s="36"/>
      <c r="N161" s="36"/>
      <c r="O161" s="36"/>
      <c r="P161" s="36"/>
      <c r="Q161" s="36"/>
      <c r="R161" s="36">
        <v>24</v>
      </c>
      <c r="S161" s="36"/>
      <c r="T161" s="36"/>
      <c r="U161" s="36"/>
      <c r="V161" s="36"/>
      <c r="W161" s="36"/>
      <c r="X161" s="36"/>
      <c r="Y161" s="79">
        <f>SUM(O161:P161)</f>
        <v>0</v>
      </c>
      <c r="Z161" s="79" t="str">
        <f>IF(OR(AND(Y161&gt;0,Y161&lt;=30),AND(O161&gt;0,O161&lt;=5),AND(P161&gt;0,P161&lt;=5)),"Yes","No")</f>
        <v>No</v>
      </c>
    </row>
    <row r="162" spans="1:37" s="24" customFormat="1" x14ac:dyDescent="0.25">
      <c r="A162" s="20">
        <v>43335</v>
      </c>
      <c r="B162" s="77">
        <v>43367</v>
      </c>
      <c r="C162" s="16" t="s">
        <v>1671</v>
      </c>
      <c r="D162" s="34" t="s">
        <v>1101</v>
      </c>
      <c r="E162" s="34" t="s">
        <v>256</v>
      </c>
      <c r="F162" s="36"/>
      <c r="G162" s="36"/>
      <c r="H162" s="36"/>
      <c r="I162" s="36">
        <v>25.801339095838177</v>
      </c>
      <c r="J162" s="36"/>
      <c r="K162" s="36"/>
      <c r="L162" s="36"/>
      <c r="M162" s="36"/>
      <c r="N162" s="36"/>
      <c r="O162" s="36"/>
      <c r="P162" s="36"/>
      <c r="Q162" s="36"/>
      <c r="R162" s="36">
        <v>24</v>
      </c>
      <c r="S162" s="36"/>
      <c r="T162" s="36"/>
      <c r="U162" s="36"/>
      <c r="V162" s="36"/>
      <c r="W162" s="36"/>
      <c r="X162" s="36"/>
      <c r="Y162" s="23">
        <f>SUM(O162:P162)</f>
        <v>0</v>
      </c>
      <c r="Z162" s="23" t="str">
        <f>IF(OR(AND(Y162&gt;0,Y162&lt;=30),AND(O162&gt;0,O162&lt;=5),AND(P162&gt;0,P162&lt;=5)),"Yes","No")</f>
        <v>No</v>
      </c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s="24" customFormat="1" x14ac:dyDescent="0.25">
      <c r="A163" s="20">
        <v>43264</v>
      </c>
      <c r="B163" s="77">
        <v>43378</v>
      </c>
      <c r="C163" s="16" t="s">
        <v>1671</v>
      </c>
      <c r="D163" s="34" t="s">
        <v>296</v>
      </c>
      <c r="E163" s="34" t="s">
        <v>59</v>
      </c>
      <c r="F163" s="36"/>
      <c r="G163" s="36"/>
      <c r="H163" s="36"/>
      <c r="I163" s="36">
        <v>20.72842240352907</v>
      </c>
      <c r="J163" s="36">
        <v>74.030080012603833</v>
      </c>
      <c r="K163" s="36"/>
      <c r="L163" s="36"/>
      <c r="M163" s="36"/>
      <c r="N163" s="36"/>
      <c r="O163" s="36"/>
      <c r="P163" s="36"/>
      <c r="Q163" s="36"/>
      <c r="R163" s="36">
        <v>21</v>
      </c>
      <c r="S163" s="36">
        <v>75</v>
      </c>
      <c r="T163" s="36"/>
      <c r="U163" s="36"/>
      <c r="V163" s="36"/>
      <c r="W163" s="36"/>
      <c r="X163" s="36"/>
      <c r="Y163" s="23">
        <f>SUM(O163:P163)</f>
        <v>0</v>
      </c>
      <c r="Z163" s="23" t="str">
        <f>IF(OR(AND(Y163&gt;0,Y163&lt;=30),AND(O163&gt;0,O163&lt;=5),AND(P163&gt;0,P163&lt;=5)),"Yes","No")</f>
        <v>No</v>
      </c>
    </row>
    <row r="164" spans="1:37" s="24" customFormat="1" x14ac:dyDescent="0.25">
      <c r="A164" s="20">
        <v>43299</v>
      </c>
      <c r="B164" s="77">
        <v>43369</v>
      </c>
      <c r="C164" s="16" t="s">
        <v>1744</v>
      </c>
      <c r="D164" s="34" t="s">
        <v>443</v>
      </c>
      <c r="E164" s="34" t="s">
        <v>68</v>
      </c>
      <c r="F164" s="36"/>
      <c r="G164" s="36"/>
      <c r="H164" s="36"/>
      <c r="I164" s="36">
        <v>24.60735838059065</v>
      </c>
      <c r="J164" s="36"/>
      <c r="K164" s="36"/>
      <c r="L164" s="36"/>
      <c r="M164" s="36"/>
      <c r="N164" s="36"/>
      <c r="O164" s="36"/>
      <c r="P164" s="36"/>
      <c r="Q164" s="36"/>
      <c r="R164" s="36">
        <v>21</v>
      </c>
      <c r="S164" s="36"/>
      <c r="T164" s="36"/>
      <c r="U164" s="36"/>
      <c r="V164" s="36"/>
      <c r="W164" s="36"/>
      <c r="X164" s="36"/>
      <c r="Y164" s="23">
        <f>SUM(O164:P164)</f>
        <v>0</v>
      </c>
      <c r="Z164" s="23" t="str">
        <f>IF(OR(AND(Y164&gt;0,Y164&lt;=30),AND(O164&gt;0,O164&lt;=5),AND(P164&gt;0,P164&lt;=5)),"Yes","No")</f>
        <v>No</v>
      </c>
    </row>
    <row r="165" spans="1:37" s="24" customFormat="1" x14ac:dyDescent="0.25">
      <c r="A165" s="20">
        <v>43073</v>
      </c>
      <c r="B165" s="77">
        <v>43496</v>
      </c>
      <c r="C165" s="16" t="s">
        <v>1623</v>
      </c>
      <c r="D165" s="34" t="s">
        <v>178</v>
      </c>
      <c r="E165" s="34" t="s">
        <v>179</v>
      </c>
      <c r="F165" s="36"/>
      <c r="G165" s="36"/>
      <c r="H165" s="36"/>
      <c r="I165" s="36">
        <v>12.995299935349161</v>
      </c>
      <c r="J165" s="36"/>
      <c r="K165" s="36"/>
      <c r="L165" s="36"/>
      <c r="M165" s="36"/>
      <c r="N165" s="36"/>
      <c r="O165" s="36"/>
      <c r="P165" s="36"/>
      <c r="Q165" s="36"/>
      <c r="R165" s="36">
        <v>20</v>
      </c>
      <c r="S165" s="36"/>
      <c r="T165" s="36"/>
      <c r="U165" s="36"/>
      <c r="V165" s="36"/>
      <c r="W165" s="36"/>
      <c r="X165" s="36"/>
      <c r="Y165" s="93">
        <f>SUM(O165:P165)</f>
        <v>0</v>
      </c>
      <c r="Z165" s="93" t="str">
        <f>IF(OR(AND(Y165&gt;0,Y165&lt;=30),AND(O165&gt;0,O165&lt;=5),AND(P165&gt;0,P165&lt;=5)),"Yes","No")</f>
        <v>No</v>
      </c>
    </row>
    <row r="166" spans="1:37" s="24" customFormat="1" x14ac:dyDescent="0.25">
      <c r="A166" s="20">
        <v>43264</v>
      </c>
      <c r="B166" s="77">
        <v>43371</v>
      </c>
      <c r="C166" s="16" t="s">
        <v>1671</v>
      </c>
      <c r="D166" s="34" t="s">
        <v>282</v>
      </c>
      <c r="E166" s="34" t="s">
        <v>276</v>
      </c>
      <c r="F166" s="36"/>
      <c r="G166" s="36"/>
      <c r="H166" s="36"/>
      <c r="I166" s="36">
        <v>24.057956188953355</v>
      </c>
      <c r="J166" s="36"/>
      <c r="K166" s="36"/>
      <c r="L166" s="36"/>
      <c r="M166" s="36"/>
      <c r="N166" s="36"/>
      <c r="O166" s="36"/>
      <c r="P166" s="36"/>
      <c r="Q166" s="36"/>
      <c r="R166" s="36">
        <v>20</v>
      </c>
      <c r="S166" s="36"/>
      <c r="T166" s="36"/>
      <c r="U166" s="36"/>
      <c r="V166" s="36"/>
      <c r="W166" s="36"/>
      <c r="X166" s="36"/>
      <c r="Y166" s="79">
        <f>SUM(O166:P166)</f>
        <v>0</v>
      </c>
      <c r="Z166" s="79" t="str">
        <f>IF(OR(AND(Y166&gt;0,Y166&lt;=30),AND(O166&gt;0,O166&lt;=5),AND(P166&gt;0,P166&lt;=5)),"Yes","No")</f>
        <v>No</v>
      </c>
    </row>
    <row r="167" spans="1:37" s="24" customFormat="1" x14ac:dyDescent="0.25">
      <c r="A167" s="20">
        <v>43329</v>
      </c>
      <c r="B167" s="77">
        <v>43367</v>
      </c>
      <c r="C167" s="16" t="s">
        <v>1573</v>
      </c>
      <c r="D167" s="34" t="s">
        <v>803</v>
      </c>
      <c r="E167" s="34" t="s">
        <v>110</v>
      </c>
      <c r="F167" s="36"/>
      <c r="G167" s="36"/>
      <c r="H167" s="36"/>
      <c r="I167" s="36">
        <v>30.93685742906256</v>
      </c>
      <c r="J167" s="36"/>
      <c r="K167" s="36"/>
      <c r="L167" s="36"/>
      <c r="M167" s="36"/>
      <c r="N167" s="36"/>
      <c r="O167" s="36"/>
      <c r="P167" s="36"/>
      <c r="Q167" s="36"/>
      <c r="R167" s="36">
        <v>20</v>
      </c>
      <c r="S167" s="36"/>
      <c r="T167" s="36"/>
      <c r="U167" s="36"/>
      <c r="V167" s="36"/>
      <c r="W167" s="36"/>
      <c r="X167" s="36"/>
      <c r="Y167" s="93">
        <f>SUM(O167:P167)</f>
        <v>0</v>
      </c>
      <c r="Z167" s="93" t="str">
        <f>IF(OR(AND(Y167&gt;0,Y167&lt;=30),AND(O167&gt;0,O167&lt;=5),AND(P167&gt;0,P167&lt;=5)),"Yes","No")</f>
        <v>No</v>
      </c>
    </row>
    <row r="168" spans="1:37" s="24" customFormat="1" x14ac:dyDescent="0.25">
      <c r="A168" s="20">
        <v>43265</v>
      </c>
      <c r="B168" s="77">
        <v>43313</v>
      </c>
      <c r="C168" s="16" t="s">
        <v>1713</v>
      </c>
      <c r="D168" s="34" t="s">
        <v>300</v>
      </c>
      <c r="E168" s="34" t="s">
        <v>51</v>
      </c>
      <c r="F168" s="36"/>
      <c r="G168" s="36"/>
      <c r="H168" s="36"/>
      <c r="I168" s="36">
        <v>9.8661277971566275</v>
      </c>
      <c r="J168" s="36"/>
      <c r="K168" s="36"/>
      <c r="L168" s="36"/>
      <c r="M168" s="36"/>
      <c r="N168" s="36"/>
      <c r="O168" s="36"/>
      <c r="P168" s="36"/>
      <c r="Q168" s="36"/>
      <c r="R168" s="36">
        <v>10</v>
      </c>
      <c r="S168" s="36"/>
      <c r="T168" s="36"/>
      <c r="U168" s="36"/>
      <c r="V168" s="36"/>
      <c r="W168" s="36"/>
      <c r="X168" s="36"/>
      <c r="Y168" s="23">
        <f>SUM(O168:P168)</f>
        <v>0</v>
      </c>
      <c r="Z168" s="23" t="str">
        <f>IF(OR(AND(Y168&gt;0,Y168&lt;=30),AND(O168&gt;0,O168&lt;=5),AND(P168&gt;0,P168&lt;=5)),"Yes","No")</f>
        <v>No</v>
      </c>
    </row>
    <row r="169" spans="1:37" s="24" customFormat="1" x14ac:dyDescent="0.25">
      <c r="A169" s="20">
        <v>43339</v>
      </c>
      <c r="B169" s="77">
        <v>43367</v>
      </c>
      <c r="C169" s="16" t="s">
        <v>1669</v>
      </c>
      <c r="D169" s="34" t="s">
        <v>1130</v>
      </c>
      <c r="E169" s="34" t="s">
        <v>751</v>
      </c>
      <c r="F169" s="36"/>
      <c r="G169" s="36"/>
      <c r="H169" s="36"/>
      <c r="I169" s="36">
        <v>13.125416718065512</v>
      </c>
      <c r="J169" s="36"/>
      <c r="K169" s="36"/>
      <c r="L169" s="36"/>
      <c r="M169" s="36"/>
      <c r="N169" s="36"/>
      <c r="O169" s="36"/>
      <c r="P169" s="36"/>
      <c r="Q169" s="36"/>
      <c r="R169" s="36">
        <v>10</v>
      </c>
      <c r="S169" s="36"/>
      <c r="T169" s="36"/>
      <c r="U169" s="36"/>
      <c r="V169" s="36"/>
      <c r="W169" s="36"/>
      <c r="X169" s="36"/>
      <c r="Y169" s="23">
        <f>SUM(O169:P169)</f>
        <v>0</v>
      </c>
      <c r="Z169" s="23" t="str">
        <f>IF(OR(AND(Y169&gt;0,Y169&lt;=30),AND(O169&gt;0,O169&lt;=5),AND(P169&gt;0,P169&lt;=5)),"Yes","No")</f>
        <v>No</v>
      </c>
    </row>
    <row r="170" spans="1:37" s="24" customFormat="1" x14ac:dyDescent="0.25">
      <c r="A170" s="20">
        <v>43348</v>
      </c>
      <c r="B170" s="77">
        <v>43371</v>
      </c>
      <c r="C170" s="16" t="s">
        <v>1728</v>
      </c>
      <c r="D170" s="34" t="s">
        <v>1228</v>
      </c>
      <c r="E170" s="34" t="s">
        <v>1229</v>
      </c>
      <c r="F170" s="36"/>
      <c r="G170" s="36"/>
      <c r="H170" s="36"/>
      <c r="I170" s="36">
        <v>13.427324050270306</v>
      </c>
      <c r="J170" s="36"/>
      <c r="K170" s="36"/>
      <c r="L170" s="36"/>
      <c r="M170" s="36"/>
      <c r="N170" s="36"/>
      <c r="O170" s="36"/>
      <c r="P170" s="36"/>
      <c r="Q170" s="36"/>
      <c r="R170" s="36">
        <v>8</v>
      </c>
      <c r="S170" s="36"/>
      <c r="T170" s="36"/>
      <c r="U170" s="36"/>
      <c r="V170" s="36"/>
      <c r="W170" s="36"/>
      <c r="X170" s="36"/>
      <c r="Y170" s="23">
        <f>SUM(O170:P170)</f>
        <v>0</v>
      </c>
      <c r="Z170" s="23" t="str">
        <f>IF(OR(AND(Y170&gt;0,Y170&lt;=30),AND(O170&gt;0,O170&lt;=5),AND(P170&gt;0,P170&lt;=5)),"Yes","No")</f>
        <v>No</v>
      </c>
    </row>
    <row r="171" spans="1:37" s="24" customFormat="1" x14ac:dyDescent="0.25">
      <c r="A171" s="20">
        <v>43308</v>
      </c>
      <c r="B171" s="77">
        <v>43371</v>
      </c>
      <c r="C171" s="16" t="s">
        <v>1730</v>
      </c>
      <c r="D171" s="34" t="s">
        <v>496</v>
      </c>
      <c r="E171" s="34" t="s">
        <v>497</v>
      </c>
      <c r="F171" s="36"/>
      <c r="G171" s="36"/>
      <c r="H171" s="36"/>
      <c r="I171" s="36">
        <v>8.0613261291994043</v>
      </c>
      <c r="J171" s="36"/>
      <c r="K171" s="36"/>
      <c r="L171" s="36"/>
      <c r="M171" s="36"/>
      <c r="N171" s="36"/>
      <c r="O171" s="36"/>
      <c r="P171" s="36"/>
      <c r="Q171" s="36"/>
      <c r="R171" s="36">
        <v>5</v>
      </c>
      <c r="S171" s="36"/>
      <c r="T171" s="36"/>
      <c r="U171" s="36"/>
      <c r="V171" s="36"/>
      <c r="W171" s="36"/>
      <c r="X171" s="36"/>
      <c r="Y171" s="93">
        <f>SUM(O171:P171)</f>
        <v>0</v>
      </c>
      <c r="Z171" s="93" t="str">
        <f>IF(OR(AND(Y171&gt;0,Y171&lt;=30),AND(O171&gt;0,O171&lt;=5),AND(P171&gt;0,P171&lt;=5)),"Yes","No")</f>
        <v>No</v>
      </c>
    </row>
    <row r="172" spans="1:37" x14ac:dyDescent="0.25">
      <c r="A172" s="20">
        <v>43271</v>
      </c>
      <c r="B172" s="77">
        <v>43376</v>
      </c>
      <c r="C172" s="16" t="s">
        <v>1616</v>
      </c>
      <c r="D172" s="34" t="s">
        <v>325</v>
      </c>
      <c r="E172" s="34" t="s">
        <v>81</v>
      </c>
      <c r="F172" s="36"/>
      <c r="G172" s="36"/>
      <c r="H172" s="36"/>
      <c r="I172" s="36">
        <v>3.1795810176504768</v>
      </c>
      <c r="J172" s="36">
        <v>19.07748610590286</v>
      </c>
      <c r="K172" s="36"/>
      <c r="L172" s="36"/>
      <c r="M172" s="36"/>
      <c r="N172" s="36"/>
      <c r="O172" s="36"/>
      <c r="P172" s="36"/>
      <c r="Q172" s="36"/>
      <c r="R172" s="36">
        <v>4</v>
      </c>
      <c r="S172" s="36">
        <v>24</v>
      </c>
      <c r="T172" s="36"/>
      <c r="U172" s="36"/>
      <c r="V172" s="36"/>
      <c r="W172" s="36"/>
      <c r="X172" s="36"/>
      <c r="Y172" s="23">
        <f>SUM(O172:P172)</f>
        <v>0</v>
      </c>
      <c r="Z172" s="23" t="str">
        <f>IF(OR(AND(Y172&gt;0,Y172&lt;=30),AND(O172&gt;0,O172&lt;=5),AND(P172&gt;0,P172&lt;=5)),"Yes","No")</f>
        <v>No</v>
      </c>
      <c r="AC172" s="24"/>
      <c r="AD172" s="24"/>
      <c r="AE172" s="24"/>
      <c r="AF172" s="24"/>
      <c r="AG172" s="24"/>
      <c r="AH172" s="24"/>
      <c r="AI172" s="24"/>
      <c r="AJ172" s="24"/>
      <c r="AK172" s="24"/>
    </row>
    <row r="173" spans="1:37" s="24" customFormat="1" x14ac:dyDescent="0.25">
      <c r="A173" s="20">
        <v>43308</v>
      </c>
      <c r="B173" s="77">
        <v>43369</v>
      </c>
      <c r="C173" s="16" t="s">
        <v>1731</v>
      </c>
      <c r="D173" s="34" t="s">
        <v>489</v>
      </c>
      <c r="E173" s="34" t="s">
        <v>490</v>
      </c>
      <c r="F173" s="36"/>
      <c r="G173" s="36"/>
      <c r="H173" s="36"/>
      <c r="I173" s="36">
        <v>6.4490609033595234</v>
      </c>
      <c r="J173" s="36"/>
      <c r="K173" s="36"/>
      <c r="L173" s="36"/>
      <c r="M173" s="36"/>
      <c r="N173" s="36"/>
      <c r="O173" s="36"/>
      <c r="P173" s="36"/>
      <c r="Q173" s="36"/>
      <c r="R173" s="36">
        <v>4</v>
      </c>
      <c r="S173" s="36"/>
      <c r="T173" s="36"/>
      <c r="U173" s="36"/>
      <c r="V173" s="36"/>
      <c r="W173" s="36"/>
      <c r="X173" s="36"/>
      <c r="Y173" s="23">
        <f>SUM(O173:P173)</f>
        <v>0</v>
      </c>
      <c r="Z173" s="23" t="str">
        <f>IF(OR(AND(Y173&gt;0,Y173&lt;=30),AND(O173&gt;0,O173&lt;=5),AND(P173&gt;0,P173&lt;=5)),"Yes","No")</f>
        <v>No</v>
      </c>
    </row>
    <row r="174" spans="1:37" x14ac:dyDescent="0.25">
      <c r="A174" s="20">
        <v>43341</v>
      </c>
      <c r="B174" s="77">
        <v>43371</v>
      </c>
      <c r="C174" s="16" t="s">
        <v>1711</v>
      </c>
      <c r="D174" s="34" t="s">
        <v>1215</v>
      </c>
      <c r="E174" s="34" t="s">
        <v>20</v>
      </c>
      <c r="F174" s="36"/>
      <c r="G174" s="36"/>
      <c r="H174" s="36"/>
      <c r="I174" s="36">
        <v>6.5910064845046339</v>
      </c>
      <c r="J174" s="36"/>
      <c r="K174" s="36"/>
      <c r="L174" s="36"/>
      <c r="M174" s="36"/>
      <c r="N174" s="36"/>
      <c r="O174" s="36"/>
      <c r="P174" s="36"/>
      <c r="Q174" s="36"/>
      <c r="R174" s="36">
        <v>4</v>
      </c>
      <c r="S174" s="36"/>
      <c r="T174" s="36"/>
      <c r="U174" s="36"/>
      <c r="V174" s="36"/>
      <c r="W174" s="36"/>
      <c r="X174" s="36"/>
      <c r="Y174" s="93">
        <f>SUM(O174:P174)</f>
        <v>0</v>
      </c>
      <c r="Z174" s="93" t="str">
        <f>IF(OR(AND(Y174&gt;0,Y174&lt;=30),AND(O174&gt;0,O174&lt;=5),AND(P174&gt;0,P174&lt;=5)),"Yes","No")</f>
        <v>No</v>
      </c>
      <c r="AC174" s="24"/>
      <c r="AD174" s="24"/>
      <c r="AE174" s="24"/>
      <c r="AF174" s="24"/>
      <c r="AG174" s="24"/>
      <c r="AH174" s="24"/>
      <c r="AI174" s="24"/>
      <c r="AJ174" s="24"/>
      <c r="AK174" s="24"/>
    </row>
    <row r="175" spans="1:37" s="24" customFormat="1" x14ac:dyDescent="0.25">
      <c r="A175" s="20">
        <v>43348</v>
      </c>
      <c r="B175" s="77">
        <v>43371</v>
      </c>
      <c r="C175" s="16" t="s">
        <v>1744</v>
      </c>
      <c r="D175" s="34" t="s">
        <v>1239</v>
      </c>
      <c r="E175" s="34" t="s">
        <v>1240</v>
      </c>
      <c r="F175" s="36"/>
      <c r="G175" s="36"/>
      <c r="H175" s="36"/>
      <c r="I175" s="36">
        <v>6.4490609033595234</v>
      </c>
      <c r="J175" s="36"/>
      <c r="K175" s="36"/>
      <c r="L175" s="36"/>
      <c r="M175" s="36"/>
      <c r="N175" s="36"/>
      <c r="O175" s="36"/>
      <c r="P175" s="36"/>
      <c r="Q175" s="36"/>
      <c r="R175" s="36">
        <v>4</v>
      </c>
      <c r="S175" s="36"/>
      <c r="T175" s="36"/>
      <c r="U175" s="36"/>
      <c r="V175" s="36"/>
      <c r="W175" s="36"/>
      <c r="X175" s="36"/>
      <c r="Y175" s="93">
        <f>SUM(O175:P175)</f>
        <v>0</v>
      </c>
      <c r="Z175" s="93" t="str">
        <f>IF(OR(AND(Y175&gt;0,Y175&lt;=30),AND(O175&gt;0,O175&lt;=5),AND(P175&gt;0,P175&lt;=5)),"Yes","No")</f>
        <v>No</v>
      </c>
    </row>
    <row r="176" spans="1:37" s="24" customFormat="1" x14ac:dyDescent="0.25">
      <c r="A176" s="20">
        <v>43348</v>
      </c>
      <c r="B176" s="77">
        <v>43371</v>
      </c>
      <c r="C176" s="16" t="s">
        <v>1746</v>
      </c>
      <c r="D176" s="34" t="s">
        <v>1238</v>
      </c>
      <c r="E176" s="34" t="s">
        <v>412</v>
      </c>
      <c r="F176" s="36"/>
      <c r="G176" s="36"/>
      <c r="H176" s="36"/>
      <c r="I176" s="36">
        <v>6.4490609033595234</v>
      </c>
      <c r="J176" s="36"/>
      <c r="K176" s="36"/>
      <c r="L176" s="36"/>
      <c r="M176" s="36"/>
      <c r="N176" s="36"/>
      <c r="O176" s="36"/>
      <c r="P176" s="36"/>
      <c r="Q176" s="36"/>
      <c r="R176" s="36">
        <v>4</v>
      </c>
      <c r="S176" s="36"/>
      <c r="T176" s="36"/>
      <c r="U176" s="36"/>
      <c r="V176" s="36"/>
      <c r="W176" s="36"/>
      <c r="X176" s="36"/>
      <c r="Y176" s="23">
        <f>SUM(O176:P176)</f>
        <v>0</v>
      </c>
      <c r="Z176" s="23" t="str">
        <f>IF(OR(AND(Y176&gt;0,Y176&lt;=30),AND(O176&gt;0,O176&lt;=5),AND(P176&gt;0,P176&lt;=5)),"Yes","No")</f>
        <v>No</v>
      </c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x14ac:dyDescent="0.25">
      <c r="A177" s="20">
        <v>43299</v>
      </c>
      <c r="B177" s="77">
        <v>43369</v>
      </c>
      <c r="C177" s="16" t="s">
        <v>1742</v>
      </c>
      <c r="D177" s="34" t="s">
        <v>443</v>
      </c>
      <c r="E177" s="34" t="s">
        <v>68</v>
      </c>
      <c r="F177" s="36"/>
      <c r="G177" s="36"/>
      <c r="H177" s="36"/>
      <c r="I177" s="36">
        <v>3.51533691151295</v>
      </c>
      <c r="J177" s="36"/>
      <c r="K177" s="36"/>
      <c r="L177" s="36"/>
      <c r="M177" s="36"/>
      <c r="N177" s="36"/>
      <c r="O177" s="36"/>
      <c r="P177" s="36"/>
      <c r="Q177" s="36"/>
      <c r="R177" s="36">
        <v>3</v>
      </c>
      <c r="S177" s="36"/>
      <c r="T177" s="36"/>
      <c r="U177" s="36"/>
      <c r="V177" s="36"/>
      <c r="W177" s="36"/>
      <c r="X177" s="36"/>
      <c r="Y177" s="23">
        <f>SUM(O177:P177)</f>
        <v>0</v>
      </c>
      <c r="Z177" s="23" t="str">
        <f>IF(OR(AND(Y177&gt;0,Y177&lt;=30),AND(O177&gt;0,O177&lt;=5),AND(P177&gt;0,P177&lt;=5)),"Yes","No")</f>
        <v>No</v>
      </c>
      <c r="AC177" s="24"/>
      <c r="AD177" s="24"/>
      <c r="AE177" s="24"/>
      <c r="AF177" s="24"/>
      <c r="AG177" s="24"/>
      <c r="AH177" s="24"/>
      <c r="AI177" s="24"/>
      <c r="AJ177" s="24"/>
      <c r="AK177" s="24"/>
    </row>
    <row r="178" spans="1:37" x14ac:dyDescent="0.25">
      <c r="A178" s="20">
        <v>43308</v>
      </c>
      <c r="B178" s="77">
        <v>43367</v>
      </c>
      <c r="C178" s="16" t="s">
        <v>1603</v>
      </c>
      <c r="D178" s="34" t="s">
        <v>493</v>
      </c>
      <c r="E178" s="34" t="s">
        <v>25</v>
      </c>
      <c r="F178" s="36"/>
      <c r="G178" s="36"/>
      <c r="H178" s="36"/>
      <c r="I178" s="36">
        <v>1.8358295161434299</v>
      </c>
      <c r="J178" s="36"/>
      <c r="K178" s="36"/>
      <c r="L178" s="36"/>
      <c r="M178" s="36"/>
      <c r="N178" s="36"/>
      <c r="O178" s="36"/>
      <c r="P178" s="36"/>
      <c r="Q178" s="36"/>
      <c r="R178" s="36">
        <v>2</v>
      </c>
      <c r="S178" s="36"/>
      <c r="T178" s="36"/>
      <c r="U178" s="36"/>
      <c r="V178" s="36"/>
      <c r="W178" s="36"/>
      <c r="X178" s="36"/>
      <c r="Y178" s="93">
        <f>SUM(O178:P178)</f>
        <v>0</v>
      </c>
      <c r="Z178" s="93" t="str">
        <f>IF(OR(AND(Y178&gt;0,Y178&lt;=30),AND(O178&gt;0,O178&lt;=5),AND(P178&gt;0,P178&lt;=5)),"Yes","No")</f>
        <v>No</v>
      </c>
    </row>
    <row r="179" spans="1:37" s="24" customFormat="1" x14ac:dyDescent="0.25">
      <c r="A179" s="20">
        <v>43308</v>
      </c>
      <c r="B179" s="77">
        <v>43367</v>
      </c>
      <c r="C179" s="16" t="s">
        <v>1728</v>
      </c>
      <c r="D179" s="34" t="s">
        <v>474</v>
      </c>
      <c r="E179" s="34" t="s">
        <v>432</v>
      </c>
      <c r="F179" s="36"/>
      <c r="G179" s="36"/>
      <c r="H179" s="36"/>
      <c r="I179" s="36">
        <v>3.3568310125675764</v>
      </c>
      <c r="J179" s="36"/>
      <c r="K179" s="36"/>
      <c r="L179" s="36"/>
      <c r="M179" s="36"/>
      <c r="N179" s="36"/>
      <c r="O179" s="36"/>
      <c r="P179" s="36"/>
      <c r="Q179" s="36"/>
      <c r="R179" s="36">
        <v>2</v>
      </c>
      <c r="S179" s="36"/>
      <c r="T179" s="36"/>
      <c r="U179" s="36"/>
      <c r="V179" s="36"/>
      <c r="W179" s="36"/>
      <c r="X179" s="36"/>
      <c r="Y179" s="93">
        <f>SUM(O179:P179)</f>
        <v>0</v>
      </c>
      <c r="Z179" s="93" t="str">
        <f>IF(OR(AND(Y179&gt;0,Y179&lt;=30),AND(O179&gt;0,O179&lt;=5),AND(P179&gt;0,P179&lt;=5)),"Yes","No")</f>
        <v>No</v>
      </c>
    </row>
    <row r="180" spans="1:37" s="24" customFormat="1" x14ac:dyDescent="0.25">
      <c r="A180" s="20">
        <v>43335</v>
      </c>
      <c r="B180" s="77">
        <v>43368</v>
      </c>
      <c r="C180" s="16" t="s">
        <v>1583</v>
      </c>
      <c r="D180" s="34" t="s">
        <v>1102</v>
      </c>
      <c r="E180" s="34" t="s">
        <v>1118</v>
      </c>
      <c r="F180" s="36"/>
      <c r="G180" s="36"/>
      <c r="H180" s="36"/>
      <c r="I180" s="36">
        <v>1.6773236171980566</v>
      </c>
      <c r="J180" s="36"/>
      <c r="K180" s="36"/>
      <c r="L180" s="36"/>
      <c r="M180" s="36"/>
      <c r="N180" s="36"/>
      <c r="O180" s="36"/>
      <c r="P180" s="36"/>
      <c r="Q180" s="36"/>
      <c r="R180" s="36">
        <v>2</v>
      </c>
      <c r="S180" s="36"/>
      <c r="T180" s="36"/>
      <c r="U180" s="36"/>
      <c r="V180" s="36"/>
      <c r="W180" s="36"/>
      <c r="X180" s="36"/>
      <c r="Y180" s="93">
        <f>SUM(O180:P180)</f>
        <v>0</v>
      </c>
      <c r="Z180" s="93" t="str">
        <f>IF(OR(AND(Y180&gt;0,Y180&lt;=30),AND(O180&gt;0,O180&lt;=5),AND(P180&gt;0,P180&lt;=5)),"Yes","No")</f>
        <v>No</v>
      </c>
    </row>
    <row r="181" spans="1:37" s="24" customFormat="1" x14ac:dyDescent="0.25">
      <c r="A181" s="20">
        <v>43341</v>
      </c>
      <c r="B181" s="77">
        <v>43370</v>
      </c>
      <c r="C181" s="16" t="s">
        <v>1741</v>
      </c>
      <c r="D181" s="34" t="s">
        <v>1213</v>
      </c>
      <c r="E181" s="34" t="s">
        <v>1214</v>
      </c>
      <c r="F181" s="36"/>
      <c r="G181" s="36"/>
      <c r="H181" s="36"/>
      <c r="I181" s="36">
        <v>3.2245304516797617</v>
      </c>
      <c r="J181" s="36"/>
      <c r="K181" s="36"/>
      <c r="L181" s="36"/>
      <c r="M181" s="36"/>
      <c r="N181" s="36"/>
      <c r="O181" s="36"/>
      <c r="P181" s="36"/>
      <c r="Q181" s="36"/>
      <c r="R181" s="36">
        <v>2</v>
      </c>
      <c r="S181" s="36"/>
      <c r="T181" s="36"/>
      <c r="U181" s="36"/>
      <c r="V181" s="36"/>
      <c r="W181" s="36"/>
      <c r="X181" s="36"/>
      <c r="Y181" s="23">
        <f>SUM(O181:P181)</f>
        <v>0</v>
      </c>
      <c r="Z181" s="23" t="str">
        <f>IF(OR(AND(Y181&gt;0,Y181&lt;=30),AND(O181&gt;0,O181&lt;=5),AND(P181&gt;0,P181&lt;=5)),"Yes","No")</f>
        <v>No</v>
      </c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x14ac:dyDescent="0.25">
      <c r="A182" s="20">
        <v>43348</v>
      </c>
      <c r="B182" s="77">
        <v>43371</v>
      </c>
      <c r="C182" s="16" t="s">
        <v>1594</v>
      </c>
      <c r="D182" s="34" t="s">
        <v>1232</v>
      </c>
      <c r="E182" s="34" t="s">
        <v>1233</v>
      </c>
      <c r="F182" s="36"/>
      <c r="G182" s="36"/>
      <c r="H182" s="36"/>
      <c r="I182" s="36">
        <v>1.8161755126002608</v>
      </c>
      <c r="J182" s="36"/>
      <c r="K182" s="36"/>
      <c r="L182" s="36"/>
      <c r="M182" s="36"/>
      <c r="N182" s="36"/>
      <c r="O182" s="36"/>
      <c r="P182" s="36"/>
      <c r="Q182" s="36"/>
      <c r="R182" s="36">
        <v>2</v>
      </c>
      <c r="S182" s="36"/>
      <c r="T182" s="36"/>
      <c r="U182" s="36"/>
      <c r="V182" s="36"/>
      <c r="W182" s="36"/>
      <c r="X182" s="36"/>
      <c r="Y182" s="23">
        <f>SUM(O182:P182)</f>
        <v>0</v>
      </c>
      <c r="Z182" s="23" t="str">
        <f>IF(OR(AND(Y182&gt;0,Y182&lt;=30),AND(O182&gt;0,O182&lt;=5),AND(P182&gt;0,P182&lt;=5)),"Yes","No")</f>
        <v>No</v>
      </c>
    </row>
    <row r="183" spans="1:37" s="24" customFormat="1" x14ac:dyDescent="0.25">
      <c r="A183" s="20">
        <v>43348</v>
      </c>
      <c r="B183" s="77">
        <v>43371</v>
      </c>
      <c r="C183" s="16" t="s">
        <v>1660</v>
      </c>
      <c r="D183" s="34" t="s">
        <v>1226</v>
      </c>
      <c r="E183" s="34" t="s">
        <v>1227</v>
      </c>
      <c r="F183" s="36"/>
      <c r="G183" s="36"/>
      <c r="H183" s="36"/>
      <c r="I183" s="36">
        <v>2.4407360696387475</v>
      </c>
      <c r="J183" s="36"/>
      <c r="K183" s="36"/>
      <c r="L183" s="36"/>
      <c r="M183" s="36"/>
      <c r="N183" s="36"/>
      <c r="O183" s="36"/>
      <c r="P183" s="36"/>
      <c r="Q183" s="36"/>
      <c r="R183" s="36">
        <v>2</v>
      </c>
      <c r="S183" s="36"/>
      <c r="T183" s="36"/>
      <c r="U183" s="36"/>
      <c r="V183" s="36"/>
      <c r="W183" s="36"/>
      <c r="X183" s="36"/>
      <c r="Y183" s="79">
        <f>SUM(O183:P183)</f>
        <v>0</v>
      </c>
      <c r="Z183" s="79" t="str">
        <f>IF(OR(AND(Y183&gt;0,Y183&lt;=30),AND(O183&gt;0,O183&lt;=5),AND(P183&gt;0,P183&lt;=5)),"Yes","No")</f>
        <v>No</v>
      </c>
    </row>
    <row r="184" spans="1:37" x14ac:dyDescent="0.25">
      <c r="A184" s="20">
        <v>43348</v>
      </c>
      <c r="B184" s="77">
        <v>43371</v>
      </c>
      <c r="C184" s="16" t="s">
        <v>1730</v>
      </c>
      <c r="D184" s="34" t="s">
        <v>1241</v>
      </c>
      <c r="E184" s="34" t="s">
        <v>1242</v>
      </c>
      <c r="F184" s="36"/>
      <c r="G184" s="36"/>
      <c r="H184" s="36"/>
      <c r="I184" s="36">
        <v>3.2245304516797617</v>
      </c>
      <c r="J184" s="36"/>
      <c r="K184" s="36"/>
      <c r="L184" s="36"/>
      <c r="M184" s="36"/>
      <c r="N184" s="36"/>
      <c r="O184" s="36"/>
      <c r="P184" s="36"/>
      <c r="Q184" s="36"/>
      <c r="R184" s="36">
        <v>2</v>
      </c>
      <c r="S184" s="36"/>
      <c r="T184" s="36"/>
      <c r="U184" s="36"/>
      <c r="V184" s="36"/>
      <c r="W184" s="36"/>
      <c r="X184" s="36"/>
      <c r="Y184" s="93">
        <f>SUM(O184:P184)</f>
        <v>0</v>
      </c>
      <c r="Z184" s="93" t="str">
        <f>IF(OR(AND(Y184&gt;0,Y184&lt;=30),AND(O184&gt;0,O184&lt;=5),AND(P184&gt;0,P184&lt;=5)),"Yes","No")</f>
        <v>No</v>
      </c>
      <c r="AC184" s="24"/>
      <c r="AD184" s="24"/>
      <c r="AE184" s="24"/>
      <c r="AF184" s="24"/>
      <c r="AG184" s="24"/>
      <c r="AH184" s="24"/>
      <c r="AI184" s="24"/>
      <c r="AJ184" s="24"/>
      <c r="AK184" s="24"/>
    </row>
    <row r="185" spans="1:37" s="24" customFormat="1" x14ac:dyDescent="0.25">
      <c r="A185" s="20">
        <v>43349</v>
      </c>
      <c r="B185" s="77">
        <v>43367</v>
      </c>
      <c r="C185" s="16" t="s">
        <v>1603</v>
      </c>
      <c r="D185" s="34" t="s">
        <v>1255</v>
      </c>
      <c r="E185" s="34" t="s">
        <v>1256</v>
      </c>
      <c r="F185" s="36"/>
      <c r="G185" s="36"/>
      <c r="H185" s="36"/>
      <c r="I185" s="36">
        <v>1.8358295161434299</v>
      </c>
      <c r="J185" s="36"/>
      <c r="K185" s="36"/>
      <c r="L185" s="36"/>
      <c r="M185" s="36"/>
      <c r="N185" s="36"/>
      <c r="O185" s="36"/>
      <c r="P185" s="36"/>
      <c r="Q185" s="36"/>
      <c r="R185" s="36">
        <v>2</v>
      </c>
      <c r="S185" s="36"/>
      <c r="T185" s="36"/>
      <c r="U185" s="36"/>
      <c r="V185" s="36"/>
      <c r="W185" s="36"/>
      <c r="X185" s="36"/>
      <c r="Y185" s="79">
        <f>SUM(O185:P185)</f>
        <v>0</v>
      </c>
      <c r="Z185" s="79" t="str">
        <f>IF(OR(AND(Y185&gt;0,Y185&lt;=30),AND(O185&gt;0,O185&lt;=5),AND(P185&gt;0,P185&lt;=5)),"Yes","No")</f>
        <v>No</v>
      </c>
    </row>
    <row r="186" spans="1:37" s="24" customFormat="1" x14ac:dyDescent="0.25">
      <c r="A186" s="20">
        <v>43350</v>
      </c>
      <c r="B186" s="77">
        <v>43371</v>
      </c>
      <c r="C186" s="16" t="s">
        <v>1730</v>
      </c>
      <c r="D186" s="34" t="s">
        <v>1302</v>
      </c>
      <c r="E186" s="34" t="s">
        <v>1303</v>
      </c>
      <c r="F186" s="36"/>
      <c r="G186" s="36"/>
      <c r="H186" s="36"/>
      <c r="I186" s="36">
        <v>3.2245304516797617</v>
      </c>
      <c r="J186" s="36"/>
      <c r="K186" s="36"/>
      <c r="L186" s="36"/>
      <c r="M186" s="36"/>
      <c r="N186" s="36"/>
      <c r="O186" s="36"/>
      <c r="P186" s="36"/>
      <c r="Q186" s="36"/>
      <c r="R186" s="36">
        <v>2</v>
      </c>
      <c r="S186" s="36"/>
      <c r="T186" s="36"/>
      <c r="U186" s="36"/>
      <c r="V186" s="36"/>
      <c r="W186" s="36"/>
      <c r="X186" s="36"/>
      <c r="Y186" s="23">
        <f>SUM(O186:P186)</f>
        <v>0</v>
      </c>
      <c r="Z186" s="23" t="str">
        <f>IF(OR(AND(Y186&gt;0,Y186&lt;=30),AND(O186&gt;0,O186&lt;=5),AND(P186&gt;0,P186&lt;=5)),"Yes","No")</f>
        <v>No</v>
      </c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x14ac:dyDescent="0.25">
      <c r="A187" s="20">
        <v>43350</v>
      </c>
      <c r="B187" s="77">
        <v>43371</v>
      </c>
      <c r="C187" s="16" t="s">
        <v>1741</v>
      </c>
      <c r="D187" s="34" t="s">
        <v>1300</v>
      </c>
      <c r="E187" s="34" t="s">
        <v>1301</v>
      </c>
      <c r="F187" s="36"/>
      <c r="G187" s="36"/>
      <c r="H187" s="36"/>
      <c r="I187" s="36">
        <v>3.2245304516797617</v>
      </c>
      <c r="J187" s="36"/>
      <c r="K187" s="36"/>
      <c r="L187" s="36"/>
      <c r="M187" s="36"/>
      <c r="N187" s="36"/>
      <c r="O187" s="36"/>
      <c r="P187" s="36"/>
      <c r="Q187" s="36"/>
      <c r="R187" s="36">
        <v>2</v>
      </c>
      <c r="S187" s="36"/>
      <c r="T187" s="36"/>
      <c r="U187" s="36"/>
      <c r="V187" s="36"/>
      <c r="W187" s="36"/>
      <c r="X187" s="36"/>
      <c r="Y187" s="93">
        <f>SUM(O187:P187)</f>
        <v>0</v>
      </c>
      <c r="Z187" s="93" t="str">
        <f>IF(OR(AND(Y187&gt;0,Y187&lt;=30),AND(O187&gt;0,O187&lt;=5),AND(P187&gt;0,P187&lt;=5)),"Yes","No")</f>
        <v>No</v>
      </c>
      <c r="AC187" s="24"/>
      <c r="AD187" s="24"/>
      <c r="AE187" s="24"/>
      <c r="AF187" s="24"/>
      <c r="AG187" s="24"/>
      <c r="AH187" s="24"/>
      <c r="AI187" s="24"/>
      <c r="AJ187" s="24"/>
      <c r="AK187" s="24"/>
    </row>
    <row r="188" spans="1:37" s="24" customFormat="1" x14ac:dyDescent="0.25">
      <c r="A188" s="20">
        <v>43308</v>
      </c>
      <c r="B188" s="77">
        <v>43367</v>
      </c>
      <c r="C188" s="16" t="s">
        <v>1689</v>
      </c>
      <c r="D188" s="34" t="s">
        <v>491</v>
      </c>
      <c r="E188" s="34" t="s">
        <v>119</v>
      </c>
      <c r="F188" s="36"/>
      <c r="G188" s="36"/>
      <c r="H188" s="36"/>
      <c r="I188" s="36">
        <v>1.5077168458810781</v>
      </c>
      <c r="J188" s="36"/>
      <c r="K188" s="36"/>
      <c r="L188" s="36"/>
      <c r="M188" s="36"/>
      <c r="N188" s="36"/>
      <c r="O188" s="36"/>
      <c r="P188" s="36"/>
      <c r="Q188" s="36"/>
      <c r="R188" s="36">
        <v>1</v>
      </c>
      <c r="S188" s="36"/>
      <c r="T188" s="36"/>
      <c r="U188" s="36"/>
      <c r="V188" s="36"/>
      <c r="W188" s="36"/>
      <c r="X188" s="36"/>
      <c r="Y188" s="23">
        <f>SUM(O188:P188)</f>
        <v>0</v>
      </c>
      <c r="Z188" s="23" t="str">
        <f>IF(OR(AND(Y188&gt;0,Y188&lt;=30),AND(O188&gt;0,O188&lt;=5),AND(P188&gt;0,P188&lt;=5)),"Yes","No")</f>
        <v>No</v>
      </c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s="24" customFormat="1" x14ac:dyDescent="0.25">
      <c r="A189" s="20">
        <v>43308</v>
      </c>
      <c r="B189" s="77">
        <v>43367</v>
      </c>
      <c r="C189" s="16" t="s">
        <v>1690</v>
      </c>
      <c r="D189" s="34" t="s">
        <v>491</v>
      </c>
      <c r="E189" s="34" t="s">
        <v>119</v>
      </c>
      <c r="F189" s="36"/>
      <c r="G189" s="36"/>
      <c r="H189" s="36"/>
      <c r="I189" s="36">
        <v>1.5077168458810781</v>
      </c>
      <c r="J189" s="36"/>
      <c r="K189" s="36"/>
      <c r="L189" s="36"/>
      <c r="M189" s="36"/>
      <c r="N189" s="36"/>
      <c r="O189" s="36"/>
      <c r="P189" s="36"/>
      <c r="Q189" s="36"/>
      <c r="R189" s="36">
        <v>1</v>
      </c>
      <c r="S189" s="36"/>
      <c r="T189" s="36"/>
      <c r="U189" s="36"/>
      <c r="V189" s="36"/>
      <c r="W189" s="36"/>
      <c r="X189" s="36"/>
      <c r="Y189" s="23">
        <f>SUM(O189:P189)</f>
        <v>0</v>
      </c>
      <c r="Z189" s="23" t="str">
        <f>IF(OR(AND(Y189&gt;0,Y189&lt;=30),AND(O189&gt;0,O189&lt;=5),AND(P189&gt;0,P189&lt;=5)),"Yes","No")</f>
        <v>No</v>
      </c>
    </row>
    <row r="190" spans="1:37" x14ac:dyDescent="0.25">
      <c r="A190" s="20">
        <v>43308</v>
      </c>
      <c r="B190" s="77">
        <v>43368</v>
      </c>
      <c r="C190" s="16" t="s">
        <v>1594</v>
      </c>
      <c r="D190" s="34" t="s">
        <v>494</v>
      </c>
      <c r="E190" s="34" t="s">
        <v>495</v>
      </c>
      <c r="F190" s="36"/>
      <c r="G190" s="36"/>
      <c r="H190" s="36"/>
      <c r="I190" s="36">
        <v>0.90808775630013039</v>
      </c>
      <c r="J190" s="36"/>
      <c r="K190" s="36"/>
      <c r="L190" s="36"/>
      <c r="M190" s="36"/>
      <c r="N190" s="36"/>
      <c r="O190" s="36"/>
      <c r="P190" s="36"/>
      <c r="Q190" s="36"/>
      <c r="R190" s="36">
        <v>1</v>
      </c>
      <c r="S190" s="36"/>
      <c r="T190" s="36"/>
      <c r="U190" s="36"/>
      <c r="V190" s="36"/>
      <c r="W190" s="36"/>
      <c r="X190" s="36"/>
      <c r="Y190" s="93">
        <f>SUM(O190:P190)</f>
        <v>0</v>
      </c>
      <c r="Z190" s="93" t="str">
        <f>IF(OR(AND(Y190&gt;0,Y190&lt;=30),AND(O190&gt;0,O190&lt;=5),AND(P190&gt;0,P190&lt;=5)),"Yes","No")</f>
        <v>No</v>
      </c>
      <c r="AC190" s="24"/>
      <c r="AD190" s="24"/>
      <c r="AE190" s="24"/>
      <c r="AF190" s="24"/>
      <c r="AG190" s="24"/>
      <c r="AH190" s="24"/>
      <c r="AI190" s="24"/>
      <c r="AJ190" s="24"/>
      <c r="AK190" s="24"/>
    </row>
    <row r="191" spans="1:37" x14ac:dyDescent="0.25">
      <c r="A191" s="20">
        <v>43348</v>
      </c>
      <c r="B191" s="77">
        <v>43371</v>
      </c>
      <c r="C191" s="16" t="s">
        <v>1603</v>
      </c>
      <c r="D191" s="34" t="s">
        <v>1236</v>
      </c>
      <c r="E191" s="34" t="s">
        <v>1237</v>
      </c>
      <c r="F191" s="36"/>
      <c r="G191" s="36"/>
      <c r="H191" s="36"/>
      <c r="I191" s="36">
        <v>0.91791475807171496</v>
      </c>
      <c r="J191" s="36"/>
      <c r="K191" s="36"/>
      <c r="L191" s="36"/>
      <c r="M191" s="36"/>
      <c r="N191" s="36"/>
      <c r="O191" s="36"/>
      <c r="P191" s="36"/>
      <c r="Q191" s="36"/>
      <c r="R191" s="36">
        <v>1</v>
      </c>
      <c r="S191" s="36"/>
      <c r="T191" s="36"/>
      <c r="U191" s="36"/>
      <c r="V191" s="36"/>
      <c r="W191" s="36"/>
      <c r="X191" s="36"/>
      <c r="Y191" s="93">
        <f>SUM(O191:P191)</f>
        <v>0</v>
      </c>
      <c r="Z191" s="93" t="str">
        <f>IF(OR(AND(Y191&gt;0,Y191&lt;=30),AND(O191&gt;0,O191&lt;=5),AND(P191&gt;0,P191&lt;=5)),"Yes","No")</f>
        <v>No</v>
      </c>
    </row>
    <row r="192" spans="1:37" x14ac:dyDescent="0.25">
      <c r="A192" s="20">
        <v>43348</v>
      </c>
      <c r="B192" s="77">
        <v>43371</v>
      </c>
      <c r="C192" s="16" t="s">
        <v>1728</v>
      </c>
      <c r="D192" s="34" t="s">
        <v>1234</v>
      </c>
      <c r="E192" s="34" t="s">
        <v>1235</v>
      </c>
      <c r="F192" s="36"/>
      <c r="G192" s="36"/>
      <c r="H192" s="36"/>
      <c r="I192" s="36">
        <v>1.6784155062837882</v>
      </c>
      <c r="J192" s="36"/>
      <c r="K192" s="36"/>
      <c r="L192" s="36"/>
      <c r="M192" s="36"/>
      <c r="N192" s="36"/>
      <c r="O192" s="36"/>
      <c r="P192" s="36"/>
      <c r="Q192" s="36"/>
      <c r="R192" s="36">
        <v>1</v>
      </c>
      <c r="S192" s="36"/>
      <c r="T192" s="36"/>
      <c r="U192" s="36"/>
      <c r="V192" s="36"/>
      <c r="W192" s="36"/>
      <c r="X192" s="36"/>
      <c r="Y192" s="93">
        <f>SUM(O192:P192)</f>
        <v>0</v>
      </c>
      <c r="Z192" s="93" t="str">
        <f>IF(OR(AND(Y192&gt;0,Y192&lt;=30),AND(O192&gt;0,O192&lt;=5),AND(P192&gt;0,P192&lt;=5)),"Yes","No")</f>
        <v>No</v>
      </c>
      <c r="AC192" s="24"/>
      <c r="AD192" s="24"/>
      <c r="AE192" s="24"/>
      <c r="AF192" s="24"/>
      <c r="AG192" s="24"/>
      <c r="AH192" s="24"/>
      <c r="AI192" s="24"/>
      <c r="AJ192" s="24"/>
      <c r="AK192" s="24"/>
    </row>
    <row r="193" spans="1:37" x14ac:dyDescent="0.25">
      <c r="A193" s="20">
        <v>43350</v>
      </c>
      <c r="B193" s="77">
        <v>43368</v>
      </c>
      <c r="C193" s="16" t="s">
        <v>1718</v>
      </c>
      <c r="D193" s="34" t="s">
        <v>1558</v>
      </c>
      <c r="E193" s="34" t="s">
        <v>1559</v>
      </c>
      <c r="F193" s="36"/>
      <c r="G193" s="36"/>
      <c r="H193" s="36"/>
      <c r="I193" s="36">
        <v>1.4662250606232765</v>
      </c>
      <c r="J193" s="36"/>
      <c r="K193" s="36"/>
      <c r="L193" s="36"/>
      <c r="M193" s="36"/>
      <c r="N193" s="36"/>
      <c r="O193" s="36"/>
      <c r="P193" s="36"/>
      <c r="Q193" s="36"/>
      <c r="R193" s="36">
        <v>1</v>
      </c>
      <c r="S193" s="36"/>
      <c r="T193" s="36"/>
      <c r="U193" s="36"/>
      <c r="V193" s="36"/>
      <c r="W193" s="36"/>
      <c r="X193" s="36"/>
      <c r="Y193" s="93">
        <f>SUM(O193:P193)</f>
        <v>0</v>
      </c>
      <c r="Z193" s="93" t="str">
        <f>IF(OR(AND(Y193&gt;0,Y193&lt;=30),AND(O193&gt;0,O193&lt;=5),AND(P193&gt;0,P193&lt;=5)),"Yes","No")</f>
        <v>No</v>
      </c>
      <c r="AC193" s="24"/>
      <c r="AD193" s="24"/>
      <c r="AE193" s="24"/>
      <c r="AF193" s="24"/>
      <c r="AG193" s="24"/>
      <c r="AH193" s="24"/>
      <c r="AI193" s="24"/>
      <c r="AJ193" s="24"/>
      <c r="AK193" s="24"/>
    </row>
    <row r="194" spans="1:37" x14ac:dyDescent="0.25">
      <c r="A194" s="20">
        <v>43350</v>
      </c>
      <c r="B194" s="77">
        <v>43371</v>
      </c>
      <c r="C194" s="16" t="s">
        <v>1731</v>
      </c>
      <c r="D194" s="34" t="s">
        <v>1304</v>
      </c>
      <c r="E194" s="34" t="s">
        <v>1305</v>
      </c>
      <c r="F194" s="36"/>
      <c r="G194" s="36"/>
      <c r="H194" s="36"/>
      <c r="I194" s="36">
        <v>1.6122652258398809</v>
      </c>
      <c r="J194" s="36"/>
      <c r="K194" s="36"/>
      <c r="L194" s="36"/>
      <c r="M194" s="36"/>
      <c r="N194" s="36"/>
      <c r="O194" s="36"/>
      <c r="P194" s="36"/>
      <c r="Q194" s="36"/>
      <c r="R194" s="36">
        <v>1</v>
      </c>
      <c r="S194" s="36"/>
      <c r="T194" s="36"/>
      <c r="U194" s="36"/>
      <c r="V194" s="36"/>
      <c r="W194" s="36"/>
      <c r="X194" s="36"/>
      <c r="Y194" s="79">
        <f>SUM(O194:P194)</f>
        <v>0</v>
      </c>
      <c r="Z194" s="79" t="str">
        <f>IF(OR(AND(Y194&gt;0,Y194&lt;=30),AND(O194&gt;0,O194&lt;=5),AND(P194&gt;0,P194&lt;=5)),"Yes","No")</f>
        <v>No</v>
      </c>
    </row>
    <row r="195" spans="1:37" s="24" customFormat="1" x14ac:dyDescent="0.25">
      <c r="A195" s="20">
        <v>43271</v>
      </c>
      <c r="B195" s="77">
        <v>43396</v>
      </c>
      <c r="C195" s="16" t="s">
        <v>1735</v>
      </c>
      <c r="D195" s="34" t="s">
        <v>330</v>
      </c>
      <c r="E195" s="34" t="s">
        <v>19</v>
      </c>
      <c r="F195" s="36"/>
      <c r="G195" s="36"/>
      <c r="H195" s="36"/>
      <c r="I195" s="36"/>
      <c r="J195" s="36">
        <v>668.09963433203484</v>
      </c>
      <c r="K195" s="36"/>
      <c r="L195" s="36"/>
      <c r="M195" s="36"/>
      <c r="N195" s="36"/>
      <c r="O195" s="36"/>
      <c r="P195" s="36"/>
      <c r="Q195" s="36"/>
      <c r="R195" s="36"/>
      <c r="S195" s="36">
        <v>500</v>
      </c>
      <c r="T195" s="36"/>
      <c r="U195" s="36"/>
      <c r="V195" s="36"/>
      <c r="W195" s="36"/>
      <c r="X195" s="36"/>
      <c r="Y195" s="79">
        <f>SUM(O195:P195)</f>
        <v>0</v>
      </c>
      <c r="Z195" s="79" t="str">
        <f>IF(OR(AND(Y195&gt;0,Y195&lt;=30),AND(O195&gt;0,O195&lt;=5),AND(P195&gt;0,P195&lt;=5)),"Yes","No")</f>
        <v>No</v>
      </c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s="24" customFormat="1" x14ac:dyDescent="0.25">
      <c r="A196" s="20">
        <v>43192</v>
      </c>
      <c r="B196" s="77">
        <v>43403</v>
      </c>
      <c r="C196" s="16" t="s">
        <v>1571</v>
      </c>
      <c r="D196" s="34" t="s">
        <v>149</v>
      </c>
      <c r="E196" s="34" t="s">
        <v>76</v>
      </c>
      <c r="F196" s="36"/>
      <c r="G196" s="36"/>
      <c r="H196" s="36"/>
      <c r="I196" s="36"/>
      <c r="J196" s="36">
        <v>181.2535882314489</v>
      </c>
      <c r="K196" s="36"/>
      <c r="L196" s="36">
        <v>422.92503920671408</v>
      </c>
      <c r="M196" s="36"/>
      <c r="N196" s="36"/>
      <c r="O196" s="36"/>
      <c r="P196" s="36"/>
      <c r="Q196" s="36"/>
      <c r="R196" s="36"/>
      <c r="S196" s="36">
        <v>300</v>
      </c>
      <c r="T196" s="36"/>
      <c r="U196" s="36">
        <v>700</v>
      </c>
      <c r="V196" s="36"/>
      <c r="W196" s="36"/>
      <c r="X196" s="36"/>
      <c r="Y196" s="93">
        <f>SUM(O196:P196)</f>
        <v>0</v>
      </c>
      <c r="Z196" s="93" t="str">
        <f>IF(OR(AND(Y196&gt;0,Y196&lt;=30),AND(O196&gt;0,O196&lt;=5),AND(P196&gt;0,P196&lt;=5)),"Yes","No")</f>
        <v>No</v>
      </c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x14ac:dyDescent="0.25">
      <c r="A197" s="20">
        <v>43171</v>
      </c>
      <c r="B197" s="77">
        <v>43290</v>
      </c>
      <c r="C197" s="16" t="s">
        <v>1720</v>
      </c>
      <c r="D197" s="34" t="s">
        <v>97</v>
      </c>
      <c r="E197" s="34" t="s">
        <v>20</v>
      </c>
      <c r="F197" s="36"/>
      <c r="G197" s="36"/>
      <c r="H197" s="36"/>
      <c r="I197" s="36"/>
      <c r="J197" s="36">
        <v>213.6586725177919</v>
      </c>
      <c r="K197" s="36"/>
      <c r="L197" s="36"/>
      <c r="M197" s="36">
        <v>213.6586725177919</v>
      </c>
      <c r="N197" s="36"/>
      <c r="O197" s="36"/>
      <c r="P197" s="36"/>
      <c r="Q197" s="36"/>
      <c r="R197" s="36"/>
      <c r="S197" s="36">
        <v>252</v>
      </c>
      <c r="T197" s="36"/>
      <c r="U197" s="36"/>
      <c r="V197" s="36">
        <v>252</v>
      </c>
      <c r="W197" s="36"/>
      <c r="X197" s="36"/>
      <c r="Y197" s="93">
        <f>SUM(O197:P197)</f>
        <v>0</v>
      </c>
      <c r="Z197" s="93" t="str">
        <f>IF(OR(AND(Y197&gt;0,Y197&lt;=30),AND(O197&gt;0,O197&lt;=5),AND(P197&gt;0,P197&lt;=5)),"Yes","No")</f>
        <v>No</v>
      </c>
    </row>
    <row r="198" spans="1:37" s="24" customFormat="1" x14ac:dyDescent="0.25">
      <c r="A198" s="20">
        <v>43262</v>
      </c>
      <c r="B198" s="77">
        <v>43369</v>
      </c>
      <c r="C198" s="16" t="s">
        <v>1652</v>
      </c>
      <c r="D198" s="34" t="s">
        <v>280</v>
      </c>
      <c r="E198" s="34" t="s">
        <v>35</v>
      </c>
      <c r="F198" s="36"/>
      <c r="G198" s="36"/>
      <c r="H198" s="36"/>
      <c r="I198" s="36"/>
      <c r="J198" s="36">
        <v>177.56846256710466</v>
      </c>
      <c r="K198" s="36">
        <v>177.56846256710466</v>
      </c>
      <c r="L198" s="36"/>
      <c r="M198" s="36"/>
      <c r="N198" s="36"/>
      <c r="O198" s="36"/>
      <c r="P198" s="36"/>
      <c r="Q198" s="36"/>
      <c r="R198" s="36"/>
      <c r="S198" s="36">
        <v>250</v>
      </c>
      <c r="T198" s="36">
        <v>250</v>
      </c>
      <c r="U198" s="36"/>
      <c r="V198" s="36"/>
      <c r="W198" s="36"/>
      <c r="X198" s="36"/>
      <c r="Y198" s="79">
        <f>SUM(O198:P198)</f>
        <v>0</v>
      </c>
      <c r="Z198" s="79" t="str">
        <f>IF(OR(AND(Y198&gt;0,Y198&lt;=30),AND(O198&gt;0,O198&lt;=5),AND(P198&gt;0,P198&lt;=5)),"Yes","No")</f>
        <v>No</v>
      </c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s="24" customFormat="1" x14ac:dyDescent="0.25">
      <c r="A199" s="20">
        <v>43088</v>
      </c>
      <c r="B199" s="77">
        <v>43406</v>
      </c>
      <c r="C199" s="16" t="s">
        <v>1741</v>
      </c>
      <c r="D199" s="34" t="s">
        <v>152</v>
      </c>
      <c r="E199" s="34" t="s">
        <v>88</v>
      </c>
      <c r="F199" s="36"/>
      <c r="G199" s="36"/>
      <c r="H199" s="36"/>
      <c r="I199" s="36"/>
      <c r="J199" s="36">
        <v>231.54872924296163</v>
      </c>
      <c r="K199" s="36"/>
      <c r="L199" s="36"/>
      <c r="M199" s="36"/>
      <c r="N199" s="36"/>
      <c r="O199" s="36"/>
      <c r="P199" s="36"/>
      <c r="Q199" s="36"/>
      <c r="R199" s="36"/>
      <c r="S199" s="36">
        <v>250</v>
      </c>
      <c r="T199" s="36"/>
      <c r="U199" s="36"/>
      <c r="V199" s="36"/>
      <c r="W199" s="36"/>
      <c r="X199" s="36"/>
      <c r="Y199" s="93">
        <f>SUM(O199:P199)</f>
        <v>0</v>
      </c>
      <c r="Z199" s="93" t="str">
        <f>IF(OR(AND(Y199&gt;0,Y199&lt;=30),AND(O199&gt;0,O199&lt;=5),AND(P199&gt;0,P199&lt;=5)),"Yes","No")</f>
        <v>No</v>
      </c>
    </row>
    <row r="200" spans="1:37" s="24" customFormat="1" x14ac:dyDescent="0.25">
      <c r="A200" s="20">
        <v>43298</v>
      </c>
      <c r="B200" s="77">
        <v>43427</v>
      </c>
      <c r="C200" s="16" t="s">
        <v>1754</v>
      </c>
      <c r="D200" s="34" t="s">
        <v>442</v>
      </c>
      <c r="E200" s="34" t="s">
        <v>29</v>
      </c>
      <c r="F200" s="36"/>
      <c r="G200" s="36"/>
      <c r="H200" s="36"/>
      <c r="I200" s="36"/>
      <c r="J200" s="36">
        <v>211.73549187478991</v>
      </c>
      <c r="K200" s="36"/>
      <c r="L200" s="36"/>
      <c r="M200" s="36"/>
      <c r="N200" s="36">
        <v>211.73549187478991</v>
      </c>
      <c r="O200" s="36"/>
      <c r="P200" s="36"/>
      <c r="Q200" s="36"/>
      <c r="R200" s="36"/>
      <c r="S200" s="36">
        <v>200</v>
      </c>
      <c r="T200" s="36"/>
      <c r="U200" s="36"/>
      <c r="V200" s="36"/>
      <c r="W200" s="36">
        <v>200</v>
      </c>
      <c r="X200" s="36"/>
      <c r="Y200" s="79">
        <f>SUM(O200:P200)</f>
        <v>0</v>
      </c>
      <c r="Z200" s="79" t="str">
        <f>IF(OR(AND(Y200&gt;0,Y200&lt;=30),AND(O200&gt;0,O200&lt;=5),AND(P200&gt;0,P200&lt;=5)),"Yes","No")</f>
        <v>No</v>
      </c>
    </row>
    <row r="201" spans="1:37" s="24" customFormat="1" x14ac:dyDescent="0.25">
      <c r="A201" s="20">
        <v>43206</v>
      </c>
      <c r="B201" s="77">
        <v>43434</v>
      </c>
      <c r="C201" s="16" t="s">
        <v>1761</v>
      </c>
      <c r="D201" s="34" t="s">
        <v>163</v>
      </c>
      <c r="E201" s="34" t="s">
        <v>101</v>
      </c>
      <c r="F201" s="36"/>
      <c r="G201" s="36"/>
      <c r="H201" s="36"/>
      <c r="I201" s="36"/>
      <c r="J201" s="36">
        <v>90.211876263146422</v>
      </c>
      <c r="K201" s="36"/>
      <c r="L201" s="36">
        <v>256.4847462383575</v>
      </c>
      <c r="M201" s="36"/>
      <c r="N201" s="36"/>
      <c r="O201" s="36"/>
      <c r="P201" s="36"/>
      <c r="Q201" s="36"/>
      <c r="R201" s="36"/>
      <c r="S201" s="36">
        <v>102</v>
      </c>
      <c r="T201" s="36"/>
      <c r="U201" s="36">
        <v>290</v>
      </c>
      <c r="V201" s="36"/>
      <c r="W201" s="36"/>
      <c r="X201" s="36"/>
      <c r="Y201" s="93">
        <f>SUM(O201:P201)</f>
        <v>0</v>
      </c>
      <c r="Z201" s="93" t="str">
        <f>IF(OR(AND(Y201&gt;0,Y201&lt;=30),AND(O201&gt;0,O201&lt;=5),AND(P201&gt;0,P201&lt;=5)),"Yes","No")</f>
        <v>No</v>
      </c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x14ac:dyDescent="0.25">
      <c r="A202" s="20">
        <v>43231</v>
      </c>
      <c r="B202" s="77">
        <v>43382</v>
      </c>
      <c r="C202" s="16" t="s">
        <v>1663</v>
      </c>
      <c r="D202" s="34" t="s">
        <v>140</v>
      </c>
      <c r="E202" s="34" t="s">
        <v>101</v>
      </c>
      <c r="F202" s="36"/>
      <c r="G202" s="36"/>
      <c r="H202" s="36"/>
      <c r="I202" s="36"/>
      <c r="J202" s="36">
        <v>101.98244060733327</v>
      </c>
      <c r="K202" s="36"/>
      <c r="L202" s="36"/>
      <c r="M202" s="36"/>
      <c r="N202" s="36"/>
      <c r="O202" s="36"/>
      <c r="P202" s="36"/>
      <c r="Q202" s="36"/>
      <c r="R202" s="36"/>
      <c r="S202" s="36">
        <v>100</v>
      </c>
      <c r="T202" s="36"/>
      <c r="U202" s="36"/>
      <c r="V202" s="36"/>
      <c r="W202" s="36"/>
      <c r="X202" s="36"/>
      <c r="Y202" s="23">
        <f>SUM(O202:P202)</f>
        <v>0</v>
      </c>
      <c r="Z202" s="23" t="str">
        <f>IF(OR(AND(Y202&gt;0,Y202&lt;=30),AND(O202&gt;0,O202&lt;=5),AND(P202&gt;0,P202&lt;=5)),"Yes","No")</f>
        <v>No</v>
      </c>
      <c r="AC202" s="24"/>
      <c r="AD202" s="24"/>
      <c r="AE202" s="24"/>
      <c r="AF202" s="24"/>
      <c r="AG202" s="24"/>
      <c r="AH202" s="24"/>
      <c r="AI202" s="24"/>
      <c r="AJ202" s="24"/>
      <c r="AK202" s="24"/>
    </row>
    <row r="203" spans="1:37" x14ac:dyDescent="0.25">
      <c r="A203" s="20">
        <v>43280</v>
      </c>
      <c r="B203" s="77">
        <v>43404</v>
      </c>
      <c r="C203" s="16" t="s">
        <v>1694</v>
      </c>
      <c r="D203" s="34" t="s">
        <v>358</v>
      </c>
      <c r="E203" s="34" t="s">
        <v>25</v>
      </c>
      <c r="F203" s="36"/>
      <c r="G203" s="36"/>
      <c r="H203" s="36"/>
      <c r="I203" s="36"/>
      <c r="J203" s="36">
        <v>117.26888780757596</v>
      </c>
      <c r="K203" s="36"/>
      <c r="L203" s="36"/>
      <c r="M203" s="36"/>
      <c r="N203" s="36"/>
      <c r="O203" s="36"/>
      <c r="P203" s="36"/>
      <c r="Q203" s="36"/>
      <c r="R203" s="36"/>
      <c r="S203" s="36">
        <v>100</v>
      </c>
      <c r="T203" s="36"/>
      <c r="U203" s="36"/>
      <c r="V203" s="36"/>
      <c r="W203" s="36"/>
      <c r="X203" s="36"/>
      <c r="Y203" s="23">
        <f>SUM(O203:P203)</f>
        <v>0</v>
      </c>
      <c r="Z203" s="23" t="str">
        <f>IF(OR(AND(Y203&gt;0,Y203&lt;=30),AND(O203&gt;0,O203&lt;=5),AND(P203&gt;0,P203&lt;=5)),"Yes","No")</f>
        <v>No</v>
      </c>
      <c r="AC203" s="24"/>
      <c r="AD203" s="24"/>
      <c r="AE203" s="24"/>
      <c r="AF203" s="24"/>
      <c r="AG203" s="24"/>
      <c r="AH203" s="24"/>
      <c r="AI203" s="24"/>
      <c r="AJ203" s="24"/>
      <c r="AK203" s="24"/>
    </row>
    <row r="204" spans="1:37" x14ac:dyDescent="0.25">
      <c r="A204" s="20">
        <v>43280</v>
      </c>
      <c r="B204" s="77">
        <v>43392</v>
      </c>
      <c r="C204" s="16" t="s">
        <v>1702</v>
      </c>
      <c r="D204" s="34" t="s">
        <v>348</v>
      </c>
      <c r="E204" s="34" t="s">
        <v>105</v>
      </c>
      <c r="F204" s="36"/>
      <c r="G204" s="36"/>
      <c r="H204" s="36"/>
      <c r="I204" s="36"/>
      <c r="J204" s="36">
        <v>51.206413444312908</v>
      </c>
      <c r="K204" s="36"/>
      <c r="L204" s="36">
        <v>104.50288458023043</v>
      </c>
      <c r="M204" s="36"/>
      <c r="N204" s="36"/>
      <c r="O204" s="36"/>
      <c r="P204" s="36"/>
      <c r="Q204" s="36"/>
      <c r="R204" s="36"/>
      <c r="S204" s="36">
        <v>49</v>
      </c>
      <c r="T204" s="36"/>
      <c r="U204" s="36">
        <v>100</v>
      </c>
      <c r="V204" s="36"/>
      <c r="W204" s="36"/>
      <c r="X204" s="36"/>
      <c r="Y204" s="93">
        <f>SUM(O204:P204)</f>
        <v>0</v>
      </c>
      <c r="Z204" s="93" t="str">
        <f>IF(OR(AND(Y204&gt;0,Y204&lt;=30),AND(O204&gt;0,O204&lt;=5),AND(P204&gt;0,P204&lt;=5)),"Yes","No")</f>
        <v>No</v>
      </c>
      <c r="AC204" s="24"/>
      <c r="AD204" s="24"/>
      <c r="AE204" s="24"/>
      <c r="AF204" s="24"/>
      <c r="AG204" s="24"/>
      <c r="AH204" s="24"/>
      <c r="AI204" s="24"/>
      <c r="AJ204" s="24"/>
      <c r="AK204" s="24"/>
    </row>
    <row r="205" spans="1:37" s="24" customFormat="1" x14ac:dyDescent="0.25">
      <c r="A205" s="20">
        <v>43265</v>
      </c>
      <c r="B205" s="77">
        <v>43378</v>
      </c>
      <c r="C205" s="16" t="s">
        <v>1746</v>
      </c>
      <c r="D205" s="34" t="s">
        <v>305</v>
      </c>
      <c r="E205" s="34" t="s">
        <v>306</v>
      </c>
      <c r="F205" s="36"/>
      <c r="G205" s="36"/>
      <c r="H205" s="36"/>
      <c r="I205" s="36"/>
      <c r="J205" s="36">
        <v>46.871158820172667</v>
      </c>
      <c r="K205" s="36"/>
      <c r="L205" s="36"/>
      <c r="M205" s="36"/>
      <c r="N205" s="36"/>
      <c r="O205" s="36"/>
      <c r="P205" s="36"/>
      <c r="Q205" s="36"/>
      <c r="R205" s="36"/>
      <c r="S205" s="36">
        <v>40</v>
      </c>
      <c r="T205" s="36"/>
      <c r="U205" s="36"/>
      <c r="V205" s="36"/>
      <c r="W205" s="36"/>
      <c r="X205" s="36"/>
      <c r="Y205" s="93">
        <f>SUM(O205:P205)</f>
        <v>0</v>
      </c>
      <c r="Z205" s="93" t="str">
        <f>IF(OR(AND(Y205&gt;0,Y205&lt;=30),AND(O205&gt;0,O205&lt;=5),AND(P205&gt;0,P205&lt;=5)),"Yes","No")</f>
        <v>No</v>
      </c>
    </row>
    <row r="206" spans="1:37" s="24" customFormat="1" x14ac:dyDescent="0.25">
      <c r="A206" s="20">
        <v>43342</v>
      </c>
      <c r="B206" s="77">
        <v>43378</v>
      </c>
      <c r="C206" s="16" t="s">
        <v>1751</v>
      </c>
      <c r="D206" s="34" t="s">
        <v>1216</v>
      </c>
      <c r="E206" s="34" t="s">
        <v>1217</v>
      </c>
      <c r="F206" s="36"/>
      <c r="G206" s="36"/>
      <c r="H206" s="36"/>
      <c r="I206" s="36"/>
      <c r="J206" s="36">
        <v>47.329752236179942</v>
      </c>
      <c r="K206" s="36"/>
      <c r="L206" s="36"/>
      <c r="M206" s="36"/>
      <c r="N206" s="36"/>
      <c r="O206" s="36"/>
      <c r="P206" s="36"/>
      <c r="Q206" s="36"/>
      <c r="R206" s="36"/>
      <c r="S206" s="36">
        <v>40</v>
      </c>
      <c r="T206" s="36"/>
      <c r="U206" s="36"/>
      <c r="V206" s="36"/>
      <c r="W206" s="36"/>
      <c r="X206" s="36"/>
      <c r="Y206" s="79">
        <f>SUM(O206:P206)</f>
        <v>0</v>
      </c>
      <c r="Z206" s="79" t="str">
        <f>IF(OR(AND(Y206&gt;0,Y206&lt;=30),AND(O206&gt;0,O206&lt;=5),AND(P206&gt;0,P206&lt;=5)),"Yes","No")</f>
        <v>No</v>
      </c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x14ac:dyDescent="0.25">
      <c r="A207" s="20">
        <v>43271</v>
      </c>
      <c r="B207" s="77">
        <v>43378</v>
      </c>
      <c r="C207" s="16" t="s">
        <v>1731</v>
      </c>
      <c r="D207" s="34" t="s">
        <v>326</v>
      </c>
      <c r="E207" s="34" t="s">
        <v>58</v>
      </c>
      <c r="F207" s="36"/>
      <c r="G207" s="36"/>
      <c r="H207" s="36"/>
      <c r="I207" s="36"/>
      <c r="J207" s="36">
        <v>42.1840429381554</v>
      </c>
      <c r="K207" s="36"/>
      <c r="L207" s="36"/>
      <c r="M207" s="36"/>
      <c r="N207" s="36"/>
      <c r="O207" s="36"/>
      <c r="P207" s="36"/>
      <c r="Q207" s="36"/>
      <c r="R207" s="36"/>
      <c r="S207" s="36">
        <v>36</v>
      </c>
      <c r="T207" s="36"/>
      <c r="U207" s="36"/>
      <c r="V207" s="36"/>
      <c r="W207" s="36"/>
      <c r="X207" s="36"/>
      <c r="Y207" s="93">
        <f>SUM(O207:P207)</f>
        <v>0</v>
      </c>
      <c r="Z207" s="93" t="str">
        <f>IF(OR(AND(Y207&gt;0,Y207&lt;=30),AND(O207&gt;0,O207&lt;=5),AND(P207&gt;0,P207&lt;=5)),"Yes","No")</f>
        <v>No</v>
      </c>
    </row>
    <row r="208" spans="1:37" x14ac:dyDescent="0.25">
      <c r="A208" s="20">
        <v>43280</v>
      </c>
      <c r="B208" s="77">
        <v>43425</v>
      </c>
      <c r="C208" s="16" t="s">
        <v>1671</v>
      </c>
      <c r="D208" s="34" t="s">
        <v>367</v>
      </c>
      <c r="E208" s="34" t="s">
        <v>16</v>
      </c>
      <c r="F208" s="36"/>
      <c r="G208" s="36"/>
      <c r="H208" s="36"/>
      <c r="I208" s="36"/>
      <c r="J208" s="36">
        <v>35.534438406049837</v>
      </c>
      <c r="K208" s="36"/>
      <c r="L208" s="36"/>
      <c r="M208" s="36"/>
      <c r="N208" s="36"/>
      <c r="O208" s="36"/>
      <c r="P208" s="36"/>
      <c r="Q208" s="36"/>
      <c r="R208" s="36"/>
      <c r="S208" s="36">
        <v>36</v>
      </c>
      <c r="T208" s="36"/>
      <c r="U208" s="36"/>
      <c r="V208" s="36"/>
      <c r="W208" s="36"/>
      <c r="X208" s="36"/>
      <c r="Y208" s="79">
        <f>SUM(O208:P208)</f>
        <v>0</v>
      </c>
      <c r="Z208" s="79" t="str">
        <f>IF(OR(AND(Y208&gt;0,Y208&lt;=30),AND(O208&gt;0,O208&lt;=5),AND(P208&gt;0,P208&lt;=5)),"Yes","No")</f>
        <v>No</v>
      </c>
    </row>
    <row r="209" spans="1:37" x14ac:dyDescent="0.25">
      <c r="A209" s="20">
        <v>43265</v>
      </c>
      <c r="B209" s="77">
        <v>43378</v>
      </c>
      <c r="C209" s="16" t="s">
        <v>1601</v>
      </c>
      <c r="D209" s="34" t="s">
        <v>303</v>
      </c>
      <c r="E209" s="34" t="s">
        <v>304</v>
      </c>
      <c r="F209" s="36"/>
      <c r="G209" s="36"/>
      <c r="H209" s="36"/>
      <c r="I209" s="36"/>
      <c r="J209" s="36">
        <v>16.037484909711743</v>
      </c>
      <c r="K209" s="36"/>
      <c r="L209" s="36"/>
      <c r="M209" s="36"/>
      <c r="N209" s="36"/>
      <c r="O209" s="36"/>
      <c r="P209" s="36"/>
      <c r="Q209" s="36"/>
      <c r="R209" s="36"/>
      <c r="S209" s="36">
        <v>26</v>
      </c>
      <c r="T209" s="36"/>
      <c r="U209" s="36"/>
      <c r="V209" s="36"/>
      <c r="W209" s="36"/>
      <c r="X209" s="36"/>
      <c r="Y209" s="93">
        <f>SUM(O209:P209)</f>
        <v>0</v>
      </c>
      <c r="Z209" s="93" t="str">
        <f>IF(OR(AND(Y209&gt;0,Y209&lt;=30),AND(O209&gt;0,O209&lt;=5),AND(P209&gt;0,P209&lt;=5)),"Yes","No")</f>
        <v>No</v>
      </c>
      <c r="AC209" s="24"/>
      <c r="AD209" s="24"/>
      <c r="AE209" s="24"/>
      <c r="AF209" s="24"/>
      <c r="AG209" s="24"/>
      <c r="AH209" s="24"/>
      <c r="AI209" s="24"/>
      <c r="AJ209" s="24"/>
      <c r="AK209" s="24"/>
    </row>
    <row r="210" spans="1:37" x14ac:dyDescent="0.25">
      <c r="A210" s="20">
        <v>43026</v>
      </c>
      <c r="B210" s="77">
        <v>43396</v>
      </c>
      <c r="C210" s="16" t="s">
        <v>1644</v>
      </c>
      <c r="D210" s="34" t="s">
        <v>146</v>
      </c>
      <c r="E210" s="34" t="s">
        <v>51</v>
      </c>
      <c r="F210" s="36"/>
      <c r="G210" s="36"/>
      <c r="H210" s="36"/>
      <c r="I210" s="36"/>
      <c r="J210" s="36">
        <v>20.695665730957117</v>
      </c>
      <c r="K210" s="36"/>
      <c r="L210" s="36"/>
      <c r="M210" s="36"/>
      <c r="N210" s="36">
        <v>20.695665730957117</v>
      </c>
      <c r="O210" s="36"/>
      <c r="P210" s="36"/>
      <c r="Q210" s="36"/>
      <c r="R210" s="36"/>
      <c r="S210" s="36">
        <v>24</v>
      </c>
      <c r="T210" s="36"/>
      <c r="U210" s="36"/>
      <c r="V210" s="36"/>
      <c r="W210" s="36">
        <v>24</v>
      </c>
      <c r="X210" s="36"/>
      <c r="Y210" s="93">
        <f>SUM(O210:P210)</f>
        <v>0</v>
      </c>
      <c r="Z210" s="93" t="str">
        <f>IF(OR(AND(Y210&gt;0,Y210&lt;=30),AND(O210&gt;0,O210&lt;=5),AND(P210&gt;0,P210&lt;=5)),"Yes","No")</f>
        <v>No</v>
      </c>
      <c r="AC210" s="24"/>
      <c r="AD210" s="24"/>
      <c r="AE210" s="24"/>
      <c r="AF210" s="24"/>
      <c r="AG210" s="24"/>
      <c r="AH210" s="24"/>
      <c r="AI210" s="24"/>
      <c r="AJ210" s="24"/>
      <c r="AK210" s="24"/>
    </row>
    <row r="211" spans="1:37" x14ac:dyDescent="0.25">
      <c r="A211" s="20">
        <v>43271</v>
      </c>
      <c r="B211" s="77">
        <v>43378</v>
      </c>
      <c r="C211" s="16" t="s">
        <v>1694</v>
      </c>
      <c r="D211" s="34" t="s">
        <v>328</v>
      </c>
      <c r="E211" s="34" t="s">
        <v>329</v>
      </c>
      <c r="F211" s="36"/>
      <c r="G211" s="36"/>
      <c r="H211" s="36"/>
      <c r="I211" s="36"/>
      <c r="J211" s="36">
        <v>25.845014659267438</v>
      </c>
      <c r="K211" s="36"/>
      <c r="L211" s="36"/>
      <c r="M211" s="36"/>
      <c r="N211" s="36"/>
      <c r="O211" s="36"/>
      <c r="P211" s="36"/>
      <c r="Q211" s="36"/>
      <c r="R211" s="36"/>
      <c r="S211" s="36">
        <v>24</v>
      </c>
      <c r="T211" s="36"/>
      <c r="U211" s="36"/>
      <c r="V211" s="36"/>
      <c r="W211" s="36"/>
      <c r="X211" s="36"/>
      <c r="Y211" s="23">
        <f>SUM(O211:P211)</f>
        <v>0</v>
      </c>
      <c r="Z211" s="23" t="str">
        <f>IF(OR(AND(Y211&gt;0,Y211&lt;=30),AND(O211&gt;0,O211&lt;=5),AND(P211&gt;0,P211&lt;=5)),"Yes","No")</f>
        <v>No</v>
      </c>
    </row>
    <row r="212" spans="1:37" s="24" customFormat="1" x14ac:dyDescent="0.25">
      <c r="A212" s="20">
        <v>43332</v>
      </c>
      <c r="B212" s="77">
        <v>43430</v>
      </c>
      <c r="C212" s="16" t="s">
        <v>1643</v>
      </c>
      <c r="D212" s="34" t="s">
        <v>814</v>
      </c>
      <c r="E212" s="34" t="s">
        <v>38</v>
      </c>
      <c r="F212" s="36"/>
      <c r="G212" s="36"/>
      <c r="H212" s="36"/>
      <c r="I212" s="36"/>
      <c r="J212" s="36">
        <v>16.427835257860796</v>
      </c>
      <c r="K212" s="36"/>
      <c r="L212" s="36"/>
      <c r="M212" s="36"/>
      <c r="N212" s="36"/>
      <c r="O212" s="36"/>
      <c r="P212" s="36"/>
      <c r="Q212" s="36"/>
      <c r="R212" s="36"/>
      <c r="S212" s="36">
        <v>16</v>
      </c>
      <c r="T212" s="36"/>
      <c r="U212" s="36"/>
      <c r="V212" s="36"/>
      <c r="W212" s="36"/>
      <c r="X212" s="36"/>
      <c r="Y212" s="79">
        <f>SUM(O212:P212)</f>
        <v>0</v>
      </c>
      <c r="Z212" s="79" t="str">
        <f>IF(OR(AND(Y212&gt;0,Y212&lt;=30),AND(O212&gt;0,O212&lt;=5),AND(P212&gt;0,P212&lt;=5)),"Yes","No")</f>
        <v>No</v>
      </c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x14ac:dyDescent="0.25">
      <c r="A213" s="20">
        <v>43277</v>
      </c>
      <c r="B213" s="77">
        <v>43378</v>
      </c>
      <c r="C213" s="16" t="s">
        <v>1718</v>
      </c>
      <c r="D213" s="34" t="s">
        <v>344</v>
      </c>
      <c r="E213" s="34" t="s">
        <v>345</v>
      </c>
      <c r="F213" s="36"/>
      <c r="G213" s="36"/>
      <c r="H213" s="36"/>
      <c r="I213" s="36"/>
      <c r="J213" s="36">
        <v>18.005251023714408</v>
      </c>
      <c r="K213" s="36"/>
      <c r="L213" s="36"/>
      <c r="M213" s="36"/>
      <c r="N213" s="36"/>
      <c r="O213" s="36"/>
      <c r="P213" s="36"/>
      <c r="Q213" s="36"/>
      <c r="R213" s="36"/>
      <c r="S213" s="36">
        <v>15</v>
      </c>
      <c r="T213" s="36"/>
      <c r="U213" s="36"/>
      <c r="V213" s="36"/>
      <c r="W213" s="36"/>
      <c r="X213" s="36"/>
      <c r="Y213" s="93">
        <f>SUM(O213:P213)</f>
        <v>0</v>
      </c>
      <c r="Z213" s="93" t="str">
        <f>IF(OR(AND(Y213&gt;0,Y213&lt;=30),AND(O213&gt;0,O213&lt;=5),AND(P213&gt;0,P213&lt;=5)),"Yes","No")</f>
        <v>No</v>
      </c>
    </row>
    <row r="214" spans="1:37" x14ac:dyDescent="0.25">
      <c r="A214" s="20">
        <v>43348</v>
      </c>
      <c r="B214" s="77">
        <v>43378</v>
      </c>
      <c r="C214" s="16" t="s">
        <v>1607</v>
      </c>
      <c r="D214" s="34" t="s">
        <v>1243</v>
      </c>
      <c r="E214" s="34" t="s">
        <v>51</v>
      </c>
      <c r="F214" s="36"/>
      <c r="G214" s="36"/>
      <c r="H214" s="36"/>
      <c r="I214" s="36"/>
      <c r="J214" s="36">
        <v>10.536729677310131</v>
      </c>
      <c r="K214" s="36"/>
      <c r="L214" s="36"/>
      <c r="M214" s="36"/>
      <c r="N214" s="36"/>
      <c r="O214" s="36"/>
      <c r="P214" s="36"/>
      <c r="Q214" s="36"/>
      <c r="R214" s="36"/>
      <c r="S214" s="36">
        <v>15</v>
      </c>
      <c r="T214" s="36"/>
      <c r="U214" s="36"/>
      <c r="V214" s="36"/>
      <c r="W214" s="36"/>
      <c r="X214" s="36"/>
      <c r="Y214" s="93">
        <f>SUM(O214:P214)</f>
        <v>0</v>
      </c>
      <c r="Z214" s="93" t="str">
        <f>IF(OR(AND(Y214&gt;0,Y214&lt;=30),AND(O214&gt;0,O214&lt;=5),AND(P214&gt;0,P214&lt;=5)),"Yes","No")</f>
        <v>No</v>
      </c>
    </row>
    <row r="215" spans="1:37" x14ac:dyDescent="0.25">
      <c r="A215" s="20">
        <v>43277</v>
      </c>
      <c r="B215" s="77">
        <v>43378</v>
      </c>
      <c r="C215" s="16" t="s">
        <v>1623</v>
      </c>
      <c r="D215" s="34" t="s">
        <v>342</v>
      </c>
      <c r="E215" s="34" t="s">
        <v>343</v>
      </c>
      <c r="F215" s="36"/>
      <c r="G215" s="36"/>
      <c r="H215" s="36"/>
      <c r="I215" s="36"/>
      <c r="J215" s="36">
        <v>8.4293837418481043</v>
      </c>
      <c r="K215" s="36"/>
      <c r="L215" s="36"/>
      <c r="M215" s="36"/>
      <c r="N215" s="36"/>
      <c r="O215" s="36"/>
      <c r="P215" s="36"/>
      <c r="Q215" s="36"/>
      <c r="R215" s="36"/>
      <c r="S215" s="36">
        <v>12</v>
      </c>
      <c r="T215" s="36"/>
      <c r="U215" s="36"/>
      <c r="V215" s="36"/>
      <c r="W215" s="36"/>
      <c r="X215" s="36"/>
      <c r="Y215" s="93">
        <f>SUM(O215:P215)</f>
        <v>0</v>
      </c>
      <c r="Z215" s="93" t="str">
        <f>IF(OR(AND(Y215&gt;0,Y215&lt;=30),AND(O215&gt;0,O215&lt;=5),AND(P215&gt;0,P215&lt;=5)),"Yes","No")</f>
        <v>No</v>
      </c>
    </row>
    <row r="216" spans="1:37" s="24" customFormat="1" x14ac:dyDescent="0.25">
      <c r="A216" s="20">
        <v>43277</v>
      </c>
      <c r="B216" s="77">
        <v>43378</v>
      </c>
      <c r="C216" s="16" t="s">
        <v>1672</v>
      </c>
      <c r="D216" s="34" t="s">
        <v>342</v>
      </c>
      <c r="E216" s="34" t="s">
        <v>343</v>
      </c>
      <c r="F216" s="36"/>
      <c r="G216" s="36"/>
      <c r="H216" s="36"/>
      <c r="I216" s="36"/>
      <c r="J216" s="36">
        <v>13.293749618782471</v>
      </c>
      <c r="K216" s="36"/>
      <c r="L216" s="36"/>
      <c r="M216" s="36"/>
      <c r="N216" s="36"/>
      <c r="O216" s="36"/>
      <c r="P216" s="36"/>
      <c r="Q216" s="36"/>
      <c r="R216" s="36"/>
      <c r="S216" s="36">
        <v>12</v>
      </c>
      <c r="T216" s="36"/>
      <c r="U216" s="36"/>
      <c r="V216" s="36"/>
      <c r="W216" s="36"/>
      <c r="X216" s="36"/>
      <c r="Y216" s="23">
        <f>SUM(O216:P216)</f>
        <v>0</v>
      </c>
      <c r="Z216" s="23" t="str">
        <f>IF(OR(AND(Y216&gt;0,Y216&lt;=30),AND(O216&gt;0,O216&lt;=5),AND(P216&gt;0,P216&lt;=5)),"Yes","No")</f>
        <v>No</v>
      </c>
    </row>
    <row r="217" spans="1:37" s="24" customFormat="1" x14ac:dyDescent="0.25">
      <c r="A217" s="20">
        <v>43277</v>
      </c>
      <c r="B217" s="77">
        <v>43378</v>
      </c>
      <c r="C217" s="16" t="s">
        <v>1672</v>
      </c>
      <c r="D217" s="34" t="s">
        <v>341</v>
      </c>
      <c r="E217" s="34" t="s">
        <v>101</v>
      </c>
      <c r="F217" s="36"/>
      <c r="G217" s="36"/>
      <c r="H217" s="36"/>
      <c r="I217" s="36"/>
      <c r="J217" s="36">
        <v>14.827853784235398</v>
      </c>
      <c r="K217" s="36"/>
      <c r="L217" s="36"/>
      <c r="M217" s="36"/>
      <c r="N217" s="36"/>
      <c r="O217" s="36"/>
      <c r="P217" s="36"/>
      <c r="Q217" s="36"/>
      <c r="R217" s="36"/>
      <c r="S217" s="36">
        <v>12</v>
      </c>
      <c r="T217" s="36"/>
      <c r="U217" s="36"/>
      <c r="V217" s="36"/>
      <c r="W217" s="36"/>
      <c r="X217" s="36"/>
      <c r="Y217" s="93">
        <f>SUM(O217:P217)</f>
        <v>0</v>
      </c>
      <c r="Z217" s="93" t="str">
        <f>IF(OR(AND(Y217&gt;0,Y217&lt;=30),AND(O217&gt;0,O217&lt;=5),AND(P217&gt;0,P217&lt;=5)),"Yes","No")</f>
        <v>No</v>
      </c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s="24" customFormat="1" x14ac:dyDescent="0.25">
      <c r="A218" s="20">
        <v>43277</v>
      </c>
      <c r="B218" s="77">
        <v>43378</v>
      </c>
      <c r="C218" s="16" t="s">
        <v>1730</v>
      </c>
      <c r="D218" s="34" t="s">
        <v>339</v>
      </c>
      <c r="E218" s="34" t="s">
        <v>340</v>
      </c>
      <c r="F218" s="36"/>
      <c r="G218" s="36"/>
      <c r="H218" s="36"/>
      <c r="I218" s="36"/>
      <c r="J218" s="36">
        <v>16.071515452883709</v>
      </c>
      <c r="K218" s="36"/>
      <c r="L218" s="36"/>
      <c r="M218" s="36"/>
      <c r="N218" s="36"/>
      <c r="O218" s="36"/>
      <c r="P218" s="36"/>
      <c r="Q218" s="36"/>
      <c r="R218" s="36"/>
      <c r="S218" s="36">
        <v>12</v>
      </c>
      <c r="T218" s="36"/>
      <c r="U218" s="36"/>
      <c r="V218" s="36"/>
      <c r="W218" s="36"/>
      <c r="X218" s="36"/>
      <c r="Y218" s="79">
        <f>SUM(O218:P218)</f>
        <v>0</v>
      </c>
      <c r="Z218" s="79" t="str">
        <f>IF(OR(AND(Y218&gt;0,Y218&lt;=30),AND(O218&gt;0,O218&lt;=5),AND(P218&gt;0,P218&lt;=5)),"Yes","No")</f>
        <v>No</v>
      </c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s="24" customFormat="1" x14ac:dyDescent="0.25">
      <c r="A219" s="20">
        <v>43305</v>
      </c>
      <c r="B219" s="77">
        <v>43381</v>
      </c>
      <c r="C219" s="16" t="s">
        <v>1757</v>
      </c>
      <c r="D219" s="34" t="s">
        <v>464</v>
      </c>
      <c r="E219" s="34" t="s">
        <v>95</v>
      </c>
      <c r="F219" s="36"/>
      <c r="G219" s="36"/>
      <c r="H219" s="36"/>
      <c r="I219" s="36"/>
      <c r="J219" s="36">
        <v>14.784178220806131</v>
      </c>
      <c r="K219" s="36"/>
      <c r="L219" s="36"/>
      <c r="M219" s="36"/>
      <c r="N219" s="36"/>
      <c r="O219" s="36"/>
      <c r="P219" s="36"/>
      <c r="Q219" s="36"/>
      <c r="R219" s="36"/>
      <c r="S219" s="36">
        <v>12</v>
      </c>
      <c r="T219" s="36"/>
      <c r="U219" s="36"/>
      <c r="V219" s="36"/>
      <c r="W219" s="36"/>
      <c r="X219" s="36"/>
      <c r="Y219" s="93">
        <f>SUM(O219:P219)</f>
        <v>0</v>
      </c>
      <c r="Z219" s="93" t="str">
        <f>IF(OR(AND(Y219&gt;0,Y219&lt;=30),AND(O219&gt;0,O219&lt;=5),AND(P219&gt;0,P219&lt;=5)),"Yes","No")</f>
        <v>No</v>
      </c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s="24" customFormat="1" x14ac:dyDescent="0.25">
      <c r="A220" s="20">
        <v>43325</v>
      </c>
      <c r="B220" s="77">
        <v>43378</v>
      </c>
      <c r="C220" s="16" t="s">
        <v>1593</v>
      </c>
      <c r="D220" s="34" t="s">
        <v>765</v>
      </c>
      <c r="E220" s="34" t="s">
        <v>766</v>
      </c>
      <c r="F220" s="36"/>
      <c r="G220" s="36"/>
      <c r="H220" s="36"/>
      <c r="I220" s="36"/>
      <c r="J220" s="36">
        <v>8.6040859955651641</v>
      </c>
      <c r="K220" s="36"/>
      <c r="L220" s="36"/>
      <c r="M220" s="36"/>
      <c r="N220" s="36"/>
      <c r="O220" s="36"/>
      <c r="P220" s="36"/>
      <c r="Q220" s="36"/>
      <c r="R220" s="36"/>
      <c r="S220" s="36">
        <v>12</v>
      </c>
      <c r="T220" s="36"/>
      <c r="U220" s="36"/>
      <c r="V220" s="36"/>
      <c r="W220" s="36"/>
      <c r="X220" s="36"/>
      <c r="Y220" s="23">
        <f>SUM(O220:P220)</f>
        <v>0</v>
      </c>
      <c r="Z220" s="23" t="str">
        <f>IF(OR(AND(Y220&gt;0,Y220&lt;=30),AND(O220&gt;0,O220&lt;=5),AND(P220&gt;0,P220&lt;=5)),"Yes","No")</f>
        <v>No</v>
      </c>
    </row>
    <row r="221" spans="1:37" s="24" customFormat="1" x14ac:dyDescent="0.25">
      <c r="A221" s="20">
        <v>43332</v>
      </c>
      <c r="B221" s="77">
        <v>43378</v>
      </c>
      <c r="C221" s="16" t="s">
        <v>1760</v>
      </c>
      <c r="D221" s="34" t="s">
        <v>810</v>
      </c>
      <c r="E221" s="34" t="s">
        <v>811</v>
      </c>
      <c r="F221" s="36"/>
      <c r="G221" s="36"/>
      <c r="H221" s="36"/>
      <c r="I221" s="36"/>
      <c r="J221" s="36">
        <v>12.356544820196165</v>
      </c>
      <c r="K221" s="36"/>
      <c r="L221" s="36"/>
      <c r="M221" s="36"/>
      <c r="N221" s="36"/>
      <c r="O221" s="36"/>
      <c r="P221" s="36"/>
      <c r="Q221" s="36"/>
      <c r="R221" s="36"/>
      <c r="S221" s="36">
        <v>10</v>
      </c>
      <c r="T221" s="36"/>
      <c r="U221" s="36"/>
      <c r="V221" s="36"/>
      <c r="W221" s="36"/>
      <c r="X221" s="36"/>
      <c r="Y221" s="79">
        <f>SUM(O221:P221)</f>
        <v>0</v>
      </c>
      <c r="Z221" s="79" t="str">
        <f>IF(OR(AND(Y221&gt;0,Y221&lt;=30),AND(O221&gt;0,O221&lt;=5),AND(P221&gt;0,P221&lt;=5)),"Yes","No")</f>
        <v>No</v>
      </c>
    </row>
    <row r="222" spans="1:37" x14ac:dyDescent="0.25">
      <c r="A222" s="20">
        <v>43342</v>
      </c>
      <c r="B222" s="77">
        <v>43378</v>
      </c>
      <c r="C222" s="16" t="s">
        <v>1750</v>
      </c>
      <c r="D222" s="34" t="s">
        <v>1216</v>
      </c>
      <c r="E222" s="34" t="s">
        <v>1217</v>
      </c>
      <c r="F222" s="36"/>
      <c r="G222" s="36"/>
      <c r="H222" s="36"/>
      <c r="I222" s="36"/>
      <c r="J222" s="36">
        <v>11.832438059044986</v>
      </c>
      <c r="K222" s="36"/>
      <c r="L222" s="36"/>
      <c r="M222" s="36"/>
      <c r="N222" s="36"/>
      <c r="O222" s="36"/>
      <c r="P222" s="36"/>
      <c r="Q222" s="36"/>
      <c r="R222" s="36"/>
      <c r="S222" s="36">
        <v>10</v>
      </c>
      <c r="T222" s="36"/>
      <c r="U222" s="36"/>
      <c r="V222" s="36"/>
      <c r="W222" s="36"/>
      <c r="X222" s="36"/>
      <c r="Y222" s="93">
        <f>SUM(O222:P222)</f>
        <v>0</v>
      </c>
      <c r="Z222" s="93" t="str">
        <f>IF(OR(AND(Y222&gt;0,Y222&lt;=30),AND(O222&gt;0,O222&lt;=5),AND(P222&gt;0,P222&lt;=5)),"Yes","No")</f>
        <v>No</v>
      </c>
      <c r="AC222" s="24"/>
      <c r="AD222" s="24"/>
      <c r="AE222" s="24"/>
      <c r="AF222" s="24"/>
      <c r="AG222" s="24"/>
      <c r="AH222" s="24"/>
      <c r="AI222" s="24"/>
      <c r="AJ222" s="24"/>
      <c r="AK222" s="24"/>
    </row>
    <row r="223" spans="1:37" s="24" customFormat="1" x14ac:dyDescent="0.25">
      <c r="A223" s="20">
        <v>43348</v>
      </c>
      <c r="B223" s="77">
        <v>43378</v>
      </c>
      <c r="C223" s="16" t="s">
        <v>1723</v>
      </c>
      <c r="D223" s="34" t="s">
        <v>1243</v>
      </c>
      <c r="E223" s="34" t="s">
        <v>51</v>
      </c>
      <c r="F223" s="36"/>
      <c r="G223" s="36"/>
      <c r="H223" s="36"/>
      <c r="I223" s="36"/>
      <c r="J223" s="36">
        <v>9.6777769298679228</v>
      </c>
      <c r="K223" s="36"/>
      <c r="L223" s="36"/>
      <c r="M223" s="36"/>
      <c r="N223" s="36"/>
      <c r="O223" s="36"/>
      <c r="P223" s="36"/>
      <c r="Q223" s="36"/>
      <c r="R223" s="36"/>
      <c r="S223" s="36">
        <v>8</v>
      </c>
      <c r="T223" s="36"/>
      <c r="U223" s="36"/>
      <c r="V223" s="36"/>
      <c r="W223" s="36"/>
      <c r="X223" s="36"/>
      <c r="Y223" s="23">
        <f>SUM(O223:P223)</f>
        <v>0</v>
      </c>
      <c r="Z223" s="23" t="str">
        <f>IF(OR(AND(Y223&gt;0,Y223&lt;=30),AND(O223&gt;0,O223&lt;=5),AND(P223&gt;0,P223&lt;=5)),"Yes","No")</f>
        <v>No</v>
      </c>
    </row>
    <row r="224" spans="1:37" s="24" customFormat="1" x14ac:dyDescent="0.25">
      <c r="A224" s="20">
        <v>43325</v>
      </c>
      <c r="B224" s="77">
        <v>43378</v>
      </c>
      <c r="C224" s="16" t="s">
        <v>1694</v>
      </c>
      <c r="D224" s="34" t="s">
        <v>768</v>
      </c>
      <c r="E224" s="34" t="s">
        <v>335</v>
      </c>
      <c r="F224" s="36"/>
      <c r="G224" s="36"/>
      <c r="H224" s="36"/>
      <c r="I224" s="36"/>
      <c r="J224" s="36">
        <v>9.687785913153796</v>
      </c>
      <c r="K224" s="36"/>
      <c r="L224" s="36"/>
      <c r="M224" s="36"/>
      <c r="N224" s="36"/>
      <c r="O224" s="36"/>
      <c r="P224" s="36"/>
      <c r="Q224" s="36"/>
      <c r="R224" s="36"/>
      <c r="S224" s="36">
        <v>6</v>
      </c>
      <c r="T224" s="36"/>
      <c r="U224" s="36"/>
      <c r="V224" s="36"/>
      <c r="W224" s="36"/>
      <c r="X224" s="36"/>
      <c r="Y224" s="93">
        <f>SUM(O224:P224)</f>
        <v>0</v>
      </c>
      <c r="Z224" s="93" t="str">
        <f>IF(OR(AND(Y224&gt;0,Y224&lt;=30),AND(O224&gt;0,O224&lt;=5),AND(P224&gt;0,P224&lt;=5)),"Yes","No")</f>
        <v>No</v>
      </c>
    </row>
    <row r="225" spans="1:37" s="24" customFormat="1" x14ac:dyDescent="0.25">
      <c r="A225" s="20">
        <v>43348</v>
      </c>
      <c r="B225" s="77">
        <v>43378</v>
      </c>
      <c r="C225" s="16" t="s">
        <v>1741</v>
      </c>
      <c r="D225" s="34" t="s">
        <v>1243</v>
      </c>
      <c r="E225" s="34" t="s">
        <v>51</v>
      </c>
      <c r="F225" s="36"/>
      <c r="G225" s="36"/>
      <c r="H225" s="36"/>
      <c r="I225" s="36"/>
      <c r="J225" s="36">
        <v>7.0306738230259</v>
      </c>
      <c r="K225" s="36"/>
      <c r="L225" s="36"/>
      <c r="M225" s="36"/>
      <c r="N225" s="36"/>
      <c r="O225" s="36"/>
      <c r="P225" s="36"/>
      <c r="Q225" s="36"/>
      <c r="R225" s="36"/>
      <c r="S225" s="36">
        <v>6</v>
      </c>
      <c r="T225" s="36"/>
      <c r="U225" s="36"/>
      <c r="V225" s="36"/>
      <c r="W225" s="36"/>
      <c r="X225" s="36"/>
      <c r="Y225" s="79">
        <f>SUM(O225:P225)</f>
        <v>0</v>
      </c>
      <c r="Z225" s="79" t="str">
        <f>IF(OR(AND(Y225&gt;0,Y225&lt;=30),AND(O225&gt;0,O225&lt;=5),AND(P225&gt;0,P225&lt;=5)),"Yes","No")</f>
        <v>No</v>
      </c>
    </row>
    <row r="226" spans="1:37" s="24" customFormat="1" x14ac:dyDescent="0.25">
      <c r="A226" s="20">
        <v>43340</v>
      </c>
      <c r="B226" s="77">
        <v>43375</v>
      </c>
      <c r="C226" s="16" t="s">
        <v>1672</v>
      </c>
      <c r="D226" s="34" t="s">
        <v>1135</v>
      </c>
      <c r="E226" s="34" t="s">
        <v>119</v>
      </c>
      <c r="F226" s="36"/>
      <c r="G226" s="36"/>
      <c r="H226" s="36"/>
      <c r="I226" s="36"/>
      <c r="J226" s="36">
        <v>5.949703628151596</v>
      </c>
      <c r="K226" s="36"/>
      <c r="L226" s="36"/>
      <c r="M226" s="36"/>
      <c r="N226" s="36"/>
      <c r="O226" s="36"/>
      <c r="P226" s="36"/>
      <c r="Q226" s="36"/>
      <c r="R226" s="36"/>
      <c r="S226" s="36">
        <v>4</v>
      </c>
      <c r="T226" s="36"/>
      <c r="U226" s="36"/>
      <c r="V226" s="36"/>
      <c r="W226" s="36"/>
      <c r="X226" s="36"/>
      <c r="Y226" s="23">
        <f>SUM(O226:P226)</f>
        <v>0</v>
      </c>
      <c r="Z226" s="23" t="str">
        <f>IF(OR(AND(Y226&gt;0,Y226&lt;=30),AND(O226&gt;0,O226&lt;=5),AND(P226&gt;0,P226&lt;=5)),"Yes","No")</f>
        <v>No</v>
      </c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x14ac:dyDescent="0.25">
      <c r="A227" s="20">
        <v>43353</v>
      </c>
      <c r="B227" s="77">
        <v>43374</v>
      </c>
      <c r="C227" s="16" t="s">
        <v>1607</v>
      </c>
      <c r="D227" s="34" t="s">
        <v>1325</v>
      </c>
      <c r="E227" s="34" t="s">
        <v>1326</v>
      </c>
      <c r="F227" s="36"/>
      <c r="G227" s="36"/>
      <c r="H227" s="36"/>
      <c r="I227" s="36"/>
      <c r="J227" s="36">
        <v>3.908962926919199</v>
      </c>
      <c r="K227" s="36"/>
      <c r="L227" s="36"/>
      <c r="M227" s="36"/>
      <c r="N227" s="36"/>
      <c r="O227" s="36"/>
      <c r="P227" s="36"/>
      <c r="Q227" s="36"/>
      <c r="R227" s="36"/>
      <c r="S227" s="36">
        <v>4</v>
      </c>
      <c r="T227" s="36"/>
      <c r="U227" s="36"/>
      <c r="V227" s="36"/>
      <c r="W227" s="36"/>
      <c r="X227" s="36"/>
      <c r="Y227" s="93">
        <f>SUM(O227:P227)</f>
        <v>0</v>
      </c>
      <c r="Z227" s="93" t="str">
        <f>IF(OR(AND(Y227&gt;0,Y227&lt;=30),AND(O227&gt;0,O227&lt;=5),AND(P227&gt;0,P227&lt;=5)),"Yes","No")</f>
        <v>No</v>
      </c>
      <c r="AC227" s="24"/>
      <c r="AD227" s="24"/>
      <c r="AE227" s="24"/>
      <c r="AF227" s="24"/>
      <c r="AG227" s="24"/>
      <c r="AH227" s="24"/>
      <c r="AI227" s="24"/>
      <c r="AJ227" s="24"/>
      <c r="AK227" s="24"/>
    </row>
    <row r="228" spans="1:37" s="24" customFormat="1" x14ac:dyDescent="0.25">
      <c r="A228" s="20">
        <v>43353</v>
      </c>
      <c r="B228" s="77">
        <v>43374</v>
      </c>
      <c r="C228" s="16" t="s">
        <v>1624</v>
      </c>
      <c r="D228" s="34" t="s">
        <v>1325</v>
      </c>
      <c r="E228" s="34" t="s">
        <v>1326</v>
      </c>
      <c r="F228" s="36"/>
      <c r="G228" s="36"/>
      <c r="H228" s="36"/>
      <c r="I228" s="36"/>
      <c r="J228" s="36">
        <v>3.908962926919199</v>
      </c>
      <c r="K228" s="36"/>
      <c r="L228" s="36"/>
      <c r="M228" s="36"/>
      <c r="N228" s="36"/>
      <c r="O228" s="36"/>
      <c r="P228" s="36"/>
      <c r="Q228" s="36"/>
      <c r="R228" s="36"/>
      <c r="S228" s="36">
        <v>4</v>
      </c>
      <c r="T228" s="36"/>
      <c r="U228" s="36"/>
      <c r="V228" s="36"/>
      <c r="W228" s="36"/>
      <c r="X228" s="36"/>
      <c r="Y228" s="79">
        <f>SUM(O228:P228)</f>
        <v>0</v>
      </c>
      <c r="Z228" s="79" t="str">
        <f>IF(OR(AND(Y228&gt;0,Y228&lt;=30),AND(O228&gt;0,O228&lt;=5),AND(P228&gt;0,P228&lt;=5)),"Yes","No")</f>
        <v>No</v>
      </c>
    </row>
    <row r="229" spans="1:37" s="24" customFormat="1" x14ac:dyDescent="0.25">
      <c r="A229" s="20">
        <v>43348</v>
      </c>
      <c r="B229" s="77">
        <v>43378</v>
      </c>
      <c r="C229" s="16" t="s">
        <v>1757</v>
      </c>
      <c r="D229" s="34" t="s">
        <v>1243</v>
      </c>
      <c r="E229" s="34" t="s">
        <v>51</v>
      </c>
      <c r="F229" s="36"/>
      <c r="G229" s="36"/>
      <c r="H229" s="36"/>
      <c r="I229" s="36"/>
      <c r="J229" s="36">
        <v>3.423072283768628</v>
      </c>
      <c r="K229" s="36"/>
      <c r="L229" s="36"/>
      <c r="M229" s="36"/>
      <c r="N229" s="36"/>
      <c r="O229" s="36"/>
      <c r="P229" s="36"/>
      <c r="Q229" s="36"/>
      <c r="R229" s="36"/>
      <c r="S229" s="36">
        <v>3</v>
      </c>
      <c r="T229" s="36"/>
      <c r="U229" s="36"/>
      <c r="V229" s="36"/>
      <c r="W229" s="36"/>
      <c r="X229" s="36"/>
      <c r="Y229" s="93">
        <f>SUM(O229:P229)</f>
        <v>0</v>
      </c>
      <c r="Z229" s="93" t="str">
        <f>IF(OR(AND(Y229&gt;0,Y229&lt;=30),AND(O229&gt;0,O229&lt;=5),AND(P229&gt;0,P229&lt;=5)),"Yes","No")</f>
        <v>No</v>
      </c>
    </row>
    <row r="230" spans="1:37" x14ac:dyDescent="0.25">
      <c r="A230" s="20">
        <v>43325</v>
      </c>
      <c r="B230" s="77">
        <v>43378</v>
      </c>
      <c r="C230" s="16" t="s">
        <v>1741</v>
      </c>
      <c r="D230" s="34" t="s">
        <v>767</v>
      </c>
      <c r="E230" s="34" t="s">
        <v>492</v>
      </c>
      <c r="F230" s="36"/>
      <c r="G230" s="36"/>
      <c r="H230" s="36"/>
      <c r="I230" s="36"/>
      <c r="J230" s="36">
        <v>2.132641365948142</v>
      </c>
      <c r="K230" s="36"/>
      <c r="L230" s="36"/>
      <c r="M230" s="36"/>
      <c r="N230" s="36"/>
      <c r="O230" s="36"/>
      <c r="P230" s="36"/>
      <c r="Q230" s="36"/>
      <c r="R230" s="36"/>
      <c r="S230" s="36">
        <v>2</v>
      </c>
      <c r="T230" s="36"/>
      <c r="U230" s="36"/>
      <c r="V230" s="36"/>
      <c r="W230" s="36"/>
      <c r="X230" s="36"/>
      <c r="Y230" s="93">
        <f>SUM(O230:P230)</f>
        <v>0</v>
      </c>
      <c r="Z230" s="93" t="str">
        <f>IF(OR(AND(Y230&gt;0,Y230&lt;=30),AND(O230&gt;0,O230&lt;=5),AND(P230&gt;0,P230&lt;=5)),"Yes","No")</f>
        <v>No</v>
      </c>
      <c r="AC230" s="24"/>
      <c r="AD230" s="24"/>
      <c r="AE230" s="24"/>
      <c r="AF230" s="24"/>
      <c r="AG230" s="24"/>
      <c r="AH230" s="24"/>
      <c r="AI230" s="24"/>
      <c r="AJ230" s="24"/>
      <c r="AK230" s="24"/>
    </row>
    <row r="231" spans="1:37" x14ac:dyDescent="0.25">
      <c r="A231" s="20">
        <v>43327</v>
      </c>
      <c r="B231" s="77">
        <v>43374</v>
      </c>
      <c r="C231" s="16" t="s">
        <v>1634</v>
      </c>
      <c r="D231" s="34" t="s">
        <v>782</v>
      </c>
      <c r="E231" s="34" t="s">
        <v>783</v>
      </c>
      <c r="F231" s="36"/>
      <c r="G231" s="36"/>
      <c r="H231" s="36"/>
      <c r="I231" s="36"/>
      <c r="J231" s="36">
        <v>1.9544814634595995</v>
      </c>
      <c r="K231" s="36"/>
      <c r="L231" s="36"/>
      <c r="M231" s="36"/>
      <c r="N231" s="36"/>
      <c r="O231" s="36"/>
      <c r="P231" s="36"/>
      <c r="Q231" s="36"/>
      <c r="R231" s="36"/>
      <c r="S231" s="36">
        <v>2</v>
      </c>
      <c r="T231" s="36"/>
      <c r="U231" s="36"/>
      <c r="V231" s="36"/>
      <c r="W231" s="36"/>
      <c r="X231" s="36"/>
      <c r="Y231" s="79">
        <f>SUM(O231:P231)</f>
        <v>0</v>
      </c>
      <c r="Z231" s="79" t="str">
        <f>IF(OR(AND(Y231&gt;0,Y231&lt;=30),AND(O231&gt;0,O231&lt;=5),AND(P231&gt;0,P231&lt;=5)),"Yes","No")</f>
        <v>No</v>
      </c>
    </row>
    <row r="232" spans="1:37" x14ac:dyDescent="0.25">
      <c r="A232" s="20">
        <v>43353</v>
      </c>
      <c r="B232" s="77">
        <v>43374</v>
      </c>
      <c r="C232" s="16" t="s">
        <v>1603</v>
      </c>
      <c r="D232" s="34" t="s">
        <v>1321</v>
      </c>
      <c r="E232" s="34" t="s">
        <v>1322</v>
      </c>
      <c r="F232" s="36"/>
      <c r="G232" s="36"/>
      <c r="H232" s="36"/>
      <c r="I232" s="36"/>
      <c r="J232" s="36">
        <v>1.8358295161434299</v>
      </c>
      <c r="K232" s="36"/>
      <c r="L232" s="36"/>
      <c r="M232" s="36"/>
      <c r="N232" s="36"/>
      <c r="O232" s="36"/>
      <c r="P232" s="36"/>
      <c r="Q232" s="36"/>
      <c r="R232" s="36"/>
      <c r="S232" s="36">
        <v>2</v>
      </c>
      <c r="T232" s="36"/>
      <c r="U232" s="36"/>
      <c r="V232" s="36"/>
      <c r="W232" s="36"/>
      <c r="X232" s="36"/>
      <c r="Y232" s="23">
        <f>SUM(O232:P232)</f>
        <v>0</v>
      </c>
      <c r="Z232" s="23" t="str">
        <f>IF(OR(AND(Y232&gt;0,Y232&lt;=30),AND(O232&gt;0,O232&lt;=5),AND(P232&gt;0,P232&lt;=5)),"Yes","No")</f>
        <v>No</v>
      </c>
      <c r="AC232" s="24"/>
      <c r="AD232" s="24"/>
      <c r="AE232" s="24"/>
      <c r="AF232" s="24"/>
      <c r="AG232" s="24"/>
      <c r="AH232" s="24"/>
      <c r="AI232" s="24"/>
      <c r="AJ232" s="24"/>
      <c r="AK232" s="24"/>
    </row>
    <row r="233" spans="1:37" s="24" customFormat="1" x14ac:dyDescent="0.25">
      <c r="A233" s="20">
        <v>43353</v>
      </c>
      <c r="B233" s="77">
        <v>43374</v>
      </c>
      <c r="C233" s="16" t="s">
        <v>1603</v>
      </c>
      <c r="D233" s="34" t="s">
        <v>1323</v>
      </c>
      <c r="E233" s="34" t="s">
        <v>1324</v>
      </c>
      <c r="F233" s="36"/>
      <c r="G233" s="36"/>
      <c r="H233" s="36"/>
      <c r="I233" s="36"/>
      <c r="J233" s="36">
        <v>1.8358295161434299</v>
      </c>
      <c r="K233" s="36"/>
      <c r="L233" s="36"/>
      <c r="M233" s="36"/>
      <c r="N233" s="36"/>
      <c r="O233" s="36"/>
      <c r="P233" s="36"/>
      <c r="Q233" s="36"/>
      <c r="R233" s="36"/>
      <c r="S233" s="36">
        <v>2</v>
      </c>
      <c r="T233" s="36"/>
      <c r="U233" s="36"/>
      <c r="V233" s="36"/>
      <c r="W233" s="36"/>
      <c r="X233" s="36"/>
      <c r="Y233" s="23">
        <f>SUM(O233:P233)</f>
        <v>0</v>
      </c>
      <c r="Z233" s="23" t="str">
        <f>IF(OR(AND(Y233&gt;0,Y233&lt;=30),AND(O233&gt;0,O233&lt;=5),AND(P233&gt;0,P233&lt;=5)),"Yes","No")</f>
        <v>No</v>
      </c>
    </row>
    <row r="234" spans="1:37" s="24" customFormat="1" x14ac:dyDescent="0.25">
      <c r="A234" s="20">
        <v>43280</v>
      </c>
      <c r="B234" s="77">
        <v>43392</v>
      </c>
      <c r="C234" s="16" t="s">
        <v>1701</v>
      </c>
      <c r="D234" s="34" t="s">
        <v>348</v>
      </c>
      <c r="E234" s="34" t="s">
        <v>105</v>
      </c>
      <c r="F234" s="36"/>
      <c r="G234" s="36"/>
      <c r="H234" s="36"/>
      <c r="I234" s="36"/>
      <c r="J234" s="36">
        <v>1.0450288458023043</v>
      </c>
      <c r="K234" s="36"/>
      <c r="L234" s="36"/>
      <c r="M234" s="36"/>
      <c r="N234" s="36"/>
      <c r="O234" s="36"/>
      <c r="P234" s="36"/>
      <c r="Q234" s="36"/>
      <c r="R234" s="36"/>
      <c r="S234" s="36">
        <v>1</v>
      </c>
      <c r="T234" s="36"/>
      <c r="U234" s="36"/>
      <c r="V234" s="36"/>
      <c r="W234" s="36"/>
      <c r="X234" s="36"/>
      <c r="Y234" s="23">
        <f>SUM(O234:P234)</f>
        <v>0</v>
      </c>
      <c r="Z234" s="23" t="str">
        <f>IF(OR(AND(Y234&gt;0,Y234&lt;=30),AND(O234&gt;0,O234&lt;=5),AND(P234&gt;0,P234&lt;=5)),"Yes","No")</f>
        <v>No</v>
      </c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x14ac:dyDescent="0.25">
      <c r="A235" s="20">
        <v>43327</v>
      </c>
      <c r="B235" s="77">
        <v>43374</v>
      </c>
      <c r="C235" s="16" t="s">
        <v>1741</v>
      </c>
      <c r="D235" s="34" t="s">
        <v>780</v>
      </c>
      <c r="E235" s="34" t="s">
        <v>781</v>
      </c>
      <c r="F235" s="36"/>
      <c r="G235" s="36"/>
      <c r="H235" s="36"/>
      <c r="I235" s="36"/>
      <c r="J235" s="36">
        <v>1.6122652258398809</v>
      </c>
      <c r="K235" s="36"/>
      <c r="L235" s="36"/>
      <c r="M235" s="36"/>
      <c r="N235" s="36"/>
      <c r="O235" s="36"/>
      <c r="P235" s="36"/>
      <c r="Q235" s="36"/>
      <c r="R235" s="36"/>
      <c r="S235" s="36">
        <v>1</v>
      </c>
      <c r="T235" s="36"/>
      <c r="U235" s="36"/>
      <c r="V235" s="36"/>
      <c r="W235" s="36"/>
      <c r="X235" s="36"/>
      <c r="Y235" s="23">
        <f>SUM(O235:P235)</f>
        <v>0</v>
      </c>
      <c r="Z235" s="23" t="str">
        <f>IF(OR(AND(Y235&gt;0,Y235&lt;=30),AND(O235&gt;0,O235&lt;=5),AND(P235&gt;0,P235&lt;=5)),"Yes","No")</f>
        <v>No</v>
      </c>
    </row>
    <row r="236" spans="1:37" x14ac:dyDescent="0.25">
      <c r="A236" s="20">
        <v>43157</v>
      </c>
      <c r="B236" s="77">
        <v>43461</v>
      </c>
      <c r="C236" s="16" t="s">
        <v>1625</v>
      </c>
      <c r="D236" s="34" t="s">
        <v>174</v>
      </c>
      <c r="E236" s="34" t="s">
        <v>21</v>
      </c>
      <c r="F236" s="36"/>
      <c r="G236" s="36"/>
      <c r="H236" s="36"/>
      <c r="I236" s="36"/>
      <c r="J236" s="36"/>
      <c r="K236" s="36">
        <v>252.5903418325814</v>
      </c>
      <c r="L236" s="36"/>
      <c r="M236" s="36"/>
      <c r="N236" s="36">
        <v>252.5903418325814</v>
      </c>
      <c r="O236" s="36"/>
      <c r="P236" s="36"/>
      <c r="Q236" s="36"/>
      <c r="R236" s="36"/>
      <c r="S236" s="36"/>
      <c r="T236" s="36">
        <v>400</v>
      </c>
      <c r="U236" s="36"/>
      <c r="V236" s="36"/>
      <c r="W236" s="36">
        <v>400</v>
      </c>
      <c r="X236" s="36"/>
      <c r="Y236" s="93">
        <f>SUM(O236:P236)</f>
        <v>0</v>
      </c>
      <c r="Z236" s="93" t="str">
        <f>IF(OR(AND(Y236&gt;0,Y236&lt;=30),AND(O236&gt;0,O236&lt;=5),AND(P236&gt;0,P236&lt;=5)),"Yes","No")</f>
        <v>No</v>
      </c>
    </row>
    <row r="237" spans="1:37" x14ac:dyDescent="0.25">
      <c r="A237" s="20">
        <v>43299</v>
      </c>
      <c r="B237" s="77">
        <v>43418</v>
      </c>
      <c r="C237" s="16" t="s">
        <v>1580</v>
      </c>
      <c r="D237" s="34" t="s">
        <v>444</v>
      </c>
      <c r="E237" s="34" t="s">
        <v>106</v>
      </c>
      <c r="F237" s="36"/>
      <c r="G237" s="36"/>
      <c r="H237" s="36"/>
      <c r="I237" s="36"/>
      <c r="J237" s="36"/>
      <c r="K237" s="36">
        <v>172.85696116217272</v>
      </c>
      <c r="L237" s="36"/>
      <c r="M237" s="36"/>
      <c r="N237" s="36"/>
      <c r="O237" s="36"/>
      <c r="P237" s="36"/>
      <c r="Q237" s="36"/>
      <c r="R237" s="36"/>
      <c r="S237" s="36"/>
      <c r="T237" s="36">
        <v>360</v>
      </c>
      <c r="U237" s="36"/>
      <c r="V237" s="36"/>
      <c r="W237" s="36"/>
      <c r="X237" s="36"/>
      <c r="Y237" s="93">
        <f>SUM(O237:P237)</f>
        <v>0</v>
      </c>
      <c r="Z237" s="93" t="str">
        <f>IF(OR(AND(Y237&gt;0,Y237&lt;=30),AND(O237&gt;0,O237&lt;=5),AND(P237&gt;0,P237&lt;=5)),"Yes","No")</f>
        <v>No</v>
      </c>
      <c r="AC237" s="24"/>
      <c r="AD237" s="24"/>
      <c r="AE237" s="24"/>
      <c r="AF237" s="24"/>
      <c r="AG237" s="24"/>
      <c r="AH237" s="24"/>
      <c r="AI237" s="24"/>
      <c r="AJ237" s="24"/>
      <c r="AK237" s="24"/>
    </row>
    <row r="238" spans="1:37" s="24" customFormat="1" x14ac:dyDescent="0.25">
      <c r="A238" s="20">
        <v>43235</v>
      </c>
      <c r="B238" s="77">
        <v>43417</v>
      </c>
      <c r="C238" s="16" t="s">
        <v>1674</v>
      </c>
      <c r="D238" s="34" t="s">
        <v>155</v>
      </c>
      <c r="E238" s="34" t="s">
        <v>71</v>
      </c>
      <c r="F238" s="36"/>
      <c r="G238" s="36"/>
      <c r="H238" s="36"/>
      <c r="I238" s="36"/>
      <c r="J238" s="36"/>
      <c r="K238" s="36">
        <v>322.06633445011289</v>
      </c>
      <c r="L238" s="36"/>
      <c r="M238" s="36"/>
      <c r="N238" s="36"/>
      <c r="O238" s="36"/>
      <c r="P238" s="36"/>
      <c r="Q238" s="36"/>
      <c r="R238" s="36"/>
      <c r="S238" s="36"/>
      <c r="T238" s="36">
        <v>350</v>
      </c>
      <c r="U238" s="36"/>
      <c r="V238" s="36"/>
      <c r="W238" s="36"/>
      <c r="X238" s="36"/>
      <c r="Y238" s="93">
        <f>SUM(O238:P238)</f>
        <v>0</v>
      </c>
      <c r="Z238" s="93" t="str">
        <f>IF(OR(AND(Y238&gt;0,Y238&lt;=30),AND(O238&gt;0,O238&lt;=5),AND(P238&gt;0,P238&lt;=5)),"Yes","No")</f>
        <v>No</v>
      </c>
    </row>
    <row r="239" spans="1:37" s="24" customFormat="1" x14ac:dyDescent="0.25">
      <c r="A239" s="20">
        <v>43185</v>
      </c>
      <c r="B239" s="77">
        <v>43447</v>
      </c>
      <c r="C239" s="16" t="s">
        <v>1595</v>
      </c>
      <c r="D239" s="34" t="s">
        <v>168</v>
      </c>
      <c r="E239" s="34" t="s">
        <v>169</v>
      </c>
      <c r="F239" s="36"/>
      <c r="G239" s="36"/>
      <c r="H239" s="36"/>
      <c r="I239" s="36"/>
      <c r="J239" s="36"/>
      <c r="K239" s="36">
        <v>155.51412285046882</v>
      </c>
      <c r="L239" s="36"/>
      <c r="M239" s="36"/>
      <c r="N239" s="36"/>
      <c r="O239" s="36"/>
      <c r="P239" s="36"/>
      <c r="Q239" s="36"/>
      <c r="R239" s="36"/>
      <c r="S239" s="36"/>
      <c r="T239" s="36">
        <v>280</v>
      </c>
      <c r="U239" s="36"/>
      <c r="V239" s="36"/>
      <c r="W239" s="36"/>
      <c r="X239" s="36"/>
      <c r="Y239" s="93">
        <f>SUM(O239:P239)</f>
        <v>0</v>
      </c>
      <c r="Z239" s="93" t="str">
        <f>IF(OR(AND(Y239&gt;0,Y239&lt;=30),AND(O239&gt;0,O239&lt;=5),AND(P239&gt;0,P239&lt;=5)),"Yes","No")</f>
        <v>No</v>
      </c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s="24" customFormat="1" x14ac:dyDescent="0.25">
      <c r="A240" s="20">
        <v>43298</v>
      </c>
      <c r="B240" s="77">
        <v>43382</v>
      </c>
      <c r="C240" s="16" t="s">
        <v>1680</v>
      </c>
      <c r="D240" s="34" t="s">
        <v>433</v>
      </c>
      <c r="E240" s="34" t="s">
        <v>20</v>
      </c>
      <c r="F240" s="36"/>
      <c r="G240" s="36"/>
      <c r="H240" s="36"/>
      <c r="I240" s="36"/>
      <c r="J240" s="36"/>
      <c r="K240" s="36">
        <v>249.60584499824824</v>
      </c>
      <c r="L240" s="36"/>
      <c r="M240" s="36"/>
      <c r="N240" s="36"/>
      <c r="O240" s="36"/>
      <c r="P240" s="36"/>
      <c r="Q240" s="36"/>
      <c r="R240" s="36"/>
      <c r="S240" s="36"/>
      <c r="T240" s="36">
        <v>240</v>
      </c>
      <c r="U240" s="36"/>
      <c r="V240" s="36"/>
      <c r="W240" s="36"/>
      <c r="X240" s="36"/>
      <c r="Y240" s="23">
        <f>SUM(O240:P240)</f>
        <v>0</v>
      </c>
      <c r="Z240" s="23" t="str">
        <f>IF(OR(AND(Y240&gt;0,Y240&lt;=30),AND(O240&gt;0,O240&lt;=5),AND(P240&gt;0,P240&lt;=5)),"Yes","No")</f>
        <v>No</v>
      </c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s="24" customFormat="1" x14ac:dyDescent="0.25">
      <c r="A241" s="20">
        <v>43223</v>
      </c>
      <c r="B241" s="77">
        <v>43482</v>
      </c>
      <c r="C241" s="16" t="s">
        <v>1577</v>
      </c>
      <c r="D241" s="34" t="s">
        <v>167</v>
      </c>
      <c r="E241" s="34" t="s">
        <v>14</v>
      </c>
      <c r="F241" s="36"/>
      <c r="G241" s="36"/>
      <c r="H241" s="36"/>
      <c r="I241" s="36"/>
      <c r="J241" s="36"/>
      <c r="K241" s="36">
        <v>178.1699114718285</v>
      </c>
      <c r="L241" s="36">
        <v>809.86323396285684</v>
      </c>
      <c r="M241" s="36">
        <v>809.86323396285684</v>
      </c>
      <c r="N241" s="36">
        <v>809.86323396285684</v>
      </c>
      <c r="O241" s="36"/>
      <c r="P241" s="36"/>
      <c r="Q241" s="36"/>
      <c r="R241" s="36"/>
      <c r="S241" s="36"/>
      <c r="T241" s="36">
        <v>110</v>
      </c>
      <c r="U241" s="36">
        <v>500</v>
      </c>
      <c r="V241" s="36">
        <v>500</v>
      </c>
      <c r="W241" s="36">
        <v>500</v>
      </c>
      <c r="X241" s="36"/>
      <c r="Y241" s="93">
        <f>SUM(O241:P241)</f>
        <v>0</v>
      </c>
      <c r="Z241" s="93" t="str">
        <f>IF(OR(AND(Y241&gt;0,Y241&lt;=30),AND(O241&gt;0,O241&lt;=5),AND(P241&gt;0,P241&lt;=5)),"Yes","No")</f>
        <v>No</v>
      </c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s="24" customFormat="1" x14ac:dyDescent="0.25">
      <c r="A242" s="20">
        <v>43234</v>
      </c>
      <c r="B242" s="77">
        <v>43440</v>
      </c>
      <c r="C242" s="16" t="s">
        <v>1694</v>
      </c>
      <c r="D242" s="34" t="s">
        <v>165</v>
      </c>
      <c r="E242" s="34" t="s">
        <v>47</v>
      </c>
      <c r="F242" s="36"/>
      <c r="G242" s="36"/>
      <c r="H242" s="36"/>
      <c r="I242" s="36"/>
      <c r="J242" s="36"/>
      <c r="K242" s="36">
        <v>117.26888780757596</v>
      </c>
      <c r="L242" s="36"/>
      <c r="M242" s="36"/>
      <c r="N242" s="36"/>
      <c r="O242" s="36"/>
      <c r="P242" s="36"/>
      <c r="Q242" s="36"/>
      <c r="R242" s="36"/>
      <c r="S242" s="36"/>
      <c r="T242" s="36">
        <v>100</v>
      </c>
      <c r="U242" s="36"/>
      <c r="V242" s="36"/>
      <c r="W242" s="36"/>
      <c r="X242" s="36"/>
      <c r="Y242" s="79">
        <f>SUM(O242:P242)</f>
        <v>0</v>
      </c>
      <c r="Z242" s="79" t="str">
        <f>IF(OR(AND(Y242&gt;0,Y242&lt;=30),AND(O242&gt;0,O242&lt;=5),AND(P242&gt;0,P242&lt;=5)),"Yes","No")</f>
        <v>No</v>
      </c>
    </row>
    <row r="243" spans="1:37" x14ac:dyDescent="0.25">
      <c r="A243" s="20">
        <v>43287</v>
      </c>
      <c r="B243" s="77">
        <v>43413</v>
      </c>
      <c r="C243" s="16" t="s">
        <v>1754</v>
      </c>
      <c r="D243" s="34" t="s">
        <v>395</v>
      </c>
      <c r="E243" s="34" t="s">
        <v>29</v>
      </c>
      <c r="F243" s="36"/>
      <c r="G243" s="36"/>
      <c r="H243" s="36"/>
      <c r="I243" s="36"/>
      <c r="J243" s="36"/>
      <c r="K243" s="36">
        <v>105.86774593739496</v>
      </c>
      <c r="L243" s="36"/>
      <c r="M243" s="36">
        <v>105.86774593739496</v>
      </c>
      <c r="N243" s="36"/>
      <c r="O243" s="36"/>
      <c r="P243" s="36"/>
      <c r="Q243" s="36"/>
      <c r="R243" s="36"/>
      <c r="S243" s="36"/>
      <c r="T243" s="36">
        <v>100</v>
      </c>
      <c r="U243" s="36"/>
      <c r="V243" s="36">
        <v>100</v>
      </c>
      <c r="W243" s="36"/>
      <c r="X243" s="36"/>
      <c r="Y243" s="93">
        <f>SUM(O243:P243)</f>
        <v>0</v>
      </c>
      <c r="Z243" s="93" t="str">
        <f>IF(OR(AND(Y243&gt;0,Y243&lt;=30),AND(O243&gt;0,O243&lt;=5),AND(P243&gt;0,P243&lt;=5)),"Yes","No")</f>
        <v>No</v>
      </c>
      <c r="AC243" s="24"/>
      <c r="AD243" s="24"/>
      <c r="AE243" s="24"/>
      <c r="AF243" s="24"/>
      <c r="AG243" s="24"/>
      <c r="AH243" s="24"/>
      <c r="AI243" s="24"/>
      <c r="AJ243" s="24"/>
      <c r="AK243" s="24"/>
    </row>
    <row r="244" spans="1:37" s="24" customFormat="1" x14ac:dyDescent="0.25">
      <c r="A244" s="20">
        <v>43271</v>
      </c>
      <c r="B244" s="77">
        <v>43382</v>
      </c>
      <c r="C244" s="16" t="s">
        <v>1631</v>
      </c>
      <c r="D244" s="34" t="s">
        <v>327</v>
      </c>
      <c r="E244" s="34" t="s">
        <v>50</v>
      </c>
      <c r="F244" s="36"/>
      <c r="G244" s="36"/>
      <c r="H244" s="36"/>
      <c r="I244" s="36"/>
      <c r="J244" s="36"/>
      <c r="K244" s="36">
        <v>54.008018856785959</v>
      </c>
      <c r="L244" s="36"/>
      <c r="M244" s="36"/>
      <c r="N244" s="36"/>
      <c r="O244" s="36"/>
      <c r="P244" s="36"/>
      <c r="Q244" s="36"/>
      <c r="R244" s="36"/>
      <c r="S244" s="36"/>
      <c r="T244" s="36">
        <v>85</v>
      </c>
      <c r="U244" s="36"/>
      <c r="V244" s="36"/>
      <c r="W244" s="36"/>
      <c r="X244" s="36"/>
      <c r="Y244" s="23">
        <f>SUM(O244:P244)</f>
        <v>0</v>
      </c>
      <c r="Z244" s="23" t="str">
        <f>IF(OR(AND(Y244&gt;0,Y244&lt;=30),AND(O244&gt;0,O244&lt;=5),AND(P244&gt;0,P244&lt;=5)),"Yes","No")</f>
        <v>No</v>
      </c>
    </row>
    <row r="245" spans="1:37" x14ac:dyDescent="0.25">
      <c r="A245" s="20">
        <v>43250</v>
      </c>
      <c r="B245" s="77">
        <v>43439</v>
      </c>
      <c r="C245" s="16" t="s">
        <v>1712</v>
      </c>
      <c r="D245" s="34" t="s">
        <v>262</v>
      </c>
      <c r="E245" s="34" t="s">
        <v>111</v>
      </c>
      <c r="F245" s="36"/>
      <c r="G245" s="36"/>
      <c r="H245" s="36"/>
      <c r="I245" s="36"/>
      <c r="J245" s="36"/>
      <c r="K245" s="36">
        <v>69.024678462095778</v>
      </c>
      <c r="L245" s="36"/>
      <c r="M245" s="36"/>
      <c r="N245" s="36"/>
      <c r="O245" s="36"/>
      <c r="P245" s="36"/>
      <c r="Q245" s="36"/>
      <c r="R245" s="36"/>
      <c r="S245" s="36"/>
      <c r="T245" s="36">
        <v>70</v>
      </c>
      <c r="U245" s="36"/>
      <c r="V245" s="36"/>
      <c r="W245" s="36"/>
      <c r="X245" s="36"/>
      <c r="Y245" s="93">
        <f>SUM(O245:P245)</f>
        <v>0</v>
      </c>
      <c r="Z245" s="93" t="str">
        <f>IF(OR(AND(Y245&gt;0,Y245&lt;=30),AND(O245&gt;0,O245&lt;=5),AND(P245&gt;0,P245&lt;=5)),"Yes","No")</f>
        <v>No</v>
      </c>
      <c r="AC245" s="24"/>
      <c r="AD245" s="24"/>
      <c r="AE245" s="24"/>
      <c r="AF245" s="24"/>
      <c r="AG245" s="24"/>
      <c r="AH245" s="24"/>
      <c r="AI245" s="24"/>
      <c r="AJ245" s="24"/>
      <c r="AK245" s="24"/>
    </row>
    <row r="246" spans="1:37" s="24" customFormat="1" x14ac:dyDescent="0.25">
      <c r="A246" s="20">
        <v>43325</v>
      </c>
      <c r="B246" s="77">
        <v>43404</v>
      </c>
      <c r="C246" s="16" t="s">
        <v>1584</v>
      </c>
      <c r="D246" s="34" t="s">
        <v>772</v>
      </c>
      <c r="E246" s="34" t="s">
        <v>254</v>
      </c>
      <c r="F246" s="36"/>
      <c r="G246" s="36"/>
      <c r="H246" s="36"/>
      <c r="I246" s="36"/>
      <c r="J246" s="36"/>
      <c r="K246" s="36">
        <v>32.361408722913751</v>
      </c>
      <c r="L246" s="36"/>
      <c r="M246" s="36"/>
      <c r="N246" s="36">
        <v>27.897766140442886</v>
      </c>
      <c r="O246" s="36"/>
      <c r="P246" s="36"/>
      <c r="Q246" s="36"/>
      <c r="R246" s="36"/>
      <c r="S246" s="36"/>
      <c r="T246" s="36">
        <v>58</v>
      </c>
      <c r="U246" s="36"/>
      <c r="V246" s="36"/>
      <c r="W246" s="36">
        <v>50</v>
      </c>
      <c r="X246" s="36"/>
      <c r="Y246" s="79">
        <f>SUM(O246:P246)</f>
        <v>0</v>
      </c>
      <c r="Z246" s="79" t="str">
        <f>IF(OR(AND(Y246&gt;0,Y246&lt;=30),AND(O246&gt;0,O246&lt;=5),AND(P246&gt;0,P246&lt;=5)),"Yes","No")</f>
        <v>No</v>
      </c>
    </row>
    <row r="247" spans="1:37" s="24" customFormat="1" x14ac:dyDescent="0.25">
      <c r="A247" s="20">
        <v>43300</v>
      </c>
      <c r="B247" s="77">
        <v>43385</v>
      </c>
      <c r="C247" s="16" t="s">
        <v>1617</v>
      </c>
      <c r="D247" s="34" t="s">
        <v>449</v>
      </c>
      <c r="E247" s="34" t="s">
        <v>321</v>
      </c>
      <c r="F247" s="36"/>
      <c r="G247" s="36"/>
      <c r="H247" s="36"/>
      <c r="I247" s="36"/>
      <c r="J247" s="36"/>
      <c r="K247" s="36">
        <v>38.275261992750487</v>
      </c>
      <c r="L247" s="36"/>
      <c r="M247" s="36"/>
      <c r="N247" s="36"/>
      <c r="O247" s="36"/>
      <c r="P247" s="36"/>
      <c r="Q247" s="36"/>
      <c r="R247" s="36"/>
      <c r="S247" s="36"/>
      <c r="T247" s="36">
        <v>50</v>
      </c>
      <c r="U247" s="36"/>
      <c r="V247" s="36"/>
      <c r="W247" s="36"/>
      <c r="X247" s="36"/>
      <c r="Y247" s="93">
        <f>SUM(O247:P247)</f>
        <v>0</v>
      </c>
      <c r="Z247" s="93" t="str">
        <f>IF(OR(AND(Y247&gt;0,Y247&lt;=30),AND(O247&gt;0,O247&lt;=5),AND(P247&gt;0,P247&lt;=5)),"Yes","No")</f>
        <v>No</v>
      </c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s="24" customFormat="1" x14ac:dyDescent="0.25">
      <c r="A248" s="20">
        <v>43292</v>
      </c>
      <c r="B248" s="77">
        <v>43388</v>
      </c>
      <c r="C248" s="16" t="s">
        <v>1672</v>
      </c>
      <c r="D248" s="34" t="s">
        <v>405</v>
      </c>
      <c r="E248" s="34" t="s">
        <v>103</v>
      </c>
      <c r="F248" s="36"/>
      <c r="G248" s="36"/>
      <c r="H248" s="36"/>
      <c r="I248" s="36"/>
      <c r="J248" s="36"/>
      <c r="K248" s="36">
        <v>53.174998475129883</v>
      </c>
      <c r="L248" s="36"/>
      <c r="M248" s="36"/>
      <c r="N248" s="36"/>
      <c r="O248" s="36"/>
      <c r="P248" s="36"/>
      <c r="Q248" s="36"/>
      <c r="R248" s="36"/>
      <c r="S248" s="36"/>
      <c r="T248" s="36">
        <v>48</v>
      </c>
      <c r="U248" s="36"/>
      <c r="V248" s="36"/>
      <c r="W248" s="36"/>
      <c r="X248" s="36"/>
      <c r="Y248" s="23">
        <f>SUM(O248:P248)</f>
        <v>0</v>
      </c>
      <c r="Z248" s="23" t="str">
        <f>IF(OR(AND(Y248&gt;0,Y248&lt;=30),AND(O248&gt;0,O248&lt;=5),AND(P248&gt;0,P248&lt;=5)),"Yes","No")</f>
        <v>No</v>
      </c>
    </row>
    <row r="249" spans="1:37" x14ac:dyDescent="0.25">
      <c r="A249" s="20">
        <v>43287</v>
      </c>
      <c r="B249" s="77">
        <v>43385</v>
      </c>
      <c r="C249" s="16" t="s">
        <v>1672</v>
      </c>
      <c r="D249" s="34" t="s">
        <v>392</v>
      </c>
      <c r="E249" s="34" t="s">
        <v>388</v>
      </c>
      <c r="F249" s="36"/>
      <c r="G249" s="36"/>
      <c r="H249" s="36"/>
      <c r="I249" s="36"/>
      <c r="J249" s="36"/>
      <c r="K249" s="36">
        <v>44.312498729274907</v>
      </c>
      <c r="L249" s="36"/>
      <c r="M249" s="36"/>
      <c r="N249" s="36"/>
      <c r="O249" s="36"/>
      <c r="P249" s="36"/>
      <c r="Q249" s="36"/>
      <c r="R249" s="36"/>
      <c r="S249" s="36"/>
      <c r="T249" s="36">
        <v>40</v>
      </c>
      <c r="U249" s="36"/>
      <c r="V249" s="36"/>
      <c r="W249" s="36"/>
      <c r="X249" s="36"/>
      <c r="Y249" s="23">
        <f>SUM(O249:P249)</f>
        <v>0</v>
      </c>
      <c r="Z249" s="23" t="str">
        <f>IF(OR(AND(Y249&gt;0,Y249&lt;=30),AND(O249&gt;0,O249&lt;=5),AND(P249&gt;0,P249&lt;=5)),"Yes","No")</f>
        <v>No</v>
      </c>
    </row>
    <row r="250" spans="1:37" x14ac:dyDescent="0.25">
      <c r="A250" s="20">
        <v>43297</v>
      </c>
      <c r="B250" s="77">
        <v>43381</v>
      </c>
      <c r="C250" s="16" t="s">
        <v>1671</v>
      </c>
      <c r="D250" s="34" t="s">
        <v>435</v>
      </c>
      <c r="E250" s="34" t="s">
        <v>436</v>
      </c>
      <c r="F250" s="36"/>
      <c r="G250" s="36"/>
      <c r="H250" s="36"/>
      <c r="I250" s="36"/>
      <c r="J250" s="36"/>
      <c r="K250" s="36">
        <v>32.25167386979772</v>
      </c>
      <c r="L250" s="36"/>
      <c r="M250" s="36"/>
      <c r="N250" s="36"/>
      <c r="O250" s="36"/>
      <c r="P250" s="36"/>
      <c r="Q250" s="36"/>
      <c r="R250" s="36"/>
      <c r="S250" s="36"/>
      <c r="T250" s="36">
        <v>30</v>
      </c>
      <c r="U250" s="36"/>
      <c r="V250" s="36"/>
      <c r="W250" s="36"/>
      <c r="X250" s="36"/>
      <c r="Y250" s="93">
        <f>SUM(O250:P250)</f>
        <v>0</v>
      </c>
      <c r="Z250" s="93" t="str">
        <f>IF(OR(AND(Y250&gt;0,Y250&lt;=30),AND(O250&gt;0,O250&lt;=5),AND(P250&gt;0,P250&lt;=5)),"Yes","No")</f>
        <v>No</v>
      </c>
      <c r="AC250" s="24"/>
      <c r="AD250" s="24"/>
      <c r="AE250" s="24"/>
      <c r="AF250" s="24"/>
      <c r="AG250" s="24"/>
      <c r="AH250" s="24"/>
      <c r="AI250" s="24"/>
      <c r="AJ250" s="24"/>
      <c r="AK250" s="24"/>
    </row>
    <row r="251" spans="1:37" x14ac:dyDescent="0.25">
      <c r="A251" s="20">
        <v>43297</v>
      </c>
      <c r="B251" s="77">
        <v>43383</v>
      </c>
      <c r="C251" s="16" t="s">
        <v>1639</v>
      </c>
      <c r="D251" s="34" t="s">
        <v>437</v>
      </c>
      <c r="E251" s="34" t="s">
        <v>438</v>
      </c>
      <c r="F251" s="36"/>
      <c r="G251" s="36"/>
      <c r="H251" s="36"/>
      <c r="I251" s="36"/>
      <c r="J251" s="36"/>
      <c r="K251" s="36">
        <v>20.440163684895921</v>
      </c>
      <c r="L251" s="36"/>
      <c r="M251" s="36"/>
      <c r="N251" s="36"/>
      <c r="O251" s="36"/>
      <c r="P251" s="36"/>
      <c r="Q251" s="36"/>
      <c r="R251" s="36"/>
      <c r="S251" s="36"/>
      <c r="T251" s="36">
        <v>30</v>
      </c>
      <c r="U251" s="36"/>
      <c r="V251" s="36"/>
      <c r="W251" s="36"/>
      <c r="X251" s="36"/>
      <c r="Y251" s="79">
        <f>SUM(O251:P251)</f>
        <v>0</v>
      </c>
      <c r="Z251" s="79" t="str">
        <f>IF(OR(AND(Y251&gt;0,Y251&lt;=30),AND(O251&gt;0,O251&lt;=5),AND(P251&gt;0,P251&lt;=5)),"Yes","No")</f>
        <v>No</v>
      </c>
      <c r="AC251" s="24"/>
      <c r="AD251" s="24"/>
      <c r="AE251" s="24"/>
      <c r="AF251" s="24"/>
      <c r="AG251" s="24"/>
      <c r="AH251" s="24"/>
      <c r="AI251" s="24"/>
      <c r="AJ251" s="24"/>
      <c r="AK251" s="24"/>
    </row>
    <row r="252" spans="1:37" x14ac:dyDescent="0.25">
      <c r="A252" s="20">
        <v>43292</v>
      </c>
      <c r="B252" s="77">
        <v>43385</v>
      </c>
      <c r="C252" s="16" t="s">
        <v>1739</v>
      </c>
      <c r="D252" s="34" t="s">
        <v>422</v>
      </c>
      <c r="E252" s="34" t="s">
        <v>38</v>
      </c>
      <c r="F252" s="36"/>
      <c r="G252" s="36"/>
      <c r="H252" s="36"/>
      <c r="I252" s="36"/>
      <c r="J252" s="36"/>
      <c r="K252" s="36">
        <v>35.907864473370047</v>
      </c>
      <c r="L252" s="36"/>
      <c r="M252" s="36"/>
      <c r="N252" s="36"/>
      <c r="O252" s="36"/>
      <c r="P252" s="36"/>
      <c r="Q252" s="36"/>
      <c r="R252" s="36"/>
      <c r="S252" s="36"/>
      <c r="T252" s="36">
        <v>28</v>
      </c>
      <c r="U252" s="36"/>
      <c r="V252" s="36"/>
      <c r="W252" s="36"/>
      <c r="X252" s="36"/>
      <c r="Y252" s="93">
        <f>SUM(O252:P252)</f>
        <v>0</v>
      </c>
      <c r="Z252" s="93" t="str">
        <f>IF(OR(AND(Y252&gt;0,Y252&lt;=30),AND(O252&gt;0,O252&lt;=5),AND(P252&gt;0,P252&lt;=5)),"Yes","No")</f>
        <v>No</v>
      </c>
      <c r="AC252" s="24"/>
      <c r="AD252" s="24"/>
      <c r="AE252" s="24"/>
      <c r="AF252" s="24"/>
      <c r="AG252" s="24"/>
      <c r="AH252" s="24"/>
      <c r="AI252" s="24"/>
      <c r="AJ252" s="24"/>
      <c r="AK252" s="24"/>
    </row>
    <row r="253" spans="1:37" x14ac:dyDescent="0.25">
      <c r="A253" s="20">
        <v>43200</v>
      </c>
      <c r="B253" s="77">
        <v>43389</v>
      </c>
      <c r="C253" s="16" t="s">
        <v>1726</v>
      </c>
      <c r="D253" s="34" t="s">
        <v>142</v>
      </c>
      <c r="E253" s="34" t="s">
        <v>143</v>
      </c>
      <c r="F253" s="36"/>
      <c r="G253" s="36"/>
      <c r="H253" s="36"/>
      <c r="I253" s="36"/>
      <c r="J253" s="36"/>
      <c r="K253" s="36">
        <v>26.744458293638861</v>
      </c>
      <c r="L253" s="36"/>
      <c r="M253" s="36"/>
      <c r="N253" s="36"/>
      <c r="O253" s="36"/>
      <c r="P253" s="36"/>
      <c r="Q253" s="36"/>
      <c r="R253" s="36"/>
      <c r="S253" s="36"/>
      <c r="T253" s="36">
        <v>25</v>
      </c>
      <c r="U253" s="36"/>
      <c r="V253" s="36"/>
      <c r="W253" s="36"/>
      <c r="X253" s="36"/>
      <c r="Y253" s="23">
        <f>SUM(O253:P253)</f>
        <v>0</v>
      </c>
      <c r="Z253" s="23" t="str">
        <f>IF(OR(AND(Y253&gt;0,Y253&lt;=30),AND(O253&gt;0,O253&lt;=5),AND(P253&gt;0,P253&lt;=5)),"Yes","No")</f>
        <v>No</v>
      </c>
    </row>
    <row r="254" spans="1:37" x14ac:dyDescent="0.25">
      <c r="A254" s="20">
        <v>43265</v>
      </c>
      <c r="B254" s="77">
        <v>43388</v>
      </c>
      <c r="C254" s="16" t="s">
        <v>1624</v>
      </c>
      <c r="D254" s="34" t="s">
        <v>308</v>
      </c>
      <c r="E254" s="34" t="s">
        <v>253</v>
      </c>
      <c r="F254" s="36"/>
      <c r="G254" s="36"/>
      <c r="H254" s="36"/>
      <c r="I254" s="36"/>
      <c r="J254" s="36"/>
      <c r="K254" s="36">
        <v>16.244124919186451</v>
      </c>
      <c r="L254" s="36"/>
      <c r="M254" s="36"/>
      <c r="N254" s="36"/>
      <c r="O254" s="36"/>
      <c r="P254" s="36"/>
      <c r="Q254" s="36"/>
      <c r="R254" s="36"/>
      <c r="S254" s="36"/>
      <c r="T254" s="36">
        <v>25</v>
      </c>
      <c r="U254" s="36"/>
      <c r="V254" s="36"/>
      <c r="W254" s="36"/>
      <c r="X254" s="36"/>
      <c r="Y254" s="93">
        <f>SUM(O254:P254)</f>
        <v>0</v>
      </c>
      <c r="Z254" s="93" t="str">
        <f>IF(OR(AND(Y254&gt;0,Y254&lt;=30),AND(O254&gt;0,O254&lt;=5),AND(P254&gt;0,P254&lt;=5)),"Yes","No")</f>
        <v>No</v>
      </c>
    </row>
    <row r="255" spans="1:37" x14ac:dyDescent="0.25">
      <c r="A255" s="20">
        <v>43293</v>
      </c>
      <c r="B255" s="77">
        <v>43423</v>
      </c>
      <c r="C255" s="16" t="s">
        <v>1672</v>
      </c>
      <c r="D255" s="34" t="s">
        <v>429</v>
      </c>
      <c r="E255" s="34" t="s">
        <v>414</v>
      </c>
      <c r="F255" s="36"/>
      <c r="G255" s="36"/>
      <c r="H255" s="36"/>
      <c r="I255" s="36"/>
      <c r="J255" s="36"/>
      <c r="K255" s="36">
        <v>25.495610151833318</v>
      </c>
      <c r="L255" s="36"/>
      <c r="M255" s="36"/>
      <c r="N255" s="36"/>
      <c r="O255" s="36"/>
      <c r="P255" s="36"/>
      <c r="Q255" s="36"/>
      <c r="R255" s="36"/>
      <c r="S255" s="36"/>
      <c r="T255" s="36">
        <v>25</v>
      </c>
      <c r="U255" s="36"/>
      <c r="V255" s="36"/>
      <c r="W255" s="36"/>
      <c r="X255" s="36"/>
      <c r="Y255" s="93">
        <f>SUM(O255:P255)</f>
        <v>0</v>
      </c>
      <c r="Z255" s="93" t="str">
        <f>IF(OR(AND(Y255&gt;0,Y255&lt;=30),AND(O255&gt;0,O255&lt;=5),AND(P255&gt;0,P255&lt;=5)),"Yes","No")</f>
        <v>No</v>
      </c>
    </row>
    <row r="256" spans="1:37" s="24" customFormat="1" x14ac:dyDescent="0.25">
      <c r="A256" s="20">
        <v>43283</v>
      </c>
      <c r="B256" s="77">
        <v>43381</v>
      </c>
      <c r="C256" s="16" t="s">
        <v>1730</v>
      </c>
      <c r="D256" s="34" t="s">
        <v>377</v>
      </c>
      <c r="E256" s="34" t="s">
        <v>378</v>
      </c>
      <c r="F256" s="36"/>
      <c r="G256" s="36"/>
      <c r="H256" s="36"/>
      <c r="I256" s="36"/>
      <c r="J256" s="36"/>
      <c r="K256" s="36">
        <v>28.1226952921036</v>
      </c>
      <c r="L256" s="36"/>
      <c r="M256" s="36"/>
      <c r="N256" s="36"/>
      <c r="O256" s="36"/>
      <c r="P256" s="36"/>
      <c r="Q256" s="36"/>
      <c r="R256" s="36"/>
      <c r="S256" s="36"/>
      <c r="T256" s="36">
        <v>24</v>
      </c>
      <c r="U256" s="36"/>
      <c r="V256" s="36"/>
      <c r="W256" s="36"/>
      <c r="X256" s="36"/>
      <c r="Y256" s="79">
        <f>SUM(O256:P256)</f>
        <v>0</v>
      </c>
      <c r="Z256" s="79" t="str">
        <f>IF(OR(AND(Y256&gt;0,Y256&lt;=30),AND(O256&gt;0,O256&lt;=5),AND(P256&gt;0,P256&lt;=5)),"Yes","No")</f>
        <v>No</v>
      </c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s="24" customFormat="1" x14ac:dyDescent="0.25">
      <c r="A257" s="20">
        <v>43306</v>
      </c>
      <c r="B257" s="77">
        <v>43384</v>
      </c>
      <c r="C257" s="16" t="s">
        <v>1743</v>
      </c>
      <c r="D257" s="34" t="s">
        <v>471</v>
      </c>
      <c r="E257" s="34" t="s">
        <v>49</v>
      </c>
      <c r="F257" s="36"/>
      <c r="G257" s="36"/>
      <c r="H257" s="36"/>
      <c r="I257" s="36"/>
      <c r="J257" s="36"/>
      <c r="K257" s="36">
        <v>28.1226952921036</v>
      </c>
      <c r="L257" s="36"/>
      <c r="M257" s="36"/>
      <c r="N257" s="36"/>
      <c r="O257" s="36"/>
      <c r="P257" s="36"/>
      <c r="Q257" s="36"/>
      <c r="R257" s="36"/>
      <c r="S257" s="36"/>
      <c r="T257" s="36">
        <v>24</v>
      </c>
      <c r="U257" s="36"/>
      <c r="V257" s="36"/>
      <c r="W257" s="36"/>
      <c r="X257" s="36"/>
      <c r="Y257" s="93">
        <f>SUM(O257:P257)</f>
        <v>0</v>
      </c>
      <c r="Z257" s="93" t="str">
        <f>IF(OR(AND(Y257&gt;0,Y257&lt;=30),AND(O257&gt;0,O257&lt;=5),AND(P257&gt;0,P257&lt;=5)),"Yes","No")</f>
        <v>No</v>
      </c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s="24" customFormat="1" x14ac:dyDescent="0.25">
      <c r="A258" s="20">
        <v>43278</v>
      </c>
      <c r="B258" s="77">
        <v>43381</v>
      </c>
      <c r="C258" s="16" t="s">
        <v>1648</v>
      </c>
      <c r="D258" s="34" t="s">
        <v>346</v>
      </c>
      <c r="E258" s="34" t="s">
        <v>347</v>
      </c>
      <c r="F258" s="36"/>
      <c r="G258" s="36"/>
      <c r="H258" s="36"/>
      <c r="I258" s="36"/>
      <c r="J258" s="36"/>
      <c r="K258" s="36">
        <v>18.958834158586694</v>
      </c>
      <c r="L258" s="36"/>
      <c r="M258" s="36"/>
      <c r="N258" s="36"/>
      <c r="O258" s="36"/>
      <c r="P258" s="36"/>
      <c r="Q258" s="36"/>
      <c r="R258" s="36"/>
      <c r="S258" s="36"/>
      <c r="T258" s="36">
        <v>20</v>
      </c>
      <c r="U258" s="36"/>
      <c r="V258" s="36"/>
      <c r="W258" s="36"/>
      <c r="X258" s="36"/>
      <c r="Y258" s="93">
        <f>SUM(O258:P258)</f>
        <v>0</v>
      </c>
      <c r="Z258" s="93" t="str">
        <f>IF(OR(AND(Y258&gt;0,Y258&lt;=30),AND(O258&gt;0,O258&lt;=5),AND(P258&gt;0,P258&lt;=5)),"Yes","No")</f>
        <v>No</v>
      </c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x14ac:dyDescent="0.25">
      <c r="A259" s="20">
        <v>43278</v>
      </c>
      <c r="B259" s="77">
        <v>43381</v>
      </c>
      <c r="C259" s="16" t="s">
        <v>1702</v>
      </c>
      <c r="D259" s="34" t="s">
        <v>346</v>
      </c>
      <c r="E259" s="34" t="s">
        <v>347</v>
      </c>
      <c r="F259" s="36"/>
      <c r="G259" s="36"/>
      <c r="H259" s="36"/>
      <c r="I259" s="36"/>
      <c r="J259" s="36"/>
      <c r="K259" s="36">
        <v>16.976145560412355</v>
      </c>
      <c r="L259" s="36"/>
      <c r="M259" s="36"/>
      <c r="N259" s="36"/>
      <c r="O259" s="36"/>
      <c r="P259" s="36"/>
      <c r="Q259" s="36"/>
      <c r="R259" s="36"/>
      <c r="S259" s="36"/>
      <c r="T259" s="36">
        <v>15</v>
      </c>
      <c r="U259" s="36"/>
      <c r="V259" s="36"/>
      <c r="W259" s="36"/>
      <c r="X259" s="36"/>
      <c r="Y259" s="79">
        <f>SUM(O259:P259)</f>
        <v>0</v>
      </c>
      <c r="Z259" s="79" t="str">
        <f>IF(OR(AND(Y259&gt;0,Y259&lt;=30),AND(O259&gt;0,O259&lt;=5),AND(P259&gt;0,P259&lt;=5)),"Yes","No")</f>
        <v>No</v>
      </c>
    </row>
    <row r="260" spans="1:37" x14ac:dyDescent="0.25">
      <c r="A260" s="20">
        <v>43308</v>
      </c>
      <c r="B260" s="77">
        <v>43382</v>
      </c>
      <c r="C260" s="16" t="s">
        <v>1695</v>
      </c>
      <c r="D260" s="34" t="s">
        <v>500</v>
      </c>
      <c r="E260" s="34" t="s">
        <v>413</v>
      </c>
      <c r="F260" s="36"/>
      <c r="G260" s="36"/>
      <c r="H260" s="36"/>
      <c r="I260" s="36"/>
      <c r="J260" s="36"/>
      <c r="K260" s="36">
        <v>12.917047884205061</v>
      </c>
      <c r="L260" s="36"/>
      <c r="M260" s="36"/>
      <c r="N260" s="36"/>
      <c r="O260" s="36"/>
      <c r="P260" s="36"/>
      <c r="Q260" s="36"/>
      <c r="R260" s="36"/>
      <c r="S260" s="36"/>
      <c r="T260" s="36">
        <v>8</v>
      </c>
      <c r="U260" s="36"/>
      <c r="V260" s="36"/>
      <c r="W260" s="36"/>
      <c r="X260" s="36"/>
      <c r="Y260" s="23">
        <f>SUM(O260:P260)</f>
        <v>0</v>
      </c>
      <c r="Z260" s="23" t="str">
        <f>IF(OR(AND(Y260&gt;0,Y260&lt;=30),AND(O260&gt;0,O260&lt;=5),AND(P260&gt;0,P260&lt;=5)),"Yes","No")</f>
        <v>No</v>
      </c>
      <c r="AC260" s="24"/>
      <c r="AD260" s="24"/>
      <c r="AE260" s="24"/>
      <c r="AF260" s="24"/>
      <c r="AG260" s="24"/>
      <c r="AH260" s="24"/>
      <c r="AI260" s="24"/>
      <c r="AJ260" s="24"/>
      <c r="AK260" s="24"/>
    </row>
    <row r="261" spans="1:37" s="24" customFormat="1" x14ac:dyDescent="0.25">
      <c r="A261" s="20">
        <v>43311</v>
      </c>
      <c r="B261" s="77">
        <v>43382</v>
      </c>
      <c r="C261" s="16" t="s">
        <v>1607</v>
      </c>
      <c r="D261" s="34" t="s">
        <v>526</v>
      </c>
      <c r="E261" s="34" t="s">
        <v>375</v>
      </c>
      <c r="F261" s="36"/>
      <c r="G261" s="36"/>
      <c r="H261" s="36"/>
      <c r="I261" s="36"/>
      <c r="J261" s="36"/>
      <c r="K261" s="36">
        <v>6.8406851221085985</v>
      </c>
      <c r="L261" s="36"/>
      <c r="M261" s="36"/>
      <c r="N261" s="36"/>
      <c r="O261" s="36"/>
      <c r="P261" s="36"/>
      <c r="Q261" s="36"/>
      <c r="R261" s="36"/>
      <c r="S261" s="36"/>
      <c r="T261" s="36">
        <v>7</v>
      </c>
      <c r="U261" s="36"/>
      <c r="V261" s="36"/>
      <c r="W261" s="36"/>
      <c r="X261" s="36"/>
      <c r="Y261" s="23">
        <f>SUM(O261:P261)</f>
        <v>0</v>
      </c>
      <c r="Z261" s="23" t="str">
        <f>IF(OR(AND(Y261&gt;0,Y261&lt;=30),AND(O261&gt;0,O261&lt;=5),AND(P261&gt;0,P261&lt;=5)),"Yes","No")</f>
        <v>No</v>
      </c>
    </row>
    <row r="262" spans="1:37" s="24" customFormat="1" x14ac:dyDescent="0.25">
      <c r="A262" s="20">
        <v>43350</v>
      </c>
      <c r="B262" s="77">
        <v>43381</v>
      </c>
      <c r="C262" s="16" t="s">
        <v>1728</v>
      </c>
      <c r="D262" s="34" t="s">
        <v>1306</v>
      </c>
      <c r="E262" s="34" t="s">
        <v>417</v>
      </c>
      <c r="F262" s="36"/>
      <c r="G262" s="36"/>
      <c r="H262" s="36"/>
      <c r="I262" s="36"/>
      <c r="J262" s="36"/>
      <c r="K262" s="36">
        <v>11.748908543986518</v>
      </c>
      <c r="L262" s="36"/>
      <c r="M262" s="36"/>
      <c r="N262" s="36"/>
      <c r="O262" s="36"/>
      <c r="P262" s="36"/>
      <c r="Q262" s="36"/>
      <c r="R262" s="36"/>
      <c r="S262" s="36"/>
      <c r="T262" s="36">
        <v>7</v>
      </c>
      <c r="U262" s="36"/>
      <c r="V262" s="36"/>
      <c r="W262" s="36"/>
      <c r="X262" s="36"/>
      <c r="Y262" s="23">
        <f>SUM(O262:P262)</f>
        <v>0</v>
      </c>
      <c r="Z262" s="23" t="str">
        <f>IF(OR(AND(Y262&gt;0,Y262&lt;=30),AND(O262&gt;0,O262&lt;=5),AND(P262&gt;0,P262&lt;=5)),"Yes","No")</f>
        <v>No</v>
      </c>
    </row>
    <row r="263" spans="1:37" s="24" customFormat="1" x14ac:dyDescent="0.25">
      <c r="A263" s="20">
        <v>43308</v>
      </c>
      <c r="B263" s="77">
        <v>43384</v>
      </c>
      <c r="C263" s="16" t="s">
        <v>1627</v>
      </c>
      <c r="D263" s="34" t="s">
        <v>501</v>
      </c>
      <c r="E263" s="34" t="s">
        <v>502</v>
      </c>
      <c r="F263" s="36"/>
      <c r="G263" s="36"/>
      <c r="H263" s="36"/>
      <c r="I263" s="36"/>
      <c r="J263" s="36"/>
      <c r="K263" s="36">
        <v>5.3825582388711632</v>
      </c>
      <c r="L263" s="36"/>
      <c r="M263" s="36"/>
      <c r="N263" s="36"/>
      <c r="O263" s="36"/>
      <c r="P263" s="36"/>
      <c r="Q263" s="36"/>
      <c r="R263" s="36"/>
      <c r="S263" s="36"/>
      <c r="T263" s="36">
        <v>5</v>
      </c>
      <c r="U263" s="36"/>
      <c r="V263" s="36"/>
      <c r="W263" s="36"/>
      <c r="X263" s="36"/>
      <c r="Y263" s="93">
        <f>SUM(O263:P263)</f>
        <v>0</v>
      </c>
      <c r="Z263" s="93" t="str">
        <f>IF(OR(AND(Y263&gt;0,Y263&lt;=30),AND(O263&gt;0,O263&lt;=5),AND(P263&gt;0,P263&lt;=5)),"Yes","No")</f>
        <v>No</v>
      </c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s="24" customFormat="1" x14ac:dyDescent="0.25">
      <c r="A264" s="20">
        <v>43292</v>
      </c>
      <c r="B264" s="77">
        <v>43385</v>
      </c>
      <c r="C264" s="16" t="s">
        <v>1643</v>
      </c>
      <c r="D264" s="34" t="s">
        <v>422</v>
      </c>
      <c r="E264" s="34" t="s">
        <v>38</v>
      </c>
      <c r="F264" s="36"/>
      <c r="G264" s="36"/>
      <c r="H264" s="36"/>
      <c r="I264" s="36"/>
      <c r="J264" s="36"/>
      <c r="K264" s="36">
        <v>4.1069588144651989</v>
      </c>
      <c r="L264" s="36"/>
      <c r="M264" s="36"/>
      <c r="N264" s="36"/>
      <c r="O264" s="36"/>
      <c r="P264" s="36"/>
      <c r="Q264" s="36"/>
      <c r="R264" s="36"/>
      <c r="S264" s="36"/>
      <c r="T264" s="36">
        <v>4</v>
      </c>
      <c r="U264" s="36"/>
      <c r="V264" s="36"/>
      <c r="W264" s="36"/>
      <c r="X264" s="36"/>
      <c r="Y264" s="93">
        <f>SUM(O264:P264)</f>
        <v>0</v>
      </c>
      <c r="Z264" s="93" t="str">
        <f>IF(OR(AND(Y264&gt;0,Y264&lt;=30),AND(O264&gt;0,O264&lt;=5),AND(P264&gt;0,P264&lt;=5)),"Yes","No")</f>
        <v>No</v>
      </c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s="24" customFormat="1" x14ac:dyDescent="0.25">
      <c r="A265" s="20">
        <v>43350</v>
      </c>
      <c r="B265" s="77">
        <v>43381</v>
      </c>
      <c r="C265" s="16" t="s">
        <v>1651</v>
      </c>
      <c r="D265" s="34" t="s">
        <v>1307</v>
      </c>
      <c r="E265" s="34" t="s">
        <v>47</v>
      </c>
      <c r="F265" s="36"/>
      <c r="G265" s="36"/>
      <c r="H265" s="36"/>
      <c r="I265" s="36"/>
      <c r="J265" s="36"/>
      <c r="K265" s="36">
        <v>4.7988525317904687</v>
      </c>
      <c r="L265" s="36"/>
      <c r="M265" s="36"/>
      <c r="N265" s="36"/>
      <c r="O265" s="36"/>
      <c r="P265" s="36"/>
      <c r="Q265" s="36"/>
      <c r="R265" s="36"/>
      <c r="S265" s="36"/>
      <c r="T265" s="36">
        <v>4</v>
      </c>
      <c r="U265" s="36"/>
      <c r="V265" s="36"/>
      <c r="W265" s="36"/>
      <c r="X265" s="36"/>
      <c r="Y265" s="93">
        <f>SUM(O265:P265)</f>
        <v>0</v>
      </c>
      <c r="Z265" s="93" t="str">
        <f>IF(OR(AND(Y265&gt;0,Y265&lt;=30),AND(O265&gt;0,O265&lt;=5),AND(P265&gt;0,P265&lt;=5)),"Yes","No")</f>
        <v>No</v>
      </c>
    </row>
    <row r="266" spans="1:37" s="24" customFormat="1" x14ac:dyDescent="0.25">
      <c r="A266" s="20">
        <v>43353</v>
      </c>
      <c r="B266" s="77">
        <v>43381</v>
      </c>
      <c r="C266" s="16" t="s">
        <v>1603</v>
      </c>
      <c r="D266" s="34" t="s">
        <v>1329</v>
      </c>
      <c r="E266" s="34" t="s">
        <v>1330</v>
      </c>
      <c r="F266" s="36"/>
      <c r="G266" s="36"/>
      <c r="H266" s="36"/>
      <c r="I266" s="36"/>
      <c r="J266" s="36"/>
      <c r="K266" s="36">
        <v>3.6716590322868599</v>
      </c>
      <c r="L266" s="36"/>
      <c r="M266" s="36"/>
      <c r="N266" s="36"/>
      <c r="O266" s="36"/>
      <c r="P266" s="36"/>
      <c r="Q266" s="36"/>
      <c r="R266" s="36"/>
      <c r="S266" s="36"/>
      <c r="T266" s="36">
        <v>4</v>
      </c>
      <c r="U266" s="36"/>
      <c r="V266" s="36"/>
      <c r="W266" s="36"/>
      <c r="X266" s="36"/>
      <c r="Y266" s="93">
        <f>SUM(O266:P266)</f>
        <v>0</v>
      </c>
      <c r="Z266" s="93" t="str">
        <f>IF(OR(AND(Y266&gt;0,Y266&lt;=30),AND(O266&gt;0,O266&lt;=5),AND(P266&gt;0,P266&lt;=5)),"Yes","No")</f>
        <v>No</v>
      </c>
    </row>
    <row r="267" spans="1:37" s="24" customFormat="1" x14ac:dyDescent="0.25">
      <c r="A267" s="20">
        <v>43306</v>
      </c>
      <c r="B267" s="77">
        <v>43383</v>
      </c>
      <c r="C267" s="16" t="s">
        <v>1648</v>
      </c>
      <c r="D267" s="34" t="s">
        <v>470</v>
      </c>
      <c r="E267" s="34" t="s">
        <v>25</v>
      </c>
      <c r="F267" s="36"/>
      <c r="G267" s="36"/>
      <c r="H267" s="36"/>
      <c r="I267" s="36"/>
      <c r="J267" s="36"/>
      <c r="K267" s="36">
        <v>3.756098454916772</v>
      </c>
      <c r="L267" s="36"/>
      <c r="M267" s="36"/>
      <c r="N267" s="36"/>
      <c r="O267" s="36"/>
      <c r="P267" s="36"/>
      <c r="Q267" s="36"/>
      <c r="R267" s="36"/>
      <c r="S267" s="36"/>
      <c r="T267" s="36">
        <v>3</v>
      </c>
      <c r="U267" s="36"/>
      <c r="V267" s="36"/>
      <c r="W267" s="36"/>
      <c r="X267" s="36"/>
      <c r="Y267" s="23">
        <f>SUM(O267:P267)</f>
        <v>0</v>
      </c>
      <c r="Z267" s="23" t="str">
        <f>IF(OR(AND(Y267&gt;0,Y267&lt;=30),AND(O267&gt;0,O267&lt;=5),AND(P267&gt;0,P267&lt;=5)),"Yes","No")</f>
        <v>No</v>
      </c>
    </row>
    <row r="268" spans="1:37" x14ac:dyDescent="0.25">
      <c r="A268" s="20">
        <v>43353</v>
      </c>
      <c r="B268" s="77">
        <v>43381</v>
      </c>
      <c r="C268" s="16" t="s">
        <v>1672</v>
      </c>
      <c r="D268" s="34" t="s">
        <v>1327</v>
      </c>
      <c r="E268" s="34" t="s">
        <v>1328</v>
      </c>
      <c r="F268" s="36"/>
      <c r="G268" s="36"/>
      <c r="H268" s="36"/>
      <c r="I268" s="36"/>
      <c r="J268" s="36"/>
      <c r="K268" s="36">
        <v>4.462277721113697</v>
      </c>
      <c r="L268" s="36"/>
      <c r="M268" s="36"/>
      <c r="N268" s="36"/>
      <c r="O268" s="36"/>
      <c r="P268" s="36"/>
      <c r="Q268" s="36"/>
      <c r="R268" s="36"/>
      <c r="S268" s="36"/>
      <c r="T268" s="36">
        <v>3</v>
      </c>
      <c r="U268" s="36"/>
      <c r="V268" s="36"/>
      <c r="W268" s="36"/>
      <c r="X268" s="36"/>
      <c r="Y268" s="93">
        <f>SUM(O268:P268)</f>
        <v>0</v>
      </c>
      <c r="Z268" s="93" t="str">
        <f>IF(OR(AND(Y268&gt;0,Y268&lt;=30),AND(O268&gt;0,O268&lt;=5),AND(P268&gt;0,P268&lt;=5)),"Yes","No")</f>
        <v>No</v>
      </c>
      <c r="AC268" s="24"/>
      <c r="AD268" s="24"/>
      <c r="AE268" s="24"/>
      <c r="AF268" s="24"/>
      <c r="AG268" s="24"/>
      <c r="AH268" s="24"/>
      <c r="AI268" s="24"/>
      <c r="AJ268" s="24"/>
      <c r="AK268" s="24"/>
    </row>
    <row r="269" spans="1:37" x14ac:dyDescent="0.25">
      <c r="A269" s="20">
        <v>43301</v>
      </c>
      <c r="B269" s="77">
        <v>43381</v>
      </c>
      <c r="C269" s="16" t="s">
        <v>1708</v>
      </c>
      <c r="D269" s="34" t="s">
        <v>458</v>
      </c>
      <c r="E269" s="34" t="s">
        <v>459</v>
      </c>
      <c r="F269" s="36"/>
      <c r="G269" s="36"/>
      <c r="H269" s="36"/>
      <c r="I269" s="36"/>
      <c r="J269" s="36"/>
      <c r="K269" s="36">
        <v>3.1664783486216974</v>
      </c>
      <c r="L269" s="36"/>
      <c r="M269" s="36"/>
      <c r="N269" s="36"/>
      <c r="O269" s="36"/>
      <c r="P269" s="36"/>
      <c r="Q269" s="36"/>
      <c r="R269" s="36"/>
      <c r="S269" s="36"/>
      <c r="T269" s="36">
        <v>2</v>
      </c>
      <c r="U269" s="36"/>
      <c r="V269" s="36"/>
      <c r="W269" s="36"/>
      <c r="X269" s="36"/>
      <c r="Y269" s="79">
        <f>SUM(O269:P269)</f>
        <v>0</v>
      </c>
      <c r="Z269" s="79" t="str">
        <f>IF(OR(AND(Y269&gt;0,Y269&lt;=30),AND(O269&gt;0,O269&lt;=5),AND(P269&gt;0,P269&lt;=5)),"Yes","No")</f>
        <v>No</v>
      </c>
      <c r="AC269" s="24"/>
      <c r="AD269" s="24"/>
      <c r="AE269" s="24"/>
      <c r="AF269" s="24"/>
      <c r="AG269" s="24"/>
      <c r="AH269" s="24"/>
      <c r="AI269" s="24"/>
      <c r="AJ269" s="24"/>
      <c r="AK269" s="24"/>
    </row>
    <row r="270" spans="1:37" x14ac:dyDescent="0.25">
      <c r="A270" s="20">
        <v>43308</v>
      </c>
      <c r="B270" s="77">
        <v>43382</v>
      </c>
      <c r="C270" s="16" t="s">
        <v>1695</v>
      </c>
      <c r="D270" s="34" t="s">
        <v>498</v>
      </c>
      <c r="E270" s="34" t="s">
        <v>499</v>
      </c>
      <c r="F270" s="36"/>
      <c r="G270" s="36"/>
      <c r="H270" s="36"/>
      <c r="I270" s="36"/>
      <c r="J270" s="36"/>
      <c r="K270" s="36">
        <v>3.2292619710512653</v>
      </c>
      <c r="L270" s="36"/>
      <c r="M270" s="36"/>
      <c r="N270" s="36"/>
      <c r="O270" s="36"/>
      <c r="P270" s="36"/>
      <c r="Q270" s="36"/>
      <c r="R270" s="36"/>
      <c r="S270" s="36"/>
      <c r="T270" s="36">
        <v>2</v>
      </c>
      <c r="U270" s="36"/>
      <c r="V270" s="36"/>
      <c r="W270" s="36"/>
      <c r="X270" s="36"/>
      <c r="Y270" s="23">
        <f>SUM(O270:P270)</f>
        <v>0</v>
      </c>
      <c r="Z270" s="23" t="str">
        <f>IF(OR(AND(Y270&gt;0,Y270&lt;=30),AND(O270&gt;0,O270&lt;=5),AND(P270&gt;0,P270&lt;=5)),"Yes","No")</f>
        <v>No</v>
      </c>
      <c r="AC270" s="24"/>
      <c r="AD270" s="24"/>
      <c r="AE270" s="24"/>
      <c r="AF270" s="24"/>
      <c r="AG270" s="24"/>
      <c r="AH270" s="24"/>
      <c r="AI270" s="24"/>
      <c r="AJ270" s="24"/>
      <c r="AK270" s="24"/>
    </row>
    <row r="271" spans="1:37" x14ac:dyDescent="0.25">
      <c r="A271" s="20">
        <v>43313</v>
      </c>
      <c r="B271" s="77">
        <v>43383</v>
      </c>
      <c r="C271" s="16" t="s">
        <v>1702</v>
      </c>
      <c r="D271" s="34" t="s">
        <v>536</v>
      </c>
      <c r="E271" s="34" t="s">
        <v>537</v>
      </c>
      <c r="F271" s="36"/>
      <c r="G271" s="36"/>
      <c r="H271" s="36"/>
      <c r="I271" s="36"/>
      <c r="J271" s="36"/>
      <c r="K271" s="36">
        <v>3.0969614101634511</v>
      </c>
      <c r="L271" s="36"/>
      <c r="M271" s="36"/>
      <c r="N271" s="36"/>
      <c r="O271" s="36"/>
      <c r="P271" s="36"/>
      <c r="Q271" s="36"/>
      <c r="R271" s="36"/>
      <c r="S271" s="36"/>
      <c r="T271" s="36">
        <v>2</v>
      </c>
      <c r="U271" s="36"/>
      <c r="V271" s="36"/>
      <c r="W271" s="36"/>
      <c r="X271" s="36"/>
      <c r="Y271" s="93">
        <f>SUM(O271:P271)</f>
        <v>0</v>
      </c>
      <c r="Z271" s="93" t="str">
        <f>IF(OR(AND(Y271&gt;0,Y271&lt;=30),AND(O271&gt;0,O271&lt;=5),AND(P271&gt;0,P271&lt;=5)),"Yes","No")</f>
        <v>No</v>
      </c>
      <c r="AC271" s="24"/>
      <c r="AD271" s="24"/>
      <c r="AE271" s="24"/>
      <c r="AF271" s="24"/>
      <c r="AG271" s="24"/>
      <c r="AH271" s="24"/>
      <c r="AI271" s="24"/>
      <c r="AJ271" s="24"/>
      <c r="AK271" s="24"/>
    </row>
    <row r="272" spans="1:37" x14ac:dyDescent="0.25">
      <c r="A272" s="20">
        <v>43353</v>
      </c>
      <c r="B272" s="77">
        <v>43381</v>
      </c>
      <c r="C272" s="16" t="s">
        <v>1648</v>
      </c>
      <c r="D272" s="34" t="s">
        <v>1331</v>
      </c>
      <c r="E272" s="34" t="s">
        <v>1332</v>
      </c>
      <c r="F272" s="36"/>
      <c r="G272" s="36"/>
      <c r="H272" s="36"/>
      <c r="I272" s="36"/>
      <c r="J272" s="36"/>
      <c r="K272" s="36">
        <v>2.5040656366111813</v>
      </c>
      <c r="L272" s="36"/>
      <c r="M272" s="36"/>
      <c r="N272" s="36"/>
      <c r="O272" s="36"/>
      <c r="P272" s="36"/>
      <c r="Q272" s="36"/>
      <c r="R272" s="36"/>
      <c r="S272" s="36"/>
      <c r="T272" s="36">
        <v>2</v>
      </c>
      <c r="U272" s="36"/>
      <c r="V272" s="36"/>
      <c r="W272" s="36"/>
      <c r="X272" s="36"/>
      <c r="Y272" s="93">
        <f>SUM(O272:P272)</f>
        <v>0</v>
      </c>
      <c r="Z272" s="93" t="str">
        <f>IF(OR(AND(Y272&gt;0,Y272&lt;=30),AND(O272&gt;0,O272&lt;=5),AND(P272&gt;0,P272&lt;=5)),"Yes","No")</f>
        <v>No</v>
      </c>
    </row>
    <row r="273" spans="1:37" x14ac:dyDescent="0.25">
      <c r="A273" s="20">
        <v>43353</v>
      </c>
      <c r="B273" s="77">
        <v>43381</v>
      </c>
      <c r="C273" s="16" t="s">
        <v>1746</v>
      </c>
      <c r="D273" s="34" t="s">
        <v>1333</v>
      </c>
      <c r="E273" s="34" t="s">
        <v>412</v>
      </c>
      <c r="F273" s="36"/>
      <c r="G273" s="36"/>
      <c r="H273" s="36"/>
      <c r="I273" s="36"/>
      <c r="J273" s="36"/>
      <c r="K273" s="36">
        <v>3.2245304516797617</v>
      </c>
      <c r="L273" s="36"/>
      <c r="M273" s="36"/>
      <c r="N273" s="36"/>
      <c r="O273" s="36"/>
      <c r="P273" s="36"/>
      <c r="Q273" s="36"/>
      <c r="R273" s="36"/>
      <c r="S273" s="36"/>
      <c r="T273" s="36">
        <v>2</v>
      </c>
      <c r="U273" s="36"/>
      <c r="V273" s="36"/>
      <c r="W273" s="36"/>
      <c r="X273" s="36"/>
      <c r="Y273" s="23">
        <f>SUM(O273:P273)</f>
        <v>0</v>
      </c>
      <c r="Z273" s="23" t="str">
        <f>IF(OR(AND(Y273&gt;0,Y273&lt;=30),AND(O273&gt;0,O273&lt;=5),AND(P273&gt;0,P273&lt;=5)),"Yes","No")</f>
        <v>No</v>
      </c>
    </row>
    <row r="274" spans="1:37" s="24" customFormat="1" x14ac:dyDescent="0.25">
      <c r="A274" s="20">
        <v>43353</v>
      </c>
      <c r="B274" s="77">
        <v>43385</v>
      </c>
      <c r="C274" s="16" t="s">
        <v>1645</v>
      </c>
      <c r="D274" s="34" t="s">
        <v>1334</v>
      </c>
      <c r="E274" s="34" t="s">
        <v>492</v>
      </c>
      <c r="F274" s="36"/>
      <c r="G274" s="36"/>
      <c r="H274" s="36"/>
      <c r="I274" s="36"/>
      <c r="J274" s="36"/>
      <c r="K274" s="36">
        <v>2.3510191830944658</v>
      </c>
      <c r="L274" s="36"/>
      <c r="M274" s="36"/>
      <c r="N274" s="36"/>
      <c r="O274" s="36"/>
      <c r="P274" s="36"/>
      <c r="Q274" s="36"/>
      <c r="R274" s="36"/>
      <c r="S274" s="36"/>
      <c r="T274" s="36">
        <v>2</v>
      </c>
      <c r="U274" s="36"/>
      <c r="V274" s="36"/>
      <c r="W274" s="36"/>
      <c r="X274" s="36"/>
      <c r="Y274" s="23">
        <f>SUM(O274:P274)</f>
        <v>0</v>
      </c>
      <c r="Z274" s="23" t="str">
        <f>IF(OR(AND(Y274&gt;0,Y274&lt;=30),AND(O274&gt;0,O274&lt;=5),AND(P274&gt;0,P274&lt;=5)),"Yes","No")</f>
        <v>No</v>
      </c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s="24" customFormat="1" x14ac:dyDescent="0.25">
      <c r="A275" s="20">
        <v>43354</v>
      </c>
      <c r="B275" s="77">
        <v>43381</v>
      </c>
      <c r="C275" s="16" t="s">
        <v>1624</v>
      </c>
      <c r="D275" s="34" t="s">
        <v>1560</v>
      </c>
      <c r="E275" s="34" t="s">
        <v>1561</v>
      </c>
      <c r="F275" s="36"/>
      <c r="G275" s="36"/>
      <c r="H275" s="36"/>
      <c r="I275" s="36"/>
      <c r="J275" s="36"/>
      <c r="K275" s="36">
        <v>1.9544814634595995</v>
      </c>
      <c r="L275" s="36"/>
      <c r="M275" s="36"/>
      <c r="N275" s="36"/>
      <c r="O275" s="36"/>
      <c r="P275" s="36"/>
      <c r="Q275" s="36"/>
      <c r="R275" s="36"/>
      <c r="S275" s="36"/>
      <c r="T275" s="36">
        <v>2</v>
      </c>
      <c r="U275" s="36"/>
      <c r="V275" s="36"/>
      <c r="W275" s="36"/>
      <c r="X275" s="36"/>
      <c r="Y275" s="93">
        <f>SUM(O275:P275)</f>
        <v>0</v>
      </c>
      <c r="Z275" s="93" t="str">
        <f>IF(OR(AND(Y275&gt;0,Y275&lt;=30),AND(O275&gt;0,O275&lt;=5),AND(P275&gt;0,P275&lt;=5)),"Yes","No")</f>
        <v>No</v>
      </c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s="24" customFormat="1" x14ac:dyDescent="0.25">
      <c r="A276" s="20">
        <v>43354</v>
      </c>
      <c r="B276" s="77">
        <v>43381</v>
      </c>
      <c r="C276" s="16" t="s">
        <v>1712</v>
      </c>
      <c r="D276" s="34" t="s">
        <v>1562</v>
      </c>
      <c r="E276" s="34" t="s">
        <v>1563</v>
      </c>
      <c r="F276" s="36"/>
      <c r="G276" s="36"/>
      <c r="H276" s="36"/>
      <c r="I276" s="36"/>
      <c r="J276" s="36"/>
      <c r="K276" s="36">
        <v>3.2292619710512653</v>
      </c>
      <c r="L276" s="36"/>
      <c r="M276" s="36"/>
      <c r="N276" s="36"/>
      <c r="O276" s="36"/>
      <c r="P276" s="36"/>
      <c r="Q276" s="36"/>
      <c r="R276" s="36"/>
      <c r="S276" s="36"/>
      <c r="T276" s="36">
        <v>2</v>
      </c>
      <c r="U276" s="36"/>
      <c r="V276" s="36"/>
      <c r="W276" s="36"/>
      <c r="X276" s="36"/>
      <c r="Y276" s="93">
        <f>SUM(O276:P276)</f>
        <v>0</v>
      </c>
      <c r="Z276" s="93" t="str">
        <f>IF(OR(AND(Y276&gt;0,Y276&lt;=30),AND(O276&gt;0,O276&lt;=5),AND(P276&gt;0,P276&lt;=5)),"Yes","No")</f>
        <v>No</v>
      </c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s="24" customFormat="1" x14ac:dyDescent="0.25">
      <c r="A277" s="20">
        <v>43313</v>
      </c>
      <c r="B277" s="77">
        <v>43381</v>
      </c>
      <c r="C277" s="16" t="s">
        <v>1632</v>
      </c>
      <c r="D277" s="34" t="s">
        <v>534</v>
      </c>
      <c r="E277" s="34" t="s">
        <v>535</v>
      </c>
      <c r="F277" s="36"/>
      <c r="G277" s="36"/>
      <c r="H277" s="36"/>
      <c r="I277" s="36"/>
      <c r="J277" s="36"/>
      <c r="K277" s="36">
        <v>1.0396603911307907</v>
      </c>
      <c r="L277" s="36"/>
      <c r="M277" s="36"/>
      <c r="N277" s="36"/>
      <c r="O277" s="36"/>
      <c r="P277" s="36"/>
      <c r="Q277" s="36"/>
      <c r="R277" s="36"/>
      <c r="S277" s="36"/>
      <c r="T277" s="36">
        <v>1</v>
      </c>
      <c r="U277" s="36"/>
      <c r="V277" s="36"/>
      <c r="W277" s="36"/>
      <c r="X277" s="36"/>
      <c r="Y277" s="79">
        <f>SUM(O277:P277)</f>
        <v>0</v>
      </c>
      <c r="Z277" s="79" t="str">
        <f>IF(OR(AND(Y277&gt;0,Y277&lt;=30),AND(O277&gt;0,O277&lt;=5),AND(P277&gt;0,P277&lt;=5)),"Yes","No")</f>
        <v>No</v>
      </c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s="24" customFormat="1" x14ac:dyDescent="0.25">
      <c r="A278" s="20">
        <v>43354</v>
      </c>
      <c r="B278" s="77">
        <v>43381</v>
      </c>
      <c r="C278" s="16" t="s">
        <v>1574</v>
      </c>
      <c r="D278" s="34" t="s">
        <v>1562</v>
      </c>
      <c r="E278" s="34" t="s">
        <v>1563</v>
      </c>
      <c r="F278" s="36"/>
      <c r="G278" s="36"/>
      <c r="H278" s="36"/>
      <c r="I278" s="36"/>
      <c r="J278" s="36"/>
      <c r="K278" s="36">
        <v>1.3443884368070569</v>
      </c>
      <c r="L278" s="36"/>
      <c r="M278" s="36"/>
      <c r="N278" s="36"/>
      <c r="O278" s="36"/>
      <c r="P278" s="36"/>
      <c r="Q278" s="36"/>
      <c r="R278" s="36"/>
      <c r="S278" s="36"/>
      <c r="T278" s="36">
        <v>1</v>
      </c>
      <c r="U278" s="36"/>
      <c r="V278" s="36"/>
      <c r="W278" s="36"/>
      <c r="X278" s="36"/>
      <c r="Y278" s="93">
        <f>SUM(O278:P278)</f>
        <v>0</v>
      </c>
      <c r="Z278" s="93" t="str">
        <f>IF(OR(AND(Y278&gt;0,Y278&lt;=30),AND(O278&gt;0,O278&lt;=5),AND(P278&gt;0,P278&lt;=5)),"Yes","No")</f>
        <v>No</v>
      </c>
    </row>
    <row r="279" spans="1:37" s="24" customFormat="1" x14ac:dyDescent="0.25">
      <c r="A279" s="20">
        <v>42736</v>
      </c>
      <c r="B279" s="77">
        <v>43313</v>
      </c>
      <c r="C279" s="16" t="s">
        <v>1572</v>
      </c>
      <c r="D279" s="34" t="s">
        <v>108</v>
      </c>
      <c r="E279" s="34" t="s">
        <v>109</v>
      </c>
      <c r="F279" s="36"/>
      <c r="G279" s="36"/>
      <c r="H279" s="36"/>
      <c r="I279" s="36"/>
      <c r="J279" s="36"/>
      <c r="K279" s="36"/>
      <c r="L279" s="36">
        <v>905.17141154289845</v>
      </c>
      <c r="M279" s="36"/>
      <c r="N279" s="36"/>
      <c r="O279" s="36"/>
      <c r="P279" s="36"/>
      <c r="Q279" s="36"/>
      <c r="R279" s="36"/>
      <c r="S279" s="36"/>
      <c r="T279" s="36"/>
      <c r="U279" s="36">
        <v>1461</v>
      </c>
      <c r="V279" s="36"/>
      <c r="W279" s="36"/>
      <c r="X279" s="36"/>
      <c r="Y279" s="23">
        <f>SUM(O279:P279)</f>
        <v>0</v>
      </c>
      <c r="Z279" s="23" t="str">
        <f>IF(OR(AND(Y279&gt;0,Y279&lt;=30),AND(O279&gt;0,O279&lt;=5),AND(P279&gt;0,P279&lt;=5)),"Yes","No")</f>
        <v>No</v>
      </c>
    </row>
    <row r="280" spans="1:37" x14ac:dyDescent="0.25">
      <c r="A280" s="20">
        <v>43284</v>
      </c>
      <c r="B280" s="77">
        <v>43480</v>
      </c>
      <c r="C280" s="16" t="s">
        <v>1596</v>
      </c>
      <c r="D280" s="34" t="s">
        <v>387</v>
      </c>
      <c r="E280" s="34" t="s">
        <v>80</v>
      </c>
      <c r="F280" s="36"/>
      <c r="G280" s="36"/>
      <c r="H280" s="36"/>
      <c r="I280" s="36"/>
      <c r="J280" s="36"/>
      <c r="K280" s="36"/>
      <c r="L280" s="36">
        <v>134.78278874271112</v>
      </c>
      <c r="M280" s="36"/>
      <c r="N280" s="36"/>
      <c r="O280" s="36"/>
      <c r="P280" s="36"/>
      <c r="Q280" s="36"/>
      <c r="R280" s="36"/>
      <c r="S280" s="36"/>
      <c r="T280" s="36"/>
      <c r="U280" s="36">
        <v>240</v>
      </c>
      <c r="V280" s="36"/>
      <c r="W280" s="36"/>
      <c r="X280" s="36"/>
      <c r="Y280" s="93">
        <f>SUM(O280:P280)</f>
        <v>0</v>
      </c>
      <c r="Z280" s="93" t="str">
        <f>IF(OR(AND(Y280&gt;0,Y280&lt;=30),AND(O280&gt;0,O280&lt;=5),AND(P280&gt;0,P280&lt;=5)),"Yes","No")</f>
        <v>No</v>
      </c>
      <c r="AC280" s="24"/>
      <c r="AD280" s="24"/>
      <c r="AE280" s="24"/>
      <c r="AF280" s="24"/>
      <c r="AG280" s="24"/>
      <c r="AH280" s="24"/>
      <c r="AI280" s="24"/>
      <c r="AJ280" s="24"/>
      <c r="AK280" s="24"/>
    </row>
    <row r="281" spans="1:37" x14ac:dyDescent="0.25">
      <c r="A281" s="20">
        <v>43217</v>
      </c>
      <c r="B281" s="77">
        <v>43308</v>
      </c>
      <c r="C281" s="16" t="s">
        <v>1719</v>
      </c>
      <c r="D281" s="34" t="s">
        <v>107</v>
      </c>
      <c r="E281" s="34" t="s">
        <v>72</v>
      </c>
      <c r="F281" s="36"/>
      <c r="G281" s="36"/>
      <c r="H281" s="36"/>
      <c r="I281" s="36"/>
      <c r="J281" s="36"/>
      <c r="K281" s="36"/>
      <c r="L281" s="36">
        <v>183.48104196634139</v>
      </c>
      <c r="M281" s="36"/>
      <c r="N281" s="36"/>
      <c r="O281" s="36"/>
      <c r="P281" s="36"/>
      <c r="Q281" s="36"/>
      <c r="R281" s="36"/>
      <c r="S281" s="36"/>
      <c r="T281" s="36"/>
      <c r="U281" s="36">
        <v>160</v>
      </c>
      <c r="V281" s="36"/>
      <c r="W281" s="36"/>
      <c r="X281" s="36"/>
      <c r="Y281" s="93">
        <f>SUM(O281:P281)</f>
        <v>0</v>
      </c>
      <c r="Z281" s="93" t="str">
        <f>IF(OR(AND(Y281&gt;0,Y281&lt;=30),AND(O281&gt;0,O281&lt;=5),AND(P281&gt;0,P281&lt;=5)),"Yes","No")</f>
        <v>No</v>
      </c>
      <c r="AC281" s="24"/>
      <c r="AD281" s="24"/>
      <c r="AE281" s="24"/>
      <c r="AF281" s="24"/>
      <c r="AG281" s="24"/>
      <c r="AH281" s="24"/>
      <c r="AI281" s="24"/>
      <c r="AJ281" s="24"/>
      <c r="AK281" s="24"/>
    </row>
    <row r="282" spans="1:37" s="24" customFormat="1" x14ac:dyDescent="0.25">
      <c r="A282" s="20">
        <v>43278</v>
      </c>
      <c r="B282" s="77">
        <v>43392</v>
      </c>
      <c r="C282" s="16" t="s">
        <v>1582</v>
      </c>
      <c r="D282" s="34" t="s">
        <v>355</v>
      </c>
      <c r="E282" s="34" t="s">
        <v>94</v>
      </c>
      <c r="F282" s="36"/>
      <c r="G282" s="36"/>
      <c r="H282" s="36"/>
      <c r="I282" s="36"/>
      <c r="J282" s="36"/>
      <c r="K282" s="36"/>
      <c r="L282" s="36">
        <v>49.872033990791728</v>
      </c>
      <c r="M282" s="36"/>
      <c r="N282" s="36"/>
      <c r="O282" s="36"/>
      <c r="P282" s="36"/>
      <c r="Q282" s="36"/>
      <c r="R282" s="36"/>
      <c r="S282" s="36"/>
      <c r="T282" s="36"/>
      <c r="U282" s="36">
        <v>100</v>
      </c>
      <c r="V282" s="36"/>
      <c r="W282" s="36"/>
      <c r="X282" s="36"/>
      <c r="Y282" s="23">
        <f>SUM(O282:P282)</f>
        <v>0</v>
      </c>
      <c r="Z282" s="23" t="str">
        <f>IF(OR(AND(Y282&gt;0,Y282&lt;=30),AND(O282&gt;0,O282&lt;=5),AND(P282&gt;0,P282&lt;=5)),"Yes","No")</f>
        <v>No</v>
      </c>
    </row>
    <row r="283" spans="1:37" s="24" customFormat="1" x14ac:dyDescent="0.25">
      <c r="A283" s="20">
        <v>43291</v>
      </c>
      <c r="B283" s="77">
        <v>43413</v>
      </c>
      <c r="C283" s="16" t="s">
        <v>1607</v>
      </c>
      <c r="D283" s="34" t="s">
        <v>406</v>
      </c>
      <c r="E283" s="34" t="s">
        <v>407</v>
      </c>
      <c r="F283" s="36"/>
      <c r="G283" s="36"/>
      <c r="H283" s="36"/>
      <c r="I283" s="36"/>
      <c r="J283" s="36"/>
      <c r="K283" s="36"/>
      <c r="L283" s="36">
        <v>60.454259046674011</v>
      </c>
      <c r="M283" s="36"/>
      <c r="N283" s="36"/>
      <c r="O283" s="36"/>
      <c r="P283" s="36"/>
      <c r="Q283" s="36"/>
      <c r="R283" s="36"/>
      <c r="S283" s="36"/>
      <c r="T283" s="36"/>
      <c r="U283" s="36">
        <v>100</v>
      </c>
      <c r="V283" s="36"/>
      <c r="W283" s="36"/>
      <c r="X283" s="36"/>
      <c r="Y283" s="79">
        <f>SUM(O283:P283)</f>
        <v>0</v>
      </c>
      <c r="Z283" s="79" t="str">
        <f>IF(OR(AND(Y283&gt;0,Y283&lt;=30),AND(O283&gt;0,O283&lt;=5),AND(P283&gt;0,P283&lt;=5)),"Yes","No")</f>
        <v>No</v>
      </c>
    </row>
    <row r="284" spans="1:37" x14ac:dyDescent="0.25">
      <c r="A284" s="20">
        <v>43278</v>
      </c>
      <c r="B284" s="77">
        <v>43448</v>
      </c>
      <c r="C284" s="16" t="s">
        <v>1672</v>
      </c>
      <c r="D284" s="34" t="s">
        <v>369</v>
      </c>
      <c r="E284" s="34" t="s">
        <v>370</v>
      </c>
      <c r="F284" s="36"/>
      <c r="G284" s="36"/>
      <c r="H284" s="36"/>
      <c r="I284" s="36"/>
      <c r="J284" s="36"/>
      <c r="K284" s="36"/>
      <c r="L284" s="36">
        <v>56.559854640897896</v>
      </c>
      <c r="M284" s="36"/>
      <c r="N284" s="36"/>
      <c r="O284" s="36"/>
      <c r="P284" s="36"/>
      <c r="Q284" s="36"/>
      <c r="R284" s="36"/>
      <c r="S284" s="36"/>
      <c r="T284" s="36"/>
      <c r="U284" s="36">
        <v>60</v>
      </c>
      <c r="V284" s="36"/>
      <c r="W284" s="36"/>
      <c r="X284" s="36"/>
      <c r="Y284" s="93">
        <f>SUM(O284:P284)</f>
        <v>0</v>
      </c>
      <c r="Z284" s="93" t="str">
        <f>IF(OR(AND(Y284&gt;0,Y284&lt;=30),AND(O284&gt;0,O284&lt;=5),AND(P284&gt;0,P284&lt;=5)),"Yes","No")</f>
        <v>No</v>
      </c>
    </row>
    <row r="285" spans="1:37" x14ac:dyDescent="0.25">
      <c r="A285" s="20">
        <v>43292</v>
      </c>
      <c r="B285" s="77">
        <v>43389</v>
      </c>
      <c r="C285" s="16" t="s">
        <v>1598</v>
      </c>
      <c r="D285" s="34" t="s">
        <v>423</v>
      </c>
      <c r="E285" s="34" t="s">
        <v>268</v>
      </c>
      <c r="F285" s="36"/>
      <c r="G285" s="36"/>
      <c r="H285" s="36"/>
      <c r="I285" s="36"/>
      <c r="J285" s="36"/>
      <c r="K285" s="36"/>
      <c r="L285" s="36">
        <v>40.312545045211401</v>
      </c>
      <c r="M285" s="36"/>
      <c r="N285" s="36"/>
      <c r="O285" s="36"/>
      <c r="P285" s="36"/>
      <c r="Q285" s="36"/>
      <c r="R285" s="36"/>
      <c r="S285" s="36"/>
      <c r="T285" s="36"/>
      <c r="U285" s="36">
        <v>60</v>
      </c>
      <c r="V285" s="36"/>
      <c r="W285" s="36"/>
      <c r="X285" s="36"/>
      <c r="Y285" s="93">
        <f>SUM(O285:P285)</f>
        <v>0</v>
      </c>
      <c r="Z285" s="93" t="str">
        <f>IF(OR(AND(Y285&gt;0,Y285&lt;=30),AND(O285&gt;0,O285&lt;=5),AND(P285&gt;0,P285&lt;=5)),"Yes","No")</f>
        <v>No</v>
      </c>
    </row>
    <row r="286" spans="1:37" x14ac:dyDescent="0.25">
      <c r="A286" s="20">
        <v>43298</v>
      </c>
      <c r="B286" s="77">
        <v>43388</v>
      </c>
      <c r="C286" s="16" t="s">
        <v>1685</v>
      </c>
      <c r="D286" s="34" t="s">
        <v>439</v>
      </c>
      <c r="E286" s="34" t="s">
        <v>27</v>
      </c>
      <c r="F286" s="36"/>
      <c r="G286" s="36"/>
      <c r="H286" s="36"/>
      <c r="I286" s="36"/>
      <c r="J286" s="36"/>
      <c r="K286" s="36"/>
      <c r="L286" s="36">
        <v>56.415725281581317</v>
      </c>
      <c r="M286" s="36"/>
      <c r="N286" s="36"/>
      <c r="O286" s="36"/>
      <c r="P286" s="36"/>
      <c r="Q286" s="36"/>
      <c r="R286" s="36"/>
      <c r="S286" s="36"/>
      <c r="T286" s="36"/>
      <c r="U286" s="36">
        <v>48</v>
      </c>
      <c r="V286" s="36"/>
      <c r="W286" s="36"/>
      <c r="X286" s="36"/>
      <c r="Y286" s="79">
        <f>SUM(O286:P286)</f>
        <v>0</v>
      </c>
      <c r="Z286" s="79" t="str">
        <f>IF(OR(AND(Y286&gt;0,Y286&lt;=30),AND(O286&gt;0,O286&lt;=5),AND(P286&gt;0,P286&lt;=5)),"Yes","No")</f>
        <v>No</v>
      </c>
      <c r="AC286" s="24"/>
      <c r="AD286" s="24"/>
      <c r="AE286" s="24"/>
      <c r="AF286" s="24"/>
      <c r="AG286" s="24"/>
      <c r="AH286" s="24"/>
      <c r="AI286" s="24"/>
      <c r="AJ286" s="24"/>
      <c r="AK286" s="24"/>
    </row>
    <row r="287" spans="1:37" x14ac:dyDescent="0.25">
      <c r="A287" s="20">
        <v>43292</v>
      </c>
      <c r="B287" s="77">
        <v>43390</v>
      </c>
      <c r="C287" s="16" t="s">
        <v>1730</v>
      </c>
      <c r="D287" s="34" t="s">
        <v>427</v>
      </c>
      <c r="E287" s="34" t="s">
        <v>46</v>
      </c>
      <c r="F287" s="36"/>
      <c r="G287" s="36"/>
      <c r="H287" s="36"/>
      <c r="I287" s="36"/>
      <c r="J287" s="36"/>
      <c r="K287" s="36"/>
      <c r="L287" s="36">
        <v>46.871158820172667</v>
      </c>
      <c r="M287" s="36"/>
      <c r="N287" s="36"/>
      <c r="O287" s="36"/>
      <c r="P287" s="36"/>
      <c r="Q287" s="36"/>
      <c r="R287" s="36"/>
      <c r="S287" s="36"/>
      <c r="T287" s="36"/>
      <c r="U287" s="36">
        <v>40</v>
      </c>
      <c r="V287" s="36"/>
      <c r="W287" s="36"/>
      <c r="X287" s="36"/>
      <c r="Y287" s="23">
        <f>SUM(O287:P287)</f>
        <v>0</v>
      </c>
      <c r="Z287" s="23" t="str">
        <f>IF(OR(AND(Y287&gt;0,Y287&lt;=30),AND(O287&gt;0,O287&lt;=5),AND(P287&gt;0,P287&lt;=5)),"Yes","No")</f>
        <v>No</v>
      </c>
      <c r="AC287" s="24"/>
      <c r="AD287" s="24"/>
      <c r="AE287" s="24"/>
      <c r="AF287" s="24"/>
      <c r="AG287" s="24"/>
      <c r="AH287" s="24"/>
      <c r="AI287" s="24"/>
      <c r="AJ287" s="24"/>
      <c r="AK287" s="24"/>
    </row>
    <row r="288" spans="1:37" x14ac:dyDescent="0.25">
      <c r="A288" s="20">
        <v>43286</v>
      </c>
      <c r="B288" s="77">
        <v>43655</v>
      </c>
      <c r="C288" s="16" t="s">
        <v>1657</v>
      </c>
      <c r="D288" s="34" t="s">
        <v>390</v>
      </c>
      <c r="E288" s="34" t="s">
        <v>365</v>
      </c>
      <c r="F288" s="36"/>
      <c r="G288" s="36"/>
      <c r="H288" s="36"/>
      <c r="I288" s="36"/>
      <c r="J288" s="36"/>
      <c r="K288" s="36"/>
      <c r="L288" s="36">
        <v>20.177200396748891</v>
      </c>
      <c r="M288" s="36"/>
      <c r="N288" s="36"/>
      <c r="O288" s="36"/>
      <c r="P288" s="36"/>
      <c r="Q288" s="36"/>
      <c r="R288" s="36"/>
      <c r="S288" s="36"/>
      <c r="T288" s="36"/>
      <c r="U288" s="36">
        <v>25</v>
      </c>
      <c r="V288" s="36"/>
      <c r="W288" s="36"/>
      <c r="X288" s="36"/>
      <c r="Y288" s="23">
        <f>SUM(O288:P288)</f>
        <v>0</v>
      </c>
      <c r="Z288" s="23" t="str">
        <f>IF(OR(AND(Y288&gt;0,Y288&lt;=30),AND(O288&gt;0,O288&lt;=5),AND(P288&gt;0,P288&lt;=5)),"Yes","No")</f>
        <v>No</v>
      </c>
    </row>
    <row r="289" spans="1:26" x14ac:dyDescent="0.25">
      <c r="A289" s="20">
        <v>43305</v>
      </c>
      <c r="B289" s="77">
        <v>43389</v>
      </c>
      <c r="C289" s="16" t="s">
        <v>1723</v>
      </c>
      <c r="D289" s="34" t="s">
        <v>465</v>
      </c>
      <c r="E289" s="34" t="s">
        <v>334</v>
      </c>
      <c r="F289" s="36"/>
      <c r="G289" s="36"/>
      <c r="H289" s="36"/>
      <c r="I289" s="36"/>
      <c r="J289" s="36"/>
      <c r="K289" s="36"/>
      <c r="L289" s="36">
        <v>22.067533376421757</v>
      </c>
      <c r="M289" s="36"/>
      <c r="N289" s="36"/>
      <c r="O289" s="36"/>
      <c r="P289" s="36"/>
      <c r="Q289" s="36"/>
      <c r="R289" s="36"/>
      <c r="S289" s="36"/>
      <c r="T289" s="36"/>
      <c r="U289" s="36">
        <v>25</v>
      </c>
      <c r="V289" s="36"/>
      <c r="W289" s="36"/>
      <c r="X289" s="36"/>
      <c r="Y289" s="93">
        <f>SUM(O289:P289)</f>
        <v>0</v>
      </c>
      <c r="Z289" s="93" t="str">
        <f>IF(OR(AND(Y289&gt;0,Y289&lt;=30),AND(O289&gt;0,O289&lt;=5),AND(P289&gt;0,P289&lt;=5)),"Yes","No")</f>
        <v>No</v>
      </c>
    </row>
    <row r="290" spans="1:26" x14ac:dyDescent="0.25">
      <c r="A290" s="20">
        <v>43335</v>
      </c>
      <c r="B290" s="77">
        <v>43388</v>
      </c>
      <c r="C290" s="16" t="s">
        <v>1675</v>
      </c>
      <c r="D290" s="34" t="s">
        <v>1106</v>
      </c>
      <c r="E290" s="34" t="s">
        <v>39</v>
      </c>
      <c r="F290" s="36"/>
      <c r="G290" s="36"/>
      <c r="H290" s="36"/>
      <c r="I290" s="36"/>
      <c r="J290" s="36"/>
      <c r="K290" s="36"/>
      <c r="L290" s="36">
        <v>28.300400240806418</v>
      </c>
      <c r="M290" s="36"/>
      <c r="N290" s="36"/>
      <c r="O290" s="36"/>
      <c r="P290" s="36"/>
      <c r="Q290" s="36"/>
      <c r="R290" s="36"/>
      <c r="S290" s="36"/>
      <c r="T290" s="36"/>
      <c r="U290" s="36">
        <v>25</v>
      </c>
      <c r="V290" s="36"/>
      <c r="W290" s="36"/>
      <c r="X290" s="36"/>
      <c r="Y290" s="23">
        <f>SUM(O290:P290)</f>
        <v>0</v>
      </c>
      <c r="Z290" s="23" t="str">
        <f>IF(OR(AND(Y290&gt;0,Y290&lt;=30),AND(O290&gt;0,O290&lt;=5),AND(P290&gt;0,P290&lt;=5)),"Yes","No")</f>
        <v>No</v>
      </c>
    </row>
    <row r="291" spans="1:26" x14ac:dyDescent="0.25">
      <c r="A291" s="20">
        <v>43276</v>
      </c>
      <c r="B291" s="77">
        <v>43396</v>
      </c>
      <c r="C291" s="16" t="s">
        <v>1694</v>
      </c>
      <c r="D291" s="34" t="s">
        <v>353</v>
      </c>
      <c r="E291" s="34" t="s">
        <v>84</v>
      </c>
      <c r="F291" s="36"/>
      <c r="G291" s="36"/>
      <c r="H291" s="36"/>
      <c r="I291" s="36"/>
      <c r="J291" s="36"/>
      <c r="K291" s="36"/>
      <c r="L291" s="36">
        <v>28.144533073818231</v>
      </c>
      <c r="M291" s="36"/>
      <c r="N291" s="36"/>
      <c r="O291" s="36"/>
      <c r="P291" s="36"/>
      <c r="Q291" s="36"/>
      <c r="R291" s="36"/>
      <c r="S291" s="36"/>
      <c r="T291" s="36"/>
      <c r="U291" s="36">
        <v>24</v>
      </c>
      <c r="V291" s="36"/>
      <c r="W291" s="36"/>
      <c r="X291" s="36"/>
      <c r="Y291" s="93">
        <f>SUM(O291:P291)</f>
        <v>0</v>
      </c>
      <c r="Z291" s="93" t="str">
        <f>IF(OR(AND(Y291&gt;0,Y291&lt;=30),AND(O291&gt;0,O291&lt;=5),AND(P291&gt;0,P291&lt;=5)),"Yes","No")</f>
        <v>No</v>
      </c>
    </row>
    <row r="292" spans="1:26" x14ac:dyDescent="0.25">
      <c r="A292" s="20">
        <v>43292</v>
      </c>
      <c r="B292" s="77">
        <v>43390</v>
      </c>
      <c r="C292" s="16" t="s">
        <v>1630</v>
      </c>
      <c r="D292" s="34" t="s">
        <v>426</v>
      </c>
      <c r="E292" s="34" t="s">
        <v>371</v>
      </c>
      <c r="F292" s="36"/>
      <c r="G292" s="36"/>
      <c r="H292" s="36"/>
      <c r="I292" s="36"/>
      <c r="J292" s="36"/>
      <c r="K292" s="36"/>
      <c r="L292" s="36">
        <v>18.61234135538119</v>
      </c>
      <c r="M292" s="36"/>
      <c r="N292" s="36"/>
      <c r="O292" s="36"/>
      <c r="P292" s="36"/>
      <c r="Q292" s="36"/>
      <c r="R292" s="36"/>
      <c r="S292" s="36"/>
      <c r="T292" s="36"/>
      <c r="U292" s="36">
        <v>24</v>
      </c>
      <c r="V292" s="36"/>
      <c r="W292" s="36"/>
      <c r="X292" s="36"/>
      <c r="Y292" s="23">
        <f>SUM(O292:P292)</f>
        <v>0</v>
      </c>
      <c r="Z292" s="23" t="str">
        <f>IF(OR(AND(Y292&gt;0,Y292&lt;=30),AND(O292&gt;0,O292&lt;=5),AND(P292&gt;0,P292&lt;=5)),"Yes","No")</f>
        <v>No</v>
      </c>
    </row>
    <row r="293" spans="1:26" x14ac:dyDescent="0.25">
      <c r="A293" s="20">
        <v>43335</v>
      </c>
      <c r="B293" s="77">
        <v>43389</v>
      </c>
      <c r="C293" s="16" t="s">
        <v>1620</v>
      </c>
      <c r="D293" s="34" t="s">
        <v>1107</v>
      </c>
      <c r="E293" s="34" t="s">
        <v>1100</v>
      </c>
      <c r="F293" s="36"/>
      <c r="G293" s="36"/>
      <c r="H293" s="36"/>
      <c r="I293" s="36"/>
      <c r="J293" s="36"/>
      <c r="K293" s="36"/>
      <c r="L293" s="36">
        <v>17.361764389189908</v>
      </c>
      <c r="M293" s="36"/>
      <c r="N293" s="36"/>
      <c r="O293" s="36"/>
      <c r="P293" s="36"/>
      <c r="Q293" s="36"/>
      <c r="R293" s="36"/>
      <c r="S293" s="36"/>
      <c r="T293" s="36"/>
      <c r="U293" s="36">
        <v>23</v>
      </c>
      <c r="V293" s="36"/>
      <c r="W293" s="36"/>
      <c r="X293" s="36"/>
      <c r="Y293" s="93">
        <f>SUM(O293:P293)</f>
        <v>0</v>
      </c>
      <c r="Z293" s="93" t="str">
        <f>IF(OR(AND(Y293&gt;0,Y293&lt;=30),AND(O293&gt;0,O293&lt;=5),AND(P293&gt;0,P293&lt;=5)),"Yes","No")</f>
        <v>No</v>
      </c>
    </row>
    <row r="294" spans="1:26" x14ac:dyDescent="0.25">
      <c r="A294" s="20">
        <v>43292</v>
      </c>
      <c r="B294" s="77">
        <v>43390</v>
      </c>
      <c r="C294" s="16" t="s">
        <v>1741</v>
      </c>
      <c r="D294" s="34" t="s">
        <v>427</v>
      </c>
      <c r="E294" s="34" t="s">
        <v>46</v>
      </c>
      <c r="F294" s="36"/>
      <c r="G294" s="36"/>
      <c r="H294" s="36"/>
      <c r="I294" s="36"/>
      <c r="J294" s="36"/>
      <c r="K294" s="36"/>
      <c r="L294" s="36">
        <v>23.435579410086333</v>
      </c>
      <c r="M294" s="36"/>
      <c r="N294" s="36"/>
      <c r="O294" s="36"/>
      <c r="P294" s="36"/>
      <c r="Q294" s="36"/>
      <c r="R294" s="36"/>
      <c r="S294" s="36"/>
      <c r="T294" s="36"/>
      <c r="U294" s="36">
        <v>20</v>
      </c>
      <c r="V294" s="36"/>
      <c r="W294" s="36"/>
      <c r="X294" s="36"/>
      <c r="Y294" s="23">
        <f>SUM(O294:P294)</f>
        <v>0</v>
      </c>
      <c r="Z294" s="23" t="str">
        <f>IF(OR(AND(Y294&gt;0,Y294&lt;=30),AND(O294&gt;0,O294&lt;=5),AND(P294&gt;0,P294&lt;=5)),"Yes","No")</f>
        <v>No</v>
      </c>
    </row>
    <row r="295" spans="1:26" x14ac:dyDescent="0.25">
      <c r="A295" s="20">
        <v>43334</v>
      </c>
      <c r="B295" s="77">
        <v>43388</v>
      </c>
      <c r="C295" s="16" t="s">
        <v>1717</v>
      </c>
      <c r="D295" s="34" t="s">
        <v>1104</v>
      </c>
      <c r="E295" s="34" t="s">
        <v>1105</v>
      </c>
      <c r="F295" s="36"/>
      <c r="G295" s="36"/>
      <c r="H295" s="36"/>
      <c r="I295" s="36"/>
      <c r="J295" s="36"/>
      <c r="K295" s="36"/>
      <c r="L295" s="36">
        <v>28.414593641022513</v>
      </c>
      <c r="M295" s="36"/>
      <c r="N295" s="36"/>
      <c r="O295" s="36"/>
      <c r="P295" s="36"/>
      <c r="Q295" s="36"/>
      <c r="R295" s="36"/>
      <c r="S295" s="36"/>
      <c r="T295" s="36"/>
      <c r="U295" s="36">
        <v>20</v>
      </c>
      <c r="V295" s="36"/>
      <c r="W295" s="36"/>
      <c r="X295" s="36"/>
      <c r="Y295" s="93">
        <f>SUM(O295:P295)</f>
        <v>0</v>
      </c>
      <c r="Z295" s="93" t="str">
        <f>IF(OR(AND(Y295&gt;0,Y295&lt;=30),AND(O295&gt;0,O295&lt;=5),AND(P295&gt;0,P295&lt;=5)),"Yes","No")</f>
        <v>No</v>
      </c>
    </row>
    <row r="296" spans="1:26" x14ac:dyDescent="0.25">
      <c r="A296" s="20">
        <v>43301</v>
      </c>
      <c r="B296" s="77">
        <v>43388</v>
      </c>
      <c r="C296" s="16" t="s">
        <v>1686</v>
      </c>
      <c r="D296" s="34" t="s">
        <v>452</v>
      </c>
      <c r="E296" s="34" t="s">
        <v>453</v>
      </c>
      <c r="F296" s="36"/>
      <c r="G296" s="36"/>
      <c r="H296" s="36"/>
      <c r="I296" s="36"/>
      <c r="J296" s="36"/>
      <c r="K296" s="36"/>
      <c r="L296" s="36">
        <v>21.416312527539986</v>
      </c>
      <c r="M296" s="36"/>
      <c r="N296" s="36"/>
      <c r="O296" s="36"/>
      <c r="P296" s="36"/>
      <c r="Q296" s="36"/>
      <c r="R296" s="36"/>
      <c r="S296" s="36"/>
      <c r="T296" s="36"/>
      <c r="U296" s="36">
        <v>18</v>
      </c>
      <c r="V296" s="36"/>
      <c r="W296" s="36"/>
      <c r="X296" s="36"/>
      <c r="Y296" s="93">
        <f>SUM(O296:P296)</f>
        <v>0</v>
      </c>
      <c r="Z296" s="93" t="str">
        <f>IF(OR(AND(Y296&gt;0,Y296&lt;=30),AND(O296&gt;0,O296&lt;=5),AND(P296&gt;0,P296&lt;=5)),"Yes","No")</f>
        <v>No</v>
      </c>
    </row>
    <row r="297" spans="1:26" x14ac:dyDescent="0.25">
      <c r="A297" s="20">
        <v>43284</v>
      </c>
      <c r="B297" s="77">
        <v>43385</v>
      </c>
      <c r="C297" s="16" t="s">
        <v>1702</v>
      </c>
      <c r="D297" s="34" t="s">
        <v>381</v>
      </c>
      <c r="E297" s="34" t="s">
        <v>77</v>
      </c>
      <c r="F297" s="36"/>
      <c r="G297" s="36"/>
      <c r="H297" s="36"/>
      <c r="I297" s="36"/>
      <c r="J297" s="36"/>
      <c r="K297" s="36"/>
      <c r="L297" s="36">
        <v>6.1939228203269021</v>
      </c>
      <c r="M297" s="36"/>
      <c r="N297" s="36"/>
      <c r="O297" s="36"/>
      <c r="P297" s="36"/>
      <c r="Q297" s="36"/>
      <c r="R297" s="36"/>
      <c r="S297" s="36"/>
      <c r="T297" s="36"/>
      <c r="U297" s="36">
        <v>4</v>
      </c>
      <c r="V297" s="36"/>
      <c r="W297" s="36"/>
      <c r="X297" s="36"/>
      <c r="Y297" s="79">
        <f>SUM(O297:P297)</f>
        <v>0</v>
      </c>
      <c r="Z297" s="79" t="str">
        <f>IF(OR(AND(Y297&gt;0,Y297&lt;=30),AND(O297&gt;0,O297&lt;=5),AND(P297&gt;0,P297&lt;=5)),"Yes","No")</f>
        <v>No</v>
      </c>
    </row>
    <row r="298" spans="1:26" x14ac:dyDescent="0.25">
      <c r="A298" s="20">
        <v>43284</v>
      </c>
      <c r="B298" s="77">
        <v>43385</v>
      </c>
      <c r="C298" s="16" t="s">
        <v>1699</v>
      </c>
      <c r="D298" s="34" t="s">
        <v>381</v>
      </c>
      <c r="E298" s="34" t="s">
        <v>77</v>
      </c>
      <c r="F298" s="36"/>
      <c r="G298" s="36"/>
      <c r="H298" s="36"/>
      <c r="I298" s="36"/>
      <c r="J298" s="36"/>
      <c r="K298" s="36"/>
      <c r="L298" s="36">
        <v>1.5484807050817255</v>
      </c>
      <c r="M298" s="36"/>
      <c r="N298" s="36"/>
      <c r="O298" s="36"/>
      <c r="P298" s="36"/>
      <c r="Q298" s="36"/>
      <c r="R298" s="36"/>
      <c r="S298" s="36"/>
      <c r="T298" s="36"/>
      <c r="U298" s="36">
        <v>1</v>
      </c>
      <c r="V298" s="36"/>
      <c r="W298" s="36"/>
      <c r="X298" s="36"/>
      <c r="Y298" s="23">
        <f>SUM(O298:P298)</f>
        <v>0</v>
      </c>
      <c r="Z298" s="23" t="str">
        <f>IF(OR(AND(Y298&gt;0,Y298&lt;=30),AND(O298&gt;0,O298&lt;=5),AND(P298&gt;0,P298&lt;=5)),"Yes","No")</f>
        <v>No</v>
      </c>
    </row>
    <row r="299" spans="1:26" x14ac:dyDescent="0.25">
      <c r="A299" s="20">
        <v>43021</v>
      </c>
      <c r="B299" s="77">
        <v>43560</v>
      </c>
      <c r="C299" s="16" t="s">
        <v>1569</v>
      </c>
      <c r="D299" s="34" t="s">
        <v>186</v>
      </c>
      <c r="E299" s="34" t="s">
        <v>76</v>
      </c>
      <c r="F299" s="36"/>
      <c r="G299" s="36"/>
      <c r="H299" s="36"/>
      <c r="I299" s="36"/>
      <c r="J299" s="36"/>
      <c r="K299" s="36"/>
      <c r="L299" s="36"/>
      <c r="M299" s="36">
        <v>42.856646614966074</v>
      </c>
      <c r="N299" s="36"/>
      <c r="O299" s="36"/>
      <c r="P299" s="36"/>
      <c r="Q299" s="36"/>
      <c r="R299" s="36"/>
      <c r="S299" s="36"/>
      <c r="T299" s="36"/>
      <c r="U299" s="36"/>
      <c r="V299" s="36">
        <v>60</v>
      </c>
      <c r="W299" s="36"/>
      <c r="X299" s="36"/>
      <c r="Y299" s="23">
        <f>SUM(O299:P299)</f>
        <v>0</v>
      </c>
      <c r="Z299" s="23" t="str">
        <f>IF(OR(AND(Y299&gt;0,Y299&lt;=30),AND(O299&gt;0,O299&lt;=5),AND(P299&gt;0,P299&lt;=5)),"Yes","No")</f>
        <v>No</v>
      </c>
    </row>
    <row r="300" spans="1:26" x14ac:dyDescent="0.25">
      <c r="A300" s="20">
        <v>43069</v>
      </c>
      <c r="B300" s="77">
        <v>43413</v>
      </c>
      <c r="C300" s="16" t="s">
        <v>1672</v>
      </c>
      <c r="D300" s="34" t="s">
        <v>154</v>
      </c>
      <c r="E300" s="34" t="s">
        <v>100</v>
      </c>
      <c r="F300" s="36"/>
      <c r="G300" s="36"/>
      <c r="H300" s="36"/>
      <c r="I300" s="36"/>
      <c r="J300" s="36"/>
      <c r="K300" s="36"/>
      <c r="L300" s="36"/>
      <c r="M300" s="36">
        <v>20.396488121466657</v>
      </c>
      <c r="N300" s="36"/>
      <c r="O300" s="36"/>
      <c r="P300" s="36"/>
      <c r="Q300" s="36"/>
      <c r="R300" s="36"/>
      <c r="S300" s="36"/>
      <c r="T300" s="36"/>
      <c r="U300" s="36"/>
      <c r="V300" s="36">
        <v>20</v>
      </c>
      <c r="W300" s="36"/>
      <c r="X300" s="36"/>
      <c r="Y300" s="23">
        <f>SUM(O300:P300)</f>
        <v>0</v>
      </c>
      <c r="Z300" s="23" t="str">
        <f>IF(OR(AND(Y300&gt;0,Y300&lt;=30),AND(O300&gt;0,O300&lt;=5),AND(P300&gt;0,P300&lt;=5)),"Yes","No")</f>
        <v>No</v>
      </c>
    </row>
    <row r="301" spans="1:26" x14ac:dyDescent="0.25">
      <c r="A301" s="20">
        <v>43070</v>
      </c>
      <c r="B301" s="77">
        <v>43395</v>
      </c>
      <c r="C301" s="16" t="s">
        <v>1730</v>
      </c>
      <c r="D301" s="34" t="s">
        <v>145</v>
      </c>
      <c r="E301" s="34" t="s">
        <v>57</v>
      </c>
      <c r="F301" s="36"/>
      <c r="G301" s="36"/>
      <c r="H301" s="36"/>
      <c r="I301" s="36"/>
      <c r="J301" s="36"/>
      <c r="K301" s="36"/>
      <c r="L301" s="36"/>
      <c r="M301" s="36">
        <v>19.581210937453712</v>
      </c>
      <c r="N301" s="36"/>
      <c r="O301" s="36"/>
      <c r="P301" s="36"/>
      <c r="Q301" s="36"/>
      <c r="R301" s="36"/>
      <c r="S301" s="36"/>
      <c r="T301" s="36"/>
      <c r="U301" s="36"/>
      <c r="V301" s="36">
        <v>20</v>
      </c>
      <c r="W301" s="36"/>
      <c r="X301" s="36"/>
      <c r="Y301" s="93">
        <f>SUM(O301:P301)</f>
        <v>0</v>
      </c>
      <c r="Z301" s="93" t="str">
        <f>IF(OR(AND(Y301&gt;0,Y301&lt;=30),AND(O301&gt;0,O301&lt;=5),AND(P301&gt;0,P301&lt;=5)),"Yes","No")</f>
        <v>No</v>
      </c>
    </row>
    <row r="302" spans="1:26" x14ac:dyDescent="0.25">
      <c r="A302" s="20">
        <v>43228</v>
      </c>
      <c r="B302" s="77">
        <v>43608</v>
      </c>
      <c r="C302" s="16" t="s">
        <v>1628</v>
      </c>
      <c r="D302" s="34" t="s">
        <v>190</v>
      </c>
      <c r="E302" s="34" t="s">
        <v>24</v>
      </c>
      <c r="F302" s="36"/>
      <c r="G302" s="36"/>
      <c r="H302" s="36"/>
      <c r="I302" s="36"/>
      <c r="J302" s="36"/>
      <c r="K302" s="36"/>
      <c r="L302" s="36"/>
      <c r="M302" s="36">
        <v>13.051714204778628</v>
      </c>
      <c r="N302" s="36"/>
      <c r="O302" s="36"/>
      <c r="P302" s="36"/>
      <c r="Q302" s="36"/>
      <c r="R302" s="36"/>
      <c r="S302" s="36"/>
      <c r="T302" s="36"/>
      <c r="U302" s="36"/>
      <c r="V302" s="36">
        <v>20</v>
      </c>
      <c r="W302" s="36"/>
      <c r="X302" s="36"/>
      <c r="Y302" s="93">
        <f>SUM(O302:P302)</f>
        <v>0</v>
      </c>
      <c r="Z302" s="93" t="str">
        <f>IF(OR(AND(Y302&gt;0,Y302&lt;=30),AND(O302&gt;0,O302&lt;=5),AND(P302&gt;0,P302&lt;=5)),"Yes","No")</f>
        <v>No</v>
      </c>
    </row>
    <row r="303" spans="1:26" x14ac:dyDescent="0.25">
      <c r="A303" s="20">
        <v>43263</v>
      </c>
      <c r="B303" s="77">
        <v>43406</v>
      </c>
      <c r="C303" s="16" t="s">
        <v>1622</v>
      </c>
      <c r="D303" s="34" t="s">
        <v>288</v>
      </c>
      <c r="E303" s="34" t="s">
        <v>289</v>
      </c>
      <c r="F303" s="36"/>
      <c r="G303" s="36"/>
      <c r="H303" s="36"/>
      <c r="I303" s="36"/>
      <c r="J303" s="36"/>
      <c r="K303" s="36"/>
      <c r="L303" s="36"/>
      <c r="M303" s="36"/>
      <c r="N303" s="36">
        <v>34.202879666000122</v>
      </c>
      <c r="O303" s="36"/>
      <c r="P303" s="36"/>
      <c r="Q303" s="36"/>
      <c r="R303" s="36"/>
      <c r="S303" s="36"/>
      <c r="T303" s="36"/>
      <c r="U303" s="36"/>
      <c r="V303" s="36"/>
      <c r="W303" s="36">
        <v>54</v>
      </c>
      <c r="X303" s="36"/>
      <c r="Y303" s="23">
        <f>SUM(O303:P303)</f>
        <v>0</v>
      </c>
      <c r="Z303" s="23" t="str">
        <f>IF(OR(AND(Y303&gt;0,Y303&lt;=30),AND(O303&gt;0,O303&lt;=5),AND(P303&gt;0,P303&lt;=5)),"Yes","No")</f>
        <v>No</v>
      </c>
    </row>
    <row r="304" spans="1:26" x14ac:dyDescent="0.25">
      <c r="A304" s="20">
        <v>43266</v>
      </c>
      <c r="B304" s="77">
        <v>43579</v>
      </c>
      <c r="C304" s="16" t="s">
        <v>1599</v>
      </c>
      <c r="D304" s="34" t="s">
        <v>309</v>
      </c>
      <c r="E304" s="34" t="s">
        <v>74</v>
      </c>
      <c r="F304" s="36"/>
      <c r="G304" s="36"/>
      <c r="H304" s="36"/>
      <c r="I304" s="36"/>
      <c r="J304" s="36"/>
      <c r="K304" s="36"/>
      <c r="L304" s="36"/>
      <c r="M304" s="36">
        <v>28.052450427588195</v>
      </c>
      <c r="N304" s="36"/>
      <c r="O304" s="36"/>
      <c r="P304" s="36"/>
      <c r="Q304" s="36"/>
      <c r="R304" s="36"/>
      <c r="S304" s="36"/>
      <c r="T304" s="36"/>
      <c r="U304" s="36"/>
      <c r="V304" s="36">
        <v>50</v>
      </c>
      <c r="W304" s="36"/>
      <c r="X304" s="36"/>
      <c r="Y304" s="79">
        <f>SUM(O304:P304)</f>
        <v>0</v>
      </c>
      <c r="Z304" s="79" t="str">
        <f>IF(OR(AND(Y304&gt;0,Y304&lt;=30),AND(O304&gt;0,O304&lt;=5),AND(P304&gt;0,P304&lt;=5)),"Yes","No")</f>
        <v>No</v>
      </c>
    </row>
    <row r="305" spans="1:26" x14ac:dyDescent="0.25">
      <c r="A305" s="20">
        <v>43271</v>
      </c>
      <c r="B305" s="77">
        <v>43398</v>
      </c>
      <c r="C305" s="16" t="s">
        <v>1631</v>
      </c>
      <c r="D305" s="34" t="s">
        <v>331</v>
      </c>
      <c r="E305" s="34" t="s">
        <v>50</v>
      </c>
      <c r="F305" s="36"/>
      <c r="G305" s="36"/>
      <c r="H305" s="36"/>
      <c r="I305" s="36"/>
      <c r="J305" s="36"/>
      <c r="K305" s="36"/>
      <c r="L305" s="36"/>
      <c r="M305" s="36">
        <v>57.184961142479253</v>
      </c>
      <c r="N305" s="36"/>
      <c r="O305" s="36"/>
      <c r="P305" s="36"/>
      <c r="Q305" s="36"/>
      <c r="R305" s="36"/>
      <c r="S305" s="36"/>
      <c r="T305" s="36"/>
      <c r="U305" s="36"/>
      <c r="V305" s="36">
        <v>90</v>
      </c>
      <c r="W305" s="36"/>
      <c r="X305" s="36"/>
      <c r="Y305" s="93">
        <f>SUM(O305:P305)</f>
        <v>0</v>
      </c>
      <c r="Z305" s="93" t="str">
        <f>IF(OR(AND(Y305&gt;0,Y305&lt;=30),AND(O305&gt;0,O305&lt;=5),AND(P305&gt;0,P305&lt;=5)),"Yes","No")</f>
        <v>No</v>
      </c>
    </row>
    <row r="306" spans="1:26" x14ac:dyDescent="0.25">
      <c r="A306" s="20">
        <v>43272</v>
      </c>
      <c r="B306" s="77">
        <v>43494</v>
      </c>
      <c r="C306" s="16" t="s">
        <v>1612</v>
      </c>
      <c r="D306" s="34" t="s">
        <v>333</v>
      </c>
      <c r="E306" s="34" t="s">
        <v>96</v>
      </c>
      <c r="F306" s="36"/>
      <c r="G306" s="36"/>
      <c r="H306" s="36"/>
      <c r="I306" s="36"/>
      <c r="J306" s="36"/>
      <c r="K306" s="36"/>
      <c r="L306" s="36"/>
      <c r="M306" s="36">
        <v>18.805059779012822</v>
      </c>
      <c r="N306" s="36"/>
      <c r="O306" s="36"/>
      <c r="P306" s="36"/>
      <c r="Q306" s="36"/>
      <c r="R306" s="36"/>
      <c r="S306" s="36"/>
      <c r="T306" s="36"/>
      <c r="U306" s="36"/>
      <c r="V306" s="36">
        <v>30</v>
      </c>
      <c r="W306" s="36"/>
      <c r="X306" s="36"/>
      <c r="Y306" s="93">
        <f>SUM(O306:P306)</f>
        <v>0</v>
      </c>
      <c r="Z306" s="93" t="str">
        <f>IF(OR(AND(Y306&gt;0,Y306&lt;=30),AND(O306&gt;0,O306&lt;=5),AND(P306&gt;0,P306&lt;=5)),"Yes","No")</f>
        <v>No</v>
      </c>
    </row>
    <row r="307" spans="1:26" x14ac:dyDescent="0.25">
      <c r="A307" s="20">
        <v>43276</v>
      </c>
      <c r="B307" s="77">
        <v>43396</v>
      </c>
      <c r="C307" s="16" t="s">
        <v>1668</v>
      </c>
      <c r="D307" s="34" t="s">
        <v>351</v>
      </c>
      <c r="E307" s="34" t="s">
        <v>352</v>
      </c>
      <c r="F307" s="36"/>
      <c r="G307" s="36"/>
      <c r="H307" s="36"/>
      <c r="I307" s="36"/>
      <c r="J307" s="36"/>
      <c r="K307" s="36"/>
      <c r="L307" s="36"/>
      <c r="M307" s="36">
        <v>57.847373854489767</v>
      </c>
      <c r="N307" s="36"/>
      <c r="O307" s="36"/>
      <c r="P307" s="36"/>
      <c r="Q307" s="36"/>
      <c r="R307" s="36"/>
      <c r="S307" s="36"/>
      <c r="T307" s="36"/>
      <c r="U307" s="36"/>
      <c r="V307" s="36">
        <v>50</v>
      </c>
      <c r="W307" s="36"/>
      <c r="X307" s="36"/>
      <c r="Y307" s="79">
        <f>SUM(O307:P307)</f>
        <v>0</v>
      </c>
      <c r="Z307" s="79" t="str">
        <f>IF(OR(AND(Y307&gt;0,Y307&lt;=30),AND(O307&gt;0,O307&lt;=5),AND(P307&gt;0,P307&lt;=5)),"Yes","No")</f>
        <v>No</v>
      </c>
    </row>
    <row r="308" spans="1:26" x14ac:dyDescent="0.25">
      <c r="A308" s="20">
        <v>43276</v>
      </c>
      <c r="B308" s="77">
        <v>43396</v>
      </c>
      <c r="C308" s="16" t="s">
        <v>1694</v>
      </c>
      <c r="D308" s="34" t="s">
        <v>354</v>
      </c>
      <c r="E308" s="34" t="s">
        <v>40</v>
      </c>
      <c r="F308" s="36"/>
      <c r="G308" s="36"/>
      <c r="H308" s="36"/>
      <c r="I308" s="36"/>
      <c r="J308" s="36"/>
      <c r="K308" s="36"/>
      <c r="L308" s="36"/>
      <c r="M308" s="36">
        <v>84.433599221454699</v>
      </c>
      <c r="N308" s="36"/>
      <c r="O308" s="36"/>
      <c r="P308" s="36"/>
      <c r="Q308" s="36"/>
      <c r="R308" s="36"/>
      <c r="S308" s="36"/>
      <c r="T308" s="36"/>
      <c r="U308" s="36"/>
      <c r="V308" s="36">
        <v>72</v>
      </c>
      <c r="W308" s="36"/>
      <c r="X308" s="36"/>
      <c r="Y308" s="93">
        <f>SUM(O308:P308)</f>
        <v>0</v>
      </c>
      <c r="Z308" s="93" t="str">
        <f>IF(OR(AND(Y308&gt;0,Y308&lt;=30),AND(O308&gt;0,O308&lt;=5),AND(P308&gt;0,P308&lt;=5)),"Yes","No")</f>
        <v>No</v>
      </c>
    </row>
    <row r="309" spans="1:26" x14ac:dyDescent="0.25">
      <c r="A309" s="20">
        <v>43276</v>
      </c>
      <c r="B309" s="77">
        <v>43398</v>
      </c>
      <c r="C309" s="16" t="s">
        <v>1591</v>
      </c>
      <c r="D309" s="34" t="s">
        <v>349</v>
      </c>
      <c r="E309" s="34" t="s">
        <v>350</v>
      </c>
      <c r="F309" s="36"/>
      <c r="G309" s="36"/>
      <c r="H309" s="36"/>
      <c r="I309" s="36"/>
      <c r="J309" s="36"/>
      <c r="K309" s="36"/>
      <c r="L309" s="36"/>
      <c r="M309" s="36">
        <v>14.771075551777351</v>
      </c>
      <c r="N309" s="36"/>
      <c r="O309" s="36"/>
      <c r="P309" s="36"/>
      <c r="Q309" s="36"/>
      <c r="R309" s="36"/>
      <c r="S309" s="36"/>
      <c r="T309" s="36"/>
      <c r="U309" s="36"/>
      <c r="V309" s="36">
        <v>24</v>
      </c>
      <c r="W309" s="36"/>
      <c r="X309" s="36"/>
      <c r="Y309" s="93">
        <f>SUM(O309:P309)</f>
        <v>0</v>
      </c>
      <c r="Z309" s="93" t="str">
        <f>IF(OR(AND(Y309&gt;0,Y309&lt;=30),AND(O309&gt;0,O309&lt;=5),AND(P309&gt;0,P309&lt;=5)),"Yes","No")</f>
        <v>No</v>
      </c>
    </row>
    <row r="310" spans="1:26" x14ac:dyDescent="0.25">
      <c r="A310" s="20">
        <v>43276</v>
      </c>
      <c r="B310" s="77">
        <v>43403</v>
      </c>
      <c r="C310" s="16" t="s">
        <v>1694</v>
      </c>
      <c r="D310" s="34" t="s">
        <v>359</v>
      </c>
      <c r="E310" s="34" t="s">
        <v>25</v>
      </c>
      <c r="F310" s="36"/>
      <c r="G310" s="36"/>
      <c r="H310" s="36"/>
      <c r="I310" s="36"/>
      <c r="J310" s="36"/>
      <c r="K310" s="36"/>
      <c r="L310" s="36"/>
      <c r="M310" s="36"/>
      <c r="N310" s="36">
        <v>234.53777561515193</v>
      </c>
      <c r="O310" s="36"/>
      <c r="P310" s="36"/>
      <c r="Q310" s="36"/>
      <c r="R310" s="36"/>
      <c r="S310" s="36"/>
      <c r="T310" s="36"/>
      <c r="U310" s="36"/>
      <c r="V310" s="36"/>
      <c r="W310" s="36">
        <v>200</v>
      </c>
      <c r="X310" s="36"/>
      <c r="Y310" s="93">
        <f>SUM(O310:P310)</f>
        <v>0</v>
      </c>
      <c r="Z310" s="93" t="str">
        <f>IF(OR(AND(Y310&gt;0,Y310&lt;=30),AND(O310&gt;0,O310&lt;=5),AND(P310&gt;0,P310&lt;=5)),"Yes","No")</f>
        <v>No</v>
      </c>
    </row>
    <row r="311" spans="1:26" x14ac:dyDescent="0.25">
      <c r="A311" s="20">
        <v>43276</v>
      </c>
      <c r="B311" s="77">
        <v>43413</v>
      </c>
      <c r="C311" s="16" t="s">
        <v>1672</v>
      </c>
      <c r="D311" s="34" t="s">
        <v>363</v>
      </c>
      <c r="E311" s="34" t="s">
        <v>95</v>
      </c>
      <c r="F311" s="36"/>
      <c r="G311" s="36"/>
      <c r="H311" s="36"/>
      <c r="I311" s="36"/>
      <c r="J311" s="36"/>
      <c r="K311" s="36"/>
      <c r="L311" s="36"/>
      <c r="M311" s="36">
        <v>355.38441999364181</v>
      </c>
      <c r="N311" s="36"/>
      <c r="O311" s="36"/>
      <c r="P311" s="36"/>
      <c r="Q311" s="36"/>
      <c r="R311" s="36"/>
      <c r="S311" s="36"/>
      <c r="T311" s="36"/>
      <c r="U311" s="36"/>
      <c r="V311" s="36">
        <v>377</v>
      </c>
      <c r="W311" s="36"/>
      <c r="X311" s="36"/>
      <c r="Y311" s="79">
        <f>SUM(O311:P311)</f>
        <v>0</v>
      </c>
      <c r="Z311" s="79" t="str">
        <f>IF(OR(AND(Y311&gt;0,Y311&lt;=30),AND(O311&gt;0,O311&lt;=5),AND(P311&gt;0,P311&lt;=5)),"Yes","No")</f>
        <v>No</v>
      </c>
    </row>
    <row r="312" spans="1:26" x14ac:dyDescent="0.25">
      <c r="A312" s="20">
        <v>43277</v>
      </c>
      <c r="B312" s="77">
        <v>43403</v>
      </c>
      <c r="C312" s="16" t="s">
        <v>1709</v>
      </c>
      <c r="D312" s="34" t="s">
        <v>360</v>
      </c>
      <c r="E312" s="34" t="s">
        <v>79</v>
      </c>
      <c r="F312" s="36"/>
      <c r="G312" s="36"/>
      <c r="H312" s="36"/>
      <c r="I312" s="36"/>
      <c r="J312" s="36"/>
      <c r="K312" s="36"/>
      <c r="L312" s="36"/>
      <c r="M312" s="36"/>
      <c r="N312" s="36">
        <v>116.23159317613091</v>
      </c>
      <c r="O312" s="36"/>
      <c r="P312" s="36"/>
      <c r="Q312" s="36"/>
      <c r="R312" s="36"/>
      <c r="S312" s="36"/>
      <c r="T312" s="36"/>
      <c r="U312" s="36"/>
      <c r="V312" s="36"/>
      <c r="W312" s="36">
        <v>100</v>
      </c>
      <c r="X312" s="36"/>
      <c r="Y312" s="93">
        <f>SUM(O312:P312)</f>
        <v>0</v>
      </c>
      <c r="Z312" s="93" t="str">
        <f>IF(OR(AND(Y312&gt;0,Y312&lt;=30),AND(O312&gt;0,O312&lt;=5),AND(P312&gt;0,P312&lt;=5)),"Yes","No")</f>
        <v>No</v>
      </c>
    </row>
    <row r="313" spans="1:26" x14ac:dyDescent="0.25">
      <c r="A313" s="20">
        <v>43278</v>
      </c>
      <c r="B313" s="77">
        <v>43406</v>
      </c>
      <c r="C313" s="16" t="s">
        <v>1656</v>
      </c>
      <c r="D313" s="34" t="s">
        <v>364</v>
      </c>
      <c r="E313" s="34" t="s">
        <v>365</v>
      </c>
      <c r="F313" s="36"/>
      <c r="G313" s="36"/>
      <c r="H313" s="36"/>
      <c r="I313" s="36"/>
      <c r="J313" s="36"/>
      <c r="K313" s="36"/>
      <c r="L313" s="36"/>
      <c r="M313" s="36">
        <v>2.8951439108173895</v>
      </c>
      <c r="N313" s="36"/>
      <c r="O313" s="36"/>
      <c r="P313" s="36"/>
      <c r="Q313" s="36"/>
      <c r="R313" s="36"/>
      <c r="S313" s="36"/>
      <c r="T313" s="36"/>
      <c r="U313" s="36"/>
      <c r="V313" s="36">
        <v>3</v>
      </c>
      <c r="W313" s="36"/>
      <c r="X313" s="36"/>
      <c r="Y313" s="79">
        <f>SUM(O313:P313)</f>
        <v>0</v>
      </c>
      <c r="Z313" s="79" t="str">
        <f>IF(OR(AND(Y313&gt;0,Y313&lt;=30),AND(O313&gt;0,O313&lt;=5),AND(P313&gt;0,P313&lt;=5)),"Yes","No")</f>
        <v>No</v>
      </c>
    </row>
    <row r="314" spans="1:26" x14ac:dyDescent="0.25">
      <c r="A314" s="20">
        <v>43278</v>
      </c>
      <c r="B314" s="77">
        <v>43406</v>
      </c>
      <c r="C314" s="16" t="s">
        <v>1657</v>
      </c>
      <c r="D314" s="34" t="s">
        <v>364</v>
      </c>
      <c r="E314" s="34" t="s">
        <v>365</v>
      </c>
      <c r="F314" s="36"/>
      <c r="G314" s="36"/>
      <c r="H314" s="36"/>
      <c r="I314" s="36"/>
      <c r="J314" s="36"/>
      <c r="K314" s="36"/>
      <c r="L314" s="36"/>
      <c r="M314" s="36">
        <v>21.231055345994193</v>
      </c>
      <c r="N314" s="36">
        <v>24.126199256811582</v>
      </c>
      <c r="O314" s="36"/>
      <c r="P314" s="36"/>
      <c r="Q314" s="36"/>
      <c r="R314" s="36"/>
      <c r="S314" s="36"/>
      <c r="T314" s="36"/>
      <c r="U314" s="36"/>
      <c r="V314" s="36">
        <v>22</v>
      </c>
      <c r="W314" s="36">
        <v>25</v>
      </c>
      <c r="X314" s="36"/>
      <c r="Y314" s="93">
        <f>SUM(O314:P314)</f>
        <v>0</v>
      </c>
      <c r="Z314" s="93" t="str">
        <f>IF(OR(AND(Y314&gt;0,Y314&lt;=30),AND(O314&gt;0,O314&lt;=5),AND(P314&gt;0,P314&lt;=5)),"Yes","No")</f>
        <v>No</v>
      </c>
    </row>
    <row r="315" spans="1:26" x14ac:dyDescent="0.25">
      <c r="A315" s="20">
        <v>43279</v>
      </c>
      <c r="B315" s="77">
        <v>43397</v>
      </c>
      <c r="C315" s="16" t="s">
        <v>1717</v>
      </c>
      <c r="D315" s="34" t="s">
        <v>356</v>
      </c>
      <c r="E315" s="34" t="s">
        <v>48</v>
      </c>
      <c r="F315" s="36"/>
      <c r="G315" s="36"/>
      <c r="H315" s="36"/>
      <c r="I315" s="36"/>
      <c r="J315" s="36"/>
      <c r="K315" s="36"/>
      <c r="L315" s="36"/>
      <c r="M315" s="36">
        <v>246.85428450220459</v>
      </c>
      <c r="N315" s="36"/>
      <c r="O315" s="36"/>
      <c r="P315" s="36"/>
      <c r="Q315" s="36"/>
      <c r="R315" s="36"/>
      <c r="S315" s="36"/>
      <c r="T315" s="36"/>
      <c r="U315" s="36"/>
      <c r="V315" s="36">
        <v>240</v>
      </c>
      <c r="W315" s="36"/>
      <c r="X315" s="36"/>
      <c r="Y315" s="23">
        <f>SUM(O315:P315)</f>
        <v>0</v>
      </c>
      <c r="Z315" s="23" t="str">
        <f>IF(OR(AND(Y315&gt;0,Y315&lt;=30),AND(O315&gt;0,O315&lt;=5),AND(P315&gt;0,P315&lt;=5)),"Yes","No")</f>
        <v>No</v>
      </c>
    </row>
    <row r="316" spans="1:26" x14ac:dyDescent="0.25">
      <c r="A316" s="20">
        <v>43279</v>
      </c>
      <c r="B316" s="77">
        <v>43399</v>
      </c>
      <c r="C316" s="16" t="s">
        <v>1648</v>
      </c>
      <c r="D316" s="34" t="s">
        <v>357</v>
      </c>
      <c r="E316" s="34" t="s">
        <v>347</v>
      </c>
      <c r="F316" s="36"/>
      <c r="G316" s="36"/>
      <c r="H316" s="36"/>
      <c r="I316" s="36"/>
      <c r="J316" s="36"/>
      <c r="K316" s="36"/>
      <c r="L316" s="36"/>
      <c r="M316" s="36">
        <v>18.958834158586694</v>
      </c>
      <c r="N316" s="36"/>
      <c r="O316" s="36"/>
      <c r="P316" s="36"/>
      <c r="Q316" s="36"/>
      <c r="R316" s="36"/>
      <c r="S316" s="36"/>
      <c r="T316" s="36"/>
      <c r="U316" s="36"/>
      <c r="V316" s="36">
        <v>20</v>
      </c>
      <c r="W316" s="36"/>
      <c r="X316" s="36"/>
      <c r="Y316" s="23">
        <f>SUM(O316:P316)</f>
        <v>0</v>
      </c>
      <c r="Z316" s="23" t="str">
        <f>IF(OR(AND(Y316&gt;0,Y316&lt;=30),AND(O316&gt;0,O316&lt;=5),AND(P316&gt;0,P316&lt;=5)),"Yes","No")</f>
        <v>No</v>
      </c>
    </row>
    <row r="317" spans="1:26" x14ac:dyDescent="0.25">
      <c r="A317" s="20">
        <v>43279</v>
      </c>
      <c r="B317" s="77">
        <v>43399</v>
      </c>
      <c r="C317" s="16" t="s">
        <v>1715</v>
      </c>
      <c r="D317" s="34" t="s">
        <v>357</v>
      </c>
      <c r="E317" s="34" t="s">
        <v>347</v>
      </c>
      <c r="F317" s="36"/>
      <c r="G317" s="36"/>
      <c r="H317" s="36"/>
      <c r="I317" s="36"/>
      <c r="J317" s="36"/>
      <c r="K317" s="36"/>
      <c r="L317" s="36"/>
      <c r="M317" s="36">
        <v>16.976145560412355</v>
      </c>
      <c r="N317" s="36"/>
      <c r="O317" s="36"/>
      <c r="P317" s="36"/>
      <c r="Q317" s="36"/>
      <c r="R317" s="36"/>
      <c r="S317" s="36"/>
      <c r="T317" s="36"/>
      <c r="U317" s="36"/>
      <c r="V317" s="36">
        <v>15</v>
      </c>
      <c r="W317" s="36"/>
      <c r="X317" s="36"/>
      <c r="Y317" s="23">
        <f>SUM(O317:P317)</f>
        <v>0</v>
      </c>
      <c r="Z317" s="23" t="str">
        <f>IF(OR(AND(Y317&gt;0,Y317&lt;=30),AND(O317&gt;0,O317&lt;=5),AND(P317&gt;0,P317&lt;=5)),"Yes","No")</f>
        <v>No</v>
      </c>
    </row>
    <row r="318" spans="1:26" x14ac:dyDescent="0.25">
      <c r="A318" s="20">
        <v>43280</v>
      </c>
      <c r="B318" s="77">
        <v>43404</v>
      </c>
      <c r="C318" s="16" t="s">
        <v>1731</v>
      </c>
      <c r="D318" s="34" t="s">
        <v>361</v>
      </c>
      <c r="E318" s="34" t="s">
        <v>46</v>
      </c>
      <c r="F318" s="36"/>
      <c r="G318" s="36"/>
      <c r="H318" s="36"/>
      <c r="I318" s="36"/>
      <c r="J318" s="36"/>
      <c r="K318" s="36"/>
      <c r="L318" s="36"/>
      <c r="M318" s="36"/>
      <c r="N318" s="36">
        <v>46.871158820172667</v>
      </c>
      <c r="O318" s="36"/>
      <c r="P318" s="36"/>
      <c r="Q318" s="36"/>
      <c r="R318" s="36"/>
      <c r="S318" s="36"/>
      <c r="T318" s="36"/>
      <c r="U318" s="36"/>
      <c r="V318" s="36"/>
      <c r="W318" s="36">
        <v>40</v>
      </c>
      <c r="X318" s="36"/>
      <c r="Y318" s="23">
        <f>SUM(O318:P318)</f>
        <v>0</v>
      </c>
      <c r="Z318" s="23" t="str">
        <f>IF(OR(AND(Y318&gt;0,Y318&lt;=30),AND(O318&gt;0,O318&lt;=5),AND(P318&gt;0,P318&lt;=5)),"Yes","No")</f>
        <v>No</v>
      </c>
    </row>
    <row r="319" spans="1:26" x14ac:dyDescent="0.25">
      <c r="A319" s="20">
        <v>43280</v>
      </c>
      <c r="B319" s="77">
        <v>43406</v>
      </c>
      <c r="C319" s="16" t="s">
        <v>1616</v>
      </c>
      <c r="D319" s="34" t="s">
        <v>366</v>
      </c>
      <c r="E319" s="34" t="s">
        <v>81</v>
      </c>
      <c r="F319" s="36"/>
      <c r="G319" s="36"/>
      <c r="H319" s="36"/>
      <c r="I319" s="36"/>
      <c r="J319" s="36"/>
      <c r="K319" s="36"/>
      <c r="L319" s="36"/>
      <c r="M319" s="36"/>
      <c r="N319" s="36">
        <v>19.07748610590286</v>
      </c>
      <c r="O319" s="36"/>
      <c r="P319" s="36"/>
      <c r="Q319" s="36"/>
      <c r="R319" s="36"/>
      <c r="S319" s="36"/>
      <c r="T319" s="36"/>
      <c r="U319" s="36"/>
      <c r="V319" s="36"/>
      <c r="W319" s="36">
        <v>24</v>
      </c>
      <c r="X319" s="36"/>
      <c r="Y319" s="79">
        <f>SUM(O319:P319)</f>
        <v>0</v>
      </c>
      <c r="Z319" s="79" t="str">
        <f>IF(OR(AND(Y319&gt;0,Y319&lt;=30),AND(O319&gt;0,O319&lt;=5),AND(P319&gt;0,P319&lt;=5)),"Yes","No")</f>
        <v>No</v>
      </c>
    </row>
    <row r="320" spans="1:26" x14ac:dyDescent="0.25">
      <c r="A320" s="20">
        <v>43283</v>
      </c>
      <c r="B320" s="77">
        <v>43403</v>
      </c>
      <c r="C320" s="16" t="s">
        <v>1694</v>
      </c>
      <c r="D320" s="34" t="s">
        <v>379</v>
      </c>
      <c r="E320" s="34" t="s">
        <v>89</v>
      </c>
      <c r="F320" s="36"/>
      <c r="G320" s="36"/>
      <c r="H320" s="36"/>
      <c r="I320" s="36"/>
      <c r="J320" s="36"/>
      <c r="K320" s="36"/>
      <c r="L320" s="36"/>
      <c r="M320" s="36"/>
      <c r="N320" s="36">
        <v>193.83760994450577</v>
      </c>
      <c r="O320" s="36"/>
      <c r="P320" s="36"/>
      <c r="Q320" s="36"/>
      <c r="R320" s="36"/>
      <c r="S320" s="36"/>
      <c r="T320" s="36"/>
      <c r="U320" s="36"/>
      <c r="V320" s="36"/>
      <c r="W320" s="36">
        <v>180</v>
      </c>
      <c r="X320" s="36"/>
      <c r="Y320" s="79">
        <f>SUM(O320:P320)</f>
        <v>0</v>
      </c>
      <c r="Z320" s="79" t="str">
        <f>IF(OR(AND(Y320&gt;0,Y320&lt;=30),AND(O320&gt;0,O320&lt;=5),AND(P320&gt;0,P320&lt;=5)),"Yes","No")</f>
        <v>No</v>
      </c>
    </row>
    <row r="321" spans="1:26" x14ac:dyDescent="0.25">
      <c r="A321" s="20">
        <v>43287</v>
      </c>
      <c r="B321" s="77">
        <v>43403</v>
      </c>
      <c r="C321" s="16" t="s">
        <v>1684</v>
      </c>
      <c r="D321" s="34" t="s">
        <v>393</v>
      </c>
      <c r="E321" s="34" t="s">
        <v>394</v>
      </c>
      <c r="F321" s="36"/>
      <c r="G321" s="36"/>
      <c r="H321" s="36"/>
      <c r="I321" s="36"/>
      <c r="J321" s="36"/>
      <c r="K321" s="36"/>
      <c r="L321" s="36"/>
      <c r="M321" s="36"/>
      <c r="N321" s="36">
        <v>103.00153708734948</v>
      </c>
      <c r="O321" s="36"/>
      <c r="P321" s="36"/>
      <c r="Q321" s="36"/>
      <c r="R321" s="36"/>
      <c r="S321" s="36"/>
      <c r="T321" s="36"/>
      <c r="U321" s="36"/>
      <c r="V321" s="36"/>
      <c r="W321" s="36">
        <v>100</v>
      </c>
      <c r="X321" s="36"/>
      <c r="Y321" s="93">
        <f>SUM(O321:P321)</f>
        <v>0</v>
      </c>
      <c r="Z321" s="93" t="str">
        <f>IF(OR(AND(Y321&gt;0,Y321&lt;=30),AND(O321&gt;0,O321&lt;=5),AND(P321&gt;0,P321&lt;=5)),"Yes","No")</f>
        <v>No</v>
      </c>
    </row>
    <row r="322" spans="1:26" x14ac:dyDescent="0.25">
      <c r="A322" s="20">
        <v>43292</v>
      </c>
      <c r="B322" s="77">
        <v>43395</v>
      </c>
      <c r="C322" s="16" t="s">
        <v>1635</v>
      </c>
      <c r="D322" s="34" t="s">
        <v>428</v>
      </c>
      <c r="E322" s="34" t="s">
        <v>319</v>
      </c>
      <c r="F322" s="36"/>
      <c r="G322" s="36"/>
      <c r="H322" s="36"/>
      <c r="I322" s="36"/>
      <c r="J322" s="36"/>
      <c r="K322" s="36"/>
      <c r="L322" s="36"/>
      <c r="M322" s="36">
        <v>9.7724073172979971</v>
      </c>
      <c r="N322" s="36"/>
      <c r="O322" s="36"/>
      <c r="P322" s="36"/>
      <c r="Q322" s="36"/>
      <c r="R322" s="36"/>
      <c r="S322" s="36"/>
      <c r="T322" s="36"/>
      <c r="U322" s="36"/>
      <c r="V322" s="36">
        <v>10</v>
      </c>
      <c r="W322" s="36"/>
      <c r="X322" s="36"/>
      <c r="Y322" s="93">
        <f>SUM(O322:P322)</f>
        <v>0</v>
      </c>
      <c r="Z322" s="93" t="str">
        <f>IF(OR(AND(Y322&gt;0,Y322&lt;=30),AND(O322&gt;0,O322&lt;=5),AND(P322&gt;0,P322&lt;=5)),"Yes","No")</f>
        <v>No</v>
      </c>
    </row>
    <row r="323" spans="1:26" x14ac:dyDescent="0.25">
      <c r="A323" s="20">
        <v>43292</v>
      </c>
      <c r="B323" s="77">
        <v>43395</v>
      </c>
      <c r="C323" s="16" t="s">
        <v>1646</v>
      </c>
      <c r="D323" s="34" t="s">
        <v>424</v>
      </c>
      <c r="E323" s="34" t="s">
        <v>425</v>
      </c>
      <c r="F323" s="36"/>
      <c r="G323" s="36"/>
      <c r="H323" s="36"/>
      <c r="I323" s="36"/>
      <c r="J323" s="36"/>
      <c r="K323" s="36"/>
      <c r="L323" s="36"/>
      <c r="M323" s="36">
        <v>24.504720806531875</v>
      </c>
      <c r="N323" s="36"/>
      <c r="O323" s="36"/>
      <c r="P323" s="36"/>
      <c r="Q323" s="36"/>
      <c r="R323" s="36"/>
      <c r="S323" s="36"/>
      <c r="T323" s="36"/>
      <c r="U323" s="36"/>
      <c r="V323" s="36">
        <v>30</v>
      </c>
      <c r="W323" s="36"/>
      <c r="X323" s="36"/>
      <c r="Y323" s="23">
        <f>SUM(O323:P323)</f>
        <v>0</v>
      </c>
      <c r="Z323" s="23" t="str">
        <f>IF(OR(AND(Y323&gt;0,Y323&lt;=30),AND(O323&gt;0,O323&lt;=5),AND(P323&gt;0,P323&lt;=5)),"Yes","No")</f>
        <v>No</v>
      </c>
    </row>
    <row r="324" spans="1:26" x14ac:dyDescent="0.25">
      <c r="A324" s="20">
        <v>43292</v>
      </c>
      <c r="B324" s="77">
        <v>43449</v>
      </c>
      <c r="C324" s="16" t="s">
        <v>1610</v>
      </c>
      <c r="D324" s="34" t="s">
        <v>430</v>
      </c>
      <c r="E324" s="34" t="s">
        <v>86</v>
      </c>
      <c r="F324" s="36"/>
      <c r="G324" s="36"/>
      <c r="H324" s="36"/>
      <c r="I324" s="36"/>
      <c r="J324" s="36"/>
      <c r="K324" s="36"/>
      <c r="L324" s="36"/>
      <c r="M324" s="36">
        <v>247.05810379820781</v>
      </c>
      <c r="N324" s="36"/>
      <c r="O324" s="36"/>
      <c r="P324" s="36"/>
      <c r="Q324" s="36"/>
      <c r="R324" s="36"/>
      <c r="S324" s="36"/>
      <c r="T324" s="36"/>
      <c r="U324" s="36"/>
      <c r="V324" s="36">
        <v>400</v>
      </c>
      <c r="W324" s="36"/>
      <c r="X324" s="36"/>
      <c r="Y324" s="23">
        <f>SUM(O324:P324)</f>
        <v>0</v>
      </c>
      <c r="Z324" s="23" t="str">
        <f>IF(OR(AND(Y324&gt;0,Y324&lt;=30),AND(O324&gt;0,O324&lt;=5),AND(P324&gt;0,P324&lt;=5)),"Yes","No")</f>
        <v>No</v>
      </c>
    </row>
    <row r="325" spans="1:26" x14ac:dyDescent="0.25">
      <c r="A325" s="20">
        <v>43300</v>
      </c>
      <c r="B325" s="77">
        <v>43406</v>
      </c>
      <c r="C325" s="16" t="s">
        <v>1648</v>
      </c>
      <c r="D325" s="34" t="s">
        <v>462</v>
      </c>
      <c r="E325" s="34" t="s">
        <v>51</v>
      </c>
      <c r="F325" s="36"/>
      <c r="G325" s="36"/>
      <c r="H325" s="36"/>
      <c r="I325" s="36"/>
      <c r="J325" s="36"/>
      <c r="K325" s="36"/>
      <c r="L325" s="36"/>
      <c r="M325" s="36"/>
      <c r="N325" s="36">
        <v>14.38181709271403</v>
      </c>
      <c r="O325" s="36"/>
      <c r="P325" s="36"/>
      <c r="Q325" s="36"/>
      <c r="R325" s="36"/>
      <c r="S325" s="36"/>
      <c r="T325" s="36"/>
      <c r="U325" s="36"/>
      <c r="V325" s="36"/>
      <c r="W325" s="36">
        <v>18</v>
      </c>
      <c r="X325" s="36"/>
      <c r="Y325" s="93">
        <f>SUM(O325:P325)</f>
        <v>0</v>
      </c>
      <c r="Z325" s="93" t="str">
        <f>IF(OR(AND(Y325&gt;0,Y325&lt;=30),AND(O325&gt;0,O325&lt;=5),AND(P325&gt;0,P325&lt;=5)),"Yes","No")</f>
        <v>No</v>
      </c>
    </row>
    <row r="326" spans="1:26" x14ac:dyDescent="0.25">
      <c r="A326" s="20">
        <v>43300</v>
      </c>
      <c r="B326" s="77">
        <v>43406</v>
      </c>
      <c r="C326" s="16" t="s">
        <v>1663</v>
      </c>
      <c r="D326" s="34" t="s">
        <v>462</v>
      </c>
      <c r="E326" s="34" t="s">
        <v>51</v>
      </c>
      <c r="F326" s="36"/>
      <c r="G326" s="36"/>
      <c r="H326" s="36"/>
      <c r="I326" s="36"/>
      <c r="J326" s="36"/>
      <c r="K326" s="36"/>
      <c r="L326" s="36"/>
      <c r="M326" s="36"/>
      <c r="N326" s="36">
        <v>18.853284880299299</v>
      </c>
      <c r="O326" s="36"/>
      <c r="P326" s="36"/>
      <c r="Q326" s="36"/>
      <c r="R326" s="36"/>
      <c r="S326" s="36"/>
      <c r="T326" s="36"/>
      <c r="U326" s="36"/>
      <c r="V326" s="36"/>
      <c r="W326" s="36">
        <v>20</v>
      </c>
      <c r="X326" s="36"/>
      <c r="Y326" s="93">
        <f>SUM(O326:P326)</f>
        <v>0</v>
      </c>
      <c r="Z326" s="93" t="str">
        <f>IF(OR(AND(Y326&gt;0,Y326&lt;=30),AND(O326&gt;0,O326&lt;=5),AND(P326&gt;0,P326&lt;=5)),"Yes","No")</f>
        <v>No</v>
      </c>
    </row>
    <row r="327" spans="1:26" x14ac:dyDescent="0.25">
      <c r="A327" s="20">
        <v>43300</v>
      </c>
      <c r="B327" s="77">
        <v>43406</v>
      </c>
      <c r="C327" s="16" t="s">
        <v>1702</v>
      </c>
      <c r="D327" s="34" t="s">
        <v>462</v>
      </c>
      <c r="E327" s="34" t="s">
        <v>51</v>
      </c>
      <c r="F327" s="36"/>
      <c r="G327" s="36"/>
      <c r="H327" s="36"/>
      <c r="I327" s="36"/>
      <c r="J327" s="36"/>
      <c r="K327" s="36"/>
      <c r="L327" s="36"/>
      <c r="M327" s="36"/>
      <c r="N327" s="36">
        <v>21.092931376649144</v>
      </c>
      <c r="O327" s="36"/>
      <c r="P327" s="36"/>
      <c r="Q327" s="36"/>
      <c r="R327" s="36"/>
      <c r="S327" s="36"/>
      <c r="T327" s="36"/>
      <c r="U327" s="36"/>
      <c r="V327" s="36"/>
      <c r="W327" s="36">
        <v>22</v>
      </c>
      <c r="X327" s="36"/>
      <c r="Y327" s="79">
        <f>SUM(O327:P327)</f>
        <v>0</v>
      </c>
      <c r="Z327" s="79" t="str">
        <f>IF(OR(AND(Y327&gt;0,Y327&lt;=30),AND(O327&gt;0,O327&lt;=5),AND(P327&gt;0,P327&lt;=5)),"Yes","No")</f>
        <v>No</v>
      </c>
    </row>
    <row r="328" spans="1:26" x14ac:dyDescent="0.25">
      <c r="A328" s="20">
        <v>43300</v>
      </c>
      <c r="B328" s="77">
        <v>43406</v>
      </c>
      <c r="C328" s="16" t="s">
        <v>1715</v>
      </c>
      <c r="D328" s="34" t="s">
        <v>462</v>
      </c>
      <c r="E328" s="34" t="s">
        <v>51</v>
      </c>
      <c r="F328" s="36"/>
      <c r="G328" s="36"/>
      <c r="H328" s="36"/>
      <c r="I328" s="36"/>
      <c r="J328" s="36"/>
      <c r="K328" s="36"/>
      <c r="L328" s="36"/>
      <c r="M328" s="36"/>
      <c r="N328" s="36">
        <v>172.57852944531118</v>
      </c>
      <c r="O328" s="36"/>
      <c r="P328" s="36"/>
      <c r="Q328" s="36"/>
      <c r="R328" s="36"/>
      <c r="S328" s="36"/>
      <c r="T328" s="36"/>
      <c r="U328" s="36"/>
      <c r="V328" s="36"/>
      <c r="W328" s="36">
        <v>180</v>
      </c>
      <c r="X328" s="36"/>
      <c r="Y328" s="93">
        <f>SUM(O328:P328)</f>
        <v>0</v>
      </c>
      <c r="Z328" s="93" t="str">
        <f>IF(OR(AND(Y328&gt;0,Y328&lt;=30),AND(O328&gt;0,O328&lt;=5),AND(P328&gt;0,P328&lt;=5)),"Yes","No")</f>
        <v>No</v>
      </c>
    </row>
    <row r="329" spans="1:26" x14ac:dyDescent="0.25">
      <c r="A329" s="20">
        <v>43314</v>
      </c>
      <c r="B329" s="77">
        <v>43396</v>
      </c>
      <c r="C329" s="16" t="s">
        <v>1753</v>
      </c>
      <c r="D329" s="34" t="s">
        <v>558</v>
      </c>
      <c r="E329" s="34" t="s">
        <v>559</v>
      </c>
      <c r="F329" s="36"/>
      <c r="G329" s="36"/>
      <c r="H329" s="36"/>
      <c r="I329" s="36"/>
      <c r="J329" s="36"/>
      <c r="K329" s="36"/>
      <c r="L329" s="36"/>
      <c r="M329" s="36">
        <v>26.696688146138101</v>
      </c>
      <c r="N329" s="36"/>
      <c r="O329" s="36"/>
      <c r="P329" s="36"/>
      <c r="Q329" s="36"/>
      <c r="R329" s="36"/>
      <c r="S329" s="36"/>
      <c r="T329" s="36"/>
      <c r="U329" s="36"/>
      <c r="V329" s="36">
        <v>20</v>
      </c>
      <c r="W329" s="36"/>
      <c r="X329" s="36"/>
      <c r="Y329" s="93">
        <f>SUM(O329:P329)</f>
        <v>0</v>
      </c>
      <c r="Z329" s="93" t="str">
        <f>IF(OR(AND(Y329&gt;0,Y329&lt;=30),AND(O329&gt;0,O329&lt;=5),AND(P329&gt;0,P329&lt;=5)),"Yes","No")</f>
        <v>No</v>
      </c>
    </row>
    <row r="330" spans="1:26" x14ac:dyDescent="0.25">
      <c r="A330" s="20">
        <v>43314</v>
      </c>
      <c r="B330" s="77">
        <v>43398</v>
      </c>
      <c r="C330" s="16" t="s">
        <v>1672</v>
      </c>
      <c r="D330" s="34" t="s">
        <v>562</v>
      </c>
      <c r="E330" s="34" t="s">
        <v>563</v>
      </c>
      <c r="F330" s="36"/>
      <c r="G330" s="36"/>
      <c r="H330" s="36"/>
      <c r="I330" s="36"/>
      <c r="J330" s="36"/>
      <c r="K330" s="36"/>
      <c r="L330" s="36"/>
      <c r="M330" s="36">
        <v>2.974851814075798</v>
      </c>
      <c r="N330" s="36"/>
      <c r="O330" s="36"/>
      <c r="P330" s="36"/>
      <c r="Q330" s="36"/>
      <c r="R330" s="36"/>
      <c r="S330" s="36"/>
      <c r="T330" s="36"/>
      <c r="U330" s="36"/>
      <c r="V330" s="36">
        <v>2</v>
      </c>
      <c r="W330" s="36"/>
      <c r="X330" s="36"/>
      <c r="Y330" s="23">
        <f>SUM(O330:P330)</f>
        <v>0</v>
      </c>
      <c r="Z330" s="23" t="str">
        <f>IF(OR(AND(Y330&gt;0,Y330&lt;=30),AND(O330&gt;0,O330&lt;=5),AND(P330&gt;0,P330&lt;=5)),"Yes","No")</f>
        <v>No</v>
      </c>
    </row>
    <row r="331" spans="1:26" x14ac:dyDescent="0.25">
      <c r="A331" s="20">
        <v>43314</v>
      </c>
      <c r="B331" s="77">
        <v>43398</v>
      </c>
      <c r="C331" s="16" t="s">
        <v>1732</v>
      </c>
      <c r="D331" s="34" t="s">
        <v>564</v>
      </c>
      <c r="E331" s="34" t="s">
        <v>565</v>
      </c>
      <c r="F331" s="36"/>
      <c r="G331" s="36"/>
      <c r="H331" s="36"/>
      <c r="I331" s="36"/>
      <c r="J331" s="36"/>
      <c r="K331" s="36"/>
      <c r="L331" s="36"/>
      <c r="M331" s="36">
        <v>3.3457301401959714</v>
      </c>
      <c r="N331" s="36"/>
      <c r="O331" s="36"/>
      <c r="P331" s="36"/>
      <c r="Q331" s="36"/>
      <c r="R331" s="36"/>
      <c r="S331" s="36"/>
      <c r="T331" s="36"/>
      <c r="U331" s="36"/>
      <c r="V331" s="36">
        <v>2</v>
      </c>
      <c r="W331" s="36"/>
      <c r="X331" s="36"/>
      <c r="Y331" s="93">
        <f>SUM(O331:P331)</f>
        <v>0</v>
      </c>
      <c r="Z331" s="93" t="str">
        <f>IF(OR(AND(Y331&gt;0,Y331&lt;=30),AND(O331&gt;0,O331&lt;=5),AND(P331&gt;0,P331&lt;=5)),"Yes","No")</f>
        <v>No</v>
      </c>
    </row>
    <row r="332" spans="1:26" x14ac:dyDescent="0.25">
      <c r="A332" s="20">
        <v>43315</v>
      </c>
      <c r="B332" s="77">
        <v>43397</v>
      </c>
      <c r="C332" s="16" t="s">
        <v>1698</v>
      </c>
      <c r="D332" s="34" t="s">
        <v>560</v>
      </c>
      <c r="E332" s="34" t="s">
        <v>561</v>
      </c>
      <c r="F332" s="36"/>
      <c r="G332" s="36"/>
      <c r="H332" s="36"/>
      <c r="I332" s="36"/>
      <c r="J332" s="36"/>
      <c r="K332" s="36"/>
      <c r="L332" s="36"/>
      <c r="M332" s="36">
        <v>3.0969614101634511</v>
      </c>
      <c r="N332" s="36"/>
      <c r="O332" s="36"/>
      <c r="P332" s="36"/>
      <c r="Q332" s="36"/>
      <c r="R332" s="36"/>
      <c r="S332" s="36"/>
      <c r="T332" s="36"/>
      <c r="U332" s="36"/>
      <c r="V332" s="36">
        <v>2</v>
      </c>
      <c r="W332" s="36"/>
      <c r="X332" s="36"/>
      <c r="Y332" s="93">
        <f>SUM(O332:P332)</f>
        <v>0</v>
      </c>
      <c r="Z332" s="93" t="str">
        <f>IF(OR(AND(Y332&gt;0,Y332&lt;=30),AND(O332&gt;0,O332&lt;=5),AND(P332&gt;0,P332&lt;=5)),"Yes","No")</f>
        <v>No</v>
      </c>
    </row>
    <row r="333" spans="1:26" x14ac:dyDescent="0.25">
      <c r="A333" s="20">
        <v>43315</v>
      </c>
      <c r="B333" s="77">
        <v>43398</v>
      </c>
      <c r="C333" s="16" t="s">
        <v>1672</v>
      </c>
      <c r="D333" s="34" t="s">
        <v>568</v>
      </c>
      <c r="E333" s="34" t="s">
        <v>569</v>
      </c>
      <c r="F333" s="36"/>
      <c r="G333" s="36"/>
      <c r="H333" s="36"/>
      <c r="I333" s="36"/>
      <c r="J333" s="36"/>
      <c r="K333" s="36"/>
      <c r="L333" s="36"/>
      <c r="M333" s="36">
        <v>5.949703628151596</v>
      </c>
      <c r="N333" s="36"/>
      <c r="O333" s="36"/>
      <c r="P333" s="36"/>
      <c r="Q333" s="36"/>
      <c r="R333" s="36"/>
      <c r="S333" s="36"/>
      <c r="T333" s="36"/>
      <c r="U333" s="36"/>
      <c r="V333" s="36">
        <v>4</v>
      </c>
      <c r="W333" s="36"/>
      <c r="X333" s="36"/>
      <c r="Y333" s="93">
        <f>SUM(O333:P333)</f>
        <v>0</v>
      </c>
      <c r="Z333" s="93" t="str">
        <f>IF(OR(AND(Y333&gt;0,Y333&lt;=30),AND(O333&gt;0,O333&lt;=5),AND(P333&gt;0,P333&lt;=5)),"Yes","No")</f>
        <v>No</v>
      </c>
    </row>
    <row r="334" spans="1:26" x14ac:dyDescent="0.25">
      <c r="A334" s="20">
        <v>43315</v>
      </c>
      <c r="B334" s="77">
        <v>43398</v>
      </c>
      <c r="C334" s="16" t="s">
        <v>1694</v>
      </c>
      <c r="D334" s="34" t="s">
        <v>566</v>
      </c>
      <c r="E334" s="34" t="s">
        <v>567</v>
      </c>
      <c r="F334" s="36"/>
      <c r="G334" s="36"/>
      <c r="H334" s="36"/>
      <c r="I334" s="36"/>
      <c r="J334" s="36"/>
      <c r="K334" s="36"/>
      <c r="L334" s="36"/>
      <c r="M334" s="36">
        <v>3.2292619710512653</v>
      </c>
      <c r="N334" s="36"/>
      <c r="O334" s="36"/>
      <c r="P334" s="36"/>
      <c r="Q334" s="36"/>
      <c r="R334" s="36"/>
      <c r="S334" s="36"/>
      <c r="T334" s="36"/>
      <c r="U334" s="36"/>
      <c r="V334" s="36">
        <v>2</v>
      </c>
      <c r="W334" s="36"/>
      <c r="X334" s="36"/>
      <c r="Y334" s="23">
        <f>SUM(O334:P334)</f>
        <v>0</v>
      </c>
      <c r="Z334" s="23" t="str">
        <f>IF(OR(AND(Y334&gt;0,Y334&lt;=30),AND(O334&gt;0,O334&lt;=5),AND(P334&gt;0,P334&lt;=5)),"Yes","No")</f>
        <v>No</v>
      </c>
    </row>
    <row r="335" spans="1:26" x14ac:dyDescent="0.25">
      <c r="A335" s="20">
        <v>43315</v>
      </c>
      <c r="B335" s="77">
        <v>43398</v>
      </c>
      <c r="C335" s="16" t="s">
        <v>1761</v>
      </c>
      <c r="D335" s="34" t="s">
        <v>568</v>
      </c>
      <c r="E335" s="34" t="s">
        <v>569</v>
      </c>
      <c r="F335" s="36"/>
      <c r="G335" s="36"/>
      <c r="H335" s="36"/>
      <c r="I335" s="36"/>
      <c r="J335" s="36"/>
      <c r="K335" s="36"/>
      <c r="L335" s="36"/>
      <c r="M335" s="36">
        <v>2.974851814075798</v>
      </c>
      <c r="N335" s="36"/>
      <c r="O335" s="36"/>
      <c r="P335" s="36"/>
      <c r="Q335" s="36"/>
      <c r="R335" s="36"/>
      <c r="S335" s="36"/>
      <c r="T335" s="36"/>
      <c r="U335" s="36"/>
      <c r="V335" s="36">
        <v>2</v>
      </c>
      <c r="W335" s="36"/>
      <c r="X335" s="36"/>
      <c r="Y335" s="93">
        <f>SUM(O335:P335)</f>
        <v>0</v>
      </c>
      <c r="Z335" s="93" t="str">
        <f>IF(OR(AND(Y335&gt;0,Y335&lt;=30),AND(O335&gt;0,O335&lt;=5),AND(P335&gt;0,P335&lt;=5)),"Yes","No")</f>
        <v>No</v>
      </c>
    </row>
    <row r="336" spans="1:26" x14ac:dyDescent="0.25">
      <c r="A336" s="20">
        <v>43318</v>
      </c>
      <c r="B336" s="77">
        <v>43396</v>
      </c>
      <c r="C336" s="16" t="s">
        <v>1731</v>
      </c>
      <c r="D336" s="34" t="s">
        <v>708</v>
      </c>
      <c r="E336" s="34" t="s">
        <v>709</v>
      </c>
      <c r="F336" s="36"/>
      <c r="G336" s="36"/>
      <c r="H336" s="36"/>
      <c r="I336" s="36"/>
      <c r="J336" s="36"/>
      <c r="K336" s="36"/>
      <c r="L336" s="36"/>
      <c r="M336" s="36">
        <v>6.4490609033595234</v>
      </c>
      <c r="N336" s="36"/>
      <c r="O336" s="36"/>
      <c r="P336" s="36"/>
      <c r="Q336" s="36"/>
      <c r="R336" s="36"/>
      <c r="S336" s="36"/>
      <c r="T336" s="36"/>
      <c r="U336" s="36"/>
      <c r="V336" s="36">
        <v>4</v>
      </c>
      <c r="W336" s="36"/>
      <c r="X336" s="36"/>
      <c r="Y336" s="23">
        <f>SUM(O336:P336)</f>
        <v>0</v>
      </c>
      <c r="Z336" s="23" t="str">
        <f>IF(OR(AND(Y336&gt;0,Y336&lt;=30),AND(O336&gt;0,O336&lt;=5),AND(P336&gt;0,P336&lt;=5)),"Yes","No")</f>
        <v>No</v>
      </c>
    </row>
    <row r="337" spans="1:26" x14ac:dyDescent="0.25">
      <c r="A337" s="20">
        <v>43318</v>
      </c>
      <c r="B337" s="77">
        <v>43398</v>
      </c>
      <c r="C337" s="16" t="s">
        <v>1624</v>
      </c>
      <c r="D337" s="34" t="s">
        <v>710</v>
      </c>
      <c r="E337" s="34" t="s">
        <v>711</v>
      </c>
      <c r="F337" s="36"/>
      <c r="G337" s="36"/>
      <c r="H337" s="36"/>
      <c r="I337" s="36"/>
      <c r="J337" s="36"/>
      <c r="K337" s="36"/>
      <c r="L337" s="36"/>
      <c r="M337" s="36">
        <v>3.908962926919199</v>
      </c>
      <c r="N337" s="36"/>
      <c r="O337" s="36"/>
      <c r="P337" s="36"/>
      <c r="Q337" s="36"/>
      <c r="R337" s="36"/>
      <c r="S337" s="36"/>
      <c r="T337" s="36"/>
      <c r="U337" s="36"/>
      <c r="V337" s="36">
        <v>4</v>
      </c>
      <c r="W337" s="36"/>
      <c r="X337" s="36"/>
      <c r="Y337" s="93">
        <f>SUM(O337:P337)</f>
        <v>0</v>
      </c>
      <c r="Z337" s="93" t="str">
        <f>IF(OR(AND(Y337&gt;0,Y337&lt;=30),AND(O337&gt;0,O337&lt;=5),AND(P337&gt;0,P337&lt;=5)),"Yes","No")</f>
        <v>No</v>
      </c>
    </row>
    <row r="338" spans="1:26" x14ac:dyDescent="0.25">
      <c r="A338" s="20">
        <v>43318</v>
      </c>
      <c r="B338" s="77">
        <v>43399</v>
      </c>
      <c r="C338" s="16" t="s">
        <v>1603</v>
      </c>
      <c r="D338" s="34" t="s">
        <v>712</v>
      </c>
      <c r="E338" s="34" t="s">
        <v>40</v>
      </c>
      <c r="F338" s="36"/>
      <c r="G338" s="36"/>
      <c r="H338" s="36"/>
      <c r="I338" s="36"/>
      <c r="J338" s="36"/>
      <c r="K338" s="36"/>
      <c r="L338" s="36"/>
      <c r="M338" s="36">
        <v>3.6716590322868599</v>
      </c>
      <c r="N338" s="36"/>
      <c r="O338" s="36"/>
      <c r="P338" s="36"/>
      <c r="Q338" s="36"/>
      <c r="R338" s="36"/>
      <c r="S338" s="36"/>
      <c r="T338" s="36"/>
      <c r="U338" s="36"/>
      <c r="V338" s="36">
        <v>4</v>
      </c>
      <c r="W338" s="36"/>
      <c r="X338" s="36"/>
      <c r="Y338" s="93">
        <f>SUM(O338:P338)</f>
        <v>0</v>
      </c>
      <c r="Z338" s="93" t="str">
        <f>IF(OR(AND(Y338&gt;0,Y338&lt;=30),AND(O338&gt;0,O338&lt;=5),AND(P338&gt;0,P338&lt;=5)),"Yes","No")</f>
        <v>No</v>
      </c>
    </row>
    <row r="339" spans="1:26" x14ac:dyDescent="0.25">
      <c r="A339" s="20">
        <v>43318</v>
      </c>
      <c r="B339" s="77">
        <v>43399</v>
      </c>
      <c r="C339" s="16" t="s">
        <v>1645</v>
      </c>
      <c r="D339" s="34" t="s">
        <v>712</v>
      </c>
      <c r="E339" s="34" t="s">
        <v>40</v>
      </c>
      <c r="F339" s="36"/>
      <c r="G339" s="36"/>
      <c r="H339" s="36"/>
      <c r="I339" s="36"/>
      <c r="J339" s="36"/>
      <c r="K339" s="36"/>
      <c r="L339" s="36"/>
      <c r="M339" s="36">
        <v>4.7020383661889316</v>
      </c>
      <c r="N339" s="36"/>
      <c r="O339" s="36"/>
      <c r="P339" s="36"/>
      <c r="Q339" s="36"/>
      <c r="R339" s="36"/>
      <c r="S339" s="36"/>
      <c r="T339" s="36"/>
      <c r="U339" s="36"/>
      <c r="V339" s="36">
        <v>4</v>
      </c>
      <c r="W339" s="36"/>
      <c r="X339" s="36"/>
      <c r="Y339" s="79">
        <f>SUM(O339:P339)</f>
        <v>0</v>
      </c>
      <c r="Z339" s="79" t="str">
        <f>IF(OR(AND(Y339&gt;0,Y339&lt;=30),AND(O339&gt;0,O339&lt;=5),AND(P339&gt;0,P339&lt;=5)),"Yes","No")</f>
        <v>No</v>
      </c>
    </row>
    <row r="340" spans="1:26" x14ac:dyDescent="0.25">
      <c r="A340" s="20">
        <v>43319</v>
      </c>
      <c r="B340" s="77">
        <v>43395</v>
      </c>
      <c r="C340" s="16" t="s">
        <v>1741</v>
      </c>
      <c r="D340" s="34" t="s">
        <v>717</v>
      </c>
      <c r="E340" s="34" t="s">
        <v>718</v>
      </c>
      <c r="F340" s="36"/>
      <c r="G340" s="36"/>
      <c r="H340" s="36"/>
      <c r="I340" s="36"/>
      <c r="J340" s="36"/>
      <c r="K340" s="36"/>
      <c r="L340" s="36"/>
      <c r="M340" s="36">
        <v>3.2245304516797617</v>
      </c>
      <c r="N340" s="36"/>
      <c r="O340" s="36"/>
      <c r="P340" s="36"/>
      <c r="Q340" s="36"/>
      <c r="R340" s="36"/>
      <c r="S340" s="36"/>
      <c r="T340" s="36"/>
      <c r="U340" s="36"/>
      <c r="V340" s="36">
        <v>2</v>
      </c>
      <c r="W340" s="36"/>
      <c r="X340" s="36"/>
      <c r="Y340" s="93">
        <f>SUM(O340:P340)</f>
        <v>0</v>
      </c>
      <c r="Z340" s="93" t="str">
        <f>IF(OR(AND(Y340&gt;0,Y340&lt;=30),AND(O340&gt;0,O340&lt;=5),AND(P340&gt;0,P340&lt;=5)),"Yes","No")</f>
        <v>No</v>
      </c>
    </row>
    <row r="341" spans="1:26" x14ac:dyDescent="0.25">
      <c r="A341" s="20">
        <v>43319</v>
      </c>
      <c r="B341" s="77">
        <v>43396</v>
      </c>
      <c r="C341" s="16" t="s">
        <v>1717</v>
      </c>
      <c r="D341" s="34" t="s">
        <v>719</v>
      </c>
      <c r="E341" s="34" t="s">
        <v>720</v>
      </c>
      <c r="F341" s="36"/>
      <c r="G341" s="36"/>
      <c r="H341" s="36"/>
      <c r="I341" s="36"/>
      <c r="J341" s="36"/>
      <c r="K341" s="36"/>
      <c r="L341" s="36"/>
      <c r="M341" s="36">
        <v>5.0802869436377938</v>
      </c>
      <c r="N341" s="36"/>
      <c r="O341" s="36"/>
      <c r="P341" s="36"/>
      <c r="Q341" s="36"/>
      <c r="R341" s="36"/>
      <c r="S341" s="36"/>
      <c r="T341" s="36"/>
      <c r="U341" s="36"/>
      <c r="V341" s="36">
        <v>3</v>
      </c>
      <c r="W341" s="36"/>
      <c r="X341" s="36"/>
      <c r="Y341" s="23">
        <f>SUM(O341:P341)</f>
        <v>0</v>
      </c>
      <c r="Z341" s="23" t="str">
        <f>IF(OR(AND(Y341&gt;0,Y341&lt;=30),AND(O341&gt;0,O341&lt;=5),AND(P341&gt;0,P341&lt;=5)),"Yes","No")</f>
        <v>No</v>
      </c>
    </row>
    <row r="342" spans="1:26" x14ac:dyDescent="0.25">
      <c r="A342" s="20">
        <v>43319</v>
      </c>
      <c r="B342" s="77">
        <v>43397</v>
      </c>
      <c r="C342" s="16" t="s">
        <v>1594</v>
      </c>
      <c r="D342" s="34" t="s">
        <v>723</v>
      </c>
      <c r="E342" s="34" t="s">
        <v>724</v>
      </c>
      <c r="F342" s="36"/>
      <c r="G342" s="36"/>
      <c r="H342" s="36"/>
      <c r="I342" s="36"/>
      <c r="J342" s="36"/>
      <c r="K342" s="36"/>
      <c r="L342" s="36"/>
      <c r="M342" s="36">
        <v>1.8161755126002608</v>
      </c>
      <c r="N342" s="36"/>
      <c r="O342" s="36"/>
      <c r="P342" s="36"/>
      <c r="Q342" s="36"/>
      <c r="R342" s="36"/>
      <c r="S342" s="36"/>
      <c r="T342" s="36"/>
      <c r="U342" s="36"/>
      <c r="V342" s="36">
        <v>2</v>
      </c>
      <c r="W342" s="36"/>
      <c r="X342" s="36"/>
      <c r="Y342" s="93">
        <f>SUM(O342:P342)</f>
        <v>0</v>
      </c>
      <c r="Z342" s="93" t="str">
        <f>IF(OR(AND(Y342&gt;0,Y342&lt;=30),AND(O342&gt;0,O342&lt;=5),AND(P342&gt;0,P342&lt;=5)),"Yes","No")</f>
        <v>No</v>
      </c>
    </row>
    <row r="343" spans="1:26" x14ac:dyDescent="0.25">
      <c r="A343" s="20">
        <v>43319</v>
      </c>
      <c r="B343" s="77">
        <v>43399</v>
      </c>
      <c r="C343" s="16" t="s">
        <v>1741</v>
      </c>
      <c r="D343" s="34" t="s">
        <v>727</v>
      </c>
      <c r="E343" s="34" t="s">
        <v>56</v>
      </c>
      <c r="F343" s="36"/>
      <c r="G343" s="36"/>
      <c r="H343" s="36"/>
      <c r="I343" s="36"/>
      <c r="J343" s="36"/>
      <c r="K343" s="36"/>
      <c r="L343" s="36"/>
      <c r="M343" s="36">
        <v>16.122652258398809</v>
      </c>
      <c r="N343" s="36"/>
      <c r="O343" s="36"/>
      <c r="P343" s="36"/>
      <c r="Q343" s="36"/>
      <c r="R343" s="36"/>
      <c r="S343" s="36"/>
      <c r="T343" s="36"/>
      <c r="U343" s="36"/>
      <c r="V343" s="36">
        <v>10</v>
      </c>
      <c r="W343" s="36"/>
      <c r="X343" s="36"/>
      <c r="Y343" s="93">
        <f>SUM(O343:P343)</f>
        <v>0</v>
      </c>
      <c r="Z343" s="93" t="str">
        <f>IF(OR(AND(Y343&gt;0,Y343&lt;=30),AND(O343&gt;0,O343&lt;=5),AND(P343&gt;0,P343&lt;=5)),"Yes","No")</f>
        <v>No</v>
      </c>
    </row>
    <row r="344" spans="1:26" x14ac:dyDescent="0.25">
      <c r="A344" s="20">
        <v>43320</v>
      </c>
      <c r="B344" s="77">
        <v>43395</v>
      </c>
      <c r="C344" s="16" t="s">
        <v>1672</v>
      </c>
      <c r="D344" s="34" t="s">
        <v>735</v>
      </c>
      <c r="E344" s="34" t="s">
        <v>736</v>
      </c>
      <c r="F344" s="36"/>
      <c r="G344" s="36"/>
      <c r="H344" s="36"/>
      <c r="I344" s="36"/>
      <c r="J344" s="36"/>
      <c r="K344" s="36"/>
      <c r="L344" s="36"/>
      <c r="M344" s="36">
        <v>24.713089640392329</v>
      </c>
      <c r="N344" s="36"/>
      <c r="O344" s="36"/>
      <c r="P344" s="36"/>
      <c r="Q344" s="36"/>
      <c r="R344" s="36"/>
      <c r="S344" s="36"/>
      <c r="T344" s="36"/>
      <c r="U344" s="36"/>
      <c r="V344" s="36">
        <v>20</v>
      </c>
      <c r="W344" s="36"/>
      <c r="X344" s="36"/>
      <c r="Y344" s="23">
        <f>SUM(O344:P344)</f>
        <v>0</v>
      </c>
      <c r="Z344" s="23" t="str">
        <f>IF(OR(AND(Y344&gt;0,Y344&lt;=30),AND(O344&gt;0,O344&lt;=5),AND(P344&gt;0,P344&lt;=5)),"Yes","No")</f>
        <v>No</v>
      </c>
    </row>
    <row r="345" spans="1:26" x14ac:dyDescent="0.25">
      <c r="A345" s="20">
        <v>43320</v>
      </c>
      <c r="B345" s="77">
        <v>43396</v>
      </c>
      <c r="C345" s="16" t="s">
        <v>1692</v>
      </c>
      <c r="D345" s="34" t="s">
        <v>721</v>
      </c>
      <c r="E345" s="34" t="s">
        <v>722</v>
      </c>
      <c r="F345" s="36"/>
      <c r="G345" s="36"/>
      <c r="H345" s="36"/>
      <c r="I345" s="36"/>
      <c r="J345" s="36"/>
      <c r="K345" s="36"/>
      <c r="L345" s="36"/>
      <c r="M345" s="36">
        <v>1.2920687514490834</v>
      </c>
      <c r="N345" s="36"/>
      <c r="O345" s="36"/>
      <c r="P345" s="36"/>
      <c r="Q345" s="36"/>
      <c r="R345" s="36"/>
      <c r="S345" s="36"/>
      <c r="T345" s="36"/>
      <c r="U345" s="36"/>
      <c r="V345" s="36">
        <v>1</v>
      </c>
      <c r="W345" s="36"/>
      <c r="X345" s="36"/>
      <c r="Y345" s="23">
        <f>SUM(O345:P345)</f>
        <v>0</v>
      </c>
      <c r="Z345" s="23" t="str">
        <f>IF(OR(AND(Y345&gt;0,Y345&lt;=30),AND(O345&gt;0,O345&lt;=5),AND(P345&gt;0,P345&lt;=5)),"Yes","No")</f>
        <v>No</v>
      </c>
    </row>
    <row r="346" spans="1:26" x14ac:dyDescent="0.25">
      <c r="A346" s="20">
        <v>43320</v>
      </c>
      <c r="B346" s="77">
        <v>43397</v>
      </c>
      <c r="C346" s="16" t="s">
        <v>1672</v>
      </c>
      <c r="D346" s="34" t="s">
        <v>725</v>
      </c>
      <c r="E346" s="34" t="s">
        <v>726</v>
      </c>
      <c r="F346" s="36"/>
      <c r="G346" s="36"/>
      <c r="H346" s="36"/>
      <c r="I346" s="36"/>
      <c r="J346" s="36"/>
      <c r="K346" s="36"/>
      <c r="L346" s="36"/>
      <c r="M346" s="36">
        <v>2.2156249364637453</v>
      </c>
      <c r="N346" s="36"/>
      <c r="O346" s="36"/>
      <c r="P346" s="36"/>
      <c r="Q346" s="36"/>
      <c r="R346" s="36"/>
      <c r="S346" s="36"/>
      <c r="T346" s="36"/>
      <c r="U346" s="36"/>
      <c r="V346" s="36">
        <v>2</v>
      </c>
      <c r="W346" s="36"/>
      <c r="X346" s="36"/>
      <c r="Y346" s="93">
        <f>SUM(O346:P346)</f>
        <v>0</v>
      </c>
      <c r="Z346" s="93" t="str">
        <f>IF(OR(AND(Y346&gt;0,Y346&lt;=30),AND(O346&gt;0,O346&lt;=5),AND(P346&gt;0,P346&lt;=5)),"Yes","No")</f>
        <v>No</v>
      </c>
    </row>
    <row r="347" spans="1:26" x14ac:dyDescent="0.25">
      <c r="A347" s="20">
        <v>43321</v>
      </c>
      <c r="B347" s="77">
        <v>43396</v>
      </c>
      <c r="C347" s="16" t="s">
        <v>1671</v>
      </c>
      <c r="D347" s="34" t="s">
        <v>744</v>
      </c>
      <c r="E347" s="34" t="s">
        <v>436</v>
      </c>
      <c r="F347" s="36"/>
      <c r="G347" s="36"/>
      <c r="H347" s="36"/>
      <c r="I347" s="36"/>
      <c r="J347" s="36"/>
      <c r="K347" s="36"/>
      <c r="L347" s="36"/>
      <c r="M347" s="36">
        <v>1.4546692344659504</v>
      </c>
      <c r="N347" s="36"/>
      <c r="O347" s="36"/>
      <c r="P347" s="36"/>
      <c r="Q347" s="36"/>
      <c r="R347" s="36"/>
      <c r="S347" s="36"/>
      <c r="T347" s="36"/>
      <c r="U347" s="36"/>
      <c r="V347" s="36">
        <v>1</v>
      </c>
      <c r="W347" s="36"/>
      <c r="X347" s="36"/>
      <c r="Y347" s="23">
        <f>SUM(O347:P347)</f>
        <v>0</v>
      </c>
      <c r="Z347" s="23" t="str">
        <f>IF(OR(AND(Y347&gt;0,Y347&lt;=30),AND(O347&gt;0,O347&lt;=5),AND(P347&gt;0,P347&lt;=5)),"Yes","No")</f>
        <v>No</v>
      </c>
    </row>
    <row r="348" spans="1:26" x14ac:dyDescent="0.25">
      <c r="A348" s="20">
        <v>43321</v>
      </c>
      <c r="B348" s="77">
        <v>43398</v>
      </c>
      <c r="C348" s="16" t="s">
        <v>1731</v>
      </c>
      <c r="D348" s="34" t="s">
        <v>745</v>
      </c>
      <c r="E348" s="34" t="s">
        <v>64</v>
      </c>
      <c r="F348" s="36"/>
      <c r="G348" s="36"/>
      <c r="H348" s="36"/>
      <c r="I348" s="36"/>
      <c r="J348" s="36"/>
      <c r="K348" s="36"/>
      <c r="L348" s="36"/>
      <c r="M348" s="36">
        <v>8.0613261291994043</v>
      </c>
      <c r="N348" s="36"/>
      <c r="O348" s="36"/>
      <c r="P348" s="36"/>
      <c r="Q348" s="36"/>
      <c r="R348" s="36"/>
      <c r="S348" s="36"/>
      <c r="T348" s="36"/>
      <c r="U348" s="36"/>
      <c r="V348" s="36">
        <v>5</v>
      </c>
      <c r="W348" s="36"/>
      <c r="X348" s="36"/>
      <c r="Y348" s="93">
        <f>SUM(O348:P348)</f>
        <v>0</v>
      </c>
      <c r="Z348" s="93" t="str">
        <f>IF(OR(AND(Y348&gt;0,Y348&lt;=30),AND(O348&gt;0,O348&lt;=5),AND(P348&gt;0,P348&lt;=5)),"Yes","No")</f>
        <v>No</v>
      </c>
    </row>
    <row r="349" spans="1:26" x14ac:dyDescent="0.25">
      <c r="A349" s="20">
        <v>43322</v>
      </c>
      <c r="B349" s="77">
        <v>43396</v>
      </c>
      <c r="C349" s="16" t="s">
        <v>1757</v>
      </c>
      <c r="D349" s="34" t="s">
        <v>752</v>
      </c>
      <c r="E349" s="34" t="s">
        <v>753</v>
      </c>
      <c r="F349" s="36"/>
      <c r="G349" s="36"/>
      <c r="H349" s="36"/>
      <c r="I349" s="36"/>
      <c r="J349" s="36"/>
      <c r="K349" s="36"/>
      <c r="L349" s="36"/>
      <c r="M349" s="36">
        <v>7.4339448586894443</v>
      </c>
      <c r="N349" s="36"/>
      <c r="O349" s="36"/>
      <c r="P349" s="36"/>
      <c r="Q349" s="36"/>
      <c r="R349" s="36"/>
      <c r="S349" s="36"/>
      <c r="T349" s="36"/>
      <c r="U349" s="36"/>
      <c r="V349" s="36">
        <v>5</v>
      </c>
      <c r="W349" s="36"/>
      <c r="X349" s="36"/>
      <c r="Y349" s="23">
        <f>SUM(O349:P349)</f>
        <v>0</v>
      </c>
      <c r="Z349" s="23" t="str">
        <f>IF(OR(AND(Y349&gt;0,Y349&lt;=30),AND(O349&gt;0,O349&lt;=5),AND(P349&gt;0,P349&lt;=5)),"Yes","No")</f>
        <v>No</v>
      </c>
    </row>
    <row r="350" spans="1:26" x14ac:dyDescent="0.25">
      <c r="A350" s="20">
        <v>43322</v>
      </c>
      <c r="B350" s="77">
        <v>43397</v>
      </c>
      <c r="C350" s="16" t="s">
        <v>1652</v>
      </c>
      <c r="D350" s="34" t="s">
        <v>754</v>
      </c>
      <c r="E350" s="34" t="s">
        <v>25</v>
      </c>
      <c r="F350" s="36"/>
      <c r="G350" s="36"/>
      <c r="H350" s="36"/>
      <c r="I350" s="36"/>
      <c r="J350" s="36"/>
      <c r="K350" s="36"/>
      <c r="L350" s="36"/>
      <c r="M350" s="36">
        <v>4.7988525317904687</v>
      </c>
      <c r="N350" s="36"/>
      <c r="O350" s="36"/>
      <c r="P350" s="36"/>
      <c r="Q350" s="36"/>
      <c r="R350" s="36"/>
      <c r="S350" s="36"/>
      <c r="T350" s="36"/>
      <c r="U350" s="36"/>
      <c r="V350" s="36">
        <v>4</v>
      </c>
      <c r="W350" s="36"/>
      <c r="X350" s="36"/>
      <c r="Y350" s="79">
        <f>SUM(O350:P350)</f>
        <v>0</v>
      </c>
      <c r="Z350" s="79" t="str">
        <f>IF(OR(AND(Y350&gt;0,Y350&lt;=30),AND(O350&gt;0,O350&lt;=5),AND(P350&gt;0,P350&lt;=5)),"Yes","No")</f>
        <v>No</v>
      </c>
    </row>
    <row r="351" spans="1:26" x14ac:dyDescent="0.25">
      <c r="A351" s="20">
        <v>43325</v>
      </c>
      <c r="B351" s="77">
        <v>43395</v>
      </c>
      <c r="C351" s="16" t="s">
        <v>1672</v>
      </c>
      <c r="D351" s="34" t="s">
        <v>769</v>
      </c>
      <c r="E351" s="34" t="s">
        <v>770</v>
      </c>
      <c r="F351" s="36"/>
      <c r="G351" s="36"/>
      <c r="H351" s="36"/>
      <c r="I351" s="36"/>
      <c r="J351" s="36"/>
      <c r="K351" s="36"/>
      <c r="L351" s="36"/>
      <c r="M351" s="36">
        <v>14.87425907037899</v>
      </c>
      <c r="N351" s="36"/>
      <c r="O351" s="36"/>
      <c r="P351" s="36"/>
      <c r="Q351" s="36"/>
      <c r="R351" s="36"/>
      <c r="S351" s="36"/>
      <c r="T351" s="36"/>
      <c r="U351" s="36"/>
      <c r="V351" s="36">
        <v>10</v>
      </c>
      <c r="W351" s="36"/>
      <c r="X351" s="36"/>
      <c r="Y351" s="93">
        <f>SUM(O351:P351)</f>
        <v>0</v>
      </c>
      <c r="Z351" s="93" t="str">
        <f>IF(OR(AND(Y351&gt;0,Y351&lt;=30),AND(O351&gt;0,O351&lt;=5),AND(P351&gt;0,P351&lt;=5)),"Yes","No")</f>
        <v>No</v>
      </c>
    </row>
    <row r="352" spans="1:26" x14ac:dyDescent="0.25">
      <c r="A352" s="20">
        <v>43325</v>
      </c>
      <c r="B352" s="77">
        <v>43448</v>
      </c>
      <c r="C352" s="16" t="s">
        <v>1685</v>
      </c>
      <c r="D352" s="34" t="s">
        <v>773</v>
      </c>
      <c r="E352" s="34" t="s">
        <v>27</v>
      </c>
      <c r="F352" s="36"/>
      <c r="G352" s="36"/>
      <c r="H352" s="36"/>
      <c r="I352" s="36"/>
      <c r="J352" s="36"/>
      <c r="K352" s="36"/>
      <c r="L352" s="36"/>
      <c r="M352" s="36">
        <v>14.103931320395329</v>
      </c>
      <c r="N352" s="36"/>
      <c r="O352" s="36"/>
      <c r="P352" s="36"/>
      <c r="Q352" s="36"/>
      <c r="R352" s="36"/>
      <c r="S352" s="36"/>
      <c r="T352" s="36"/>
      <c r="U352" s="36"/>
      <c r="V352" s="36">
        <v>12</v>
      </c>
      <c r="W352" s="36"/>
      <c r="X352" s="36"/>
      <c r="Y352" s="93">
        <f>SUM(O352:P352)</f>
        <v>0</v>
      </c>
      <c r="Z352" s="93" t="str">
        <f>IF(OR(AND(Y352&gt;0,Y352&lt;=30),AND(O352&gt;0,O352&lt;=5),AND(P352&gt;0,P352&lt;=5)),"Yes","No")</f>
        <v>No</v>
      </c>
    </row>
    <row r="353" spans="1:26" x14ac:dyDescent="0.25">
      <c r="A353" s="20">
        <v>43327</v>
      </c>
      <c r="B353" s="77">
        <v>43395</v>
      </c>
      <c r="C353" s="16" t="s">
        <v>1647</v>
      </c>
      <c r="D353" s="34" t="s">
        <v>775</v>
      </c>
      <c r="E353" s="34" t="s">
        <v>776</v>
      </c>
      <c r="F353" s="36"/>
      <c r="G353" s="36"/>
      <c r="H353" s="36"/>
      <c r="I353" s="36"/>
      <c r="J353" s="36"/>
      <c r="K353" s="36"/>
      <c r="L353" s="36"/>
      <c r="M353" s="36">
        <v>6.2601640915279528</v>
      </c>
      <c r="N353" s="36"/>
      <c r="O353" s="36"/>
      <c r="P353" s="36"/>
      <c r="Q353" s="36"/>
      <c r="R353" s="36"/>
      <c r="S353" s="36"/>
      <c r="T353" s="36"/>
      <c r="U353" s="36"/>
      <c r="V353" s="36">
        <v>5</v>
      </c>
      <c r="W353" s="36"/>
      <c r="X353" s="36"/>
      <c r="Y353" s="93">
        <f>SUM(O353:P353)</f>
        <v>0</v>
      </c>
      <c r="Z353" s="93" t="str">
        <f>IF(OR(AND(Y353&gt;0,Y353&lt;=30),AND(O353&gt;0,O353&lt;=5),AND(P353&gt;0,P353&lt;=5)),"Yes","No")</f>
        <v>No</v>
      </c>
    </row>
    <row r="354" spans="1:26" x14ac:dyDescent="0.25">
      <c r="A354" s="20">
        <v>43327</v>
      </c>
      <c r="B354" s="77">
        <v>43395</v>
      </c>
      <c r="C354" s="16" t="s">
        <v>1694</v>
      </c>
      <c r="D354" s="34" t="s">
        <v>775</v>
      </c>
      <c r="E354" s="34" t="s">
        <v>776</v>
      </c>
      <c r="F354" s="36"/>
      <c r="G354" s="36"/>
      <c r="H354" s="36"/>
      <c r="I354" s="36"/>
      <c r="J354" s="36"/>
      <c r="K354" s="36"/>
      <c r="L354" s="36"/>
      <c r="M354" s="36">
        <v>6.4585239421025307</v>
      </c>
      <c r="N354" s="36"/>
      <c r="O354" s="36"/>
      <c r="P354" s="36"/>
      <c r="Q354" s="36"/>
      <c r="R354" s="36"/>
      <c r="S354" s="36"/>
      <c r="T354" s="36"/>
      <c r="U354" s="36"/>
      <c r="V354" s="36">
        <v>4</v>
      </c>
      <c r="W354" s="36"/>
      <c r="X354" s="36"/>
      <c r="Y354" s="93">
        <f>SUM(O354:P354)</f>
        <v>0</v>
      </c>
      <c r="Z354" s="93" t="str">
        <f>IF(OR(AND(Y354&gt;0,Y354&lt;=30),AND(O354&gt;0,O354&lt;=5),AND(P354&gt;0,P354&lt;=5)),"Yes","No")</f>
        <v>No</v>
      </c>
    </row>
    <row r="355" spans="1:26" x14ac:dyDescent="0.25">
      <c r="A355" s="20">
        <v>43327</v>
      </c>
      <c r="B355" s="77">
        <v>43399</v>
      </c>
      <c r="C355" s="16" t="s">
        <v>1757</v>
      </c>
      <c r="D355" s="34" t="s">
        <v>777</v>
      </c>
      <c r="E355" s="34" t="s">
        <v>95</v>
      </c>
      <c r="F355" s="36"/>
      <c r="G355" s="36"/>
      <c r="H355" s="36"/>
      <c r="I355" s="36"/>
      <c r="J355" s="36"/>
      <c r="K355" s="36"/>
      <c r="L355" s="36"/>
      <c r="M355" s="36">
        <v>14.784178220806131</v>
      </c>
      <c r="N355" s="36"/>
      <c r="O355" s="36"/>
      <c r="P355" s="36"/>
      <c r="Q355" s="36"/>
      <c r="R355" s="36"/>
      <c r="S355" s="36"/>
      <c r="T355" s="36"/>
      <c r="U355" s="36"/>
      <c r="V355" s="36">
        <v>12</v>
      </c>
      <c r="W355" s="36"/>
      <c r="X355" s="36"/>
      <c r="Y355" s="93">
        <f>SUM(O355:P355)</f>
        <v>0</v>
      </c>
      <c r="Z355" s="93" t="str">
        <f>IF(OR(AND(Y355&gt;0,Y355&lt;=30),AND(O355&gt;0,O355&lt;=5),AND(P355&gt;0,P355&lt;=5)),"Yes","No")</f>
        <v>No</v>
      </c>
    </row>
    <row r="356" spans="1:26" x14ac:dyDescent="0.25">
      <c r="A356" s="20">
        <v>43328</v>
      </c>
      <c r="B356" s="77">
        <v>43395</v>
      </c>
      <c r="C356" s="16" t="s">
        <v>1586</v>
      </c>
      <c r="D356" s="34" t="s">
        <v>789</v>
      </c>
      <c r="E356" s="34" t="s">
        <v>790</v>
      </c>
      <c r="F356" s="36"/>
      <c r="G356" s="36"/>
      <c r="H356" s="36"/>
      <c r="I356" s="36"/>
      <c r="J356" s="36"/>
      <c r="K356" s="36"/>
      <c r="L356" s="36"/>
      <c r="M356" s="36">
        <v>124.20238350197174</v>
      </c>
      <c r="N356" s="36"/>
      <c r="O356" s="36"/>
      <c r="P356" s="36"/>
      <c r="Q356" s="36"/>
      <c r="R356" s="36"/>
      <c r="S356" s="36"/>
      <c r="T356" s="36"/>
      <c r="U356" s="36"/>
      <c r="V356" s="36">
        <v>250</v>
      </c>
      <c r="W356" s="36"/>
      <c r="X356" s="36"/>
      <c r="Y356" s="93">
        <f>SUM(O356:P356)</f>
        <v>0</v>
      </c>
      <c r="Z356" s="93" t="str">
        <f>IF(OR(AND(Y356&gt;0,Y356&lt;=30),AND(O356&gt;0,O356&lt;=5),AND(P356&gt;0,P356&lt;=5)),"Yes","No")</f>
        <v>No</v>
      </c>
    </row>
    <row r="357" spans="1:26" x14ac:dyDescent="0.25">
      <c r="A357" s="20">
        <v>43328</v>
      </c>
      <c r="B357" s="77">
        <v>43395</v>
      </c>
      <c r="C357" s="16" t="s">
        <v>1597</v>
      </c>
      <c r="D357" s="34" t="s">
        <v>791</v>
      </c>
      <c r="E357" s="34" t="s">
        <v>792</v>
      </c>
      <c r="F357" s="36"/>
      <c r="G357" s="36"/>
      <c r="H357" s="36"/>
      <c r="I357" s="36"/>
      <c r="J357" s="36"/>
      <c r="K357" s="36"/>
      <c r="L357" s="36"/>
      <c r="M357" s="36">
        <v>2.7638442482581627</v>
      </c>
      <c r="N357" s="36"/>
      <c r="O357" s="36"/>
      <c r="P357" s="36"/>
      <c r="Q357" s="36"/>
      <c r="R357" s="36"/>
      <c r="S357" s="36"/>
      <c r="T357" s="36"/>
      <c r="U357" s="36"/>
      <c r="V357" s="36">
        <v>3</v>
      </c>
      <c r="W357" s="36"/>
      <c r="X357" s="36"/>
      <c r="Y357" s="79">
        <f>SUM(O357:P357)</f>
        <v>0</v>
      </c>
      <c r="Z357" s="79" t="str">
        <f>IF(OR(AND(Y357&gt;0,Y357&lt;=30),AND(O357&gt;0,O357&lt;=5),AND(P357&gt;0,P357&lt;=5)),"Yes","No")</f>
        <v>No</v>
      </c>
    </row>
    <row r="358" spans="1:26" x14ac:dyDescent="0.25">
      <c r="A358" s="20">
        <v>43329</v>
      </c>
      <c r="B358" s="77">
        <v>43395</v>
      </c>
      <c r="C358" s="16" t="s">
        <v>1731</v>
      </c>
      <c r="D358" s="34" t="s">
        <v>812</v>
      </c>
      <c r="E358" s="34" t="s">
        <v>813</v>
      </c>
      <c r="F358" s="36"/>
      <c r="G358" s="36"/>
      <c r="H358" s="36"/>
      <c r="I358" s="36"/>
      <c r="J358" s="36"/>
      <c r="K358" s="36"/>
      <c r="L358" s="36"/>
      <c r="M358" s="36">
        <v>3.2245304516797617</v>
      </c>
      <c r="N358" s="36"/>
      <c r="O358" s="36"/>
      <c r="P358" s="36"/>
      <c r="Q358" s="36"/>
      <c r="R358" s="36"/>
      <c r="S358" s="36"/>
      <c r="T358" s="36"/>
      <c r="U358" s="36"/>
      <c r="V358" s="36">
        <v>2</v>
      </c>
      <c r="W358" s="36"/>
      <c r="X358" s="36"/>
      <c r="Y358" s="93">
        <f>SUM(O358:P358)</f>
        <v>0</v>
      </c>
      <c r="Z358" s="93" t="str">
        <f>IF(OR(AND(Y358&gt;0,Y358&lt;=30),AND(O358&gt;0,O358&lt;=5),AND(P358&gt;0,P358&lt;=5)),"Yes","No")</f>
        <v>No</v>
      </c>
    </row>
    <row r="359" spans="1:26" x14ac:dyDescent="0.25">
      <c r="A359" s="20">
        <v>43332</v>
      </c>
      <c r="B359" s="77">
        <v>43430</v>
      </c>
      <c r="C359" s="16" t="s">
        <v>1739</v>
      </c>
      <c r="D359" s="34" t="s">
        <v>814</v>
      </c>
      <c r="E359" s="34" t="s">
        <v>38</v>
      </c>
      <c r="F359" s="36"/>
      <c r="G359" s="36"/>
      <c r="H359" s="36"/>
      <c r="I359" s="36"/>
      <c r="J359" s="36"/>
      <c r="K359" s="36"/>
      <c r="L359" s="36"/>
      <c r="M359" s="36">
        <v>23.083627161452174</v>
      </c>
      <c r="N359" s="36"/>
      <c r="O359" s="36"/>
      <c r="P359" s="36"/>
      <c r="Q359" s="36"/>
      <c r="R359" s="36"/>
      <c r="S359" s="36"/>
      <c r="T359" s="36"/>
      <c r="U359" s="36"/>
      <c r="V359" s="36">
        <v>18</v>
      </c>
      <c r="W359" s="36"/>
      <c r="X359" s="36"/>
      <c r="Y359" s="23">
        <f>SUM(O359:P359)</f>
        <v>0</v>
      </c>
      <c r="Z359" s="23" t="str">
        <f>IF(OR(AND(Y359&gt;0,Y359&lt;=30),AND(O359&gt;0,O359&lt;=5),AND(P359&gt;0,P359&lt;=5)),"Yes","No")</f>
        <v>No</v>
      </c>
    </row>
    <row r="360" spans="1:26" x14ac:dyDescent="0.25">
      <c r="A360" s="20">
        <v>43348</v>
      </c>
      <c r="B360" s="77">
        <v>43395</v>
      </c>
      <c r="C360" s="16" t="s">
        <v>1761</v>
      </c>
      <c r="D360" s="34" t="s">
        <v>1244</v>
      </c>
      <c r="E360" s="34" t="s">
        <v>557</v>
      </c>
      <c r="F360" s="36"/>
      <c r="G360" s="36"/>
      <c r="H360" s="36"/>
      <c r="I360" s="36"/>
      <c r="J360" s="36"/>
      <c r="K360" s="36"/>
      <c r="L360" s="36"/>
      <c r="M360" s="36">
        <v>14.827853784235398</v>
      </c>
      <c r="N360" s="36"/>
      <c r="O360" s="36"/>
      <c r="P360" s="36"/>
      <c r="Q360" s="36"/>
      <c r="R360" s="36"/>
      <c r="S360" s="36"/>
      <c r="T360" s="36"/>
      <c r="U360" s="36"/>
      <c r="V360" s="36">
        <v>12</v>
      </c>
      <c r="W360" s="36"/>
      <c r="X360" s="36"/>
      <c r="Y360" s="23">
        <f>SUM(O360:P360)</f>
        <v>0</v>
      </c>
      <c r="Z360" s="23" t="str">
        <f>IF(OR(AND(Y360&gt;0,Y360&lt;=30),AND(O360&gt;0,O360&lt;=5),AND(P360&gt;0,P360&lt;=5)),"Yes","No")</f>
        <v>No</v>
      </c>
    </row>
    <row r="361" spans="1:26" x14ac:dyDescent="0.25">
      <c r="A361" s="20">
        <v>43348</v>
      </c>
      <c r="B361" s="77">
        <v>43396</v>
      </c>
      <c r="C361" s="16" t="s">
        <v>1738</v>
      </c>
      <c r="D361" s="34" t="s">
        <v>1245</v>
      </c>
      <c r="E361" s="34" t="s">
        <v>415</v>
      </c>
      <c r="F361" s="36"/>
      <c r="G361" s="36"/>
      <c r="H361" s="36"/>
      <c r="I361" s="36"/>
      <c r="J361" s="36"/>
      <c r="K361" s="36"/>
      <c r="L361" s="36"/>
      <c r="M361" s="36">
        <v>62.073894523842576</v>
      </c>
      <c r="N361" s="36"/>
      <c r="O361" s="36"/>
      <c r="P361" s="36"/>
      <c r="Q361" s="36"/>
      <c r="R361" s="36"/>
      <c r="S361" s="36"/>
      <c r="T361" s="36"/>
      <c r="U361" s="36"/>
      <c r="V361" s="36">
        <v>50</v>
      </c>
      <c r="W361" s="36"/>
      <c r="X361" s="36"/>
      <c r="Y361" s="79">
        <f>SUM(O361:P361)</f>
        <v>0</v>
      </c>
      <c r="Z361" s="79" t="str">
        <f>IF(OR(AND(Y361&gt;0,Y361&lt;=30),AND(O361&gt;0,O361&lt;=5),AND(P361&gt;0,P361&lt;=5)),"Yes","No")</f>
        <v>No</v>
      </c>
    </row>
    <row r="362" spans="1:26" x14ac:dyDescent="0.25">
      <c r="A362" s="20">
        <v>43348</v>
      </c>
      <c r="B362" s="77">
        <v>43402</v>
      </c>
      <c r="C362" s="16" t="s">
        <v>1635</v>
      </c>
      <c r="D362" s="34" t="s">
        <v>1246</v>
      </c>
      <c r="E362" s="34" t="s">
        <v>1247</v>
      </c>
      <c r="F362" s="36"/>
      <c r="G362" s="36"/>
      <c r="H362" s="36"/>
      <c r="I362" s="36"/>
      <c r="J362" s="36"/>
      <c r="K362" s="36"/>
      <c r="L362" s="36"/>
      <c r="M362" s="36"/>
      <c r="N362" s="36">
        <v>1.9544814634595995</v>
      </c>
      <c r="O362" s="36"/>
      <c r="P362" s="36"/>
      <c r="Q362" s="36"/>
      <c r="R362" s="36"/>
      <c r="S362" s="36"/>
      <c r="T362" s="36"/>
      <c r="U362" s="36"/>
      <c r="V362" s="36"/>
      <c r="W362" s="36">
        <v>2</v>
      </c>
      <c r="X362" s="36"/>
      <c r="Y362" s="93">
        <f>SUM(O362:P362)</f>
        <v>0</v>
      </c>
      <c r="Z362" s="93" t="str">
        <f>IF(OR(AND(Y362&gt;0,Y362&lt;=30),AND(O362&gt;0,O362&lt;=5),AND(P362&gt;0,P362&lt;=5)),"Yes","No")</f>
        <v>No</v>
      </c>
    </row>
    <row r="363" spans="1:26" x14ac:dyDescent="0.25">
      <c r="A363" s="20">
        <v>43348</v>
      </c>
      <c r="B363" s="77">
        <v>43402</v>
      </c>
      <c r="C363" s="16" t="s">
        <v>1663</v>
      </c>
      <c r="D363" s="34" t="s">
        <v>1248</v>
      </c>
      <c r="E363" s="34" t="s">
        <v>67</v>
      </c>
      <c r="F363" s="36"/>
      <c r="G363" s="36"/>
      <c r="H363" s="36"/>
      <c r="I363" s="36"/>
      <c r="J363" s="36"/>
      <c r="K363" s="36"/>
      <c r="L363" s="36"/>
      <c r="M363" s="36"/>
      <c r="N363" s="36">
        <v>55.39062341159363</v>
      </c>
      <c r="O363" s="36"/>
      <c r="P363" s="36"/>
      <c r="Q363" s="36"/>
      <c r="R363" s="36"/>
      <c r="S363" s="36"/>
      <c r="T363" s="36"/>
      <c r="U363" s="36"/>
      <c r="V363" s="36"/>
      <c r="W363" s="36">
        <v>50</v>
      </c>
      <c r="X363" s="36"/>
      <c r="Y363" s="93">
        <f>SUM(O363:P363)</f>
        <v>0</v>
      </c>
      <c r="Z363" s="93" t="str">
        <f>IF(OR(AND(Y363&gt;0,Y363&lt;=30),AND(O363&gt;0,O363&lt;=5),AND(P363&gt;0,P363&lt;=5)),"Yes","No")</f>
        <v>No</v>
      </c>
    </row>
    <row r="364" spans="1:26" x14ac:dyDescent="0.25">
      <c r="A364" s="20">
        <v>43348</v>
      </c>
      <c r="B364" s="77">
        <v>43472</v>
      </c>
      <c r="C364" s="16" t="s">
        <v>1589</v>
      </c>
      <c r="D364" s="34" t="s">
        <v>1251</v>
      </c>
      <c r="E364" s="34" t="s">
        <v>30</v>
      </c>
      <c r="F364" s="36"/>
      <c r="G364" s="36"/>
      <c r="H364" s="36"/>
      <c r="I364" s="36"/>
      <c r="J364" s="36"/>
      <c r="K364" s="36"/>
      <c r="L364" s="36"/>
      <c r="M364" s="36"/>
      <c r="N364" s="36">
        <v>77.376265106585521</v>
      </c>
      <c r="O364" s="36"/>
      <c r="P364" s="36"/>
      <c r="Q364" s="36"/>
      <c r="R364" s="36"/>
      <c r="S364" s="36"/>
      <c r="T364" s="36"/>
      <c r="U364" s="36"/>
      <c r="V364" s="36"/>
      <c r="W364" s="36">
        <v>125</v>
      </c>
      <c r="X364" s="36"/>
      <c r="Y364" s="93">
        <f>SUM(O364:P364)</f>
        <v>0</v>
      </c>
      <c r="Z364" s="93" t="str">
        <f>IF(OR(AND(Y364&gt;0,Y364&lt;=30),AND(O364&gt;0,O364&lt;=5),AND(P364&gt;0,P364&lt;=5)),"Yes","No")</f>
        <v>No</v>
      </c>
    </row>
    <row r="365" spans="1:26" x14ac:dyDescent="0.25">
      <c r="A365" s="20">
        <v>43349</v>
      </c>
      <c r="B365" s="77">
        <v>43395</v>
      </c>
      <c r="C365" s="16" t="s">
        <v>1672</v>
      </c>
      <c r="D365" s="34" t="s">
        <v>1259</v>
      </c>
      <c r="E365" s="34" t="s">
        <v>1260</v>
      </c>
      <c r="F365" s="36"/>
      <c r="G365" s="36"/>
      <c r="H365" s="36"/>
      <c r="I365" s="36"/>
      <c r="J365" s="36"/>
      <c r="K365" s="36"/>
      <c r="L365" s="36"/>
      <c r="M365" s="36">
        <v>22.241780676353095</v>
      </c>
      <c r="N365" s="36"/>
      <c r="O365" s="36"/>
      <c r="P365" s="36"/>
      <c r="Q365" s="36"/>
      <c r="R365" s="36"/>
      <c r="S365" s="36"/>
      <c r="T365" s="36"/>
      <c r="U365" s="36"/>
      <c r="V365" s="36">
        <v>18</v>
      </c>
      <c r="W365" s="36"/>
      <c r="X365" s="36"/>
      <c r="Y365" s="93">
        <f>SUM(O365:P365)</f>
        <v>0</v>
      </c>
      <c r="Z365" s="93" t="str">
        <f>IF(OR(AND(Y365&gt;0,Y365&lt;=30),AND(O365&gt;0,O365&lt;=5),AND(P365&gt;0,P365&lt;=5)),"Yes","No")</f>
        <v>No</v>
      </c>
    </row>
    <row r="366" spans="1:26" x14ac:dyDescent="0.25">
      <c r="A366" s="20">
        <v>43349</v>
      </c>
      <c r="B366" s="77">
        <v>43395</v>
      </c>
      <c r="C366" s="16" t="s">
        <v>1730</v>
      </c>
      <c r="D366" s="34" t="s">
        <v>1257</v>
      </c>
      <c r="E366" s="34" t="s">
        <v>1258</v>
      </c>
      <c r="F366" s="36"/>
      <c r="G366" s="36"/>
      <c r="H366" s="36"/>
      <c r="I366" s="36"/>
      <c r="J366" s="36"/>
      <c r="K366" s="36"/>
      <c r="L366" s="36"/>
      <c r="M366" s="36">
        <v>16.071515452883709</v>
      </c>
      <c r="N366" s="36"/>
      <c r="O366" s="36"/>
      <c r="P366" s="36"/>
      <c r="Q366" s="36"/>
      <c r="R366" s="36"/>
      <c r="S366" s="36"/>
      <c r="T366" s="36"/>
      <c r="U366" s="36"/>
      <c r="V366" s="36">
        <v>12</v>
      </c>
      <c r="W366" s="36"/>
      <c r="X366" s="36"/>
      <c r="Y366" s="23">
        <f>SUM(O366:P366)</f>
        <v>0</v>
      </c>
      <c r="Z366" s="23" t="str">
        <f>IF(OR(AND(Y366&gt;0,Y366&lt;=30),AND(O366&gt;0,O366&lt;=5),AND(P366&gt;0,P366&lt;=5)),"Yes","No")</f>
        <v>No</v>
      </c>
    </row>
    <row r="367" spans="1:26" x14ac:dyDescent="0.25">
      <c r="A367" s="20">
        <v>43349</v>
      </c>
      <c r="B367" s="77">
        <v>43396</v>
      </c>
      <c r="C367" s="16" t="s">
        <v>1649</v>
      </c>
      <c r="D367" s="34" t="s">
        <v>1265</v>
      </c>
      <c r="E367" s="34" t="s">
        <v>1266</v>
      </c>
      <c r="F367" s="36"/>
      <c r="G367" s="36"/>
      <c r="H367" s="36"/>
      <c r="I367" s="36"/>
      <c r="J367" s="36"/>
      <c r="K367" s="36"/>
      <c r="L367" s="36"/>
      <c r="M367" s="36">
        <v>12.763273504631192</v>
      </c>
      <c r="N367" s="36"/>
      <c r="O367" s="36"/>
      <c r="P367" s="36"/>
      <c r="Q367" s="36"/>
      <c r="R367" s="36"/>
      <c r="S367" s="36"/>
      <c r="T367" s="36"/>
      <c r="U367" s="36"/>
      <c r="V367" s="36">
        <v>10</v>
      </c>
      <c r="W367" s="36"/>
      <c r="X367" s="36"/>
      <c r="Y367" s="93">
        <f>SUM(O367:P367)</f>
        <v>0</v>
      </c>
      <c r="Z367" s="93" t="str">
        <f>IF(OR(AND(Y367&gt;0,Y367&lt;=30),AND(O367&gt;0,O367&lt;=5),AND(P367&gt;0,P367&lt;=5)),"Yes","No")</f>
        <v>No</v>
      </c>
    </row>
    <row r="368" spans="1:26" x14ac:dyDescent="0.25">
      <c r="A368" s="20">
        <v>43349</v>
      </c>
      <c r="B368" s="77">
        <v>43396</v>
      </c>
      <c r="C368" s="16" t="s">
        <v>1730</v>
      </c>
      <c r="D368" s="34" t="s">
        <v>1263</v>
      </c>
      <c r="E368" s="34" t="s">
        <v>1264</v>
      </c>
      <c r="F368" s="36"/>
      <c r="G368" s="36"/>
      <c r="H368" s="36"/>
      <c r="I368" s="36"/>
      <c r="J368" s="36"/>
      <c r="K368" s="36"/>
      <c r="L368" s="36"/>
      <c r="M368" s="36">
        <v>3.2245304516797617</v>
      </c>
      <c r="N368" s="36"/>
      <c r="O368" s="36"/>
      <c r="P368" s="36"/>
      <c r="Q368" s="36"/>
      <c r="R368" s="36"/>
      <c r="S368" s="36"/>
      <c r="T368" s="36"/>
      <c r="U368" s="36"/>
      <c r="V368" s="36">
        <v>2</v>
      </c>
      <c r="W368" s="36"/>
      <c r="X368" s="36"/>
      <c r="Y368" s="23">
        <f>SUM(O368:P368)</f>
        <v>0</v>
      </c>
      <c r="Z368" s="23" t="str">
        <f>IF(OR(AND(Y368&gt;0,Y368&lt;=30),AND(O368&gt;0,O368&lt;=5),AND(P368&gt;0,P368&lt;=5)),"Yes","No")</f>
        <v>No</v>
      </c>
    </row>
    <row r="369" spans="1:26" x14ac:dyDescent="0.25">
      <c r="A369" s="20">
        <v>43349</v>
      </c>
      <c r="B369" s="77">
        <v>43396</v>
      </c>
      <c r="C369" s="16" t="s">
        <v>1734</v>
      </c>
      <c r="D369" s="34" t="s">
        <v>1261</v>
      </c>
      <c r="E369" s="34" t="s">
        <v>1262</v>
      </c>
      <c r="F369" s="36"/>
      <c r="G369" s="36"/>
      <c r="H369" s="36"/>
      <c r="I369" s="36"/>
      <c r="J369" s="36"/>
      <c r="K369" s="36"/>
      <c r="L369" s="36"/>
      <c r="M369" s="36">
        <v>8.6855227232093135</v>
      </c>
      <c r="N369" s="36"/>
      <c r="O369" s="36"/>
      <c r="P369" s="36"/>
      <c r="Q369" s="36"/>
      <c r="R369" s="36"/>
      <c r="S369" s="36"/>
      <c r="T369" s="36"/>
      <c r="U369" s="36"/>
      <c r="V369" s="36">
        <v>5</v>
      </c>
      <c r="W369" s="36"/>
      <c r="X369" s="36"/>
      <c r="Y369" s="93">
        <f>SUM(O369:P369)</f>
        <v>0</v>
      </c>
      <c r="Z369" s="93" t="str">
        <f>IF(OR(AND(Y369&gt;0,Y369&lt;=30),AND(O369&gt;0,O369&lt;=5),AND(P369&gt;0,P369&lt;=5)),"Yes","No")</f>
        <v>No</v>
      </c>
    </row>
    <row r="370" spans="1:26" x14ac:dyDescent="0.25">
      <c r="A370" s="20">
        <v>43349</v>
      </c>
      <c r="B370" s="77">
        <v>43402</v>
      </c>
      <c r="C370" s="16" t="s">
        <v>1661</v>
      </c>
      <c r="D370" s="34" t="s">
        <v>1267</v>
      </c>
      <c r="E370" s="34" t="s">
        <v>1268</v>
      </c>
      <c r="F370" s="36"/>
      <c r="G370" s="36"/>
      <c r="H370" s="36"/>
      <c r="I370" s="36"/>
      <c r="J370" s="36"/>
      <c r="K370" s="36"/>
      <c r="L370" s="36"/>
      <c r="M370" s="36"/>
      <c r="N370" s="36">
        <v>1.2203680348193737</v>
      </c>
      <c r="O370" s="36"/>
      <c r="P370" s="36"/>
      <c r="Q370" s="36"/>
      <c r="R370" s="36"/>
      <c r="S370" s="36"/>
      <c r="T370" s="36"/>
      <c r="U370" s="36"/>
      <c r="V370" s="36"/>
      <c r="W370" s="36">
        <v>1</v>
      </c>
      <c r="X370" s="36"/>
      <c r="Y370" s="93">
        <f>SUM(O370:P370)</f>
        <v>0</v>
      </c>
      <c r="Z370" s="93" t="str">
        <f>IF(OR(AND(Y370&gt;0,Y370&lt;=30),AND(O370&gt;0,O370&lt;=5),AND(P370&gt;0,P370&lt;=5)),"Yes","No")</f>
        <v>No</v>
      </c>
    </row>
    <row r="371" spans="1:26" x14ac:dyDescent="0.25">
      <c r="A371" s="20">
        <v>43349</v>
      </c>
      <c r="B371" s="77">
        <v>43402</v>
      </c>
      <c r="C371" s="16" t="s">
        <v>1703</v>
      </c>
      <c r="D371" s="34" t="s">
        <v>1269</v>
      </c>
      <c r="E371" s="34" t="s">
        <v>1270</v>
      </c>
      <c r="F371" s="36"/>
      <c r="G371" s="36"/>
      <c r="H371" s="36"/>
      <c r="I371" s="36"/>
      <c r="J371" s="36"/>
      <c r="K371" s="36"/>
      <c r="L371" s="36"/>
      <c r="M371" s="36"/>
      <c r="N371" s="36">
        <v>3.0969614101634511</v>
      </c>
      <c r="O371" s="36"/>
      <c r="P371" s="36"/>
      <c r="Q371" s="36"/>
      <c r="R371" s="36"/>
      <c r="S371" s="36"/>
      <c r="T371" s="36"/>
      <c r="U371" s="36"/>
      <c r="V371" s="36"/>
      <c r="W371" s="36">
        <v>2</v>
      </c>
      <c r="X371" s="36"/>
      <c r="Y371" s="23">
        <f>SUM(O371:P371)</f>
        <v>0</v>
      </c>
      <c r="Z371" s="23" t="str">
        <f>IF(OR(AND(Y371&gt;0,Y371&lt;=30),AND(O371&gt;0,O371&lt;=5),AND(P371&gt;0,P371&lt;=5)),"Yes","No")</f>
        <v>No</v>
      </c>
    </row>
    <row r="372" spans="1:26" x14ac:dyDescent="0.25">
      <c r="A372" s="20">
        <v>43349</v>
      </c>
      <c r="B372" s="77">
        <v>43402</v>
      </c>
      <c r="C372" s="16" t="s">
        <v>1716</v>
      </c>
      <c r="D372" s="34" t="s">
        <v>1267</v>
      </c>
      <c r="E372" s="34" t="s">
        <v>1268</v>
      </c>
      <c r="F372" s="36"/>
      <c r="G372" s="36"/>
      <c r="H372" s="36"/>
      <c r="I372" s="36"/>
      <c r="J372" s="36"/>
      <c r="K372" s="36"/>
      <c r="L372" s="36"/>
      <c r="M372" s="36"/>
      <c r="N372" s="36">
        <v>3.0969614101634511</v>
      </c>
      <c r="O372" s="36"/>
      <c r="P372" s="36"/>
      <c r="Q372" s="36"/>
      <c r="R372" s="36"/>
      <c r="S372" s="36"/>
      <c r="T372" s="36"/>
      <c r="U372" s="36"/>
      <c r="V372" s="36"/>
      <c r="W372" s="36">
        <v>2</v>
      </c>
      <c r="X372" s="36"/>
      <c r="Y372" s="23">
        <f>SUM(O372:P372)</f>
        <v>0</v>
      </c>
      <c r="Z372" s="23" t="str">
        <f>IF(OR(AND(Y372&gt;0,Y372&lt;=30),AND(O372&gt;0,O372&lt;=5),AND(P372&gt;0,P372&lt;=5)),"Yes","No")</f>
        <v>No</v>
      </c>
    </row>
    <row r="373" spans="1:26" x14ac:dyDescent="0.25">
      <c r="A373" s="20">
        <v>43349</v>
      </c>
      <c r="B373" s="77">
        <v>43403</v>
      </c>
      <c r="C373" s="16" t="s">
        <v>1631</v>
      </c>
      <c r="D373" s="34" t="s">
        <v>1271</v>
      </c>
      <c r="E373" s="34" t="s">
        <v>1272</v>
      </c>
      <c r="F373" s="36"/>
      <c r="G373" s="36"/>
      <c r="H373" s="36"/>
      <c r="I373" s="36"/>
      <c r="J373" s="36"/>
      <c r="K373" s="36"/>
      <c r="L373" s="36"/>
      <c r="M373" s="36"/>
      <c r="N373" s="36">
        <v>2.0793207822615813</v>
      </c>
      <c r="O373" s="36"/>
      <c r="P373" s="36"/>
      <c r="Q373" s="36"/>
      <c r="R373" s="36"/>
      <c r="S373" s="36"/>
      <c r="T373" s="36"/>
      <c r="U373" s="36"/>
      <c r="V373" s="36"/>
      <c r="W373" s="36">
        <v>2</v>
      </c>
      <c r="X373" s="36"/>
      <c r="Y373" s="23">
        <f>SUM(O373:P373)</f>
        <v>0</v>
      </c>
      <c r="Z373" s="23" t="str">
        <f>IF(OR(AND(Y373&gt;0,Y373&lt;=30),AND(O373&gt;0,O373&lt;=5),AND(P373&gt;0,P373&lt;=5)),"Yes","No")</f>
        <v>No</v>
      </c>
    </row>
    <row r="374" spans="1:26" x14ac:dyDescent="0.25">
      <c r="A374" s="20">
        <v>43349</v>
      </c>
      <c r="B374" s="77">
        <v>43465</v>
      </c>
      <c r="C374" s="16" t="s">
        <v>1610</v>
      </c>
      <c r="D374" s="34" t="s">
        <v>1275</v>
      </c>
      <c r="E374" s="34" t="s">
        <v>86</v>
      </c>
      <c r="F374" s="36"/>
      <c r="G374" s="36"/>
      <c r="H374" s="36"/>
      <c r="I374" s="36"/>
      <c r="J374" s="36"/>
      <c r="K374" s="36"/>
      <c r="L374" s="36"/>
      <c r="M374" s="36">
        <v>33.020545767667066</v>
      </c>
      <c r="N374" s="36"/>
      <c r="O374" s="36"/>
      <c r="P374" s="36"/>
      <c r="Q374" s="36"/>
      <c r="R374" s="36"/>
      <c r="S374" s="36"/>
      <c r="T374" s="36"/>
      <c r="U374" s="36"/>
      <c r="V374" s="36">
        <v>50</v>
      </c>
      <c r="W374" s="36"/>
      <c r="X374" s="36"/>
      <c r="Y374" s="23">
        <f>SUM(O374:P374)</f>
        <v>0</v>
      </c>
      <c r="Z374" s="23" t="str">
        <f>IF(OR(AND(Y374&gt;0,Y374&lt;=30),AND(O374&gt;0,O374&lt;=5),AND(P374&gt;0,P374&lt;=5)),"Yes","No")</f>
        <v>No</v>
      </c>
    </row>
    <row r="375" spans="1:26" x14ac:dyDescent="0.25">
      <c r="A375" s="20">
        <v>43350</v>
      </c>
      <c r="B375" s="77">
        <v>43403</v>
      </c>
      <c r="C375" s="16" t="s">
        <v>1583</v>
      </c>
      <c r="D375" s="34" t="s">
        <v>1308</v>
      </c>
      <c r="E375" s="34" t="s">
        <v>26</v>
      </c>
      <c r="F375" s="36"/>
      <c r="G375" s="36"/>
      <c r="H375" s="36"/>
      <c r="I375" s="36"/>
      <c r="J375" s="36"/>
      <c r="K375" s="36"/>
      <c r="L375" s="36"/>
      <c r="M375" s="36"/>
      <c r="N375" s="36">
        <v>5.0319708515941697</v>
      </c>
      <c r="O375" s="36"/>
      <c r="P375" s="36"/>
      <c r="Q375" s="36"/>
      <c r="R375" s="36"/>
      <c r="S375" s="36"/>
      <c r="T375" s="36"/>
      <c r="U375" s="36"/>
      <c r="V375" s="36"/>
      <c r="W375" s="36">
        <v>6</v>
      </c>
      <c r="X375" s="36"/>
      <c r="Y375" s="23">
        <f>SUM(O375:P375)</f>
        <v>0</v>
      </c>
      <c r="Z375" s="23" t="str">
        <f>IF(OR(AND(Y375&gt;0,Y375&lt;=30),AND(O375&gt;0,O375&lt;=5),AND(P375&gt;0,P375&lt;=5)),"Yes","No")</f>
        <v>No</v>
      </c>
    </row>
    <row r="376" spans="1:26" x14ac:dyDescent="0.25">
      <c r="A376" s="20"/>
      <c r="B376" s="77"/>
      <c r="C376" s="16"/>
      <c r="D376" s="34"/>
      <c r="E376" s="34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23">
        <f>SUM(O376:P376)</f>
        <v>0</v>
      </c>
      <c r="Z376" s="23" t="str">
        <f>IF(OR(AND(Y376&gt;0,Y376&lt;=30),AND(O376&gt;0,O376&lt;=5),AND(P376&gt;0,P376&lt;=5)),"Yes","No")</f>
        <v>No</v>
      </c>
    </row>
    <row r="377" spans="1:26" x14ac:dyDescent="0.25">
      <c r="A377" s="20"/>
      <c r="B377" s="77"/>
      <c r="C377" s="16"/>
      <c r="D377" s="34"/>
      <c r="E377" s="34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79">
        <f>SUM(O377:P377)</f>
        <v>0</v>
      </c>
      <c r="Z377" s="79" t="str">
        <f>IF(OR(AND(Y377&gt;0,Y377&lt;=30),AND(O377&gt;0,O377&lt;=5),AND(P377&gt;0,P377&lt;=5)),"Yes","No")</f>
        <v>No</v>
      </c>
    </row>
    <row r="378" spans="1:26" x14ac:dyDescent="0.25">
      <c r="A378" s="20"/>
      <c r="B378" s="77"/>
      <c r="C378" s="16"/>
      <c r="D378" s="34"/>
      <c r="E378" s="34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79">
        <f>SUM(O378:P378)</f>
        <v>0</v>
      </c>
      <c r="Z378" s="79" t="str">
        <f>IF(OR(AND(Y378&gt;0,Y378&lt;=30),AND(O378&gt;0,O378&lt;=5),AND(P378&gt;0,P378&lt;=5)),"Yes","No")</f>
        <v>No</v>
      </c>
    </row>
    <row r="379" spans="1:26" x14ac:dyDescent="0.25">
      <c r="A379" s="20"/>
      <c r="B379" s="77"/>
      <c r="C379" s="16"/>
      <c r="D379" s="34"/>
      <c r="E379" s="34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23">
        <f>SUM(O379:P379)</f>
        <v>0</v>
      </c>
      <c r="Z379" s="23" t="str">
        <f>IF(OR(AND(Y379&gt;0,Y379&lt;=30),AND(O379&gt;0,O379&lt;=5),AND(P379&gt;0,P379&lt;=5)),"Yes","No")</f>
        <v>No</v>
      </c>
    </row>
    <row r="380" spans="1:26" x14ac:dyDescent="0.25">
      <c r="A380" s="20"/>
      <c r="B380" s="77"/>
      <c r="C380" s="16"/>
      <c r="D380" s="34"/>
      <c r="E380" s="34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23">
        <f>SUM(O380:P380)</f>
        <v>0</v>
      </c>
      <c r="Z380" s="23" t="str">
        <f>IF(OR(AND(Y380&gt;0,Y380&lt;=30),AND(O380&gt;0,O380&lt;=5),AND(P380&gt;0,P380&lt;=5)),"Yes","No")</f>
        <v>No</v>
      </c>
    </row>
    <row r="381" spans="1:26" x14ac:dyDescent="0.25">
      <c r="A381" s="20"/>
      <c r="B381" s="77"/>
      <c r="C381" s="16"/>
      <c r="D381" s="34"/>
      <c r="E381" s="34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23">
        <f>SUM(O381:P381)</f>
        <v>0</v>
      </c>
      <c r="Z381" s="23" t="str">
        <f>IF(OR(AND(Y381&gt;0,Y381&lt;=30),AND(O381&gt;0,O381&lt;=5),AND(P381&gt;0,P381&lt;=5)),"Yes","No")</f>
        <v>No</v>
      </c>
    </row>
    <row r="382" spans="1:26" x14ac:dyDescent="0.25">
      <c r="A382" s="20"/>
      <c r="B382" s="77"/>
      <c r="C382" s="16"/>
      <c r="D382" s="34"/>
      <c r="E382" s="34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23">
        <f>SUM(O382:P382)</f>
        <v>0</v>
      </c>
      <c r="Z382" s="23" t="str">
        <f>IF(OR(AND(Y382&gt;0,Y382&lt;=30),AND(O382&gt;0,O382&lt;=5),AND(P382&gt;0,P382&lt;=5)),"Yes","No")</f>
        <v>No</v>
      </c>
    </row>
    <row r="383" spans="1:26" x14ac:dyDescent="0.25">
      <c r="A383" s="20"/>
      <c r="B383" s="77"/>
      <c r="C383" s="16"/>
      <c r="D383" s="34"/>
      <c r="E383" s="34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23">
        <f>SUM(O383:P383)</f>
        <v>0</v>
      </c>
      <c r="Z383" s="23" t="str">
        <f>IF(OR(AND(Y383&gt;0,Y383&lt;=30),AND(O383&gt;0,O383&lt;=5),AND(P383&gt;0,P383&lt;=5)),"Yes","No")</f>
        <v>No</v>
      </c>
    </row>
    <row r="384" spans="1:26" x14ac:dyDescent="0.25">
      <c r="A384" s="20"/>
      <c r="B384" s="77"/>
      <c r="C384" s="16"/>
      <c r="D384" s="34"/>
      <c r="E384" s="34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23">
        <f>SUM(O384:P384)</f>
        <v>0</v>
      </c>
      <c r="Z384" s="23" t="str">
        <f>IF(OR(AND(Y384&gt;0,Y384&lt;=30),AND(O384&gt;0,O384&lt;=5),AND(P384&gt;0,P384&lt;=5)),"Yes","No")</f>
        <v>No</v>
      </c>
    </row>
    <row r="385" spans="1:26" x14ac:dyDescent="0.25">
      <c r="A385" s="20"/>
      <c r="B385" s="77"/>
      <c r="C385" s="16"/>
      <c r="D385" s="34"/>
      <c r="E385" s="34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23">
        <f>SUM(O385:P385)</f>
        <v>0</v>
      </c>
      <c r="Z385" s="23" t="str">
        <f>IF(OR(AND(Y385&gt;0,Y385&lt;=30),AND(O385&gt;0,O385&lt;=5),AND(P385&gt;0,P385&lt;=5)),"Yes","No")</f>
        <v>No</v>
      </c>
    </row>
    <row r="386" spans="1:26" x14ac:dyDescent="0.25">
      <c r="A386" s="20"/>
      <c r="B386" s="77"/>
      <c r="C386" s="16"/>
      <c r="D386" s="34"/>
      <c r="E386" s="34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23">
        <f>SUM(O386:P386)</f>
        <v>0</v>
      </c>
      <c r="Z386" s="23" t="str">
        <f>IF(OR(AND(Y386&gt;0,Y386&lt;=30),AND(O386&gt;0,O386&lt;=5),AND(P386&gt;0,P386&lt;=5)),"Yes","No")</f>
        <v>No</v>
      </c>
    </row>
    <row r="387" spans="1:26" x14ac:dyDescent="0.25">
      <c r="A387" s="20"/>
      <c r="B387" s="77"/>
      <c r="C387" s="16"/>
      <c r="D387" s="34"/>
      <c r="E387" s="34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23">
        <f>SUM(O387:P387)</f>
        <v>0</v>
      </c>
      <c r="Z387" s="23" t="str">
        <f>IF(OR(AND(Y387&gt;0,Y387&lt;=30),AND(O387&gt;0,O387&lt;=5),AND(P387&gt;0,P387&lt;=5)),"Yes","No")</f>
        <v>No</v>
      </c>
    </row>
    <row r="388" spans="1:26" x14ac:dyDescent="0.25">
      <c r="A388" s="20"/>
      <c r="B388" s="77"/>
      <c r="C388" s="16"/>
      <c r="D388" s="34"/>
      <c r="E388" s="34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23">
        <f>SUM(O388:P388)</f>
        <v>0</v>
      </c>
      <c r="Z388" s="23" t="str">
        <f>IF(OR(AND(Y388&gt;0,Y388&lt;=30),AND(O388&gt;0,O388&lt;=5),AND(P388&gt;0,P388&lt;=5)),"Yes","No")</f>
        <v>No</v>
      </c>
    </row>
    <row r="389" spans="1:26" x14ac:dyDescent="0.25">
      <c r="A389" s="20"/>
      <c r="B389" s="77"/>
      <c r="C389" s="16"/>
      <c r="D389" s="34"/>
      <c r="E389" s="34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24"/>
      <c r="Z389" s="24"/>
    </row>
    <row r="390" spans="1:26" x14ac:dyDescent="0.25">
      <c r="A390" s="20"/>
      <c r="B390" s="77"/>
      <c r="C390" s="16"/>
      <c r="D390" s="34"/>
      <c r="E390" s="34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spans="1:26" x14ac:dyDescent="0.25">
      <c r="A391" s="20"/>
      <c r="B391" s="77"/>
      <c r="C391" s="16"/>
      <c r="D391" s="34"/>
      <c r="E391" s="34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24"/>
      <c r="Z391" s="24"/>
    </row>
    <row r="392" spans="1:26" x14ac:dyDescent="0.25">
      <c r="A392" s="20"/>
      <c r="B392" s="77"/>
      <c r="C392" s="16"/>
      <c r="D392" s="34"/>
      <c r="E392" s="34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24"/>
      <c r="Z392" s="24"/>
    </row>
    <row r="393" spans="1:26" x14ac:dyDescent="0.25">
      <c r="A393" s="20"/>
      <c r="B393" s="77"/>
      <c r="C393" s="16"/>
      <c r="D393" s="34"/>
      <c r="E393" s="34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spans="1:26" x14ac:dyDescent="0.25">
      <c r="A394" s="20"/>
      <c r="B394" s="77"/>
      <c r="C394" s="16"/>
      <c r="D394" s="34"/>
      <c r="E394" s="34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24"/>
      <c r="Z394" s="24"/>
    </row>
    <row r="395" spans="1:26" x14ac:dyDescent="0.25">
      <c r="A395" s="20"/>
      <c r="B395" s="77"/>
      <c r="C395" s="16"/>
      <c r="D395" s="34"/>
      <c r="E395" s="34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24"/>
      <c r="Z395" s="24"/>
    </row>
    <row r="396" spans="1:26" x14ac:dyDescent="0.25">
      <c r="A396" s="20"/>
      <c r="B396" s="77"/>
      <c r="C396" s="16"/>
      <c r="D396" s="34"/>
      <c r="E396" s="34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24"/>
      <c r="Z396" s="24"/>
    </row>
    <row r="397" spans="1:26" x14ac:dyDescent="0.25">
      <c r="A397" s="20"/>
      <c r="B397" s="77"/>
      <c r="C397" s="16"/>
      <c r="D397" s="34"/>
      <c r="E397" s="34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24"/>
      <c r="Z397" s="24"/>
    </row>
    <row r="398" spans="1:26" x14ac:dyDescent="0.25">
      <c r="A398" s="20"/>
      <c r="B398" s="77"/>
      <c r="C398" s="16"/>
      <c r="D398" s="34"/>
      <c r="E398" s="34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24"/>
      <c r="Z398" s="24"/>
    </row>
    <row r="399" spans="1:26" x14ac:dyDescent="0.25">
      <c r="A399" s="20"/>
      <c r="B399" s="77"/>
      <c r="C399" s="16"/>
      <c r="D399" s="34"/>
      <c r="E399" s="34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24"/>
      <c r="Z399" s="24"/>
    </row>
    <row r="400" spans="1:26" x14ac:dyDescent="0.25">
      <c r="A400" s="20"/>
      <c r="B400" s="77"/>
      <c r="C400" s="16"/>
      <c r="D400" s="34"/>
      <c r="E400" s="34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12"/>
      <c r="Z400" s="12">
        <f t="shared" ref="Z400" si="18">SUM(Z3:Z399)</f>
        <v>0</v>
      </c>
    </row>
    <row r="401" spans="1:26" x14ac:dyDescent="0.25">
      <c r="A401" s="20"/>
      <c r="B401" s="77"/>
      <c r="C401" s="16"/>
      <c r="D401" s="34"/>
      <c r="E401" s="34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24"/>
      <c r="Z401" s="24"/>
    </row>
    <row r="402" spans="1:26" x14ac:dyDescent="0.25">
      <c r="A402" s="20"/>
      <c r="B402" s="11"/>
      <c r="C402" s="16"/>
      <c r="D402" s="24"/>
      <c r="E402" s="24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24"/>
      <c r="Z402" s="24"/>
    </row>
    <row r="403" spans="1:26" x14ac:dyDescent="0.25">
      <c r="A403" s="20"/>
      <c r="B403" s="11"/>
      <c r="C403" s="16"/>
      <c r="D403" s="24"/>
      <c r="E403" s="24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24"/>
      <c r="Z403" s="24"/>
    </row>
    <row r="404" spans="1:26" x14ac:dyDescent="0.25">
      <c r="A404" s="20"/>
      <c r="B404" s="11"/>
      <c r="C404" s="16"/>
      <c r="D404" s="24"/>
      <c r="E404" s="24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24"/>
      <c r="Z404" s="24"/>
    </row>
    <row r="405" spans="1:26" x14ac:dyDescent="0.25">
      <c r="A405" s="20"/>
      <c r="B405" s="11"/>
      <c r="C405" s="16"/>
      <c r="D405" s="24"/>
      <c r="E405" s="24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24"/>
      <c r="Z405" s="24"/>
    </row>
    <row r="406" spans="1:26" x14ac:dyDescent="0.25">
      <c r="A406" s="20"/>
      <c r="B406" s="11"/>
      <c r="C406" s="16"/>
      <c r="D406" s="24"/>
      <c r="E406" s="24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24"/>
      <c r="Z406" s="24"/>
    </row>
    <row r="407" spans="1:26" x14ac:dyDescent="0.25">
      <c r="A407" s="20"/>
      <c r="B407" s="11"/>
      <c r="C407" s="16"/>
      <c r="D407" s="24"/>
      <c r="E407" s="24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Y407" s="24"/>
      <c r="Z407" s="24"/>
    </row>
    <row r="408" spans="1:26" x14ac:dyDescent="0.25">
      <c r="A408" s="20"/>
      <c r="B408" s="11"/>
      <c r="C408" s="16"/>
      <c r="D408" s="24"/>
      <c r="E408" s="24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Y408" s="24"/>
      <c r="Z408" s="24"/>
    </row>
    <row r="409" spans="1:26" x14ac:dyDescent="0.25">
      <c r="A409" s="20"/>
      <c r="B409" s="11"/>
      <c r="C409" s="16"/>
      <c r="D409" s="24"/>
      <c r="E409" s="24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Y409" s="24"/>
      <c r="Z409" s="24"/>
    </row>
    <row r="410" spans="1:26" x14ac:dyDescent="0.25">
      <c r="A410" s="20"/>
      <c r="B410" s="11"/>
      <c r="C410" s="16"/>
      <c r="D410" s="24"/>
      <c r="E410" s="24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Y410" s="24"/>
      <c r="Z410" s="24"/>
    </row>
    <row r="411" spans="1:26" x14ac:dyDescent="0.25">
      <c r="A411" s="20"/>
      <c r="B411" s="11"/>
      <c r="C411" s="16"/>
      <c r="D411" s="24"/>
      <c r="E411" s="24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Y411" s="24"/>
      <c r="Z411" s="24"/>
    </row>
    <row r="412" spans="1:26" x14ac:dyDescent="0.25">
      <c r="A412" s="20"/>
      <c r="B412" s="11"/>
      <c r="C412" s="16"/>
      <c r="D412" s="24"/>
      <c r="E412" s="24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Y412" s="24"/>
      <c r="Z412" s="24"/>
    </row>
    <row r="413" spans="1:26" x14ac:dyDescent="0.25">
      <c r="A413" s="20"/>
      <c r="B413" s="11"/>
      <c r="C413" s="16"/>
      <c r="D413" s="24"/>
      <c r="E413" s="24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Y413" s="24"/>
      <c r="Z413" s="24"/>
    </row>
    <row r="414" spans="1:26" x14ac:dyDescent="0.25">
      <c r="A414" s="20"/>
      <c r="B414" s="11"/>
      <c r="C414" s="16"/>
      <c r="D414" s="24"/>
      <c r="E414" s="24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Y414" s="24"/>
      <c r="Z414" s="24"/>
    </row>
    <row r="415" spans="1:26" x14ac:dyDescent="0.25">
      <c r="A415" s="20"/>
      <c r="B415" s="11"/>
      <c r="C415" s="16"/>
      <c r="D415" s="24"/>
      <c r="E415" s="24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Y415" s="24"/>
      <c r="Z415" s="24"/>
    </row>
    <row r="416" spans="1:26" x14ac:dyDescent="0.25">
      <c r="A416" s="20"/>
      <c r="B416" s="11"/>
      <c r="C416" s="16"/>
      <c r="D416" s="24"/>
      <c r="E416" s="24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Y416" s="24"/>
      <c r="Z416" s="24"/>
    </row>
    <row r="417" spans="1:26" x14ac:dyDescent="0.25">
      <c r="A417" s="20"/>
      <c r="B417" s="11"/>
      <c r="C417" s="16"/>
      <c r="D417" s="24"/>
      <c r="E417" s="24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Y417" s="24"/>
      <c r="Z417" s="24"/>
    </row>
    <row r="418" spans="1:26" x14ac:dyDescent="0.25">
      <c r="A418" s="20"/>
      <c r="B418" s="11"/>
      <c r="C418" s="16"/>
      <c r="D418" s="24"/>
      <c r="E418" s="24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Y418" s="24"/>
      <c r="Z418" s="24"/>
    </row>
    <row r="419" spans="1:26" x14ac:dyDescent="0.25">
      <c r="A419" s="20"/>
      <c r="B419" s="11"/>
      <c r="C419" s="16"/>
      <c r="D419" s="24"/>
      <c r="E419" s="24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Y419" s="24"/>
      <c r="Z419" s="24"/>
    </row>
    <row r="420" spans="1:26" x14ac:dyDescent="0.25">
      <c r="A420" s="20"/>
      <c r="B420" s="11"/>
      <c r="C420" s="16"/>
      <c r="D420" s="24"/>
      <c r="E420" s="24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Y420" s="24"/>
      <c r="Z420" s="24"/>
    </row>
    <row r="421" spans="1:26" x14ac:dyDescent="0.25">
      <c r="A421" s="20"/>
      <c r="B421" s="11"/>
      <c r="C421" s="16"/>
      <c r="D421" s="24"/>
      <c r="E421" s="24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Y421" s="24"/>
      <c r="Z421" s="24"/>
    </row>
    <row r="422" spans="1:26" x14ac:dyDescent="0.25">
      <c r="A422" s="20"/>
      <c r="B422" s="11"/>
      <c r="C422" s="16"/>
      <c r="D422" s="24"/>
      <c r="E422" s="24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Y422" s="24"/>
      <c r="Z422" s="24"/>
    </row>
    <row r="423" spans="1:26" x14ac:dyDescent="0.25">
      <c r="A423" s="20"/>
      <c r="B423" s="11"/>
      <c r="C423" s="16"/>
      <c r="D423" s="24"/>
      <c r="E423" s="24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Y423" s="24"/>
      <c r="Z423" s="24"/>
    </row>
    <row r="424" spans="1:26" x14ac:dyDescent="0.25">
      <c r="A424" s="20"/>
      <c r="B424" s="11"/>
      <c r="C424" s="16"/>
      <c r="D424" s="24"/>
      <c r="E424" s="24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Y424" s="24"/>
      <c r="Z424" s="24"/>
    </row>
    <row r="425" spans="1:26" x14ac:dyDescent="0.25">
      <c r="A425" s="20"/>
      <c r="B425" s="11"/>
      <c r="C425" s="16"/>
      <c r="D425" s="24"/>
      <c r="E425" s="24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Y425" s="24"/>
      <c r="Z425" s="24"/>
    </row>
    <row r="426" spans="1:26" x14ac:dyDescent="0.25">
      <c r="A426" s="20"/>
      <c r="B426" s="11"/>
      <c r="C426" s="16"/>
      <c r="D426" s="24"/>
      <c r="E426" s="24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Y426" s="24"/>
      <c r="Z426" s="24"/>
    </row>
    <row r="427" spans="1:26" x14ac:dyDescent="0.25">
      <c r="A427" s="20"/>
      <c r="B427" s="11"/>
      <c r="C427" s="16"/>
      <c r="D427" s="24"/>
      <c r="E427" s="24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Y427" s="24"/>
      <c r="Z427" s="24"/>
    </row>
    <row r="428" spans="1:26" x14ac:dyDescent="0.25">
      <c r="A428" s="20"/>
      <c r="B428" s="11"/>
      <c r="C428" s="16"/>
      <c r="D428" s="24"/>
      <c r="E428" s="24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Y428" s="24"/>
      <c r="Z428" s="24"/>
    </row>
    <row r="429" spans="1:26" x14ac:dyDescent="0.25">
      <c r="A429" s="20"/>
      <c r="B429" s="11"/>
      <c r="C429" s="16"/>
      <c r="D429" s="24"/>
      <c r="E429" s="24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Y429" s="24"/>
      <c r="Z429" s="24"/>
    </row>
    <row r="430" spans="1:26" x14ac:dyDescent="0.25">
      <c r="A430" s="20"/>
      <c r="B430" s="11"/>
      <c r="C430" s="16"/>
      <c r="D430" s="24"/>
      <c r="E430" s="24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Y430" s="24"/>
      <c r="Z430" s="24"/>
    </row>
    <row r="431" spans="1:26" x14ac:dyDescent="0.25">
      <c r="A431" s="20"/>
      <c r="B431" s="11"/>
      <c r="C431" s="16"/>
      <c r="D431" s="24"/>
      <c r="E431" s="24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Y431" s="24"/>
      <c r="Z431" s="24"/>
    </row>
    <row r="432" spans="1:26" x14ac:dyDescent="0.25">
      <c r="A432" s="20"/>
      <c r="B432" s="11"/>
      <c r="C432" s="16"/>
      <c r="D432" s="24"/>
      <c r="E432" s="24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Y432" s="24"/>
      <c r="Z432" s="24"/>
    </row>
    <row r="433" spans="1:26" x14ac:dyDescent="0.25">
      <c r="A433" s="20"/>
      <c r="B433" s="11"/>
      <c r="C433" s="16"/>
      <c r="D433" s="24"/>
      <c r="E433" s="24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Y433" s="24"/>
      <c r="Z433" s="24"/>
    </row>
    <row r="434" spans="1:26" x14ac:dyDescent="0.25">
      <c r="A434" s="20"/>
      <c r="B434" s="11"/>
      <c r="C434" s="16"/>
      <c r="D434" s="24"/>
      <c r="E434" s="24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Y434" s="24"/>
      <c r="Z434" s="24"/>
    </row>
    <row r="435" spans="1:26" x14ac:dyDescent="0.25">
      <c r="A435" s="20"/>
      <c r="B435" s="11"/>
      <c r="C435" s="16"/>
      <c r="D435" s="24"/>
      <c r="E435" s="24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Y435" s="24"/>
      <c r="Z435" s="24"/>
    </row>
    <row r="436" spans="1:26" x14ac:dyDescent="0.25">
      <c r="A436" s="20"/>
      <c r="B436" s="11"/>
      <c r="C436" s="16"/>
      <c r="D436" s="24"/>
      <c r="E436" s="24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Y436" s="24"/>
      <c r="Z436" s="24"/>
    </row>
    <row r="437" spans="1:26" x14ac:dyDescent="0.25">
      <c r="A437" s="20"/>
      <c r="B437" s="11"/>
      <c r="C437" s="16"/>
      <c r="D437" s="24"/>
      <c r="E437" s="24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Y437" s="24"/>
      <c r="Z437" s="24"/>
    </row>
    <row r="438" spans="1:26" x14ac:dyDescent="0.25">
      <c r="A438" s="20"/>
      <c r="B438" s="11"/>
      <c r="C438" s="16"/>
      <c r="D438" s="24"/>
      <c r="E438" s="24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Y438" s="24"/>
      <c r="Z438" s="24"/>
    </row>
    <row r="439" spans="1:26" x14ac:dyDescent="0.25">
      <c r="A439" s="20"/>
      <c r="B439" s="11"/>
      <c r="C439" s="16"/>
      <c r="D439" s="24"/>
      <c r="E439" s="24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Y439" s="24"/>
      <c r="Z439" s="24"/>
    </row>
    <row r="440" spans="1:26" x14ac:dyDescent="0.25">
      <c r="A440" s="20"/>
      <c r="B440" s="11"/>
      <c r="C440" s="16"/>
      <c r="D440" s="24"/>
      <c r="E440" s="24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Y440" s="24"/>
      <c r="Z440" s="24"/>
    </row>
    <row r="441" spans="1:26" x14ac:dyDescent="0.25">
      <c r="A441" s="20"/>
      <c r="B441" s="11"/>
      <c r="C441" s="16"/>
      <c r="D441" s="24"/>
      <c r="E441" s="24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Y441" s="24"/>
      <c r="Z441" s="24"/>
    </row>
    <row r="442" spans="1:26" x14ac:dyDescent="0.25">
      <c r="A442" s="20"/>
      <c r="B442" s="11"/>
      <c r="C442" s="16"/>
      <c r="D442" s="24"/>
      <c r="E442" s="24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Y442" s="24"/>
      <c r="Z442" s="24"/>
    </row>
    <row r="443" spans="1:26" x14ac:dyDescent="0.25">
      <c r="A443" s="20"/>
      <c r="B443" s="11"/>
      <c r="C443" s="16"/>
      <c r="D443" s="24"/>
      <c r="E443" s="24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Y443" s="24"/>
      <c r="Z443" s="24"/>
    </row>
    <row r="444" spans="1:26" x14ac:dyDescent="0.25">
      <c r="A444" s="20"/>
      <c r="B444" s="11"/>
      <c r="C444" s="16"/>
      <c r="D444" s="24"/>
      <c r="E444" s="24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Y444" s="24"/>
      <c r="Z444" s="24"/>
    </row>
    <row r="445" spans="1:26" x14ac:dyDescent="0.25">
      <c r="A445" s="20"/>
      <c r="B445" s="11"/>
      <c r="C445" s="16"/>
      <c r="D445" s="24"/>
      <c r="E445" s="24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Y445" s="24"/>
      <c r="Z445" s="24"/>
    </row>
    <row r="446" spans="1:26" x14ac:dyDescent="0.25">
      <c r="A446" s="20"/>
      <c r="B446" s="11"/>
      <c r="C446" s="16"/>
      <c r="D446" s="24"/>
      <c r="E446" s="24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Y446" s="24"/>
      <c r="Z446" s="24"/>
    </row>
    <row r="447" spans="1:26" x14ac:dyDescent="0.25">
      <c r="A447" s="20"/>
      <c r="B447" s="11"/>
      <c r="C447" s="16"/>
      <c r="D447" s="24"/>
      <c r="E447" s="24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Y447" s="24"/>
      <c r="Z447" s="24"/>
    </row>
    <row r="448" spans="1:26" x14ac:dyDescent="0.25">
      <c r="A448" s="20"/>
      <c r="B448" s="11"/>
      <c r="C448" s="16"/>
      <c r="D448" s="24"/>
      <c r="E448" s="24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Y448" s="24"/>
      <c r="Z448" s="24"/>
    </row>
    <row r="449" spans="1:26" x14ac:dyDescent="0.25">
      <c r="A449" s="20"/>
      <c r="B449" s="11"/>
      <c r="C449" s="16"/>
      <c r="D449" s="24"/>
      <c r="E449" s="24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Y449" s="24"/>
      <c r="Z449" s="24"/>
    </row>
    <row r="450" spans="1:26" x14ac:dyDescent="0.25">
      <c r="A450" s="20"/>
      <c r="B450" s="11"/>
      <c r="C450" s="16"/>
      <c r="D450" s="24"/>
      <c r="E450" s="24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Y450" s="24"/>
      <c r="Z450" s="24"/>
    </row>
    <row r="451" spans="1:26" x14ac:dyDescent="0.25">
      <c r="A451" s="20"/>
      <c r="B451" s="11"/>
      <c r="C451" s="16"/>
      <c r="D451" s="24"/>
      <c r="E451" s="24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Y451" s="24"/>
      <c r="Z451" s="24"/>
    </row>
    <row r="452" spans="1:26" x14ac:dyDescent="0.25">
      <c r="A452" s="20"/>
      <c r="B452" s="11"/>
      <c r="C452" s="16"/>
      <c r="D452" s="24"/>
      <c r="E452" s="24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Y452" s="24"/>
      <c r="Z452" s="24"/>
    </row>
    <row r="453" spans="1:26" x14ac:dyDescent="0.25">
      <c r="A453" s="20"/>
      <c r="B453" s="11"/>
      <c r="C453" s="16"/>
      <c r="D453" s="24"/>
      <c r="E453" s="24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Y453" s="24"/>
      <c r="Z453" s="24"/>
    </row>
    <row r="454" spans="1:26" x14ac:dyDescent="0.25">
      <c r="A454" s="20"/>
      <c r="B454" s="11"/>
      <c r="C454" s="16"/>
      <c r="D454" s="24"/>
      <c r="E454" s="24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Y454" s="24"/>
      <c r="Z454" s="24"/>
    </row>
    <row r="455" spans="1:26" x14ac:dyDescent="0.25">
      <c r="A455" s="20"/>
      <c r="B455" s="11"/>
      <c r="C455" s="16"/>
      <c r="D455" s="24"/>
      <c r="E455" s="24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Y455" s="24"/>
      <c r="Z455" s="24"/>
    </row>
    <row r="456" spans="1:26" x14ac:dyDescent="0.25">
      <c r="A456" s="20"/>
      <c r="B456" s="11"/>
      <c r="C456" s="16"/>
      <c r="D456" s="24"/>
      <c r="E456" s="24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Y456" s="24"/>
      <c r="Z456" s="24"/>
    </row>
    <row r="457" spans="1:26" x14ac:dyDescent="0.25">
      <c r="A457" s="20"/>
      <c r="B457" s="11"/>
      <c r="C457" s="16"/>
      <c r="D457" s="24"/>
      <c r="E457" s="24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Y457" s="24"/>
      <c r="Z457" s="24"/>
    </row>
    <row r="458" spans="1:26" x14ac:dyDescent="0.25">
      <c r="A458" s="20"/>
      <c r="B458" s="11"/>
      <c r="C458" s="16"/>
      <c r="D458" s="24"/>
      <c r="E458" s="24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Y458" s="24"/>
      <c r="Z458" s="24"/>
    </row>
    <row r="459" spans="1:26" x14ac:dyDescent="0.25">
      <c r="A459" s="20"/>
      <c r="B459" s="11"/>
      <c r="C459" s="16"/>
      <c r="D459" s="24"/>
      <c r="E459" s="24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Y459" s="24"/>
      <c r="Z459" s="24"/>
    </row>
    <row r="460" spans="1:26" x14ac:dyDescent="0.25">
      <c r="A460" s="20"/>
      <c r="B460" s="11"/>
      <c r="C460" s="16"/>
      <c r="D460" s="24"/>
      <c r="E460" s="24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Y460" s="24"/>
      <c r="Z460" s="24"/>
    </row>
    <row r="461" spans="1:26" x14ac:dyDescent="0.25">
      <c r="A461" s="20"/>
      <c r="B461" s="11"/>
      <c r="C461" s="16"/>
      <c r="D461" s="24"/>
      <c r="E461" s="24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Y461" s="24"/>
      <c r="Z461" s="24"/>
    </row>
    <row r="462" spans="1:26" x14ac:dyDescent="0.25">
      <c r="A462" s="20"/>
      <c r="B462" s="11"/>
      <c r="C462" s="16"/>
      <c r="D462" s="24"/>
      <c r="E462" s="24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Y462" s="24"/>
      <c r="Z462" s="24"/>
    </row>
    <row r="463" spans="1:26" x14ac:dyDescent="0.25">
      <c r="A463" s="20"/>
      <c r="B463" s="11"/>
      <c r="C463" s="16"/>
      <c r="D463" s="24"/>
      <c r="E463" s="24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Y463" s="24"/>
      <c r="Z463" s="24"/>
    </row>
    <row r="464" spans="1:26" x14ac:dyDescent="0.25">
      <c r="A464" s="20"/>
      <c r="B464" s="11"/>
      <c r="C464" s="16"/>
      <c r="D464" s="24"/>
      <c r="E464" s="24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Y464" s="24"/>
      <c r="Z464" s="24"/>
    </row>
    <row r="465" spans="1:26" x14ac:dyDescent="0.25">
      <c r="A465" s="20"/>
      <c r="B465" s="11"/>
      <c r="C465" s="16"/>
      <c r="D465" s="24"/>
      <c r="E465" s="24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Y465" s="24"/>
      <c r="Z465" s="24"/>
    </row>
    <row r="466" spans="1:26" x14ac:dyDescent="0.25">
      <c r="A466" s="20"/>
      <c r="B466" s="11"/>
      <c r="C466" s="16"/>
      <c r="D466" s="24"/>
      <c r="E466" s="24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Y466" s="24"/>
      <c r="Z466" s="24"/>
    </row>
    <row r="467" spans="1:26" x14ac:dyDescent="0.25">
      <c r="A467" s="20"/>
      <c r="B467" s="11"/>
      <c r="C467" s="16"/>
      <c r="D467" s="24"/>
      <c r="E467" s="24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Y467" s="24"/>
      <c r="Z467" s="24"/>
    </row>
    <row r="468" spans="1:26" x14ac:dyDescent="0.25">
      <c r="A468" s="20"/>
      <c r="B468" s="11"/>
      <c r="C468" s="16"/>
      <c r="D468" s="24"/>
      <c r="E468" s="24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Y468" s="24"/>
      <c r="Z468" s="24"/>
    </row>
    <row r="469" spans="1:26" x14ac:dyDescent="0.25">
      <c r="A469" s="20"/>
      <c r="B469" s="11"/>
      <c r="C469" s="16"/>
      <c r="D469" s="24"/>
      <c r="E469" s="24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Y469" s="24"/>
      <c r="Z469" s="24"/>
    </row>
    <row r="470" spans="1:26" x14ac:dyDescent="0.25">
      <c r="A470" s="20"/>
      <c r="B470" s="11"/>
      <c r="C470" s="16"/>
      <c r="D470" s="24"/>
      <c r="E470" s="24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Y470" s="24"/>
      <c r="Z470" s="24"/>
    </row>
    <row r="471" spans="1:26" x14ac:dyDescent="0.25">
      <c r="A471" s="20"/>
      <c r="B471" s="11"/>
      <c r="C471" s="16"/>
      <c r="D471" s="24"/>
      <c r="E471" s="24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Y471" s="24"/>
      <c r="Z471" s="24"/>
    </row>
    <row r="472" spans="1:26" x14ac:dyDescent="0.25">
      <c r="A472" s="20"/>
      <c r="B472" s="11"/>
      <c r="C472" s="16"/>
      <c r="D472" s="24"/>
      <c r="E472" s="24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Y472" s="24"/>
      <c r="Z472" s="24"/>
    </row>
    <row r="473" spans="1:26" x14ac:dyDescent="0.25">
      <c r="A473" s="20"/>
      <c r="B473" s="11"/>
      <c r="C473" s="16"/>
      <c r="D473" s="24"/>
      <c r="E473" s="24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Y473" s="24"/>
      <c r="Z473" s="24"/>
    </row>
    <row r="474" spans="1:26" x14ac:dyDescent="0.25">
      <c r="A474" s="20"/>
      <c r="B474" s="11"/>
      <c r="C474" s="16"/>
      <c r="D474" s="24"/>
      <c r="E474" s="24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Y474" s="24"/>
      <c r="Z474" s="24"/>
    </row>
    <row r="475" spans="1:26" x14ac:dyDescent="0.25">
      <c r="A475" s="20"/>
      <c r="B475" s="11"/>
      <c r="C475" s="16"/>
      <c r="D475" s="24"/>
      <c r="E475" s="24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Y475" s="24"/>
      <c r="Z475" s="24"/>
    </row>
    <row r="476" spans="1:26" x14ac:dyDescent="0.25">
      <c r="A476" s="20"/>
      <c r="B476" s="11"/>
      <c r="C476" s="16"/>
      <c r="D476" s="24"/>
      <c r="E476" s="24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Y476" s="24"/>
      <c r="Z476" s="24"/>
    </row>
    <row r="477" spans="1:26" x14ac:dyDescent="0.25">
      <c r="A477" s="20"/>
      <c r="B477" s="11"/>
      <c r="C477" s="16"/>
      <c r="D477" s="24"/>
      <c r="E477" s="24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Y477" s="24"/>
      <c r="Z477" s="24"/>
    </row>
    <row r="478" spans="1:26" x14ac:dyDescent="0.25">
      <c r="A478" s="20"/>
      <c r="B478" s="11"/>
      <c r="C478" s="16"/>
      <c r="D478" s="24"/>
      <c r="E478" s="24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Y478" s="24"/>
      <c r="Z478" s="24"/>
    </row>
    <row r="479" spans="1:26" x14ac:dyDescent="0.25">
      <c r="A479" s="20"/>
      <c r="B479" s="11"/>
      <c r="C479" s="16"/>
      <c r="D479" s="24"/>
      <c r="E479" s="24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Y479" s="24"/>
      <c r="Z479" s="24"/>
    </row>
    <row r="480" spans="1:26" x14ac:dyDescent="0.25">
      <c r="A480" s="20"/>
      <c r="B480" s="11"/>
      <c r="C480" s="16"/>
      <c r="D480" s="24"/>
      <c r="E480" s="24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Y480" s="24"/>
      <c r="Z480" s="24"/>
    </row>
    <row r="481" spans="1:26" x14ac:dyDescent="0.25">
      <c r="A481" s="20"/>
      <c r="B481" s="11"/>
      <c r="C481" s="16"/>
      <c r="D481" s="24"/>
      <c r="E481" s="24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Y481" s="24"/>
      <c r="Z481" s="24"/>
    </row>
    <row r="482" spans="1:26" x14ac:dyDescent="0.25">
      <c r="A482" s="20"/>
      <c r="B482" s="11"/>
      <c r="C482" s="16"/>
      <c r="D482" s="24"/>
      <c r="E482" s="24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Y482" s="24"/>
      <c r="Z482" s="24"/>
    </row>
    <row r="483" spans="1:26" x14ac:dyDescent="0.25">
      <c r="A483" s="20"/>
      <c r="B483" s="11"/>
      <c r="C483" s="16"/>
      <c r="D483" s="24"/>
      <c r="E483" s="24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Y483" s="24"/>
      <c r="Z483" s="24"/>
    </row>
    <row r="484" spans="1:26" x14ac:dyDescent="0.25">
      <c r="A484" s="20"/>
      <c r="B484" s="11"/>
      <c r="C484" s="16"/>
      <c r="D484" s="24"/>
      <c r="E484" s="24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Y484" s="24"/>
      <c r="Z484" s="24"/>
    </row>
    <row r="485" spans="1:26" x14ac:dyDescent="0.25">
      <c r="A485" s="20"/>
      <c r="B485" s="11"/>
      <c r="C485" s="16"/>
      <c r="D485" s="24"/>
      <c r="E485" s="24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Y485" s="24"/>
      <c r="Z485" s="24"/>
    </row>
    <row r="486" spans="1:26" x14ac:dyDescent="0.25">
      <c r="A486" s="20"/>
      <c r="B486" s="11"/>
      <c r="C486" s="16"/>
      <c r="D486" s="24"/>
      <c r="E486" s="24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Y486" s="24"/>
      <c r="Z486" s="24"/>
    </row>
    <row r="487" spans="1:26" x14ac:dyDescent="0.25">
      <c r="A487" s="20"/>
      <c r="B487" s="11"/>
      <c r="C487" s="16"/>
      <c r="D487" s="24"/>
      <c r="E487" s="24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Y487" s="24"/>
      <c r="Z487" s="24"/>
    </row>
    <row r="488" spans="1:26" x14ac:dyDescent="0.25">
      <c r="A488" s="20"/>
      <c r="B488" s="11"/>
      <c r="C488" s="16"/>
      <c r="D488" s="24"/>
      <c r="E488" s="24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Y488" s="24"/>
      <c r="Z488" s="24"/>
    </row>
    <row r="489" spans="1:26" x14ac:dyDescent="0.25">
      <c r="A489" s="20"/>
      <c r="B489" s="11"/>
      <c r="C489" s="16"/>
      <c r="D489" s="24"/>
      <c r="E489" s="24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Y489" s="24"/>
      <c r="Z489" s="24"/>
    </row>
    <row r="490" spans="1:26" x14ac:dyDescent="0.25">
      <c r="A490" s="20"/>
      <c r="B490" s="11"/>
      <c r="C490" s="16"/>
      <c r="D490" s="24"/>
      <c r="E490" s="24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Y490" s="24"/>
      <c r="Z490" s="24"/>
    </row>
    <row r="491" spans="1:26" x14ac:dyDescent="0.25">
      <c r="A491" s="20"/>
      <c r="B491" s="11"/>
      <c r="C491" s="16"/>
      <c r="D491" s="24"/>
      <c r="E491" s="24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Y491" s="24"/>
      <c r="Z491" s="24"/>
    </row>
    <row r="492" spans="1:26" x14ac:dyDescent="0.25">
      <c r="A492" s="20"/>
      <c r="B492" s="11"/>
      <c r="C492" s="16"/>
      <c r="D492" s="24"/>
      <c r="E492" s="24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Y492" s="24"/>
      <c r="Z492" s="24"/>
    </row>
    <row r="493" spans="1:26" x14ac:dyDescent="0.25">
      <c r="A493" s="20"/>
      <c r="B493" s="11"/>
      <c r="C493" s="16"/>
      <c r="D493" s="24"/>
      <c r="E493" s="24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Y493" s="24"/>
      <c r="Z493" s="24"/>
    </row>
    <row r="494" spans="1:26" x14ac:dyDescent="0.25">
      <c r="A494" s="20"/>
      <c r="B494" s="11"/>
      <c r="C494" s="16"/>
      <c r="D494" s="24"/>
      <c r="E494" s="24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Y494" s="24"/>
      <c r="Z494" s="24"/>
    </row>
    <row r="495" spans="1:26" x14ac:dyDescent="0.25">
      <c r="A495" s="20"/>
      <c r="B495" s="11"/>
      <c r="C495" s="16"/>
      <c r="D495" s="24"/>
      <c r="E495" s="24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Y495" s="24"/>
      <c r="Z495" s="24"/>
    </row>
    <row r="496" spans="1:26" x14ac:dyDescent="0.25">
      <c r="A496" s="20"/>
      <c r="B496" s="11"/>
      <c r="C496" s="16"/>
      <c r="D496" s="24"/>
      <c r="E496" s="24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Y496" s="24"/>
      <c r="Z496" s="24"/>
    </row>
    <row r="497" spans="1:26" x14ac:dyDescent="0.25">
      <c r="A497" s="20"/>
      <c r="B497" s="11"/>
      <c r="C497" s="16"/>
      <c r="D497" s="24"/>
      <c r="E497" s="24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Y497" s="24"/>
      <c r="Z497" s="24"/>
    </row>
    <row r="498" spans="1:26" x14ac:dyDescent="0.25">
      <c r="A498" s="20"/>
      <c r="B498" s="11"/>
      <c r="C498" s="16"/>
      <c r="D498" s="24"/>
      <c r="E498" s="24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Y498" s="24"/>
      <c r="Z498" s="24"/>
    </row>
    <row r="499" spans="1:26" x14ac:dyDescent="0.25">
      <c r="A499" s="20"/>
      <c r="B499" s="11"/>
      <c r="C499" s="16"/>
      <c r="D499" s="24"/>
      <c r="E499" s="24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Y499" s="24"/>
      <c r="Z499" s="24"/>
    </row>
    <row r="500" spans="1:26" x14ac:dyDescent="0.25">
      <c r="A500" s="20"/>
      <c r="B500" s="11"/>
      <c r="C500" s="16"/>
      <c r="D500" s="24"/>
      <c r="E500" s="24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Y500" s="24"/>
      <c r="Z500" s="24"/>
    </row>
    <row r="501" spans="1:26" x14ac:dyDescent="0.25">
      <c r="A501" s="20"/>
      <c r="B501" s="11"/>
      <c r="C501" s="16"/>
      <c r="D501" s="24"/>
      <c r="E501" s="24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Y501" s="24"/>
      <c r="Z501" s="24"/>
    </row>
    <row r="502" spans="1:26" x14ac:dyDescent="0.25">
      <c r="A502" s="20"/>
      <c r="B502" s="11"/>
      <c r="C502" s="16"/>
      <c r="D502" s="24"/>
      <c r="E502" s="24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Y502" s="24"/>
      <c r="Z502" s="24"/>
    </row>
    <row r="503" spans="1:26" x14ac:dyDescent="0.25">
      <c r="A503" s="20"/>
      <c r="B503" s="11"/>
      <c r="C503" s="16"/>
      <c r="D503" s="24"/>
      <c r="E503" s="24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Y503" s="24"/>
      <c r="Z503" s="24"/>
    </row>
    <row r="504" spans="1:26" x14ac:dyDescent="0.25">
      <c r="A504" s="20"/>
      <c r="B504" s="11"/>
      <c r="C504" s="16"/>
      <c r="D504" s="24"/>
      <c r="E504" s="24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Y504" s="24"/>
      <c r="Z504" s="24"/>
    </row>
    <row r="505" spans="1:26" x14ac:dyDescent="0.25">
      <c r="A505" s="20"/>
      <c r="B505" s="11"/>
      <c r="C505" s="16"/>
      <c r="D505" s="24"/>
      <c r="E505" s="24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Y505" s="24"/>
      <c r="Z505" s="24"/>
    </row>
    <row r="506" spans="1:26" x14ac:dyDescent="0.25">
      <c r="A506" s="20"/>
      <c r="B506" s="11"/>
      <c r="C506" s="16"/>
      <c r="D506" s="24"/>
      <c r="E506" s="24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Y506" s="24"/>
      <c r="Z506" s="24"/>
    </row>
    <row r="507" spans="1:26" x14ac:dyDescent="0.25">
      <c r="A507" s="20"/>
      <c r="B507" s="11"/>
      <c r="C507" s="16"/>
      <c r="D507" s="24"/>
      <c r="E507" s="24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Y507" s="24"/>
      <c r="Z507" s="24"/>
    </row>
    <row r="508" spans="1:26" x14ac:dyDescent="0.25">
      <c r="A508" s="20"/>
      <c r="B508" s="11"/>
      <c r="C508" s="16"/>
      <c r="D508" s="24"/>
      <c r="E508" s="24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Y508" s="24"/>
      <c r="Z508" s="24"/>
    </row>
    <row r="509" spans="1:26" x14ac:dyDescent="0.25">
      <c r="A509" s="20"/>
      <c r="B509" s="11"/>
      <c r="C509" s="16"/>
      <c r="D509" s="24"/>
      <c r="E509" s="24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Y509" s="24"/>
      <c r="Z509" s="24"/>
    </row>
    <row r="510" spans="1:26" x14ac:dyDescent="0.25">
      <c r="A510" s="20"/>
      <c r="B510" s="11"/>
      <c r="C510" s="16"/>
      <c r="D510" s="24"/>
      <c r="E510" s="24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Y510" s="24"/>
      <c r="Z510" s="24"/>
    </row>
    <row r="511" spans="1:26" x14ac:dyDescent="0.25">
      <c r="A511" s="20"/>
      <c r="B511" s="11"/>
      <c r="C511" s="16"/>
      <c r="D511" s="24"/>
      <c r="E511" s="24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Y511" s="24"/>
      <c r="Z511" s="24"/>
    </row>
    <row r="512" spans="1:26" x14ac:dyDescent="0.25">
      <c r="A512" s="20"/>
      <c r="B512" s="11"/>
      <c r="C512" s="16"/>
      <c r="D512" s="24"/>
      <c r="E512" s="24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Y512" s="24"/>
      <c r="Z512" s="24"/>
    </row>
    <row r="513" spans="1:26" x14ac:dyDescent="0.25">
      <c r="A513" s="20"/>
      <c r="B513" s="11"/>
      <c r="C513" s="16"/>
      <c r="D513" s="24"/>
      <c r="E513" s="24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Y513" s="24"/>
      <c r="Z513" s="24"/>
    </row>
    <row r="514" spans="1:26" x14ac:dyDescent="0.25">
      <c r="A514" s="20"/>
      <c r="B514" s="11"/>
      <c r="C514" s="16"/>
      <c r="D514" s="24"/>
      <c r="E514" s="24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Y514" s="24"/>
      <c r="Z514" s="24"/>
    </row>
    <row r="515" spans="1:26" x14ac:dyDescent="0.25">
      <c r="A515" s="20"/>
      <c r="B515" s="11"/>
      <c r="C515" s="16"/>
      <c r="D515" s="24"/>
      <c r="E515" s="24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Y515" s="24"/>
      <c r="Z515" s="24"/>
    </row>
    <row r="516" spans="1:26" x14ac:dyDescent="0.25">
      <c r="A516" s="20"/>
      <c r="B516" s="11"/>
      <c r="C516" s="16"/>
      <c r="D516" s="24"/>
      <c r="E516" s="24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Y516" s="24"/>
      <c r="Z516" s="24"/>
    </row>
    <row r="517" spans="1:26" x14ac:dyDescent="0.25">
      <c r="A517" s="20"/>
      <c r="B517" s="11"/>
      <c r="C517" s="16"/>
      <c r="D517" s="24"/>
      <c r="E517" s="24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Y517" s="24"/>
      <c r="Z517" s="24"/>
    </row>
    <row r="518" spans="1:26" x14ac:dyDescent="0.25">
      <c r="A518" s="20"/>
      <c r="B518" s="11"/>
      <c r="C518" s="16"/>
      <c r="D518" s="24"/>
      <c r="E518" s="24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Y518" s="24"/>
      <c r="Z518" s="24"/>
    </row>
    <row r="519" spans="1:26" x14ac:dyDescent="0.25">
      <c r="A519" s="20"/>
      <c r="B519" s="11"/>
      <c r="C519" s="16"/>
      <c r="D519" s="24"/>
      <c r="E519" s="24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Y519" s="24"/>
      <c r="Z519" s="24"/>
    </row>
    <row r="520" spans="1:26" x14ac:dyDescent="0.25">
      <c r="A520" s="20"/>
      <c r="B520" s="11"/>
      <c r="C520" s="16"/>
      <c r="D520" s="24"/>
      <c r="E520" s="24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Y520" s="24"/>
      <c r="Z520" s="24"/>
    </row>
    <row r="521" spans="1:26" x14ac:dyDescent="0.25">
      <c r="A521" s="20"/>
      <c r="B521" s="11"/>
      <c r="C521" s="16"/>
      <c r="D521" s="24"/>
      <c r="E521" s="24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Y521" s="24"/>
      <c r="Z521" s="24"/>
    </row>
    <row r="522" spans="1:26" x14ac:dyDescent="0.25">
      <c r="A522" s="20"/>
      <c r="B522" s="11"/>
      <c r="C522" s="16"/>
      <c r="D522" s="24"/>
      <c r="E522" s="24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Y522" s="24"/>
      <c r="Z522" s="24"/>
    </row>
    <row r="523" spans="1:26" x14ac:dyDescent="0.25">
      <c r="A523" s="20"/>
      <c r="B523" s="11"/>
      <c r="C523" s="16"/>
      <c r="D523" s="24"/>
      <c r="E523" s="24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Y523" s="24"/>
      <c r="Z523" s="24"/>
    </row>
    <row r="524" spans="1:26" x14ac:dyDescent="0.25">
      <c r="A524" s="20"/>
      <c r="B524" s="11"/>
      <c r="C524" s="16"/>
      <c r="D524" s="24"/>
      <c r="E524" s="24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Y524" s="24"/>
      <c r="Z524" s="24"/>
    </row>
    <row r="525" spans="1:26" x14ac:dyDescent="0.25">
      <c r="A525" s="20"/>
      <c r="B525" s="11"/>
      <c r="C525" s="16"/>
      <c r="D525" s="24"/>
      <c r="E525" s="24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Y525" s="24"/>
      <c r="Z525" s="24"/>
    </row>
    <row r="526" spans="1:26" x14ac:dyDescent="0.25">
      <c r="A526" s="20"/>
      <c r="B526" s="11"/>
      <c r="C526" s="16"/>
      <c r="D526" s="24"/>
      <c r="E526" s="24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Y526" s="24"/>
      <c r="Z526" s="24"/>
    </row>
    <row r="527" spans="1:26" x14ac:dyDescent="0.25">
      <c r="A527" s="20"/>
      <c r="B527" s="11"/>
      <c r="C527" s="16"/>
      <c r="D527" s="24"/>
      <c r="E527" s="24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Y527" s="24"/>
      <c r="Z527" s="24"/>
    </row>
    <row r="528" spans="1:26" x14ac:dyDescent="0.25">
      <c r="A528" s="20"/>
      <c r="B528" s="11"/>
      <c r="C528" s="16"/>
      <c r="D528" s="24"/>
      <c r="E528" s="24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Y528" s="24"/>
      <c r="Z528" s="24"/>
    </row>
    <row r="529" spans="1:26" x14ac:dyDescent="0.25">
      <c r="A529" s="20"/>
      <c r="B529" s="11"/>
      <c r="C529" s="16"/>
      <c r="D529" s="24"/>
      <c r="E529" s="24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Y529" s="24"/>
      <c r="Z529" s="24"/>
    </row>
    <row r="530" spans="1:26" x14ac:dyDescent="0.25">
      <c r="A530" s="20"/>
      <c r="B530" s="11"/>
      <c r="C530" s="16"/>
      <c r="D530" s="24"/>
      <c r="E530" s="24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Y530" s="24"/>
      <c r="Z530" s="24"/>
    </row>
    <row r="531" spans="1:26" x14ac:dyDescent="0.25">
      <c r="A531" s="20"/>
      <c r="B531" s="11"/>
      <c r="C531" s="16"/>
      <c r="D531" s="24"/>
      <c r="E531" s="24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Y531" s="24"/>
      <c r="Z531" s="24"/>
    </row>
    <row r="532" spans="1:26" x14ac:dyDescent="0.25">
      <c r="A532" s="20"/>
      <c r="B532" s="11"/>
      <c r="C532" s="16"/>
      <c r="D532" s="24"/>
      <c r="E532" s="24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Y532" s="24"/>
      <c r="Z532" s="24"/>
    </row>
    <row r="533" spans="1:26" x14ac:dyDescent="0.25">
      <c r="A533" s="20"/>
      <c r="B533" s="11"/>
      <c r="C533" s="16"/>
      <c r="D533" s="24"/>
      <c r="E533" s="24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Y533" s="24"/>
      <c r="Z533" s="24"/>
    </row>
    <row r="534" spans="1:26" x14ac:dyDescent="0.25">
      <c r="A534" s="20"/>
      <c r="B534" s="11"/>
      <c r="C534" s="16"/>
      <c r="D534" s="24"/>
      <c r="E534" s="24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Y534" s="24"/>
      <c r="Z534" s="24"/>
    </row>
    <row r="535" spans="1:26" x14ac:dyDescent="0.25">
      <c r="A535" s="20"/>
      <c r="B535" s="11"/>
      <c r="C535" s="16"/>
      <c r="D535" s="24"/>
      <c r="E535" s="24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Y535" s="24"/>
      <c r="Z535" s="24"/>
    </row>
    <row r="536" spans="1:26" x14ac:dyDescent="0.25">
      <c r="A536" s="20"/>
      <c r="B536" s="11"/>
      <c r="C536" s="16"/>
      <c r="D536" s="24"/>
      <c r="E536" s="24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Y536" s="24"/>
      <c r="Z536" s="24"/>
    </row>
    <row r="537" spans="1:26" x14ac:dyDescent="0.25">
      <c r="A537" s="20"/>
      <c r="B537" s="11"/>
      <c r="C537" s="16"/>
      <c r="D537" s="24"/>
      <c r="E537" s="24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Y537" s="24"/>
      <c r="Z537" s="24"/>
    </row>
    <row r="538" spans="1:26" x14ac:dyDescent="0.25">
      <c r="A538" s="20"/>
      <c r="B538" s="11"/>
      <c r="C538" s="16"/>
      <c r="D538" s="24"/>
      <c r="E538" s="24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Y538" s="24"/>
      <c r="Z538" s="24"/>
    </row>
    <row r="539" spans="1:26" x14ac:dyDescent="0.25">
      <c r="A539" s="20"/>
      <c r="B539" s="11"/>
      <c r="C539" s="16"/>
      <c r="D539" s="24"/>
      <c r="E539" s="24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Y539" s="24"/>
      <c r="Z539" s="24"/>
    </row>
    <row r="540" spans="1:26" x14ac:dyDescent="0.25">
      <c r="A540" s="20"/>
      <c r="B540" s="11"/>
      <c r="C540" s="16"/>
      <c r="D540" s="24"/>
      <c r="E540" s="24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Y540" s="24"/>
      <c r="Z540" s="24"/>
    </row>
    <row r="541" spans="1:26" x14ac:dyDescent="0.25">
      <c r="A541" s="20"/>
      <c r="B541" s="11"/>
      <c r="C541" s="16"/>
      <c r="D541" s="24"/>
      <c r="E541" s="24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Y541" s="24"/>
      <c r="Z541" s="24"/>
    </row>
    <row r="542" spans="1:26" x14ac:dyDescent="0.25">
      <c r="A542" s="20"/>
      <c r="B542" s="11"/>
      <c r="C542" s="16"/>
      <c r="D542" s="24"/>
      <c r="E542" s="24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Y542" s="24"/>
      <c r="Z542" s="24"/>
    </row>
    <row r="543" spans="1:26" x14ac:dyDescent="0.25">
      <c r="A543" s="20"/>
      <c r="B543" s="11"/>
      <c r="C543" s="16"/>
      <c r="D543" s="24"/>
      <c r="E543" s="24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Y543" s="24"/>
      <c r="Z543" s="24"/>
    </row>
    <row r="544" spans="1:26" x14ac:dyDescent="0.25">
      <c r="A544" s="20"/>
      <c r="B544" s="11"/>
      <c r="C544" s="16"/>
      <c r="D544" s="24"/>
      <c r="E544" s="24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Y544" s="24"/>
      <c r="Z544" s="24"/>
    </row>
    <row r="545" spans="1:26" x14ac:dyDescent="0.25">
      <c r="A545" s="20"/>
      <c r="B545" s="11"/>
      <c r="C545" s="16"/>
      <c r="D545" s="24"/>
      <c r="E545" s="24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Y545" s="24"/>
      <c r="Z545" s="24"/>
    </row>
    <row r="546" spans="1:26" x14ac:dyDescent="0.25">
      <c r="A546" s="20"/>
      <c r="B546" s="11"/>
      <c r="C546" s="16"/>
      <c r="D546" s="24"/>
      <c r="E546" s="24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Y546" s="24"/>
      <c r="Z546" s="24"/>
    </row>
    <row r="547" spans="1:26" x14ac:dyDescent="0.25">
      <c r="A547" s="20"/>
      <c r="B547" s="11"/>
      <c r="C547" s="16"/>
      <c r="D547" s="24"/>
      <c r="E547" s="24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Y547" s="24"/>
      <c r="Z547" s="24"/>
    </row>
    <row r="548" spans="1:26" x14ac:dyDescent="0.25">
      <c r="A548" s="20"/>
      <c r="B548" s="11"/>
      <c r="C548" s="16"/>
      <c r="D548" s="24"/>
      <c r="E548" s="24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Y548" s="24"/>
      <c r="Z548" s="24"/>
    </row>
    <row r="549" spans="1:26" x14ac:dyDescent="0.25">
      <c r="A549" s="20"/>
      <c r="B549" s="11"/>
      <c r="C549" s="16"/>
      <c r="D549" s="24"/>
      <c r="E549" s="24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Y549" s="24"/>
      <c r="Z549" s="24"/>
    </row>
    <row r="550" spans="1:26" x14ac:dyDescent="0.25">
      <c r="A550" s="20"/>
      <c r="B550" s="11"/>
      <c r="C550" s="16"/>
      <c r="D550" s="24"/>
      <c r="E550" s="24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Y550" s="24"/>
      <c r="Z550" s="24"/>
    </row>
    <row r="551" spans="1:26" x14ac:dyDescent="0.25">
      <c r="A551" s="20"/>
      <c r="B551" s="11"/>
      <c r="C551" s="16"/>
      <c r="D551" s="24"/>
      <c r="E551" s="24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Y551" s="24"/>
      <c r="Z551" s="24"/>
    </row>
    <row r="552" spans="1:26" x14ac:dyDescent="0.25">
      <c r="A552" s="20"/>
      <c r="B552" s="11"/>
      <c r="C552" s="16"/>
      <c r="D552" s="24"/>
      <c r="E552" s="24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Y552" s="24"/>
      <c r="Z552" s="24"/>
    </row>
    <row r="553" spans="1:26" x14ac:dyDescent="0.25">
      <c r="A553" s="20"/>
      <c r="B553" s="11"/>
      <c r="C553" s="16"/>
      <c r="D553" s="24"/>
      <c r="E553" s="24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Y553" s="24"/>
      <c r="Z553" s="24"/>
    </row>
    <row r="554" spans="1:26" x14ac:dyDescent="0.25">
      <c r="A554" s="20"/>
      <c r="B554" s="11"/>
      <c r="C554" s="16"/>
      <c r="D554" s="24"/>
      <c r="E554" s="24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Y554" s="24"/>
      <c r="Z554" s="24"/>
    </row>
    <row r="555" spans="1:26" x14ac:dyDescent="0.25">
      <c r="A555" s="20"/>
      <c r="B555" s="11"/>
      <c r="C555" s="16"/>
      <c r="D555" s="24"/>
      <c r="E555" s="24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Y555" s="24"/>
      <c r="Z555" s="24"/>
    </row>
    <row r="556" spans="1:26" x14ac:dyDescent="0.25">
      <c r="A556" s="20"/>
      <c r="B556" s="11"/>
      <c r="C556" s="16"/>
      <c r="D556" s="24"/>
      <c r="E556" s="24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Y556" s="24"/>
      <c r="Z556" s="24"/>
    </row>
    <row r="557" spans="1:26" x14ac:dyDescent="0.25">
      <c r="A557" s="20"/>
      <c r="B557" s="11"/>
      <c r="C557" s="16"/>
      <c r="D557" s="24"/>
      <c r="E557" s="24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Y557" s="24"/>
      <c r="Z557" s="24"/>
    </row>
    <row r="558" spans="1:26" x14ac:dyDescent="0.25">
      <c r="A558" s="20"/>
      <c r="B558" s="11"/>
      <c r="C558" s="16"/>
      <c r="D558" s="24"/>
      <c r="E558" s="24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Y558" s="24"/>
      <c r="Z558" s="24"/>
    </row>
    <row r="559" spans="1:26" x14ac:dyDescent="0.25">
      <c r="A559" s="20"/>
      <c r="B559" s="11"/>
      <c r="C559" s="16"/>
      <c r="D559" s="24"/>
      <c r="E559" s="24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Y559" s="24"/>
      <c r="Z559" s="24"/>
    </row>
    <row r="560" spans="1:26" x14ac:dyDescent="0.25">
      <c r="A560" s="20"/>
      <c r="B560" s="11"/>
      <c r="C560" s="16"/>
      <c r="D560" s="24"/>
      <c r="E560" s="24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Y560" s="24"/>
      <c r="Z560" s="24"/>
    </row>
    <row r="561" spans="1:26" x14ac:dyDescent="0.25">
      <c r="A561" s="20"/>
      <c r="B561" s="11"/>
      <c r="C561" s="16"/>
      <c r="D561" s="24"/>
      <c r="E561" s="24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Y561" s="24"/>
      <c r="Z561" s="24"/>
    </row>
    <row r="562" spans="1:26" x14ac:dyDescent="0.25">
      <c r="A562" s="20"/>
      <c r="B562" s="11"/>
      <c r="C562" s="16"/>
      <c r="D562" s="24"/>
      <c r="E562" s="24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Y562" s="24"/>
      <c r="Z562" s="24"/>
    </row>
    <row r="563" spans="1:26" x14ac:dyDescent="0.25">
      <c r="A563" s="20"/>
      <c r="B563" s="11"/>
      <c r="C563" s="16"/>
      <c r="D563" s="24"/>
      <c r="E563" s="24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Y563" s="24"/>
      <c r="Z563" s="24"/>
    </row>
    <row r="564" spans="1:26" x14ac:dyDescent="0.25">
      <c r="A564" s="20"/>
      <c r="B564" s="11"/>
      <c r="C564" s="16"/>
      <c r="D564" s="24"/>
      <c r="E564" s="24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Y564" s="24"/>
      <c r="Z564" s="24"/>
    </row>
    <row r="565" spans="1:26" x14ac:dyDescent="0.25">
      <c r="A565" s="20"/>
      <c r="B565" s="11"/>
      <c r="C565" s="16"/>
      <c r="D565" s="24"/>
      <c r="E565" s="24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Y565" s="24"/>
      <c r="Z565" s="24"/>
    </row>
    <row r="566" spans="1:26" x14ac:dyDescent="0.25">
      <c r="A566" s="20"/>
      <c r="B566" s="11"/>
      <c r="C566" s="16"/>
      <c r="D566" s="24"/>
      <c r="E566" s="24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Y566" s="24"/>
      <c r="Z566" s="24"/>
    </row>
    <row r="567" spans="1:26" x14ac:dyDescent="0.25">
      <c r="A567" s="20"/>
      <c r="B567" s="11"/>
      <c r="C567" s="16"/>
      <c r="D567" s="24"/>
      <c r="E567" s="24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Y567" s="24"/>
      <c r="Z567" s="24"/>
    </row>
    <row r="568" spans="1:26" x14ac:dyDescent="0.25">
      <c r="A568" s="20"/>
      <c r="B568" s="11"/>
      <c r="C568" s="16"/>
      <c r="D568" s="24"/>
      <c r="E568" s="24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Y568" s="24"/>
      <c r="Z568" s="24"/>
    </row>
    <row r="569" spans="1:26" x14ac:dyDescent="0.25">
      <c r="A569" s="20"/>
      <c r="B569" s="11"/>
      <c r="C569" s="16"/>
      <c r="D569" s="24"/>
      <c r="E569" s="24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Y569" s="24"/>
      <c r="Z569" s="24"/>
    </row>
    <row r="570" spans="1:26" x14ac:dyDescent="0.25">
      <c r="A570" s="20"/>
      <c r="B570" s="11"/>
      <c r="C570" s="16"/>
      <c r="D570" s="24"/>
      <c r="E570" s="24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Y570" s="24"/>
      <c r="Z570" s="24"/>
    </row>
    <row r="571" spans="1:26" x14ac:dyDescent="0.25">
      <c r="A571" s="20"/>
      <c r="B571" s="11"/>
      <c r="C571" s="16"/>
      <c r="D571" s="24"/>
      <c r="E571" s="24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Y571" s="24"/>
      <c r="Z571" s="24"/>
    </row>
    <row r="572" spans="1:26" x14ac:dyDescent="0.25">
      <c r="A572" s="20"/>
      <c r="B572" s="11"/>
      <c r="C572" s="16"/>
      <c r="D572" s="24"/>
      <c r="E572" s="24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Y572" s="24"/>
      <c r="Z572" s="24"/>
    </row>
    <row r="573" spans="1:26" x14ac:dyDescent="0.25">
      <c r="A573" s="20"/>
      <c r="B573" s="11"/>
      <c r="C573" s="16"/>
      <c r="D573" s="24"/>
      <c r="E573" s="24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Y573" s="24"/>
      <c r="Z573" s="24"/>
    </row>
    <row r="574" spans="1:26" x14ac:dyDescent="0.25">
      <c r="A574" s="20"/>
      <c r="B574" s="11"/>
      <c r="C574" s="16"/>
      <c r="D574" s="24"/>
      <c r="E574" s="24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Y574" s="24"/>
      <c r="Z574" s="24"/>
    </row>
    <row r="575" spans="1:26" x14ac:dyDescent="0.25">
      <c r="A575" s="20"/>
      <c r="B575" s="11"/>
      <c r="C575" s="16"/>
      <c r="D575" s="24"/>
      <c r="E575" s="24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Y575" s="24"/>
      <c r="Z575" s="24"/>
    </row>
    <row r="576" spans="1:26" x14ac:dyDescent="0.25">
      <c r="A576" s="20"/>
      <c r="B576" s="11"/>
      <c r="C576" s="16"/>
      <c r="D576" s="24"/>
      <c r="E576" s="24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Y576" s="24"/>
      <c r="Z576" s="24"/>
    </row>
    <row r="577" spans="1:26" x14ac:dyDescent="0.25">
      <c r="A577" s="20"/>
      <c r="B577" s="11"/>
      <c r="C577" s="16"/>
      <c r="D577" s="24"/>
      <c r="E577" s="24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Y577" s="24"/>
      <c r="Z577" s="24"/>
    </row>
    <row r="578" spans="1:26" x14ac:dyDescent="0.25">
      <c r="A578" s="20"/>
      <c r="B578" s="11"/>
      <c r="C578" s="16"/>
      <c r="D578" s="24"/>
      <c r="E578" s="24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Y578" s="24"/>
      <c r="Z578" s="24"/>
    </row>
    <row r="579" spans="1:26" x14ac:dyDescent="0.25">
      <c r="A579" s="20"/>
      <c r="B579" s="11"/>
      <c r="C579" s="16"/>
      <c r="D579" s="24"/>
      <c r="E579" s="24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Y579" s="24"/>
      <c r="Z579" s="24"/>
    </row>
    <row r="580" spans="1:26" x14ac:dyDescent="0.25">
      <c r="A580" s="20"/>
      <c r="B580" s="11"/>
      <c r="C580" s="16"/>
      <c r="D580" s="24"/>
      <c r="E580" s="24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Y580" s="24"/>
      <c r="Z580" s="24"/>
    </row>
    <row r="581" spans="1:26" x14ac:dyDescent="0.25">
      <c r="A581" s="20"/>
      <c r="B581" s="11"/>
      <c r="C581" s="16"/>
      <c r="D581" s="24"/>
      <c r="E581" s="24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Y581" s="24"/>
      <c r="Z581" s="24"/>
    </row>
    <row r="582" spans="1:26" x14ac:dyDescent="0.25">
      <c r="A582" s="20"/>
      <c r="B582" s="11"/>
      <c r="C582" s="16"/>
      <c r="D582" s="24"/>
      <c r="E582" s="24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Y582" s="24"/>
      <c r="Z582" s="24"/>
    </row>
    <row r="583" spans="1:26" x14ac:dyDescent="0.25">
      <c r="A583" s="20"/>
      <c r="B583" s="11"/>
      <c r="C583" s="16"/>
      <c r="D583" s="24"/>
      <c r="E583" s="24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Y583" s="24"/>
      <c r="Z583" s="24"/>
    </row>
    <row r="584" spans="1:26" x14ac:dyDescent="0.25">
      <c r="A584" s="20"/>
      <c r="B584" s="11"/>
      <c r="C584" s="16"/>
      <c r="D584" s="24"/>
      <c r="E584" s="24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Y584" s="24"/>
      <c r="Z584" s="24"/>
    </row>
    <row r="585" spans="1:26" x14ac:dyDescent="0.25">
      <c r="A585" s="20"/>
      <c r="B585" s="11"/>
      <c r="C585" s="16"/>
      <c r="D585" s="24"/>
      <c r="E585" s="24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Y585" s="24"/>
      <c r="Z585" s="24"/>
    </row>
    <row r="586" spans="1:26" x14ac:dyDescent="0.25">
      <c r="A586" s="20"/>
      <c r="B586" s="11"/>
      <c r="C586" s="16"/>
      <c r="D586" s="24"/>
      <c r="E586" s="24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Y586" s="24"/>
      <c r="Z586" s="24"/>
    </row>
    <row r="587" spans="1:26" x14ac:dyDescent="0.25">
      <c r="A587" s="20"/>
      <c r="B587" s="11"/>
      <c r="C587" s="16"/>
      <c r="D587" s="24"/>
      <c r="E587" s="24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Y587" s="24"/>
      <c r="Z587" s="24"/>
    </row>
    <row r="588" spans="1:26" x14ac:dyDescent="0.25">
      <c r="A588" s="20"/>
      <c r="B588" s="11"/>
      <c r="C588" s="16"/>
      <c r="D588" s="24"/>
      <c r="E588" s="24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Y588" s="24"/>
      <c r="Z588" s="24"/>
    </row>
    <row r="589" spans="1:26" x14ac:dyDescent="0.25">
      <c r="A589" s="20"/>
      <c r="B589" s="11"/>
      <c r="C589" s="16"/>
      <c r="D589" s="24"/>
      <c r="E589" s="24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Y589" s="24"/>
      <c r="Z589" s="24"/>
    </row>
    <row r="590" spans="1:26" x14ac:dyDescent="0.25">
      <c r="A590" s="20"/>
      <c r="B590" s="11"/>
      <c r="C590" s="16"/>
      <c r="D590" s="24"/>
      <c r="E590" s="24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Z590" s="24"/>
    </row>
  </sheetData>
  <autoFilter ref="A2:Z388" xr:uid="{AE91AD2C-FD31-4B43-A5C2-F5611D3611AA}">
    <sortState ref="A3:Z388">
      <sortCondition descending="1" ref="X3:X388"/>
      <sortCondition descending="1" ref="O3:O388"/>
      <sortCondition descending="1" ref="P3:P388"/>
      <sortCondition descending="1" ref="Q3:Q388"/>
      <sortCondition descending="1" ref="R3:R388"/>
      <sortCondition descending="1" ref="S3:S388"/>
      <sortCondition descending="1" ref="T3:T388"/>
      <sortCondition descending="1" ref="U3:U388"/>
    </sortState>
  </autoFilter>
  <pageMargins left="0.7" right="0.7" top="0.75" bottom="0.75" header="0.3" footer="0.3"/>
  <pageSetup scale="28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25BF-D7C8-4EE8-A012-C03D644CDAA4}">
  <dimension ref="A1:E31"/>
  <sheetViews>
    <sheetView workbookViewId="0">
      <selection activeCell="H29" sqref="H29"/>
    </sheetView>
  </sheetViews>
  <sheetFormatPr defaultRowHeight="15" x14ac:dyDescent="0.25"/>
  <cols>
    <col min="1" max="1" width="12.5703125" bestFit="1" customWidth="1"/>
    <col min="2" max="2" width="19.85546875" bestFit="1" customWidth="1"/>
    <col min="3" max="3" width="13.140625" bestFit="1" customWidth="1"/>
    <col min="4" max="4" width="24.85546875" bestFit="1" customWidth="1"/>
    <col min="5" max="5" width="18" bestFit="1" customWidth="1"/>
    <col min="6" max="6" width="9.7109375" bestFit="1" customWidth="1"/>
    <col min="7" max="7" width="8.7109375" bestFit="1" customWidth="1"/>
    <col min="8" max="10" width="9.7109375" bestFit="1" customWidth="1"/>
    <col min="11" max="12" width="8.7109375" bestFit="1" customWidth="1"/>
    <col min="13" max="16" width="9.7109375" bestFit="1" customWidth="1"/>
    <col min="17" max="19" width="10.7109375" bestFit="1" customWidth="1"/>
    <col min="20" max="20" width="9.7109375" bestFit="1" customWidth="1"/>
    <col min="21" max="23" width="10.7109375" bestFit="1" customWidth="1"/>
    <col min="24" max="25" width="9.7109375" bestFit="1" customWidth="1"/>
    <col min="26" max="28" width="10.7109375" bestFit="1" customWidth="1"/>
    <col min="29" max="29" width="8.7109375" bestFit="1" customWidth="1"/>
    <col min="30" max="32" width="9.7109375" bestFit="1" customWidth="1"/>
    <col min="33" max="33" width="8.7109375" bestFit="1" customWidth="1"/>
    <col min="34" max="36" width="9.7109375" bestFit="1" customWidth="1"/>
    <col min="37" max="37" width="8.7109375" bestFit="1" customWidth="1"/>
    <col min="38" max="40" width="9.7109375" bestFit="1" customWidth="1"/>
    <col min="41" max="41" width="8.7109375" bestFit="1" customWidth="1"/>
    <col min="42" max="44" width="9.7109375" bestFit="1" customWidth="1"/>
    <col min="45" max="45" width="8.7109375" bestFit="1" customWidth="1"/>
    <col min="46" max="47" width="9.7109375" bestFit="1" customWidth="1"/>
    <col min="48" max="49" width="8.7109375" bestFit="1" customWidth="1"/>
    <col min="50" max="52" width="9.7109375" bestFit="1" customWidth="1"/>
    <col min="53" max="53" width="8.7109375" bestFit="1" customWidth="1"/>
    <col min="54" max="54" width="9.7109375" bestFit="1" customWidth="1"/>
    <col min="55" max="55" width="8.7109375" bestFit="1" customWidth="1"/>
    <col min="56" max="57" width="9.7109375" bestFit="1" customWidth="1"/>
    <col min="58" max="58" width="10.7109375" bestFit="1" customWidth="1"/>
    <col min="59" max="59" width="11" bestFit="1" customWidth="1"/>
  </cols>
  <sheetData>
    <row r="1" spans="1:5" x14ac:dyDescent="0.25">
      <c r="A1" s="13" t="s">
        <v>197</v>
      </c>
      <c r="B1" s="79" t="s">
        <v>207</v>
      </c>
    </row>
    <row r="3" spans="1:5" x14ac:dyDescent="0.25">
      <c r="B3" s="13" t="s">
        <v>403</v>
      </c>
    </row>
    <row r="4" spans="1:5" x14ac:dyDescent="0.25">
      <c r="B4" s="79" t="s">
        <v>198</v>
      </c>
      <c r="D4" s="79" t="s">
        <v>242</v>
      </c>
      <c r="E4" s="79" t="s">
        <v>265</v>
      </c>
    </row>
    <row r="5" spans="1:5" x14ac:dyDescent="0.25">
      <c r="A5" s="13" t="s">
        <v>402</v>
      </c>
      <c r="B5" s="79" t="s">
        <v>240</v>
      </c>
      <c r="C5" s="79" t="s">
        <v>264</v>
      </c>
    </row>
    <row r="6" spans="1:5" x14ac:dyDescent="0.25">
      <c r="A6" s="43">
        <v>4</v>
      </c>
      <c r="B6" s="12">
        <v>2500</v>
      </c>
      <c r="C6" s="12">
        <v>254257.77000000002</v>
      </c>
      <c r="D6" s="12">
        <v>2500</v>
      </c>
      <c r="E6" s="12">
        <v>254257.77000000002</v>
      </c>
    </row>
    <row r="7" spans="1:5" x14ac:dyDescent="0.25">
      <c r="A7" s="43">
        <v>5</v>
      </c>
      <c r="B7" s="12">
        <v>542</v>
      </c>
      <c r="C7" s="12">
        <v>41994.8</v>
      </c>
      <c r="D7" s="12">
        <v>542</v>
      </c>
      <c r="E7" s="12">
        <v>41994.8</v>
      </c>
    </row>
    <row r="8" spans="1:5" x14ac:dyDescent="0.25">
      <c r="A8" s="43">
        <v>6</v>
      </c>
      <c r="B8" s="12">
        <v>90</v>
      </c>
      <c r="C8" s="12">
        <v>8863.2900000000009</v>
      </c>
      <c r="D8" s="12">
        <v>90</v>
      </c>
      <c r="E8" s="12">
        <v>8863.2900000000009</v>
      </c>
    </row>
    <row r="9" spans="1:5" x14ac:dyDescent="0.25">
      <c r="A9" s="43">
        <v>7</v>
      </c>
      <c r="B9" s="12">
        <v>195</v>
      </c>
      <c r="C9" s="12">
        <v>19199.349999999999</v>
      </c>
      <c r="D9" s="12">
        <v>195</v>
      </c>
      <c r="E9" s="12">
        <v>19199.349999999999</v>
      </c>
    </row>
    <row r="10" spans="1:5" x14ac:dyDescent="0.25">
      <c r="A10" s="43">
        <v>8</v>
      </c>
      <c r="B10" s="12">
        <v>362</v>
      </c>
      <c r="C10" s="12">
        <v>32018.9</v>
      </c>
      <c r="D10" s="12">
        <v>362</v>
      </c>
      <c r="E10" s="12">
        <v>32018.9</v>
      </c>
    </row>
    <row r="11" spans="1:5" x14ac:dyDescent="0.25">
      <c r="A11" s="43">
        <v>9</v>
      </c>
      <c r="B11" s="12">
        <v>46</v>
      </c>
      <c r="C11" s="12">
        <v>7007.18</v>
      </c>
      <c r="D11" s="12">
        <v>46</v>
      </c>
      <c r="E11" s="12">
        <v>7007.18</v>
      </c>
    </row>
    <row r="12" spans="1:5" x14ac:dyDescent="0.25">
      <c r="A12" s="43">
        <v>11</v>
      </c>
      <c r="B12" s="12">
        <v>2348</v>
      </c>
      <c r="C12" s="12">
        <v>212483.6</v>
      </c>
      <c r="D12" s="12">
        <v>2348</v>
      </c>
      <c r="E12" s="12">
        <v>212483.6</v>
      </c>
    </row>
    <row r="13" spans="1:5" x14ac:dyDescent="0.25">
      <c r="A13" s="43">
        <v>12</v>
      </c>
      <c r="B13" s="12">
        <v>12</v>
      </c>
      <c r="C13" s="12">
        <v>1006.56</v>
      </c>
      <c r="D13" s="12">
        <v>12</v>
      </c>
      <c r="E13" s="12">
        <v>1006.56</v>
      </c>
    </row>
    <row r="14" spans="1:5" x14ac:dyDescent="0.25">
      <c r="A14" s="43">
        <v>14</v>
      </c>
      <c r="B14" s="12">
        <v>1507</v>
      </c>
      <c r="C14" s="12">
        <v>157108.14000000001</v>
      </c>
      <c r="D14" s="12">
        <v>1507</v>
      </c>
      <c r="E14" s="12">
        <v>157108.14000000001</v>
      </c>
    </row>
    <row r="15" spans="1:5" x14ac:dyDescent="0.25">
      <c r="A15" s="43">
        <v>15</v>
      </c>
      <c r="B15" s="12">
        <v>926</v>
      </c>
      <c r="C15" s="12">
        <v>87358.510000000009</v>
      </c>
      <c r="D15" s="12">
        <v>926</v>
      </c>
      <c r="E15" s="12">
        <v>87358.510000000009</v>
      </c>
    </row>
    <row r="16" spans="1:5" x14ac:dyDescent="0.25">
      <c r="A16" s="43">
        <v>18</v>
      </c>
      <c r="B16" s="12">
        <v>980</v>
      </c>
      <c r="C16" s="12">
        <v>96376.12000000001</v>
      </c>
      <c r="D16" s="12">
        <v>980</v>
      </c>
      <c r="E16" s="12">
        <v>96376.12000000001</v>
      </c>
    </row>
    <row r="17" spans="1:5" x14ac:dyDescent="0.25">
      <c r="A17" s="43">
        <v>20</v>
      </c>
      <c r="B17" s="12">
        <v>220</v>
      </c>
      <c r="C17" s="12">
        <v>16933.8</v>
      </c>
      <c r="D17" s="12">
        <v>220</v>
      </c>
      <c r="E17" s="12">
        <v>16933.8</v>
      </c>
    </row>
    <row r="18" spans="1:5" x14ac:dyDescent="0.25">
      <c r="A18" s="43">
        <v>21</v>
      </c>
      <c r="B18" s="12">
        <v>911</v>
      </c>
      <c r="C18" s="12">
        <v>86780.66</v>
      </c>
      <c r="D18" s="12">
        <v>911</v>
      </c>
      <c r="E18" s="12">
        <v>86780.66</v>
      </c>
    </row>
    <row r="19" spans="1:5" x14ac:dyDescent="0.25">
      <c r="A19" s="43">
        <v>22</v>
      </c>
      <c r="B19" s="12">
        <v>568</v>
      </c>
      <c r="C19" s="12">
        <v>50916.1</v>
      </c>
      <c r="D19" s="12">
        <v>568</v>
      </c>
      <c r="E19" s="12">
        <v>50916.1</v>
      </c>
    </row>
    <row r="20" spans="1:5" x14ac:dyDescent="0.25">
      <c r="A20" s="43">
        <v>25</v>
      </c>
      <c r="B20" s="12">
        <v>433</v>
      </c>
      <c r="C20" s="12">
        <v>27760.000000000004</v>
      </c>
      <c r="D20" s="12">
        <v>433</v>
      </c>
      <c r="E20" s="12">
        <v>27760.000000000004</v>
      </c>
    </row>
    <row r="21" spans="1:5" x14ac:dyDescent="0.25">
      <c r="A21" s="43">
        <v>27</v>
      </c>
      <c r="B21" s="12">
        <v>820</v>
      </c>
      <c r="C21" s="12">
        <v>82338.399999999994</v>
      </c>
      <c r="D21" s="12">
        <v>820</v>
      </c>
      <c r="E21" s="12">
        <v>82338.399999999994</v>
      </c>
    </row>
    <row r="22" spans="1:5" x14ac:dyDescent="0.25">
      <c r="A22" s="43">
        <v>28</v>
      </c>
      <c r="B22" s="12">
        <v>325</v>
      </c>
      <c r="C22" s="12">
        <v>34608</v>
      </c>
      <c r="D22" s="12">
        <v>325</v>
      </c>
      <c r="E22" s="12">
        <v>34608</v>
      </c>
    </row>
    <row r="23" spans="1:5" x14ac:dyDescent="0.25">
      <c r="A23" s="43">
        <v>29</v>
      </c>
      <c r="B23" s="12">
        <v>24</v>
      </c>
      <c r="C23" s="12">
        <v>1852.8000000000002</v>
      </c>
      <c r="D23" s="12">
        <v>24</v>
      </c>
      <c r="E23" s="12">
        <v>1852.8000000000002</v>
      </c>
    </row>
    <row r="24" spans="1:5" x14ac:dyDescent="0.25">
      <c r="A24" s="43">
        <v>30</v>
      </c>
      <c r="B24" s="12">
        <v>53</v>
      </c>
      <c r="C24" s="12">
        <v>5160.6100000000006</v>
      </c>
      <c r="D24" s="12">
        <v>53</v>
      </c>
      <c r="E24" s="12">
        <v>5160.6100000000006</v>
      </c>
    </row>
    <row r="25" spans="1:5" x14ac:dyDescent="0.25">
      <c r="A25" s="43">
        <v>32</v>
      </c>
      <c r="B25" s="12">
        <v>461</v>
      </c>
      <c r="C25" s="12">
        <v>47368.7</v>
      </c>
      <c r="D25" s="12">
        <v>461</v>
      </c>
      <c r="E25" s="12">
        <v>47368.7</v>
      </c>
    </row>
    <row r="26" spans="1:5" x14ac:dyDescent="0.25">
      <c r="A26" s="43">
        <v>33</v>
      </c>
      <c r="B26" s="12">
        <v>48</v>
      </c>
      <c r="C26" s="12">
        <v>4680.4800000000005</v>
      </c>
      <c r="D26" s="12">
        <v>48</v>
      </c>
      <c r="E26" s="12">
        <v>4680.4800000000005</v>
      </c>
    </row>
    <row r="27" spans="1:5" x14ac:dyDescent="0.25">
      <c r="A27" s="43">
        <v>35</v>
      </c>
      <c r="B27" s="12">
        <v>12</v>
      </c>
      <c r="C27" s="12">
        <v>826.68000000000006</v>
      </c>
      <c r="D27" s="12">
        <v>12</v>
      </c>
      <c r="E27" s="12">
        <v>826.68000000000006</v>
      </c>
    </row>
    <row r="28" spans="1:5" x14ac:dyDescent="0.25">
      <c r="A28" s="43">
        <v>36</v>
      </c>
      <c r="B28" s="12">
        <v>200</v>
      </c>
      <c r="C28" s="12">
        <v>21431.999999999996</v>
      </c>
      <c r="D28" s="12">
        <v>200</v>
      </c>
      <c r="E28" s="12">
        <v>21431.999999999996</v>
      </c>
    </row>
    <row r="29" spans="1:5" x14ac:dyDescent="0.25">
      <c r="A29" s="43">
        <v>40</v>
      </c>
      <c r="B29" s="12">
        <v>74</v>
      </c>
      <c r="C29" s="12">
        <v>5836.9400000000005</v>
      </c>
      <c r="D29" s="12">
        <v>74</v>
      </c>
      <c r="E29" s="12">
        <v>5836.9400000000005</v>
      </c>
    </row>
    <row r="30" spans="1:5" x14ac:dyDescent="0.25">
      <c r="A30" s="43">
        <v>42</v>
      </c>
      <c r="B30" s="12">
        <v>32</v>
      </c>
      <c r="C30" s="12">
        <v>0</v>
      </c>
      <c r="D30" s="12">
        <v>32</v>
      </c>
      <c r="E30" s="12">
        <v>0</v>
      </c>
    </row>
    <row r="31" spans="1:5" x14ac:dyDescent="0.25">
      <c r="A31" s="43" t="s">
        <v>239</v>
      </c>
      <c r="B31" s="12">
        <v>13689</v>
      </c>
      <c r="C31" s="12">
        <v>1304169.3900000001</v>
      </c>
      <c r="D31" s="12">
        <v>13689</v>
      </c>
      <c r="E31" s="12">
        <v>1304169.3900000001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12C89-6822-47D3-872F-D29C45F75974}">
  <dimension ref="A1:FP902"/>
  <sheetViews>
    <sheetView workbookViewId="0">
      <pane xSplit="5" ySplit="5" topLeftCell="BX6" activePane="bottomRight" state="frozen"/>
      <selection pane="topRight" activeCell="F1" sqref="F1"/>
      <selection pane="bottomLeft" activeCell="A6" sqref="A6"/>
      <selection pane="bottomRight" activeCell="BL14" sqref="BL14"/>
    </sheetView>
  </sheetViews>
  <sheetFormatPr defaultColWidth="8.85546875" defaultRowHeight="15" x14ac:dyDescent="0.25"/>
  <cols>
    <col min="1" max="3" width="22.140625" style="24" bestFit="1" customWidth="1"/>
    <col min="4" max="4" width="8.7109375" style="24" bestFit="1" customWidth="1"/>
    <col min="5" max="5" width="17.7109375" style="24" bestFit="1" customWidth="1"/>
    <col min="6" max="149" width="20.85546875" style="24" bestFit="1" customWidth="1"/>
    <col min="150" max="150" width="18.85546875" style="24" bestFit="1" customWidth="1"/>
    <col min="151" max="151" width="26" style="24" bestFit="1" customWidth="1"/>
    <col min="152" max="152" width="21" style="24" bestFit="1" customWidth="1"/>
    <col min="153" max="153" width="18.85546875" style="24" bestFit="1" customWidth="1"/>
    <col min="154" max="154" width="26" style="24" bestFit="1" customWidth="1"/>
    <col min="155" max="156" width="21" style="24" bestFit="1" customWidth="1"/>
    <col min="157" max="157" width="24.85546875" style="24" bestFit="1" customWidth="1"/>
    <col min="158" max="158" width="20" style="24" bestFit="1" customWidth="1"/>
    <col min="159" max="159" width="18" style="24" bestFit="1" customWidth="1"/>
    <col min="160" max="160" width="24.85546875" style="24" bestFit="1" customWidth="1"/>
    <col min="161" max="161" width="20" style="24" bestFit="1" customWidth="1"/>
    <col min="162" max="162" width="18.85546875" style="24" bestFit="1" customWidth="1"/>
    <col min="163" max="163" width="26" style="24" bestFit="1" customWidth="1"/>
    <col min="164" max="164" width="21" style="24" bestFit="1" customWidth="1"/>
    <col min="165" max="165" width="18.85546875" style="24" bestFit="1" customWidth="1"/>
    <col min="166" max="166" width="26" style="24" bestFit="1" customWidth="1"/>
    <col min="167" max="167" width="21" style="24" bestFit="1" customWidth="1"/>
    <col min="168" max="168" width="18.85546875" style="24" bestFit="1" customWidth="1"/>
    <col min="169" max="169" width="26" style="24" bestFit="1" customWidth="1"/>
    <col min="170" max="170" width="21" style="24" bestFit="1" customWidth="1"/>
    <col min="171" max="171" width="26" style="24" bestFit="1" customWidth="1"/>
    <col min="172" max="172" width="21" style="24" bestFit="1" customWidth="1"/>
    <col min="173" max="16384" width="8.85546875" style="24"/>
  </cols>
  <sheetData>
    <row r="1" spans="1:172" x14ac:dyDescent="0.25">
      <c r="A1" s="13" t="s">
        <v>400</v>
      </c>
      <c r="B1" s="93" t="s">
        <v>207</v>
      </c>
    </row>
    <row r="3" spans="1:172" x14ac:dyDescent="0.25">
      <c r="A3"/>
      <c r="B3"/>
      <c r="C3"/>
      <c r="D3"/>
      <c r="E3"/>
      <c r="F3" s="13" t="s">
        <v>241</v>
      </c>
      <c r="G3" s="13" t="s">
        <v>195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</row>
    <row r="4" spans="1:172" x14ac:dyDescent="0.25">
      <c r="A4"/>
      <c r="B4"/>
      <c r="C4"/>
      <c r="D4"/>
      <c r="E4"/>
      <c r="F4" s="93" t="s">
        <v>264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93" t="s">
        <v>240</v>
      </c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 s="93" t="s">
        <v>245</v>
      </c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 s="93" t="s">
        <v>265</v>
      </c>
      <c r="EU4" s="93" t="s">
        <v>242</v>
      </c>
      <c r="EV4" s="93" t="s">
        <v>246</v>
      </c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</row>
    <row r="5" spans="1:172" x14ac:dyDescent="0.25">
      <c r="A5" s="13" t="s">
        <v>6</v>
      </c>
      <c r="B5" s="13" t="s">
        <v>2</v>
      </c>
      <c r="C5" s="13" t="s">
        <v>3</v>
      </c>
      <c r="D5" s="13" t="s">
        <v>0</v>
      </c>
      <c r="E5" s="13" t="s">
        <v>5</v>
      </c>
      <c r="F5" s="93" t="s">
        <v>198</v>
      </c>
      <c r="G5" s="11">
        <v>43352</v>
      </c>
      <c r="H5" s="11">
        <v>43359</v>
      </c>
      <c r="I5" s="11">
        <v>43366</v>
      </c>
      <c r="J5" s="11">
        <v>43373</v>
      </c>
      <c r="K5" s="11">
        <v>43380</v>
      </c>
      <c r="L5" s="11">
        <v>43387</v>
      </c>
      <c r="M5" s="11">
        <v>43394</v>
      </c>
      <c r="N5" s="11">
        <v>43401</v>
      </c>
      <c r="O5" s="11">
        <v>43408</v>
      </c>
      <c r="P5" s="11">
        <v>43415</v>
      </c>
      <c r="Q5" s="11">
        <v>43422</v>
      </c>
      <c r="R5" s="11">
        <v>43429</v>
      </c>
      <c r="S5" s="11">
        <v>43436</v>
      </c>
      <c r="T5" s="11">
        <v>43443</v>
      </c>
      <c r="U5" s="11">
        <v>43450</v>
      </c>
      <c r="V5" s="11">
        <v>43457</v>
      </c>
      <c r="W5" s="11">
        <v>43464</v>
      </c>
      <c r="X5" s="11">
        <v>43471</v>
      </c>
      <c r="Y5" s="11">
        <v>43478</v>
      </c>
      <c r="Z5" s="11">
        <v>43485</v>
      </c>
      <c r="AA5" s="11">
        <v>43492</v>
      </c>
      <c r="AB5" s="11">
        <v>43499</v>
      </c>
      <c r="AC5" s="11">
        <v>43506</v>
      </c>
      <c r="AD5" s="11">
        <v>43513</v>
      </c>
      <c r="AE5" s="11">
        <v>43520</v>
      </c>
      <c r="AF5" s="11">
        <v>43527</v>
      </c>
      <c r="AG5" s="11">
        <v>43534</v>
      </c>
      <c r="AH5" s="11">
        <v>43541</v>
      </c>
      <c r="AI5" s="11">
        <v>43555</v>
      </c>
      <c r="AJ5" s="11">
        <v>43562</v>
      </c>
      <c r="AK5" s="11">
        <v>43569</v>
      </c>
      <c r="AL5" s="11">
        <v>43576</v>
      </c>
      <c r="AM5" s="11">
        <v>43583</v>
      </c>
      <c r="AN5" s="11">
        <v>43590</v>
      </c>
      <c r="AO5" s="11">
        <v>43597</v>
      </c>
      <c r="AP5" s="11">
        <v>43604</v>
      </c>
      <c r="AQ5" s="11">
        <v>43618</v>
      </c>
      <c r="AR5" s="11">
        <v>43625</v>
      </c>
      <c r="AS5" s="11">
        <v>43632</v>
      </c>
      <c r="AT5" s="11">
        <v>43646</v>
      </c>
      <c r="AU5" s="11">
        <v>43667</v>
      </c>
      <c r="AV5" s="11">
        <v>43681</v>
      </c>
      <c r="AW5" s="11">
        <v>43695</v>
      </c>
      <c r="AX5" s="11">
        <v>43709</v>
      </c>
      <c r="AY5" s="11">
        <v>43723</v>
      </c>
      <c r="AZ5" s="11">
        <v>43737</v>
      </c>
      <c r="BA5" s="11">
        <v>43758</v>
      </c>
      <c r="BB5" s="93" t="s">
        <v>198</v>
      </c>
      <c r="BC5" s="11">
        <v>43352</v>
      </c>
      <c r="BD5" s="11">
        <v>43359</v>
      </c>
      <c r="BE5" s="11">
        <v>43366</v>
      </c>
      <c r="BF5" s="11">
        <v>43373</v>
      </c>
      <c r="BG5" s="11">
        <v>43380</v>
      </c>
      <c r="BH5" s="11">
        <v>43387</v>
      </c>
      <c r="BI5" s="11">
        <v>43394</v>
      </c>
      <c r="BJ5" s="11">
        <v>43401</v>
      </c>
      <c r="BK5" s="11">
        <v>43408</v>
      </c>
      <c r="BL5" s="11">
        <v>43415</v>
      </c>
      <c r="BM5" s="11">
        <v>43422</v>
      </c>
      <c r="BN5" s="11">
        <v>43429</v>
      </c>
      <c r="BO5" s="11">
        <v>43436</v>
      </c>
      <c r="BP5" s="11">
        <v>43443</v>
      </c>
      <c r="BQ5" s="11">
        <v>43450</v>
      </c>
      <c r="BR5" s="11">
        <v>43457</v>
      </c>
      <c r="BS5" s="11">
        <v>43464</v>
      </c>
      <c r="BT5" s="11">
        <v>43471</v>
      </c>
      <c r="BU5" s="11">
        <v>43478</v>
      </c>
      <c r="BV5" s="11">
        <v>43485</v>
      </c>
      <c r="BW5" s="11">
        <v>43492</v>
      </c>
      <c r="BX5" s="11">
        <v>43499</v>
      </c>
      <c r="BY5" s="11">
        <v>43506</v>
      </c>
      <c r="BZ5" s="11">
        <v>43513</v>
      </c>
      <c r="CA5" s="11">
        <v>43520</v>
      </c>
      <c r="CB5" s="11">
        <v>43527</v>
      </c>
      <c r="CC5" s="11">
        <v>43534</v>
      </c>
      <c r="CD5" s="11">
        <v>43541</v>
      </c>
      <c r="CE5" s="11">
        <v>43555</v>
      </c>
      <c r="CF5" s="11">
        <v>43562</v>
      </c>
      <c r="CG5" s="11">
        <v>43569</v>
      </c>
      <c r="CH5" s="11">
        <v>43576</v>
      </c>
      <c r="CI5" s="11">
        <v>43583</v>
      </c>
      <c r="CJ5" s="11">
        <v>43590</v>
      </c>
      <c r="CK5" s="11">
        <v>43597</v>
      </c>
      <c r="CL5" s="11">
        <v>43604</v>
      </c>
      <c r="CM5" s="11">
        <v>43618</v>
      </c>
      <c r="CN5" s="11">
        <v>43625</v>
      </c>
      <c r="CO5" s="11">
        <v>43632</v>
      </c>
      <c r="CP5" s="11">
        <v>43646</v>
      </c>
      <c r="CQ5" s="11">
        <v>43667</v>
      </c>
      <c r="CR5" s="11">
        <v>43681</v>
      </c>
      <c r="CS5" s="11">
        <v>43695</v>
      </c>
      <c r="CT5" s="11">
        <v>43709</v>
      </c>
      <c r="CU5" s="11">
        <v>43723</v>
      </c>
      <c r="CV5" s="11">
        <v>43737</v>
      </c>
      <c r="CW5" s="11">
        <v>43758</v>
      </c>
      <c r="CX5" s="93" t="s">
        <v>198</v>
      </c>
      <c r="CY5" s="11">
        <v>43352</v>
      </c>
      <c r="CZ5" s="11">
        <v>43359</v>
      </c>
      <c r="DA5" s="11">
        <v>43366</v>
      </c>
      <c r="DB5" s="11">
        <v>43373</v>
      </c>
      <c r="DC5" s="11">
        <v>43380</v>
      </c>
      <c r="DD5" s="11">
        <v>43387</v>
      </c>
      <c r="DE5" s="11">
        <v>43394</v>
      </c>
      <c r="DF5" s="11">
        <v>43401</v>
      </c>
      <c r="DG5" s="11">
        <v>43408</v>
      </c>
      <c r="DH5" s="11">
        <v>43415</v>
      </c>
      <c r="DI5" s="11">
        <v>43422</v>
      </c>
      <c r="DJ5" s="11">
        <v>43429</v>
      </c>
      <c r="DK5" s="11">
        <v>43436</v>
      </c>
      <c r="DL5" s="11">
        <v>43443</v>
      </c>
      <c r="DM5" s="11">
        <v>43450</v>
      </c>
      <c r="DN5" s="11">
        <v>43457</v>
      </c>
      <c r="DO5" s="11">
        <v>43464</v>
      </c>
      <c r="DP5" s="11">
        <v>43471</v>
      </c>
      <c r="DQ5" s="11">
        <v>43478</v>
      </c>
      <c r="DR5" s="11">
        <v>43485</v>
      </c>
      <c r="DS5" s="11">
        <v>43492</v>
      </c>
      <c r="DT5" s="11">
        <v>43499</v>
      </c>
      <c r="DU5" s="11">
        <v>43506</v>
      </c>
      <c r="DV5" s="11">
        <v>43513</v>
      </c>
      <c r="DW5" s="11">
        <v>43520</v>
      </c>
      <c r="DX5" s="11">
        <v>43527</v>
      </c>
      <c r="DY5" s="11">
        <v>43534</v>
      </c>
      <c r="DZ5" s="11">
        <v>43541</v>
      </c>
      <c r="EA5" s="11">
        <v>43555</v>
      </c>
      <c r="EB5" s="11">
        <v>43562</v>
      </c>
      <c r="EC5" s="11">
        <v>43569</v>
      </c>
      <c r="ED5" s="11">
        <v>43576</v>
      </c>
      <c r="EE5" s="11">
        <v>43583</v>
      </c>
      <c r="EF5" s="11">
        <v>43590</v>
      </c>
      <c r="EG5" s="11">
        <v>43597</v>
      </c>
      <c r="EH5" s="11">
        <v>43604</v>
      </c>
      <c r="EI5" s="11">
        <v>43618</v>
      </c>
      <c r="EJ5" s="11">
        <v>43625</v>
      </c>
      <c r="EK5" s="11">
        <v>43632</v>
      </c>
      <c r="EL5" s="11">
        <v>43646</v>
      </c>
      <c r="EM5" s="11">
        <v>43667</v>
      </c>
      <c r="EN5" s="11">
        <v>43681</v>
      </c>
      <c r="EO5" s="11">
        <v>43695</v>
      </c>
      <c r="EP5" s="11">
        <v>43709</v>
      </c>
      <c r="EQ5" s="11">
        <v>43723</v>
      </c>
      <c r="ER5" s="11">
        <v>43737</v>
      </c>
      <c r="ES5" s="11">
        <v>43758</v>
      </c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</row>
    <row r="6" spans="1:172" x14ac:dyDescent="0.25">
      <c r="A6" s="93" t="s">
        <v>1579</v>
      </c>
      <c r="B6" s="11">
        <v>43308</v>
      </c>
      <c r="C6" s="11">
        <v>43423</v>
      </c>
      <c r="D6" s="93" t="s">
        <v>512</v>
      </c>
      <c r="E6" s="93" t="s">
        <v>64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>
        <v>18.196331613717444</v>
      </c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>
        <v>30</v>
      </c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>
        <v>0</v>
      </c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>
        <v>18.196331613717444</v>
      </c>
      <c r="EU6" s="12">
        <v>30</v>
      </c>
      <c r="EV6" s="12">
        <v>0</v>
      </c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</row>
    <row r="7" spans="1:172" x14ac:dyDescent="0.25">
      <c r="A7" s="93" t="s">
        <v>1580</v>
      </c>
      <c r="B7" s="11">
        <v>43299</v>
      </c>
      <c r="C7" s="11">
        <v>43418</v>
      </c>
      <c r="D7" s="93" t="s">
        <v>444</v>
      </c>
      <c r="E7" s="93" t="s">
        <v>106</v>
      </c>
      <c r="F7" s="12"/>
      <c r="G7" s="12"/>
      <c r="H7" s="12"/>
      <c r="I7" s="12"/>
      <c r="J7" s="12"/>
      <c r="K7" s="12">
        <v>172.85696116217272</v>
      </c>
      <c r="L7" s="12"/>
      <c r="M7" s="12"/>
      <c r="N7" s="12"/>
      <c r="O7" s="12"/>
      <c r="P7" s="12">
        <v>172.85696116217272</v>
      </c>
      <c r="Q7" s="12"/>
      <c r="R7" s="12"/>
      <c r="S7" s="12">
        <v>134.44430312613434</v>
      </c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>
        <v>360</v>
      </c>
      <c r="BH7" s="12"/>
      <c r="BI7" s="12"/>
      <c r="BJ7" s="12"/>
      <c r="BK7" s="12"/>
      <c r="BL7" s="12">
        <v>360</v>
      </c>
      <c r="BM7" s="12"/>
      <c r="BN7" s="12"/>
      <c r="BO7" s="12">
        <v>280</v>
      </c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>
        <v>0</v>
      </c>
      <c r="DD7" s="12"/>
      <c r="DE7" s="12"/>
      <c r="DF7" s="12"/>
      <c r="DG7" s="12"/>
      <c r="DH7" s="12">
        <v>0</v>
      </c>
      <c r="DI7" s="12"/>
      <c r="DJ7" s="12"/>
      <c r="DK7" s="12">
        <v>0</v>
      </c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>
        <v>480.15822545047979</v>
      </c>
      <c r="EU7" s="12">
        <v>1000</v>
      </c>
      <c r="EV7" s="12">
        <v>0</v>
      </c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</row>
    <row r="8" spans="1:172" x14ac:dyDescent="0.25">
      <c r="A8" s="93" t="s">
        <v>1581</v>
      </c>
      <c r="B8" s="11">
        <v>43343</v>
      </c>
      <c r="C8" s="11">
        <v>43409</v>
      </c>
      <c r="D8" s="93" t="s">
        <v>1222</v>
      </c>
      <c r="E8" s="93" t="s">
        <v>436</v>
      </c>
      <c r="F8" s="12"/>
      <c r="G8" s="12"/>
      <c r="H8" s="12"/>
      <c r="I8" s="12">
        <v>16.331930999830703</v>
      </c>
      <c r="J8" s="12"/>
      <c r="K8" s="12"/>
      <c r="L8" s="12"/>
      <c r="M8" s="12">
        <v>24.497896499746052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>
        <v>30</v>
      </c>
      <c r="BF8" s="12"/>
      <c r="BG8" s="12"/>
      <c r="BH8" s="12"/>
      <c r="BI8" s="12">
        <v>45</v>
      </c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>
        <v>0</v>
      </c>
      <c r="DB8" s="12"/>
      <c r="DC8" s="12"/>
      <c r="DD8" s="12"/>
      <c r="DE8" s="12">
        <v>0</v>
      </c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>
        <v>40.829827499576751</v>
      </c>
      <c r="EU8" s="12">
        <v>75</v>
      </c>
      <c r="EV8" s="12">
        <v>0</v>
      </c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</row>
    <row r="9" spans="1:172" x14ac:dyDescent="0.25">
      <c r="A9" s="93" t="s">
        <v>1582</v>
      </c>
      <c r="B9" s="11">
        <v>43174</v>
      </c>
      <c r="C9" s="11">
        <v>43437</v>
      </c>
      <c r="D9" s="93" t="s">
        <v>164</v>
      </c>
      <c r="E9" s="93" t="s">
        <v>51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>
        <v>6.6212154158765415</v>
      </c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>
        <v>12</v>
      </c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>
        <v>0</v>
      </c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>
        <v>6.6212154158765415</v>
      </c>
      <c r="EU9" s="12">
        <v>12</v>
      </c>
      <c r="EV9" s="12">
        <v>0</v>
      </c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</row>
    <row r="10" spans="1:172" x14ac:dyDescent="0.25">
      <c r="A10" s="93" t="s">
        <v>1582</v>
      </c>
      <c r="B10" s="11">
        <v>43278</v>
      </c>
      <c r="C10" s="11">
        <v>43392</v>
      </c>
      <c r="D10" s="93" t="s">
        <v>355</v>
      </c>
      <c r="E10" s="93" t="s">
        <v>94</v>
      </c>
      <c r="F10" s="12"/>
      <c r="G10" s="12"/>
      <c r="H10" s="12"/>
      <c r="I10" s="12"/>
      <c r="J10" s="12"/>
      <c r="K10" s="12"/>
      <c r="L10" s="12">
        <v>49.872033990791728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>
        <v>100</v>
      </c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>
        <v>0</v>
      </c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>
        <v>49.872033990791728</v>
      </c>
      <c r="EU10" s="12">
        <v>100</v>
      </c>
      <c r="EV10" s="12">
        <v>0</v>
      </c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</row>
    <row r="11" spans="1:172" x14ac:dyDescent="0.25">
      <c r="A11" s="93" t="s">
        <v>1583</v>
      </c>
      <c r="B11" s="11">
        <v>43271</v>
      </c>
      <c r="C11" s="11">
        <v>43350</v>
      </c>
      <c r="D11" s="93" t="s">
        <v>322</v>
      </c>
      <c r="E11" s="93" t="s">
        <v>65</v>
      </c>
      <c r="F11" s="12">
        <v>14.246786809111885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>
        <v>22</v>
      </c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>
        <v>9</v>
      </c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>
        <v>14.246786809111885</v>
      </c>
      <c r="EU11" s="12">
        <v>22</v>
      </c>
      <c r="EV11" s="12">
        <v>9</v>
      </c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</row>
    <row r="12" spans="1:172" x14ac:dyDescent="0.25">
      <c r="A12" s="93" t="s">
        <v>1583</v>
      </c>
      <c r="B12" s="11">
        <v>43315</v>
      </c>
      <c r="C12" s="11">
        <v>43432</v>
      </c>
      <c r="D12" s="93" t="s">
        <v>574</v>
      </c>
      <c r="E12" s="93" t="s">
        <v>301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>
        <v>8.3866180859902819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>
        <v>10</v>
      </c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>
        <v>0</v>
      </c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>
        <v>8.3866180859902819</v>
      </c>
      <c r="EU12" s="12">
        <v>10</v>
      </c>
      <c r="EV12" s="12">
        <v>0</v>
      </c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</row>
    <row r="13" spans="1:172" x14ac:dyDescent="0.25">
      <c r="A13" s="93" t="s">
        <v>1583</v>
      </c>
      <c r="B13" s="11">
        <v>43335</v>
      </c>
      <c r="C13" s="11">
        <v>43368</v>
      </c>
      <c r="D13" s="93" t="s">
        <v>1102</v>
      </c>
      <c r="E13" s="93" t="s">
        <v>1118</v>
      </c>
      <c r="F13" s="12"/>
      <c r="G13" s="12"/>
      <c r="H13" s="12"/>
      <c r="I13" s="12">
        <v>1.6773236171980566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>
        <v>2</v>
      </c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>
        <v>0</v>
      </c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>
        <v>1.6773236171980566</v>
      </c>
      <c r="EU13" s="12">
        <v>2</v>
      </c>
      <c r="EV13" s="12">
        <v>0</v>
      </c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</row>
    <row r="14" spans="1:172" x14ac:dyDescent="0.25">
      <c r="A14" s="93" t="s">
        <v>1583</v>
      </c>
      <c r="B14" s="11">
        <v>43350</v>
      </c>
      <c r="C14" s="11">
        <v>43403</v>
      </c>
      <c r="D14" s="93" t="s">
        <v>1308</v>
      </c>
      <c r="E14" s="93" t="s">
        <v>26</v>
      </c>
      <c r="F14" s="12"/>
      <c r="G14" s="12"/>
      <c r="H14" s="12"/>
      <c r="I14" s="12"/>
      <c r="J14" s="12"/>
      <c r="K14" s="12"/>
      <c r="L14" s="12"/>
      <c r="M14" s="12"/>
      <c r="N14" s="12">
        <v>5.0319708515941697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>
        <v>6</v>
      </c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>
        <v>0</v>
      </c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>
        <v>5.0319708515941697</v>
      </c>
      <c r="EU14" s="12">
        <v>6</v>
      </c>
      <c r="EV14" s="12">
        <v>0</v>
      </c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</row>
    <row r="15" spans="1:172" x14ac:dyDescent="0.25">
      <c r="A15" s="93" t="s">
        <v>1583</v>
      </c>
      <c r="B15" s="11">
        <v>43353</v>
      </c>
      <c r="C15" s="11">
        <v>43472</v>
      </c>
      <c r="D15" s="93" t="s">
        <v>1341</v>
      </c>
      <c r="E15" s="93" t="s">
        <v>65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>
        <v>91.833331555457889</v>
      </c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>
        <v>180</v>
      </c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>
        <v>0</v>
      </c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>
        <v>91.833331555457889</v>
      </c>
      <c r="EU15" s="12">
        <v>180</v>
      </c>
      <c r="EV15" s="12">
        <v>0</v>
      </c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</row>
    <row r="16" spans="1:172" x14ac:dyDescent="0.25">
      <c r="A16" s="93" t="s">
        <v>1584</v>
      </c>
      <c r="B16" s="11">
        <v>43278</v>
      </c>
      <c r="C16" s="11">
        <v>43371</v>
      </c>
      <c r="D16" s="93" t="s">
        <v>362</v>
      </c>
      <c r="E16" s="93" t="s">
        <v>254</v>
      </c>
      <c r="F16" s="12"/>
      <c r="G16" s="12">
        <v>27.897766140442886</v>
      </c>
      <c r="H16" s="12"/>
      <c r="I16" s="12">
        <v>32.361408722913751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>
        <v>50</v>
      </c>
      <c r="BD16" s="12"/>
      <c r="BE16" s="12">
        <v>58</v>
      </c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>
        <v>0</v>
      </c>
      <c r="CZ16" s="12"/>
      <c r="DA16" s="12">
        <v>0</v>
      </c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>
        <v>60.259174863356634</v>
      </c>
      <c r="EU16" s="12">
        <v>108</v>
      </c>
      <c r="EV16" s="12">
        <v>0</v>
      </c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</row>
    <row r="17" spans="1:172" x14ac:dyDescent="0.25">
      <c r="A17" s="93" t="s">
        <v>1584</v>
      </c>
      <c r="B17" s="11">
        <v>43291</v>
      </c>
      <c r="C17" s="11">
        <v>43416</v>
      </c>
      <c r="D17" s="93" t="s">
        <v>410</v>
      </c>
      <c r="E17" s="93" t="s">
        <v>411</v>
      </c>
      <c r="F17" s="12"/>
      <c r="G17" s="12"/>
      <c r="H17" s="12">
        <v>25.591150446834838</v>
      </c>
      <c r="I17" s="12"/>
      <c r="J17" s="12">
        <v>25.591150446834838</v>
      </c>
      <c r="K17" s="12"/>
      <c r="L17" s="12">
        <v>25.591150446834838</v>
      </c>
      <c r="M17" s="12"/>
      <c r="N17" s="12">
        <v>25.591150446834838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>
        <v>50</v>
      </c>
      <c r="BE17" s="12"/>
      <c r="BF17" s="12">
        <v>50</v>
      </c>
      <c r="BG17" s="12"/>
      <c r="BH17" s="12">
        <v>50</v>
      </c>
      <c r="BI17" s="12"/>
      <c r="BJ17" s="12">
        <v>50</v>
      </c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>
        <v>0</v>
      </c>
      <c r="DA17" s="12"/>
      <c r="DB17" s="12">
        <v>0</v>
      </c>
      <c r="DC17" s="12"/>
      <c r="DD17" s="12">
        <v>0</v>
      </c>
      <c r="DE17" s="12"/>
      <c r="DF17" s="12">
        <v>0</v>
      </c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>
        <v>102.36460178733935</v>
      </c>
      <c r="EU17" s="12">
        <v>200</v>
      </c>
      <c r="EV17" s="12">
        <v>0</v>
      </c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</row>
    <row r="18" spans="1:172" x14ac:dyDescent="0.25">
      <c r="A18" s="93" t="s">
        <v>1584</v>
      </c>
      <c r="B18" s="11">
        <v>43320</v>
      </c>
      <c r="C18" s="11">
        <v>43432</v>
      </c>
      <c r="D18" s="93" t="s">
        <v>732</v>
      </c>
      <c r="E18" s="93" t="s">
        <v>411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25.591150446834838</v>
      </c>
      <c r="Q18" s="12"/>
      <c r="R18" s="12">
        <v>102.36460178733935</v>
      </c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>
        <v>50</v>
      </c>
      <c r="BM18" s="12"/>
      <c r="BN18" s="12">
        <v>200</v>
      </c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>
        <v>0</v>
      </c>
      <c r="DI18" s="12"/>
      <c r="DJ18" s="12">
        <v>0</v>
      </c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>
        <v>127.95575223417418</v>
      </c>
      <c r="EU18" s="12">
        <v>250</v>
      </c>
      <c r="EV18" s="12">
        <v>0</v>
      </c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</row>
    <row r="19" spans="1:172" x14ac:dyDescent="0.25">
      <c r="A19" s="93" t="s">
        <v>1584</v>
      </c>
      <c r="B19" s="11">
        <v>43325</v>
      </c>
      <c r="C19" s="11">
        <v>43404</v>
      </c>
      <c r="D19" s="93" t="s">
        <v>772</v>
      </c>
      <c r="E19" s="93" t="s">
        <v>254</v>
      </c>
      <c r="F19" s="12"/>
      <c r="G19" s="12"/>
      <c r="H19" s="12"/>
      <c r="I19" s="12"/>
      <c r="J19" s="12"/>
      <c r="K19" s="12">
        <v>32.361408722913751</v>
      </c>
      <c r="L19" s="12"/>
      <c r="M19" s="12"/>
      <c r="N19" s="12">
        <v>27.897766140442886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>
        <v>58</v>
      </c>
      <c r="BH19" s="12"/>
      <c r="BI19" s="12"/>
      <c r="BJ19" s="12">
        <v>50</v>
      </c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>
        <v>0</v>
      </c>
      <c r="DD19" s="12"/>
      <c r="DE19" s="12"/>
      <c r="DF19" s="12">
        <v>0</v>
      </c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>
        <v>60.259174863356634</v>
      </c>
      <c r="EU19" s="12">
        <v>108</v>
      </c>
      <c r="EV19" s="12">
        <v>0</v>
      </c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</row>
    <row r="20" spans="1:172" x14ac:dyDescent="0.25">
      <c r="A20" s="93" t="s">
        <v>1584</v>
      </c>
      <c r="B20" s="11">
        <v>43325</v>
      </c>
      <c r="C20" s="11">
        <v>43453</v>
      </c>
      <c r="D20" s="93" t="s">
        <v>774</v>
      </c>
      <c r="E20" s="93" t="s">
        <v>254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>
        <v>32.361408722913751</v>
      </c>
      <c r="S20" s="12"/>
      <c r="T20" s="12">
        <v>27.897766140442886</v>
      </c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>
        <v>58</v>
      </c>
      <c r="BO20" s="12"/>
      <c r="BP20" s="12">
        <v>50</v>
      </c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>
        <v>0</v>
      </c>
      <c r="DK20" s="12"/>
      <c r="DL20" s="12">
        <v>0</v>
      </c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>
        <v>60.259174863356634</v>
      </c>
      <c r="EU20" s="12">
        <v>108</v>
      </c>
      <c r="EV20" s="12">
        <v>0</v>
      </c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</row>
    <row r="21" spans="1:172" x14ac:dyDescent="0.25">
      <c r="A21" s="93" t="s">
        <v>1584</v>
      </c>
      <c r="B21" s="11">
        <v>43329</v>
      </c>
      <c r="C21" s="11">
        <v>43453</v>
      </c>
      <c r="D21" s="93" t="s">
        <v>805</v>
      </c>
      <c r="E21" s="93" t="s">
        <v>411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>
        <v>127.95575223417418</v>
      </c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>
        <v>250</v>
      </c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>
        <v>0</v>
      </c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>
        <v>127.95575223417418</v>
      </c>
      <c r="EU21" s="12">
        <v>250</v>
      </c>
      <c r="EV21" s="12">
        <v>0</v>
      </c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</row>
    <row r="22" spans="1:172" x14ac:dyDescent="0.25">
      <c r="A22" s="93" t="s">
        <v>1584</v>
      </c>
      <c r="B22" s="11">
        <v>43335</v>
      </c>
      <c r="C22" s="11">
        <v>43490</v>
      </c>
      <c r="D22" s="93" t="s">
        <v>1113</v>
      </c>
      <c r="E22" s="93" t="s">
        <v>411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>
        <v>127.95575223417418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>
        <v>250</v>
      </c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>
        <v>0</v>
      </c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>
        <v>127.95575223417418</v>
      </c>
      <c r="EU22" s="12">
        <v>250</v>
      </c>
      <c r="EV22" s="12">
        <v>0</v>
      </c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</row>
    <row r="23" spans="1:172" x14ac:dyDescent="0.25">
      <c r="A23" s="93" t="s">
        <v>1584</v>
      </c>
      <c r="B23" s="11">
        <v>43340</v>
      </c>
      <c r="C23" s="11">
        <v>43542</v>
      </c>
      <c r="D23" s="93" t="s">
        <v>1212</v>
      </c>
      <c r="E23" s="93" t="s">
        <v>254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>
        <v>29.68573451832841</v>
      </c>
      <c r="W23" s="12"/>
      <c r="X23" s="12">
        <v>25.591150446834838</v>
      </c>
      <c r="Y23" s="12"/>
      <c r="Z23" s="12">
        <v>29.68573451832841</v>
      </c>
      <c r="AA23" s="12">
        <v>25.591150446834838</v>
      </c>
      <c r="AB23" s="12"/>
      <c r="AC23" s="12">
        <v>29.68573451832841</v>
      </c>
      <c r="AD23" s="12"/>
      <c r="AE23" s="12"/>
      <c r="AF23" s="12">
        <v>25.591150446834838</v>
      </c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>
        <v>58</v>
      </c>
      <c r="BS23" s="12"/>
      <c r="BT23" s="12">
        <v>50</v>
      </c>
      <c r="BU23" s="12"/>
      <c r="BV23" s="12">
        <v>58</v>
      </c>
      <c r="BW23" s="12">
        <v>50</v>
      </c>
      <c r="BX23" s="12"/>
      <c r="BY23" s="12">
        <v>58</v>
      </c>
      <c r="BZ23" s="12"/>
      <c r="CA23" s="12"/>
      <c r="CB23" s="12">
        <v>50</v>
      </c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>
        <v>0</v>
      </c>
      <c r="DO23" s="12"/>
      <c r="DP23" s="12">
        <v>0</v>
      </c>
      <c r="DQ23" s="12"/>
      <c r="DR23" s="12">
        <v>0</v>
      </c>
      <c r="DS23" s="12">
        <v>0</v>
      </c>
      <c r="DT23" s="12"/>
      <c r="DU23" s="12">
        <v>0</v>
      </c>
      <c r="DV23" s="12"/>
      <c r="DW23" s="12"/>
      <c r="DX23" s="12">
        <v>0</v>
      </c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>
        <v>165.83065489548974</v>
      </c>
      <c r="EU23" s="12">
        <v>324</v>
      </c>
      <c r="EV23" s="12">
        <v>0</v>
      </c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</row>
    <row r="24" spans="1:172" x14ac:dyDescent="0.25">
      <c r="A24" s="93" t="s">
        <v>1585</v>
      </c>
      <c r="B24" s="11">
        <v>43298</v>
      </c>
      <c r="C24" s="11">
        <v>43312</v>
      </c>
      <c r="D24" s="93" t="s">
        <v>431</v>
      </c>
      <c r="E24" s="93" t="s">
        <v>42</v>
      </c>
      <c r="F24" s="12">
        <v>0</v>
      </c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>
        <v>8</v>
      </c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>
        <v>45</v>
      </c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>
        <v>0</v>
      </c>
      <c r="EU24" s="12">
        <v>8</v>
      </c>
      <c r="EV24" s="12">
        <v>45</v>
      </c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</row>
    <row r="25" spans="1:172" x14ac:dyDescent="0.25">
      <c r="A25" s="93" t="s">
        <v>1586</v>
      </c>
      <c r="B25" s="11">
        <v>43328</v>
      </c>
      <c r="C25" s="11">
        <v>43395</v>
      </c>
      <c r="D25" s="93" t="s">
        <v>789</v>
      </c>
      <c r="E25" s="93" t="s">
        <v>790</v>
      </c>
      <c r="F25" s="12"/>
      <c r="G25" s="12"/>
      <c r="H25" s="12"/>
      <c r="I25" s="12"/>
      <c r="J25" s="12"/>
      <c r="K25" s="12"/>
      <c r="L25" s="12"/>
      <c r="M25" s="12">
        <v>124.20238350197174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>
        <v>250</v>
      </c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>
        <v>0</v>
      </c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>
        <v>124.20238350197174</v>
      </c>
      <c r="EU25" s="12">
        <v>250</v>
      </c>
      <c r="EV25" s="12">
        <v>0</v>
      </c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</row>
    <row r="26" spans="1:172" x14ac:dyDescent="0.25">
      <c r="A26" s="93" t="s">
        <v>1586</v>
      </c>
      <c r="B26" s="11">
        <v>43336</v>
      </c>
      <c r="C26" s="11">
        <v>43448</v>
      </c>
      <c r="D26" s="93" t="s">
        <v>1123</v>
      </c>
      <c r="E26" s="93" t="s">
        <v>790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>
        <v>124.20238350197174</v>
      </c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>
        <v>250</v>
      </c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>
        <v>0</v>
      </c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>
        <v>124.20238350197174</v>
      </c>
      <c r="EU26" s="12">
        <v>250</v>
      </c>
      <c r="EV26" s="12">
        <v>0</v>
      </c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</row>
    <row r="27" spans="1:172" x14ac:dyDescent="0.25">
      <c r="A27" s="93" t="s">
        <v>1587</v>
      </c>
      <c r="B27" s="11">
        <v>43313</v>
      </c>
      <c r="C27" s="11">
        <v>43431</v>
      </c>
      <c r="D27" s="93" t="s">
        <v>549</v>
      </c>
      <c r="E27" s="93" t="s">
        <v>63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>
        <v>44.234610641159378</v>
      </c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>
        <v>72</v>
      </c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>
        <v>0</v>
      </c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>
        <v>44.234610641159378</v>
      </c>
      <c r="EU27" s="12">
        <v>72</v>
      </c>
      <c r="EV27" s="12">
        <v>0</v>
      </c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</row>
    <row r="28" spans="1:172" x14ac:dyDescent="0.25">
      <c r="A28" s="93" t="s">
        <v>1587</v>
      </c>
      <c r="B28" s="11">
        <v>43327</v>
      </c>
      <c r="C28" s="11">
        <v>43469</v>
      </c>
      <c r="D28" s="93" t="s">
        <v>778</v>
      </c>
      <c r="E28" s="93" t="s">
        <v>63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>
        <v>44.234610641159378</v>
      </c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>
        <v>72</v>
      </c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>
        <v>0</v>
      </c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>
        <v>44.234610641159378</v>
      </c>
      <c r="EU28" s="12">
        <v>72</v>
      </c>
      <c r="EV28" s="12">
        <v>0</v>
      </c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</row>
    <row r="29" spans="1:172" x14ac:dyDescent="0.25">
      <c r="A29" s="93" t="s">
        <v>1588</v>
      </c>
      <c r="B29" s="11">
        <v>43308</v>
      </c>
      <c r="C29" s="11">
        <v>43424</v>
      </c>
      <c r="D29" s="93" t="s">
        <v>511</v>
      </c>
      <c r="E29" s="93" t="s">
        <v>30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>
        <v>64.348663452450111</v>
      </c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>
        <v>100</v>
      </c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>
        <v>0</v>
      </c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>
        <v>64.348663452450111</v>
      </c>
      <c r="EU29" s="12">
        <v>100</v>
      </c>
      <c r="EV29" s="12">
        <v>0</v>
      </c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</row>
    <row r="30" spans="1:172" x14ac:dyDescent="0.25">
      <c r="A30" s="93" t="s">
        <v>1589</v>
      </c>
      <c r="B30" s="11">
        <v>43216</v>
      </c>
      <c r="C30" s="11">
        <v>43360</v>
      </c>
      <c r="D30" s="93" t="s">
        <v>122</v>
      </c>
      <c r="E30" s="93" t="s">
        <v>30</v>
      </c>
      <c r="F30" s="12">
        <v>92.851518127902622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>
        <v>150</v>
      </c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>
        <v>11</v>
      </c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>
        <v>92.851518127902622</v>
      </c>
      <c r="EU30" s="12">
        <v>150</v>
      </c>
      <c r="EV30" s="12">
        <v>11</v>
      </c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</row>
    <row r="31" spans="1:172" x14ac:dyDescent="0.25">
      <c r="A31" s="93" t="s">
        <v>1589</v>
      </c>
      <c r="B31" s="11">
        <v>43348</v>
      </c>
      <c r="C31" s="11">
        <v>43472</v>
      </c>
      <c r="D31" s="93" t="s">
        <v>1251</v>
      </c>
      <c r="E31" s="93" t="s">
        <v>30</v>
      </c>
      <c r="F31" s="12"/>
      <c r="G31" s="12"/>
      <c r="H31" s="12"/>
      <c r="I31" s="12"/>
      <c r="J31" s="12"/>
      <c r="K31" s="12"/>
      <c r="L31" s="12"/>
      <c r="M31" s="12"/>
      <c r="N31" s="12">
        <v>77.376265106585521</v>
      </c>
      <c r="O31" s="12"/>
      <c r="P31" s="12"/>
      <c r="Q31" s="12"/>
      <c r="R31" s="12"/>
      <c r="S31" s="12"/>
      <c r="T31" s="12"/>
      <c r="U31" s="12">
        <v>77.376265106585521</v>
      </c>
      <c r="V31" s="12"/>
      <c r="W31" s="12">
        <v>77.376265106585521</v>
      </c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>
        <v>125</v>
      </c>
      <c r="BK31" s="12"/>
      <c r="BL31" s="12"/>
      <c r="BM31" s="12"/>
      <c r="BN31" s="12"/>
      <c r="BO31" s="12"/>
      <c r="BP31" s="12"/>
      <c r="BQ31" s="12">
        <v>125</v>
      </c>
      <c r="BR31" s="12"/>
      <c r="BS31" s="12">
        <v>125</v>
      </c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>
        <v>0</v>
      </c>
      <c r="DG31" s="12"/>
      <c r="DH31" s="12"/>
      <c r="DI31" s="12"/>
      <c r="DJ31" s="12"/>
      <c r="DK31" s="12"/>
      <c r="DL31" s="12"/>
      <c r="DM31" s="12">
        <v>0</v>
      </c>
      <c r="DN31" s="12"/>
      <c r="DO31" s="12">
        <v>0</v>
      </c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>
        <v>232.12879531975656</v>
      </c>
      <c r="EU31" s="12">
        <v>375</v>
      </c>
      <c r="EV31" s="12">
        <v>0</v>
      </c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</row>
    <row r="32" spans="1:172" x14ac:dyDescent="0.25">
      <c r="A32" s="93" t="s">
        <v>1590</v>
      </c>
      <c r="B32" s="11">
        <v>43313</v>
      </c>
      <c r="C32" s="11">
        <v>43588</v>
      </c>
      <c r="D32" s="93" t="s">
        <v>554</v>
      </c>
      <c r="E32" s="93" t="s">
        <v>77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v>12.850169677704001</v>
      </c>
      <c r="S32" s="12"/>
      <c r="T32" s="12"/>
      <c r="U32" s="12"/>
      <c r="V32" s="12"/>
      <c r="W32" s="12"/>
      <c r="X32" s="12">
        <v>12.850169677704001</v>
      </c>
      <c r="Y32" s="12"/>
      <c r="Z32" s="12"/>
      <c r="AA32" s="12"/>
      <c r="AB32" s="12"/>
      <c r="AC32" s="12"/>
      <c r="AD32" s="12"/>
      <c r="AE32" s="12"/>
      <c r="AF32" s="12">
        <v>12.850169677704001</v>
      </c>
      <c r="AG32" s="12"/>
      <c r="AH32" s="12"/>
      <c r="AI32" s="12"/>
      <c r="AJ32" s="12"/>
      <c r="AK32" s="12"/>
      <c r="AL32" s="12"/>
      <c r="AM32" s="12">
        <v>12.850169677704001</v>
      </c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>
        <v>25</v>
      </c>
      <c r="BO32" s="12"/>
      <c r="BP32" s="12"/>
      <c r="BQ32" s="12"/>
      <c r="BR32" s="12"/>
      <c r="BS32" s="12"/>
      <c r="BT32" s="12">
        <v>25</v>
      </c>
      <c r="BU32" s="12"/>
      <c r="BV32" s="12"/>
      <c r="BW32" s="12"/>
      <c r="BX32" s="12"/>
      <c r="BY32" s="12"/>
      <c r="BZ32" s="12"/>
      <c r="CA32" s="12"/>
      <c r="CB32" s="12">
        <v>25</v>
      </c>
      <c r="CC32" s="12"/>
      <c r="CD32" s="12"/>
      <c r="CE32" s="12"/>
      <c r="CF32" s="12"/>
      <c r="CG32" s="12"/>
      <c r="CH32" s="12"/>
      <c r="CI32" s="12">
        <v>25</v>
      </c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>
        <v>0</v>
      </c>
      <c r="DK32" s="12"/>
      <c r="DL32" s="12"/>
      <c r="DM32" s="12"/>
      <c r="DN32" s="12"/>
      <c r="DO32" s="12"/>
      <c r="DP32" s="12">
        <v>0</v>
      </c>
      <c r="DQ32" s="12"/>
      <c r="DR32" s="12"/>
      <c r="DS32" s="12"/>
      <c r="DT32" s="12"/>
      <c r="DU32" s="12"/>
      <c r="DV32" s="12"/>
      <c r="DW32" s="12"/>
      <c r="DX32" s="12">
        <v>0</v>
      </c>
      <c r="DY32" s="12"/>
      <c r="DZ32" s="12"/>
      <c r="EA32" s="12"/>
      <c r="EB32" s="12"/>
      <c r="EC32" s="12"/>
      <c r="ED32" s="12"/>
      <c r="EE32" s="12">
        <v>0</v>
      </c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>
        <v>51.400678710816003</v>
      </c>
      <c r="EU32" s="12">
        <v>100</v>
      </c>
      <c r="EV32" s="12">
        <v>0</v>
      </c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</row>
    <row r="33" spans="1:172" x14ac:dyDescent="0.25">
      <c r="A33" s="93" t="s">
        <v>1590</v>
      </c>
      <c r="B33" s="11">
        <v>43327</v>
      </c>
      <c r="C33" s="11">
        <v>43409</v>
      </c>
      <c r="D33" s="93" t="s">
        <v>784</v>
      </c>
      <c r="E33" s="93" t="s">
        <v>785</v>
      </c>
      <c r="F33" s="12"/>
      <c r="G33" s="12"/>
      <c r="H33" s="12"/>
      <c r="I33" s="12"/>
      <c r="J33" s="12"/>
      <c r="K33" s="12"/>
      <c r="L33" s="12"/>
      <c r="M33" s="12"/>
      <c r="N33" s="12"/>
      <c r="O33" s="12">
        <v>8.0608711754136824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>
        <v>10</v>
      </c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>
        <v>0</v>
      </c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>
        <v>8.0608711754136824</v>
      </c>
      <c r="EU33" s="12">
        <v>10</v>
      </c>
      <c r="EV33" s="12">
        <v>0</v>
      </c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</row>
    <row r="34" spans="1:172" x14ac:dyDescent="0.25">
      <c r="A34" s="93" t="s">
        <v>1591</v>
      </c>
      <c r="B34" s="11">
        <v>43276</v>
      </c>
      <c r="C34" s="11">
        <v>43398</v>
      </c>
      <c r="D34" s="93" t="s">
        <v>349</v>
      </c>
      <c r="E34" s="93" t="s">
        <v>350</v>
      </c>
      <c r="F34" s="12"/>
      <c r="G34" s="12"/>
      <c r="H34" s="12"/>
      <c r="I34" s="12"/>
      <c r="J34" s="12"/>
      <c r="K34" s="12"/>
      <c r="L34" s="12"/>
      <c r="M34" s="12">
        <v>14.771075551777351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>
        <v>24</v>
      </c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>
        <v>0</v>
      </c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>
        <v>14.771075551777351</v>
      </c>
      <c r="EU34" s="12">
        <v>24</v>
      </c>
      <c r="EV34" s="12">
        <v>0</v>
      </c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</row>
    <row r="35" spans="1:172" x14ac:dyDescent="0.25">
      <c r="A35" s="93" t="s">
        <v>1592</v>
      </c>
      <c r="B35" s="11">
        <v>43203</v>
      </c>
      <c r="C35" s="11">
        <v>43368</v>
      </c>
      <c r="D35" s="93" t="s">
        <v>123</v>
      </c>
      <c r="E35" s="93" t="s">
        <v>124</v>
      </c>
      <c r="F35" s="12"/>
      <c r="G35" s="12"/>
      <c r="H35" s="12">
        <v>238.16830682520956</v>
      </c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>
        <v>500</v>
      </c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>
        <v>0</v>
      </c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>
        <v>238.16830682520956</v>
      </c>
      <c r="EU35" s="12">
        <v>500</v>
      </c>
      <c r="EV35" s="12">
        <v>0</v>
      </c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</row>
    <row r="36" spans="1:172" x14ac:dyDescent="0.25">
      <c r="A36" s="93" t="s">
        <v>1593</v>
      </c>
      <c r="B36" s="11">
        <v>43313</v>
      </c>
      <c r="C36" s="11">
        <v>43431</v>
      </c>
      <c r="D36" s="93" t="s">
        <v>544</v>
      </c>
      <c r="E36" s="93" t="s">
        <v>545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>
        <v>4.5404387815006517</v>
      </c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>
        <v>5</v>
      </c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>
        <v>0</v>
      </c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>
        <v>4.5404387815006517</v>
      </c>
      <c r="EU36" s="12">
        <v>5</v>
      </c>
      <c r="EV36" s="12">
        <v>0</v>
      </c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</row>
    <row r="37" spans="1:172" x14ac:dyDescent="0.25">
      <c r="A37" s="93" t="s">
        <v>1593</v>
      </c>
      <c r="B37" s="11">
        <v>43325</v>
      </c>
      <c r="C37" s="11">
        <v>43378</v>
      </c>
      <c r="D37" s="93" t="s">
        <v>765</v>
      </c>
      <c r="E37" s="93" t="s">
        <v>766</v>
      </c>
      <c r="F37" s="12"/>
      <c r="G37" s="12"/>
      <c r="H37" s="12"/>
      <c r="I37" s="12"/>
      <c r="J37" s="12">
        <v>8.6040859955651641</v>
      </c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>
        <v>12</v>
      </c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>
        <v>0</v>
      </c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>
        <v>8.6040859955651641</v>
      </c>
      <c r="EU37" s="12">
        <v>12</v>
      </c>
      <c r="EV37" s="12">
        <v>0</v>
      </c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</row>
    <row r="38" spans="1:172" x14ac:dyDescent="0.25">
      <c r="A38" s="93" t="s">
        <v>1594</v>
      </c>
      <c r="B38" s="11">
        <v>43186</v>
      </c>
      <c r="C38" s="11">
        <v>43368</v>
      </c>
      <c r="D38" s="93" t="s">
        <v>128</v>
      </c>
      <c r="E38" s="93" t="s">
        <v>83</v>
      </c>
      <c r="F38" s="12">
        <v>21.371909038053573</v>
      </c>
      <c r="G38" s="12"/>
      <c r="H38" s="12">
        <v>21.371909038053573</v>
      </c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>
        <v>40</v>
      </c>
      <c r="BC38" s="12"/>
      <c r="BD38" s="12">
        <v>40</v>
      </c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>
        <v>24</v>
      </c>
      <c r="CY38" s="12"/>
      <c r="CZ38" s="12">
        <v>0</v>
      </c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>
        <v>42.743818076107146</v>
      </c>
      <c r="EU38" s="12">
        <v>80</v>
      </c>
      <c r="EV38" s="12">
        <v>24</v>
      </c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</row>
    <row r="39" spans="1:172" x14ac:dyDescent="0.25">
      <c r="A39" s="93" t="s">
        <v>1594</v>
      </c>
      <c r="B39" s="11">
        <v>43255</v>
      </c>
      <c r="C39" s="11">
        <v>43335</v>
      </c>
      <c r="D39" s="93" t="s">
        <v>269</v>
      </c>
      <c r="E39" s="93" t="s">
        <v>26</v>
      </c>
      <c r="F39" s="12">
        <v>43.470834225690112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>
        <v>75</v>
      </c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>
        <v>24</v>
      </c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>
        <v>43.470834225690112</v>
      </c>
      <c r="EU39" s="12">
        <v>75</v>
      </c>
      <c r="EV39" s="12">
        <v>24</v>
      </c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</row>
    <row r="40" spans="1:172" x14ac:dyDescent="0.25">
      <c r="A40" s="93" t="s">
        <v>1594</v>
      </c>
      <c r="B40" s="11">
        <v>43305</v>
      </c>
      <c r="C40" s="11">
        <v>43417</v>
      </c>
      <c r="D40" s="93" t="s">
        <v>468</v>
      </c>
      <c r="E40" s="93" t="s">
        <v>56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>
        <v>7.5919048130919515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>
        <v>12</v>
      </c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>
        <v>0</v>
      </c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>
        <v>7.5919048130919515</v>
      </c>
      <c r="EU40" s="12">
        <v>12</v>
      </c>
      <c r="EV40" s="12">
        <v>0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</row>
    <row r="41" spans="1:172" x14ac:dyDescent="0.25">
      <c r="A41" s="93" t="s">
        <v>1594</v>
      </c>
      <c r="B41" s="11">
        <v>43308</v>
      </c>
      <c r="C41" s="11">
        <v>43368</v>
      </c>
      <c r="D41" s="93" t="s">
        <v>494</v>
      </c>
      <c r="E41" s="93" t="s">
        <v>495</v>
      </c>
      <c r="F41" s="12"/>
      <c r="G41" s="12"/>
      <c r="H41" s="12"/>
      <c r="I41" s="12">
        <v>0.90808775630013039</v>
      </c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>
        <v>1</v>
      </c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>
        <v>0</v>
      </c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>
        <v>0.90808775630013039</v>
      </c>
      <c r="EU41" s="12">
        <v>1</v>
      </c>
      <c r="EV41" s="12">
        <v>0</v>
      </c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</row>
    <row r="42" spans="1:172" x14ac:dyDescent="0.25">
      <c r="A42" s="93" t="s">
        <v>1594</v>
      </c>
      <c r="B42" s="11">
        <v>43314</v>
      </c>
      <c r="C42" s="11">
        <v>43432</v>
      </c>
      <c r="D42" s="93" t="s">
        <v>572</v>
      </c>
      <c r="E42" s="93" t="s">
        <v>573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>
        <v>12.906128993347744</v>
      </c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>
        <v>18</v>
      </c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>
        <v>0</v>
      </c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>
        <v>12.906128993347744</v>
      </c>
      <c r="EU42" s="12">
        <v>18</v>
      </c>
      <c r="EV42" s="12">
        <v>0</v>
      </c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</row>
    <row r="43" spans="1:172" x14ac:dyDescent="0.25">
      <c r="A43" s="93" t="s">
        <v>1594</v>
      </c>
      <c r="B43" s="11">
        <v>43319</v>
      </c>
      <c r="C43" s="11">
        <v>43397</v>
      </c>
      <c r="D43" s="93" t="s">
        <v>723</v>
      </c>
      <c r="E43" s="93" t="s">
        <v>724</v>
      </c>
      <c r="F43" s="12"/>
      <c r="G43" s="12"/>
      <c r="H43" s="12"/>
      <c r="I43" s="12"/>
      <c r="J43" s="12"/>
      <c r="K43" s="12"/>
      <c r="L43" s="12"/>
      <c r="M43" s="12">
        <v>1.8161755126002608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>
        <v>2</v>
      </c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>
        <v>0</v>
      </c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>
        <v>1.8161755126002608</v>
      </c>
      <c r="EU43" s="12">
        <v>2</v>
      </c>
      <c r="EV43" s="12">
        <v>0</v>
      </c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</row>
    <row r="44" spans="1:172" x14ac:dyDescent="0.25">
      <c r="A44" s="93" t="s">
        <v>1594</v>
      </c>
      <c r="B44" s="11">
        <v>43328</v>
      </c>
      <c r="C44" s="11">
        <v>43444</v>
      </c>
      <c r="D44" s="93" t="s">
        <v>793</v>
      </c>
      <c r="E44" s="93" t="s">
        <v>256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>
        <v>15.183809626183903</v>
      </c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>
        <v>24</v>
      </c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>
        <v>0</v>
      </c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>
        <v>15.183809626183903</v>
      </c>
      <c r="EU44" s="12">
        <v>24</v>
      </c>
      <c r="EV44" s="12">
        <v>0</v>
      </c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</row>
    <row r="45" spans="1:172" x14ac:dyDescent="0.25">
      <c r="A45" s="93" t="s">
        <v>1594</v>
      </c>
      <c r="B45" s="11">
        <v>43348</v>
      </c>
      <c r="C45" s="11">
        <v>43371</v>
      </c>
      <c r="D45" s="93" t="s">
        <v>1232</v>
      </c>
      <c r="E45" s="93" t="s">
        <v>1233</v>
      </c>
      <c r="F45" s="12"/>
      <c r="G45" s="12"/>
      <c r="H45" s="12"/>
      <c r="I45" s="12">
        <v>1.8161755126002608</v>
      </c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>
        <v>2</v>
      </c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>
        <v>0</v>
      </c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>
        <v>1.8161755126002608</v>
      </c>
      <c r="EU45" s="12">
        <v>2</v>
      </c>
      <c r="EV45" s="12">
        <v>0</v>
      </c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</row>
    <row r="46" spans="1:172" x14ac:dyDescent="0.25">
      <c r="A46" s="93" t="s">
        <v>1594</v>
      </c>
      <c r="B46" s="11">
        <v>43349</v>
      </c>
      <c r="C46" s="11">
        <v>43452</v>
      </c>
      <c r="D46" s="93" t="s">
        <v>1273</v>
      </c>
      <c r="E46" s="93" t="s">
        <v>1274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>
        <v>5.4485265378007828</v>
      </c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>
        <v>6</v>
      </c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>
        <v>0</v>
      </c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>
        <v>5.4485265378007828</v>
      </c>
      <c r="EU46" s="12">
        <v>6</v>
      </c>
      <c r="EV46" s="12">
        <v>0</v>
      </c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</row>
    <row r="47" spans="1:172" x14ac:dyDescent="0.25">
      <c r="A47" s="93" t="s">
        <v>1595</v>
      </c>
      <c r="B47" s="11">
        <v>43185</v>
      </c>
      <c r="C47" s="11">
        <v>43447</v>
      </c>
      <c r="D47" s="93" t="s">
        <v>168</v>
      </c>
      <c r="E47" s="93" t="s">
        <v>169</v>
      </c>
      <c r="F47" s="12"/>
      <c r="G47" s="12"/>
      <c r="H47" s="12"/>
      <c r="I47" s="12"/>
      <c r="J47" s="12"/>
      <c r="K47" s="12">
        <v>155.51412285046882</v>
      </c>
      <c r="L47" s="12"/>
      <c r="M47" s="12"/>
      <c r="N47" s="12"/>
      <c r="O47" s="12"/>
      <c r="P47" s="12"/>
      <c r="Q47" s="12"/>
      <c r="R47" s="12"/>
      <c r="S47" s="12"/>
      <c r="T47" s="12">
        <v>86.643582730975481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>
        <v>280</v>
      </c>
      <c r="BH47" s="12"/>
      <c r="BI47" s="12"/>
      <c r="BJ47" s="12"/>
      <c r="BK47" s="12"/>
      <c r="BL47" s="12"/>
      <c r="BM47" s="12"/>
      <c r="BN47" s="12"/>
      <c r="BO47" s="12"/>
      <c r="BP47" s="12">
        <v>156</v>
      </c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>
        <v>0</v>
      </c>
      <c r="DD47" s="12"/>
      <c r="DE47" s="12"/>
      <c r="DF47" s="12"/>
      <c r="DG47" s="12"/>
      <c r="DH47" s="12"/>
      <c r="DI47" s="12"/>
      <c r="DJ47" s="12"/>
      <c r="DK47" s="12"/>
      <c r="DL47" s="12">
        <v>0</v>
      </c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>
        <v>242.1577055814443</v>
      </c>
      <c r="EU47" s="12">
        <v>436</v>
      </c>
      <c r="EV47" s="12">
        <v>0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</row>
    <row r="48" spans="1:172" x14ac:dyDescent="0.25">
      <c r="A48" s="93" t="s">
        <v>1596</v>
      </c>
      <c r="B48" s="11">
        <v>43284</v>
      </c>
      <c r="C48" s="11">
        <v>43480</v>
      </c>
      <c r="D48" s="93" t="s">
        <v>387</v>
      </c>
      <c r="E48" s="93" t="s">
        <v>80</v>
      </c>
      <c r="F48" s="12"/>
      <c r="G48" s="12"/>
      <c r="H48" s="12"/>
      <c r="I48" s="12"/>
      <c r="J48" s="12"/>
      <c r="K48" s="12"/>
      <c r="L48" s="12">
        <v>134.78278874271112</v>
      </c>
      <c r="M48" s="12"/>
      <c r="N48" s="12"/>
      <c r="O48" s="12">
        <v>134.78278874271112</v>
      </c>
      <c r="P48" s="12"/>
      <c r="Q48" s="12"/>
      <c r="R48" s="12">
        <v>134.78278874271112</v>
      </c>
      <c r="S48" s="12"/>
      <c r="T48" s="12">
        <v>134.78278874271112</v>
      </c>
      <c r="U48" s="12"/>
      <c r="V48" s="12"/>
      <c r="W48" s="12">
        <v>134.78278874271112</v>
      </c>
      <c r="X48" s="12"/>
      <c r="Y48" s="12">
        <v>134.78278874271112</v>
      </c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>
        <v>240</v>
      </c>
      <c r="BI48" s="12"/>
      <c r="BJ48" s="12"/>
      <c r="BK48" s="12">
        <v>240</v>
      </c>
      <c r="BL48" s="12"/>
      <c r="BM48" s="12"/>
      <c r="BN48" s="12">
        <v>240</v>
      </c>
      <c r="BO48" s="12"/>
      <c r="BP48" s="12">
        <v>240</v>
      </c>
      <c r="BQ48" s="12"/>
      <c r="BR48" s="12"/>
      <c r="BS48" s="12">
        <v>240</v>
      </c>
      <c r="BT48" s="12"/>
      <c r="BU48" s="12">
        <v>240</v>
      </c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>
        <v>0</v>
      </c>
      <c r="DE48" s="12"/>
      <c r="DF48" s="12"/>
      <c r="DG48" s="12">
        <v>0</v>
      </c>
      <c r="DH48" s="12"/>
      <c r="DI48" s="12"/>
      <c r="DJ48" s="12">
        <v>0</v>
      </c>
      <c r="DK48" s="12"/>
      <c r="DL48" s="12">
        <v>0</v>
      </c>
      <c r="DM48" s="12"/>
      <c r="DN48" s="12"/>
      <c r="DO48" s="12">
        <v>0</v>
      </c>
      <c r="DP48" s="12"/>
      <c r="DQ48" s="12">
        <v>0</v>
      </c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>
        <v>808.69673245626666</v>
      </c>
      <c r="EU48" s="12">
        <v>1440</v>
      </c>
      <c r="EV48" s="12">
        <v>0</v>
      </c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</row>
    <row r="49" spans="1:172" x14ac:dyDescent="0.25">
      <c r="A49" s="93" t="s">
        <v>1596</v>
      </c>
      <c r="B49" s="11">
        <v>43308</v>
      </c>
      <c r="C49" s="11">
        <v>43476</v>
      </c>
      <c r="D49" s="93" t="s">
        <v>515</v>
      </c>
      <c r="E49" s="93" t="s">
        <v>32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>
        <v>47.722832307043326</v>
      </c>
      <c r="R49" s="12">
        <v>23.861416153521663</v>
      </c>
      <c r="S49" s="12"/>
      <c r="T49" s="12">
        <v>23.861416153521663</v>
      </c>
      <c r="U49" s="12">
        <v>23.861416153521663</v>
      </c>
      <c r="V49" s="12"/>
      <c r="W49" s="12"/>
      <c r="X49" s="12">
        <v>23.861416153521663</v>
      </c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>
        <v>80</v>
      </c>
      <c r="BN49" s="12">
        <v>40</v>
      </c>
      <c r="BO49" s="12"/>
      <c r="BP49" s="12">
        <v>40</v>
      </c>
      <c r="BQ49" s="12">
        <v>40</v>
      </c>
      <c r="BR49" s="12"/>
      <c r="BS49" s="12"/>
      <c r="BT49" s="12">
        <v>40</v>
      </c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>
        <v>0</v>
      </c>
      <c r="DJ49" s="12">
        <v>0</v>
      </c>
      <c r="DK49" s="12"/>
      <c r="DL49" s="12">
        <v>0</v>
      </c>
      <c r="DM49" s="12">
        <v>0</v>
      </c>
      <c r="DN49" s="12"/>
      <c r="DO49" s="12"/>
      <c r="DP49" s="12">
        <v>0</v>
      </c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>
        <v>143.16849692112999</v>
      </c>
      <c r="EU49" s="12">
        <v>240</v>
      </c>
      <c r="EV49" s="12">
        <v>0</v>
      </c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</row>
    <row r="50" spans="1:172" x14ac:dyDescent="0.25">
      <c r="A50" s="93" t="s">
        <v>1597</v>
      </c>
      <c r="B50" s="11">
        <v>43262</v>
      </c>
      <c r="C50" s="11">
        <v>43369</v>
      </c>
      <c r="D50" s="93" t="s">
        <v>280</v>
      </c>
      <c r="E50" s="93" t="s">
        <v>35</v>
      </c>
      <c r="F50" s="12"/>
      <c r="G50" s="12">
        <v>245.3256397821803</v>
      </c>
      <c r="H50" s="12"/>
      <c r="I50" s="12">
        <v>122.66281989109015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>
        <v>480</v>
      </c>
      <c r="BD50" s="12"/>
      <c r="BE50" s="12">
        <v>240</v>
      </c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>
        <v>0</v>
      </c>
      <c r="CZ50" s="12"/>
      <c r="DA50" s="12">
        <v>0</v>
      </c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>
        <v>367.98845967327043</v>
      </c>
      <c r="EU50" s="12">
        <v>720</v>
      </c>
      <c r="EV50" s="12">
        <v>0</v>
      </c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</row>
    <row r="51" spans="1:172" x14ac:dyDescent="0.25">
      <c r="A51" s="93" t="s">
        <v>1597</v>
      </c>
      <c r="B51" s="11">
        <v>43318</v>
      </c>
      <c r="C51" s="11">
        <v>43439</v>
      </c>
      <c r="D51" s="93" t="s">
        <v>716</v>
      </c>
      <c r="E51" s="93" t="s">
        <v>35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>
        <v>127.77377071988558</v>
      </c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>
        <v>250</v>
      </c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>
        <v>0</v>
      </c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>
        <v>127.77377071988558</v>
      </c>
      <c r="EU51" s="12">
        <v>250</v>
      </c>
      <c r="EV51" s="12">
        <v>0</v>
      </c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</row>
    <row r="52" spans="1:172" x14ac:dyDescent="0.25">
      <c r="A52" s="93" t="s">
        <v>1597</v>
      </c>
      <c r="B52" s="11">
        <v>43328</v>
      </c>
      <c r="C52" s="11">
        <v>43395</v>
      </c>
      <c r="D52" s="93" t="s">
        <v>791</v>
      </c>
      <c r="E52" s="93" t="s">
        <v>792</v>
      </c>
      <c r="F52" s="12"/>
      <c r="G52" s="12"/>
      <c r="H52" s="12"/>
      <c r="I52" s="12"/>
      <c r="J52" s="12"/>
      <c r="K52" s="12"/>
      <c r="L52" s="12"/>
      <c r="M52" s="12">
        <v>2.7638442482581627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>
        <v>3</v>
      </c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>
        <v>0</v>
      </c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>
        <v>2.7638442482581627</v>
      </c>
      <c r="EU52" s="12">
        <v>3</v>
      </c>
      <c r="EV52" s="12">
        <v>0</v>
      </c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</row>
    <row r="53" spans="1:172" x14ac:dyDescent="0.25">
      <c r="A53" s="93" t="s">
        <v>1598</v>
      </c>
      <c r="B53" s="11">
        <v>43292</v>
      </c>
      <c r="C53" s="11">
        <v>43389</v>
      </c>
      <c r="D53" s="93" t="s">
        <v>423</v>
      </c>
      <c r="E53" s="93" t="s">
        <v>268</v>
      </c>
      <c r="F53" s="12"/>
      <c r="G53" s="12"/>
      <c r="H53" s="12"/>
      <c r="I53" s="12"/>
      <c r="J53" s="12"/>
      <c r="K53" s="12"/>
      <c r="L53" s="12">
        <v>40.312545045211401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>
        <v>60</v>
      </c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>
        <v>0</v>
      </c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>
        <v>40.312545045211401</v>
      </c>
      <c r="EU53" s="12">
        <v>60</v>
      </c>
      <c r="EV53" s="12">
        <v>0</v>
      </c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</row>
    <row r="54" spans="1:172" x14ac:dyDescent="0.25">
      <c r="A54" s="93" t="s">
        <v>1598</v>
      </c>
      <c r="B54" s="11">
        <v>43320</v>
      </c>
      <c r="C54" s="11">
        <v>43431</v>
      </c>
      <c r="D54" s="93" t="s">
        <v>728</v>
      </c>
      <c r="E54" s="93" t="s">
        <v>268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>
        <v>33.593787537676164</v>
      </c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>
        <v>50</v>
      </c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>
        <v>0</v>
      </c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>
        <v>33.593787537676164</v>
      </c>
      <c r="EU54" s="12">
        <v>50</v>
      </c>
      <c r="EV54" s="12">
        <v>0</v>
      </c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</row>
    <row r="55" spans="1:172" x14ac:dyDescent="0.25">
      <c r="A55" s="93" t="s">
        <v>1599</v>
      </c>
      <c r="B55" s="11">
        <v>43266</v>
      </c>
      <c r="C55" s="11">
        <v>43579</v>
      </c>
      <c r="D55" s="93" t="s">
        <v>309</v>
      </c>
      <c r="E55" s="93" t="s">
        <v>74</v>
      </c>
      <c r="F55" s="12"/>
      <c r="G55" s="12"/>
      <c r="H55" s="12"/>
      <c r="I55" s="12"/>
      <c r="J55" s="12"/>
      <c r="K55" s="12"/>
      <c r="L55" s="12"/>
      <c r="M55" s="12">
        <v>28.052450427588195</v>
      </c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>
        <v>28.052450427588195</v>
      </c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>
        <v>28.052450427588195</v>
      </c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>
        <v>50</v>
      </c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>
        <v>50</v>
      </c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>
        <v>50</v>
      </c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>
        <v>0</v>
      </c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>
        <v>0</v>
      </c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>
        <v>0</v>
      </c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>
        <v>84.15735128276458</v>
      </c>
      <c r="EU55" s="12">
        <v>150</v>
      </c>
      <c r="EV55" s="12">
        <v>0</v>
      </c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</row>
    <row r="56" spans="1:172" x14ac:dyDescent="0.25">
      <c r="A56" s="93" t="s">
        <v>1599</v>
      </c>
      <c r="B56" s="11">
        <v>43353</v>
      </c>
      <c r="C56" s="11">
        <v>43524</v>
      </c>
      <c r="D56" s="93" t="s">
        <v>1343</v>
      </c>
      <c r="E56" s="93" t="s">
        <v>51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>
        <v>49.728996520560884</v>
      </c>
      <c r="Y56" s="12"/>
      <c r="Z56" s="12">
        <v>24.864498260280442</v>
      </c>
      <c r="AA56" s="12"/>
      <c r="AB56" s="12">
        <v>24.864498260280442</v>
      </c>
      <c r="AC56" s="12"/>
      <c r="AD56" s="12">
        <v>24.864498260280442</v>
      </c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>
        <v>96</v>
      </c>
      <c r="BU56" s="12"/>
      <c r="BV56" s="12">
        <v>48</v>
      </c>
      <c r="BW56" s="12"/>
      <c r="BX56" s="12">
        <v>48</v>
      </c>
      <c r="BY56" s="12"/>
      <c r="BZ56" s="12">
        <v>48</v>
      </c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>
        <v>0</v>
      </c>
      <c r="DQ56" s="12"/>
      <c r="DR56" s="12">
        <v>0</v>
      </c>
      <c r="DS56" s="12"/>
      <c r="DT56" s="12">
        <v>0</v>
      </c>
      <c r="DU56" s="12"/>
      <c r="DV56" s="12">
        <v>0</v>
      </c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>
        <v>124.32249130140221</v>
      </c>
      <c r="EU56" s="12">
        <v>240</v>
      </c>
      <c r="EV56" s="12">
        <v>0</v>
      </c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</row>
    <row r="57" spans="1:172" x14ac:dyDescent="0.25">
      <c r="A57" s="93" t="s">
        <v>1600</v>
      </c>
      <c r="B57" s="11">
        <v>43286</v>
      </c>
      <c r="C57" s="11">
        <v>43336</v>
      </c>
      <c r="D57" s="93" t="s">
        <v>389</v>
      </c>
      <c r="E57" s="93" t="s">
        <v>304</v>
      </c>
      <c r="F57" s="12">
        <v>2.1035243236619654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>
        <v>3</v>
      </c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>
        <v>21</v>
      </c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>
        <v>2.1035243236619654</v>
      </c>
      <c r="EU57" s="12">
        <v>3</v>
      </c>
      <c r="EV57" s="12">
        <v>21</v>
      </c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</row>
    <row r="58" spans="1:172" x14ac:dyDescent="0.25">
      <c r="A58" s="93" t="s">
        <v>1601</v>
      </c>
      <c r="B58" s="11">
        <v>43091</v>
      </c>
      <c r="C58" s="11">
        <v>43371</v>
      </c>
      <c r="D58" s="93" t="s">
        <v>135</v>
      </c>
      <c r="E58" s="93" t="s">
        <v>22</v>
      </c>
      <c r="F58" s="12"/>
      <c r="G58" s="12"/>
      <c r="H58" s="12">
        <v>16.913361937982792</v>
      </c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>
        <v>30</v>
      </c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>
        <v>0</v>
      </c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>
        <v>16.913361937982792</v>
      </c>
      <c r="EU58" s="12">
        <v>30</v>
      </c>
      <c r="EV58" s="12">
        <v>0</v>
      </c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</row>
    <row r="59" spans="1:172" x14ac:dyDescent="0.25">
      <c r="A59" s="93" t="s">
        <v>1601</v>
      </c>
      <c r="B59" s="11">
        <v>43265</v>
      </c>
      <c r="C59" s="11">
        <v>43378</v>
      </c>
      <c r="D59" s="93" t="s">
        <v>303</v>
      </c>
      <c r="E59" s="93" t="s">
        <v>304</v>
      </c>
      <c r="F59" s="12"/>
      <c r="G59" s="12"/>
      <c r="H59" s="12"/>
      <c r="I59" s="12"/>
      <c r="J59" s="12">
        <v>16.037484909711743</v>
      </c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>
        <v>26</v>
      </c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>
        <v>0</v>
      </c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>
        <v>16.037484909711743</v>
      </c>
      <c r="EU59" s="12">
        <v>26</v>
      </c>
      <c r="EV59" s="12">
        <v>0</v>
      </c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</row>
    <row r="60" spans="1:172" x14ac:dyDescent="0.25">
      <c r="A60" s="93" t="s">
        <v>1601</v>
      </c>
      <c r="B60" s="11">
        <v>43286</v>
      </c>
      <c r="C60" s="11">
        <v>43336</v>
      </c>
      <c r="D60" s="93" t="s">
        <v>389</v>
      </c>
      <c r="E60" s="93" t="s">
        <v>304</v>
      </c>
      <c r="F60" s="12">
        <v>11.919971167417804</v>
      </c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>
        <v>17</v>
      </c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>
        <v>21</v>
      </c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>
        <v>11.919971167417804</v>
      </c>
      <c r="EU60" s="12">
        <v>17</v>
      </c>
      <c r="EV60" s="12">
        <v>21</v>
      </c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</row>
    <row r="61" spans="1:172" x14ac:dyDescent="0.25">
      <c r="A61" s="93" t="s">
        <v>1601</v>
      </c>
      <c r="B61" s="11">
        <v>43348</v>
      </c>
      <c r="C61" s="11">
        <v>43451</v>
      </c>
      <c r="D61" s="93" t="s">
        <v>1249</v>
      </c>
      <c r="E61" s="93" t="s">
        <v>1250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>
        <v>14.023495491079769</v>
      </c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>
        <v>20</v>
      </c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>
        <v>0</v>
      </c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>
        <v>14.023495491079769</v>
      </c>
      <c r="EU61" s="12">
        <v>20</v>
      </c>
      <c r="EV61" s="12">
        <v>0</v>
      </c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</row>
    <row r="62" spans="1:172" x14ac:dyDescent="0.25">
      <c r="A62" s="93" t="s">
        <v>1569</v>
      </c>
      <c r="B62" s="11">
        <v>43021</v>
      </c>
      <c r="C62" s="11">
        <v>43560</v>
      </c>
      <c r="D62" s="93" t="s">
        <v>186</v>
      </c>
      <c r="E62" s="93" t="s">
        <v>76</v>
      </c>
      <c r="F62" s="12"/>
      <c r="G62" s="12"/>
      <c r="H62" s="12"/>
      <c r="I62" s="12"/>
      <c r="J62" s="12"/>
      <c r="K62" s="12"/>
      <c r="L62" s="12"/>
      <c r="M62" s="12">
        <v>42.856646614966074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>
        <v>42.856646614966074</v>
      </c>
      <c r="AA62" s="12"/>
      <c r="AB62" s="12"/>
      <c r="AC62" s="12"/>
      <c r="AD62" s="12"/>
      <c r="AE62" s="12"/>
      <c r="AF62" s="12"/>
      <c r="AG62" s="12"/>
      <c r="AH62" s="12">
        <v>81.427628568435537</v>
      </c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>
        <v>60</v>
      </c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>
        <v>60</v>
      </c>
      <c r="BW62" s="12"/>
      <c r="BX62" s="12"/>
      <c r="BY62" s="12"/>
      <c r="BZ62" s="12"/>
      <c r="CA62" s="12"/>
      <c r="CB62" s="12"/>
      <c r="CC62" s="12"/>
      <c r="CD62" s="12">
        <v>114</v>
      </c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>
        <v>0</v>
      </c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>
        <v>0</v>
      </c>
      <c r="DS62" s="12"/>
      <c r="DT62" s="12"/>
      <c r="DU62" s="12"/>
      <c r="DV62" s="12"/>
      <c r="DW62" s="12"/>
      <c r="DX62" s="12"/>
      <c r="DY62" s="12"/>
      <c r="DZ62" s="12">
        <v>0</v>
      </c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>
        <v>167.14092179836769</v>
      </c>
      <c r="EU62" s="12">
        <v>234</v>
      </c>
      <c r="EV62" s="12">
        <v>0</v>
      </c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</row>
    <row r="63" spans="1:172" x14ac:dyDescent="0.25">
      <c r="A63" s="93" t="s">
        <v>1570</v>
      </c>
      <c r="B63" s="11">
        <v>43327</v>
      </c>
      <c r="C63" s="11">
        <v>43444</v>
      </c>
      <c r="D63" s="93" t="s">
        <v>786</v>
      </c>
      <c r="E63" s="93" t="s">
        <v>76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>
        <v>178.36008215426011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>
        <v>300</v>
      </c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>
        <v>0</v>
      </c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>
        <v>178.36008215426011</v>
      </c>
      <c r="EU63" s="12">
        <v>300</v>
      </c>
      <c r="EV63" s="12">
        <v>0</v>
      </c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</row>
    <row r="64" spans="1:172" x14ac:dyDescent="0.25">
      <c r="A64" s="93" t="s">
        <v>1570</v>
      </c>
      <c r="B64" s="11">
        <v>43329</v>
      </c>
      <c r="C64" s="11">
        <v>43430</v>
      </c>
      <c r="D64" s="93" t="s">
        <v>804</v>
      </c>
      <c r="E64" s="93" t="s">
        <v>76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>
        <v>46.668977357798028</v>
      </c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>
        <v>73</v>
      </c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>
        <v>0</v>
      </c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>
        <v>46.668977357798028</v>
      </c>
      <c r="EU64" s="12">
        <v>73</v>
      </c>
      <c r="EV64" s="12">
        <v>0</v>
      </c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</row>
    <row r="65" spans="1:172" x14ac:dyDescent="0.25">
      <c r="A65" s="93" t="s">
        <v>1571</v>
      </c>
      <c r="B65" s="11">
        <v>43123</v>
      </c>
      <c r="C65" s="11">
        <v>43369</v>
      </c>
      <c r="D65" s="93" t="s">
        <v>130</v>
      </c>
      <c r="E65" s="93" t="s">
        <v>76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>
        <v>430.79337394001033</v>
      </c>
      <c r="AK65" s="12"/>
      <c r="AL65" s="12">
        <v>431.428762397149</v>
      </c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>
        <v>678</v>
      </c>
      <c r="CG65" s="12"/>
      <c r="CH65" s="12">
        <v>679</v>
      </c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>
        <v>0</v>
      </c>
      <c r="EC65" s="12"/>
      <c r="ED65" s="12">
        <v>0</v>
      </c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>
        <v>862.22213633715933</v>
      </c>
      <c r="EU65" s="12">
        <v>1357</v>
      </c>
      <c r="EV65" s="12">
        <v>0</v>
      </c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</row>
    <row r="66" spans="1:172" x14ac:dyDescent="0.25">
      <c r="A66" s="93" t="s">
        <v>1571</v>
      </c>
      <c r="B66" s="11">
        <v>43192</v>
      </c>
      <c r="C66" s="11">
        <v>43403</v>
      </c>
      <c r="D66" s="93" t="s">
        <v>149</v>
      </c>
      <c r="E66" s="93" t="s">
        <v>76</v>
      </c>
      <c r="F66" s="12"/>
      <c r="G66" s="12"/>
      <c r="H66" s="12"/>
      <c r="I66" s="12"/>
      <c r="J66" s="12">
        <v>181.2535882314489</v>
      </c>
      <c r="K66" s="12"/>
      <c r="L66" s="12">
        <v>422.92503920671408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>
        <v>483.3429019505304</v>
      </c>
      <c r="AL66" s="12"/>
      <c r="AM66" s="12">
        <v>483.3429019505304</v>
      </c>
      <c r="AN66" s="12"/>
      <c r="AO66" s="12"/>
      <c r="AP66" s="12">
        <v>483.3429019505304</v>
      </c>
      <c r="AQ66" s="12">
        <v>483.3429019505304</v>
      </c>
      <c r="AR66" s="12"/>
      <c r="AS66" s="12">
        <v>483.3429019505304</v>
      </c>
      <c r="AT66" s="12">
        <v>483.3429019505304</v>
      </c>
      <c r="AU66" s="12">
        <v>483.3429019505304</v>
      </c>
      <c r="AV66" s="12">
        <v>483.3429019505304</v>
      </c>
      <c r="AW66" s="12">
        <v>483.3429019505304</v>
      </c>
      <c r="AX66" s="12">
        <v>483.3429019505304</v>
      </c>
      <c r="AY66" s="12">
        <v>483.3429019505304</v>
      </c>
      <c r="AZ66" s="12">
        <v>483.3429019505304</v>
      </c>
      <c r="BA66" s="12">
        <v>421.71668195183776</v>
      </c>
      <c r="BB66" s="12"/>
      <c r="BC66" s="12"/>
      <c r="BD66" s="12"/>
      <c r="BE66" s="12"/>
      <c r="BF66" s="12">
        <v>300</v>
      </c>
      <c r="BG66" s="12"/>
      <c r="BH66" s="12">
        <v>700</v>
      </c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>
        <v>800</v>
      </c>
      <c r="CH66" s="12"/>
      <c r="CI66" s="12">
        <v>800</v>
      </c>
      <c r="CJ66" s="12"/>
      <c r="CK66" s="12"/>
      <c r="CL66" s="12">
        <v>800</v>
      </c>
      <c r="CM66" s="12">
        <v>800</v>
      </c>
      <c r="CN66" s="12"/>
      <c r="CO66" s="12">
        <v>800</v>
      </c>
      <c r="CP66" s="12">
        <v>800</v>
      </c>
      <c r="CQ66" s="12">
        <v>800</v>
      </c>
      <c r="CR66" s="12">
        <v>800</v>
      </c>
      <c r="CS66" s="12">
        <v>800</v>
      </c>
      <c r="CT66" s="12">
        <v>800</v>
      </c>
      <c r="CU66" s="12">
        <v>800</v>
      </c>
      <c r="CV66" s="12">
        <v>800</v>
      </c>
      <c r="CW66" s="12">
        <v>698</v>
      </c>
      <c r="CX66" s="12"/>
      <c r="CY66" s="12"/>
      <c r="CZ66" s="12"/>
      <c r="DA66" s="12"/>
      <c r="DB66" s="12">
        <v>0</v>
      </c>
      <c r="DC66" s="12"/>
      <c r="DD66" s="12">
        <v>0</v>
      </c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>
        <v>0</v>
      </c>
      <c r="ED66" s="12"/>
      <c r="EE66" s="12">
        <v>0</v>
      </c>
      <c r="EF66" s="12"/>
      <c r="EG66" s="12"/>
      <c r="EH66" s="12">
        <v>0</v>
      </c>
      <c r="EI66" s="12">
        <v>0</v>
      </c>
      <c r="EJ66" s="12"/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6826.0101327963639</v>
      </c>
      <c r="EU66" s="12">
        <v>11298</v>
      </c>
      <c r="EV66" s="12">
        <v>0</v>
      </c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</row>
    <row r="67" spans="1:172" x14ac:dyDescent="0.25">
      <c r="A67" s="93" t="s">
        <v>1572</v>
      </c>
      <c r="B67" s="11">
        <v>42736</v>
      </c>
      <c r="C67" s="11">
        <v>43313</v>
      </c>
      <c r="D67" s="93" t="s">
        <v>108</v>
      </c>
      <c r="E67" s="93" t="s">
        <v>109</v>
      </c>
      <c r="F67" s="12"/>
      <c r="G67" s="12"/>
      <c r="H67" s="12"/>
      <c r="I67" s="12"/>
      <c r="J67" s="12"/>
      <c r="K67" s="12"/>
      <c r="L67" s="12">
        <v>905.17141154289845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>
        <v>802.94466075263279</v>
      </c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>
        <v>1461</v>
      </c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>
        <v>1296</v>
      </c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>
        <v>0</v>
      </c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>
        <v>0</v>
      </c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>
        <v>1708.1160722955312</v>
      </c>
      <c r="EU67" s="12">
        <v>2757</v>
      </c>
      <c r="EV67" s="12">
        <v>0</v>
      </c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</row>
    <row r="68" spans="1:172" x14ac:dyDescent="0.25">
      <c r="A68" s="93" t="s">
        <v>1604</v>
      </c>
      <c r="B68" s="11">
        <v>43200</v>
      </c>
      <c r="C68" s="11">
        <v>43495</v>
      </c>
      <c r="D68" s="93" t="s">
        <v>177</v>
      </c>
      <c r="E68" s="93" t="s">
        <v>28</v>
      </c>
      <c r="F68" s="12">
        <v>114.66655215324893</v>
      </c>
      <c r="G68" s="12">
        <v>114.66655215324893</v>
      </c>
      <c r="H68" s="12"/>
      <c r="I68" s="12"/>
      <c r="J68" s="12"/>
      <c r="K68" s="12">
        <v>114.66655215324893</v>
      </c>
      <c r="L68" s="12"/>
      <c r="M68" s="12"/>
      <c r="N68" s="12"/>
      <c r="O68" s="12">
        <v>114.66655215324893</v>
      </c>
      <c r="P68" s="12"/>
      <c r="Q68" s="12"/>
      <c r="R68" s="12"/>
      <c r="S68" s="12">
        <v>114.66655215324893</v>
      </c>
      <c r="T68" s="12"/>
      <c r="U68" s="12">
        <v>114.66655215324893</v>
      </c>
      <c r="V68" s="12"/>
      <c r="W68" s="12"/>
      <c r="X68" s="12"/>
      <c r="Y68" s="12"/>
      <c r="Z68" s="12">
        <v>114.66655215324893</v>
      </c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>
        <v>200</v>
      </c>
      <c r="BC68" s="12">
        <v>200</v>
      </c>
      <c r="BD68" s="12"/>
      <c r="BE68" s="12"/>
      <c r="BF68" s="12"/>
      <c r="BG68" s="12">
        <v>200</v>
      </c>
      <c r="BH68" s="12"/>
      <c r="BI68" s="12"/>
      <c r="BJ68" s="12"/>
      <c r="BK68" s="12">
        <v>200</v>
      </c>
      <c r="BL68" s="12"/>
      <c r="BM68" s="12"/>
      <c r="BN68" s="12"/>
      <c r="BO68" s="12">
        <v>200</v>
      </c>
      <c r="BP68" s="12"/>
      <c r="BQ68" s="12">
        <v>200</v>
      </c>
      <c r="BR68" s="12"/>
      <c r="BS68" s="12"/>
      <c r="BT68" s="12"/>
      <c r="BU68" s="12"/>
      <c r="BV68" s="12">
        <v>200</v>
      </c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>
        <v>35</v>
      </c>
      <c r="CY68" s="12">
        <v>0</v>
      </c>
      <c r="CZ68" s="12"/>
      <c r="DA68" s="12"/>
      <c r="DB68" s="12"/>
      <c r="DC68" s="12">
        <v>0</v>
      </c>
      <c r="DD68" s="12"/>
      <c r="DE68" s="12"/>
      <c r="DF68" s="12"/>
      <c r="DG68" s="12">
        <v>0</v>
      </c>
      <c r="DH68" s="12"/>
      <c r="DI68" s="12"/>
      <c r="DJ68" s="12"/>
      <c r="DK68" s="12">
        <v>0</v>
      </c>
      <c r="DL68" s="12"/>
      <c r="DM68" s="12">
        <v>0</v>
      </c>
      <c r="DN68" s="12"/>
      <c r="DO68" s="12"/>
      <c r="DP68" s="12"/>
      <c r="DQ68" s="12"/>
      <c r="DR68" s="12">
        <v>0</v>
      </c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>
        <v>802.66586507274258</v>
      </c>
      <c r="EU68" s="12">
        <v>1400</v>
      </c>
      <c r="EV68" s="12">
        <v>35</v>
      </c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</row>
    <row r="69" spans="1:172" x14ac:dyDescent="0.25">
      <c r="A69" s="93" t="s">
        <v>1602</v>
      </c>
      <c r="B69" s="11">
        <v>43308</v>
      </c>
      <c r="C69" s="11">
        <v>43340</v>
      </c>
      <c r="D69" s="93" t="s">
        <v>485</v>
      </c>
      <c r="E69" s="93" t="s">
        <v>486</v>
      </c>
      <c r="F69" s="12">
        <v>0.91791475807171496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>
        <v>1</v>
      </c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>
        <v>17</v>
      </c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>
        <v>0.91791475807171496</v>
      </c>
      <c r="EU69" s="12">
        <v>1</v>
      </c>
      <c r="EV69" s="12">
        <v>17</v>
      </c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</row>
    <row r="70" spans="1:172" x14ac:dyDescent="0.25">
      <c r="A70" s="93" t="s">
        <v>1603</v>
      </c>
      <c r="B70" s="11">
        <v>43308</v>
      </c>
      <c r="C70" s="11">
        <v>43367</v>
      </c>
      <c r="D70" s="93" t="s">
        <v>493</v>
      </c>
      <c r="E70" s="93" t="s">
        <v>25</v>
      </c>
      <c r="F70" s="12"/>
      <c r="G70" s="12"/>
      <c r="H70" s="12"/>
      <c r="I70" s="12">
        <v>1.8358295161434299</v>
      </c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>
        <v>2</v>
      </c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>
        <v>0</v>
      </c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>
        <v>1.8358295161434299</v>
      </c>
      <c r="EU70" s="12">
        <v>2</v>
      </c>
      <c r="EV70" s="12">
        <v>0</v>
      </c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</row>
    <row r="71" spans="1:172" x14ac:dyDescent="0.25">
      <c r="A71" s="93" t="s">
        <v>1603</v>
      </c>
      <c r="B71" s="11">
        <v>43318</v>
      </c>
      <c r="C71" s="11">
        <v>43399</v>
      </c>
      <c r="D71" s="93" t="s">
        <v>712</v>
      </c>
      <c r="E71" s="93" t="s">
        <v>40</v>
      </c>
      <c r="F71" s="12"/>
      <c r="G71" s="12"/>
      <c r="H71" s="12"/>
      <c r="I71" s="12"/>
      <c r="J71" s="12"/>
      <c r="K71" s="12"/>
      <c r="L71" s="12"/>
      <c r="M71" s="12">
        <v>3.6716590322868599</v>
      </c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>
        <v>4</v>
      </c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>
        <v>0</v>
      </c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>
        <v>3.6716590322868599</v>
      </c>
      <c r="EU71" s="12">
        <v>4</v>
      </c>
      <c r="EV71" s="12">
        <v>0</v>
      </c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</row>
    <row r="72" spans="1:172" x14ac:dyDescent="0.25">
      <c r="A72" s="93" t="s">
        <v>1603</v>
      </c>
      <c r="B72" s="11">
        <v>43325</v>
      </c>
      <c r="C72" s="11">
        <v>43360</v>
      </c>
      <c r="D72" s="93" t="s">
        <v>763</v>
      </c>
      <c r="E72" s="93" t="s">
        <v>764</v>
      </c>
      <c r="F72" s="12"/>
      <c r="G72" s="12"/>
      <c r="H72" s="12">
        <v>0.91791475807171496</v>
      </c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>
        <v>1</v>
      </c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>
        <v>0</v>
      </c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>
        <v>0.91791475807171496</v>
      </c>
      <c r="EU72" s="12">
        <v>1</v>
      </c>
      <c r="EV72" s="12">
        <v>0</v>
      </c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</row>
    <row r="73" spans="1:172" x14ac:dyDescent="0.25">
      <c r="A73" s="93" t="s">
        <v>1603</v>
      </c>
      <c r="B73" s="11">
        <v>43329</v>
      </c>
      <c r="C73" s="11">
        <v>43350</v>
      </c>
      <c r="D73" s="93" t="s">
        <v>801</v>
      </c>
      <c r="E73" s="93" t="s">
        <v>802</v>
      </c>
      <c r="F73" s="12">
        <v>1.8358295161434299</v>
      </c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v>2</v>
      </c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>
        <v>7</v>
      </c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>
        <v>1.8358295161434299</v>
      </c>
      <c r="EU73" s="12">
        <v>2</v>
      </c>
      <c r="EV73" s="12">
        <v>7</v>
      </c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</row>
    <row r="74" spans="1:172" x14ac:dyDescent="0.25">
      <c r="A74" s="93" t="s">
        <v>1603</v>
      </c>
      <c r="B74" s="11">
        <v>43329</v>
      </c>
      <c r="C74" s="11">
        <v>43350</v>
      </c>
      <c r="D74" s="93" t="s">
        <v>806</v>
      </c>
      <c r="E74" s="93" t="s">
        <v>807</v>
      </c>
      <c r="F74" s="12">
        <v>0.91791475807171496</v>
      </c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>
        <v>1</v>
      </c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>
        <v>7</v>
      </c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>
        <v>0.91791475807171496</v>
      </c>
      <c r="EU74" s="12">
        <v>1</v>
      </c>
      <c r="EV74" s="12">
        <v>7</v>
      </c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</row>
    <row r="75" spans="1:172" x14ac:dyDescent="0.25">
      <c r="A75" s="93" t="s">
        <v>1603</v>
      </c>
      <c r="B75" s="11">
        <v>43348</v>
      </c>
      <c r="C75" s="11">
        <v>43371</v>
      </c>
      <c r="D75" s="93" t="s">
        <v>1236</v>
      </c>
      <c r="E75" s="93" t="s">
        <v>1237</v>
      </c>
      <c r="F75" s="12"/>
      <c r="G75" s="12"/>
      <c r="H75" s="12"/>
      <c r="I75" s="12">
        <v>0.91791475807171496</v>
      </c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>
        <v>1</v>
      </c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>
        <v>0</v>
      </c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>
        <v>0.91791475807171496</v>
      </c>
      <c r="EU75" s="12">
        <v>1</v>
      </c>
      <c r="EV75" s="12">
        <v>0</v>
      </c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</row>
    <row r="76" spans="1:172" x14ac:dyDescent="0.25">
      <c r="A76" s="93" t="s">
        <v>1603</v>
      </c>
      <c r="B76" s="11">
        <v>43349</v>
      </c>
      <c r="C76" s="11">
        <v>43367</v>
      </c>
      <c r="D76" s="93" t="s">
        <v>1255</v>
      </c>
      <c r="E76" s="93" t="s">
        <v>1256</v>
      </c>
      <c r="F76" s="12"/>
      <c r="G76" s="12"/>
      <c r="H76" s="12"/>
      <c r="I76" s="12">
        <v>1.8358295161434299</v>
      </c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>
        <v>2</v>
      </c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>
        <v>0</v>
      </c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>
        <v>1.8358295161434299</v>
      </c>
      <c r="EU76" s="12">
        <v>2</v>
      </c>
      <c r="EV76" s="12">
        <v>0</v>
      </c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</row>
    <row r="77" spans="1:172" x14ac:dyDescent="0.25">
      <c r="A77" s="93" t="s">
        <v>1603</v>
      </c>
      <c r="B77" s="11">
        <v>43353</v>
      </c>
      <c r="C77" s="11">
        <v>43374</v>
      </c>
      <c r="D77" s="93" t="s">
        <v>1321</v>
      </c>
      <c r="E77" s="93" t="s">
        <v>1322</v>
      </c>
      <c r="F77" s="12"/>
      <c r="G77" s="12"/>
      <c r="H77" s="12"/>
      <c r="I77" s="12"/>
      <c r="J77" s="12">
        <v>1.8358295161434299</v>
      </c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>
        <v>2</v>
      </c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>
        <v>0</v>
      </c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>
        <v>1.8358295161434299</v>
      </c>
      <c r="EU77" s="12">
        <v>2</v>
      </c>
      <c r="EV77" s="12">
        <v>0</v>
      </c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</row>
    <row r="78" spans="1:172" x14ac:dyDescent="0.25">
      <c r="A78" s="93" t="s">
        <v>1603</v>
      </c>
      <c r="B78" s="11">
        <v>43353</v>
      </c>
      <c r="C78" s="11">
        <v>43374</v>
      </c>
      <c r="D78" s="93" t="s">
        <v>1323</v>
      </c>
      <c r="E78" s="93" t="s">
        <v>1324</v>
      </c>
      <c r="F78" s="12"/>
      <c r="G78" s="12"/>
      <c r="H78" s="12"/>
      <c r="I78" s="12"/>
      <c r="J78" s="12">
        <v>1.8358295161434299</v>
      </c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>
        <v>2</v>
      </c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>
        <v>0</v>
      </c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>
        <v>1.8358295161434299</v>
      </c>
      <c r="EU78" s="12">
        <v>2</v>
      </c>
      <c r="EV78" s="12">
        <v>0</v>
      </c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</row>
    <row r="79" spans="1:172" x14ac:dyDescent="0.25">
      <c r="A79" s="93" t="s">
        <v>1603</v>
      </c>
      <c r="B79" s="11">
        <v>43353</v>
      </c>
      <c r="C79" s="11">
        <v>43381</v>
      </c>
      <c r="D79" s="93" t="s">
        <v>1329</v>
      </c>
      <c r="E79" s="93" t="s">
        <v>1330</v>
      </c>
      <c r="F79" s="12"/>
      <c r="G79" s="12"/>
      <c r="H79" s="12"/>
      <c r="I79" s="12"/>
      <c r="J79" s="12"/>
      <c r="K79" s="12">
        <v>3.6716590322868599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>
        <v>4</v>
      </c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>
        <v>0</v>
      </c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>
        <v>3.6716590322868599</v>
      </c>
      <c r="EU79" s="12">
        <v>4</v>
      </c>
      <c r="EV79" s="12">
        <v>0</v>
      </c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</row>
    <row r="80" spans="1:172" x14ac:dyDescent="0.25">
      <c r="A80" s="93" t="s">
        <v>1605</v>
      </c>
      <c r="B80" s="11">
        <v>43280</v>
      </c>
      <c r="C80" s="11">
        <v>43556</v>
      </c>
      <c r="D80" s="93" t="s">
        <v>372</v>
      </c>
      <c r="E80" s="93" t="s">
        <v>31</v>
      </c>
      <c r="F80" s="12">
        <v>44.112319063557436</v>
      </c>
      <c r="G80" s="12"/>
      <c r="H80" s="12"/>
      <c r="I80" s="12"/>
      <c r="J80" s="12">
        <v>29.408212709038288</v>
      </c>
      <c r="K80" s="12"/>
      <c r="L80" s="12"/>
      <c r="M80" s="12"/>
      <c r="N80" s="12">
        <v>29.408212709038288</v>
      </c>
      <c r="O80" s="12"/>
      <c r="P80" s="12">
        <v>29.408212709038288</v>
      </c>
      <c r="Q80" s="12"/>
      <c r="R80" s="12"/>
      <c r="S80" s="12"/>
      <c r="T80" s="12">
        <v>29.408212709038288</v>
      </c>
      <c r="U80" s="12"/>
      <c r="V80" s="12"/>
      <c r="W80" s="12"/>
      <c r="X80" s="12"/>
      <c r="Y80" s="12">
        <v>29.408212709038288</v>
      </c>
      <c r="Z80" s="12"/>
      <c r="AA80" s="12"/>
      <c r="AB80" s="12"/>
      <c r="AC80" s="12">
        <v>29.408212709038288</v>
      </c>
      <c r="AD80" s="12"/>
      <c r="AE80" s="12"/>
      <c r="AF80" s="12"/>
      <c r="AG80" s="12">
        <v>29.408212709038288</v>
      </c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>
        <v>75</v>
      </c>
      <c r="BC80" s="12"/>
      <c r="BD80" s="12"/>
      <c r="BE80" s="12"/>
      <c r="BF80" s="12">
        <v>50</v>
      </c>
      <c r="BG80" s="12"/>
      <c r="BH80" s="12"/>
      <c r="BI80" s="12"/>
      <c r="BJ80" s="12">
        <v>50</v>
      </c>
      <c r="BK80" s="12"/>
      <c r="BL80" s="12">
        <v>50</v>
      </c>
      <c r="BM80" s="12"/>
      <c r="BN80" s="12"/>
      <c r="BO80" s="12"/>
      <c r="BP80" s="12">
        <v>50</v>
      </c>
      <c r="BQ80" s="12"/>
      <c r="BR80" s="12"/>
      <c r="BS80" s="12"/>
      <c r="BT80" s="12"/>
      <c r="BU80" s="12">
        <v>50</v>
      </c>
      <c r="BV80" s="12"/>
      <c r="BW80" s="12"/>
      <c r="BX80" s="12"/>
      <c r="BY80" s="12">
        <v>50</v>
      </c>
      <c r="BZ80" s="12"/>
      <c r="CA80" s="12"/>
      <c r="CB80" s="12"/>
      <c r="CC80" s="12">
        <v>50</v>
      </c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>
        <v>25</v>
      </c>
      <c r="CY80" s="12"/>
      <c r="CZ80" s="12"/>
      <c r="DA80" s="12"/>
      <c r="DB80" s="12">
        <v>0</v>
      </c>
      <c r="DC80" s="12"/>
      <c r="DD80" s="12"/>
      <c r="DE80" s="12"/>
      <c r="DF80" s="12">
        <v>0</v>
      </c>
      <c r="DG80" s="12"/>
      <c r="DH80" s="12">
        <v>0</v>
      </c>
      <c r="DI80" s="12"/>
      <c r="DJ80" s="12"/>
      <c r="DK80" s="12"/>
      <c r="DL80" s="12">
        <v>0</v>
      </c>
      <c r="DM80" s="12"/>
      <c r="DN80" s="12"/>
      <c r="DO80" s="12"/>
      <c r="DP80" s="12"/>
      <c r="DQ80" s="12">
        <v>0</v>
      </c>
      <c r="DR80" s="12"/>
      <c r="DS80" s="12"/>
      <c r="DT80" s="12"/>
      <c r="DU80" s="12">
        <v>0</v>
      </c>
      <c r="DV80" s="12"/>
      <c r="DW80" s="12"/>
      <c r="DX80" s="12"/>
      <c r="DY80" s="12">
        <v>0</v>
      </c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>
        <v>249.9698080268254</v>
      </c>
      <c r="EU80" s="12">
        <v>425</v>
      </c>
      <c r="EV80" s="12">
        <v>25</v>
      </c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</row>
    <row r="81" spans="1:172" x14ac:dyDescent="0.25">
      <c r="A81" s="93" t="s">
        <v>1606</v>
      </c>
      <c r="B81" s="11">
        <v>43228</v>
      </c>
      <c r="C81" s="11">
        <v>43237</v>
      </c>
      <c r="D81" s="93" t="s">
        <v>53</v>
      </c>
      <c r="E81" s="93" t="s">
        <v>36</v>
      </c>
      <c r="F81" s="12">
        <v>23.819742386749574</v>
      </c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>
        <v>38</v>
      </c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>
        <v>43</v>
      </c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>
        <v>23.819742386749574</v>
      </c>
      <c r="EU81" s="12">
        <v>38</v>
      </c>
      <c r="EV81" s="12">
        <v>43</v>
      </c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</row>
    <row r="82" spans="1:172" x14ac:dyDescent="0.25">
      <c r="A82" s="93" t="s">
        <v>1606</v>
      </c>
      <c r="B82" s="11">
        <v>43264</v>
      </c>
      <c r="C82" s="11">
        <v>43439</v>
      </c>
      <c r="D82" s="93" t="s">
        <v>297</v>
      </c>
      <c r="E82" s="93" t="s">
        <v>36</v>
      </c>
      <c r="F82" s="12">
        <v>61.429861944775212</v>
      </c>
      <c r="G82" s="12"/>
      <c r="H82" s="12"/>
      <c r="I82" s="12"/>
      <c r="J82" s="12">
        <v>26.327083690617947</v>
      </c>
      <c r="K82" s="12"/>
      <c r="L82" s="12"/>
      <c r="M82" s="12"/>
      <c r="N82" s="12">
        <v>22.566071734815385</v>
      </c>
      <c r="O82" s="12"/>
      <c r="P82" s="12"/>
      <c r="Q82" s="12"/>
      <c r="R82" s="12"/>
      <c r="S82" s="12">
        <v>23.819742386749574</v>
      </c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>
        <v>98</v>
      </c>
      <c r="BC82" s="12"/>
      <c r="BD82" s="12"/>
      <c r="BE82" s="12"/>
      <c r="BF82" s="12">
        <v>42</v>
      </c>
      <c r="BG82" s="12"/>
      <c r="BH82" s="12"/>
      <c r="BI82" s="12"/>
      <c r="BJ82" s="12">
        <v>36</v>
      </c>
      <c r="BK82" s="12"/>
      <c r="BL82" s="12"/>
      <c r="BM82" s="12"/>
      <c r="BN82" s="12"/>
      <c r="BO82" s="12">
        <v>38</v>
      </c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>
        <v>38</v>
      </c>
      <c r="CY82" s="12"/>
      <c r="CZ82" s="12"/>
      <c r="DA82" s="12"/>
      <c r="DB82" s="12">
        <v>0</v>
      </c>
      <c r="DC82" s="12"/>
      <c r="DD82" s="12"/>
      <c r="DE82" s="12"/>
      <c r="DF82" s="12">
        <v>0</v>
      </c>
      <c r="DG82" s="12"/>
      <c r="DH82" s="12"/>
      <c r="DI82" s="12"/>
      <c r="DJ82" s="12"/>
      <c r="DK82" s="12">
        <v>0</v>
      </c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>
        <v>134.1427597569581</v>
      </c>
      <c r="EU82" s="12">
        <v>214</v>
      </c>
      <c r="EV82" s="12">
        <v>38</v>
      </c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</row>
    <row r="83" spans="1:172" x14ac:dyDescent="0.25">
      <c r="A83" s="93" t="s">
        <v>1607</v>
      </c>
      <c r="B83" s="11">
        <v>43243</v>
      </c>
      <c r="C83" s="11">
        <v>43327</v>
      </c>
      <c r="D83" s="93" t="s">
        <v>255</v>
      </c>
      <c r="E83" s="93" t="s">
        <v>256</v>
      </c>
      <c r="F83" s="12">
        <v>16.858767483696209</v>
      </c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>
        <v>24</v>
      </c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>
        <v>32</v>
      </c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>
        <v>16.858767483696209</v>
      </c>
      <c r="EU83" s="12">
        <v>24</v>
      </c>
      <c r="EV83" s="12">
        <v>32</v>
      </c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</row>
    <row r="84" spans="1:172" x14ac:dyDescent="0.25">
      <c r="A84" s="93" t="s">
        <v>1607</v>
      </c>
      <c r="B84" s="11">
        <v>43250</v>
      </c>
      <c r="C84" s="11">
        <v>43342</v>
      </c>
      <c r="D84" s="93" t="s">
        <v>258</v>
      </c>
      <c r="E84" s="93" t="s">
        <v>243</v>
      </c>
      <c r="F84" s="12">
        <v>72.545110856008804</v>
      </c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>
        <v>120</v>
      </c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>
        <v>23</v>
      </c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>
        <v>72.545110856008804</v>
      </c>
      <c r="EU84" s="12">
        <v>120</v>
      </c>
      <c r="EV84" s="12">
        <v>23</v>
      </c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</row>
    <row r="85" spans="1:172" x14ac:dyDescent="0.25">
      <c r="A85" s="93" t="s">
        <v>1607</v>
      </c>
      <c r="B85" s="11">
        <v>43291</v>
      </c>
      <c r="C85" s="11">
        <v>43413</v>
      </c>
      <c r="D85" s="93" t="s">
        <v>406</v>
      </c>
      <c r="E85" s="93" t="s">
        <v>407</v>
      </c>
      <c r="F85" s="12"/>
      <c r="G85" s="12"/>
      <c r="H85" s="12"/>
      <c r="I85" s="12"/>
      <c r="J85" s="12"/>
      <c r="K85" s="12"/>
      <c r="L85" s="12">
        <v>60.454259046674011</v>
      </c>
      <c r="M85" s="12"/>
      <c r="N85" s="12"/>
      <c r="O85" s="12"/>
      <c r="P85" s="12">
        <v>241.81703618669604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>
        <v>100</v>
      </c>
      <c r="BI85" s="12"/>
      <c r="BJ85" s="12"/>
      <c r="BK85" s="12"/>
      <c r="BL85" s="12">
        <v>400</v>
      </c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>
        <v>0</v>
      </c>
      <c r="DE85" s="12"/>
      <c r="DF85" s="12"/>
      <c r="DG85" s="12"/>
      <c r="DH85" s="12">
        <v>0</v>
      </c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>
        <v>302.27129523337004</v>
      </c>
      <c r="EU85" s="12">
        <v>500</v>
      </c>
      <c r="EV85" s="12">
        <v>0</v>
      </c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</row>
    <row r="86" spans="1:172" x14ac:dyDescent="0.25">
      <c r="A86" s="93" t="s">
        <v>1607</v>
      </c>
      <c r="B86" s="11">
        <v>43311</v>
      </c>
      <c r="C86" s="11">
        <v>43382</v>
      </c>
      <c r="D86" s="93" t="s">
        <v>526</v>
      </c>
      <c r="E86" s="93" t="s">
        <v>375</v>
      </c>
      <c r="F86" s="12"/>
      <c r="G86" s="12"/>
      <c r="H86" s="12"/>
      <c r="I86" s="12"/>
      <c r="J86" s="12"/>
      <c r="K86" s="12">
        <v>6.8406851221085985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>
        <v>7</v>
      </c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>
        <v>0</v>
      </c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>
        <v>6.8406851221085985</v>
      </c>
      <c r="EU86" s="12">
        <v>7</v>
      </c>
      <c r="EV86" s="12">
        <v>0</v>
      </c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</row>
    <row r="87" spans="1:172" x14ac:dyDescent="0.25">
      <c r="A87" s="93" t="s">
        <v>1607</v>
      </c>
      <c r="B87" s="11">
        <v>43348</v>
      </c>
      <c r="C87" s="11">
        <v>43378</v>
      </c>
      <c r="D87" s="93" t="s">
        <v>1243</v>
      </c>
      <c r="E87" s="93" t="s">
        <v>51</v>
      </c>
      <c r="F87" s="12"/>
      <c r="G87" s="12"/>
      <c r="H87" s="12"/>
      <c r="I87" s="12"/>
      <c r="J87" s="12">
        <v>10.536729677310131</v>
      </c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>
        <v>15</v>
      </c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>
        <v>0</v>
      </c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>
        <v>10.536729677310131</v>
      </c>
      <c r="EU87" s="12">
        <v>15</v>
      </c>
      <c r="EV87" s="12">
        <v>0</v>
      </c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</row>
    <row r="88" spans="1:172" x14ac:dyDescent="0.25">
      <c r="A88" s="93" t="s">
        <v>1607</v>
      </c>
      <c r="B88" s="11">
        <v>43350</v>
      </c>
      <c r="C88" s="11">
        <v>43453</v>
      </c>
      <c r="D88" s="93" t="s">
        <v>1313</v>
      </c>
      <c r="E88" s="93" t="s">
        <v>1314</v>
      </c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>
        <v>16.509362976262093</v>
      </c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>
        <v>21</v>
      </c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>
        <v>0</v>
      </c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>
        <v>16.509362976262093</v>
      </c>
      <c r="EU88" s="12">
        <v>21</v>
      </c>
      <c r="EV88" s="12">
        <v>0</v>
      </c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</row>
    <row r="89" spans="1:172" x14ac:dyDescent="0.25">
      <c r="A89" s="93" t="s">
        <v>1607</v>
      </c>
      <c r="B89" s="11">
        <v>43353</v>
      </c>
      <c r="C89" s="11">
        <v>43374</v>
      </c>
      <c r="D89" s="93" t="s">
        <v>1325</v>
      </c>
      <c r="E89" s="93" t="s">
        <v>1326</v>
      </c>
      <c r="F89" s="12"/>
      <c r="G89" s="12"/>
      <c r="H89" s="12"/>
      <c r="I89" s="12"/>
      <c r="J89" s="12">
        <v>3.908962926919199</v>
      </c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>
        <v>4</v>
      </c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>
        <v>0</v>
      </c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>
        <v>3.908962926919199</v>
      </c>
      <c r="EU89" s="12">
        <v>4</v>
      </c>
      <c r="EV89" s="12">
        <v>0</v>
      </c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</row>
    <row r="90" spans="1:172" x14ac:dyDescent="0.25">
      <c r="A90" s="93" t="s">
        <v>1607</v>
      </c>
      <c r="B90" s="11">
        <v>43354</v>
      </c>
      <c r="C90" s="11">
        <v>43486</v>
      </c>
      <c r="D90" s="93" t="s">
        <v>1567</v>
      </c>
      <c r="E90" s="93" t="s">
        <v>1314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>
        <v>15.723202834535325</v>
      </c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>
        <v>20</v>
      </c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>
        <v>0</v>
      </c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>
        <v>15.723202834535325</v>
      </c>
      <c r="EU90" s="12">
        <v>20</v>
      </c>
      <c r="EV90" s="12">
        <v>0</v>
      </c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</row>
    <row r="91" spans="1:172" x14ac:dyDescent="0.25">
      <c r="A91" s="93" t="s">
        <v>1608</v>
      </c>
      <c r="B91" s="11">
        <v>43157</v>
      </c>
      <c r="C91" s="11">
        <v>43375</v>
      </c>
      <c r="D91" s="93" t="s">
        <v>137</v>
      </c>
      <c r="E91" s="93" t="s">
        <v>32</v>
      </c>
      <c r="F91" s="12">
        <v>324.65502149086825</v>
      </c>
      <c r="G91" s="12"/>
      <c r="H91" s="12">
        <v>162.32751074543413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>
        <v>500</v>
      </c>
      <c r="BC91" s="12"/>
      <c r="BD91" s="12">
        <v>250</v>
      </c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>
        <v>18</v>
      </c>
      <c r="CY91" s="12"/>
      <c r="CZ91" s="12">
        <v>0</v>
      </c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>
        <v>486.9825322363024</v>
      </c>
      <c r="EU91" s="12">
        <v>750</v>
      </c>
      <c r="EV91" s="12">
        <v>18</v>
      </c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</row>
    <row r="92" spans="1:172" x14ac:dyDescent="0.25">
      <c r="A92" s="93" t="s">
        <v>1609</v>
      </c>
      <c r="B92" s="11">
        <v>43304</v>
      </c>
      <c r="C92" s="11">
        <v>43427</v>
      </c>
      <c r="D92" s="93" t="s">
        <v>463</v>
      </c>
      <c r="E92" s="93" t="s">
        <v>45</v>
      </c>
      <c r="F92" s="12">
        <v>13.515767066214565</v>
      </c>
      <c r="G92" s="12"/>
      <c r="H92" s="12"/>
      <c r="I92" s="12">
        <v>13.515767066214565</v>
      </c>
      <c r="J92" s="12"/>
      <c r="K92" s="12"/>
      <c r="L92" s="12">
        <v>27.03153413242913</v>
      </c>
      <c r="M92" s="12"/>
      <c r="N92" s="12"/>
      <c r="O92" s="12">
        <v>27.03153413242913</v>
      </c>
      <c r="P92" s="12"/>
      <c r="Q92" s="12">
        <v>27.03153413242913</v>
      </c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>
        <v>20</v>
      </c>
      <c r="BC92" s="12"/>
      <c r="BD92" s="12"/>
      <c r="BE92" s="12">
        <v>20</v>
      </c>
      <c r="BF92" s="12"/>
      <c r="BG92" s="12"/>
      <c r="BH92" s="12">
        <v>40</v>
      </c>
      <c r="BI92" s="12"/>
      <c r="BJ92" s="12"/>
      <c r="BK92" s="12">
        <v>40</v>
      </c>
      <c r="BL92" s="12"/>
      <c r="BM92" s="12">
        <v>40</v>
      </c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>
        <v>17</v>
      </c>
      <c r="CY92" s="12"/>
      <c r="CZ92" s="12"/>
      <c r="DA92" s="12">
        <v>0</v>
      </c>
      <c r="DB92" s="12"/>
      <c r="DC92" s="12"/>
      <c r="DD92" s="12">
        <v>0</v>
      </c>
      <c r="DE92" s="12"/>
      <c r="DF92" s="12"/>
      <c r="DG92" s="12">
        <v>0</v>
      </c>
      <c r="DH92" s="12"/>
      <c r="DI92" s="12">
        <v>0</v>
      </c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>
        <v>108.12613652971652</v>
      </c>
      <c r="EU92" s="12">
        <v>160</v>
      </c>
      <c r="EV92" s="12">
        <v>17</v>
      </c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</row>
    <row r="93" spans="1:172" x14ac:dyDescent="0.25">
      <c r="A93" s="93" t="s">
        <v>1609</v>
      </c>
      <c r="B93" s="11">
        <v>43313</v>
      </c>
      <c r="C93" s="11">
        <v>43501</v>
      </c>
      <c r="D93" s="93" t="s">
        <v>553</v>
      </c>
      <c r="E93" s="93" t="s">
        <v>45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>
        <v>40.547301198643694</v>
      </c>
      <c r="S93" s="12">
        <v>40.547301198643694</v>
      </c>
      <c r="T93" s="12"/>
      <c r="U93" s="12"/>
      <c r="V93" s="12"/>
      <c r="W93" s="12"/>
      <c r="X93" s="12"/>
      <c r="Y93" s="12"/>
      <c r="Z93" s="12">
        <v>27.03153413242913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>
        <v>60</v>
      </c>
      <c r="BO93" s="12">
        <v>60</v>
      </c>
      <c r="BP93" s="12"/>
      <c r="BQ93" s="12"/>
      <c r="BR93" s="12"/>
      <c r="BS93" s="12"/>
      <c r="BT93" s="12"/>
      <c r="BU93" s="12"/>
      <c r="BV93" s="12">
        <v>40</v>
      </c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>
        <v>0</v>
      </c>
      <c r="DK93" s="12">
        <v>0</v>
      </c>
      <c r="DL93" s="12"/>
      <c r="DM93" s="12"/>
      <c r="DN93" s="12"/>
      <c r="DO93" s="12"/>
      <c r="DP93" s="12"/>
      <c r="DQ93" s="12"/>
      <c r="DR93" s="12">
        <v>0</v>
      </c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>
        <v>108.12613652971652</v>
      </c>
      <c r="EU93" s="12">
        <v>160</v>
      </c>
      <c r="EV93" s="12">
        <v>0</v>
      </c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</row>
    <row r="94" spans="1:172" x14ac:dyDescent="0.25">
      <c r="A94" s="93" t="s">
        <v>1610</v>
      </c>
      <c r="B94" s="11">
        <v>43292</v>
      </c>
      <c r="C94" s="11">
        <v>43449</v>
      </c>
      <c r="D94" s="93" t="s">
        <v>430</v>
      </c>
      <c r="E94" s="93" t="s">
        <v>86</v>
      </c>
      <c r="F94" s="12"/>
      <c r="G94" s="12"/>
      <c r="H94" s="12"/>
      <c r="I94" s="12"/>
      <c r="J94" s="12"/>
      <c r="K94" s="12"/>
      <c r="L94" s="12"/>
      <c r="M94" s="12">
        <v>247.05810379820781</v>
      </c>
      <c r="N94" s="12"/>
      <c r="O94" s="12"/>
      <c r="P94" s="12">
        <v>247.05810379820781</v>
      </c>
      <c r="Q94" s="12"/>
      <c r="R94" s="12"/>
      <c r="S94" s="12"/>
      <c r="T94" s="12">
        <v>247.05810379820781</v>
      </c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>
        <v>400</v>
      </c>
      <c r="BJ94" s="12"/>
      <c r="BK94" s="12"/>
      <c r="BL94" s="12">
        <v>400</v>
      </c>
      <c r="BM94" s="12"/>
      <c r="BN94" s="12"/>
      <c r="BO94" s="12"/>
      <c r="BP94" s="12">
        <v>400</v>
      </c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>
        <v>0</v>
      </c>
      <c r="DF94" s="12"/>
      <c r="DG94" s="12"/>
      <c r="DH94" s="12">
        <v>0</v>
      </c>
      <c r="DI94" s="12"/>
      <c r="DJ94" s="12"/>
      <c r="DK94" s="12"/>
      <c r="DL94" s="12">
        <v>0</v>
      </c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>
        <v>741.17431139462337</v>
      </c>
      <c r="EU94" s="12">
        <v>1200</v>
      </c>
      <c r="EV94" s="12">
        <v>0</v>
      </c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</row>
    <row r="95" spans="1:172" x14ac:dyDescent="0.25">
      <c r="A95" s="93" t="s">
        <v>1610</v>
      </c>
      <c r="B95" s="11">
        <v>43328</v>
      </c>
      <c r="C95" s="11">
        <v>43496</v>
      </c>
      <c r="D95" s="93" t="s">
        <v>797</v>
      </c>
      <c r="E95" s="93" t="s">
        <v>86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>
        <v>247.05810379820781</v>
      </c>
      <c r="V95" s="12"/>
      <c r="W95" s="12"/>
      <c r="X95" s="12">
        <v>247.05810379820781</v>
      </c>
      <c r="Y95" s="12"/>
      <c r="Z95" s="12"/>
      <c r="AA95" s="12">
        <v>247.05810379820781</v>
      </c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>
        <v>400</v>
      </c>
      <c r="BR95" s="12"/>
      <c r="BS95" s="12"/>
      <c r="BT95" s="12">
        <v>400</v>
      </c>
      <c r="BU95" s="12"/>
      <c r="BV95" s="12"/>
      <c r="BW95" s="12">
        <v>400</v>
      </c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>
        <v>0</v>
      </c>
      <c r="DN95" s="12"/>
      <c r="DO95" s="12"/>
      <c r="DP95" s="12">
        <v>0</v>
      </c>
      <c r="DQ95" s="12"/>
      <c r="DR95" s="12"/>
      <c r="DS95" s="12">
        <v>0</v>
      </c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>
        <v>741.17431139462337</v>
      </c>
      <c r="EU95" s="12">
        <v>1200</v>
      </c>
      <c r="EV95" s="12">
        <v>0</v>
      </c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</row>
    <row r="96" spans="1:172" x14ac:dyDescent="0.25">
      <c r="A96" s="93" t="s">
        <v>1610</v>
      </c>
      <c r="B96" s="11">
        <v>43349</v>
      </c>
      <c r="C96" s="11">
        <v>43465</v>
      </c>
      <c r="D96" s="93" t="s">
        <v>1275</v>
      </c>
      <c r="E96" s="93" t="s">
        <v>86</v>
      </c>
      <c r="F96" s="12"/>
      <c r="G96" s="12"/>
      <c r="H96" s="12"/>
      <c r="I96" s="12"/>
      <c r="J96" s="12"/>
      <c r="K96" s="12"/>
      <c r="L96" s="12"/>
      <c r="M96" s="12">
        <v>33.020545767667066</v>
      </c>
      <c r="N96" s="12"/>
      <c r="O96" s="12"/>
      <c r="P96" s="12"/>
      <c r="Q96" s="12"/>
      <c r="R96" s="12"/>
      <c r="S96" s="12"/>
      <c r="T96" s="12"/>
      <c r="U96" s="12">
        <v>99.061637303001191</v>
      </c>
      <c r="V96" s="12"/>
      <c r="W96" s="12">
        <v>99.061637303001191</v>
      </c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>
        <v>50</v>
      </c>
      <c r="BJ96" s="12"/>
      <c r="BK96" s="12"/>
      <c r="BL96" s="12"/>
      <c r="BM96" s="12"/>
      <c r="BN96" s="12"/>
      <c r="BO96" s="12"/>
      <c r="BP96" s="12"/>
      <c r="BQ96" s="12">
        <v>150</v>
      </c>
      <c r="BR96" s="12"/>
      <c r="BS96" s="12">
        <v>150</v>
      </c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>
        <v>0</v>
      </c>
      <c r="DF96" s="12"/>
      <c r="DG96" s="12"/>
      <c r="DH96" s="12"/>
      <c r="DI96" s="12"/>
      <c r="DJ96" s="12"/>
      <c r="DK96" s="12"/>
      <c r="DL96" s="12"/>
      <c r="DM96" s="12">
        <v>0</v>
      </c>
      <c r="DN96" s="12"/>
      <c r="DO96" s="12">
        <v>0</v>
      </c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>
        <v>231.14382037366946</v>
      </c>
      <c r="EU96" s="12">
        <v>350</v>
      </c>
      <c r="EV96" s="12">
        <v>0</v>
      </c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</row>
    <row r="97" spans="1:172" x14ac:dyDescent="0.25">
      <c r="A97" s="93" t="s">
        <v>1611</v>
      </c>
      <c r="B97" s="11">
        <v>43284</v>
      </c>
      <c r="C97" s="11">
        <v>43404</v>
      </c>
      <c r="D97" s="93" t="s">
        <v>384</v>
      </c>
      <c r="E97" s="93" t="s">
        <v>385</v>
      </c>
      <c r="F97" s="12"/>
      <c r="G97" s="12">
        <v>154.41131487387989</v>
      </c>
      <c r="H97" s="12"/>
      <c r="I97" s="12"/>
      <c r="J97" s="12">
        <v>154.41131487387989</v>
      </c>
      <c r="K97" s="12"/>
      <c r="L97" s="12"/>
      <c r="M97" s="12"/>
      <c r="N97" s="12">
        <v>308.82262974775978</v>
      </c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>
        <v>250</v>
      </c>
      <c r="BD97" s="12"/>
      <c r="BE97" s="12"/>
      <c r="BF97" s="12">
        <v>250</v>
      </c>
      <c r="BG97" s="12"/>
      <c r="BH97" s="12"/>
      <c r="BI97" s="12"/>
      <c r="BJ97" s="12">
        <v>500</v>
      </c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>
        <v>0</v>
      </c>
      <c r="CZ97" s="12"/>
      <c r="DA97" s="12"/>
      <c r="DB97" s="12">
        <v>0</v>
      </c>
      <c r="DC97" s="12"/>
      <c r="DD97" s="12"/>
      <c r="DE97" s="12"/>
      <c r="DF97" s="12">
        <v>0</v>
      </c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>
        <v>617.64525949551955</v>
      </c>
      <c r="EU97" s="12">
        <v>1000</v>
      </c>
      <c r="EV97" s="12">
        <v>0</v>
      </c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</row>
    <row r="98" spans="1:172" x14ac:dyDescent="0.25">
      <c r="A98" s="93" t="s">
        <v>1612</v>
      </c>
      <c r="B98" s="11">
        <v>43272</v>
      </c>
      <c r="C98" s="11">
        <v>43494</v>
      </c>
      <c r="D98" s="93" t="s">
        <v>333</v>
      </c>
      <c r="E98" s="93" t="s">
        <v>96</v>
      </c>
      <c r="F98" s="12"/>
      <c r="G98" s="12"/>
      <c r="H98" s="12"/>
      <c r="I98" s="12"/>
      <c r="J98" s="12"/>
      <c r="K98" s="12"/>
      <c r="L98" s="12"/>
      <c r="M98" s="12">
        <v>18.805059779012822</v>
      </c>
      <c r="N98" s="12"/>
      <c r="O98" s="12"/>
      <c r="P98" s="12"/>
      <c r="Q98" s="12">
        <v>31.341766298354699</v>
      </c>
      <c r="R98" s="12"/>
      <c r="S98" s="12"/>
      <c r="T98" s="12"/>
      <c r="U98" s="12"/>
      <c r="V98" s="12">
        <v>31.341766298354699</v>
      </c>
      <c r="W98" s="12"/>
      <c r="X98" s="12"/>
      <c r="Y98" s="12"/>
      <c r="Z98" s="12">
        <v>31.341766298354699</v>
      </c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>
        <v>30</v>
      </c>
      <c r="BJ98" s="12"/>
      <c r="BK98" s="12"/>
      <c r="BL98" s="12"/>
      <c r="BM98" s="12">
        <v>50</v>
      </c>
      <c r="BN98" s="12"/>
      <c r="BO98" s="12"/>
      <c r="BP98" s="12"/>
      <c r="BQ98" s="12"/>
      <c r="BR98" s="12">
        <v>50</v>
      </c>
      <c r="BS98" s="12"/>
      <c r="BT98" s="12"/>
      <c r="BU98" s="12"/>
      <c r="BV98" s="12">
        <v>50</v>
      </c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>
        <v>0</v>
      </c>
      <c r="DF98" s="12"/>
      <c r="DG98" s="12"/>
      <c r="DH98" s="12"/>
      <c r="DI98" s="12">
        <v>0</v>
      </c>
      <c r="DJ98" s="12"/>
      <c r="DK98" s="12"/>
      <c r="DL98" s="12"/>
      <c r="DM98" s="12"/>
      <c r="DN98" s="12">
        <v>0</v>
      </c>
      <c r="DO98" s="12"/>
      <c r="DP98" s="12"/>
      <c r="DQ98" s="12"/>
      <c r="DR98" s="12">
        <v>0</v>
      </c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>
        <v>112.83035867407692</v>
      </c>
      <c r="EU98" s="12">
        <v>180</v>
      </c>
      <c r="EV98" s="12">
        <v>0</v>
      </c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</row>
    <row r="99" spans="1:172" x14ac:dyDescent="0.25">
      <c r="A99" s="93" t="s">
        <v>1613</v>
      </c>
      <c r="B99" s="11">
        <v>43256</v>
      </c>
      <c r="C99" s="11">
        <v>43343</v>
      </c>
      <c r="D99" s="93" t="s">
        <v>273</v>
      </c>
      <c r="E99" s="93" t="s">
        <v>274</v>
      </c>
      <c r="F99" s="12"/>
      <c r="G99" s="12">
        <v>239.97101570575245</v>
      </c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>
        <v>408</v>
      </c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>
        <v>0</v>
      </c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>
        <v>239.97101570575245</v>
      </c>
      <c r="EU99" s="12">
        <v>408</v>
      </c>
      <c r="EV99" s="12">
        <v>0</v>
      </c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</row>
    <row r="100" spans="1:172" x14ac:dyDescent="0.25">
      <c r="A100" s="93" t="s">
        <v>1613</v>
      </c>
      <c r="B100" s="11">
        <v>43264</v>
      </c>
      <c r="C100" s="11">
        <v>43431</v>
      </c>
      <c r="D100" s="93" t="s">
        <v>293</v>
      </c>
      <c r="E100" s="93" t="s">
        <v>69</v>
      </c>
      <c r="F100" s="12"/>
      <c r="G100" s="12"/>
      <c r="H100" s="12"/>
      <c r="I100" s="12">
        <v>38.964425987361423</v>
      </c>
      <c r="J100" s="12"/>
      <c r="K100" s="12"/>
      <c r="L100" s="12">
        <v>38.964425987361423</v>
      </c>
      <c r="M100" s="12"/>
      <c r="N100" s="12"/>
      <c r="O100" s="12"/>
      <c r="P100" s="12"/>
      <c r="Q100" s="12">
        <v>38.964425987361423</v>
      </c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>
        <v>64</v>
      </c>
      <c r="BF100" s="12"/>
      <c r="BG100" s="12"/>
      <c r="BH100" s="12">
        <v>64</v>
      </c>
      <c r="BI100" s="12"/>
      <c r="BJ100" s="12"/>
      <c r="BK100" s="12"/>
      <c r="BL100" s="12"/>
      <c r="BM100" s="12">
        <v>64</v>
      </c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>
        <v>0</v>
      </c>
      <c r="DB100" s="12"/>
      <c r="DC100" s="12"/>
      <c r="DD100" s="12">
        <v>0</v>
      </c>
      <c r="DE100" s="12"/>
      <c r="DF100" s="12"/>
      <c r="DG100" s="12"/>
      <c r="DH100" s="12"/>
      <c r="DI100" s="12">
        <v>0</v>
      </c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>
        <v>116.89327796208427</v>
      </c>
      <c r="EU100" s="12">
        <v>192</v>
      </c>
      <c r="EV100" s="12">
        <v>0</v>
      </c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</row>
    <row r="101" spans="1:172" x14ac:dyDescent="0.25">
      <c r="A101" s="93" t="s">
        <v>1613</v>
      </c>
      <c r="B101" s="11">
        <v>43328</v>
      </c>
      <c r="C101" s="11">
        <v>43446</v>
      </c>
      <c r="D101" s="93" t="s">
        <v>794</v>
      </c>
      <c r="E101" s="93" t="s">
        <v>86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>
        <v>63.338666048148376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>
        <v>100</v>
      </c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>
        <v>0</v>
      </c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>
        <v>63.338666048148376</v>
      </c>
      <c r="EU101" s="12">
        <v>100</v>
      </c>
      <c r="EV101" s="12">
        <v>0</v>
      </c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</row>
    <row r="102" spans="1:172" x14ac:dyDescent="0.25">
      <c r="A102" s="93" t="s">
        <v>1614</v>
      </c>
      <c r="B102" s="11">
        <v>43200</v>
      </c>
      <c r="C102" s="11">
        <v>43410</v>
      </c>
      <c r="D102" s="93" t="s">
        <v>153</v>
      </c>
      <c r="E102" s="93" t="s">
        <v>45</v>
      </c>
      <c r="F102" s="12">
        <v>17.54984228420718</v>
      </c>
      <c r="G102" s="12"/>
      <c r="H102" s="12"/>
      <c r="I102" s="12"/>
      <c r="J102" s="12"/>
      <c r="K102" s="12"/>
      <c r="L102" s="12"/>
      <c r="M102" s="12"/>
      <c r="N102" s="12">
        <v>17.54984228420718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v>25</v>
      </c>
      <c r="BC102" s="12"/>
      <c r="BD102" s="12"/>
      <c r="BE102" s="12"/>
      <c r="BF102" s="12"/>
      <c r="BG102" s="12"/>
      <c r="BH102" s="12"/>
      <c r="BI102" s="12"/>
      <c r="BJ102" s="12">
        <v>25</v>
      </c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>
        <v>18</v>
      </c>
      <c r="CY102" s="12"/>
      <c r="CZ102" s="12"/>
      <c r="DA102" s="12"/>
      <c r="DB102" s="12"/>
      <c r="DC102" s="12"/>
      <c r="DD102" s="12"/>
      <c r="DE102" s="12"/>
      <c r="DF102" s="12">
        <v>0</v>
      </c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>
        <v>35.099684568414361</v>
      </c>
      <c r="EU102" s="12">
        <v>50</v>
      </c>
      <c r="EV102" s="12">
        <v>18</v>
      </c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</row>
    <row r="103" spans="1:172" x14ac:dyDescent="0.25">
      <c r="A103" s="93" t="s">
        <v>1615</v>
      </c>
      <c r="B103" s="11">
        <v>43145</v>
      </c>
      <c r="C103" s="11">
        <v>43370</v>
      </c>
      <c r="D103" s="93" t="s">
        <v>133</v>
      </c>
      <c r="E103" s="93" t="s">
        <v>134</v>
      </c>
      <c r="F103" s="12"/>
      <c r="G103" s="12"/>
      <c r="H103" s="12">
        <v>14.287368686798246</v>
      </c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>
        <v>20</v>
      </c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>
        <v>0</v>
      </c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>
        <v>14.287368686798246</v>
      </c>
      <c r="EU103" s="12">
        <v>20</v>
      </c>
      <c r="EV103" s="12">
        <v>0</v>
      </c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</row>
    <row r="104" spans="1:172" x14ac:dyDescent="0.25">
      <c r="A104" s="93" t="s">
        <v>1616</v>
      </c>
      <c r="B104" s="11">
        <v>43271</v>
      </c>
      <c r="C104" s="11">
        <v>43376</v>
      </c>
      <c r="D104" s="93" t="s">
        <v>325</v>
      </c>
      <c r="E104" s="93" t="s">
        <v>81</v>
      </c>
      <c r="F104" s="12"/>
      <c r="G104" s="12"/>
      <c r="H104" s="12"/>
      <c r="I104" s="12">
        <v>3.1795810176504768</v>
      </c>
      <c r="J104" s="12">
        <v>19.07748610590286</v>
      </c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>
        <v>4</v>
      </c>
      <c r="BF104" s="12">
        <v>24</v>
      </c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>
        <v>0</v>
      </c>
      <c r="DB104" s="12">
        <v>0</v>
      </c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>
        <v>22.257067123553337</v>
      </c>
      <c r="EU104" s="12">
        <v>28</v>
      </c>
      <c r="EV104" s="12">
        <v>0</v>
      </c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</row>
    <row r="105" spans="1:172" x14ac:dyDescent="0.25">
      <c r="A105" s="93" t="s">
        <v>1616</v>
      </c>
      <c r="B105" s="11">
        <v>43280</v>
      </c>
      <c r="C105" s="11">
        <v>43406</v>
      </c>
      <c r="D105" s="93" t="s">
        <v>366</v>
      </c>
      <c r="E105" s="93" t="s">
        <v>81</v>
      </c>
      <c r="F105" s="12"/>
      <c r="G105" s="12"/>
      <c r="H105" s="12"/>
      <c r="I105" s="12"/>
      <c r="J105" s="12"/>
      <c r="K105" s="12"/>
      <c r="L105" s="12"/>
      <c r="M105" s="12"/>
      <c r="N105" s="12">
        <v>19.07748610590286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>
        <v>24</v>
      </c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>
        <v>0</v>
      </c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>
        <v>19.07748610590286</v>
      </c>
      <c r="EU105" s="12">
        <v>24</v>
      </c>
      <c r="EV105" s="12">
        <v>0</v>
      </c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</row>
    <row r="106" spans="1:172" x14ac:dyDescent="0.25">
      <c r="A106" s="93" t="s">
        <v>1616</v>
      </c>
      <c r="B106" s="11">
        <v>43287</v>
      </c>
      <c r="C106" s="11">
        <v>43425</v>
      </c>
      <c r="D106" s="93" t="s">
        <v>396</v>
      </c>
      <c r="E106" s="93" t="s">
        <v>81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>
        <v>19.07748610590286</v>
      </c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>
        <v>24</v>
      </c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>
        <v>0</v>
      </c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>
        <v>19.07748610590286</v>
      </c>
      <c r="EU106" s="12">
        <v>24</v>
      </c>
      <c r="EV106" s="12">
        <v>0</v>
      </c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</row>
    <row r="107" spans="1:172" x14ac:dyDescent="0.25">
      <c r="A107" s="93" t="s">
        <v>1617</v>
      </c>
      <c r="B107" s="11">
        <v>43300</v>
      </c>
      <c r="C107" s="11">
        <v>43385</v>
      </c>
      <c r="D107" s="93" t="s">
        <v>449</v>
      </c>
      <c r="E107" s="93" t="s">
        <v>321</v>
      </c>
      <c r="F107" s="12"/>
      <c r="G107" s="12"/>
      <c r="H107" s="12"/>
      <c r="I107" s="12"/>
      <c r="J107" s="12"/>
      <c r="K107" s="12">
        <v>38.275261992750487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>
        <v>50</v>
      </c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>
        <v>0</v>
      </c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>
        <v>38.275261992750487</v>
      </c>
      <c r="EU107" s="12">
        <v>50</v>
      </c>
      <c r="EV107" s="12">
        <v>0</v>
      </c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</row>
    <row r="108" spans="1:172" x14ac:dyDescent="0.25">
      <c r="A108" s="93" t="s">
        <v>1618</v>
      </c>
      <c r="B108" s="11">
        <v>43271</v>
      </c>
      <c r="C108" s="11">
        <v>43340</v>
      </c>
      <c r="D108" s="93" t="s">
        <v>320</v>
      </c>
      <c r="E108" s="93" t="s">
        <v>37</v>
      </c>
      <c r="F108" s="12">
        <v>50.805599159092267</v>
      </c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v>72</v>
      </c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>
        <v>18</v>
      </c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>
        <v>50.805599159092267</v>
      </c>
      <c r="EU108" s="12">
        <v>72</v>
      </c>
      <c r="EV108" s="12">
        <v>18</v>
      </c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</row>
    <row r="109" spans="1:172" x14ac:dyDescent="0.25">
      <c r="A109" s="93" t="s">
        <v>1619</v>
      </c>
      <c r="B109" s="11">
        <v>43301</v>
      </c>
      <c r="C109" s="11">
        <v>43340</v>
      </c>
      <c r="D109" s="93" t="s">
        <v>445</v>
      </c>
      <c r="E109" s="93" t="s">
        <v>446</v>
      </c>
      <c r="F109" s="12">
        <v>10.10434159936041</v>
      </c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>
        <v>12</v>
      </c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>
        <v>17</v>
      </c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>
        <v>10.10434159936041</v>
      </c>
      <c r="EU109" s="12">
        <v>12</v>
      </c>
      <c r="EV109" s="12">
        <v>17</v>
      </c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</row>
    <row r="110" spans="1:172" x14ac:dyDescent="0.25">
      <c r="A110" s="93" t="s">
        <v>1620</v>
      </c>
      <c r="B110" s="11">
        <v>43335</v>
      </c>
      <c r="C110" s="11">
        <v>43389</v>
      </c>
      <c r="D110" s="93" t="s">
        <v>1107</v>
      </c>
      <c r="E110" s="93" t="s">
        <v>1100</v>
      </c>
      <c r="F110" s="12"/>
      <c r="G110" s="12"/>
      <c r="H110" s="12"/>
      <c r="I110" s="12"/>
      <c r="J110" s="12"/>
      <c r="K110" s="12"/>
      <c r="L110" s="12">
        <v>17.361764389189908</v>
      </c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>
        <v>23</v>
      </c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>
        <v>0</v>
      </c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>
        <v>17.361764389189908</v>
      </c>
      <c r="EU110" s="12">
        <v>23</v>
      </c>
      <c r="EV110" s="12">
        <v>0</v>
      </c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</row>
    <row r="111" spans="1:172" x14ac:dyDescent="0.25">
      <c r="A111" s="93" t="s">
        <v>1621</v>
      </c>
      <c r="B111" s="11">
        <v>43278</v>
      </c>
      <c r="C111" s="11">
        <v>43342</v>
      </c>
      <c r="D111" s="93" t="s">
        <v>336</v>
      </c>
      <c r="E111" s="93" t="s">
        <v>337</v>
      </c>
      <c r="F111" s="12">
        <v>9.1587656511168269</v>
      </c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>
        <v>12</v>
      </c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>
        <v>15</v>
      </c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>
        <v>9.1587656511168269</v>
      </c>
      <c r="EU111" s="12">
        <v>12</v>
      </c>
      <c r="EV111" s="12">
        <v>15</v>
      </c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</row>
    <row r="112" spans="1:172" x14ac:dyDescent="0.25">
      <c r="A112" s="93" t="s">
        <v>1621</v>
      </c>
      <c r="B112" s="11">
        <v>43332</v>
      </c>
      <c r="C112" s="11">
        <v>43357</v>
      </c>
      <c r="D112" s="93" t="s">
        <v>818</v>
      </c>
      <c r="E112" s="93" t="s">
        <v>819</v>
      </c>
      <c r="F112" s="12"/>
      <c r="G112" s="12">
        <v>0.95431106092943563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>
        <v>1</v>
      </c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>
        <v>0</v>
      </c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>
        <v>0.95431106092943563</v>
      </c>
      <c r="EU112" s="12">
        <v>1</v>
      </c>
      <c r="EV112" s="12">
        <v>0</v>
      </c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</row>
    <row r="113" spans="1:172" x14ac:dyDescent="0.25">
      <c r="A113" s="93" t="s">
        <v>1622</v>
      </c>
      <c r="B113" s="11">
        <v>43263</v>
      </c>
      <c r="C113" s="11">
        <v>43406</v>
      </c>
      <c r="D113" s="93" t="s">
        <v>288</v>
      </c>
      <c r="E113" s="93" t="s">
        <v>289</v>
      </c>
      <c r="F113" s="12"/>
      <c r="G113" s="12"/>
      <c r="H113" s="12"/>
      <c r="I113" s="12"/>
      <c r="J113" s="12"/>
      <c r="K113" s="12"/>
      <c r="L113" s="12"/>
      <c r="M113" s="12"/>
      <c r="N113" s="12">
        <v>34.202879666000122</v>
      </c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>
        <v>54</v>
      </c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>
        <v>0</v>
      </c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>
        <v>34.202879666000122</v>
      </c>
      <c r="EU113" s="12">
        <v>54</v>
      </c>
      <c r="EV113" s="12">
        <v>0</v>
      </c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</row>
    <row r="114" spans="1:172" x14ac:dyDescent="0.25">
      <c r="A114" s="93" t="s">
        <v>1622</v>
      </c>
      <c r="B114" s="11">
        <v>43314</v>
      </c>
      <c r="C114" s="11">
        <v>43433</v>
      </c>
      <c r="D114" s="93" t="s">
        <v>577</v>
      </c>
      <c r="E114" s="93" t="s">
        <v>51</v>
      </c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>
        <v>17.151757721700861</v>
      </c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>
        <v>25</v>
      </c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>
        <v>0</v>
      </c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>
        <v>17.151757721700861</v>
      </c>
      <c r="EU114" s="12">
        <v>25</v>
      </c>
      <c r="EV114" s="12">
        <v>0</v>
      </c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</row>
    <row r="115" spans="1:172" x14ac:dyDescent="0.25">
      <c r="A115" s="93" t="s">
        <v>1623</v>
      </c>
      <c r="B115" s="11">
        <v>43073</v>
      </c>
      <c r="C115" s="11">
        <v>43496</v>
      </c>
      <c r="D115" s="93" t="s">
        <v>178</v>
      </c>
      <c r="E115" s="93" t="s">
        <v>179</v>
      </c>
      <c r="F115" s="12"/>
      <c r="G115" s="12"/>
      <c r="H115" s="12"/>
      <c r="I115" s="12">
        <v>12.995299935349161</v>
      </c>
      <c r="J115" s="12"/>
      <c r="K115" s="12"/>
      <c r="L115" s="12"/>
      <c r="M115" s="12"/>
      <c r="N115" s="12"/>
      <c r="O115" s="12">
        <v>12.995299935349161</v>
      </c>
      <c r="P115" s="12"/>
      <c r="Q115" s="12"/>
      <c r="R115" s="12"/>
      <c r="S115" s="12"/>
      <c r="T115" s="12">
        <v>12.995299935349161</v>
      </c>
      <c r="U115" s="12"/>
      <c r="V115" s="12"/>
      <c r="W115" s="12"/>
      <c r="X115" s="12"/>
      <c r="Y115" s="12"/>
      <c r="Z115" s="12"/>
      <c r="AA115" s="12">
        <v>12.995299935349161</v>
      </c>
      <c r="AB115" s="12"/>
      <c r="AC115" s="12"/>
      <c r="AD115" s="12"/>
      <c r="AE115" s="12"/>
      <c r="AF115" s="12"/>
      <c r="AG115" s="12">
        <v>12.995299935349161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>
        <v>20</v>
      </c>
      <c r="BF115" s="12"/>
      <c r="BG115" s="12"/>
      <c r="BH115" s="12"/>
      <c r="BI115" s="12"/>
      <c r="BJ115" s="12"/>
      <c r="BK115" s="12">
        <v>20</v>
      </c>
      <c r="BL115" s="12"/>
      <c r="BM115" s="12"/>
      <c r="BN115" s="12"/>
      <c r="BO115" s="12"/>
      <c r="BP115" s="12">
        <v>20</v>
      </c>
      <c r="BQ115" s="12"/>
      <c r="BR115" s="12"/>
      <c r="BS115" s="12"/>
      <c r="BT115" s="12"/>
      <c r="BU115" s="12"/>
      <c r="BV115" s="12"/>
      <c r="BW115" s="12">
        <v>20</v>
      </c>
      <c r="BX115" s="12"/>
      <c r="BY115" s="12"/>
      <c r="BZ115" s="12"/>
      <c r="CA115" s="12"/>
      <c r="CB115" s="12"/>
      <c r="CC115" s="12">
        <v>20</v>
      </c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>
        <v>0</v>
      </c>
      <c r="DB115" s="12"/>
      <c r="DC115" s="12"/>
      <c r="DD115" s="12"/>
      <c r="DE115" s="12"/>
      <c r="DF115" s="12"/>
      <c r="DG115" s="12">
        <v>0</v>
      </c>
      <c r="DH115" s="12"/>
      <c r="DI115" s="12"/>
      <c r="DJ115" s="12"/>
      <c r="DK115" s="12"/>
      <c r="DL115" s="12">
        <v>0</v>
      </c>
      <c r="DM115" s="12"/>
      <c r="DN115" s="12"/>
      <c r="DO115" s="12"/>
      <c r="DP115" s="12"/>
      <c r="DQ115" s="12"/>
      <c r="DR115" s="12"/>
      <c r="DS115" s="12">
        <v>0</v>
      </c>
      <c r="DT115" s="12"/>
      <c r="DU115" s="12"/>
      <c r="DV115" s="12"/>
      <c r="DW115" s="12"/>
      <c r="DX115" s="12"/>
      <c r="DY115" s="12">
        <v>0</v>
      </c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>
        <v>64.976499676745803</v>
      </c>
      <c r="EU115" s="12">
        <v>100</v>
      </c>
      <c r="EV115" s="12">
        <v>0</v>
      </c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</row>
    <row r="116" spans="1:172" x14ac:dyDescent="0.25">
      <c r="A116" s="93" t="s">
        <v>1623</v>
      </c>
      <c r="B116" s="11">
        <v>43220</v>
      </c>
      <c r="C116" s="11">
        <v>43354</v>
      </c>
      <c r="D116" s="93" t="s">
        <v>118</v>
      </c>
      <c r="E116" s="93" t="s">
        <v>119</v>
      </c>
      <c r="F116" s="12">
        <v>15.453870193388193</v>
      </c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>
        <v>22</v>
      </c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>
        <v>35</v>
      </c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>
        <v>15.453870193388193</v>
      </c>
      <c r="EU116" s="12">
        <v>22</v>
      </c>
      <c r="EV116" s="12">
        <v>35</v>
      </c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</row>
    <row r="117" spans="1:172" x14ac:dyDescent="0.25">
      <c r="A117" s="93" t="s">
        <v>1623</v>
      </c>
      <c r="B117" s="11">
        <v>43277</v>
      </c>
      <c r="C117" s="11">
        <v>43378</v>
      </c>
      <c r="D117" s="93" t="s">
        <v>342</v>
      </c>
      <c r="E117" s="93" t="s">
        <v>343</v>
      </c>
      <c r="F117" s="12"/>
      <c r="G117" s="12"/>
      <c r="H117" s="12"/>
      <c r="I117" s="12"/>
      <c r="J117" s="12">
        <v>8.4293837418481043</v>
      </c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>
        <v>12</v>
      </c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>
        <v>0</v>
      </c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>
        <v>8.4293837418481043</v>
      </c>
      <c r="EU117" s="12">
        <v>12</v>
      </c>
      <c r="EV117" s="12">
        <v>0</v>
      </c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</row>
    <row r="118" spans="1:172" x14ac:dyDescent="0.25">
      <c r="A118" s="93" t="s">
        <v>1624</v>
      </c>
      <c r="B118" s="11">
        <v>43262</v>
      </c>
      <c r="C118" s="11">
        <v>43430</v>
      </c>
      <c r="D118" s="93" t="s">
        <v>291</v>
      </c>
      <c r="E118" s="93" t="s">
        <v>62</v>
      </c>
      <c r="F118" s="12"/>
      <c r="G118" s="12"/>
      <c r="H118" s="12">
        <v>48.363407237339203</v>
      </c>
      <c r="I118" s="12"/>
      <c r="J118" s="12">
        <v>48.363407237339203</v>
      </c>
      <c r="K118" s="12"/>
      <c r="L118" s="12"/>
      <c r="M118" s="12"/>
      <c r="N118" s="12">
        <v>48.363407237339203</v>
      </c>
      <c r="O118" s="12"/>
      <c r="P118" s="12"/>
      <c r="Q118" s="12">
        <v>48.363407237339203</v>
      </c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>
        <v>80</v>
      </c>
      <c r="BE118" s="12"/>
      <c r="BF118" s="12">
        <v>80</v>
      </c>
      <c r="BG118" s="12"/>
      <c r="BH118" s="12"/>
      <c r="BI118" s="12"/>
      <c r="BJ118" s="12">
        <v>80</v>
      </c>
      <c r="BK118" s="12"/>
      <c r="BL118" s="12"/>
      <c r="BM118" s="12">
        <v>80</v>
      </c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>
        <v>0</v>
      </c>
      <c r="DA118" s="12"/>
      <c r="DB118" s="12">
        <v>0</v>
      </c>
      <c r="DC118" s="12"/>
      <c r="DD118" s="12"/>
      <c r="DE118" s="12"/>
      <c r="DF118" s="12">
        <v>0</v>
      </c>
      <c r="DG118" s="12"/>
      <c r="DH118" s="12"/>
      <c r="DI118" s="12">
        <v>0</v>
      </c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>
        <v>193.45362894935681</v>
      </c>
      <c r="EU118" s="12">
        <v>320</v>
      </c>
      <c r="EV118" s="12">
        <v>0</v>
      </c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</row>
    <row r="119" spans="1:172" x14ac:dyDescent="0.25">
      <c r="A119" s="93" t="s">
        <v>1624</v>
      </c>
      <c r="B119" s="11">
        <v>43262</v>
      </c>
      <c r="C119" s="11">
        <v>43430</v>
      </c>
      <c r="D119" s="93" t="s">
        <v>292</v>
      </c>
      <c r="E119" s="93" t="s">
        <v>62</v>
      </c>
      <c r="F119" s="12"/>
      <c r="G119" s="12"/>
      <c r="H119" s="12">
        <v>72.545110856008804</v>
      </c>
      <c r="I119" s="12"/>
      <c r="J119" s="12">
        <v>72.545110856008804</v>
      </c>
      <c r="K119" s="12"/>
      <c r="L119" s="12"/>
      <c r="M119" s="12"/>
      <c r="N119" s="12">
        <v>72.545110856008804</v>
      </c>
      <c r="O119" s="12"/>
      <c r="P119" s="12"/>
      <c r="Q119" s="12">
        <v>72.545110856008804</v>
      </c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>
        <v>120</v>
      </c>
      <c r="BE119" s="12"/>
      <c r="BF119" s="12">
        <v>120</v>
      </c>
      <c r="BG119" s="12"/>
      <c r="BH119" s="12"/>
      <c r="BI119" s="12"/>
      <c r="BJ119" s="12">
        <v>120</v>
      </c>
      <c r="BK119" s="12"/>
      <c r="BL119" s="12"/>
      <c r="BM119" s="12">
        <v>120</v>
      </c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>
        <v>0</v>
      </c>
      <c r="DA119" s="12"/>
      <c r="DB119" s="12">
        <v>0</v>
      </c>
      <c r="DC119" s="12"/>
      <c r="DD119" s="12"/>
      <c r="DE119" s="12"/>
      <c r="DF119" s="12">
        <v>0</v>
      </c>
      <c r="DG119" s="12"/>
      <c r="DH119" s="12"/>
      <c r="DI119" s="12">
        <v>0</v>
      </c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>
        <v>290.18044342403522</v>
      </c>
      <c r="EU119" s="12">
        <v>480</v>
      </c>
      <c r="EV119" s="12">
        <v>0</v>
      </c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</row>
    <row r="120" spans="1:172" x14ac:dyDescent="0.25">
      <c r="A120" s="93" t="s">
        <v>1624</v>
      </c>
      <c r="B120" s="11">
        <v>43265</v>
      </c>
      <c r="C120" s="11">
        <v>43388</v>
      </c>
      <c r="D120" s="93" t="s">
        <v>308</v>
      </c>
      <c r="E120" s="93" t="s">
        <v>253</v>
      </c>
      <c r="F120" s="12"/>
      <c r="G120" s="12"/>
      <c r="H120" s="12"/>
      <c r="I120" s="12"/>
      <c r="J120" s="12"/>
      <c r="K120" s="12">
        <v>16.244124919186451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>
        <v>25</v>
      </c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>
        <v>0</v>
      </c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>
        <v>16.244124919186451</v>
      </c>
      <c r="EU120" s="12">
        <v>25</v>
      </c>
      <c r="EV120" s="12">
        <v>0</v>
      </c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</row>
    <row r="121" spans="1:172" x14ac:dyDescent="0.25">
      <c r="A121" s="93" t="s">
        <v>1624</v>
      </c>
      <c r="B121" s="11">
        <v>43271</v>
      </c>
      <c r="C121" s="11">
        <v>43368</v>
      </c>
      <c r="D121" s="93" t="s">
        <v>324</v>
      </c>
      <c r="E121" s="93" t="s">
        <v>100</v>
      </c>
      <c r="F121" s="12"/>
      <c r="G121" s="12"/>
      <c r="H121" s="12"/>
      <c r="I121" s="12">
        <v>17.561216128850219</v>
      </c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>
        <v>25</v>
      </c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>
        <v>0</v>
      </c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>
        <v>17.561216128850219</v>
      </c>
      <c r="EU121" s="12">
        <v>25</v>
      </c>
      <c r="EV121" s="12">
        <v>0</v>
      </c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</row>
    <row r="122" spans="1:172" x14ac:dyDescent="0.25">
      <c r="A122" s="93" t="s">
        <v>1624</v>
      </c>
      <c r="B122" s="11">
        <v>43292</v>
      </c>
      <c r="C122" s="11">
        <v>43361</v>
      </c>
      <c r="D122" s="93" t="s">
        <v>420</v>
      </c>
      <c r="E122" s="93" t="s">
        <v>421</v>
      </c>
      <c r="F122" s="12"/>
      <c r="G122" s="12"/>
      <c r="H122" s="12">
        <v>9.4339217007211964</v>
      </c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>
        <v>12</v>
      </c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>
        <v>0</v>
      </c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>
        <v>9.4339217007211964</v>
      </c>
      <c r="EU122" s="12">
        <v>12</v>
      </c>
      <c r="EV122" s="12">
        <v>0</v>
      </c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</row>
    <row r="123" spans="1:172" x14ac:dyDescent="0.25">
      <c r="A123" s="93" t="s">
        <v>1624</v>
      </c>
      <c r="B123" s="11">
        <v>43313</v>
      </c>
      <c r="C123" s="11">
        <v>43433</v>
      </c>
      <c r="D123" s="93" t="s">
        <v>551</v>
      </c>
      <c r="E123" s="93" t="s">
        <v>552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>
        <v>9.7724073172979971</v>
      </c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>
        <v>10</v>
      </c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>
        <v>0</v>
      </c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>
        <v>9.7724073172979971</v>
      </c>
      <c r="EU123" s="12">
        <v>10</v>
      </c>
      <c r="EV123" s="12">
        <v>0</v>
      </c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</row>
    <row r="124" spans="1:172" x14ac:dyDescent="0.25">
      <c r="A124" s="93" t="s">
        <v>1624</v>
      </c>
      <c r="B124" s="11">
        <v>43314</v>
      </c>
      <c r="C124" s="11">
        <v>43433</v>
      </c>
      <c r="D124" s="93" t="s">
        <v>577</v>
      </c>
      <c r="E124" s="93" t="s">
        <v>51</v>
      </c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>
        <v>5.6195891612320699</v>
      </c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>
        <v>8</v>
      </c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>
        <v>0</v>
      </c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>
        <v>5.6195891612320699</v>
      </c>
      <c r="EU124" s="12">
        <v>8</v>
      </c>
      <c r="EV124" s="12">
        <v>0</v>
      </c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</row>
    <row r="125" spans="1:172" x14ac:dyDescent="0.25">
      <c r="A125" s="93" t="s">
        <v>1624</v>
      </c>
      <c r="B125" s="11">
        <v>43318</v>
      </c>
      <c r="C125" s="11">
        <v>43398</v>
      </c>
      <c r="D125" s="93" t="s">
        <v>710</v>
      </c>
      <c r="E125" s="93" t="s">
        <v>711</v>
      </c>
      <c r="F125" s="12"/>
      <c r="G125" s="12"/>
      <c r="H125" s="12"/>
      <c r="I125" s="12"/>
      <c r="J125" s="12"/>
      <c r="K125" s="12"/>
      <c r="L125" s="12"/>
      <c r="M125" s="12">
        <v>3.908962926919199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>
        <v>4</v>
      </c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>
        <v>0</v>
      </c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>
        <v>3.908962926919199</v>
      </c>
      <c r="EU125" s="12">
        <v>4</v>
      </c>
      <c r="EV125" s="12">
        <v>0</v>
      </c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</row>
    <row r="126" spans="1:172" x14ac:dyDescent="0.25">
      <c r="A126" s="93" t="s">
        <v>1624</v>
      </c>
      <c r="B126" s="11">
        <v>43320</v>
      </c>
      <c r="C126" s="11">
        <v>43431</v>
      </c>
      <c r="D126" s="93" t="s">
        <v>729</v>
      </c>
      <c r="E126" s="93" t="s">
        <v>100</v>
      </c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>
        <v>9.7724073172979971</v>
      </c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>
        <v>10</v>
      </c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>
        <v>0</v>
      </c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>
        <v>9.7724073172979971</v>
      </c>
      <c r="EU126" s="12">
        <v>10</v>
      </c>
      <c r="EV126" s="12">
        <v>0</v>
      </c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</row>
    <row r="127" spans="1:172" x14ac:dyDescent="0.25">
      <c r="A127" s="93" t="s">
        <v>1624</v>
      </c>
      <c r="B127" s="11">
        <v>43333</v>
      </c>
      <c r="C127" s="11">
        <v>43445</v>
      </c>
      <c r="D127" s="93" t="s">
        <v>823</v>
      </c>
      <c r="E127" s="93" t="s">
        <v>824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>
        <v>4.8862036586489985</v>
      </c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>
        <v>5</v>
      </c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>
        <v>0</v>
      </c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>
        <v>4.8862036586489985</v>
      </c>
      <c r="EU127" s="12">
        <v>5</v>
      </c>
      <c r="EV127" s="12">
        <v>0</v>
      </c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</row>
    <row r="128" spans="1:172" x14ac:dyDescent="0.25">
      <c r="A128" s="93" t="s">
        <v>1624</v>
      </c>
      <c r="B128" s="11">
        <v>43349</v>
      </c>
      <c r="C128" s="11">
        <v>43630</v>
      </c>
      <c r="D128" s="93" t="s">
        <v>1277</v>
      </c>
      <c r="E128" s="93" t="s">
        <v>370</v>
      </c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>
        <v>7.254511085600881</v>
      </c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>
        <v>12</v>
      </c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>
        <v>0</v>
      </c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>
        <v>7.254511085600881</v>
      </c>
      <c r="EU128" s="12">
        <v>12</v>
      </c>
      <c r="EV128" s="12">
        <v>0</v>
      </c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</row>
    <row r="129" spans="1:172" x14ac:dyDescent="0.25">
      <c r="A129" s="93" t="s">
        <v>1624</v>
      </c>
      <c r="B129" s="11">
        <v>43353</v>
      </c>
      <c r="C129" s="11">
        <v>43374</v>
      </c>
      <c r="D129" s="93" t="s">
        <v>1325</v>
      </c>
      <c r="E129" s="93" t="s">
        <v>1326</v>
      </c>
      <c r="F129" s="12"/>
      <c r="G129" s="12"/>
      <c r="H129" s="12"/>
      <c r="I129" s="12"/>
      <c r="J129" s="12">
        <v>3.908962926919199</v>
      </c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>
        <v>4</v>
      </c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>
        <v>0</v>
      </c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>
        <v>3.908962926919199</v>
      </c>
      <c r="EU129" s="12">
        <v>4</v>
      </c>
      <c r="EV129" s="12">
        <v>0</v>
      </c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</row>
    <row r="130" spans="1:172" x14ac:dyDescent="0.25">
      <c r="A130" s="93" t="s">
        <v>1624</v>
      </c>
      <c r="B130" s="11">
        <v>43353</v>
      </c>
      <c r="C130" s="11">
        <v>43472</v>
      </c>
      <c r="D130" s="93" t="s">
        <v>1339</v>
      </c>
      <c r="E130" s="93" t="s">
        <v>1340</v>
      </c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>
        <v>49.171405160780608</v>
      </c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>
        <v>70</v>
      </c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>
        <v>0</v>
      </c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>
        <v>49.171405160780608</v>
      </c>
      <c r="EU130" s="12">
        <v>70</v>
      </c>
      <c r="EV130" s="12">
        <v>0</v>
      </c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</row>
    <row r="131" spans="1:172" x14ac:dyDescent="0.25">
      <c r="A131" s="93" t="s">
        <v>1624</v>
      </c>
      <c r="B131" s="11">
        <v>43354</v>
      </c>
      <c r="C131" s="11">
        <v>43381</v>
      </c>
      <c r="D131" s="93" t="s">
        <v>1560</v>
      </c>
      <c r="E131" s="93" t="s">
        <v>1561</v>
      </c>
      <c r="F131" s="12"/>
      <c r="G131" s="12"/>
      <c r="H131" s="12"/>
      <c r="I131" s="12"/>
      <c r="J131" s="12"/>
      <c r="K131" s="12">
        <v>1.9544814634595995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>
        <v>2</v>
      </c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>
        <v>0</v>
      </c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>
        <v>1.9544814634595995</v>
      </c>
      <c r="EU131" s="12">
        <v>2</v>
      </c>
      <c r="EV131" s="12">
        <v>0</v>
      </c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</row>
    <row r="132" spans="1:172" x14ac:dyDescent="0.25">
      <c r="A132" s="93" t="s">
        <v>1625</v>
      </c>
      <c r="B132" s="11">
        <v>43104</v>
      </c>
      <c r="C132" s="11">
        <v>43371</v>
      </c>
      <c r="D132" s="93" t="s">
        <v>136</v>
      </c>
      <c r="E132" s="93" t="s">
        <v>21</v>
      </c>
      <c r="F132" s="12">
        <v>505.1806836651628</v>
      </c>
      <c r="G132" s="12"/>
      <c r="H132" s="12">
        <v>252.5903418325814</v>
      </c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>
        <v>800</v>
      </c>
      <c r="BC132" s="12"/>
      <c r="BD132" s="12">
        <v>400</v>
      </c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>
        <v>28</v>
      </c>
      <c r="CY132" s="12"/>
      <c r="CZ132" s="12">
        <v>0</v>
      </c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>
        <v>757.77102549774418</v>
      </c>
      <c r="EU132" s="12">
        <v>1200</v>
      </c>
      <c r="EV132" s="12">
        <v>28</v>
      </c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</row>
    <row r="133" spans="1:172" x14ac:dyDescent="0.25">
      <c r="A133" s="93" t="s">
        <v>1625</v>
      </c>
      <c r="B133" s="11">
        <v>43157</v>
      </c>
      <c r="C133" s="11">
        <v>43461</v>
      </c>
      <c r="D133" s="93" t="s">
        <v>174</v>
      </c>
      <c r="E133" s="93" t="s">
        <v>21</v>
      </c>
      <c r="F133" s="12"/>
      <c r="G133" s="12"/>
      <c r="H133" s="12"/>
      <c r="I133" s="12"/>
      <c r="J133" s="12"/>
      <c r="K133" s="12">
        <v>252.5903418325814</v>
      </c>
      <c r="L133" s="12"/>
      <c r="M133" s="12"/>
      <c r="N133" s="12">
        <v>252.5903418325814</v>
      </c>
      <c r="O133" s="12"/>
      <c r="P133" s="12"/>
      <c r="Q133" s="12">
        <v>252.5903418325814</v>
      </c>
      <c r="R133" s="12"/>
      <c r="S133" s="12"/>
      <c r="T133" s="12"/>
      <c r="U133" s="12">
        <v>252.5903418325814</v>
      </c>
      <c r="V133" s="12"/>
      <c r="W133" s="12"/>
      <c r="X133" s="12"/>
      <c r="Y133" s="12"/>
      <c r="Z133" s="12"/>
      <c r="AA133" s="12">
        <v>252.5903418325814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>
        <v>400</v>
      </c>
      <c r="BH133" s="12"/>
      <c r="BI133" s="12"/>
      <c r="BJ133" s="12">
        <v>400</v>
      </c>
      <c r="BK133" s="12"/>
      <c r="BL133" s="12"/>
      <c r="BM133" s="12">
        <v>400</v>
      </c>
      <c r="BN133" s="12"/>
      <c r="BO133" s="12"/>
      <c r="BP133" s="12"/>
      <c r="BQ133" s="12">
        <v>400</v>
      </c>
      <c r="BR133" s="12"/>
      <c r="BS133" s="12"/>
      <c r="BT133" s="12"/>
      <c r="BU133" s="12"/>
      <c r="BV133" s="12"/>
      <c r="BW133" s="12">
        <v>400</v>
      </c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>
        <v>0</v>
      </c>
      <c r="DD133" s="12"/>
      <c r="DE133" s="12"/>
      <c r="DF133" s="12">
        <v>0</v>
      </c>
      <c r="DG133" s="12"/>
      <c r="DH133" s="12"/>
      <c r="DI133" s="12">
        <v>0</v>
      </c>
      <c r="DJ133" s="12"/>
      <c r="DK133" s="12"/>
      <c r="DL133" s="12"/>
      <c r="DM133" s="12">
        <v>0</v>
      </c>
      <c r="DN133" s="12"/>
      <c r="DO133" s="12"/>
      <c r="DP133" s="12"/>
      <c r="DQ133" s="12"/>
      <c r="DR133" s="12"/>
      <c r="DS133" s="12">
        <v>0</v>
      </c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>
        <v>1262.951709162907</v>
      </c>
      <c r="EU133" s="12">
        <v>2000</v>
      </c>
      <c r="EV133" s="12">
        <v>0</v>
      </c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</row>
    <row r="134" spans="1:172" x14ac:dyDescent="0.25">
      <c r="A134" s="93" t="s">
        <v>1626</v>
      </c>
      <c r="B134" s="11">
        <v>43178</v>
      </c>
      <c r="C134" s="11">
        <v>43452</v>
      </c>
      <c r="D134" s="93" t="s">
        <v>170</v>
      </c>
      <c r="E134" s="93" t="s">
        <v>171</v>
      </c>
      <c r="F134" s="12">
        <v>47.024933199746528</v>
      </c>
      <c r="G134" s="12"/>
      <c r="H134" s="12"/>
      <c r="I134" s="12"/>
      <c r="J134" s="12">
        <v>47.024933199746528</v>
      </c>
      <c r="K134" s="12"/>
      <c r="L134" s="12"/>
      <c r="M134" s="12"/>
      <c r="N134" s="12"/>
      <c r="O134" s="12">
        <v>47.024933199746528</v>
      </c>
      <c r="P134" s="12"/>
      <c r="Q134" s="12"/>
      <c r="R134" s="12"/>
      <c r="S134" s="12">
        <v>47.024933199746528</v>
      </c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>
        <v>70</v>
      </c>
      <c r="BC134" s="12"/>
      <c r="BD134" s="12"/>
      <c r="BE134" s="12"/>
      <c r="BF134" s="12">
        <v>70</v>
      </c>
      <c r="BG134" s="12"/>
      <c r="BH134" s="12"/>
      <c r="BI134" s="12"/>
      <c r="BJ134" s="12"/>
      <c r="BK134" s="12">
        <v>70</v>
      </c>
      <c r="BL134" s="12"/>
      <c r="BM134" s="12"/>
      <c r="BN134" s="12"/>
      <c r="BO134" s="12">
        <v>70</v>
      </c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>
        <v>10</v>
      </c>
      <c r="CY134" s="12"/>
      <c r="CZ134" s="12"/>
      <c r="DA134" s="12"/>
      <c r="DB134" s="12">
        <v>0</v>
      </c>
      <c r="DC134" s="12"/>
      <c r="DD134" s="12"/>
      <c r="DE134" s="12"/>
      <c r="DF134" s="12"/>
      <c r="DG134" s="12">
        <v>0</v>
      </c>
      <c r="DH134" s="12"/>
      <c r="DI134" s="12"/>
      <c r="DJ134" s="12"/>
      <c r="DK134" s="12">
        <v>0</v>
      </c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>
        <v>188.09973279898611</v>
      </c>
      <c r="EU134" s="12">
        <v>280</v>
      </c>
      <c r="EV134" s="12">
        <v>10</v>
      </c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</row>
    <row r="135" spans="1:172" x14ac:dyDescent="0.25">
      <c r="A135" s="93" t="s">
        <v>1627</v>
      </c>
      <c r="B135" s="11">
        <v>43308</v>
      </c>
      <c r="C135" s="11">
        <v>43384</v>
      </c>
      <c r="D135" s="93" t="s">
        <v>501</v>
      </c>
      <c r="E135" s="93" t="s">
        <v>502</v>
      </c>
      <c r="F135" s="12"/>
      <c r="G135" s="12"/>
      <c r="H135" s="12"/>
      <c r="I135" s="12"/>
      <c r="J135" s="12"/>
      <c r="K135" s="12">
        <v>5.3825582388711632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>
        <v>5</v>
      </c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>
        <v>0</v>
      </c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>
        <v>5.3825582388711632</v>
      </c>
      <c r="EU135" s="12">
        <v>5</v>
      </c>
      <c r="EV135" s="12">
        <v>0</v>
      </c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</row>
    <row r="136" spans="1:172" x14ac:dyDescent="0.25">
      <c r="A136" s="93" t="s">
        <v>1628</v>
      </c>
      <c r="B136" s="11">
        <v>43228</v>
      </c>
      <c r="C136" s="11">
        <v>43608</v>
      </c>
      <c r="D136" s="93" t="s">
        <v>190</v>
      </c>
      <c r="E136" s="93" t="s">
        <v>24</v>
      </c>
      <c r="F136" s="12"/>
      <c r="G136" s="12"/>
      <c r="H136" s="12"/>
      <c r="I136" s="12"/>
      <c r="J136" s="12"/>
      <c r="K136" s="12"/>
      <c r="L136" s="12"/>
      <c r="M136" s="12">
        <v>13.051714204778628</v>
      </c>
      <c r="N136" s="12"/>
      <c r="O136" s="12"/>
      <c r="P136" s="12"/>
      <c r="Q136" s="12">
        <v>13.051714204778628</v>
      </c>
      <c r="R136" s="12"/>
      <c r="S136" s="12"/>
      <c r="T136" s="12">
        <v>13.051714204778628</v>
      </c>
      <c r="U136" s="12"/>
      <c r="V136" s="12"/>
      <c r="W136" s="12"/>
      <c r="X136" s="12"/>
      <c r="Y136" s="12">
        <v>13.051714204778628</v>
      </c>
      <c r="Z136" s="12"/>
      <c r="AA136" s="12"/>
      <c r="AB136" s="12"/>
      <c r="AC136" s="12">
        <v>13.051714204778628</v>
      </c>
      <c r="AD136" s="12"/>
      <c r="AE136" s="12"/>
      <c r="AF136" s="12"/>
      <c r="AG136" s="12">
        <v>13.051714204778628</v>
      </c>
      <c r="AH136" s="12"/>
      <c r="AI136" s="12"/>
      <c r="AJ136" s="12"/>
      <c r="AK136" s="12">
        <v>13.051714204778628</v>
      </c>
      <c r="AL136" s="12"/>
      <c r="AM136" s="12"/>
      <c r="AN136" s="12"/>
      <c r="AO136" s="12">
        <v>13.051714204778628</v>
      </c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>
        <v>20</v>
      </c>
      <c r="BJ136" s="12"/>
      <c r="BK136" s="12"/>
      <c r="BL136" s="12"/>
      <c r="BM136" s="12">
        <v>20</v>
      </c>
      <c r="BN136" s="12"/>
      <c r="BO136" s="12"/>
      <c r="BP136" s="12">
        <v>20</v>
      </c>
      <c r="BQ136" s="12"/>
      <c r="BR136" s="12"/>
      <c r="BS136" s="12"/>
      <c r="BT136" s="12"/>
      <c r="BU136" s="12">
        <v>20</v>
      </c>
      <c r="BV136" s="12"/>
      <c r="BW136" s="12"/>
      <c r="BX136" s="12"/>
      <c r="BY136" s="12">
        <v>20</v>
      </c>
      <c r="BZ136" s="12"/>
      <c r="CA136" s="12"/>
      <c r="CB136" s="12"/>
      <c r="CC136" s="12">
        <v>20</v>
      </c>
      <c r="CD136" s="12"/>
      <c r="CE136" s="12"/>
      <c r="CF136" s="12"/>
      <c r="CG136" s="12">
        <v>20</v>
      </c>
      <c r="CH136" s="12"/>
      <c r="CI136" s="12"/>
      <c r="CJ136" s="12"/>
      <c r="CK136" s="12">
        <v>20</v>
      </c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>
        <v>0</v>
      </c>
      <c r="DF136" s="12"/>
      <c r="DG136" s="12"/>
      <c r="DH136" s="12"/>
      <c r="DI136" s="12">
        <v>0</v>
      </c>
      <c r="DJ136" s="12"/>
      <c r="DK136" s="12"/>
      <c r="DL136" s="12">
        <v>0</v>
      </c>
      <c r="DM136" s="12"/>
      <c r="DN136" s="12"/>
      <c r="DO136" s="12"/>
      <c r="DP136" s="12"/>
      <c r="DQ136" s="12">
        <v>0</v>
      </c>
      <c r="DR136" s="12"/>
      <c r="DS136" s="12"/>
      <c r="DT136" s="12"/>
      <c r="DU136" s="12">
        <v>0</v>
      </c>
      <c r="DV136" s="12"/>
      <c r="DW136" s="12"/>
      <c r="DX136" s="12"/>
      <c r="DY136" s="12">
        <v>0</v>
      </c>
      <c r="DZ136" s="12"/>
      <c r="EA136" s="12"/>
      <c r="EB136" s="12"/>
      <c r="EC136" s="12">
        <v>0</v>
      </c>
      <c r="ED136" s="12"/>
      <c r="EE136" s="12"/>
      <c r="EF136" s="12"/>
      <c r="EG136" s="12">
        <v>0</v>
      </c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>
        <v>104.41371363822904</v>
      </c>
      <c r="EU136" s="12">
        <v>160</v>
      </c>
      <c r="EV136" s="12">
        <v>0</v>
      </c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</row>
    <row r="137" spans="1:172" x14ac:dyDescent="0.25">
      <c r="A137" s="93" t="s">
        <v>1629</v>
      </c>
      <c r="B137" s="11">
        <v>43308</v>
      </c>
      <c r="C137" s="11">
        <v>43438</v>
      </c>
      <c r="D137" s="93" t="s">
        <v>514</v>
      </c>
      <c r="E137" s="93" t="s">
        <v>1224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>
        <v>165.73966413834546</v>
      </c>
      <c r="R137" s="12"/>
      <c r="S137" s="12">
        <v>165.73966413834546</v>
      </c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>
        <v>250</v>
      </c>
      <c r="BN137" s="12"/>
      <c r="BO137" s="12">
        <v>250</v>
      </c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>
        <v>0</v>
      </c>
      <c r="DJ137" s="12"/>
      <c r="DK137" s="12">
        <v>0</v>
      </c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>
        <v>331.47932827669092</v>
      </c>
      <c r="EU137" s="12">
        <v>500</v>
      </c>
      <c r="EV137" s="12">
        <v>0</v>
      </c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</row>
    <row r="138" spans="1:172" x14ac:dyDescent="0.25">
      <c r="A138" s="93" t="s">
        <v>1630</v>
      </c>
      <c r="B138" s="11">
        <v>43292</v>
      </c>
      <c r="C138" s="11">
        <v>43390</v>
      </c>
      <c r="D138" s="93" t="s">
        <v>426</v>
      </c>
      <c r="E138" s="93" t="s">
        <v>371</v>
      </c>
      <c r="F138" s="12"/>
      <c r="G138" s="12"/>
      <c r="H138" s="12"/>
      <c r="I138" s="12"/>
      <c r="J138" s="12"/>
      <c r="K138" s="12"/>
      <c r="L138" s="12">
        <v>18.61234135538119</v>
      </c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>
        <v>24</v>
      </c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>
        <v>0</v>
      </c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>
        <v>18.61234135538119</v>
      </c>
      <c r="EU138" s="12">
        <v>24</v>
      </c>
      <c r="EV138" s="12">
        <v>0</v>
      </c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</row>
    <row r="139" spans="1:172" x14ac:dyDescent="0.25">
      <c r="A139" s="93" t="s">
        <v>1631</v>
      </c>
      <c r="B139" s="11">
        <v>43271</v>
      </c>
      <c r="C139" s="11">
        <v>43368</v>
      </c>
      <c r="D139" s="93" t="s">
        <v>323</v>
      </c>
      <c r="E139" s="93" t="s">
        <v>50</v>
      </c>
      <c r="F139" s="12"/>
      <c r="G139" s="12"/>
      <c r="H139" s="12"/>
      <c r="I139" s="12">
        <v>54.008018856785959</v>
      </c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>
        <v>85</v>
      </c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>
        <v>0</v>
      </c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>
        <v>54.008018856785959</v>
      </c>
      <c r="EU139" s="12">
        <v>85</v>
      </c>
      <c r="EV139" s="12">
        <v>0</v>
      </c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</row>
    <row r="140" spans="1:172" x14ac:dyDescent="0.25">
      <c r="A140" s="93" t="s">
        <v>1631</v>
      </c>
      <c r="B140" s="11">
        <v>43271</v>
      </c>
      <c r="C140" s="11">
        <v>43382</v>
      </c>
      <c r="D140" s="93" t="s">
        <v>327</v>
      </c>
      <c r="E140" s="93" t="s">
        <v>50</v>
      </c>
      <c r="F140" s="12"/>
      <c r="G140" s="12"/>
      <c r="H140" s="12"/>
      <c r="I140" s="12"/>
      <c r="J140" s="12"/>
      <c r="K140" s="12">
        <v>54.008018856785959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>
        <v>85</v>
      </c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>
        <v>0</v>
      </c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>
        <v>54.008018856785959</v>
      </c>
      <c r="EU140" s="12">
        <v>85</v>
      </c>
      <c r="EV140" s="12">
        <v>0</v>
      </c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</row>
    <row r="141" spans="1:172" x14ac:dyDescent="0.25">
      <c r="A141" s="93" t="s">
        <v>1631</v>
      </c>
      <c r="B141" s="11">
        <v>43271</v>
      </c>
      <c r="C141" s="11">
        <v>43398</v>
      </c>
      <c r="D141" s="93" t="s">
        <v>331</v>
      </c>
      <c r="E141" s="93" t="s">
        <v>50</v>
      </c>
      <c r="F141" s="12"/>
      <c r="G141" s="12"/>
      <c r="H141" s="12"/>
      <c r="I141" s="12"/>
      <c r="J141" s="12"/>
      <c r="K141" s="12"/>
      <c r="L141" s="12"/>
      <c r="M141" s="12">
        <v>57.184961142479253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>
        <v>90</v>
      </c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>
        <v>0</v>
      </c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>
        <v>57.184961142479253</v>
      </c>
      <c r="EU141" s="12">
        <v>90</v>
      </c>
      <c r="EV141" s="12">
        <v>0</v>
      </c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</row>
    <row r="142" spans="1:172" x14ac:dyDescent="0.25">
      <c r="A142" s="93" t="s">
        <v>1631</v>
      </c>
      <c r="B142" s="11">
        <v>43349</v>
      </c>
      <c r="C142" s="11">
        <v>43364</v>
      </c>
      <c r="D142" s="93" t="s">
        <v>1253</v>
      </c>
      <c r="E142" s="93" t="s">
        <v>1254</v>
      </c>
      <c r="F142" s="12"/>
      <c r="G142" s="12"/>
      <c r="H142" s="12">
        <v>1.0396603911307907</v>
      </c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>
        <v>1</v>
      </c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>
        <v>0</v>
      </c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>
        <v>1.0396603911307907</v>
      </c>
      <c r="EU142" s="12">
        <v>1</v>
      </c>
      <c r="EV142" s="12">
        <v>0</v>
      </c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</row>
    <row r="143" spans="1:172" x14ac:dyDescent="0.25">
      <c r="A143" s="93" t="s">
        <v>1631</v>
      </c>
      <c r="B143" s="11">
        <v>43349</v>
      </c>
      <c r="C143" s="11">
        <v>43403</v>
      </c>
      <c r="D143" s="93" t="s">
        <v>1271</v>
      </c>
      <c r="E143" s="93" t="s">
        <v>1272</v>
      </c>
      <c r="F143" s="12"/>
      <c r="G143" s="12"/>
      <c r="H143" s="12"/>
      <c r="I143" s="12"/>
      <c r="J143" s="12"/>
      <c r="K143" s="12"/>
      <c r="L143" s="12"/>
      <c r="M143" s="12"/>
      <c r="N143" s="12">
        <v>2.0793207822615813</v>
      </c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>
        <v>2</v>
      </c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>
        <v>0</v>
      </c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>
        <v>2.0793207822615813</v>
      </c>
      <c r="EU143" s="12">
        <v>2</v>
      </c>
      <c r="EV143" s="12">
        <v>0</v>
      </c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</row>
    <row r="144" spans="1:172" x14ac:dyDescent="0.25">
      <c r="A144" s="93" t="s">
        <v>1632</v>
      </c>
      <c r="B144" s="11">
        <v>43313</v>
      </c>
      <c r="C144" s="11">
        <v>43381</v>
      </c>
      <c r="D144" s="93" t="s">
        <v>534</v>
      </c>
      <c r="E144" s="93" t="s">
        <v>535</v>
      </c>
      <c r="F144" s="12"/>
      <c r="G144" s="12"/>
      <c r="H144" s="12"/>
      <c r="I144" s="12"/>
      <c r="J144" s="12"/>
      <c r="K144" s="12">
        <v>1.0396603911307907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>
        <v>1</v>
      </c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>
        <v>0</v>
      </c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>
        <v>1.0396603911307907</v>
      </c>
      <c r="EU144" s="12">
        <v>1</v>
      </c>
      <c r="EV144" s="12">
        <v>0</v>
      </c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</row>
    <row r="145" spans="1:172" x14ac:dyDescent="0.25">
      <c r="A145" s="93" t="s">
        <v>1633</v>
      </c>
      <c r="B145" s="11">
        <v>43336</v>
      </c>
      <c r="C145" s="11">
        <v>43357</v>
      </c>
      <c r="D145" s="93" t="s">
        <v>1116</v>
      </c>
      <c r="E145" s="93" t="s">
        <v>1103</v>
      </c>
      <c r="F145" s="12"/>
      <c r="G145" s="12">
        <v>2.882587186331476</v>
      </c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3</v>
      </c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>
        <v>0</v>
      </c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>
        <v>2.882587186331476</v>
      </c>
      <c r="EU145" s="12">
        <v>3</v>
      </c>
      <c r="EV145" s="12">
        <v>0</v>
      </c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</row>
    <row r="146" spans="1:172" x14ac:dyDescent="0.25">
      <c r="A146" s="93" t="s">
        <v>1634</v>
      </c>
      <c r="B146" s="11">
        <v>43327</v>
      </c>
      <c r="C146" s="11">
        <v>43374</v>
      </c>
      <c r="D146" s="93" t="s">
        <v>782</v>
      </c>
      <c r="E146" s="93" t="s">
        <v>783</v>
      </c>
      <c r="F146" s="12"/>
      <c r="G146" s="12"/>
      <c r="H146" s="12"/>
      <c r="I146" s="12"/>
      <c r="J146" s="12">
        <v>1.9544814634595995</v>
      </c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>
        <v>2</v>
      </c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>
        <v>0</v>
      </c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>
        <v>1.9544814634595995</v>
      </c>
      <c r="EU146" s="12">
        <v>2</v>
      </c>
      <c r="EV146" s="12">
        <v>0</v>
      </c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</row>
    <row r="147" spans="1:172" x14ac:dyDescent="0.25">
      <c r="A147" s="93" t="s">
        <v>1634</v>
      </c>
      <c r="B147" s="11">
        <v>43327</v>
      </c>
      <c r="C147" s="11">
        <v>43637</v>
      </c>
      <c r="D147" s="93" t="s">
        <v>779</v>
      </c>
      <c r="E147" s="93" t="s">
        <v>85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>
        <v>12.995299935349161</v>
      </c>
      <c r="T147" s="12"/>
      <c r="U147" s="12"/>
      <c r="V147" s="12"/>
      <c r="W147" s="12"/>
      <c r="X147" s="12"/>
      <c r="Y147" s="12">
        <v>12.995299935349161</v>
      </c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>
        <v>12.995299935349161</v>
      </c>
      <c r="AK147" s="12"/>
      <c r="AL147" s="12"/>
      <c r="AM147" s="12"/>
      <c r="AN147" s="12"/>
      <c r="AO147" s="12"/>
      <c r="AP147" s="12"/>
      <c r="AQ147" s="12">
        <v>12.995299935349161</v>
      </c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>
        <v>20</v>
      </c>
      <c r="BP147" s="12"/>
      <c r="BQ147" s="12"/>
      <c r="BR147" s="12"/>
      <c r="BS147" s="12"/>
      <c r="BT147" s="12"/>
      <c r="BU147" s="12">
        <v>20</v>
      </c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>
        <v>20</v>
      </c>
      <c r="CG147" s="12"/>
      <c r="CH147" s="12"/>
      <c r="CI147" s="12"/>
      <c r="CJ147" s="12"/>
      <c r="CK147" s="12"/>
      <c r="CL147" s="12"/>
      <c r="CM147" s="12">
        <v>20</v>
      </c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>
        <v>0</v>
      </c>
      <c r="DL147" s="12"/>
      <c r="DM147" s="12"/>
      <c r="DN147" s="12"/>
      <c r="DO147" s="12"/>
      <c r="DP147" s="12"/>
      <c r="DQ147" s="12">
        <v>0</v>
      </c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>
        <v>0</v>
      </c>
      <c r="EC147" s="12"/>
      <c r="ED147" s="12"/>
      <c r="EE147" s="12"/>
      <c r="EF147" s="12"/>
      <c r="EG147" s="12"/>
      <c r="EH147" s="12"/>
      <c r="EI147" s="12">
        <v>0</v>
      </c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>
        <v>51.981199741396644</v>
      </c>
      <c r="EU147" s="12">
        <v>80</v>
      </c>
      <c r="EV147" s="12">
        <v>0</v>
      </c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</row>
    <row r="148" spans="1:172" x14ac:dyDescent="0.25">
      <c r="A148" s="93" t="s">
        <v>1635</v>
      </c>
      <c r="B148" s="11">
        <v>43292</v>
      </c>
      <c r="C148" s="11">
        <v>43395</v>
      </c>
      <c r="D148" s="93" t="s">
        <v>428</v>
      </c>
      <c r="E148" s="93" t="s">
        <v>319</v>
      </c>
      <c r="F148" s="12"/>
      <c r="G148" s="12"/>
      <c r="H148" s="12"/>
      <c r="I148" s="12"/>
      <c r="J148" s="12"/>
      <c r="K148" s="12"/>
      <c r="L148" s="12"/>
      <c r="M148" s="12">
        <v>9.7724073172979971</v>
      </c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>
        <v>10</v>
      </c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>
        <v>0</v>
      </c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>
        <v>9.7724073172979971</v>
      </c>
      <c r="EU148" s="12">
        <v>10</v>
      </c>
      <c r="EV148" s="12">
        <v>0</v>
      </c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</row>
    <row r="149" spans="1:172" x14ac:dyDescent="0.25">
      <c r="A149" s="93" t="s">
        <v>1635</v>
      </c>
      <c r="B149" s="11">
        <v>43348</v>
      </c>
      <c r="C149" s="11">
        <v>43402</v>
      </c>
      <c r="D149" s="93" t="s">
        <v>1246</v>
      </c>
      <c r="E149" s="93" t="s">
        <v>1247</v>
      </c>
      <c r="F149" s="12"/>
      <c r="G149" s="12"/>
      <c r="H149" s="12"/>
      <c r="I149" s="12"/>
      <c r="J149" s="12"/>
      <c r="K149" s="12"/>
      <c r="L149" s="12"/>
      <c r="M149" s="12"/>
      <c r="N149" s="12">
        <v>1.9544814634595995</v>
      </c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>
        <v>2</v>
      </c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>
        <v>0</v>
      </c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>
        <v>1.9544814634595995</v>
      </c>
      <c r="EU149" s="12">
        <v>2</v>
      </c>
      <c r="EV149" s="12">
        <v>0</v>
      </c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</row>
    <row r="150" spans="1:172" x14ac:dyDescent="0.25">
      <c r="A150" s="93" t="s">
        <v>1636</v>
      </c>
      <c r="B150" s="11">
        <v>43227</v>
      </c>
      <c r="C150" s="11">
        <v>43369</v>
      </c>
      <c r="D150" s="93" t="s">
        <v>131</v>
      </c>
      <c r="E150" s="93" t="s">
        <v>132</v>
      </c>
      <c r="F150" s="12"/>
      <c r="G150" s="12">
        <v>185.29357784865584</v>
      </c>
      <c r="H150" s="12"/>
      <c r="I150" s="12"/>
      <c r="J150" s="12">
        <v>185.29357784865584</v>
      </c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>
        <v>300</v>
      </c>
      <c r="BD150" s="12"/>
      <c r="BE150" s="12"/>
      <c r="BF150" s="12">
        <v>300</v>
      </c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>
        <v>0</v>
      </c>
      <c r="CZ150" s="12"/>
      <c r="DA150" s="12"/>
      <c r="DB150" s="12">
        <v>0</v>
      </c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>
        <v>370.58715569731169</v>
      </c>
      <c r="EU150" s="12">
        <v>600</v>
      </c>
      <c r="EV150" s="12">
        <v>0</v>
      </c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</row>
    <row r="151" spans="1:172" x14ac:dyDescent="0.25">
      <c r="A151" s="93" t="s">
        <v>1637</v>
      </c>
      <c r="B151" s="11">
        <v>43298</v>
      </c>
      <c r="C151" s="11">
        <v>43312</v>
      </c>
      <c r="D151" s="93" t="s">
        <v>431</v>
      </c>
      <c r="E151" s="93" t="s">
        <v>42</v>
      </c>
      <c r="F151" s="12">
        <v>0</v>
      </c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>
        <v>8</v>
      </c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>
        <v>45</v>
      </c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>
        <v>0</v>
      </c>
      <c r="EU151" s="12">
        <v>8</v>
      </c>
      <c r="EV151" s="12">
        <v>45</v>
      </c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</row>
    <row r="152" spans="1:172" x14ac:dyDescent="0.25">
      <c r="A152" s="93" t="s">
        <v>1638</v>
      </c>
      <c r="B152" s="11">
        <v>43199</v>
      </c>
      <c r="C152" s="11">
        <v>43343</v>
      </c>
      <c r="D152" s="93" t="s">
        <v>117</v>
      </c>
      <c r="E152" s="93" t="s">
        <v>70</v>
      </c>
      <c r="F152" s="12">
        <v>134.28051976327461</v>
      </c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>
        <v>240</v>
      </c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>
        <v>14</v>
      </c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>
        <v>134.28051976327461</v>
      </c>
      <c r="EU152" s="12">
        <v>240</v>
      </c>
      <c r="EV152" s="12">
        <v>14</v>
      </c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</row>
    <row r="153" spans="1:172" x14ac:dyDescent="0.25">
      <c r="A153" s="93" t="s">
        <v>1639</v>
      </c>
      <c r="B153" s="11">
        <v>43297</v>
      </c>
      <c r="C153" s="11">
        <v>43383</v>
      </c>
      <c r="D153" s="93" t="s">
        <v>437</v>
      </c>
      <c r="E153" s="93" t="s">
        <v>438</v>
      </c>
      <c r="F153" s="12"/>
      <c r="G153" s="12"/>
      <c r="H153" s="12"/>
      <c r="I153" s="12"/>
      <c r="J153" s="12"/>
      <c r="K153" s="12">
        <v>20.440163684895921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>
        <v>30</v>
      </c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>
        <v>0</v>
      </c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>
        <v>20.440163684895921</v>
      </c>
      <c r="EU153" s="12">
        <v>30</v>
      </c>
      <c r="EV153" s="12">
        <v>0</v>
      </c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</row>
    <row r="154" spans="1:172" x14ac:dyDescent="0.25">
      <c r="A154" s="93" t="s">
        <v>1640</v>
      </c>
      <c r="B154" s="11">
        <v>43250</v>
      </c>
      <c r="C154" s="11">
        <v>43496</v>
      </c>
      <c r="D154" s="93" t="s">
        <v>248</v>
      </c>
      <c r="E154" s="93" t="s">
        <v>42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>
        <v>0</v>
      </c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>
        <v>8</v>
      </c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>
        <v>0</v>
      </c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>
        <v>0</v>
      </c>
      <c r="EU154" s="12">
        <v>8</v>
      </c>
      <c r="EV154" s="12">
        <v>0</v>
      </c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</row>
    <row r="155" spans="1:172" x14ac:dyDescent="0.25">
      <c r="A155" s="93" t="s">
        <v>1641</v>
      </c>
      <c r="B155" s="11">
        <v>43332</v>
      </c>
      <c r="C155" s="11">
        <v>43357</v>
      </c>
      <c r="D155" s="93" t="s">
        <v>818</v>
      </c>
      <c r="E155" s="93" t="s">
        <v>819</v>
      </c>
      <c r="F155" s="12"/>
      <c r="G155" s="12">
        <v>0.95613087607232161</v>
      </c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>
        <v>1</v>
      </c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>
        <v>0</v>
      </c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>
        <v>0.95613087607232161</v>
      </c>
      <c r="EU155" s="12">
        <v>1</v>
      </c>
      <c r="EV155" s="12">
        <v>0</v>
      </c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</row>
    <row r="156" spans="1:172" x14ac:dyDescent="0.25">
      <c r="A156" s="93" t="s">
        <v>1641</v>
      </c>
      <c r="B156" s="11">
        <v>43335</v>
      </c>
      <c r="C156" s="11">
        <v>43448</v>
      </c>
      <c r="D156" s="93" t="s">
        <v>1111</v>
      </c>
      <c r="E156" s="93" t="s">
        <v>1112</v>
      </c>
      <c r="F156" s="12"/>
      <c r="G156" s="12">
        <v>1.1668654696185243</v>
      </c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>
        <v>57.176408011307693</v>
      </c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>
        <v>2</v>
      </c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>
        <v>98</v>
      </c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>
        <v>0</v>
      </c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>
        <v>0</v>
      </c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>
        <v>58.343273480926214</v>
      </c>
      <c r="EU156" s="12">
        <v>100</v>
      </c>
      <c r="EV156" s="12">
        <v>0</v>
      </c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</row>
    <row r="157" spans="1:172" x14ac:dyDescent="0.25">
      <c r="A157" s="93" t="s">
        <v>1642</v>
      </c>
      <c r="B157" s="11">
        <v>43297</v>
      </c>
      <c r="C157" s="11">
        <v>43364</v>
      </c>
      <c r="D157" s="93" t="s">
        <v>434</v>
      </c>
      <c r="E157" s="93" t="s">
        <v>51</v>
      </c>
      <c r="F157" s="12"/>
      <c r="G157" s="12"/>
      <c r="H157" s="12">
        <v>10.294330300277711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>
        <v>12</v>
      </c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>
        <v>0</v>
      </c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>
        <v>10.294330300277711</v>
      </c>
      <c r="EU157" s="12">
        <v>12</v>
      </c>
      <c r="EV157" s="12">
        <v>0</v>
      </c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</row>
    <row r="158" spans="1:172" x14ac:dyDescent="0.25">
      <c r="A158" s="93" t="s">
        <v>1643</v>
      </c>
      <c r="B158" s="11">
        <v>43292</v>
      </c>
      <c r="C158" s="11">
        <v>43385</v>
      </c>
      <c r="D158" s="93" t="s">
        <v>422</v>
      </c>
      <c r="E158" s="93" t="s">
        <v>38</v>
      </c>
      <c r="F158" s="12"/>
      <c r="G158" s="12"/>
      <c r="H158" s="12"/>
      <c r="I158" s="12"/>
      <c r="J158" s="12"/>
      <c r="K158" s="12">
        <v>4.1069588144651989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>
        <v>4</v>
      </c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>
        <v>0</v>
      </c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>
        <v>4.1069588144651989</v>
      </c>
      <c r="EU158" s="12">
        <v>4</v>
      </c>
      <c r="EV158" s="12">
        <v>0</v>
      </c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</row>
    <row r="159" spans="1:172" x14ac:dyDescent="0.25">
      <c r="A159" s="93" t="s">
        <v>1643</v>
      </c>
      <c r="B159" s="11">
        <v>43332</v>
      </c>
      <c r="C159" s="11">
        <v>43430</v>
      </c>
      <c r="D159" s="93" t="s">
        <v>814</v>
      </c>
      <c r="E159" s="93" t="s">
        <v>38</v>
      </c>
      <c r="F159" s="12"/>
      <c r="G159" s="12"/>
      <c r="H159" s="12"/>
      <c r="I159" s="12"/>
      <c r="J159" s="12">
        <v>16.427835257860796</v>
      </c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>
        <v>16</v>
      </c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>
        <v>0</v>
      </c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>
        <v>16.427835257860796</v>
      </c>
      <c r="EU159" s="12">
        <v>16</v>
      </c>
      <c r="EV159" s="12">
        <v>0</v>
      </c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</row>
    <row r="160" spans="1:172" x14ac:dyDescent="0.25">
      <c r="A160" s="93" t="s">
        <v>1643</v>
      </c>
      <c r="B160" s="11">
        <v>43353</v>
      </c>
      <c r="C160" s="11">
        <v>43451</v>
      </c>
      <c r="D160" s="93" t="s">
        <v>1336</v>
      </c>
      <c r="E160" s="93" t="s">
        <v>38</v>
      </c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>
        <v>14.114850211252651</v>
      </c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>
        <v>12</v>
      </c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>
        <v>0</v>
      </c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>
        <v>14.114850211252651</v>
      </c>
      <c r="EU160" s="12">
        <v>12</v>
      </c>
      <c r="EV160" s="12">
        <v>0</v>
      </c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</row>
    <row r="161" spans="1:172" x14ac:dyDescent="0.25">
      <c r="A161" s="93" t="s">
        <v>1644</v>
      </c>
      <c r="B161" s="11">
        <v>43026</v>
      </c>
      <c r="C161" s="11">
        <v>43396</v>
      </c>
      <c r="D161" s="93" t="s">
        <v>146</v>
      </c>
      <c r="E161" s="93" t="s">
        <v>51</v>
      </c>
      <c r="F161" s="12"/>
      <c r="G161" s="12"/>
      <c r="H161" s="12"/>
      <c r="I161" s="12"/>
      <c r="J161" s="12">
        <v>20.695665730957117</v>
      </c>
      <c r="K161" s="12"/>
      <c r="L161" s="12"/>
      <c r="M161" s="12"/>
      <c r="N161" s="12">
        <v>20.695665730957117</v>
      </c>
      <c r="O161" s="12"/>
      <c r="P161" s="12"/>
      <c r="Q161" s="12"/>
      <c r="R161" s="12">
        <v>20.695665730957117</v>
      </c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>
        <v>24</v>
      </c>
      <c r="BG161" s="12"/>
      <c r="BH161" s="12"/>
      <c r="BI161" s="12"/>
      <c r="BJ161" s="12">
        <v>24</v>
      </c>
      <c r="BK161" s="12"/>
      <c r="BL161" s="12"/>
      <c r="BM161" s="12"/>
      <c r="BN161" s="12">
        <v>24</v>
      </c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>
        <v>0</v>
      </c>
      <c r="DC161" s="12"/>
      <c r="DD161" s="12"/>
      <c r="DE161" s="12"/>
      <c r="DF161" s="12">
        <v>0</v>
      </c>
      <c r="DG161" s="12"/>
      <c r="DH161" s="12"/>
      <c r="DI161" s="12"/>
      <c r="DJ161" s="12">
        <v>0</v>
      </c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>
        <v>62.086997192871351</v>
      </c>
      <c r="EU161" s="12">
        <v>72</v>
      </c>
      <c r="EV161" s="12">
        <v>0</v>
      </c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</row>
    <row r="162" spans="1:172" x14ac:dyDescent="0.25">
      <c r="A162" s="93" t="s">
        <v>1645</v>
      </c>
      <c r="B162" s="11">
        <v>43222</v>
      </c>
      <c r="C162" s="11">
        <v>43403</v>
      </c>
      <c r="D162" s="93" t="s">
        <v>150</v>
      </c>
      <c r="E162" s="93" t="s">
        <v>143</v>
      </c>
      <c r="F162" s="12">
        <v>44.691020278995197</v>
      </c>
      <c r="G162" s="12"/>
      <c r="H162" s="12"/>
      <c r="I162" s="12"/>
      <c r="J162" s="12"/>
      <c r="K162" s="12"/>
      <c r="L162" s="12"/>
      <c r="M162" s="12"/>
      <c r="N162" s="12">
        <v>44.691020278995197</v>
      </c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>
        <v>60</v>
      </c>
      <c r="BC162" s="12"/>
      <c r="BD162" s="12"/>
      <c r="BE162" s="12"/>
      <c r="BF162" s="12"/>
      <c r="BG162" s="12"/>
      <c r="BH162" s="12"/>
      <c r="BI162" s="12"/>
      <c r="BJ162" s="12">
        <v>60</v>
      </c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>
        <v>24</v>
      </c>
      <c r="CY162" s="12"/>
      <c r="CZ162" s="12"/>
      <c r="DA162" s="12"/>
      <c r="DB162" s="12"/>
      <c r="DC162" s="12"/>
      <c r="DD162" s="12"/>
      <c r="DE162" s="12"/>
      <c r="DF162" s="12">
        <v>0</v>
      </c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>
        <v>89.382040557990393</v>
      </c>
      <c r="EU162" s="12">
        <v>120</v>
      </c>
      <c r="EV162" s="12">
        <v>24</v>
      </c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</row>
    <row r="163" spans="1:172" x14ac:dyDescent="0.25">
      <c r="A163" s="93" t="s">
        <v>1645</v>
      </c>
      <c r="B163" s="11">
        <v>43297</v>
      </c>
      <c r="C163" s="11">
        <v>43364</v>
      </c>
      <c r="D163" s="93" t="s">
        <v>434</v>
      </c>
      <c r="E163" s="93" t="s">
        <v>51</v>
      </c>
      <c r="F163" s="12"/>
      <c r="G163" s="12"/>
      <c r="H163" s="12">
        <v>21.103031350692159</v>
      </c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>
        <v>25</v>
      </c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>
        <v>0</v>
      </c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>
        <v>21.103031350692159</v>
      </c>
      <c r="EU163" s="12">
        <v>25</v>
      </c>
      <c r="EV163" s="12">
        <v>0</v>
      </c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</row>
    <row r="164" spans="1:172" x14ac:dyDescent="0.25">
      <c r="A164" s="93" t="s">
        <v>1645</v>
      </c>
      <c r="B164" s="11">
        <v>43318</v>
      </c>
      <c r="C164" s="11">
        <v>43399</v>
      </c>
      <c r="D164" s="93" t="s">
        <v>712</v>
      </c>
      <c r="E164" s="93" t="s">
        <v>40</v>
      </c>
      <c r="F164" s="12"/>
      <c r="G164" s="12"/>
      <c r="H164" s="12"/>
      <c r="I164" s="12"/>
      <c r="J164" s="12"/>
      <c r="K164" s="12"/>
      <c r="L164" s="12"/>
      <c r="M164" s="12">
        <v>4.7020383661889316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>
        <v>4</v>
      </c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>
        <v>0</v>
      </c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>
        <v>4.7020383661889316</v>
      </c>
      <c r="EU164" s="12">
        <v>4</v>
      </c>
      <c r="EV164" s="12">
        <v>0</v>
      </c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</row>
    <row r="165" spans="1:172" x14ac:dyDescent="0.25">
      <c r="A165" s="93" t="s">
        <v>1645</v>
      </c>
      <c r="B165" s="11">
        <v>43353</v>
      </c>
      <c r="C165" s="11">
        <v>43385</v>
      </c>
      <c r="D165" s="93" t="s">
        <v>1334</v>
      </c>
      <c r="E165" s="93" t="s">
        <v>492</v>
      </c>
      <c r="F165" s="12"/>
      <c r="G165" s="12"/>
      <c r="H165" s="12"/>
      <c r="I165" s="12"/>
      <c r="J165" s="12"/>
      <c r="K165" s="12">
        <v>2.3510191830944658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>
        <v>2</v>
      </c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>
        <v>0</v>
      </c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>
        <v>2.3510191830944658</v>
      </c>
      <c r="EU165" s="12">
        <v>2</v>
      </c>
      <c r="EV165" s="12">
        <v>0</v>
      </c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</row>
    <row r="166" spans="1:172" x14ac:dyDescent="0.25">
      <c r="A166" s="93" t="s">
        <v>1646</v>
      </c>
      <c r="B166" s="11">
        <v>43292</v>
      </c>
      <c r="C166" s="11">
        <v>43395</v>
      </c>
      <c r="D166" s="93" t="s">
        <v>424</v>
      </c>
      <c r="E166" s="93" t="s">
        <v>425</v>
      </c>
      <c r="F166" s="12"/>
      <c r="G166" s="12"/>
      <c r="H166" s="12"/>
      <c r="I166" s="12"/>
      <c r="J166" s="12"/>
      <c r="K166" s="12"/>
      <c r="L166" s="12"/>
      <c r="M166" s="12">
        <v>24.504720806531875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>
        <v>30</v>
      </c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>
        <v>0</v>
      </c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>
        <v>24.504720806531875</v>
      </c>
      <c r="EU166" s="12">
        <v>30</v>
      </c>
      <c r="EV166" s="12">
        <v>0</v>
      </c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</row>
    <row r="167" spans="1:172" x14ac:dyDescent="0.25">
      <c r="A167" s="93" t="s">
        <v>1646</v>
      </c>
      <c r="B167" s="11">
        <v>43297</v>
      </c>
      <c r="C167" s="11">
        <v>43364</v>
      </c>
      <c r="D167" s="93" t="s">
        <v>434</v>
      </c>
      <c r="E167" s="93" t="s">
        <v>51</v>
      </c>
      <c r="F167" s="12"/>
      <c r="G167" s="12"/>
      <c r="H167" s="12">
        <v>3.6332609327719645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>
        <v>5</v>
      </c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>
        <v>0</v>
      </c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>
        <v>3.6332609327719645</v>
      </c>
      <c r="EU167" s="12">
        <v>5</v>
      </c>
      <c r="EV167" s="12">
        <v>0</v>
      </c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</row>
    <row r="168" spans="1:172" x14ac:dyDescent="0.25">
      <c r="A168" s="93" t="s">
        <v>1647</v>
      </c>
      <c r="B168" s="11">
        <v>43327</v>
      </c>
      <c r="C168" s="11">
        <v>43395</v>
      </c>
      <c r="D168" s="93" t="s">
        <v>775</v>
      </c>
      <c r="E168" s="93" t="s">
        <v>776</v>
      </c>
      <c r="F168" s="12"/>
      <c r="G168" s="12"/>
      <c r="H168" s="12"/>
      <c r="I168" s="12"/>
      <c r="J168" s="12"/>
      <c r="K168" s="12"/>
      <c r="L168" s="12"/>
      <c r="M168" s="12">
        <v>6.2601640915279528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>
        <v>5</v>
      </c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>
        <v>0</v>
      </c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>
        <v>6.2601640915279528</v>
      </c>
      <c r="EU168" s="12">
        <v>5</v>
      </c>
      <c r="EV168" s="12">
        <v>0</v>
      </c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</row>
    <row r="169" spans="1:172" x14ac:dyDescent="0.25">
      <c r="A169" s="93" t="s">
        <v>1648</v>
      </c>
      <c r="B169" s="11">
        <v>43278</v>
      </c>
      <c r="C169" s="11">
        <v>43381</v>
      </c>
      <c r="D169" s="93" t="s">
        <v>346</v>
      </c>
      <c r="E169" s="93" t="s">
        <v>347</v>
      </c>
      <c r="F169" s="12"/>
      <c r="G169" s="12"/>
      <c r="H169" s="12"/>
      <c r="I169" s="12"/>
      <c r="J169" s="12"/>
      <c r="K169" s="12">
        <v>18.958834158586694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>
        <v>20</v>
      </c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>
        <v>0</v>
      </c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>
        <v>18.958834158586694</v>
      </c>
      <c r="EU169" s="12">
        <v>20</v>
      </c>
      <c r="EV169" s="12">
        <v>0</v>
      </c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</row>
    <row r="170" spans="1:172" x14ac:dyDescent="0.25">
      <c r="A170" s="93" t="s">
        <v>1648</v>
      </c>
      <c r="B170" s="11">
        <v>43279</v>
      </c>
      <c r="C170" s="11">
        <v>43399</v>
      </c>
      <c r="D170" s="93" t="s">
        <v>357</v>
      </c>
      <c r="E170" s="93" t="s">
        <v>347</v>
      </c>
      <c r="F170" s="12"/>
      <c r="G170" s="12"/>
      <c r="H170" s="12"/>
      <c r="I170" s="12"/>
      <c r="J170" s="12"/>
      <c r="K170" s="12"/>
      <c r="L170" s="12"/>
      <c r="M170" s="12">
        <v>18.958834158586694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>
        <v>20</v>
      </c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>
        <v>0</v>
      </c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>
        <v>18.958834158586694</v>
      </c>
      <c r="EU170" s="12">
        <v>20</v>
      </c>
      <c r="EV170" s="12">
        <v>0</v>
      </c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</row>
    <row r="171" spans="1:172" x14ac:dyDescent="0.25">
      <c r="A171" s="93" t="s">
        <v>1648</v>
      </c>
      <c r="B171" s="11">
        <v>43291</v>
      </c>
      <c r="C171" s="11">
        <v>43409</v>
      </c>
      <c r="D171" s="93" t="s">
        <v>409</v>
      </c>
      <c r="E171" s="93" t="s">
        <v>185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>
        <v>61.765981801666271</v>
      </c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>
        <v>72</v>
      </c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>
        <v>0</v>
      </c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>
        <v>61.765981801666271</v>
      </c>
      <c r="EU171" s="12">
        <v>72</v>
      </c>
      <c r="EV171" s="12">
        <v>0</v>
      </c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</row>
    <row r="172" spans="1:172" x14ac:dyDescent="0.25">
      <c r="A172" s="93" t="s">
        <v>1648</v>
      </c>
      <c r="B172" s="11">
        <v>43300</v>
      </c>
      <c r="C172" s="11">
        <v>43406</v>
      </c>
      <c r="D172" s="93" t="s">
        <v>462</v>
      </c>
      <c r="E172" s="93" t="s">
        <v>51</v>
      </c>
      <c r="F172" s="12"/>
      <c r="G172" s="12"/>
      <c r="H172" s="12"/>
      <c r="I172" s="12"/>
      <c r="J172" s="12"/>
      <c r="K172" s="12"/>
      <c r="L172" s="12"/>
      <c r="M172" s="12"/>
      <c r="N172" s="12">
        <v>14.38181709271403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>
        <v>18</v>
      </c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>
        <v>0</v>
      </c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>
        <v>14.38181709271403</v>
      </c>
      <c r="EU172" s="12">
        <v>18</v>
      </c>
      <c r="EV172" s="12">
        <v>0</v>
      </c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</row>
    <row r="173" spans="1:172" x14ac:dyDescent="0.25">
      <c r="A173" s="93" t="s">
        <v>1648</v>
      </c>
      <c r="B173" s="11">
        <v>43306</v>
      </c>
      <c r="C173" s="11">
        <v>43383</v>
      </c>
      <c r="D173" s="93" t="s">
        <v>470</v>
      </c>
      <c r="E173" s="93" t="s">
        <v>25</v>
      </c>
      <c r="F173" s="12"/>
      <c r="G173" s="12"/>
      <c r="H173" s="12"/>
      <c r="I173" s="12"/>
      <c r="J173" s="12"/>
      <c r="K173" s="12">
        <v>3.756098454916772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>
        <v>3</v>
      </c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>
        <v>0</v>
      </c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>
        <v>3.756098454916772</v>
      </c>
      <c r="EU173" s="12">
        <v>3</v>
      </c>
      <c r="EV173" s="12">
        <v>0</v>
      </c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</row>
    <row r="174" spans="1:172" x14ac:dyDescent="0.25">
      <c r="A174" s="93" t="s">
        <v>1648</v>
      </c>
      <c r="B174" s="11">
        <v>43308</v>
      </c>
      <c r="C174" s="11">
        <v>43524</v>
      </c>
      <c r="D174" s="93" t="s">
        <v>481</v>
      </c>
      <c r="E174" s="93" t="s">
        <v>482</v>
      </c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>
        <v>18.958834158586694</v>
      </c>
      <c r="R174" s="12"/>
      <c r="S174" s="12"/>
      <c r="T174" s="12"/>
      <c r="U174" s="12"/>
      <c r="V174" s="12"/>
      <c r="W174" s="12"/>
      <c r="X174" s="12">
        <v>14.219125618940019</v>
      </c>
      <c r="Y174" s="12"/>
      <c r="Z174" s="12"/>
      <c r="AA174" s="12"/>
      <c r="AB174" s="12"/>
      <c r="AC174" s="12"/>
      <c r="AD174" s="12"/>
      <c r="AE174" s="12">
        <v>14.219125618940019</v>
      </c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>
        <v>20</v>
      </c>
      <c r="BN174" s="12"/>
      <c r="BO174" s="12"/>
      <c r="BP174" s="12"/>
      <c r="BQ174" s="12"/>
      <c r="BR174" s="12"/>
      <c r="BS174" s="12"/>
      <c r="BT174" s="12">
        <v>15</v>
      </c>
      <c r="BU174" s="12"/>
      <c r="BV174" s="12"/>
      <c r="BW174" s="12"/>
      <c r="BX174" s="12"/>
      <c r="BY174" s="12"/>
      <c r="BZ174" s="12"/>
      <c r="CA174" s="12">
        <v>15</v>
      </c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>
        <v>0</v>
      </c>
      <c r="DJ174" s="12"/>
      <c r="DK174" s="12"/>
      <c r="DL174" s="12"/>
      <c r="DM174" s="12"/>
      <c r="DN174" s="12"/>
      <c r="DO174" s="12"/>
      <c r="DP174" s="12">
        <v>0</v>
      </c>
      <c r="DQ174" s="12"/>
      <c r="DR174" s="12"/>
      <c r="DS174" s="12"/>
      <c r="DT174" s="12"/>
      <c r="DU174" s="12"/>
      <c r="DV174" s="12"/>
      <c r="DW174" s="12">
        <v>0</v>
      </c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>
        <v>47.397085396466728</v>
      </c>
      <c r="EU174" s="12">
        <v>50</v>
      </c>
      <c r="EV174" s="12">
        <v>0</v>
      </c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</row>
    <row r="175" spans="1:172" x14ac:dyDescent="0.25">
      <c r="A175" s="93" t="s">
        <v>1648</v>
      </c>
      <c r="B175" s="11">
        <v>43313</v>
      </c>
      <c r="C175" s="11">
        <v>43360</v>
      </c>
      <c r="D175" s="93" t="s">
        <v>532</v>
      </c>
      <c r="E175" s="93" t="s">
        <v>533</v>
      </c>
      <c r="F175" s="12"/>
      <c r="G175" s="12"/>
      <c r="H175" s="12">
        <v>10.427540768736968</v>
      </c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>
        <v>10</v>
      </c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>
        <v>0</v>
      </c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>
        <v>10.427540768736968</v>
      </c>
      <c r="EU175" s="12">
        <v>10</v>
      </c>
      <c r="EV175" s="12">
        <v>0</v>
      </c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</row>
    <row r="176" spans="1:172" x14ac:dyDescent="0.25">
      <c r="A176" s="93" t="s">
        <v>1648</v>
      </c>
      <c r="B176" s="11">
        <v>43318</v>
      </c>
      <c r="C176" s="11">
        <v>43432</v>
      </c>
      <c r="D176" s="93" t="s">
        <v>715</v>
      </c>
      <c r="E176" s="93" t="s">
        <v>376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>
        <v>23.983343768095025</v>
      </c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>
        <v>23</v>
      </c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>
        <v>0</v>
      </c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>
        <v>23.983343768095025</v>
      </c>
      <c r="EU176" s="12">
        <v>23</v>
      </c>
      <c r="EV176" s="12">
        <v>0</v>
      </c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</row>
    <row r="177" spans="1:172" x14ac:dyDescent="0.25">
      <c r="A177" s="93" t="s">
        <v>1648</v>
      </c>
      <c r="B177" s="11">
        <v>43353</v>
      </c>
      <c r="C177" s="11">
        <v>43381</v>
      </c>
      <c r="D177" s="93" t="s">
        <v>1331</v>
      </c>
      <c r="E177" s="93" t="s">
        <v>1332</v>
      </c>
      <c r="F177" s="12"/>
      <c r="G177" s="12"/>
      <c r="H177" s="12"/>
      <c r="I177" s="12"/>
      <c r="J177" s="12"/>
      <c r="K177" s="12">
        <v>2.5040656366111813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>
        <v>2</v>
      </c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>
        <v>0</v>
      </c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>
        <v>2.5040656366111813</v>
      </c>
      <c r="EU177" s="12">
        <v>2</v>
      </c>
      <c r="EV177" s="12">
        <v>0</v>
      </c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</row>
    <row r="178" spans="1:172" x14ac:dyDescent="0.25">
      <c r="A178" s="93" t="s">
        <v>1649</v>
      </c>
      <c r="B178" s="11">
        <v>43349</v>
      </c>
      <c r="C178" s="11">
        <v>43396</v>
      </c>
      <c r="D178" s="93" t="s">
        <v>1265</v>
      </c>
      <c r="E178" s="93" t="s">
        <v>1266</v>
      </c>
      <c r="F178" s="12"/>
      <c r="G178" s="12"/>
      <c r="H178" s="12"/>
      <c r="I178" s="12"/>
      <c r="J178" s="12"/>
      <c r="K178" s="12"/>
      <c r="L178" s="12"/>
      <c r="M178" s="12">
        <v>12.763273504631192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>
        <v>10</v>
      </c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>
        <v>0</v>
      </c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>
        <v>12.763273504631192</v>
      </c>
      <c r="EU178" s="12">
        <v>10</v>
      </c>
      <c r="EV178" s="12">
        <v>0</v>
      </c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</row>
    <row r="179" spans="1:172" x14ac:dyDescent="0.25">
      <c r="A179" s="93" t="s">
        <v>1650</v>
      </c>
      <c r="B179" s="11">
        <v>43298</v>
      </c>
      <c r="C179" s="11">
        <v>43312</v>
      </c>
      <c r="D179" s="93" t="s">
        <v>431</v>
      </c>
      <c r="E179" s="93" t="s">
        <v>42</v>
      </c>
      <c r="F179" s="12">
        <v>0</v>
      </c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>
        <v>8</v>
      </c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>
        <v>45</v>
      </c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>
        <v>0</v>
      </c>
      <c r="EU179" s="12">
        <v>8</v>
      </c>
      <c r="EV179" s="12">
        <v>45</v>
      </c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</row>
    <row r="180" spans="1:172" x14ac:dyDescent="0.25">
      <c r="A180" s="93" t="s">
        <v>1651</v>
      </c>
      <c r="B180" s="11">
        <v>43350</v>
      </c>
      <c r="C180" s="11">
        <v>43381</v>
      </c>
      <c r="D180" s="93" t="s">
        <v>1307</v>
      </c>
      <c r="E180" s="93" t="s">
        <v>47</v>
      </c>
      <c r="F180" s="12"/>
      <c r="G180" s="12"/>
      <c r="H180" s="12"/>
      <c r="I180" s="12"/>
      <c r="J180" s="12"/>
      <c r="K180" s="12">
        <v>4.7988525317904687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>
        <v>4</v>
      </c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>
        <v>0</v>
      </c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>
        <v>4.7988525317904687</v>
      </c>
      <c r="EU180" s="12">
        <v>4</v>
      </c>
      <c r="EV180" s="12">
        <v>0</v>
      </c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</row>
    <row r="181" spans="1:172" x14ac:dyDescent="0.25">
      <c r="A181" s="93" t="s">
        <v>1652</v>
      </c>
      <c r="B181" s="11">
        <v>43262</v>
      </c>
      <c r="C181" s="11">
        <v>43362</v>
      </c>
      <c r="D181" s="93" t="s">
        <v>278</v>
      </c>
      <c r="E181" s="93" t="s">
        <v>35</v>
      </c>
      <c r="F181" s="12">
        <v>177.56846256710466</v>
      </c>
      <c r="G181" s="12">
        <v>177.56846256710466</v>
      </c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>
        <v>250</v>
      </c>
      <c r="BC181" s="12">
        <v>250</v>
      </c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>
        <v>8</v>
      </c>
      <c r="CY181" s="12">
        <v>0</v>
      </c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>
        <v>355.13692513420932</v>
      </c>
      <c r="EU181" s="12">
        <v>500</v>
      </c>
      <c r="EV181" s="12">
        <v>8</v>
      </c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</row>
    <row r="182" spans="1:172" x14ac:dyDescent="0.25">
      <c r="A182" s="93" t="s">
        <v>1652</v>
      </c>
      <c r="B182" s="11">
        <v>43262</v>
      </c>
      <c r="C182" s="11">
        <v>43369</v>
      </c>
      <c r="D182" s="93" t="s">
        <v>280</v>
      </c>
      <c r="E182" s="93" t="s">
        <v>35</v>
      </c>
      <c r="F182" s="12"/>
      <c r="G182" s="12"/>
      <c r="H182" s="12"/>
      <c r="I182" s="12"/>
      <c r="J182" s="12">
        <v>177.56846256710466</v>
      </c>
      <c r="K182" s="12">
        <v>177.56846256710466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>
        <v>250</v>
      </c>
      <c r="BG182" s="12">
        <v>250</v>
      </c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>
        <v>0</v>
      </c>
      <c r="DC182" s="12">
        <v>0</v>
      </c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>
        <v>355.13692513420932</v>
      </c>
      <c r="EU182" s="12">
        <v>500</v>
      </c>
      <c r="EV182" s="12">
        <v>0</v>
      </c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</row>
    <row r="183" spans="1:172" x14ac:dyDescent="0.25">
      <c r="A183" s="93" t="s">
        <v>1652</v>
      </c>
      <c r="B183" s="11">
        <v>43318</v>
      </c>
      <c r="C183" s="11">
        <v>43439</v>
      </c>
      <c r="D183" s="93" t="s">
        <v>716</v>
      </c>
      <c r="E183" s="93" t="s">
        <v>35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>
        <v>461.67800267447211</v>
      </c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>
        <v>650</v>
      </c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>
        <v>0</v>
      </c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>
        <v>461.67800267447211</v>
      </c>
      <c r="EU183" s="12">
        <v>650</v>
      </c>
      <c r="EV183" s="12">
        <v>0</v>
      </c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</row>
    <row r="184" spans="1:172" x14ac:dyDescent="0.25">
      <c r="A184" s="93" t="s">
        <v>1652</v>
      </c>
      <c r="B184" s="11">
        <v>43322</v>
      </c>
      <c r="C184" s="11">
        <v>43397</v>
      </c>
      <c r="D184" s="93" t="s">
        <v>754</v>
      </c>
      <c r="E184" s="93" t="s">
        <v>25</v>
      </c>
      <c r="F184" s="12"/>
      <c r="G184" s="12"/>
      <c r="H184" s="12"/>
      <c r="I184" s="12"/>
      <c r="J184" s="12"/>
      <c r="K184" s="12"/>
      <c r="L184" s="12"/>
      <c r="M184" s="12">
        <v>4.7988525317904687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>
        <v>4</v>
      </c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>
        <v>0</v>
      </c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>
        <v>4.7988525317904687</v>
      </c>
      <c r="EU184" s="12">
        <v>4</v>
      </c>
      <c r="EV184" s="12">
        <v>0</v>
      </c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</row>
    <row r="185" spans="1:172" x14ac:dyDescent="0.25">
      <c r="A185" s="93" t="s">
        <v>1653</v>
      </c>
      <c r="B185" s="11">
        <v>43229</v>
      </c>
      <c r="C185" s="11">
        <v>43368</v>
      </c>
      <c r="D185" s="93" t="s">
        <v>129</v>
      </c>
      <c r="E185" s="93" t="s">
        <v>41</v>
      </c>
      <c r="F185" s="12">
        <v>3.0583813291342667</v>
      </c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>
        <v>4</v>
      </c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>
        <v>24</v>
      </c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>
        <v>3.0583813291342667</v>
      </c>
      <c r="EU185" s="12">
        <v>4</v>
      </c>
      <c r="EV185" s="12">
        <v>24</v>
      </c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</row>
    <row r="186" spans="1:172" x14ac:dyDescent="0.25">
      <c r="A186" s="93" t="s">
        <v>1654</v>
      </c>
      <c r="B186" s="11">
        <v>43229</v>
      </c>
      <c r="C186" s="11">
        <v>43368</v>
      </c>
      <c r="D186" s="93" t="s">
        <v>129</v>
      </c>
      <c r="E186" s="93" t="s">
        <v>41</v>
      </c>
      <c r="F186" s="12">
        <v>70.342770570088135</v>
      </c>
      <c r="G186" s="12"/>
      <c r="H186" s="12">
        <v>73.401151899222398</v>
      </c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>
        <v>92</v>
      </c>
      <c r="BC186" s="12"/>
      <c r="BD186" s="12">
        <v>96</v>
      </c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>
        <v>24</v>
      </c>
      <c r="CY186" s="12"/>
      <c r="CZ186" s="12">
        <v>0</v>
      </c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>
        <v>143.74392246931052</v>
      </c>
      <c r="EU186" s="12">
        <v>188</v>
      </c>
      <c r="EV186" s="12">
        <v>24</v>
      </c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</row>
    <row r="187" spans="1:172" x14ac:dyDescent="0.25">
      <c r="A187" s="93" t="s">
        <v>1655</v>
      </c>
      <c r="B187" s="11">
        <v>43313</v>
      </c>
      <c r="C187" s="11">
        <v>43360</v>
      </c>
      <c r="D187" s="93" t="s">
        <v>532</v>
      </c>
      <c r="E187" s="93" t="s">
        <v>533</v>
      </c>
      <c r="F187" s="12"/>
      <c r="G187" s="12"/>
      <c r="H187" s="12">
        <v>9.3847866918632707</v>
      </c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>
        <v>9</v>
      </c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>
        <v>0</v>
      </c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>
        <v>9.3847866918632707</v>
      </c>
      <c r="EU187" s="12">
        <v>9</v>
      </c>
      <c r="EV187" s="12">
        <v>0</v>
      </c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</row>
    <row r="188" spans="1:172" x14ac:dyDescent="0.25">
      <c r="A188" s="93" t="s">
        <v>1656</v>
      </c>
      <c r="B188" s="11">
        <v>43278</v>
      </c>
      <c r="C188" s="11">
        <v>43406</v>
      </c>
      <c r="D188" s="93" t="s">
        <v>364</v>
      </c>
      <c r="E188" s="93" t="s">
        <v>365</v>
      </c>
      <c r="F188" s="12"/>
      <c r="G188" s="12"/>
      <c r="H188" s="12"/>
      <c r="I188" s="12"/>
      <c r="J188" s="12"/>
      <c r="K188" s="12"/>
      <c r="L188" s="12"/>
      <c r="M188" s="12">
        <v>2.8951439108173895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>
        <v>3</v>
      </c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>
        <v>0</v>
      </c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>
        <v>2.8951439108173895</v>
      </c>
      <c r="EU188" s="12">
        <v>3</v>
      </c>
      <c r="EV188" s="12">
        <v>0</v>
      </c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</row>
    <row r="189" spans="1:172" x14ac:dyDescent="0.25">
      <c r="A189" s="93" t="s">
        <v>1657</v>
      </c>
      <c r="B189" s="11">
        <v>43278</v>
      </c>
      <c r="C189" s="11">
        <v>43406</v>
      </c>
      <c r="D189" s="93" t="s">
        <v>364</v>
      </c>
      <c r="E189" s="93" t="s">
        <v>365</v>
      </c>
      <c r="F189" s="12"/>
      <c r="G189" s="12"/>
      <c r="H189" s="12"/>
      <c r="I189" s="12"/>
      <c r="J189" s="12"/>
      <c r="K189" s="12"/>
      <c r="L189" s="12"/>
      <c r="M189" s="12">
        <v>21.231055345994193</v>
      </c>
      <c r="N189" s="12">
        <v>24.126199256811582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>
        <v>22</v>
      </c>
      <c r="BJ189" s="12">
        <v>25</v>
      </c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>
        <v>0</v>
      </c>
      <c r="DF189" s="12">
        <v>0</v>
      </c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>
        <v>45.357254602805774</v>
      </c>
      <c r="EU189" s="12">
        <v>47</v>
      </c>
      <c r="EV189" s="12">
        <v>0</v>
      </c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</row>
    <row r="190" spans="1:172" x14ac:dyDescent="0.25">
      <c r="A190" s="93" t="s">
        <v>1657</v>
      </c>
      <c r="B190" s="11">
        <v>43286</v>
      </c>
      <c r="C190" s="11">
        <v>43655</v>
      </c>
      <c r="D190" s="93" t="s">
        <v>390</v>
      </c>
      <c r="E190" s="93" t="s">
        <v>365</v>
      </c>
      <c r="F190" s="12"/>
      <c r="G190" s="12"/>
      <c r="H190" s="12"/>
      <c r="I190" s="12"/>
      <c r="J190" s="12"/>
      <c r="K190" s="12"/>
      <c r="L190" s="12">
        <v>20.177200396748891</v>
      </c>
      <c r="M190" s="12"/>
      <c r="N190" s="12"/>
      <c r="O190" s="12">
        <v>20.177200396748891</v>
      </c>
      <c r="P190" s="12"/>
      <c r="Q190" s="12">
        <v>20.177200396748891</v>
      </c>
      <c r="R190" s="12"/>
      <c r="S190" s="12"/>
      <c r="T190" s="12"/>
      <c r="U190" s="12"/>
      <c r="V190" s="12">
        <v>20.177200396748891</v>
      </c>
      <c r="W190" s="12"/>
      <c r="X190" s="12"/>
      <c r="Y190" s="12"/>
      <c r="Z190" s="12">
        <v>20.177200396748891</v>
      </c>
      <c r="AA190" s="12"/>
      <c r="AB190" s="12"/>
      <c r="AC190" s="12"/>
      <c r="AD190" s="12">
        <v>20.177200396748891</v>
      </c>
      <c r="AE190" s="12"/>
      <c r="AF190" s="12"/>
      <c r="AG190" s="12"/>
      <c r="AH190" s="12">
        <v>20.177200396748891</v>
      </c>
      <c r="AI190" s="12"/>
      <c r="AJ190" s="12"/>
      <c r="AK190" s="12">
        <v>20.177200396748891</v>
      </c>
      <c r="AL190" s="12"/>
      <c r="AM190" s="12"/>
      <c r="AN190" s="12"/>
      <c r="AO190" s="12"/>
      <c r="AP190" s="12">
        <v>20.177200396748891</v>
      </c>
      <c r="AQ190" s="12"/>
      <c r="AR190" s="12"/>
      <c r="AS190" s="12">
        <v>20.177200396748891</v>
      </c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>
        <v>25</v>
      </c>
      <c r="BI190" s="12"/>
      <c r="BJ190" s="12"/>
      <c r="BK190" s="12">
        <v>25</v>
      </c>
      <c r="BL190" s="12"/>
      <c r="BM190" s="12">
        <v>25</v>
      </c>
      <c r="BN190" s="12"/>
      <c r="BO190" s="12"/>
      <c r="BP190" s="12"/>
      <c r="BQ190" s="12"/>
      <c r="BR190" s="12">
        <v>25</v>
      </c>
      <c r="BS190" s="12"/>
      <c r="BT190" s="12"/>
      <c r="BU190" s="12"/>
      <c r="BV190" s="12">
        <v>25</v>
      </c>
      <c r="BW190" s="12"/>
      <c r="BX190" s="12"/>
      <c r="BY190" s="12"/>
      <c r="BZ190" s="12">
        <v>25</v>
      </c>
      <c r="CA190" s="12"/>
      <c r="CB190" s="12"/>
      <c r="CC190" s="12"/>
      <c r="CD190" s="12">
        <v>25</v>
      </c>
      <c r="CE190" s="12"/>
      <c r="CF190" s="12"/>
      <c r="CG190" s="12">
        <v>25</v>
      </c>
      <c r="CH190" s="12"/>
      <c r="CI190" s="12"/>
      <c r="CJ190" s="12"/>
      <c r="CK190" s="12"/>
      <c r="CL190" s="12">
        <v>25</v>
      </c>
      <c r="CM190" s="12"/>
      <c r="CN190" s="12"/>
      <c r="CO190" s="12">
        <v>25</v>
      </c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>
        <v>0</v>
      </c>
      <c r="DE190" s="12"/>
      <c r="DF190" s="12"/>
      <c r="DG190" s="12">
        <v>0</v>
      </c>
      <c r="DH190" s="12"/>
      <c r="DI190" s="12">
        <v>0</v>
      </c>
      <c r="DJ190" s="12"/>
      <c r="DK190" s="12"/>
      <c r="DL190" s="12"/>
      <c r="DM190" s="12"/>
      <c r="DN190" s="12">
        <v>0</v>
      </c>
      <c r="DO190" s="12"/>
      <c r="DP190" s="12"/>
      <c r="DQ190" s="12"/>
      <c r="DR190" s="12">
        <v>0</v>
      </c>
      <c r="DS190" s="12"/>
      <c r="DT190" s="12"/>
      <c r="DU190" s="12"/>
      <c r="DV190" s="12">
        <v>0</v>
      </c>
      <c r="DW190" s="12"/>
      <c r="DX190" s="12"/>
      <c r="DY190" s="12"/>
      <c r="DZ190" s="12">
        <v>0</v>
      </c>
      <c r="EA190" s="12"/>
      <c r="EB190" s="12"/>
      <c r="EC190" s="12">
        <v>0</v>
      </c>
      <c r="ED190" s="12"/>
      <c r="EE190" s="12"/>
      <c r="EF190" s="12"/>
      <c r="EG190" s="12"/>
      <c r="EH190" s="12">
        <v>0</v>
      </c>
      <c r="EI190" s="12"/>
      <c r="EJ190" s="12"/>
      <c r="EK190" s="12">
        <v>0</v>
      </c>
      <c r="EL190" s="12"/>
      <c r="EM190" s="12"/>
      <c r="EN190" s="12"/>
      <c r="EO190" s="12"/>
      <c r="EP190" s="12"/>
      <c r="EQ190" s="12"/>
      <c r="ER190" s="12"/>
      <c r="ES190" s="12"/>
      <c r="ET190" s="12">
        <v>201.77200396748893</v>
      </c>
      <c r="EU190" s="12">
        <v>250</v>
      </c>
      <c r="EV190" s="12">
        <v>0</v>
      </c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</row>
    <row r="191" spans="1:172" x14ac:dyDescent="0.25">
      <c r="A191" s="93" t="s">
        <v>1658</v>
      </c>
      <c r="B191" s="11">
        <v>43124</v>
      </c>
      <c r="C191" s="11">
        <v>43496</v>
      </c>
      <c r="D191" s="93" t="s">
        <v>44</v>
      </c>
      <c r="E191" s="93" t="s">
        <v>42</v>
      </c>
      <c r="F191" s="12">
        <v>0</v>
      </c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0</v>
      </c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>
        <v>18</v>
      </c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>
        <v>1</v>
      </c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>
        <v>28</v>
      </c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>
        <v>0</v>
      </c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>
        <v>0</v>
      </c>
      <c r="EU191" s="12">
        <v>19</v>
      </c>
      <c r="EV191" s="12">
        <v>28</v>
      </c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</row>
    <row r="192" spans="1:172" x14ac:dyDescent="0.25">
      <c r="A192" s="93" t="s">
        <v>1659</v>
      </c>
      <c r="B192" s="11">
        <v>43124</v>
      </c>
      <c r="C192" s="11">
        <v>43496</v>
      </c>
      <c r="D192" s="93" t="s">
        <v>44</v>
      </c>
      <c r="E192" s="93" t="s">
        <v>42</v>
      </c>
      <c r="F192" s="12">
        <v>0</v>
      </c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>
        <v>15</v>
      </c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>
        <v>28</v>
      </c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>
        <v>0</v>
      </c>
      <c r="EU192" s="12">
        <v>15</v>
      </c>
      <c r="EV192" s="12">
        <v>28</v>
      </c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</row>
    <row r="193" spans="1:172" x14ac:dyDescent="0.25">
      <c r="A193" s="93" t="s">
        <v>1659</v>
      </c>
      <c r="B193" s="11">
        <v>43298</v>
      </c>
      <c r="C193" s="11">
        <v>43312</v>
      </c>
      <c r="D193" s="93" t="s">
        <v>431</v>
      </c>
      <c r="E193" s="93" t="s">
        <v>42</v>
      </c>
      <c r="F193" s="12">
        <v>0</v>
      </c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>
        <v>8</v>
      </c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>
        <v>45</v>
      </c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>
        <v>0</v>
      </c>
      <c r="EU193" s="12">
        <v>8</v>
      </c>
      <c r="EV193" s="12">
        <v>45</v>
      </c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</row>
    <row r="194" spans="1:172" x14ac:dyDescent="0.25">
      <c r="A194" s="93" t="s">
        <v>1660</v>
      </c>
      <c r="B194" s="11">
        <v>43348</v>
      </c>
      <c r="C194" s="11">
        <v>43371</v>
      </c>
      <c r="D194" s="93" t="s">
        <v>1226</v>
      </c>
      <c r="E194" s="93" t="s">
        <v>1227</v>
      </c>
      <c r="F194" s="12"/>
      <c r="G194" s="12"/>
      <c r="H194" s="12"/>
      <c r="I194" s="12">
        <v>2.4407360696387475</v>
      </c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>
        <v>2</v>
      </c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>
        <v>0</v>
      </c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>
        <v>2.4407360696387475</v>
      </c>
      <c r="EU194" s="12">
        <v>2</v>
      </c>
      <c r="EV194" s="12">
        <v>0</v>
      </c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</row>
    <row r="195" spans="1:172" x14ac:dyDescent="0.25">
      <c r="A195" s="93" t="s">
        <v>1661</v>
      </c>
      <c r="B195" s="11">
        <v>43349</v>
      </c>
      <c r="C195" s="11">
        <v>43402</v>
      </c>
      <c r="D195" s="93" t="s">
        <v>1267</v>
      </c>
      <c r="E195" s="93" t="s">
        <v>1268</v>
      </c>
      <c r="F195" s="12"/>
      <c r="G195" s="12"/>
      <c r="H195" s="12"/>
      <c r="I195" s="12"/>
      <c r="J195" s="12"/>
      <c r="K195" s="12"/>
      <c r="L195" s="12"/>
      <c r="M195" s="12"/>
      <c r="N195" s="12">
        <v>1.2203680348193737</v>
      </c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>
        <v>1</v>
      </c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>
        <v>0</v>
      </c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>
        <v>1.2203680348193737</v>
      </c>
      <c r="EU195" s="12">
        <v>1</v>
      </c>
      <c r="EV195" s="12">
        <v>0</v>
      </c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</row>
    <row r="196" spans="1:172" x14ac:dyDescent="0.25">
      <c r="A196" s="93" t="s">
        <v>1573</v>
      </c>
      <c r="B196" s="11">
        <v>43312</v>
      </c>
      <c r="C196" s="11">
        <v>43332</v>
      </c>
      <c r="D196" s="93" t="s">
        <v>528</v>
      </c>
      <c r="E196" s="93" t="s">
        <v>42</v>
      </c>
      <c r="F196" s="12">
        <v>0</v>
      </c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>
        <v>53</v>
      </c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>
        <v>25</v>
      </c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>
        <v>0</v>
      </c>
      <c r="EU196" s="12">
        <v>53</v>
      </c>
      <c r="EV196" s="12">
        <v>25</v>
      </c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</row>
    <row r="197" spans="1:172" x14ac:dyDescent="0.25">
      <c r="A197" s="93" t="s">
        <v>1573</v>
      </c>
      <c r="B197" s="11">
        <v>43329</v>
      </c>
      <c r="C197" s="11">
        <v>43367</v>
      </c>
      <c r="D197" s="93" t="s">
        <v>803</v>
      </c>
      <c r="E197" s="93" t="s">
        <v>110</v>
      </c>
      <c r="F197" s="12"/>
      <c r="G197" s="12"/>
      <c r="H197" s="12"/>
      <c r="I197" s="12">
        <v>30.93685742906256</v>
      </c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>
        <v>20</v>
      </c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>
        <v>0</v>
      </c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>
        <v>30.93685742906256</v>
      </c>
      <c r="EU197" s="12">
        <v>20</v>
      </c>
      <c r="EV197" s="12">
        <v>0</v>
      </c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</row>
    <row r="198" spans="1:172" x14ac:dyDescent="0.25">
      <c r="A198" s="93" t="s">
        <v>1662</v>
      </c>
      <c r="B198" s="11">
        <v>43298</v>
      </c>
      <c r="C198" s="11">
        <v>43368</v>
      </c>
      <c r="D198" s="93" t="s">
        <v>440</v>
      </c>
      <c r="E198" s="93" t="s">
        <v>250</v>
      </c>
      <c r="F198" s="12"/>
      <c r="G198" s="12"/>
      <c r="H198" s="12"/>
      <c r="I198" s="12">
        <v>25.801339095838177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>
        <v>24</v>
      </c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>
        <v>0</v>
      </c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>
        <v>25.801339095838177</v>
      </c>
      <c r="EU198" s="12">
        <v>24</v>
      </c>
      <c r="EV198" s="12">
        <v>0</v>
      </c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</row>
    <row r="199" spans="1:172" x14ac:dyDescent="0.25">
      <c r="A199" s="93" t="s">
        <v>1663</v>
      </c>
      <c r="B199" s="11">
        <v>43231</v>
      </c>
      <c r="C199" s="11">
        <v>43382</v>
      </c>
      <c r="D199" s="93" t="s">
        <v>140</v>
      </c>
      <c r="E199" s="93" t="s">
        <v>101</v>
      </c>
      <c r="F199" s="12"/>
      <c r="G199" s="12"/>
      <c r="H199" s="12"/>
      <c r="I199" s="12"/>
      <c r="J199" s="12">
        <v>101.98244060733327</v>
      </c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>
        <v>100</v>
      </c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>
        <v>0</v>
      </c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>
        <v>101.98244060733327</v>
      </c>
      <c r="EU199" s="12">
        <v>100</v>
      </c>
      <c r="EV199" s="12">
        <v>0</v>
      </c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</row>
    <row r="200" spans="1:172" x14ac:dyDescent="0.25">
      <c r="A200" s="93" t="s">
        <v>1663</v>
      </c>
      <c r="B200" s="11">
        <v>43264</v>
      </c>
      <c r="C200" s="11">
        <v>43453</v>
      </c>
      <c r="D200" s="93" t="s">
        <v>298</v>
      </c>
      <c r="E200" s="93" t="s">
        <v>101</v>
      </c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>
        <v>101.98244060733327</v>
      </c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>
        <v>100</v>
      </c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>
        <v>0</v>
      </c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>
        <v>101.98244060733327</v>
      </c>
      <c r="EU200" s="12">
        <v>100</v>
      </c>
      <c r="EV200" s="12">
        <v>0</v>
      </c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</row>
    <row r="201" spans="1:172" x14ac:dyDescent="0.25">
      <c r="A201" s="93" t="s">
        <v>1663</v>
      </c>
      <c r="B201" s="11">
        <v>43284</v>
      </c>
      <c r="C201" s="11">
        <v>43385</v>
      </c>
      <c r="D201" s="93" t="s">
        <v>382</v>
      </c>
      <c r="E201" s="93" t="s">
        <v>383</v>
      </c>
      <c r="F201" s="12">
        <v>29.910936642260562</v>
      </c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>
        <v>27</v>
      </c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>
        <v>9</v>
      </c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>
        <v>29.910936642260562</v>
      </c>
      <c r="EU201" s="12">
        <v>27</v>
      </c>
      <c r="EV201" s="12">
        <v>9</v>
      </c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</row>
    <row r="202" spans="1:172" x14ac:dyDescent="0.25">
      <c r="A202" s="93" t="s">
        <v>1663</v>
      </c>
      <c r="B202" s="11">
        <v>43300</v>
      </c>
      <c r="C202" s="11">
        <v>43406</v>
      </c>
      <c r="D202" s="93" t="s">
        <v>462</v>
      </c>
      <c r="E202" s="93" t="s">
        <v>51</v>
      </c>
      <c r="F202" s="12"/>
      <c r="G202" s="12"/>
      <c r="H202" s="12"/>
      <c r="I202" s="12"/>
      <c r="J202" s="12"/>
      <c r="K202" s="12"/>
      <c r="L202" s="12"/>
      <c r="M202" s="12"/>
      <c r="N202" s="12">
        <v>18.853284880299299</v>
      </c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>
        <v>20</v>
      </c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>
        <v>0</v>
      </c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>
        <v>18.853284880299299</v>
      </c>
      <c r="EU202" s="12">
        <v>20</v>
      </c>
      <c r="EV202" s="12">
        <v>0</v>
      </c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</row>
    <row r="203" spans="1:172" x14ac:dyDescent="0.25">
      <c r="A203" s="93" t="s">
        <v>1663</v>
      </c>
      <c r="B203" s="11">
        <v>43308</v>
      </c>
      <c r="C203" s="11">
        <v>43411</v>
      </c>
      <c r="D203" s="93" t="s">
        <v>479</v>
      </c>
      <c r="E203" s="93" t="s">
        <v>383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>
        <v>33.234374046956177</v>
      </c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>
        <v>30</v>
      </c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>
        <v>0</v>
      </c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>
        <v>33.234374046956177</v>
      </c>
      <c r="EU203" s="12">
        <v>30</v>
      </c>
      <c r="EV203" s="12">
        <v>0</v>
      </c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</row>
    <row r="204" spans="1:172" x14ac:dyDescent="0.25">
      <c r="A204" s="93" t="s">
        <v>1663</v>
      </c>
      <c r="B204" s="11">
        <v>43314</v>
      </c>
      <c r="C204" s="11">
        <v>43432</v>
      </c>
      <c r="D204" s="93" t="s">
        <v>570</v>
      </c>
      <c r="E204" s="93" t="s">
        <v>571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>
        <v>14.827853784235398</v>
      </c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>
        <v>12</v>
      </c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>
        <v>0</v>
      </c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>
        <v>14.827853784235398</v>
      </c>
      <c r="EU204" s="12">
        <v>12</v>
      </c>
      <c r="EV204" s="12">
        <v>0</v>
      </c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</row>
    <row r="205" spans="1:172" x14ac:dyDescent="0.25">
      <c r="A205" s="93" t="s">
        <v>1663</v>
      </c>
      <c r="B205" s="11">
        <v>43348</v>
      </c>
      <c r="C205" s="11">
        <v>43402</v>
      </c>
      <c r="D205" s="93" t="s">
        <v>1248</v>
      </c>
      <c r="E205" s="93" t="s">
        <v>67</v>
      </c>
      <c r="F205" s="12"/>
      <c r="G205" s="12"/>
      <c r="H205" s="12"/>
      <c r="I205" s="12"/>
      <c r="J205" s="12"/>
      <c r="K205" s="12"/>
      <c r="L205" s="12"/>
      <c r="M205" s="12"/>
      <c r="N205" s="12">
        <v>55.39062341159363</v>
      </c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>
        <v>50</v>
      </c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>
        <v>0</v>
      </c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>
        <v>55.39062341159363</v>
      </c>
      <c r="EU205" s="12">
        <v>50</v>
      </c>
      <c r="EV205" s="12">
        <v>0</v>
      </c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</row>
    <row r="206" spans="1:172" x14ac:dyDescent="0.25">
      <c r="A206" s="93" t="s">
        <v>1663</v>
      </c>
      <c r="B206" s="11">
        <v>43350</v>
      </c>
      <c r="C206" s="11">
        <v>43489</v>
      </c>
      <c r="D206" s="93" t="s">
        <v>1316</v>
      </c>
      <c r="E206" s="93" t="s">
        <v>101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>
        <v>101.98244060733327</v>
      </c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>
        <v>100</v>
      </c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>
        <v>0</v>
      </c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>
        <v>101.98244060733327</v>
      </c>
      <c r="EU206" s="12">
        <v>100</v>
      </c>
      <c r="EV206" s="12">
        <v>0</v>
      </c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</row>
    <row r="207" spans="1:172" x14ac:dyDescent="0.25">
      <c r="A207" s="93" t="s">
        <v>1664</v>
      </c>
      <c r="B207" s="11">
        <v>43251</v>
      </c>
      <c r="C207" s="11">
        <v>43363</v>
      </c>
      <c r="D207" s="93" t="s">
        <v>259</v>
      </c>
      <c r="E207" s="93" t="s">
        <v>37</v>
      </c>
      <c r="F207" s="12"/>
      <c r="G207" s="12">
        <v>78.255690774385187</v>
      </c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>
        <v>72</v>
      </c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>
        <v>0</v>
      </c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>
        <v>78.255690774385187</v>
      </c>
      <c r="EU207" s="12">
        <v>72</v>
      </c>
      <c r="EV207" s="12">
        <v>0</v>
      </c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</row>
    <row r="208" spans="1:172" x14ac:dyDescent="0.25">
      <c r="A208" s="93" t="s">
        <v>1664</v>
      </c>
      <c r="B208" s="11">
        <v>43308</v>
      </c>
      <c r="C208" s="11">
        <v>43411</v>
      </c>
      <c r="D208" s="93" t="s">
        <v>505</v>
      </c>
      <c r="E208" s="93" t="s">
        <v>37</v>
      </c>
      <c r="F208" s="12"/>
      <c r="G208" s="12"/>
      <c r="H208" s="12"/>
      <c r="I208" s="12"/>
      <c r="J208" s="12"/>
      <c r="K208" s="12"/>
      <c r="L208" s="12"/>
      <c r="M208" s="12"/>
      <c r="N208" s="12"/>
      <c r="O208" s="12">
        <v>78.255690774385187</v>
      </c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>
        <v>72</v>
      </c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>
        <v>0</v>
      </c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>
        <v>78.255690774385187</v>
      </c>
      <c r="EU208" s="12">
        <v>72</v>
      </c>
      <c r="EV208" s="12">
        <v>0</v>
      </c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</row>
    <row r="209" spans="1:172" x14ac:dyDescent="0.25">
      <c r="A209" s="93" t="s">
        <v>1664</v>
      </c>
      <c r="B209" s="11">
        <v>43335</v>
      </c>
      <c r="C209" s="11">
        <v>43445</v>
      </c>
      <c r="D209" s="93" t="s">
        <v>1110</v>
      </c>
      <c r="E209" s="93" t="s">
        <v>37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>
        <v>78.255690774385187</v>
      </c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>
        <v>72</v>
      </c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>
        <v>0</v>
      </c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>
        <v>78.255690774385187</v>
      </c>
      <c r="EU209" s="12">
        <v>72</v>
      </c>
      <c r="EV209" s="12">
        <v>0</v>
      </c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</row>
    <row r="210" spans="1:172" x14ac:dyDescent="0.25">
      <c r="A210" s="93" t="s">
        <v>1665</v>
      </c>
      <c r="B210" s="11">
        <v>43245</v>
      </c>
      <c r="C210" s="11">
        <v>43342</v>
      </c>
      <c r="D210" s="93" t="s">
        <v>257</v>
      </c>
      <c r="E210" s="93" t="s">
        <v>60</v>
      </c>
      <c r="F210" s="12">
        <v>99.371005877291822</v>
      </c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>
        <v>100</v>
      </c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>
        <v>10</v>
      </c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>
        <v>99.371005877291822</v>
      </c>
      <c r="EU210" s="12">
        <v>100</v>
      </c>
      <c r="EV210" s="12">
        <v>10</v>
      </c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</row>
    <row r="211" spans="1:172" x14ac:dyDescent="0.25">
      <c r="A211" s="93" t="s">
        <v>1665</v>
      </c>
      <c r="B211" s="11">
        <v>43264</v>
      </c>
      <c r="C211" s="11">
        <v>43453</v>
      </c>
      <c r="D211" s="93" t="s">
        <v>299</v>
      </c>
      <c r="E211" s="93" t="s">
        <v>60</v>
      </c>
      <c r="F211" s="12"/>
      <c r="G211" s="12"/>
      <c r="H211" s="12"/>
      <c r="I211" s="12">
        <v>124.21375734661477</v>
      </c>
      <c r="J211" s="12"/>
      <c r="K211" s="12"/>
      <c r="L211" s="12"/>
      <c r="M211" s="12">
        <v>99.371005877291822</v>
      </c>
      <c r="N211" s="12">
        <v>99.371005877291822</v>
      </c>
      <c r="O211" s="12"/>
      <c r="P211" s="12">
        <v>99.371005877291822</v>
      </c>
      <c r="Q211" s="12"/>
      <c r="R211" s="12">
        <v>99.371005877291822</v>
      </c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>
        <v>125</v>
      </c>
      <c r="BF211" s="12"/>
      <c r="BG211" s="12"/>
      <c r="BH211" s="12"/>
      <c r="BI211" s="12">
        <v>100</v>
      </c>
      <c r="BJ211" s="12">
        <v>100</v>
      </c>
      <c r="BK211" s="12"/>
      <c r="BL211" s="12">
        <v>100</v>
      </c>
      <c r="BM211" s="12"/>
      <c r="BN211" s="12">
        <v>100</v>
      </c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>
        <v>0</v>
      </c>
      <c r="DB211" s="12"/>
      <c r="DC211" s="12"/>
      <c r="DD211" s="12"/>
      <c r="DE211" s="12">
        <v>0</v>
      </c>
      <c r="DF211" s="12">
        <v>0</v>
      </c>
      <c r="DG211" s="12"/>
      <c r="DH211" s="12">
        <v>0</v>
      </c>
      <c r="DI211" s="12"/>
      <c r="DJ211" s="12">
        <v>0</v>
      </c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>
        <v>521.69778085578207</v>
      </c>
      <c r="EU211" s="12">
        <v>525</v>
      </c>
      <c r="EV211" s="12">
        <v>0</v>
      </c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</row>
    <row r="212" spans="1:172" x14ac:dyDescent="0.25">
      <c r="A212" s="93" t="s">
        <v>1665</v>
      </c>
      <c r="B212" s="11">
        <v>43335</v>
      </c>
      <c r="C212" s="11">
        <v>43567</v>
      </c>
      <c r="D212" s="93" t="s">
        <v>1114</v>
      </c>
      <c r="E212" s="93" t="s">
        <v>60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>
        <v>93.7841733886317</v>
      </c>
      <c r="U212" s="12"/>
      <c r="V212" s="12"/>
      <c r="W212" s="12"/>
      <c r="X212" s="12"/>
      <c r="Y212" s="12">
        <v>187.5683467772634</v>
      </c>
      <c r="Z212" s="12"/>
      <c r="AA212" s="12">
        <v>234.46043347157925</v>
      </c>
      <c r="AB212" s="12"/>
      <c r="AC212" s="12">
        <v>234.46043347157925</v>
      </c>
      <c r="AD212" s="12"/>
      <c r="AE212" s="12">
        <v>234.46043347157925</v>
      </c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>
        <v>100</v>
      </c>
      <c r="BQ212" s="12"/>
      <c r="BR212" s="12"/>
      <c r="BS212" s="12"/>
      <c r="BT212" s="12"/>
      <c r="BU212" s="12">
        <v>200</v>
      </c>
      <c r="BV212" s="12"/>
      <c r="BW212" s="12">
        <v>250</v>
      </c>
      <c r="BX212" s="12"/>
      <c r="BY212" s="12">
        <v>250</v>
      </c>
      <c r="BZ212" s="12"/>
      <c r="CA212" s="12">
        <v>250</v>
      </c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>
        <v>0</v>
      </c>
      <c r="DM212" s="12"/>
      <c r="DN212" s="12"/>
      <c r="DO212" s="12"/>
      <c r="DP212" s="12"/>
      <c r="DQ212" s="12">
        <v>0</v>
      </c>
      <c r="DR212" s="12"/>
      <c r="DS212" s="12">
        <v>0</v>
      </c>
      <c r="DT212" s="12"/>
      <c r="DU212" s="12">
        <v>0</v>
      </c>
      <c r="DV212" s="12"/>
      <c r="DW212" s="12">
        <v>0</v>
      </c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>
        <v>984.73382058063282</v>
      </c>
      <c r="EU212" s="12">
        <v>1050</v>
      </c>
      <c r="EV212" s="12">
        <v>0</v>
      </c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</row>
    <row r="213" spans="1:172" x14ac:dyDescent="0.25">
      <c r="A213" s="93" t="s">
        <v>1665</v>
      </c>
      <c r="B213" s="11">
        <v>43340</v>
      </c>
      <c r="C213" s="11">
        <v>43504</v>
      </c>
      <c r="D213" s="93" t="s">
        <v>1211</v>
      </c>
      <c r="E213" s="93" t="s">
        <v>60</v>
      </c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>
        <v>468.9208669431585</v>
      </c>
      <c r="V213" s="12"/>
      <c r="W213" s="12"/>
      <c r="X213" s="12">
        <v>468.9208669431585</v>
      </c>
      <c r="Y213" s="12"/>
      <c r="Z213" s="12"/>
      <c r="AA213" s="12">
        <v>468.9208669431585</v>
      </c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>
        <v>500</v>
      </c>
      <c r="BR213" s="12"/>
      <c r="BS213" s="12"/>
      <c r="BT213" s="12">
        <v>500</v>
      </c>
      <c r="BU213" s="12"/>
      <c r="BV213" s="12"/>
      <c r="BW213" s="12">
        <v>500</v>
      </c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>
        <v>0</v>
      </c>
      <c r="DN213" s="12"/>
      <c r="DO213" s="12"/>
      <c r="DP213" s="12">
        <v>0</v>
      </c>
      <c r="DQ213" s="12"/>
      <c r="DR213" s="12"/>
      <c r="DS213" s="12">
        <v>0</v>
      </c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>
        <v>1406.7626008294756</v>
      </c>
      <c r="EU213" s="12">
        <v>1500</v>
      </c>
      <c r="EV213" s="12">
        <v>0</v>
      </c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</row>
    <row r="214" spans="1:172" x14ac:dyDescent="0.25">
      <c r="A214" s="93" t="s">
        <v>1666</v>
      </c>
      <c r="B214" s="11">
        <v>43278</v>
      </c>
      <c r="C214" s="11">
        <v>43437</v>
      </c>
      <c r="D214" s="93" t="s">
        <v>368</v>
      </c>
      <c r="E214" s="93" t="s">
        <v>87</v>
      </c>
      <c r="F214" s="12"/>
      <c r="G214" s="12"/>
      <c r="H214" s="12">
        <v>27.226709306503661</v>
      </c>
      <c r="I214" s="12"/>
      <c r="J214" s="12">
        <v>27.226709306503661</v>
      </c>
      <c r="K214" s="12"/>
      <c r="L214" s="12"/>
      <c r="M214" s="12"/>
      <c r="N214" s="12">
        <v>54.453418613007322</v>
      </c>
      <c r="O214" s="12"/>
      <c r="P214" s="12"/>
      <c r="Q214" s="12">
        <v>54.453418613007322</v>
      </c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>
        <v>25</v>
      </c>
      <c r="BE214" s="12"/>
      <c r="BF214" s="12">
        <v>25</v>
      </c>
      <c r="BG214" s="12"/>
      <c r="BH214" s="12"/>
      <c r="BI214" s="12"/>
      <c r="BJ214" s="12">
        <v>50</v>
      </c>
      <c r="BK214" s="12"/>
      <c r="BL214" s="12"/>
      <c r="BM214" s="12">
        <v>50</v>
      </c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>
        <v>0</v>
      </c>
      <c r="DA214" s="12"/>
      <c r="DB214" s="12">
        <v>0</v>
      </c>
      <c r="DC214" s="12"/>
      <c r="DD214" s="12"/>
      <c r="DE214" s="12"/>
      <c r="DF214" s="12">
        <v>0</v>
      </c>
      <c r="DG214" s="12"/>
      <c r="DH214" s="12"/>
      <c r="DI214" s="12">
        <v>0</v>
      </c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>
        <v>163.36025583902196</v>
      </c>
      <c r="EU214" s="12">
        <v>150</v>
      </c>
      <c r="EV214" s="12">
        <v>0</v>
      </c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</row>
    <row r="215" spans="1:172" x14ac:dyDescent="0.25">
      <c r="A215" s="93" t="s">
        <v>1667</v>
      </c>
      <c r="B215" s="11">
        <v>43221</v>
      </c>
      <c r="C215" s="11">
        <v>43601</v>
      </c>
      <c r="D215" s="93" t="s">
        <v>189</v>
      </c>
      <c r="E215" s="93" t="s">
        <v>51</v>
      </c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>
        <v>234.46043347157925</v>
      </c>
      <c r="Q215" s="12"/>
      <c r="R215" s="12"/>
      <c r="S215" s="12"/>
      <c r="T215" s="12"/>
      <c r="U215" s="12">
        <v>140.67626008294755</v>
      </c>
      <c r="V215" s="12"/>
      <c r="W215" s="12"/>
      <c r="X215" s="12">
        <v>93.7841733886317</v>
      </c>
      <c r="Y215" s="12"/>
      <c r="Z215" s="12"/>
      <c r="AA215" s="12"/>
      <c r="AB215" s="12"/>
      <c r="AC215" s="12"/>
      <c r="AD215" s="12"/>
      <c r="AE215" s="12"/>
      <c r="AF215" s="12">
        <v>140.67626008294755</v>
      </c>
      <c r="AG215" s="12"/>
      <c r="AH215" s="12"/>
      <c r="AI215" s="12"/>
      <c r="AJ215" s="12"/>
      <c r="AK215" s="12"/>
      <c r="AL215" s="12"/>
      <c r="AM215" s="12"/>
      <c r="AN215" s="12">
        <v>93.7841733886317</v>
      </c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>
        <v>250</v>
      </c>
      <c r="BM215" s="12"/>
      <c r="BN215" s="12"/>
      <c r="BO215" s="12"/>
      <c r="BP215" s="12"/>
      <c r="BQ215" s="12">
        <v>150</v>
      </c>
      <c r="BR215" s="12"/>
      <c r="BS215" s="12"/>
      <c r="BT215" s="12">
        <v>100</v>
      </c>
      <c r="BU215" s="12"/>
      <c r="BV215" s="12"/>
      <c r="BW215" s="12"/>
      <c r="BX215" s="12"/>
      <c r="BY215" s="12"/>
      <c r="BZ215" s="12"/>
      <c r="CA215" s="12"/>
      <c r="CB215" s="12">
        <v>150</v>
      </c>
      <c r="CC215" s="12"/>
      <c r="CD215" s="12"/>
      <c r="CE215" s="12"/>
      <c r="CF215" s="12"/>
      <c r="CG215" s="12"/>
      <c r="CH215" s="12"/>
      <c r="CI215" s="12"/>
      <c r="CJ215" s="12">
        <v>100</v>
      </c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>
        <v>0</v>
      </c>
      <c r="DI215" s="12"/>
      <c r="DJ215" s="12"/>
      <c r="DK215" s="12"/>
      <c r="DL215" s="12"/>
      <c r="DM215" s="12">
        <v>0</v>
      </c>
      <c r="DN215" s="12"/>
      <c r="DO215" s="12"/>
      <c r="DP215" s="12">
        <v>0</v>
      </c>
      <c r="DQ215" s="12"/>
      <c r="DR215" s="12"/>
      <c r="DS215" s="12"/>
      <c r="DT215" s="12"/>
      <c r="DU215" s="12"/>
      <c r="DV215" s="12"/>
      <c r="DW215" s="12"/>
      <c r="DX215" s="12">
        <v>0</v>
      </c>
      <c r="DY215" s="12"/>
      <c r="DZ215" s="12"/>
      <c r="EA215" s="12"/>
      <c r="EB215" s="12"/>
      <c r="EC215" s="12"/>
      <c r="ED215" s="12"/>
      <c r="EE215" s="12"/>
      <c r="EF215" s="12">
        <v>0</v>
      </c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>
        <v>703.38130041473778</v>
      </c>
      <c r="EU215" s="12">
        <v>750</v>
      </c>
      <c r="EV215" s="12">
        <v>0</v>
      </c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</row>
    <row r="216" spans="1:172" x14ac:dyDescent="0.25">
      <c r="A216" s="93" t="s">
        <v>1668</v>
      </c>
      <c r="B216" s="11">
        <v>43276</v>
      </c>
      <c r="C216" s="11">
        <v>43396</v>
      </c>
      <c r="D216" s="93" t="s">
        <v>351</v>
      </c>
      <c r="E216" s="93" t="s">
        <v>352</v>
      </c>
      <c r="F216" s="12"/>
      <c r="G216" s="12"/>
      <c r="H216" s="12"/>
      <c r="I216" s="12"/>
      <c r="J216" s="12"/>
      <c r="K216" s="12"/>
      <c r="L216" s="12"/>
      <c r="M216" s="12">
        <v>57.847373854489767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>
        <v>50</v>
      </c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>
        <v>0</v>
      </c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>
        <v>57.847373854489767</v>
      </c>
      <c r="EU216" s="12">
        <v>50</v>
      </c>
      <c r="EV216" s="12">
        <v>0</v>
      </c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</row>
    <row r="217" spans="1:172" x14ac:dyDescent="0.25">
      <c r="A217" s="93" t="s">
        <v>1669</v>
      </c>
      <c r="B217" s="11">
        <v>43339</v>
      </c>
      <c r="C217" s="11">
        <v>43367</v>
      </c>
      <c r="D217" s="93" t="s">
        <v>1130</v>
      </c>
      <c r="E217" s="93" t="s">
        <v>751</v>
      </c>
      <c r="F217" s="12"/>
      <c r="G217" s="12"/>
      <c r="H217" s="12"/>
      <c r="I217" s="12">
        <v>13.125416718065512</v>
      </c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>
        <v>10</v>
      </c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>
        <v>0</v>
      </c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>
        <v>13.125416718065512</v>
      </c>
      <c r="EU217" s="12">
        <v>10</v>
      </c>
      <c r="EV217" s="12">
        <v>0</v>
      </c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</row>
    <row r="218" spans="1:172" x14ac:dyDescent="0.25">
      <c r="A218" s="93" t="s">
        <v>1670</v>
      </c>
      <c r="B218" s="11">
        <v>43313</v>
      </c>
      <c r="C218" s="11">
        <v>43431</v>
      </c>
      <c r="D218" s="93" t="s">
        <v>542</v>
      </c>
      <c r="E218" s="93" t="s">
        <v>543</v>
      </c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>
        <v>25.486875039147463</v>
      </c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>
        <v>24</v>
      </c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>
        <v>0</v>
      </c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>
        <v>25.486875039147463</v>
      </c>
      <c r="EU218" s="12">
        <v>24</v>
      </c>
      <c r="EV218" s="12">
        <v>0</v>
      </c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</row>
    <row r="219" spans="1:172" x14ac:dyDescent="0.25">
      <c r="A219" s="93" t="s">
        <v>1670</v>
      </c>
      <c r="B219" s="11">
        <v>43354</v>
      </c>
      <c r="C219" s="11">
        <v>43451</v>
      </c>
      <c r="D219" s="93" t="s">
        <v>1566</v>
      </c>
      <c r="E219" s="93" t="s">
        <v>543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>
        <v>25.486875039147463</v>
      </c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>
        <v>24</v>
      </c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>
        <v>0</v>
      </c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>
        <v>25.486875039147463</v>
      </c>
      <c r="EU219" s="12">
        <v>24</v>
      </c>
      <c r="EV219" s="12">
        <v>0</v>
      </c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</row>
    <row r="220" spans="1:172" x14ac:dyDescent="0.25">
      <c r="A220" s="93" t="s">
        <v>1671</v>
      </c>
      <c r="B220" s="11">
        <v>43264</v>
      </c>
      <c r="C220" s="11">
        <v>43371</v>
      </c>
      <c r="D220" s="93" t="s">
        <v>282</v>
      </c>
      <c r="E220" s="93" t="s">
        <v>276</v>
      </c>
      <c r="F220" s="12"/>
      <c r="G220" s="12"/>
      <c r="H220" s="12"/>
      <c r="I220" s="12">
        <v>24.057956188953355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>
        <v>20</v>
      </c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>
        <v>0</v>
      </c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>
        <v>24.057956188953355</v>
      </c>
      <c r="EU220" s="12">
        <v>20</v>
      </c>
      <c r="EV220" s="12">
        <v>0</v>
      </c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</row>
    <row r="221" spans="1:172" x14ac:dyDescent="0.25">
      <c r="A221" s="93" t="s">
        <v>1671</v>
      </c>
      <c r="B221" s="11">
        <v>43264</v>
      </c>
      <c r="C221" s="11">
        <v>43378</v>
      </c>
      <c r="D221" s="93" t="s">
        <v>296</v>
      </c>
      <c r="E221" s="93" t="s">
        <v>59</v>
      </c>
      <c r="F221" s="12"/>
      <c r="G221" s="12"/>
      <c r="H221" s="12"/>
      <c r="I221" s="12">
        <v>20.72842240352907</v>
      </c>
      <c r="J221" s="12">
        <v>74.030080012603833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>
        <v>21</v>
      </c>
      <c r="BF221" s="12">
        <v>75</v>
      </c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>
        <v>0</v>
      </c>
      <c r="DB221" s="12">
        <v>0</v>
      </c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>
        <v>94.758502416132899</v>
      </c>
      <c r="EU221" s="12">
        <v>96</v>
      </c>
      <c r="EV221" s="12">
        <v>0</v>
      </c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</row>
    <row r="222" spans="1:172" x14ac:dyDescent="0.25">
      <c r="A222" s="93" t="s">
        <v>1671</v>
      </c>
      <c r="B222" s="11">
        <v>43264</v>
      </c>
      <c r="C222" s="11">
        <v>43425</v>
      </c>
      <c r="D222" s="93" t="s">
        <v>290</v>
      </c>
      <c r="E222" s="93" t="s">
        <v>276</v>
      </c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>
        <v>24.057956188953355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>
        <v>20</v>
      </c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>
        <v>0</v>
      </c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>
        <v>24.057956188953355</v>
      </c>
      <c r="EU222" s="12">
        <v>20</v>
      </c>
      <c r="EV222" s="12">
        <v>0</v>
      </c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</row>
    <row r="223" spans="1:172" x14ac:dyDescent="0.25">
      <c r="A223" s="93" t="s">
        <v>1671</v>
      </c>
      <c r="B223" s="11">
        <v>43280</v>
      </c>
      <c r="C223" s="11">
        <v>43425</v>
      </c>
      <c r="D223" s="93" t="s">
        <v>367</v>
      </c>
      <c r="E223" s="93" t="s">
        <v>16</v>
      </c>
      <c r="F223" s="12"/>
      <c r="G223" s="12"/>
      <c r="H223" s="12"/>
      <c r="I223" s="12"/>
      <c r="J223" s="12">
        <v>35.534438406049837</v>
      </c>
      <c r="K223" s="12"/>
      <c r="L223" s="12"/>
      <c r="M223" s="12"/>
      <c r="N223" s="12"/>
      <c r="O223" s="12">
        <v>47.379251208066449</v>
      </c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>
        <v>36</v>
      </c>
      <c r="BG223" s="12"/>
      <c r="BH223" s="12"/>
      <c r="BI223" s="12"/>
      <c r="BJ223" s="12"/>
      <c r="BK223" s="12">
        <v>48</v>
      </c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>
        <v>0</v>
      </c>
      <c r="DC223" s="12"/>
      <c r="DD223" s="12"/>
      <c r="DE223" s="12"/>
      <c r="DF223" s="12"/>
      <c r="DG223" s="12">
        <v>0</v>
      </c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>
        <v>82.913689614116294</v>
      </c>
      <c r="EU223" s="12">
        <v>84</v>
      </c>
      <c r="EV223" s="12">
        <v>0</v>
      </c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</row>
    <row r="224" spans="1:172" x14ac:dyDescent="0.25">
      <c r="A224" s="93" t="s">
        <v>1671</v>
      </c>
      <c r="B224" s="11">
        <v>43284</v>
      </c>
      <c r="C224" s="11">
        <v>43409</v>
      </c>
      <c r="D224" s="93" t="s">
        <v>386</v>
      </c>
      <c r="E224" s="93" t="s">
        <v>59</v>
      </c>
      <c r="F224" s="12"/>
      <c r="G224" s="12"/>
      <c r="H224" s="12"/>
      <c r="I224" s="12"/>
      <c r="J224" s="12"/>
      <c r="K224" s="12"/>
      <c r="L224" s="12"/>
      <c r="M224" s="12"/>
      <c r="N224" s="12"/>
      <c r="O224" s="12">
        <v>98.706773350138434</v>
      </c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>
        <v>100</v>
      </c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>
        <v>0</v>
      </c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>
        <v>98.706773350138434</v>
      </c>
      <c r="EU224" s="12">
        <v>100</v>
      </c>
      <c r="EV224" s="12">
        <v>0</v>
      </c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</row>
    <row r="225" spans="1:172" x14ac:dyDescent="0.25">
      <c r="A225" s="93" t="s">
        <v>1671</v>
      </c>
      <c r="B225" s="11">
        <v>43297</v>
      </c>
      <c r="C225" s="11">
        <v>43381</v>
      </c>
      <c r="D225" s="93" t="s">
        <v>435</v>
      </c>
      <c r="E225" s="93" t="s">
        <v>436</v>
      </c>
      <c r="F225" s="12"/>
      <c r="G225" s="12"/>
      <c r="H225" s="12"/>
      <c r="I225" s="12"/>
      <c r="J225" s="12"/>
      <c r="K225" s="12">
        <v>32.25167386979772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>
        <v>30</v>
      </c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>
        <v>0</v>
      </c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>
        <v>32.25167386979772</v>
      </c>
      <c r="EU225" s="12">
        <v>30</v>
      </c>
      <c r="EV225" s="12">
        <v>0</v>
      </c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</row>
    <row r="226" spans="1:172" x14ac:dyDescent="0.25">
      <c r="A226" s="93" t="s">
        <v>1671</v>
      </c>
      <c r="B226" s="11">
        <v>43321</v>
      </c>
      <c r="C226" s="11">
        <v>43396</v>
      </c>
      <c r="D226" s="93" t="s">
        <v>744</v>
      </c>
      <c r="E226" s="93" t="s">
        <v>436</v>
      </c>
      <c r="F226" s="12"/>
      <c r="G226" s="12"/>
      <c r="H226" s="12"/>
      <c r="I226" s="12"/>
      <c r="J226" s="12"/>
      <c r="K226" s="12"/>
      <c r="L226" s="12"/>
      <c r="M226" s="12">
        <v>1.4546692344659504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>
        <v>1</v>
      </c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>
        <v>0</v>
      </c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>
        <v>1.4546692344659504</v>
      </c>
      <c r="EU226" s="12">
        <v>1</v>
      </c>
      <c r="EV226" s="12">
        <v>0</v>
      </c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</row>
    <row r="227" spans="1:172" x14ac:dyDescent="0.25">
      <c r="A227" s="93" t="s">
        <v>1671</v>
      </c>
      <c r="B227" s="11">
        <v>43335</v>
      </c>
      <c r="C227" s="11">
        <v>43367</v>
      </c>
      <c r="D227" s="93" t="s">
        <v>1101</v>
      </c>
      <c r="E227" s="93" t="s">
        <v>256</v>
      </c>
      <c r="F227" s="12"/>
      <c r="G227" s="12"/>
      <c r="H227" s="12"/>
      <c r="I227" s="12">
        <v>25.801339095838177</v>
      </c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>
        <v>24</v>
      </c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>
        <v>0</v>
      </c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>
        <v>25.801339095838177</v>
      </c>
      <c r="EU227" s="12">
        <v>24</v>
      </c>
      <c r="EV227" s="12">
        <v>0</v>
      </c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</row>
    <row r="228" spans="1:172" x14ac:dyDescent="0.25">
      <c r="A228" s="93" t="s">
        <v>1671</v>
      </c>
      <c r="B228" s="11">
        <v>43354</v>
      </c>
      <c r="C228" s="11">
        <v>43430</v>
      </c>
      <c r="D228" s="93" t="s">
        <v>1564</v>
      </c>
      <c r="E228" s="93" t="s">
        <v>25</v>
      </c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>
        <v>2.9093384689319008</v>
      </c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>
        <v>2</v>
      </c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>
        <v>0</v>
      </c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>
        <v>2.9093384689319008</v>
      </c>
      <c r="EU228" s="12">
        <v>2</v>
      </c>
      <c r="EV228" s="12">
        <v>0</v>
      </c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</row>
    <row r="229" spans="1:172" x14ac:dyDescent="0.25">
      <c r="A229" s="93" t="s">
        <v>1672</v>
      </c>
      <c r="B229" s="11">
        <v>43069</v>
      </c>
      <c r="C229" s="11">
        <v>43413</v>
      </c>
      <c r="D229" s="93" t="s">
        <v>154</v>
      </c>
      <c r="E229" s="93" t="s">
        <v>100</v>
      </c>
      <c r="F229" s="12"/>
      <c r="G229" s="12"/>
      <c r="H229" s="12"/>
      <c r="I229" s="12"/>
      <c r="J229" s="12"/>
      <c r="K229" s="12"/>
      <c r="L229" s="12"/>
      <c r="M229" s="12">
        <v>20.396488121466657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>
        <v>20</v>
      </c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>
        <v>0</v>
      </c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>
        <v>20.396488121466657</v>
      </c>
      <c r="EU229" s="12">
        <v>20</v>
      </c>
      <c r="EV229" s="12">
        <v>0</v>
      </c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</row>
    <row r="230" spans="1:172" x14ac:dyDescent="0.25">
      <c r="A230" s="93" t="s">
        <v>1672</v>
      </c>
      <c r="B230" s="11">
        <v>43097</v>
      </c>
      <c r="C230" s="11">
        <v>43334</v>
      </c>
      <c r="D230" s="93" t="s">
        <v>114</v>
      </c>
      <c r="E230" s="93" t="s">
        <v>115</v>
      </c>
      <c r="F230" s="12">
        <v>101.98244060733327</v>
      </c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>
        <v>100</v>
      </c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>
        <v>25</v>
      </c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>
        <v>101.98244060733327</v>
      </c>
      <c r="EU230" s="12">
        <v>100</v>
      </c>
      <c r="EV230" s="12">
        <v>25</v>
      </c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</row>
    <row r="231" spans="1:172" x14ac:dyDescent="0.25">
      <c r="A231" s="93" t="s">
        <v>1672</v>
      </c>
      <c r="B231" s="11">
        <v>43138</v>
      </c>
      <c r="C231" s="11">
        <v>43578</v>
      </c>
      <c r="D231" s="93" t="s">
        <v>187</v>
      </c>
      <c r="E231" s="93" t="s">
        <v>33</v>
      </c>
      <c r="F231" s="12"/>
      <c r="G231" s="12"/>
      <c r="H231" s="12">
        <v>88.443015944261205</v>
      </c>
      <c r="I231" s="12"/>
      <c r="J231" s="12"/>
      <c r="K231" s="12"/>
      <c r="L231" s="12"/>
      <c r="M231" s="12">
        <v>97.287317538687319</v>
      </c>
      <c r="N231" s="12"/>
      <c r="O231" s="12"/>
      <c r="P231" s="12"/>
      <c r="Q231" s="12"/>
      <c r="R231" s="12">
        <v>97.287317538687319</v>
      </c>
      <c r="S231" s="12"/>
      <c r="T231" s="12"/>
      <c r="U231" s="12">
        <v>88.443015944261205</v>
      </c>
      <c r="V231" s="12"/>
      <c r="W231" s="12"/>
      <c r="X231" s="12"/>
      <c r="Y231" s="12">
        <v>97.287317538687319</v>
      </c>
      <c r="Z231" s="12"/>
      <c r="AA231" s="12"/>
      <c r="AB231" s="12"/>
      <c r="AC231" s="12">
        <v>88.443015944261205</v>
      </c>
      <c r="AD231" s="12"/>
      <c r="AE231" s="12"/>
      <c r="AF231" s="12"/>
      <c r="AG231" s="12">
        <v>97.287317538687319</v>
      </c>
      <c r="AH231" s="12"/>
      <c r="AI231" s="12"/>
      <c r="AJ231" s="12"/>
      <c r="AK231" s="12">
        <v>114.97592072753957</v>
      </c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>
        <v>100</v>
      </c>
      <c r="BE231" s="12"/>
      <c r="BF231" s="12"/>
      <c r="BG231" s="12"/>
      <c r="BH231" s="12"/>
      <c r="BI231" s="12">
        <v>110</v>
      </c>
      <c r="BJ231" s="12"/>
      <c r="BK231" s="12"/>
      <c r="BL231" s="12"/>
      <c r="BM231" s="12"/>
      <c r="BN231" s="12">
        <v>110</v>
      </c>
      <c r="BO231" s="12"/>
      <c r="BP231" s="12"/>
      <c r="BQ231" s="12">
        <v>100</v>
      </c>
      <c r="BR231" s="12"/>
      <c r="BS231" s="12"/>
      <c r="BT231" s="12"/>
      <c r="BU231" s="12">
        <v>110</v>
      </c>
      <c r="BV231" s="12"/>
      <c r="BW231" s="12"/>
      <c r="BX231" s="12"/>
      <c r="BY231" s="12">
        <v>100</v>
      </c>
      <c r="BZ231" s="12"/>
      <c r="CA231" s="12"/>
      <c r="CB231" s="12"/>
      <c r="CC231" s="12">
        <v>110</v>
      </c>
      <c r="CD231" s="12"/>
      <c r="CE231" s="12"/>
      <c r="CF231" s="12"/>
      <c r="CG231" s="12">
        <v>130</v>
      </c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>
        <v>0</v>
      </c>
      <c r="DA231" s="12"/>
      <c r="DB231" s="12"/>
      <c r="DC231" s="12"/>
      <c r="DD231" s="12"/>
      <c r="DE231" s="12">
        <v>0</v>
      </c>
      <c r="DF231" s="12"/>
      <c r="DG231" s="12"/>
      <c r="DH231" s="12"/>
      <c r="DI231" s="12"/>
      <c r="DJ231" s="12">
        <v>0</v>
      </c>
      <c r="DK231" s="12"/>
      <c r="DL231" s="12"/>
      <c r="DM231" s="12">
        <v>0</v>
      </c>
      <c r="DN231" s="12"/>
      <c r="DO231" s="12"/>
      <c r="DP231" s="12"/>
      <c r="DQ231" s="12">
        <v>0</v>
      </c>
      <c r="DR231" s="12"/>
      <c r="DS231" s="12"/>
      <c r="DT231" s="12"/>
      <c r="DU231" s="12">
        <v>0</v>
      </c>
      <c r="DV231" s="12"/>
      <c r="DW231" s="12"/>
      <c r="DX231" s="12"/>
      <c r="DY231" s="12">
        <v>0</v>
      </c>
      <c r="DZ231" s="12"/>
      <c r="EA231" s="12"/>
      <c r="EB231" s="12"/>
      <c r="EC231" s="12">
        <v>0</v>
      </c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>
        <v>769.45423871507239</v>
      </c>
      <c r="EU231" s="12">
        <v>870</v>
      </c>
      <c r="EV231" s="12">
        <v>0</v>
      </c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</row>
    <row r="232" spans="1:172" x14ac:dyDescent="0.25">
      <c r="A232" s="93" t="s">
        <v>1672</v>
      </c>
      <c r="B232" s="11">
        <v>43214</v>
      </c>
      <c r="C232" s="11">
        <v>43294</v>
      </c>
      <c r="D232" s="93" t="s">
        <v>98</v>
      </c>
      <c r="E232" s="93" t="s">
        <v>99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>
        <v>36.713678618639982</v>
      </c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>
        <v>36</v>
      </c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>
        <v>0</v>
      </c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>
        <v>36.713678618639982</v>
      </c>
      <c r="EU232" s="12">
        <v>36</v>
      </c>
      <c r="EV232" s="12">
        <v>0</v>
      </c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</row>
    <row r="233" spans="1:172" x14ac:dyDescent="0.25">
      <c r="A233" s="93" t="s">
        <v>1672</v>
      </c>
      <c r="B233" s="11">
        <v>43215</v>
      </c>
      <c r="C233" s="11">
        <v>43245</v>
      </c>
      <c r="D233" s="93" t="s">
        <v>66</v>
      </c>
      <c r="E233" s="93" t="s">
        <v>67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>
        <v>94.266424401496494</v>
      </c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>
        <v>100</v>
      </c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>
        <v>0</v>
      </c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>
        <v>94.266424401496494</v>
      </c>
      <c r="EU233" s="12">
        <v>100</v>
      </c>
      <c r="EV233" s="12">
        <v>0</v>
      </c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</row>
    <row r="234" spans="1:172" x14ac:dyDescent="0.25">
      <c r="A234" s="93" t="s">
        <v>1672</v>
      </c>
      <c r="B234" s="11">
        <v>43235</v>
      </c>
      <c r="C234" s="11">
        <v>43357</v>
      </c>
      <c r="D234" s="93" t="s">
        <v>121</v>
      </c>
      <c r="E234" s="93" t="s">
        <v>95</v>
      </c>
      <c r="F234" s="12"/>
      <c r="G234" s="12"/>
      <c r="H234" s="12">
        <v>188.53284880299299</v>
      </c>
      <c r="I234" s="12">
        <v>188.53284880299299</v>
      </c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>
        <v>200</v>
      </c>
      <c r="BE234" s="12">
        <v>200</v>
      </c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>
        <v>0</v>
      </c>
      <c r="DA234" s="12">
        <v>0</v>
      </c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>
        <v>377.06569760598597</v>
      </c>
      <c r="EU234" s="12">
        <v>400</v>
      </c>
      <c r="EV234" s="12">
        <v>0</v>
      </c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</row>
    <row r="235" spans="1:172" x14ac:dyDescent="0.25">
      <c r="A235" s="93" t="s">
        <v>1672</v>
      </c>
      <c r="B235" s="11">
        <v>43262</v>
      </c>
      <c r="C235" s="11">
        <v>43376</v>
      </c>
      <c r="D235" s="93" t="s">
        <v>285</v>
      </c>
      <c r="E235" s="93" t="s">
        <v>100</v>
      </c>
      <c r="F235" s="12"/>
      <c r="G235" s="12"/>
      <c r="H235" s="12"/>
      <c r="I235" s="12">
        <v>226.23941856359158</v>
      </c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>
        <v>240</v>
      </c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>
        <v>0</v>
      </c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>
        <v>226.23941856359158</v>
      </c>
      <c r="EU235" s="12">
        <v>240</v>
      </c>
      <c r="EV235" s="12">
        <v>0</v>
      </c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</row>
    <row r="236" spans="1:172" x14ac:dyDescent="0.25">
      <c r="A236" s="93" t="s">
        <v>1672</v>
      </c>
      <c r="B236" s="11">
        <v>43264</v>
      </c>
      <c r="C236" s="11">
        <v>43375</v>
      </c>
      <c r="D236" s="93" t="s">
        <v>283</v>
      </c>
      <c r="E236" s="93" t="s">
        <v>284</v>
      </c>
      <c r="F236" s="12"/>
      <c r="G236" s="12"/>
      <c r="H236" s="12"/>
      <c r="I236" s="12">
        <v>282.79927320448951</v>
      </c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>
        <v>300</v>
      </c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>
        <v>0</v>
      </c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>
        <v>282.79927320448951</v>
      </c>
      <c r="EU236" s="12">
        <v>300</v>
      </c>
      <c r="EV236" s="12">
        <v>0</v>
      </c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</row>
    <row r="237" spans="1:172" x14ac:dyDescent="0.25">
      <c r="A237" s="93" t="s">
        <v>1672</v>
      </c>
      <c r="B237" s="11">
        <v>43270</v>
      </c>
      <c r="C237" s="11">
        <v>43392</v>
      </c>
      <c r="D237" s="93" t="s">
        <v>316</v>
      </c>
      <c r="E237" s="93" t="s">
        <v>162</v>
      </c>
      <c r="F237" s="12"/>
      <c r="G237" s="12"/>
      <c r="H237" s="12"/>
      <c r="I237" s="12">
        <v>94.266424401496494</v>
      </c>
      <c r="J237" s="12">
        <v>141.39963660224475</v>
      </c>
      <c r="K237" s="12"/>
      <c r="L237" s="12"/>
      <c r="M237" s="12">
        <v>141.39963660224475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>
        <v>100</v>
      </c>
      <c r="BF237" s="12">
        <v>150</v>
      </c>
      <c r="BG237" s="12"/>
      <c r="BH237" s="12"/>
      <c r="BI237" s="12">
        <v>150</v>
      </c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>
        <v>0</v>
      </c>
      <c r="DB237" s="12">
        <v>0</v>
      </c>
      <c r="DC237" s="12"/>
      <c r="DD237" s="12"/>
      <c r="DE237" s="12">
        <v>0</v>
      </c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>
        <v>377.06569760598597</v>
      </c>
      <c r="EU237" s="12">
        <v>400</v>
      </c>
      <c r="EV237" s="12">
        <v>0</v>
      </c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</row>
    <row r="238" spans="1:172" x14ac:dyDescent="0.25">
      <c r="A238" s="93" t="s">
        <v>1672</v>
      </c>
      <c r="B238" s="11">
        <v>43276</v>
      </c>
      <c r="C238" s="11">
        <v>43413</v>
      </c>
      <c r="D238" s="93" t="s">
        <v>363</v>
      </c>
      <c r="E238" s="93" t="s">
        <v>95</v>
      </c>
      <c r="F238" s="12"/>
      <c r="G238" s="12"/>
      <c r="H238" s="12"/>
      <c r="I238" s="12"/>
      <c r="J238" s="12"/>
      <c r="K238" s="12"/>
      <c r="L238" s="12"/>
      <c r="M238" s="12">
        <v>355.38441999364181</v>
      </c>
      <c r="N238" s="12"/>
      <c r="O238" s="12">
        <v>490.18540688778177</v>
      </c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>
        <v>377</v>
      </c>
      <c r="BJ238" s="12"/>
      <c r="BK238" s="12">
        <v>520</v>
      </c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>
        <v>0</v>
      </c>
      <c r="DF238" s="12"/>
      <c r="DG238" s="12">
        <v>0</v>
      </c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>
        <v>845.56982688142352</v>
      </c>
      <c r="EU238" s="12">
        <v>897</v>
      </c>
      <c r="EV238" s="12">
        <v>0</v>
      </c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</row>
    <row r="239" spans="1:172" x14ac:dyDescent="0.25">
      <c r="A239" s="93" t="s">
        <v>1672</v>
      </c>
      <c r="B239" s="11">
        <v>43277</v>
      </c>
      <c r="C239" s="11">
        <v>43378</v>
      </c>
      <c r="D239" s="93" t="s">
        <v>342</v>
      </c>
      <c r="E239" s="93" t="s">
        <v>343</v>
      </c>
      <c r="F239" s="12"/>
      <c r="G239" s="12"/>
      <c r="H239" s="12"/>
      <c r="I239" s="12"/>
      <c r="J239" s="12">
        <v>13.293749618782471</v>
      </c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>
        <v>12</v>
      </c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>
        <v>0</v>
      </c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>
        <v>13.293749618782471</v>
      </c>
      <c r="EU239" s="12">
        <v>12</v>
      </c>
      <c r="EV239" s="12">
        <v>0</v>
      </c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</row>
    <row r="240" spans="1:172" x14ac:dyDescent="0.25">
      <c r="A240" s="93" t="s">
        <v>1672</v>
      </c>
      <c r="B240" s="11">
        <v>43277</v>
      </c>
      <c r="C240" s="11">
        <v>43378</v>
      </c>
      <c r="D240" s="93" t="s">
        <v>341</v>
      </c>
      <c r="E240" s="93" t="s">
        <v>101</v>
      </c>
      <c r="F240" s="12"/>
      <c r="G240" s="12"/>
      <c r="H240" s="12"/>
      <c r="I240" s="12"/>
      <c r="J240" s="12">
        <v>14.827853784235398</v>
      </c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>
        <v>12</v>
      </c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>
        <v>0</v>
      </c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>
        <v>14.827853784235398</v>
      </c>
      <c r="EU240" s="12">
        <v>12</v>
      </c>
      <c r="EV240" s="12">
        <v>0</v>
      </c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</row>
    <row r="241" spans="1:172" x14ac:dyDescent="0.25">
      <c r="A241" s="93" t="s">
        <v>1672</v>
      </c>
      <c r="B241" s="11">
        <v>43278</v>
      </c>
      <c r="C241" s="11">
        <v>43448</v>
      </c>
      <c r="D241" s="93" t="s">
        <v>369</v>
      </c>
      <c r="E241" s="93" t="s">
        <v>370</v>
      </c>
      <c r="F241" s="12"/>
      <c r="G241" s="12"/>
      <c r="H241" s="12"/>
      <c r="I241" s="12"/>
      <c r="J241" s="12"/>
      <c r="K241" s="12"/>
      <c r="L241" s="12">
        <v>56.559854640897896</v>
      </c>
      <c r="M241" s="12"/>
      <c r="N241" s="12"/>
      <c r="O241" s="12">
        <v>113.11970928179579</v>
      </c>
      <c r="P241" s="12"/>
      <c r="Q241" s="12"/>
      <c r="R241" s="12"/>
      <c r="S241" s="12">
        <v>56.559854640897896</v>
      </c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>
        <v>60</v>
      </c>
      <c r="BI241" s="12"/>
      <c r="BJ241" s="12"/>
      <c r="BK241" s="12">
        <v>120</v>
      </c>
      <c r="BL241" s="12"/>
      <c r="BM241" s="12"/>
      <c r="BN241" s="12"/>
      <c r="BO241" s="12">
        <v>60</v>
      </c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>
        <v>0</v>
      </c>
      <c r="DE241" s="12"/>
      <c r="DF241" s="12"/>
      <c r="DG241" s="12">
        <v>0</v>
      </c>
      <c r="DH241" s="12"/>
      <c r="DI241" s="12"/>
      <c r="DJ241" s="12"/>
      <c r="DK241" s="12">
        <v>0</v>
      </c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>
        <v>226.23941856359158</v>
      </c>
      <c r="EU241" s="12">
        <v>240</v>
      </c>
      <c r="EV241" s="12">
        <v>0</v>
      </c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</row>
    <row r="242" spans="1:172" x14ac:dyDescent="0.25">
      <c r="A242" s="93" t="s">
        <v>1672</v>
      </c>
      <c r="B242" s="11">
        <v>43280</v>
      </c>
      <c r="C242" s="11">
        <v>43378</v>
      </c>
      <c r="D242" s="93" t="s">
        <v>338</v>
      </c>
      <c r="E242" s="93" t="s">
        <v>39</v>
      </c>
      <c r="F242" s="12"/>
      <c r="G242" s="12"/>
      <c r="H242" s="12"/>
      <c r="I242" s="12">
        <v>26.587499237564941</v>
      </c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>
        <v>24</v>
      </c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>
        <v>0</v>
      </c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>
        <v>26.587499237564941</v>
      </c>
      <c r="EU242" s="12">
        <v>24</v>
      </c>
      <c r="EV242" s="12">
        <v>0</v>
      </c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</row>
    <row r="243" spans="1:172" x14ac:dyDescent="0.25">
      <c r="A243" s="93" t="s">
        <v>1672</v>
      </c>
      <c r="B243" s="11">
        <v>43287</v>
      </c>
      <c r="C243" s="11">
        <v>43385</v>
      </c>
      <c r="D243" s="93" t="s">
        <v>392</v>
      </c>
      <c r="E243" s="93" t="s">
        <v>388</v>
      </c>
      <c r="F243" s="12"/>
      <c r="G243" s="12"/>
      <c r="H243" s="12"/>
      <c r="I243" s="12"/>
      <c r="J243" s="12"/>
      <c r="K243" s="12">
        <v>44.312498729274907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>
        <v>40</v>
      </c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>
        <v>0</v>
      </c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>
        <v>44.312498729274907</v>
      </c>
      <c r="EU243" s="12">
        <v>40</v>
      </c>
      <c r="EV243" s="12">
        <v>0</v>
      </c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</row>
    <row r="244" spans="1:172" x14ac:dyDescent="0.25">
      <c r="A244" s="93" t="s">
        <v>1672</v>
      </c>
      <c r="B244" s="11">
        <v>43292</v>
      </c>
      <c r="C244" s="11">
        <v>43388</v>
      </c>
      <c r="D244" s="93" t="s">
        <v>405</v>
      </c>
      <c r="E244" s="93" t="s">
        <v>103</v>
      </c>
      <c r="F244" s="12"/>
      <c r="G244" s="12"/>
      <c r="H244" s="12"/>
      <c r="I244" s="12"/>
      <c r="J244" s="12"/>
      <c r="K244" s="12">
        <v>53.174998475129883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>
        <v>48</v>
      </c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>
        <v>0</v>
      </c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>
        <v>53.174998475129883</v>
      </c>
      <c r="EU244" s="12">
        <v>48</v>
      </c>
      <c r="EV244" s="12">
        <v>0</v>
      </c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</row>
    <row r="245" spans="1:172" x14ac:dyDescent="0.25">
      <c r="A245" s="93" t="s">
        <v>1672</v>
      </c>
      <c r="B245" s="11">
        <v>43293</v>
      </c>
      <c r="C245" s="11">
        <v>43423</v>
      </c>
      <c r="D245" s="93" t="s">
        <v>429</v>
      </c>
      <c r="E245" s="93" t="s">
        <v>414</v>
      </c>
      <c r="F245" s="12"/>
      <c r="G245" s="12"/>
      <c r="H245" s="12"/>
      <c r="I245" s="12"/>
      <c r="J245" s="12"/>
      <c r="K245" s="12">
        <v>25.495610151833318</v>
      </c>
      <c r="L245" s="12"/>
      <c r="M245" s="12"/>
      <c r="N245" s="12"/>
      <c r="O245" s="12"/>
      <c r="P245" s="12">
        <v>53.030869115813303</v>
      </c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>
        <v>25</v>
      </c>
      <c r="BH245" s="12"/>
      <c r="BI245" s="12"/>
      <c r="BJ245" s="12"/>
      <c r="BK245" s="12"/>
      <c r="BL245" s="12">
        <v>52</v>
      </c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>
        <v>0</v>
      </c>
      <c r="DD245" s="12"/>
      <c r="DE245" s="12"/>
      <c r="DF245" s="12"/>
      <c r="DG245" s="12"/>
      <c r="DH245" s="12">
        <v>0</v>
      </c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>
        <v>78.526479267646621</v>
      </c>
      <c r="EU245" s="12">
        <v>77</v>
      </c>
      <c r="EV245" s="12">
        <v>0</v>
      </c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</row>
    <row r="246" spans="1:172" x14ac:dyDescent="0.25">
      <c r="A246" s="93" t="s">
        <v>1672</v>
      </c>
      <c r="B246" s="11">
        <v>43314</v>
      </c>
      <c r="C246" s="11">
        <v>43398</v>
      </c>
      <c r="D246" s="93" t="s">
        <v>562</v>
      </c>
      <c r="E246" s="93" t="s">
        <v>563</v>
      </c>
      <c r="F246" s="12"/>
      <c r="G246" s="12"/>
      <c r="H246" s="12"/>
      <c r="I246" s="12"/>
      <c r="J246" s="12"/>
      <c r="K246" s="12"/>
      <c r="L246" s="12"/>
      <c r="M246" s="12">
        <v>2.974851814075798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>
        <v>2</v>
      </c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>
        <v>0</v>
      </c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>
        <v>2.974851814075798</v>
      </c>
      <c r="EU246" s="12">
        <v>2</v>
      </c>
      <c r="EV246" s="12">
        <v>0</v>
      </c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</row>
    <row r="247" spans="1:172" x14ac:dyDescent="0.25">
      <c r="A247" s="93" t="s">
        <v>1672</v>
      </c>
      <c r="B247" s="11">
        <v>43315</v>
      </c>
      <c r="C247" s="11">
        <v>43398</v>
      </c>
      <c r="D247" s="93" t="s">
        <v>568</v>
      </c>
      <c r="E247" s="93" t="s">
        <v>569</v>
      </c>
      <c r="F247" s="12"/>
      <c r="G247" s="12"/>
      <c r="H247" s="12"/>
      <c r="I247" s="12"/>
      <c r="J247" s="12"/>
      <c r="K247" s="12"/>
      <c r="L247" s="12"/>
      <c r="M247" s="12">
        <v>5.949703628151596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>
        <v>4</v>
      </c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>
        <v>0</v>
      </c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>
        <v>5.949703628151596</v>
      </c>
      <c r="EU247" s="12">
        <v>4</v>
      </c>
      <c r="EV247" s="12">
        <v>0</v>
      </c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</row>
    <row r="248" spans="1:172" x14ac:dyDescent="0.25">
      <c r="A248" s="93" t="s">
        <v>1672</v>
      </c>
      <c r="B248" s="11">
        <v>43320</v>
      </c>
      <c r="C248" s="11">
        <v>43395</v>
      </c>
      <c r="D248" s="93" t="s">
        <v>735</v>
      </c>
      <c r="E248" s="93" t="s">
        <v>736</v>
      </c>
      <c r="F248" s="12"/>
      <c r="G248" s="12"/>
      <c r="H248" s="12"/>
      <c r="I248" s="12"/>
      <c r="J248" s="12"/>
      <c r="K248" s="12"/>
      <c r="L248" s="12"/>
      <c r="M248" s="12">
        <v>24.713089640392329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>
        <v>20</v>
      </c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>
        <v>0</v>
      </c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>
        <v>24.713089640392329</v>
      </c>
      <c r="EU248" s="12">
        <v>20</v>
      </c>
      <c r="EV248" s="12">
        <v>0</v>
      </c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</row>
    <row r="249" spans="1:172" x14ac:dyDescent="0.25">
      <c r="A249" s="93" t="s">
        <v>1672</v>
      </c>
      <c r="B249" s="11">
        <v>43320</v>
      </c>
      <c r="C249" s="11">
        <v>43397</v>
      </c>
      <c r="D249" s="93" t="s">
        <v>725</v>
      </c>
      <c r="E249" s="93" t="s">
        <v>726</v>
      </c>
      <c r="F249" s="12"/>
      <c r="G249" s="12"/>
      <c r="H249" s="12"/>
      <c r="I249" s="12"/>
      <c r="J249" s="12"/>
      <c r="K249" s="12"/>
      <c r="L249" s="12"/>
      <c r="M249" s="12">
        <v>2.2156249364637453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>
        <v>2</v>
      </c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>
        <v>0</v>
      </c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>
        <v>2.2156249364637453</v>
      </c>
      <c r="EU249" s="12">
        <v>2</v>
      </c>
      <c r="EV249" s="12">
        <v>0</v>
      </c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</row>
    <row r="250" spans="1:172" x14ac:dyDescent="0.25">
      <c r="A250" s="93" t="s">
        <v>1672</v>
      </c>
      <c r="B250" s="11">
        <v>43320</v>
      </c>
      <c r="C250" s="11">
        <v>43431</v>
      </c>
      <c r="D250" s="93" t="s">
        <v>730</v>
      </c>
      <c r="E250" s="93" t="s">
        <v>726</v>
      </c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>
        <v>26.587499237564941</v>
      </c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>
        <v>24</v>
      </c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>
        <v>0</v>
      </c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>
        <v>26.587499237564941</v>
      </c>
      <c r="EU250" s="12">
        <v>24</v>
      </c>
      <c r="EV250" s="12">
        <v>0</v>
      </c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</row>
    <row r="251" spans="1:172" x14ac:dyDescent="0.25">
      <c r="A251" s="93" t="s">
        <v>1672</v>
      </c>
      <c r="B251" s="11">
        <v>43320</v>
      </c>
      <c r="C251" s="11">
        <v>43439</v>
      </c>
      <c r="D251" s="93" t="s">
        <v>737</v>
      </c>
      <c r="E251" s="93" t="s">
        <v>103</v>
      </c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>
        <v>62.037498220984865</v>
      </c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>
        <v>56</v>
      </c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>
        <v>0</v>
      </c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>
        <v>62.037498220984865</v>
      </c>
      <c r="EU251" s="12">
        <v>56</v>
      </c>
      <c r="EV251" s="12">
        <v>0</v>
      </c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</row>
    <row r="252" spans="1:172" x14ac:dyDescent="0.25">
      <c r="A252" s="93" t="s">
        <v>1672</v>
      </c>
      <c r="B252" s="11">
        <v>43325</v>
      </c>
      <c r="C252" s="11">
        <v>43395</v>
      </c>
      <c r="D252" s="93" t="s">
        <v>769</v>
      </c>
      <c r="E252" s="93" t="s">
        <v>770</v>
      </c>
      <c r="F252" s="12"/>
      <c r="G252" s="12"/>
      <c r="H252" s="12"/>
      <c r="I252" s="12"/>
      <c r="J252" s="12"/>
      <c r="K252" s="12"/>
      <c r="L252" s="12"/>
      <c r="M252" s="12">
        <v>14.87425907037899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>
        <v>10</v>
      </c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>
        <v>0</v>
      </c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>
        <v>14.87425907037899</v>
      </c>
      <c r="EU252" s="12">
        <v>10</v>
      </c>
      <c r="EV252" s="12">
        <v>0</v>
      </c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</row>
    <row r="253" spans="1:172" x14ac:dyDescent="0.25">
      <c r="A253" s="93" t="s">
        <v>1672</v>
      </c>
      <c r="B253" s="11">
        <v>43335</v>
      </c>
      <c r="C253" s="11">
        <v>43448</v>
      </c>
      <c r="D253" s="93" t="s">
        <v>1111</v>
      </c>
      <c r="E253" s="93" t="s">
        <v>1112</v>
      </c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>
        <v>282.79927320448951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>
        <v>300</v>
      </c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>
        <v>0</v>
      </c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>
        <v>282.79927320448951</v>
      </c>
      <c r="EU253" s="12">
        <v>300</v>
      </c>
      <c r="EV253" s="12">
        <v>0</v>
      </c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</row>
    <row r="254" spans="1:172" x14ac:dyDescent="0.25">
      <c r="A254" s="93" t="s">
        <v>1672</v>
      </c>
      <c r="B254" s="11">
        <v>43336</v>
      </c>
      <c r="C254" s="11">
        <v>43411</v>
      </c>
      <c r="D254" s="93" t="s">
        <v>1119</v>
      </c>
      <c r="E254" s="93" t="s">
        <v>1120</v>
      </c>
      <c r="F254" s="12"/>
      <c r="G254" s="12"/>
      <c r="H254" s="12"/>
      <c r="I254" s="12"/>
      <c r="J254" s="12"/>
      <c r="K254" s="12"/>
      <c r="L254" s="12"/>
      <c r="M254" s="12"/>
      <c r="N254" s="12"/>
      <c r="O254" s="12">
        <v>28.42005308645118</v>
      </c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>
        <v>23</v>
      </c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>
        <v>0</v>
      </c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>
        <v>28.42005308645118</v>
      </c>
      <c r="EU254" s="12">
        <v>23</v>
      </c>
      <c r="EV254" s="12">
        <v>0</v>
      </c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</row>
    <row r="255" spans="1:172" x14ac:dyDescent="0.25">
      <c r="A255" s="93" t="s">
        <v>1672</v>
      </c>
      <c r="B255" s="11">
        <v>43340</v>
      </c>
      <c r="C255" s="11">
        <v>43375</v>
      </c>
      <c r="D255" s="93" t="s">
        <v>1135</v>
      </c>
      <c r="E255" s="93" t="s">
        <v>119</v>
      </c>
      <c r="F255" s="12"/>
      <c r="G255" s="12"/>
      <c r="H255" s="12"/>
      <c r="I255" s="12"/>
      <c r="J255" s="12">
        <v>5.949703628151596</v>
      </c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>
        <v>4</v>
      </c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>
        <v>0</v>
      </c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>
        <v>5.949703628151596</v>
      </c>
      <c r="EU255" s="12">
        <v>4</v>
      </c>
      <c r="EV255" s="12">
        <v>0</v>
      </c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</row>
    <row r="256" spans="1:172" x14ac:dyDescent="0.25">
      <c r="A256" s="93" t="s">
        <v>1672</v>
      </c>
      <c r="B256" s="11">
        <v>43349</v>
      </c>
      <c r="C256" s="11">
        <v>43395</v>
      </c>
      <c r="D256" s="93" t="s">
        <v>1259</v>
      </c>
      <c r="E256" s="93" t="s">
        <v>1260</v>
      </c>
      <c r="F256" s="12"/>
      <c r="G256" s="12"/>
      <c r="H256" s="12"/>
      <c r="I256" s="12"/>
      <c r="J256" s="12"/>
      <c r="K256" s="12"/>
      <c r="L256" s="12"/>
      <c r="M256" s="12">
        <v>22.241780676353095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>
        <v>18</v>
      </c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>
        <v>0</v>
      </c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>
        <v>22.241780676353095</v>
      </c>
      <c r="EU256" s="12">
        <v>18</v>
      </c>
      <c r="EV256" s="12">
        <v>0</v>
      </c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</row>
    <row r="257" spans="1:172" x14ac:dyDescent="0.25">
      <c r="A257" s="93" t="s">
        <v>1672</v>
      </c>
      <c r="B257" s="11">
        <v>43349</v>
      </c>
      <c r="C257" s="11">
        <v>43630</v>
      </c>
      <c r="D257" s="93" t="s">
        <v>1277</v>
      </c>
      <c r="E257" s="93" t="s">
        <v>370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>
        <v>56.559854640897896</v>
      </c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56.559854640897896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>
        <v>113.11970928179579</v>
      </c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>
        <v>60</v>
      </c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>
        <v>60</v>
      </c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>
        <v>120</v>
      </c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>
        <v>0</v>
      </c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>
        <v>0</v>
      </c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>
        <v>0</v>
      </c>
      <c r="EK257" s="12"/>
      <c r="EL257" s="12"/>
      <c r="EM257" s="12"/>
      <c r="EN257" s="12"/>
      <c r="EO257" s="12"/>
      <c r="EP257" s="12"/>
      <c r="EQ257" s="12"/>
      <c r="ER257" s="12"/>
      <c r="ES257" s="12"/>
      <c r="ET257" s="12">
        <v>226.23941856359158</v>
      </c>
      <c r="EU257" s="12">
        <v>240</v>
      </c>
      <c r="EV257" s="12">
        <v>0</v>
      </c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</row>
    <row r="258" spans="1:172" x14ac:dyDescent="0.25">
      <c r="A258" s="93" t="s">
        <v>1672</v>
      </c>
      <c r="B258" s="11">
        <v>43350</v>
      </c>
      <c r="C258" s="11">
        <v>43361</v>
      </c>
      <c r="D258" s="93" t="s">
        <v>1296</v>
      </c>
      <c r="E258" s="93" t="s">
        <v>1297</v>
      </c>
      <c r="F258" s="12"/>
      <c r="G258" s="12"/>
      <c r="H258" s="12">
        <v>5.949703628151596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>
        <v>4</v>
      </c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>
        <v>0</v>
      </c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>
        <v>5.949703628151596</v>
      </c>
      <c r="EU258" s="12">
        <v>4</v>
      </c>
      <c r="EV258" s="12">
        <v>0</v>
      </c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</row>
    <row r="259" spans="1:172" x14ac:dyDescent="0.25">
      <c r="A259" s="93" t="s">
        <v>1672</v>
      </c>
      <c r="B259" s="11">
        <v>43353</v>
      </c>
      <c r="C259" s="11">
        <v>43381</v>
      </c>
      <c r="D259" s="93" t="s">
        <v>1327</v>
      </c>
      <c r="E259" s="93" t="s">
        <v>1328</v>
      </c>
      <c r="F259" s="12"/>
      <c r="G259" s="12"/>
      <c r="H259" s="12"/>
      <c r="I259" s="12"/>
      <c r="J259" s="12"/>
      <c r="K259" s="12">
        <v>4.462277721113697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>
        <v>3</v>
      </c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>
        <v>0</v>
      </c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>
        <v>4.462277721113697</v>
      </c>
      <c r="EU259" s="12">
        <v>3</v>
      </c>
      <c r="EV259" s="12">
        <v>0</v>
      </c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</row>
    <row r="260" spans="1:172" x14ac:dyDescent="0.25">
      <c r="A260" s="93" t="s">
        <v>1673</v>
      </c>
      <c r="B260" s="11">
        <v>43235</v>
      </c>
      <c r="C260" s="11">
        <v>43417</v>
      </c>
      <c r="D260" s="93" t="s">
        <v>155</v>
      </c>
      <c r="E260" s="93" t="s">
        <v>71</v>
      </c>
      <c r="F260" s="12">
        <v>322.06633445011289</v>
      </c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>
        <v>350</v>
      </c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>
        <v>7</v>
      </c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>
        <v>322.06633445011289</v>
      </c>
      <c r="EU260" s="12">
        <v>350</v>
      </c>
      <c r="EV260" s="12">
        <v>7</v>
      </c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</row>
    <row r="261" spans="1:172" x14ac:dyDescent="0.25">
      <c r="A261" s="93" t="s">
        <v>1673</v>
      </c>
      <c r="B261" s="11">
        <v>43235</v>
      </c>
      <c r="C261" s="11">
        <v>43455</v>
      </c>
      <c r="D261" s="93" t="s">
        <v>173</v>
      </c>
      <c r="E261" s="93" t="s">
        <v>71</v>
      </c>
      <c r="F261" s="12">
        <v>1472.3032432005161</v>
      </c>
      <c r="G261" s="12">
        <v>690.14214525024192</v>
      </c>
      <c r="H261" s="12">
        <v>690.14214525024192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>
        <v>1600</v>
      </c>
      <c r="BC261" s="12">
        <v>750</v>
      </c>
      <c r="BD261" s="12">
        <v>750</v>
      </c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>
        <v>30</v>
      </c>
      <c r="CY261" s="12">
        <v>0</v>
      </c>
      <c r="CZ261" s="12">
        <v>0</v>
      </c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>
        <v>2852.5875337009998</v>
      </c>
      <c r="EU261" s="12">
        <v>3100</v>
      </c>
      <c r="EV261" s="12">
        <v>30</v>
      </c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</row>
    <row r="262" spans="1:172" x14ac:dyDescent="0.25">
      <c r="A262" s="93" t="s">
        <v>1674</v>
      </c>
      <c r="B262" s="11">
        <v>43235</v>
      </c>
      <c r="C262" s="11">
        <v>43417</v>
      </c>
      <c r="D262" s="93" t="s">
        <v>155</v>
      </c>
      <c r="E262" s="93" t="s">
        <v>71</v>
      </c>
      <c r="F262" s="12"/>
      <c r="G262" s="12"/>
      <c r="H262" s="12"/>
      <c r="I262" s="12"/>
      <c r="J262" s="12"/>
      <c r="K262" s="12">
        <v>322.06633445011289</v>
      </c>
      <c r="L262" s="12"/>
      <c r="M262" s="12"/>
      <c r="N262" s="12"/>
      <c r="O262" s="12">
        <v>322.06633445011289</v>
      </c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>
        <v>350</v>
      </c>
      <c r="BH262" s="12"/>
      <c r="BI262" s="12"/>
      <c r="BJ262" s="12"/>
      <c r="BK262" s="12">
        <v>350</v>
      </c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>
        <v>0</v>
      </c>
      <c r="DD262" s="12"/>
      <c r="DE262" s="12"/>
      <c r="DF262" s="12"/>
      <c r="DG262" s="12">
        <v>0</v>
      </c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>
        <v>644.13266890022578</v>
      </c>
      <c r="EU262" s="12">
        <v>700</v>
      </c>
      <c r="EV262" s="12">
        <v>0</v>
      </c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</row>
    <row r="263" spans="1:172" x14ac:dyDescent="0.25">
      <c r="A263" s="93" t="s">
        <v>1674</v>
      </c>
      <c r="B263" s="11">
        <v>43235</v>
      </c>
      <c r="C263" s="11">
        <v>43455</v>
      </c>
      <c r="D263" s="93" t="s">
        <v>173</v>
      </c>
      <c r="E263" s="93" t="s">
        <v>71</v>
      </c>
      <c r="F263" s="12"/>
      <c r="G263" s="12"/>
      <c r="H263" s="12"/>
      <c r="I263" s="12">
        <v>690.14214525024192</v>
      </c>
      <c r="J263" s="12"/>
      <c r="K263" s="12">
        <v>690.14214525024192</v>
      </c>
      <c r="L263" s="12"/>
      <c r="M263" s="12">
        <v>690.14214525024192</v>
      </c>
      <c r="N263" s="12">
        <v>690.14214525024192</v>
      </c>
      <c r="O263" s="12">
        <v>690.14214525024192</v>
      </c>
      <c r="P263" s="12">
        <v>690.14214525024192</v>
      </c>
      <c r="Q263" s="12"/>
      <c r="R263" s="12">
        <v>690.14214525024192</v>
      </c>
      <c r="S263" s="12">
        <v>690.14214525024192</v>
      </c>
      <c r="T263" s="12">
        <v>690.14214525024192</v>
      </c>
      <c r="U263" s="12">
        <v>690.14214525024192</v>
      </c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>
        <v>750</v>
      </c>
      <c r="BF263" s="12"/>
      <c r="BG263" s="12">
        <v>750</v>
      </c>
      <c r="BH263" s="12"/>
      <c r="BI263" s="12">
        <v>750</v>
      </c>
      <c r="BJ263" s="12">
        <v>750</v>
      </c>
      <c r="BK263" s="12">
        <v>750</v>
      </c>
      <c r="BL263" s="12">
        <v>750</v>
      </c>
      <c r="BM263" s="12"/>
      <c r="BN263" s="12">
        <v>750</v>
      </c>
      <c r="BO263" s="12">
        <v>750</v>
      </c>
      <c r="BP263" s="12">
        <v>750</v>
      </c>
      <c r="BQ263" s="12">
        <v>750</v>
      </c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>
        <v>0</v>
      </c>
      <c r="DB263" s="12"/>
      <c r="DC263" s="12">
        <v>0</v>
      </c>
      <c r="DD263" s="12"/>
      <c r="DE263" s="12">
        <v>0</v>
      </c>
      <c r="DF263" s="12">
        <v>0</v>
      </c>
      <c r="DG263" s="12">
        <v>0</v>
      </c>
      <c r="DH263" s="12">
        <v>0</v>
      </c>
      <c r="DI263" s="12"/>
      <c r="DJ263" s="12">
        <v>0</v>
      </c>
      <c r="DK263" s="12">
        <v>0</v>
      </c>
      <c r="DL263" s="12">
        <v>0</v>
      </c>
      <c r="DM263" s="12">
        <v>0</v>
      </c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>
        <v>6901.421452502419</v>
      </c>
      <c r="EU263" s="12">
        <v>7500</v>
      </c>
      <c r="EV263" s="12">
        <v>0</v>
      </c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</row>
    <row r="264" spans="1:172" x14ac:dyDescent="0.25">
      <c r="A264" s="93" t="s">
        <v>1675</v>
      </c>
      <c r="B264" s="11">
        <v>43258</v>
      </c>
      <c r="C264" s="11">
        <v>43350</v>
      </c>
      <c r="D264" s="93" t="s">
        <v>277</v>
      </c>
      <c r="E264" s="93" t="s">
        <v>39</v>
      </c>
      <c r="F264" s="12">
        <v>28.300400240806418</v>
      </c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>
        <v>25</v>
      </c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>
        <v>10</v>
      </c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>
        <v>28.300400240806418</v>
      </c>
      <c r="EU264" s="12">
        <v>25</v>
      </c>
      <c r="EV264" s="12">
        <v>10</v>
      </c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</row>
    <row r="265" spans="1:172" x14ac:dyDescent="0.25">
      <c r="A265" s="93" t="s">
        <v>1675</v>
      </c>
      <c r="B265" s="11">
        <v>43335</v>
      </c>
      <c r="C265" s="11">
        <v>43388</v>
      </c>
      <c r="D265" s="93" t="s">
        <v>1106</v>
      </c>
      <c r="E265" s="93" t="s">
        <v>39</v>
      </c>
      <c r="F265" s="12"/>
      <c r="G265" s="12"/>
      <c r="H265" s="12"/>
      <c r="I265" s="12"/>
      <c r="J265" s="12"/>
      <c r="K265" s="12"/>
      <c r="L265" s="12">
        <v>28.300400240806418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>
        <v>25</v>
      </c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>
        <v>0</v>
      </c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>
        <v>28.300400240806418</v>
      </c>
      <c r="EU265" s="12">
        <v>25</v>
      </c>
      <c r="EV265" s="12">
        <v>0</v>
      </c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</row>
    <row r="266" spans="1:172" x14ac:dyDescent="0.25">
      <c r="A266" s="93" t="s">
        <v>1676</v>
      </c>
      <c r="B266" s="11">
        <v>43271</v>
      </c>
      <c r="C266" s="11">
        <v>43635</v>
      </c>
      <c r="D266" s="93" t="s">
        <v>332</v>
      </c>
      <c r="E266" s="93" t="s">
        <v>24</v>
      </c>
      <c r="F266" s="12"/>
      <c r="G266" s="12"/>
      <c r="H266" s="12"/>
      <c r="I266" s="12">
        <v>79.680606031264944</v>
      </c>
      <c r="J266" s="12">
        <v>159.36121206252989</v>
      </c>
      <c r="K266" s="12"/>
      <c r="L266" s="12"/>
      <c r="M266" s="12"/>
      <c r="N266" s="12"/>
      <c r="O266" s="12">
        <v>79.680606031264944</v>
      </c>
      <c r="P266" s="12"/>
      <c r="Q266" s="12"/>
      <c r="R266" s="12"/>
      <c r="S266" s="12"/>
      <c r="T266" s="12">
        <v>79.680606031264944</v>
      </c>
      <c r="U266" s="12"/>
      <c r="V266" s="12"/>
      <c r="W266" s="12"/>
      <c r="X266" s="12">
        <v>79.680606031264944</v>
      </c>
      <c r="Y266" s="12"/>
      <c r="Z266" s="12"/>
      <c r="AA266" s="12"/>
      <c r="AB266" s="12"/>
      <c r="AC266" s="12">
        <v>79.680606031264944</v>
      </c>
      <c r="AD266" s="12"/>
      <c r="AE266" s="12"/>
      <c r="AF266" s="12"/>
      <c r="AG266" s="12">
        <v>79.680606031264944</v>
      </c>
      <c r="AH266" s="12"/>
      <c r="AI266" s="12"/>
      <c r="AJ266" s="12">
        <v>79.680606031264944</v>
      </c>
      <c r="AK266" s="12"/>
      <c r="AL266" s="12"/>
      <c r="AM266" s="12"/>
      <c r="AN266" s="12">
        <v>79.680606031264944</v>
      </c>
      <c r="AO266" s="12"/>
      <c r="AP266" s="12"/>
      <c r="AQ266" s="12"/>
      <c r="AR266" s="12">
        <v>79.680606031264944</v>
      </c>
      <c r="AS266" s="12"/>
      <c r="AT266" s="12">
        <v>79.680606031264944</v>
      </c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>
        <v>84</v>
      </c>
      <c r="BF266" s="12">
        <v>168</v>
      </c>
      <c r="BG266" s="12"/>
      <c r="BH266" s="12"/>
      <c r="BI266" s="12"/>
      <c r="BJ266" s="12"/>
      <c r="BK266" s="12">
        <v>84</v>
      </c>
      <c r="BL266" s="12"/>
      <c r="BM266" s="12"/>
      <c r="BN266" s="12"/>
      <c r="BO266" s="12"/>
      <c r="BP266" s="12">
        <v>84</v>
      </c>
      <c r="BQ266" s="12"/>
      <c r="BR266" s="12"/>
      <c r="BS266" s="12"/>
      <c r="BT266" s="12">
        <v>84</v>
      </c>
      <c r="BU266" s="12"/>
      <c r="BV266" s="12"/>
      <c r="BW266" s="12"/>
      <c r="BX266" s="12"/>
      <c r="BY266" s="12">
        <v>84</v>
      </c>
      <c r="BZ266" s="12"/>
      <c r="CA266" s="12"/>
      <c r="CB266" s="12"/>
      <c r="CC266" s="12">
        <v>84</v>
      </c>
      <c r="CD266" s="12"/>
      <c r="CE266" s="12"/>
      <c r="CF266" s="12">
        <v>84</v>
      </c>
      <c r="CG266" s="12"/>
      <c r="CH266" s="12"/>
      <c r="CI266" s="12"/>
      <c r="CJ266" s="12">
        <v>84</v>
      </c>
      <c r="CK266" s="12"/>
      <c r="CL266" s="12"/>
      <c r="CM266" s="12"/>
      <c r="CN266" s="12">
        <v>84</v>
      </c>
      <c r="CO266" s="12"/>
      <c r="CP266" s="12">
        <v>84</v>
      </c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>
        <v>0</v>
      </c>
      <c r="DB266" s="12">
        <v>0</v>
      </c>
      <c r="DC266" s="12"/>
      <c r="DD266" s="12"/>
      <c r="DE266" s="12"/>
      <c r="DF266" s="12"/>
      <c r="DG266" s="12">
        <v>0</v>
      </c>
      <c r="DH266" s="12"/>
      <c r="DI266" s="12"/>
      <c r="DJ266" s="12"/>
      <c r="DK266" s="12"/>
      <c r="DL266" s="12">
        <v>0</v>
      </c>
      <c r="DM266" s="12"/>
      <c r="DN266" s="12"/>
      <c r="DO266" s="12"/>
      <c r="DP266" s="12">
        <v>0</v>
      </c>
      <c r="DQ266" s="12"/>
      <c r="DR266" s="12"/>
      <c r="DS266" s="12"/>
      <c r="DT266" s="12"/>
      <c r="DU266" s="12">
        <v>0</v>
      </c>
      <c r="DV266" s="12"/>
      <c r="DW266" s="12"/>
      <c r="DX266" s="12"/>
      <c r="DY266" s="12">
        <v>0</v>
      </c>
      <c r="DZ266" s="12"/>
      <c r="EA266" s="12"/>
      <c r="EB266" s="12">
        <v>0</v>
      </c>
      <c r="EC266" s="12"/>
      <c r="ED266" s="12"/>
      <c r="EE266" s="12"/>
      <c r="EF266" s="12">
        <v>0</v>
      </c>
      <c r="EG266" s="12"/>
      <c r="EH266" s="12"/>
      <c r="EI266" s="12"/>
      <c r="EJ266" s="12">
        <v>0</v>
      </c>
      <c r="EK266" s="12"/>
      <c r="EL266" s="12">
        <v>0</v>
      </c>
      <c r="EM266" s="12"/>
      <c r="EN266" s="12"/>
      <c r="EO266" s="12"/>
      <c r="EP266" s="12"/>
      <c r="EQ266" s="12"/>
      <c r="ER266" s="12"/>
      <c r="ES266" s="12"/>
      <c r="ET266" s="12">
        <v>956.1672723751791</v>
      </c>
      <c r="EU266" s="12">
        <v>1008</v>
      </c>
      <c r="EV266" s="12">
        <v>0</v>
      </c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</row>
    <row r="267" spans="1:172" x14ac:dyDescent="0.25">
      <c r="A267" s="93" t="s">
        <v>1677</v>
      </c>
      <c r="B267" s="11">
        <v>43313</v>
      </c>
      <c r="C267" s="11">
        <v>43431</v>
      </c>
      <c r="D267" s="93" t="s">
        <v>540</v>
      </c>
      <c r="E267" s="93" t="s">
        <v>73</v>
      </c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>
        <v>102.94694263306287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>
        <v>100</v>
      </c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>
        <v>0</v>
      </c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>
        <v>102.94694263306287</v>
      </c>
      <c r="EU267" s="12">
        <v>100</v>
      </c>
      <c r="EV267" s="12">
        <v>0</v>
      </c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</row>
    <row r="268" spans="1:172" x14ac:dyDescent="0.25">
      <c r="A268" s="93" t="s">
        <v>1678</v>
      </c>
      <c r="B268" s="11">
        <v>43139</v>
      </c>
      <c r="C268" s="11">
        <v>43329</v>
      </c>
      <c r="D268" s="93" t="s">
        <v>112</v>
      </c>
      <c r="E268" s="93" t="s">
        <v>54</v>
      </c>
      <c r="F268" s="12"/>
      <c r="G268" s="12"/>
      <c r="H268" s="12">
        <v>189.71572864586892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>
        <v>200</v>
      </c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>
        <v>0</v>
      </c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>
        <v>189.71572864586892</v>
      </c>
      <c r="EU268" s="12">
        <v>200</v>
      </c>
      <c r="EV268" s="12">
        <v>0</v>
      </c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</row>
    <row r="269" spans="1:172" x14ac:dyDescent="0.25">
      <c r="A269" s="93" t="s">
        <v>1679</v>
      </c>
      <c r="B269" s="11">
        <v>43181</v>
      </c>
      <c r="C269" s="11">
        <v>43398</v>
      </c>
      <c r="D269" s="93" t="s">
        <v>148</v>
      </c>
      <c r="E269" s="93" t="s">
        <v>51</v>
      </c>
      <c r="F269" s="12"/>
      <c r="G269" s="12"/>
      <c r="H269" s="12">
        <v>142.04112144011208</v>
      </c>
      <c r="I269" s="12"/>
      <c r="J269" s="12"/>
      <c r="K269" s="12"/>
      <c r="L269" s="12"/>
      <c r="M269" s="12">
        <v>142.04112144011208</v>
      </c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>
        <v>150</v>
      </c>
      <c r="BE269" s="12"/>
      <c r="BF269" s="12"/>
      <c r="BG269" s="12"/>
      <c r="BH269" s="12"/>
      <c r="BI269" s="12">
        <v>150</v>
      </c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>
        <v>0</v>
      </c>
      <c r="DA269" s="12"/>
      <c r="DB269" s="12"/>
      <c r="DC269" s="12"/>
      <c r="DD269" s="12"/>
      <c r="DE269" s="12">
        <v>0</v>
      </c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>
        <v>284.08224288022416</v>
      </c>
      <c r="EU269" s="12">
        <v>300</v>
      </c>
      <c r="EV269" s="12">
        <v>0</v>
      </c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</row>
    <row r="270" spans="1:172" x14ac:dyDescent="0.25">
      <c r="A270" s="93" t="s">
        <v>1680</v>
      </c>
      <c r="B270" s="11">
        <v>43298</v>
      </c>
      <c r="C270" s="11">
        <v>43382</v>
      </c>
      <c r="D270" s="93" t="s">
        <v>433</v>
      </c>
      <c r="E270" s="93" t="s">
        <v>20</v>
      </c>
      <c r="F270" s="12"/>
      <c r="G270" s="12"/>
      <c r="H270" s="12"/>
      <c r="I270" s="12"/>
      <c r="J270" s="12"/>
      <c r="K270" s="12">
        <v>249.60584499824824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>
        <v>240</v>
      </c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>
        <v>0</v>
      </c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>
        <v>249.60584499824824</v>
      </c>
      <c r="EU270" s="12">
        <v>240</v>
      </c>
      <c r="EV270" s="12">
        <v>0</v>
      </c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</row>
    <row r="271" spans="1:172" x14ac:dyDescent="0.25">
      <c r="A271" s="93" t="s">
        <v>1681</v>
      </c>
      <c r="B271" s="11">
        <v>43137</v>
      </c>
      <c r="C271" s="11">
        <v>43516</v>
      </c>
      <c r="D271" s="93" t="s">
        <v>180</v>
      </c>
      <c r="E271" s="93" t="s">
        <v>181</v>
      </c>
      <c r="F271" s="12">
        <v>83.848892616045418</v>
      </c>
      <c r="G271" s="12"/>
      <c r="H271" s="12"/>
      <c r="I271" s="12">
        <v>67.079114092836335</v>
      </c>
      <c r="J271" s="12"/>
      <c r="K271" s="12"/>
      <c r="L271" s="12"/>
      <c r="M271" s="12">
        <v>301.85601341776351</v>
      </c>
      <c r="N271" s="12">
        <v>175.15102013129487</v>
      </c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>
        <v>90</v>
      </c>
      <c r="BC271" s="12"/>
      <c r="BD271" s="12"/>
      <c r="BE271" s="12">
        <v>72</v>
      </c>
      <c r="BF271" s="12"/>
      <c r="BG271" s="12"/>
      <c r="BH271" s="12"/>
      <c r="BI271" s="12">
        <v>324</v>
      </c>
      <c r="BJ271" s="12">
        <v>188</v>
      </c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>
        <v>25</v>
      </c>
      <c r="CY271" s="12"/>
      <c r="CZ271" s="12"/>
      <c r="DA271" s="12">
        <v>0</v>
      </c>
      <c r="DB271" s="12"/>
      <c r="DC271" s="12"/>
      <c r="DD271" s="12"/>
      <c r="DE271" s="12">
        <v>0</v>
      </c>
      <c r="DF271" s="12">
        <v>0</v>
      </c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>
        <v>627.93504025794016</v>
      </c>
      <c r="EU271" s="12">
        <v>674</v>
      </c>
      <c r="EV271" s="12">
        <v>25</v>
      </c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</row>
    <row r="272" spans="1:172" x14ac:dyDescent="0.25">
      <c r="A272" s="93" t="s">
        <v>1682</v>
      </c>
      <c r="B272" s="11">
        <v>43102</v>
      </c>
      <c r="C272" s="11">
        <v>43280</v>
      </c>
      <c r="D272" s="93" t="s">
        <v>92</v>
      </c>
      <c r="E272" s="93" t="s">
        <v>93</v>
      </c>
      <c r="F272" s="12">
        <v>0</v>
      </c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>
        <v>43</v>
      </c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>
        <v>31</v>
      </c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>
        <v>0</v>
      </c>
      <c r="EU272" s="12">
        <v>43</v>
      </c>
      <c r="EV272" s="12">
        <v>31</v>
      </c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</row>
    <row r="273" spans="1:172" x14ac:dyDescent="0.25">
      <c r="A273" s="93" t="s">
        <v>1682</v>
      </c>
      <c r="B273" s="11">
        <v>43325</v>
      </c>
      <c r="C273" s="11">
        <v>43353</v>
      </c>
      <c r="D273" s="93" t="s">
        <v>760</v>
      </c>
      <c r="E273" s="93" t="s">
        <v>93</v>
      </c>
      <c r="F273" s="12"/>
      <c r="G273" s="12">
        <v>12.746713186830927</v>
      </c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>
        <v>12</v>
      </c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>
        <v>0</v>
      </c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>
        <v>12.746713186830927</v>
      </c>
      <c r="EU273" s="12">
        <v>12</v>
      </c>
      <c r="EV273" s="12">
        <v>0</v>
      </c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</row>
    <row r="274" spans="1:172" x14ac:dyDescent="0.25">
      <c r="A274" s="93" t="s">
        <v>1683</v>
      </c>
      <c r="B274" s="11">
        <v>43266</v>
      </c>
      <c r="C274" s="11">
        <v>43350</v>
      </c>
      <c r="D274" s="93" t="s">
        <v>302</v>
      </c>
      <c r="E274" s="93" t="s">
        <v>55</v>
      </c>
      <c r="F274" s="12"/>
      <c r="G274" s="12">
        <v>60.281376608099833</v>
      </c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>
        <v>50</v>
      </c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>
        <v>0</v>
      </c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>
        <v>60.281376608099833</v>
      </c>
      <c r="EU274" s="12">
        <v>50</v>
      </c>
      <c r="EV274" s="12">
        <v>0</v>
      </c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</row>
    <row r="275" spans="1:172" x14ac:dyDescent="0.25">
      <c r="A275" s="93" t="s">
        <v>1684</v>
      </c>
      <c r="B275" s="11">
        <v>43287</v>
      </c>
      <c r="C275" s="11">
        <v>43403</v>
      </c>
      <c r="D275" s="93" t="s">
        <v>393</v>
      </c>
      <c r="E275" s="93" t="s">
        <v>394</v>
      </c>
      <c r="F275" s="12"/>
      <c r="G275" s="12"/>
      <c r="H275" s="12"/>
      <c r="I275" s="12"/>
      <c r="J275" s="12"/>
      <c r="K275" s="12"/>
      <c r="L275" s="12"/>
      <c r="M275" s="12"/>
      <c r="N275" s="12">
        <v>103.00153708734948</v>
      </c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>
        <v>100</v>
      </c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>
        <v>0</v>
      </c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>
        <v>103.00153708734948</v>
      </c>
      <c r="EU275" s="12">
        <v>100</v>
      </c>
      <c r="EV275" s="12">
        <v>0</v>
      </c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</row>
    <row r="276" spans="1:172" x14ac:dyDescent="0.25">
      <c r="A276" s="93" t="s">
        <v>1685</v>
      </c>
      <c r="B276" s="11">
        <v>43298</v>
      </c>
      <c r="C276" s="11">
        <v>43370</v>
      </c>
      <c r="D276" s="93" t="s">
        <v>441</v>
      </c>
      <c r="E276" s="93" t="s">
        <v>27</v>
      </c>
      <c r="F276" s="12"/>
      <c r="G276" s="12"/>
      <c r="H276" s="12"/>
      <c r="I276" s="12">
        <v>28.207862640790658</v>
      </c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>
        <v>24</v>
      </c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>
        <v>0</v>
      </c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>
        <v>28.207862640790658</v>
      </c>
      <c r="EU276" s="12">
        <v>24</v>
      </c>
      <c r="EV276" s="12">
        <v>0</v>
      </c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</row>
    <row r="277" spans="1:172" x14ac:dyDescent="0.25">
      <c r="A277" s="93" t="s">
        <v>1685</v>
      </c>
      <c r="B277" s="11">
        <v>43298</v>
      </c>
      <c r="C277" s="11">
        <v>43388</v>
      </c>
      <c r="D277" s="93" t="s">
        <v>439</v>
      </c>
      <c r="E277" s="93" t="s">
        <v>27</v>
      </c>
      <c r="F277" s="12"/>
      <c r="G277" s="12"/>
      <c r="H277" s="12"/>
      <c r="I277" s="12"/>
      <c r="J277" s="12"/>
      <c r="K277" s="12"/>
      <c r="L277" s="12">
        <v>56.415725281581317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>
        <v>48</v>
      </c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>
        <v>0</v>
      </c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>
        <v>56.415725281581317</v>
      </c>
      <c r="EU277" s="12">
        <v>48</v>
      </c>
      <c r="EV277" s="12">
        <v>0</v>
      </c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</row>
    <row r="278" spans="1:172" x14ac:dyDescent="0.25">
      <c r="A278" s="93" t="s">
        <v>1685</v>
      </c>
      <c r="B278" s="11">
        <v>43325</v>
      </c>
      <c r="C278" s="11">
        <v>43448</v>
      </c>
      <c r="D278" s="93" t="s">
        <v>773</v>
      </c>
      <c r="E278" s="93" t="s">
        <v>27</v>
      </c>
      <c r="F278" s="12"/>
      <c r="G278" s="12"/>
      <c r="H278" s="12"/>
      <c r="I278" s="12"/>
      <c r="J278" s="12"/>
      <c r="K278" s="12"/>
      <c r="L278" s="12"/>
      <c r="M278" s="12">
        <v>14.103931320395329</v>
      </c>
      <c r="N278" s="12"/>
      <c r="O278" s="12"/>
      <c r="P278" s="12"/>
      <c r="Q278" s="12"/>
      <c r="R278" s="12"/>
      <c r="S278" s="12">
        <v>14.103931320395329</v>
      </c>
      <c r="T278" s="12">
        <v>14.103931320395329</v>
      </c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>
        <v>12</v>
      </c>
      <c r="BJ278" s="12"/>
      <c r="BK278" s="12"/>
      <c r="BL278" s="12"/>
      <c r="BM278" s="12"/>
      <c r="BN278" s="12"/>
      <c r="BO278" s="12">
        <v>12</v>
      </c>
      <c r="BP278" s="12">
        <v>12</v>
      </c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>
        <v>0</v>
      </c>
      <c r="DF278" s="12"/>
      <c r="DG278" s="12"/>
      <c r="DH278" s="12"/>
      <c r="DI278" s="12"/>
      <c r="DJ278" s="12"/>
      <c r="DK278" s="12">
        <v>0</v>
      </c>
      <c r="DL278" s="12">
        <v>0</v>
      </c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>
        <v>42.311793961185984</v>
      </c>
      <c r="EU278" s="12">
        <v>36</v>
      </c>
      <c r="EV278" s="12">
        <v>0</v>
      </c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</row>
    <row r="279" spans="1:172" x14ac:dyDescent="0.25">
      <c r="A279" s="93" t="s">
        <v>1686</v>
      </c>
      <c r="B279" s="11">
        <v>43301</v>
      </c>
      <c r="C279" s="11">
        <v>43388</v>
      </c>
      <c r="D279" s="93" t="s">
        <v>452</v>
      </c>
      <c r="E279" s="93" t="s">
        <v>453</v>
      </c>
      <c r="F279" s="12"/>
      <c r="G279" s="12"/>
      <c r="H279" s="12"/>
      <c r="I279" s="12"/>
      <c r="J279" s="12"/>
      <c r="K279" s="12"/>
      <c r="L279" s="12">
        <v>21.416312527539986</v>
      </c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>
        <v>18</v>
      </c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>
        <v>0</v>
      </c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>
        <v>21.416312527539986</v>
      </c>
      <c r="EU279" s="12">
        <v>18</v>
      </c>
      <c r="EV279" s="12">
        <v>0</v>
      </c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</row>
    <row r="280" spans="1:172" x14ac:dyDescent="0.25">
      <c r="A280" s="93" t="s">
        <v>1687</v>
      </c>
      <c r="B280" s="11">
        <v>43265</v>
      </c>
      <c r="C280" s="11">
        <v>43377</v>
      </c>
      <c r="D280" s="93" t="s">
        <v>307</v>
      </c>
      <c r="E280" s="93" t="s">
        <v>55</v>
      </c>
      <c r="F280" s="12"/>
      <c r="G280" s="12"/>
      <c r="H280" s="12"/>
      <c r="I280" s="12">
        <v>101.98244060733327</v>
      </c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>
        <v>100</v>
      </c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>
        <v>0</v>
      </c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>
        <v>101.98244060733327</v>
      </c>
      <c r="EU280" s="12">
        <v>100</v>
      </c>
      <c r="EV280" s="12">
        <v>0</v>
      </c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</row>
    <row r="281" spans="1:172" x14ac:dyDescent="0.25">
      <c r="A281" s="93" t="s">
        <v>1687</v>
      </c>
      <c r="B281" s="11">
        <v>43306</v>
      </c>
      <c r="C281" s="11">
        <v>43413</v>
      </c>
      <c r="D281" s="93" t="s">
        <v>472</v>
      </c>
      <c r="E281" s="93" t="s">
        <v>55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>
        <v>114.22033348021327</v>
      </c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>
        <v>112</v>
      </c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>
        <v>0</v>
      </c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>
        <v>114.22033348021327</v>
      </c>
      <c r="EU281" s="12">
        <v>112</v>
      </c>
      <c r="EV281" s="12">
        <v>0</v>
      </c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</row>
    <row r="282" spans="1:172" x14ac:dyDescent="0.25">
      <c r="A282" s="93" t="s">
        <v>1687</v>
      </c>
      <c r="B282" s="11">
        <v>43311</v>
      </c>
      <c r="C282" s="11">
        <v>43423</v>
      </c>
      <c r="D282" s="93" t="s">
        <v>527</v>
      </c>
      <c r="E282" s="93" t="s">
        <v>55</v>
      </c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>
        <v>339.35912784538738</v>
      </c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>
        <v>360</v>
      </c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>
        <v>0</v>
      </c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>
        <v>339.35912784538738</v>
      </c>
      <c r="EU282" s="12">
        <v>360</v>
      </c>
      <c r="EV282" s="12">
        <v>0</v>
      </c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</row>
    <row r="283" spans="1:172" x14ac:dyDescent="0.25">
      <c r="A283" s="93" t="s">
        <v>1687</v>
      </c>
      <c r="B283" s="11">
        <v>43333</v>
      </c>
      <c r="C283" s="11">
        <v>43444</v>
      </c>
      <c r="D283" s="93" t="s">
        <v>822</v>
      </c>
      <c r="E283" s="93" t="s">
        <v>55</v>
      </c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>
        <v>39.881248856347412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>
        <v>36</v>
      </c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>
        <v>0</v>
      </c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>
        <v>39.881248856347412</v>
      </c>
      <c r="EU283" s="12">
        <v>36</v>
      </c>
      <c r="EV283" s="12">
        <v>0</v>
      </c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</row>
    <row r="284" spans="1:172" x14ac:dyDescent="0.25">
      <c r="A284" s="93" t="s">
        <v>1687</v>
      </c>
      <c r="B284" s="11">
        <v>43350</v>
      </c>
      <c r="C284" s="11">
        <v>43452</v>
      </c>
      <c r="D284" s="93" t="s">
        <v>1310</v>
      </c>
      <c r="E284" s="93" t="s">
        <v>55</v>
      </c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>
        <v>102.63757405877226</v>
      </c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>
        <v>100</v>
      </c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>
        <v>0</v>
      </c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>
        <v>102.63757405877226</v>
      </c>
      <c r="EU284" s="12">
        <v>100</v>
      </c>
      <c r="EV284" s="12">
        <v>0</v>
      </c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</row>
    <row r="285" spans="1:172" x14ac:dyDescent="0.25">
      <c r="A285" s="93" t="s">
        <v>1688</v>
      </c>
      <c r="B285" s="11">
        <v>43300</v>
      </c>
      <c r="C285" s="11">
        <v>43409</v>
      </c>
      <c r="D285" s="93" t="s">
        <v>455</v>
      </c>
      <c r="E285" s="93" t="s">
        <v>181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>
        <v>23.807549625292236</v>
      </c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>
        <v>24</v>
      </c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>
        <v>0</v>
      </c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>
        <v>23.807549625292236</v>
      </c>
      <c r="EU285" s="12">
        <v>24</v>
      </c>
      <c r="EV285" s="12">
        <v>0</v>
      </c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</row>
    <row r="286" spans="1:172" x14ac:dyDescent="0.25">
      <c r="A286" s="93" t="s">
        <v>1689</v>
      </c>
      <c r="B286" s="11">
        <v>43308</v>
      </c>
      <c r="C286" s="11">
        <v>43367</v>
      </c>
      <c r="D286" s="93" t="s">
        <v>491</v>
      </c>
      <c r="E286" s="93" t="s">
        <v>119</v>
      </c>
      <c r="F286" s="12"/>
      <c r="G286" s="12"/>
      <c r="H286" s="12"/>
      <c r="I286" s="12">
        <v>1.5077168458810781</v>
      </c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>
        <v>1</v>
      </c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>
        <v>0</v>
      </c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>
        <v>1.5077168458810781</v>
      </c>
      <c r="EU286" s="12">
        <v>1</v>
      </c>
      <c r="EV286" s="12">
        <v>0</v>
      </c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</row>
    <row r="287" spans="1:172" x14ac:dyDescent="0.25">
      <c r="A287" s="93" t="s">
        <v>1690</v>
      </c>
      <c r="B287" s="11">
        <v>43308</v>
      </c>
      <c r="C287" s="11">
        <v>43367</v>
      </c>
      <c r="D287" s="93" t="s">
        <v>491</v>
      </c>
      <c r="E287" s="93" t="s">
        <v>119</v>
      </c>
      <c r="F287" s="12"/>
      <c r="G287" s="12"/>
      <c r="H287" s="12"/>
      <c r="I287" s="12">
        <v>1.5077168458810781</v>
      </c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>
        <v>1</v>
      </c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>
        <v>0</v>
      </c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>
        <v>1.5077168458810781</v>
      </c>
      <c r="EU287" s="12">
        <v>1</v>
      </c>
      <c r="EV287" s="12">
        <v>0</v>
      </c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</row>
    <row r="288" spans="1:172" x14ac:dyDescent="0.25">
      <c r="A288" s="93" t="s">
        <v>1691</v>
      </c>
      <c r="B288" s="11">
        <v>43320</v>
      </c>
      <c r="C288" s="11">
        <v>43432</v>
      </c>
      <c r="D288" s="93" t="s">
        <v>733</v>
      </c>
      <c r="E288" s="93" t="s">
        <v>734</v>
      </c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>
        <v>14.452061957229432</v>
      </c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>
        <v>10</v>
      </c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>
        <v>0</v>
      </c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>
        <v>14.452061957229432</v>
      </c>
      <c r="EU288" s="12">
        <v>10</v>
      </c>
      <c r="EV288" s="12">
        <v>0</v>
      </c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</row>
    <row r="289" spans="1:172" x14ac:dyDescent="0.25">
      <c r="A289" s="93" t="s">
        <v>1574</v>
      </c>
      <c r="B289" s="11">
        <v>43354</v>
      </c>
      <c r="C289" s="11">
        <v>43381</v>
      </c>
      <c r="D289" s="93" t="s">
        <v>1562</v>
      </c>
      <c r="E289" s="93" t="s">
        <v>1563</v>
      </c>
      <c r="F289" s="12"/>
      <c r="G289" s="12"/>
      <c r="H289" s="12"/>
      <c r="I289" s="12"/>
      <c r="J289" s="12"/>
      <c r="K289" s="12">
        <v>1.3443884368070569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>
        <v>1</v>
      </c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>
        <v>0</v>
      </c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>
        <v>1.3443884368070569</v>
      </c>
      <c r="EU289" s="12">
        <v>1</v>
      </c>
      <c r="EV289" s="12">
        <v>0</v>
      </c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</row>
    <row r="290" spans="1:172" x14ac:dyDescent="0.25">
      <c r="A290" s="93" t="s">
        <v>1575</v>
      </c>
      <c r="B290" s="11">
        <v>43186</v>
      </c>
      <c r="C290" s="11">
        <v>43307</v>
      </c>
      <c r="D290" s="93" t="s">
        <v>104</v>
      </c>
      <c r="E290" s="93" t="s">
        <v>14</v>
      </c>
      <c r="F290" s="12">
        <v>609.51614525224772</v>
      </c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>
        <v>670</v>
      </c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>
        <v>21</v>
      </c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>
        <v>609.51614525224772</v>
      </c>
      <c r="EU290" s="12">
        <v>670</v>
      </c>
      <c r="EV290" s="12">
        <v>21</v>
      </c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</row>
    <row r="291" spans="1:172" x14ac:dyDescent="0.25">
      <c r="A291" s="93" t="s">
        <v>1575</v>
      </c>
      <c r="B291" s="11">
        <v>43224</v>
      </c>
      <c r="C291" s="11">
        <v>43502</v>
      </c>
      <c r="D291" s="93" t="s">
        <v>175</v>
      </c>
      <c r="E291" s="93" t="s">
        <v>14</v>
      </c>
      <c r="F291" s="12">
        <v>1546.5335028788375</v>
      </c>
      <c r="G291" s="12">
        <v>1310.0048494973682</v>
      </c>
      <c r="H291" s="12">
        <v>1310.0048494973682</v>
      </c>
      <c r="I291" s="12">
        <v>1310.0048494973682</v>
      </c>
      <c r="J291" s="12">
        <v>1310.0048494973682</v>
      </c>
      <c r="K291" s="12">
        <v>1310.0048494973682</v>
      </c>
      <c r="L291" s="12">
        <v>1310.0048494973682</v>
      </c>
      <c r="M291" s="12">
        <v>1310.0048494973682</v>
      </c>
      <c r="N291" s="12">
        <v>1310.0048494973682</v>
      </c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>
        <v>1700</v>
      </c>
      <c r="BC291" s="12">
        <v>1440</v>
      </c>
      <c r="BD291" s="12">
        <v>1440</v>
      </c>
      <c r="BE291" s="12">
        <v>1440</v>
      </c>
      <c r="BF291" s="12">
        <v>1440</v>
      </c>
      <c r="BG291" s="12">
        <v>1440</v>
      </c>
      <c r="BH291" s="12">
        <v>1440</v>
      </c>
      <c r="BI291" s="12">
        <v>1440</v>
      </c>
      <c r="BJ291" s="12">
        <v>1440</v>
      </c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>
        <v>7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>
        <v>12026.572298857784</v>
      </c>
      <c r="EU291" s="12">
        <v>13220</v>
      </c>
      <c r="EV291" s="12">
        <v>7</v>
      </c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</row>
    <row r="292" spans="1:172" x14ac:dyDescent="0.25">
      <c r="A292" s="93" t="s">
        <v>1575</v>
      </c>
      <c r="B292" s="11">
        <v>43328</v>
      </c>
      <c r="C292" s="11">
        <v>43553</v>
      </c>
      <c r="D292" s="93" t="s">
        <v>795</v>
      </c>
      <c r="E292" s="93" t="s">
        <v>1223</v>
      </c>
      <c r="F292" s="12"/>
      <c r="G292" s="12">
        <v>246.6304472396296</v>
      </c>
      <c r="H292" s="12">
        <v>246.6304472396296</v>
      </c>
      <c r="I292" s="12">
        <v>246.6304472396296</v>
      </c>
      <c r="J292" s="12">
        <v>246.6304472396296</v>
      </c>
      <c r="K292" s="12">
        <v>246.6304472396296</v>
      </c>
      <c r="L292" s="12">
        <v>246.6304472396296</v>
      </c>
      <c r="M292" s="12">
        <v>246.6304472396296</v>
      </c>
      <c r="N292" s="12">
        <v>246.6304472396296</v>
      </c>
      <c r="O292" s="12">
        <v>246.6304472396296</v>
      </c>
      <c r="P292" s="12">
        <v>246.6304472396296</v>
      </c>
      <c r="Q292" s="12"/>
      <c r="R292" s="12">
        <v>246.6304472396296</v>
      </c>
      <c r="S292" s="12">
        <v>493.26089447925921</v>
      </c>
      <c r="T292" s="12">
        <v>246.6304472396296</v>
      </c>
      <c r="U292" s="12">
        <v>246.6304472396296</v>
      </c>
      <c r="V292" s="12"/>
      <c r="W292" s="12">
        <v>246.6304472396296</v>
      </c>
      <c r="X292" s="12">
        <v>493.26089447925921</v>
      </c>
      <c r="Y292" s="12">
        <v>493.26089447925921</v>
      </c>
      <c r="Z292" s="12">
        <v>246.6304472396296</v>
      </c>
      <c r="AA292" s="12">
        <v>739.89134171888884</v>
      </c>
      <c r="AB292" s="12">
        <v>493.26089447925921</v>
      </c>
      <c r="AC292" s="12">
        <v>493.26089447925921</v>
      </c>
      <c r="AD292" s="12">
        <v>493.26089447925921</v>
      </c>
      <c r="AE292" s="12">
        <v>493.26089447925921</v>
      </c>
      <c r="AF292" s="12">
        <v>493.26089447925921</v>
      </c>
      <c r="AG292" s="12">
        <v>493.26089447925921</v>
      </c>
      <c r="AH292" s="12">
        <v>493.26089447925921</v>
      </c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>
        <v>260</v>
      </c>
      <c r="BD292" s="12">
        <v>260</v>
      </c>
      <c r="BE292" s="12">
        <v>260</v>
      </c>
      <c r="BF292" s="12">
        <v>260</v>
      </c>
      <c r="BG292" s="12">
        <v>260</v>
      </c>
      <c r="BH292" s="12">
        <v>260</v>
      </c>
      <c r="BI292" s="12">
        <v>260</v>
      </c>
      <c r="BJ292" s="12">
        <v>260</v>
      </c>
      <c r="BK292" s="12">
        <v>260</v>
      </c>
      <c r="BL292" s="12">
        <v>260</v>
      </c>
      <c r="BM292" s="12"/>
      <c r="BN292" s="12">
        <v>260</v>
      </c>
      <c r="BO292" s="12">
        <v>520</v>
      </c>
      <c r="BP292" s="12">
        <v>260</v>
      </c>
      <c r="BQ292" s="12">
        <v>260</v>
      </c>
      <c r="BR292" s="12"/>
      <c r="BS292" s="12">
        <v>260</v>
      </c>
      <c r="BT292" s="12">
        <v>520</v>
      </c>
      <c r="BU292" s="12">
        <v>520</v>
      </c>
      <c r="BV292" s="12">
        <v>260</v>
      </c>
      <c r="BW292" s="12">
        <v>780</v>
      </c>
      <c r="BX292" s="12">
        <v>520</v>
      </c>
      <c r="BY292" s="12">
        <v>520</v>
      </c>
      <c r="BZ292" s="12">
        <v>520</v>
      </c>
      <c r="CA292" s="12">
        <v>520</v>
      </c>
      <c r="CB292" s="12">
        <v>520</v>
      </c>
      <c r="CC292" s="12">
        <v>520</v>
      </c>
      <c r="CD292" s="12">
        <v>520</v>
      </c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/>
      <c r="DJ292" s="12">
        <v>0</v>
      </c>
      <c r="DK292" s="12">
        <v>0</v>
      </c>
      <c r="DL292" s="12">
        <v>0</v>
      </c>
      <c r="DM292" s="12">
        <v>0</v>
      </c>
      <c r="DN292" s="12"/>
      <c r="DO292" s="12">
        <v>0</v>
      </c>
      <c r="DP292" s="12">
        <v>0</v>
      </c>
      <c r="DQ292" s="12">
        <v>0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>
        <v>9371.9569951059257</v>
      </c>
      <c r="EU292" s="12">
        <v>9880</v>
      </c>
      <c r="EV292" s="12">
        <v>0</v>
      </c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</row>
    <row r="293" spans="1:172" x14ac:dyDescent="0.25">
      <c r="A293" s="93" t="s">
        <v>1576</v>
      </c>
      <c r="B293" s="11">
        <v>43224</v>
      </c>
      <c r="C293" s="11">
        <v>43502</v>
      </c>
      <c r="D293" s="93" t="s">
        <v>175</v>
      </c>
      <c r="E293" s="93" t="s">
        <v>14</v>
      </c>
      <c r="F293" s="12"/>
      <c r="G293" s="12"/>
      <c r="H293" s="12"/>
      <c r="I293" s="12"/>
      <c r="J293" s="12"/>
      <c r="K293" s="12"/>
      <c r="L293" s="12"/>
      <c r="M293" s="12"/>
      <c r="N293" s="12"/>
      <c r="O293" s="12">
        <v>1310.0048494973682</v>
      </c>
      <c r="P293" s="12">
        <v>1310.0048494973682</v>
      </c>
      <c r="Q293" s="12"/>
      <c r="R293" s="12">
        <v>1310.0048494973682</v>
      </c>
      <c r="S293" s="12">
        <v>1310.0048494973682</v>
      </c>
      <c r="T293" s="12">
        <v>1310.0048494973682</v>
      </c>
      <c r="U293" s="12">
        <v>1310.0048494973682</v>
      </c>
      <c r="V293" s="12"/>
      <c r="W293" s="12"/>
      <c r="X293" s="12">
        <v>1546.5335028788375</v>
      </c>
      <c r="Y293" s="12">
        <v>1546.5335028788375</v>
      </c>
      <c r="Z293" s="12">
        <v>1546.5335028788375</v>
      </c>
      <c r="AA293" s="12">
        <v>1546.5335028788375</v>
      </c>
      <c r="AB293" s="12">
        <v>1546.5335028788375</v>
      </c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>
        <v>1440</v>
      </c>
      <c r="BL293" s="12">
        <v>1440</v>
      </c>
      <c r="BM293" s="12"/>
      <c r="BN293" s="12">
        <v>1440</v>
      </c>
      <c r="BO293" s="12">
        <v>1440</v>
      </c>
      <c r="BP293" s="12">
        <v>1440</v>
      </c>
      <c r="BQ293" s="12">
        <v>1440</v>
      </c>
      <c r="BR293" s="12"/>
      <c r="BS293" s="12"/>
      <c r="BT293" s="12">
        <v>1700</v>
      </c>
      <c r="BU293" s="12">
        <v>1700</v>
      </c>
      <c r="BV293" s="12">
        <v>1700</v>
      </c>
      <c r="BW293" s="12">
        <v>1700</v>
      </c>
      <c r="BX293" s="12">
        <v>1700</v>
      </c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>
        <v>0</v>
      </c>
      <c r="DH293" s="12">
        <v>0</v>
      </c>
      <c r="DI293" s="12"/>
      <c r="DJ293" s="12">
        <v>0</v>
      </c>
      <c r="DK293" s="12">
        <v>0</v>
      </c>
      <c r="DL293" s="12">
        <v>0</v>
      </c>
      <c r="DM293" s="12">
        <v>0</v>
      </c>
      <c r="DN293" s="12"/>
      <c r="DO293" s="12"/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>
        <v>15592.696611378396</v>
      </c>
      <c r="EU293" s="12">
        <v>17140</v>
      </c>
      <c r="EV293" s="12">
        <v>0</v>
      </c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</row>
    <row r="294" spans="1:172" x14ac:dyDescent="0.25">
      <c r="A294" s="93" t="s">
        <v>1576</v>
      </c>
      <c r="B294" s="11">
        <v>43348</v>
      </c>
      <c r="C294" s="11">
        <v>43355</v>
      </c>
      <c r="D294" s="93" t="s">
        <v>1225</v>
      </c>
      <c r="E294" s="93" t="s">
        <v>14</v>
      </c>
      <c r="F294" s="12"/>
      <c r="G294" s="12">
        <v>21.580095890399733</v>
      </c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>
        <v>18</v>
      </c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>
        <v>0</v>
      </c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>
        <v>21.580095890399733</v>
      </c>
      <c r="EU294" s="12">
        <v>18</v>
      </c>
      <c r="EV294" s="12">
        <v>0</v>
      </c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</row>
    <row r="295" spans="1:172" x14ac:dyDescent="0.25">
      <c r="A295" s="93" t="s">
        <v>1692</v>
      </c>
      <c r="B295" s="11">
        <v>43264</v>
      </c>
      <c r="C295" s="11">
        <v>43377</v>
      </c>
      <c r="D295" s="93" t="s">
        <v>286</v>
      </c>
      <c r="E295" s="93" t="s">
        <v>287</v>
      </c>
      <c r="F295" s="12"/>
      <c r="G295" s="12"/>
      <c r="H295" s="12"/>
      <c r="I295" s="12">
        <v>65.571579228469531</v>
      </c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>
        <v>80</v>
      </c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>
        <v>0</v>
      </c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>
        <v>65.571579228469531</v>
      </c>
      <c r="EU295" s="12">
        <v>80</v>
      </c>
      <c r="EV295" s="12">
        <v>0</v>
      </c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</row>
    <row r="296" spans="1:172" x14ac:dyDescent="0.25">
      <c r="A296" s="93" t="s">
        <v>1692</v>
      </c>
      <c r="B296" s="11">
        <v>43287</v>
      </c>
      <c r="C296" s="11">
        <v>43425</v>
      </c>
      <c r="D296" s="93" t="s">
        <v>396</v>
      </c>
      <c r="E296" s="93" t="s">
        <v>81</v>
      </c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>
        <v>23.161151286539116</v>
      </c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>
        <v>24</v>
      </c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>
        <v>0</v>
      </c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>
        <v>23.161151286539116</v>
      </c>
      <c r="EU296" s="12">
        <v>24</v>
      </c>
      <c r="EV296" s="12">
        <v>0</v>
      </c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</row>
    <row r="297" spans="1:172" x14ac:dyDescent="0.25">
      <c r="A297" s="93" t="s">
        <v>1692</v>
      </c>
      <c r="B297" s="11">
        <v>43297</v>
      </c>
      <c r="C297" s="11">
        <v>43364</v>
      </c>
      <c r="D297" s="93" t="s">
        <v>434</v>
      </c>
      <c r="E297" s="93" t="s">
        <v>51</v>
      </c>
      <c r="F297" s="12"/>
      <c r="G297" s="12"/>
      <c r="H297" s="12">
        <v>7.7524125086945004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>
        <v>6</v>
      </c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>
        <v>0</v>
      </c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>
        <v>7.7524125086945004</v>
      </c>
      <c r="EU297" s="12">
        <v>6</v>
      </c>
      <c r="EV297" s="12">
        <v>0</v>
      </c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</row>
    <row r="298" spans="1:172" x14ac:dyDescent="0.25">
      <c r="A298" s="93" t="s">
        <v>1692</v>
      </c>
      <c r="B298" s="11">
        <v>43305</v>
      </c>
      <c r="C298" s="11">
        <v>43423</v>
      </c>
      <c r="D298" s="93" t="s">
        <v>466</v>
      </c>
      <c r="E298" s="93" t="s">
        <v>467</v>
      </c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>
        <v>68.030513449537139</v>
      </c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>
        <v>83</v>
      </c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>
        <v>0</v>
      </c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>
        <v>68.030513449537139</v>
      </c>
      <c r="EU298" s="12">
        <v>83</v>
      </c>
      <c r="EV298" s="12">
        <v>0</v>
      </c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</row>
    <row r="299" spans="1:172" x14ac:dyDescent="0.25">
      <c r="A299" s="93" t="s">
        <v>1692</v>
      </c>
      <c r="B299" s="11">
        <v>43308</v>
      </c>
      <c r="C299" s="11">
        <v>43340</v>
      </c>
      <c r="D299" s="93" t="s">
        <v>483</v>
      </c>
      <c r="E299" s="93" t="s">
        <v>484</v>
      </c>
      <c r="F299" s="12">
        <v>2.5841375028981668</v>
      </c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>
        <v>2</v>
      </c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>
        <v>17</v>
      </c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>
        <v>2.5841375028981668</v>
      </c>
      <c r="EU299" s="12">
        <v>2</v>
      </c>
      <c r="EV299" s="12">
        <v>17</v>
      </c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</row>
    <row r="300" spans="1:172" x14ac:dyDescent="0.25">
      <c r="A300" s="93" t="s">
        <v>1692</v>
      </c>
      <c r="B300" s="11">
        <v>43313</v>
      </c>
      <c r="C300" s="11">
        <v>43339</v>
      </c>
      <c r="D300" s="93" t="s">
        <v>530</v>
      </c>
      <c r="E300" s="93" t="s">
        <v>531</v>
      </c>
      <c r="F300" s="12">
        <v>3.8762062543472502</v>
      </c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>
        <v>3</v>
      </c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>
        <v>18</v>
      </c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>
        <v>3.8762062543472502</v>
      </c>
      <c r="EU300" s="12">
        <v>3</v>
      </c>
      <c r="EV300" s="12">
        <v>18</v>
      </c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</row>
    <row r="301" spans="1:172" x14ac:dyDescent="0.25">
      <c r="A301" s="93" t="s">
        <v>1692</v>
      </c>
      <c r="B301" s="11">
        <v>43320</v>
      </c>
      <c r="C301" s="11">
        <v>43396</v>
      </c>
      <c r="D301" s="93" t="s">
        <v>721</v>
      </c>
      <c r="E301" s="93" t="s">
        <v>722</v>
      </c>
      <c r="F301" s="12"/>
      <c r="G301" s="12"/>
      <c r="H301" s="12"/>
      <c r="I301" s="12"/>
      <c r="J301" s="12"/>
      <c r="K301" s="12"/>
      <c r="L301" s="12"/>
      <c r="M301" s="12">
        <v>1.2920687514490834</v>
      </c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>
        <v>1</v>
      </c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>
        <v>0</v>
      </c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>
        <v>1.2920687514490834</v>
      </c>
      <c r="EU301" s="12">
        <v>1</v>
      </c>
      <c r="EV301" s="12">
        <v>0</v>
      </c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</row>
    <row r="302" spans="1:172" x14ac:dyDescent="0.25">
      <c r="A302" s="93" t="s">
        <v>1692</v>
      </c>
      <c r="B302" s="11">
        <v>43339</v>
      </c>
      <c r="C302" s="11">
        <v>43448</v>
      </c>
      <c r="D302" s="93" t="s">
        <v>1133</v>
      </c>
      <c r="E302" s="93" t="s">
        <v>329</v>
      </c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>
        <v>12.920687514490833</v>
      </c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>
        <v>10</v>
      </c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>
        <v>0</v>
      </c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>
        <v>12.920687514490833</v>
      </c>
      <c r="EU302" s="12">
        <v>10</v>
      </c>
      <c r="EV302" s="12">
        <v>0</v>
      </c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</row>
    <row r="303" spans="1:172" x14ac:dyDescent="0.25">
      <c r="A303" s="93" t="s">
        <v>1693</v>
      </c>
      <c r="B303" s="11">
        <v>43234</v>
      </c>
      <c r="C303" s="11">
        <v>43440</v>
      </c>
      <c r="D303" s="93" t="s">
        <v>165</v>
      </c>
      <c r="E303" s="93" t="s">
        <v>47</v>
      </c>
      <c r="F303" s="12"/>
      <c r="G303" s="12">
        <v>117.26888780757596</v>
      </c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>
        <v>100</v>
      </c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>
        <v>0</v>
      </c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>
        <v>117.26888780757596</v>
      </c>
      <c r="EU303" s="12">
        <v>100</v>
      </c>
      <c r="EV303" s="12">
        <v>0</v>
      </c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</row>
    <row r="304" spans="1:172" x14ac:dyDescent="0.25">
      <c r="A304" s="93" t="s">
        <v>1694</v>
      </c>
      <c r="B304" s="11">
        <v>43091</v>
      </c>
      <c r="C304" s="11">
        <v>43371</v>
      </c>
      <c r="D304" s="93" t="s">
        <v>135</v>
      </c>
      <c r="E304" s="93" t="s">
        <v>22</v>
      </c>
      <c r="F304" s="12"/>
      <c r="G304" s="12"/>
      <c r="H304" s="12">
        <v>98.606683517279691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>
        <v>100</v>
      </c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>
        <v>0</v>
      </c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>
        <v>98.606683517279691</v>
      </c>
      <c r="EU304" s="12">
        <v>100</v>
      </c>
      <c r="EV304" s="12">
        <v>0</v>
      </c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</row>
    <row r="305" spans="1:172" x14ac:dyDescent="0.25">
      <c r="A305" s="93" t="s">
        <v>1694</v>
      </c>
      <c r="B305" s="11">
        <v>43234</v>
      </c>
      <c r="C305" s="11">
        <v>43440</v>
      </c>
      <c r="D305" s="93" t="s">
        <v>165</v>
      </c>
      <c r="E305" s="93" t="s">
        <v>47</v>
      </c>
      <c r="F305" s="12"/>
      <c r="G305" s="12"/>
      <c r="H305" s="12"/>
      <c r="I305" s="12"/>
      <c r="J305" s="12"/>
      <c r="K305" s="12">
        <v>117.26888780757596</v>
      </c>
      <c r="L305" s="12"/>
      <c r="M305" s="12"/>
      <c r="N305" s="12"/>
      <c r="O305" s="12">
        <v>117.26888780757596</v>
      </c>
      <c r="P305" s="12"/>
      <c r="Q305" s="12"/>
      <c r="R305" s="12">
        <v>117.26888780757596</v>
      </c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>
        <v>100</v>
      </c>
      <c r="BH305" s="12"/>
      <c r="BI305" s="12"/>
      <c r="BJ305" s="12"/>
      <c r="BK305" s="12">
        <v>100</v>
      </c>
      <c r="BL305" s="12"/>
      <c r="BM305" s="12"/>
      <c r="BN305" s="12">
        <v>100</v>
      </c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>
        <v>0</v>
      </c>
      <c r="DD305" s="12"/>
      <c r="DE305" s="12"/>
      <c r="DF305" s="12"/>
      <c r="DG305" s="12">
        <v>0</v>
      </c>
      <c r="DH305" s="12"/>
      <c r="DI305" s="12"/>
      <c r="DJ305" s="12">
        <v>0</v>
      </c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>
        <v>351.80666342272787</v>
      </c>
      <c r="EU305" s="12">
        <v>300</v>
      </c>
      <c r="EV305" s="12">
        <v>0</v>
      </c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</row>
    <row r="306" spans="1:172" x14ac:dyDescent="0.25">
      <c r="A306" s="93" t="s">
        <v>1694</v>
      </c>
      <c r="B306" s="11">
        <v>43237</v>
      </c>
      <c r="C306" s="11">
        <v>43357</v>
      </c>
      <c r="D306" s="93" t="s">
        <v>244</v>
      </c>
      <c r="E306" s="93" t="s">
        <v>25</v>
      </c>
      <c r="F306" s="12"/>
      <c r="G306" s="12">
        <v>246.26466439590951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>
        <v>210</v>
      </c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>
        <v>0</v>
      </c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>
        <v>246.26466439590951</v>
      </c>
      <c r="EU306" s="12">
        <v>210</v>
      </c>
      <c r="EV306" s="12">
        <v>0</v>
      </c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</row>
    <row r="307" spans="1:172" x14ac:dyDescent="0.25">
      <c r="A307" s="93" t="s">
        <v>1694</v>
      </c>
      <c r="B307" s="11">
        <v>43263</v>
      </c>
      <c r="C307" s="11">
        <v>43371</v>
      </c>
      <c r="D307" s="93" t="s">
        <v>281</v>
      </c>
      <c r="E307" s="93" t="s">
        <v>56</v>
      </c>
      <c r="F307" s="12"/>
      <c r="G307" s="12"/>
      <c r="H307" s="12"/>
      <c r="I307" s="12">
        <v>117.26888780757596</v>
      </c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>
        <v>100</v>
      </c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>
        <v>0</v>
      </c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>
        <v>117.26888780757596</v>
      </c>
      <c r="EU307" s="12">
        <v>100</v>
      </c>
      <c r="EV307" s="12">
        <v>0</v>
      </c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</row>
    <row r="308" spans="1:172" x14ac:dyDescent="0.25">
      <c r="A308" s="93" t="s">
        <v>1694</v>
      </c>
      <c r="B308" s="11">
        <v>43271</v>
      </c>
      <c r="C308" s="11">
        <v>43378</v>
      </c>
      <c r="D308" s="93" t="s">
        <v>328</v>
      </c>
      <c r="E308" s="93" t="s">
        <v>329</v>
      </c>
      <c r="F308" s="12"/>
      <c r="G308" s="12"/>
      <c r="H308" s="12"/>
      <c r="I308" s="12"/>
      <c r="J308" s="12">
        <v>25.845014659267438</v>
      </c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>
        <v>24</v>
      </c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>
        <v>0</v>
      </c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>
        <v>25.845014659267438</v>
      </c>
      <c r="EU308" s="12">
        <v>24</v>
      </c>
      <c r="EV308" s="12">
        <v>0</v>
      </c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</row>
    <row r="309" spans="1:172" x14ac:dyDescent="0.25">
      <c r="A309" s="93" t="s">
        <v>1694</v>
      </c>
      <c r="B309" s="11">
        <v>43276</v>
      </c>
      <c r="C309" s="11">
        <v>43396</v>
      </c>
      <c r="D309" s="93" t="s">
        <v>353</v>
      </c>
      <c r="E309" s="93" t="s">
        <v>84</v>
      </c>
      <c r="F309" s="12"/>
      <c r="G309" s="12"/>
      <c r="H309" s="12"/>
      <c r="I309" s="12"/>
      <c r="J309" s="12"/>
      <c r="K309" s="12"/>
      <c r="L309" s="12">
        <v>28.144533073818231</v>
      </c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>
        <v>24</v>
      </c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>
        <v>0</v>
      </c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>
        <v>28.144533073818231</v>
      </c>
      <c r="EU309" s="12">
        <v>24</v>
      </c>
      <c r="EV309" s="12">
        <v>0</v>
      </c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</row>
    <row r="310" spans="1:172" x14ac:dyDescent="0.25">
      <c r="A310" s="93" t="s">
        <v>1694</v>
      </c>
      <c r="B310" s="11">
        <v>43276</v>
      </c>
      <c r="C310" s="11">
        <v>43396</v>
      </c>
      <c r="D310" s="93" t="s">
        <v>354</v>
      </c>
      <c r="E310" s="93" t="s">
        <v>40</v>
      </c>
      <c r="F310" s="12"/>
      <c r="G310" s="12"/>
      <c r="H310" s="12"/>
      <c r="I310" s="12"/>
      <c r="J310" s="12"/>
      <c r="K310" s="12"/>
      <c r="L310" s="12"/>
      <c r="M310" s="12">
        <v>84.433599221454699</v>
      </c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>
        <v>72</v>
      </c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>
        <v>0</v>
      </c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>
        <v>84.433599221454699</v>
      </c>
      <c r="EU310" s="12">
        <v>72</v>
      </c>
      <c r="EV310" s="12">
        <v>0</v>
      </c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</row>
    <row r="311" spans="1:172" x14ac:dyDescent="0.25">
      <c r="A311" s="93" t="s">
        <v>1694</v>
      </c>
      <c r="B311" s="11">
        <v>43276</v>
      </c>
      <c r="C311" s="11">
        <v>43403</v>
      </c>
      <c r="D311" s="93" t="s">
        <v>359</v>
      </c>
      <c r="E311" s="93" t="s">
        <v>25</v>
      </c>
      <c r="F311" s="12"/>
      <c r="G311" s="12"/>
      <c r="H311" s="12"/>
      <c r="I311" s="12"/>
      <c r="J311" s="12"/>
      <c r="K311" s="12"/>
      <c r="L311" s="12"/>
      <c r="M311" s="12"/>
      <c r="N311" s="12">
        <v>234.53777561515193</v>
      </c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>
        <v>200</v>
      </c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>
        <v>0</v>
      </c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>
        <v>234.53777561515193</v>
      </c>
      <c r="EU311" s="12">
        <v>200</v>
      </c>
      <c r="EV311" s="12">
        <v>0</v>
      </c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</row>
    <row r="312" spans="1:172" x14ac:dyDescent="0.25">
      <c r="A312" s="93" t="s">
        <v>1694</v>
      </c>
      <c r="B312" s="11">
        <v>43280</v>
      </c>
      <c r="C312" s="11">
        <v>43404</v>
      </c>
      <c r="D312" s="93" t="s">
        <v>358</v>
      </c>
      <c r="E312" s="93" t="s">
        <v>25</v>
      </c>
      <c r="F312" s="12"/>
      <c r="G312" s="12"/>
      <c r="H312" s="12"/>
      <c r="I312" s="12"/>
      <c r="J312" s="12">
        <v>117.26888780757596</v>
      </c>
      <c r="K312" s="12"/>
      <c r="L312" s="12"/>
      <c r="M312" s="12"/>
      <c r="N312" s="12"/>
      <c r="O312" s="12">
        <v>117.26888780757596</v>
      </c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>
        <v>100</v>
      </c>
      <c r="BG312" s="12"/>
      <c r="BH312" s="12"/>
      <c r="BI312" s="12"/>
      <c r="BJ312" s="12"/>
      <c r="BK312" s="12">
        <v>100</v>
      </c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>
        <v>0</v>
      </c>
      <c r="DC312" s="12"/>
      <c r="DD312" s="12"/>
      <c r="DE312" s="12"/>
      <c r="DF312" s="12"/>
      <c r="DG312" s="12">
        <v>0</v>
      </c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>
        <v>234.53777561515193</v>
      </c>
      <c r="EU312" s="12">
        <v>200</v>
      </c>
      <c r="EV312" s="12">
        <v>0</v>
      </c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</row>
    <row r="313" spans="1:172" x14ac:dyDescent="0.25">
      <c r="A313" s="93" t="s">
        <v>1694</v>
      </c>
      <c r="B313" s="11">
        <v>43283</v>
      </c>
      <c r="C313" s="11">
        <v>43403</v>
      </c>
      <c r="D313" s="93" t="s">
        <v>379</v>
      </c>
      <c r="E313" s="93" t="s">
        <v>89</v>
      </c>
      <c r="F313" s="12"/>
      <c r="G313" s="12"/>
      <c r="H313" s="12"/>
      <c r="I313" s="12"/>
      <c r="J313" s="12"/>
      <c r="K313" s="12"/>
      <c r="L313" s="12"/>
      <c r="M313" s="12"/>
      <c r="N313" s="12">
        <v>193.83760994450577</v>
      </c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>
        <v>180</v>
      </c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>
        <v>0</v>
      </c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>
        <v>193.83760994450577</v>
      </c>
      <c r="EU313" s="12">
        <v>180</v>
      </c>
      <c r="EV313" s="12">
        <v>0</v>
      </c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</row>
    <row r="314" spans="1:172" x14ac:dyDescent="0.25">
      <c r="A314" s="93" t="s">
        <v>1694</v>
      </c>
      <c r="B314" s="11">
        <v>43291</v>
      </c>
      <c r="C314" s="11">
        <v>43416</v>
      </c>
      <c r="D314" s="93" t="s">
        <v>408</v>
      </c>
      <c r="E314" s="93" t="s">
        <v>84</v>
      </c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>
        <v>84.433599221454699</v>
      </c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>
        <v>72</v>
      </c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>
        <v>0</v>
      </c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>
        <v>84.433599221454699</v>
      </c>
      <c r="EU314" s="12">
        <v>72</v>
      </c>
      <c r="EV314" s="12">
        <v>0</v>
      </c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</row>
    <row r="315" spans="1:172" x14ac:dyDescent="0.25">
      <c r="A315" s="93" t="s">
        <v>1694</v>
      </c>
      <c r="B315" s="11">
        <v>43314</v>
      </c>
      <c r="C315" s="11">
        <v>43438</v>
      </c>
      <c r="D315" s="93" t="s">
        <v>579</v>
      </c>
      <c r="E315" s="93" t="s">
        <v>580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>
        <v>215.37512216056197</v>
      </c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>
        <v>200</v>
      </c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>
        <v>0</v>
      </c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>
        <v>215.37512216056197</v>
      </c>
      <c r="EU315" s="12">
        <v>200</v>
      </c>
      <c r="EV315" s="12">
        <v>0</v>
      </c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</row>
    <row r="316" spans="1:172" x14ac:dyDescent="0.25">
      <c r="A316" s="93" t="s">
        <v>1694</v>
      </c>
      <c r="B316" s="11">
        <v>43315</v>
      </c>
      <c r="C316" s="11">
        <v>43398</v>
      </c>
      <c r="D316" s="93" t="s">
        <v>566</v>
      </c>
      <c r="E316" s="93" t="s">
        <v>567</v>
      </c>
      <c r="F316" s="12"/>
      <c r="G316" s="12"/>
      <c r="H316" s="12"/>
      <c r="I316" s="12"/>
      <c r="J316" s="12"/>
      <c r="K316" s="12"/>
      <c r="L316" s="12"/>
      <c r="M316" s="12">
        <v>3.2292619710512653</v>
      </c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>
        <v>2</v>
      </c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>
        <v>0</v>
      </c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>
        <v>3.2292619710512653</v>
      </c>
      <c r="EU316" s="12">
        <v>2</v>
      </c>
      <c r="EV316" s="12">
        <v>0</v>
      </c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</row>
    <row r="317" spans="1:172" x14ac:dyDescent="0.25">
      <c r="A317" s="93" t="s">
        <v>1694</v>
      </c>
      <c r="B317" s="11">
        <v>43325</v>
      </c>
      <c r="C317" s="11">
        <v>43378</v>
      </c>
      <c r="D317" s="93" t="s">
        <v>768</v>
      </c>
      <c r="E317" s="93" t="s">
        <v>335</v>
      </c>
      <c r="F317" s="12"/>
      <c r="G317" s="12"/>
      <c r="H317" s="12"/>
      <c r="I317" s="12"/>
      <c r="J317" s="12">
        <v>9.687785913153796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>
        <v>6</v>
      </c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>
        <v>0</v>
      </c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>
        <v>9.687785913153796</v>
      </c>
      <c r="EU317" s="12">
        <v>6</v>
      </c>
      <c r="EV317" s="12">
        <v>0</v>
      </c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</row>
    <row r="318" spans="1:172" x14ac:dyDescent="0.25">
      <c r="A318" s="93" t="s">
        <v>1694</v>
      </c>
      <c r="B318" s="11">
        <v>43327</v>
      </c>
      <c r="C318" s="11">
        <v>43395</v>
      </c>
      <c r="D318" s="93" t="s">
        <v>775</v>
      </c>
      <c r="E318" s="93" t="s">
        <v>776</v>
      </c>
      <c r="F318" s="12"/>
      <c r="G318" s="12"/>
      <c r="H318" s="12"/>
      <c r="I318" s="12"/>
      <c r="J318" s="12"/>
      <c r="K318" s="12"/>
      <c r="L318" s="12"/>
      <c r="M318" s="12">
        <v>6.4585239421025307</v>
      </c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>
        <v>4</v>
      </c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>
        <v>0</v>
      </c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>
        <v>6.4585239421025307</v>
      </c>
      <c r="EU318" s="12">
        <v>4</v>
      </c>
      <c r="EV318" s="12">
        <v>0</v>
      </c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</row>
    <row r="319" spans="1:172" x14ac:dyDescent="0.25">
      <c r="A319" s="93" t="s">
        <v>1694</v>
      </c>
      <c r="B319" s="11">
        <v>43327</v>
      </c>
      <c r="C319" s="11">
        <v>43445</v>
      </c>
      <c r="D319" s="93" t="s">
        <v>787</v>
      </c>
      <c r="E319" s="93" t="s">
        <v>89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>
        <v>129.2250732963372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>
        <v>120</v>
      </c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>
        <v>0</v>
      </c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>
        <v>129.2250732963372</v>
      </c>
      <c r="EU319" s="12">
        <v>120</v>
      </c>
      <c r="EV319" s="12">
        <v>0</v>
      </c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</row>
    <row r="320" spans="1:172" x14ac:dyDescent="0.25">
      <c r="A320" s="93" t="s">
        <v>1694</v>
      </c>
      <c r="B320" s="11">
        <v>43333</v>
      </c>
      <c r="C320" s="11">
        <v>43354</v>
      </c>
      <c r="D320" s="93" t="s">
        <v>817</v>
      </c>
      <c r="E320" s="93" t="s">
        <v>499</v>
      </c>
      <c r="F320" s="12"/>
      <c r="G320" s="12">
        <v>1.6146309855256327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>
        <v>1</v>
      </c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>
        <v>0</v>
      </c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>
        <v>1.6146309855256327</v>
      </c>
      <c r="EU320" s="12">
        <v>1</v>
      </c>
      <c r="EV320" s="12">
        <v>0</v>
      </c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</row>
    <row r="321" spans="1:170" x14ac:dyDescent="0.25">
      <c r="A321" s="93" t="s">
        <v>1694</v>
      </c>
      <c r="B321" s="11">
        <v>43339</v>
      </c>
      <c r="C321" s="11">
        <v>43423</v>
      </c>
      <c r="D321" s="93" t="s">
        <v>1131</v>
      </c>
      <c r="E321" s="93" t="s">
        <v>30</v>
      </c>
      <c r="F321" s="12"/>
      <c r="G321" s="12"/>
      <c r="H321" s="12"/>
      <c r="I321" s="12"/>
      <c r="J321" s="12"/>
      <c r="K321" s="12"/>
      <c r="L321" s="12"/>
      <c r="M321" s="12"/>
      <c r="N321" s="12"/>
      <c r="O321" s="12">
        <v>86.1500488642248</v>
      </c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>
        <v>80</v>
      </c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>
        <v>0</v>
      </c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>
        <v>86.1500488642248</v>
      </c>
      <c r="EU321" s="12">
        <v>80</v>
      </c>
      <c r="EV321" s="12">
        <v>0</v>
      </c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</row>
    <row r="322" spans="1:170" x14ac:dyDescent="0.25">
      <c r="A322" s="93" t="s">
        <v>1694</v>
      </c>
      <c r="B322" s="11">
        <v>43343</v>
      </c>
      <c r="C322" s="11">
        <v>43364</v>
      </c>
      <c r="D322" s="93" t="s">
        <v>1221</v>
      </c>
      <c r="E322" s="93" t="s">
        <v>499</v>
      </c>
      <c r="F322" s="12"/>
      <c r="G322" s="12"/>
      <c r="H322" s="12">
        <v>3.2292619710512653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>
        <v>2</v>
      </c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>
        <v>0</v>
      </c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>
        <v>3.2292619710512653</v>
      </c>
      <c r="EU322" s="12">
        <v>2</v>
      </c>
      <c r="EV322" s="12">
        <v>0</v>
      </c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</row>
    <row r="323" spans="1:170" x14ac:dyDescent="0.25">
      <c r="A323" s="93" t="s">
        <v>1694</v>
      </c>
      <c r="B323" s="11">
        <v>43353</v>
      </c>
      <c r="C323" s="11">
        <v>43472</v>
      </c>
      <c r="D323" s="93" t="s">
        <v>1342</v>
      </c>
      <c r="E323" s="93" t="s">
        <v>40</v>
      </c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>
        <v>84.433599221454699</v>
      </c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>
        <v>72</v>
      </c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>
        <v>0</v>
      </c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>
        <v>84.433599221454699</v>
      </c>
      <c r="EU323" s="12">
        <v>72</v>
      </c>
      <c r="EV323" s="12">
        <v>0</v>
      </c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</row>
    <row r="324" spans="1:170" x14ac:dyDescent="0.25">
      <c r="A324" s="93" t="s">
        <v>1695</v>
      </c>
      <c r="B324" s="11">
        <v>43308</v>
      </c>
      <c r="C324" s="11">
        <v>43382</v>
      </c>
      <c r="D324" s="93" t="s">
        <v>498</v>
      </c>
      <c r="E324" s="93" t="s">
        <v>499</v>
      </c>
      <c r="F324" s="12"/>
      <c r="G324" s="12"/>
      <c r="H324" s="12"/>
      <c r="I324" s="12"/>
      <c r="J324" s="12"/>
      <c r="K324" s="12">
        <v>3.2292619710512653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>
        <v>2</v>
      </c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>
        <v>0</v>
      </c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>
        <v>3.2292619710512653</v>
      </c>
      <c r="EU324" s="12">
        <v>2</v>
      </c>
      <c r="EV324" s="12">
        <v>0</v>
      </c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</row>
    <row r="325" spans="1:170" x14ac:dyDescent="0.25">
      <c r="A325" s="93" t="s">
        <v>1695</v>
      </c>
      <c r="B325" s="11">
        <v>43308</v>
      </c>
      <c r="C325" s="11">
        <v>43382</v>
      </c>
      <c r="D325" s="93" t="s">
        <v>500</v>
      </c>
      <c r="E325" s="93" t="s">
        <v>413</v>
      </c>
      <c r="F325" s="12"/>
      <c r="G325" s="12"/>
      <c r="H325" s="12"/>
      <c r="I325" s="12"/>
      <c r="J325" s="12"/>
      <c r="K325" s="12">
        <v>12.917047884205061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>
        <v>8</v>
      </c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>
        <v>0</v>
      </c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>
        <v>12.917047884205061</v>
      </c>
      <c r="EU325" s="12">
        <v>8</v>
      </c>
      <c r="EV325" s="12">
        <v>0</v>
      </c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</row>
    <row r="326" spans="1:170" x14ac:dyDescent="0.25">
      <c r="A326" s="93" t="s">
        <v>1695</v>
      </c>
      <c r="B326" s="11">
        <v>43308</v>
      </c>
      <c r="C326" s="11">
        <v>43423</v>
      </c>
      <c r="D326" s="93" t="s">
        <v>507</v>
      </c>
      <c r="E326" s="93" t="s">
        <v>508</v>
      </c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>
        <v>35.180666342272787</v>
      </c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>
        <v>30</v>
      </c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>
        <v>0</v>
      </c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>
        <v>35.180666342272787</v>
      </c>
      <c r="EU326" s="12">
        <v>30</v>
      </c>
      <c r="EV326" s="12">
        <v>0</v>
      </c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</row>
    <row r="327" spans="1:170" x14ac:dyDescent="0.25">
      <c r="A327" s="93" t="s">
        <v>1695</v>
      </c>
      <c r="B327" s="11">
        <v>43313</v>
      </c>
      <c r="C327" s="11">
        <v>43431</v>
      </c>
      <c r="D327" s="93" t="s">
        <v>541</v>
      </c>
      <c r="E327" s="93" t="s">
        <v>508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>
        <v>35.180666342272787</v>
      </c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>
        <v>30</v>
      </c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>
        <v>0</v>
      </c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>
        <v>35.180666342272787</v>
      </c>
      <c r="EU327" s="12">
        <v>30</v>
      </c>
      <c r="EV327" s="12">
        <v>0</v>
      </c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</row>
    <row r="328" spans="1:170" x14ac:dyDescent="0.25">
      <c r="A328" s="93" t="s">
        <v>1695</v>
      </c>
      <c r="B328" s="11">
        <v>43353</v>
      </c>
      <c r="C328" s="11">
        <v>43451</v>
      </c>
      <c r="D328" s="93" t="s">
        <v>1335</v>
      </c>
      <c r="E328" s="93" t="s">
        <v>499</v>
      </c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>
        <v>6.4585239421025307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>
        <v>4</v>
      </c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>
        <v>0</v>
      </c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>
        <v>6.4585239421025307</v>
      </c>
      <c r="EU328" s="12">
        <v>4</v>
      </c>
      <c r="EV328" s="12">
        <v>0</v>
      </c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</row>
    <row r="329" spans="1:170" x14ac:dyDescent="0.25">
      <c r="A329" s="93" t="s">
        <v>1696</v>
      </c>
      <c r="B329" s="11">
        <v>43181</v>
      </c>
      <c r="C329" s="11">
        <v>43420</v>
      </c>
      <c r="D329" s="93" t="s">
        <v>156</v>
      </c>
      <c r="E329" s="93" t="s">
        <v>51</v>
      </c>
      <c r="F329" s="12">
        <v>10.79878305788572</v>
      </c>
      <c r="G329" s="12"/>
      <c r="H329" s="12"/>
      <c r="I329" s="12"/>
      <c r="J329" s="12">
        <v>10.79878305788572</v>
      </c>
      <c r="K329" s="12"/>
      <c r="L329" s="12"/>
      <c r="M329" s="12"/>
      <c r="N329" s="12">
        <v>10.79878305788572</v>
      </c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>
        <v>12</v>
      </c>
      <c r="BC329" s="12"/>
      <c r="BD329" s="12"/>
      <c r="BE329" s="12"/>
      <c r="BF329" s="12">
        <v>12</v>
      </c>
      <c r="BG329" s="12"/>
      <c r="BH329" s="12"/>
      <c r="BI329" s="12"/>
      <c r="BJ329" s="12">
        <v>12</v>
      </c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>
        <v>8</v>
      </c>
      <c r="CY329" s="12"/>
      <c r="CZ329" s="12"/>
      <c r="DA329" s="12"/>
      <c r="DB329" s="12">
        <v>0</v>
      </c>
      <c r="DC329" s="12"/>
      <c r="DD329" s="12"/>
      <c r="DE329" s="12"/>
      <c r="DF329" s="12">
        <v>0</v>
      </c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>
        <v>32.396349173657157</v>
      </c>
      <c r="EU329" s="12">
        <v>36</v>
      </c>
      <c r="EV329" s="12">
        <v>8</v>
      </c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</row>
    <row r="330" spans="1:170" x14ac:dyDescent="0.25">
      <c r="A330" s="93" t="s">
        <v>1696</v>
      </c>
      <c r="B330" s="11">
        <v>43252</v>
      </c>
      <c r="C330" s="11">
        <v>43340</v>
      </c>
      <c r="D330" s="93" t="s">
        <v>272</v>
      </c>
      <c r="E330" s="93" t="s">
        <v>90</v>
      </c>
      <c r="F330" s="12">
        <v>100.07764009727447</v>
      </c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>
        <v>123</v>
      </c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>
        <v>24</v>
      </c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>
        <v>100.07764009727447</v>
      </c>
      <c r="EU330" s="12">
        <v>123</v>
      </c>
      <c r="EV330" s="12">
        <v>24</v>
      </c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</row>
    <row r="331" spans="1:170" x14ac:dyDescent="0.25">
      <c r="A331" s="93" t="s">
        <v>1696</v>
      </c>
      <c r="B331" s="11">
        <v>43262</v>
      </c>
      <c r="C331" s="11">
        <v>43367</v>
      </c>
      <c r="D331" s="93" t="s">
        <v>279</v>
      </c>
      <c r="E331" s="93" t="s">
        <v>34</v>
      </c>
      <c r="F331" s="12"/>
      <c r="G331" s="12"/>
      <c r="H331" s="12"/>
      <c r="I331" s="12">
        <v>71.036120139527725</v>
      </c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>
        <v>72</v>
      </c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>
        <v>0</v>
      </c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>
        <v>71.036120139527725</v>
      </c>
      <c r="EU331" s="12">
        <v>72</v>
      </c>
      <c r="EV331" s="12">
        <v>0</v>
      </c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</row>
    <row r="332" spans="1:170" x14ac:dyDescent="0.25">
      <c r="A332" s="93" t="s">
        <v>1696</v>
      </c>
      <c r="B332" s="11">
        <v>43314</v>
      </c>
      <c r="C332" s="11">
        <v>43433</v>
      </c>
      <c r="D332" s="93" t="s">
        <v>577</v>
      </c>
      <c r="E332" s="93" t="s">
        <v>51</v>
      </c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>
        <v>9.8661277971566275</v>
      </c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>
        <v>10</v>
      </c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>
        <v>0</v>
      </c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>
        <v>9.8661277971566275</v>
      </c>
      <c r="EU332" s="12">
        <v>10</v>
      </c>
      <c r="EV332" s="12">
        <v>0</v>
      </c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</row>
    <row r="333" spans="1:170" x14ac:dyDescent="0.25">
      <c r="A333" s="93" t="s">
        <v>1696</v>
      </c>
      <c r="B333" s="11">
        <v>43321</v>
      </c>
      <c r="C333" s="11">
        <v>43434</v>
      </c>
      <c r="D333" s="93" t="s">
        <v>748</v>
      </c>
      <c r="E333" s="93" t="s">
        <v>51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>
        <v>9.8661277971566275</v>
      </c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>
        <v>10</v>
      </c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>
        <v>0</v>
      </c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>
        <v>9.8661277971566275</v>
      </c>
      <c r="EU333" s="12">
        <v>10</v>
      </c>
      <c r="EV333" s="12">
        <v>0</v>
      </c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</row>
    <row r="334" spans="1:170" x14ac:dyDescent="0.25">
      <c r="A334" s="93" t="s">
        <v>1697</v>
      </c>
      <c r="B334" s="11">
        <v>43332</v>
      </c>
      <c r="C334" s="11">
        <v>43374</v>
      </c>
      <c r="D334" s="93" t="s">
        <v>808</v>
      </c>
      <c r="E334" s="93" t="s">
        <v>809</v>
      </c>
      <c r="F334" s="12"/>
      <c r="G334" s="12">
        <v>1.2757814059202535</v>
      </c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>
        <v>1</v>
      </c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>
        <v>0</v>
      </c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>
        <v>1.2757814059202535</v>
      </c>
      <c r="EU334" s="12">
        <v>1</v>
      </c>
      <c r="EV334" s="12">
        <v>0</v>
      </c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</row>
    <row r="335" spans="1:170" x14ac:dyDescent="0.25">
      <c r="A335" s="93" t="s">
        <v>1698</v>
      </c>
      <c r="B335" s="11">
        <v>43315</v>
      </c>
      <c r="C335" s="11">
        <v>43397</v>
      </c>
      <c r="D335" s="93" t="s">
        <v>560</v>
      </c>
      <c r="E335" s="93" t="s">
        <v>561</v>
      </c>
      <c r="F335" s="12"/>
      <c r="G335" s="12"/>
      <c r="H335" s="12"/>
      <c r="I335" s="12"/>
      <c r="J335" s="12"/>
      <c r="K335" s="12"/>
      <c r="L335" s="12"/>
      <c r="M335" s="12">
        <v>3.0969614101634511</v>
      </c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>
        <v>2</v>
      </c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>
        <v>0</v>
      </c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>
        <v>3.0969614101634511</v>
      </c>
      <c r="EU335" s="12">
        <v>2</v>
      </c>
      <c r="EV335" s="12">
        <v>0</v>
      </c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</row>
    <row r="336" spans="1:170" x14ac:dyDescent="0.25">
      <c r="A336" s="93" t="s">
        <v>1699</v>
      </c>
      <c r="B336" s="11">
        <v>43284</v>
      </c>
      <c r="C336" s="11">
        <v>43385</v>
      </c>
      <c r="D336" s="93" t="s">
        <v>381</v>
      </c>
      <c r="E336" s="93" t="s">
        <v>77</v>
      </c>
      <c r="F336" s="12"/>
      <c r="G336" s="12"/>
      <c r="H336" s="12"/>
      <c r="I336" s="12"/>
      <c r="J336" s="12"/>
      <c r="K336" s="12"/>
      <c r="L336" s="12">
        <v>1.5484807050817255</v>
      </c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>
        <v>1</v>
      </c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>
        <v>0</v>
      </c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>
        <v>1.5484807050817255</v>
      </c>
      <c r="EU336" s="12">
        <v>1</v>
      </c>
      <c r="EV336" s="12">
        <v>0</v>
      </c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</row>
    <row r="337" spans="1:170" x14ac:dyDescent="0.25">
      <c r="A337" s="93" t="s">
        <v>1699</v>
      </c>
      <c r="B337" s="11">
        <v>43348</v>
      </c>
      <c r="C337" s="11">
        <v>43371</v>
      </c>
      <c r="D337" s="93" t="s">
        <v>1230</v>
      </c>
      <c r="E337" s="93" t="s">
        <v>1231</v>
      </c>
      <c r="F337" s="12"/>
      <c r="G337" s="12"/>
      <c r="H337" s="12"/>
      <c r="I337" s="12">
        <v>28.293575934020591</v>
      </c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>
        <v>25</v>
      </c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>
        <v>0</v>
      </c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>
        <v>28.293575934020591</v>
      </c>
      <c r="EU337" s="12">
        <v>25</v>
      </c>
      <c r="EV337" s="12">
        <v>0</v>
      </c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</row>
    <row r="338" spans="1:170" x14ac:dyDescent="0.25">
      <c r="A338" s="93" t="s">
        <v>1700</v>
      </c>
      <c r="B338" s="11">
        <v>43054</v>
      </c>
      <c r="C338" s="11">
        <v>43357</v>
      </c>
      <c r="D338" s="93" t="s">
        <v>120</v>
      </c>
      <c r="E338" s="93" t="s">
        <v>51</v>
      </c>
      <c r="F338" s="12">
        <v>5.752617648177039</v>
      </c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>
        <v>6</v>
      </c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>
        <v>9</v>
      </c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>
        <v>5.752617648177039</v>
      </c>
      <c r="EU338" s="12">
        <v>6</v>
      </c>
      <c r="EV338" s="12">
        <v>9</v>
      </c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</row>
    <row r="339" spans="1:170" x14ac:dyDescent="0.25">
      <c r="A339" s="93" t="s">
        <v>1701</v>
      </c>
      <c r="B339" s="11">
        <v>43280</v>
      </c>
      <c r="C339" s="11">
        <v>43392</v>
      </c>
      <c r="D339" s="93" t="s">
        <v>348</v>
      </c>
      <c r="E339" s="93" t="s">
        <v>105</v>
      </c>
      <c r="F339" s="12"/>
      <c r="G339" s="12"/>
      <c r="H339" s="12"/>
      <c r="I339" s="12"/>
      <c r="J339" s="12">
        <v>1.0450288458023043</v>
      </c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>
        <v>1</v>
      </c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>
        <v>0</v>
      </c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>
        <v>1.0450288458023043</v>
      </c>
      <c r="EU339" s="12">
        <v>1</v>
      </c>
      <c r="EV339" s="12">
        <v>0</v>
      </c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</row>
    <row r="340" spans="1:170" x14ac:dyDescent="0.25">
      <c r="A340" s="93" t="s">
        <v>1702</v>
      </c>
      <c r="B340" s="11">
        <v>43054</v>
      </c>
      <c r="C340" s="11">
        <v>43357</v>
      </c>
      <c r="D340" s="93" t="s">
        <v>120</v>
      </c>
      <c r="E340" s="93" t="s">
        <v>51</v>
      </c>
      <c r="F340" s="12">
        <v>23.010470592708156</v>
      </c>
      <c r="G340" s="12"/>
      <c r="H340" s="12">
        <v>28.763088240885196</v>
      </c>
      <c r="I340" s="12"/>
      <c r="J340" s="12"/>
      <c r="K340" s="12"/>
      <c r="L340" s="12">
        <v>28.763088240885196</v>
      </c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>
        <v>24</v>
      </c>
      <c r="BC340" s="12"/>
      <c r="BD340" s="12">
        <v>30</v>
      </c>
      <c r="BE340" s="12"/>
      <c r="BF340" s="12"/>
      <c r="BG340" s="12"/>
      <c r="BH340" s="12">
        <v>30</v>
      </c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>
        <v>9</v>
      </c>
      <c r="CY340" s="12"/>
      <c r="CZ340" s="12">
        <v>0</v>
      </c>
      <c r="DA340" s="12"/>
      <c r="DB340" s="12"/>
      <c r="DC340" s="12"/>
      <c r="DD340" s="12">
        <v>0</v>
      </c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>
        <v>80.536647074478552</v>
      </c>
      <c r="EU340" s="12">
        <v>84</v>
      </c>
      <c r="EV340" s="12">
        <v>9</v>
      </c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</row>
    <row r="341" spans="1:170" x14ac:dyDescent="0.25">
      <c r="A341" s="93" t="s">
        <v>1702</v>
      </c>
      <c r="B341" s="11">
        <v>43262</v>
      </c>
      <c r="C341" s="11">
        <v>43475</v>
      </c>
      <c r="D341" s="93" t="s">
        <v>294</v>
      </c>
      <c r="E341" s="93" t="s">
        <v>75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>
        <v>37.621038448882956</v>
      </c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>
        <v>36</v>
      </c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>
        <v>0</v>
      </c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>
        <v>37.621038448882956</v>
      </c>
      <c r="EU341" s="12">
        <v>36</v>
      </c>
      <c r="EV341" s="12">
        <v>0</v>
      </c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</row>
    <row r="342" spans="1:170" x14ac:dyDescent="0.25">
      <c r="A342" s="93" t="s">
        <v>1702</v>
      </c>
      <c r="B342" s="11">
        <v>43278</v>
      </c>
      <c r="C342" s="11">
        <v>43381</v>
      </c>
      <c r="D342" s="93" t="s">
        <v>346</v>
      </c>
      <c r="E342" s="93" t="s">
        <v>347</v>
      </c>
      <c r="F342" s="12"/>
      <c r="G342" s="12"/>
      <c r="H342" s="12"/>
      <c r="I342" s="12"/>
      <c r="J342" s="12"/>
      <c r="K342" s="12">
        <v>16.976145560412355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>
        <v>15</v>
      </c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>
        <v>0</v>
      </c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>
        <v>16.976145560412355</v>
      </c>
      <c r="EU342" s="12">
        <v>15</v>
      </c>
      <c r="EV342" s="12">
        <v>0</v>
      </c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</row>
    <row r="343" spans="1:170" x14ac:dyDescent="0.25">
      <c r="A343" s="93" t="s">
        <v>1702</v>
      </c>
      <c r="B343" s="11">
        <v>43280</v>
      </c>
      <c r="C343" s="11">
        <v>43392</v>
      </c>
      <c r="D343" s="93" t="s">
        <v>348</v>
      </c>
      <c r="E343" s="93" t="s">
        <v>105</v>
      </c>
      <c r="F343" s="12"/>
      <c r="G343" s="12"/>
      <c r="H343" s="12"/>
      <c r="I343" s="12"/>
      <c r="J343" s="12">
        <v>51.206413444312908</v>
      </c>
      <c r="K343" s="12"/>
      <c r="L343" s="12">
        <v>104.50288458023043</v>
      </c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>
        <v>49</v>
      </c>
      <c r="BG343" s="12"/>
      <c r="BH343" s="12">
        <v>100</v>
      </c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>
        <v>0</v>
      </c>
      <c r="DC343" s="12"/>
      <c r="DD343" s="12">
        <v>0</v>
      </c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>
        <v>155.70929802454333</v>
      </c>
      <c r="EU343" s="12">
        <v>149</v>
      </c>
      <c r="EV343" s="12">
        <v>0</v>
      </c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</row>
    <row r="344" spans="1:170" x14ac:dyDescent="0.25">
      <c r="A344" s="93" t="s">
        <v>1702</v>
      </c>
      <c r="B344" s="11">
        <v>43284</v>
      </c>
      <c r="C344" s="11">
        <v>43385</v>
      </c>
      <c r="D344" s="93" t="s">
        <v>381</v>
      </c>
      <c r="E344" s="93" t="s">
        <v>77</v>
      </c>
      <c r="F344" s="12"/>
      <c r="G344" s="12"/>
      <c r="H344" s="12"/>
      <c r="I344" s="12"/>
      <c r="J344" s="12"/>
      <c r="K344" s="12"/>
      <c r="L344" s="12">
        <v>6.1939228203269021</v>
      </c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>
        <v>4</v>
      </c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>
        <v>0</v>
      </c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>
        <v>6.1939228203269021</v>
      </c>
      <c r="EU344" s="12">
        <v>4</v>
      </c>
      <c r="EV344" s="12">
        <v>0</v>
      </c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</row>
    <row r="345" spans="1:170" x14ac:dyDescent="0.25">
      <c r="A345" s="93" t="s">
        <v>1702</v>
      </c>
      <c r="B345" s="11">
        <v>43300</v>
      </c>
      <c r="C345" s="11">
        <v>43406</v>
      </c>
      <c r="D345" s="93" t="s">
        <v>462</v>
      </c>
      <c r="E345" s="93" t="s">
        <v>51</v>
      </c>
      <c r="F345" s="12"/>
      <c r="G345" s="12"/>
      <c r="H345" s="12"/>
      <c r="I345" s="12"/>
      <c r="J345" s="12"/>
      <c r="K345" s="12"/>
      <c r="L345" s="12"/>
      <c r="M345" s="12"/>
      <c r="N345" s="12">
        <v>21.092931376649144</v>
      </c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>
        <v>22</v>
      </c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>
        <v>0</v>
      </c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>
        <v>21.092931376649144</v>
      </c>
      <c r="EU345" s="12">
        <v>22</v>
      </c>
      <c r="EV345" s="12">
        <v>0</v>
      </c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</row>
    <row r="346" spans="1:170" x14ac:dyDescent="0.25">
      <c r="A346" s="93" t="s">
        <v>1702</v>
      </c>
      <c r="B346" s="11">
        <v>43313</v>
      </c>
      <c r="C346" s="11">
        <v>43383</v>
      </c>
      <c r="D346" s="93" t="s">
        <v>536</v>
      </c>
      <c r="E346" s="93" t="s">
        <v>537</v>
      </c>
      <c r="F346" s="12"/>
      <c r="G346" s="12"/>
      <c r="H346" s="12"/>
      <c r="I346" s="12"/>
      <c r="J346" s="12"/>
      <c r="K346" s="12">
        <v>3.0969614101634511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>
        <v>2</v>
      </c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>
        <v>0</v>
      </c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>
        <v>3.0969614101634511</v>
      </c>
      <c r="EU346" s="12">
        <v>2</v>
      </c>
      <c r="EV346" s="12">
        <v>0</v>
      </c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</row>
    <row r="347" spans="1:170" x14ac:dyDescent="0.25">
      <c r="A347" s="93" t="s">
        <v>1702</v>
      </c>
      <c r="B347" s="11">
        <v>43313</v>
      </c>
      <c r="C347" s="11">
        <v>43431</v>
      </c>
      <c r="D347" s="93" t="s">
        <v>546</v>
      </c>
      <c r="E347" s="93" t="s">
        <v>547</v>
      </c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>
        <v>9.2908842304903523</v>
      </c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>
        <v>6</v>
      </c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>
        <v>0</v>
      </c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>
        <v>9.2908842304903523</v>
      </c>
      <c r="EU347" s="12">
        <v>6</v>
      </c>
      <c r="EV347" s="12">
        <v>0</v>
      </c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</row>
    <row r="348" spans="1:170" x14ac:dyDescent="0.25">
      <c r="A348" s="93" t="s">
        <v>1702</v>
      </c>
      <c r="B348" s="11">
        <v>43313</v>
      </c>
      <c r="C348" s="11">
        <v>43432</v>
      </c>
      <c r="D348" s="93" t="s">
        <v>550</v>
      </c>
      <c r="E348" s="93" t="s">
        <v>77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>
        <v>19.136721088803803</v>
      </c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>
        <v>15</v>
      </c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>
        <v>0</v>
      </c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>
        <v>19.136721088803803</v>
      </c>
      <c r="EU348" s="12">
        <v>15</v>
      </c>
      <c r="EV348" s="12">
        <v>0</v>
      </c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</row>
    <row r="349" spans="1:170" x14ac:dyDescent="0.25">
      <c r="A349" s="93" t="s">
        <v>1702</v>
      </c>
      <c r="B349" s="11">
        <v>43321</v>
      </c>
      <c r="C349" s="11">
        <v>43434</v>
      </c>
      <c r="D349" s="93" t="s">
        <v>748</v>
      </c>
      <c r="E349" s="93" t="s">
        <v>51</v>
      </c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>
        <v>11.317430373608238</v>
      </c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>
        <v>10</v>
      </c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>
        <v>0</v>
      </c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>
        <v>11.317430373608238</v>
      </c>
      <c r="EU349" s="12">
        <v>10</v>
      </c>
      <c r="EV349" s="12">
        <v>0</v>
      </c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</row>
    <row r="350" spans="1:170" x14ac:dyDescent="0.25">
      <c r="A350" s="93" t="s">
        <v>1702</v>
      </c>
      <c r="B350" s="11">
        <v>43322</v>
      </c>
      <c r="C350" s="11">
        <v>43438</v>
      </c>
      <c r="D350" s="93" t="s">
        <v>756</v>
      </c>
      <c r="E350" s="93" t="s">
        <v>757</v>
      </c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>
        <v>15.309376871043042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>
        <v>12</v>
      </c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>
        <v>0</v>
      </c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>
        <v>15.309376871043042</v>
      </c>
      <c r="EU350" s="12">
        <v>12</v>
      </c>
      <c r="EV350" s="12">
        <v>0</v>
      </c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</row>
    <row r="351" spans="1:170" x14ac:dyDescent="0.25">
      <c r="A351" s="93" t="s">
        <v>1702</v>
      </c>
      <c r="B351" s="11">
        <v>43332</v>
      </c>
      <c r="C351" s="11">
        <v>43374</v>
      </c>
      <c r="D351" s="93" t="s">
        <v>808</v>
      </c>
      <c r="E351" s="93" t="s">
        <v>809</v>
      </c>
      <c r="F351" s="12"/>
      <c r="G351" s="12">
        <v>1.2757814059202535</v>
      </c>
      <c r="H351" s="12"/>
      <c r="I351" s="12"/>
      <c r="J351" s="12">
        <v>12.757814059202534</v>
      </c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>
        <v>1</v>
      </c>
      <c r="BD351" s="12"/>
      <c r="BE351" s="12"/>
      <c r="BF351" s="12">
        <v>10</v>
      </c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>
        <v>0</v>
      </c>
      <c r="CZ351" s="12"/>
      <c r="DA351" s="12"/>
      <c r="DB351" s="12">
        <v>0</v>
      </c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>
        <v>14.033595465122788</v>
      </c>
      <c r="EU351" s="12">
        <v>11</v>
      </c>
      <c r="EV351" s="12">
        <v>0</v>
      </c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</row>
    <row r="352" spans="1:170" x14ac:dyDescent="0.25">
      <c r="A352" s="93" t="s">
        <v>1702</v>
      </c>
      <c r="B352" s="11">
        <v>43335</v>
      </c>
      <c r="C352" s="11">
        <v>43364</v>
      </c>
      <c r="D352" s="93" t="s">
        <v>1098</v>
      </c>
      <c r="E352" s="93" t="s">
        <v>1099</v>
      </c>
      <c r="F352" s="12"/>
      <c r="G352" s="12"/>
      <c r="H352" s="12">
        <v>1.5484807050817255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>
        <v>1</v>
      </c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>
        <v>0</v>
      </c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>
        <v>1.5484807050817255</v>
      </c>
      <c r="EU352" s="12">
        <v>1</v>
      </c>
      <c r="EV352" s="12">
        <v>0</v>
      </c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</row>
    <row r="353" spans="1:170" x14ac:dyDescent="0.25">
      <c r="A353" s="93" t="s">
        <v>1702</v>
      </c>
      <c r="B353" s="11">
        <v>43343</v>
      </c>
      <c r="C353" s="11">
        <v>43360</v>
      </c>
      <c r="D353" s="93" t="s">
        <v>1218</v>
      </c>
      <c r="E353" s="93" t="s">
        <v>340</v>
      </c>
      <c r="F353" s="12"/>
      <c r="G353" s="12"/>
      <c r="H353" s="12">
        <v>3.0969614101634511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>
        <v>2</v>
      </c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>
        <v>0</v>
      </c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>
        <v>3.0969614101634511</v>
      </c>
      <c r="EU353" s="12">
        <v>2</v>
      </c>
      <c r="EV353" s="12">
        <v>0</v>
      </c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</row>
    <row r="354" spans="1:170" x14ac:dyDescent="0.25">
      <c r="A354" s="93" t="s">
        <v>1703</v>
      </c>
      <c r="B354" s="11">
        <v>43349</v>
      </c>
      <c r="C354" s="11">
        <v>43402</v>
      </c>
      <c r="D354" s="93" t="s">
        <v>1269</v>
      </c>
      <c r="E354" s="93" t="s">
        <v>1270</v>
      </c>
      <c r="F354" s="12"/>
      <c r="G354" s="12"/>
      <c r="H354" s="12"/>
      <c r="I354" s="12"/>
      <c r="J354" s="12"/>
      <c r="K354" s="12"/>
      <c r="L354" s="12"/>
      <c r="M354" s="12"/>
      <c r="N354" s="12">
        <v>3.0969614101634511</v>
      </c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>
        <v>2</v>
      </c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>
        <v>0</v>
      </c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>
        <v>3.0969614101634511</v>
      </c>
      <c r="EU354" s="12">
        <v>2</v>
      </c>
      <c r="EV354" s="12">
        <v>0</v>
      </c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</row>
    <row r="355" spans="1:170" x14ac:dyDescent="0.25">
      <c r="A355" s="93" t="s">
        <v>1704</v>
      </c>
      <c r="B355" s="11">
        <v>43090</v>
      </c>
      <c r="C355" s="11">
        <v>43433</v>
      </c>
      <c r="D355" s="93" t="s">
        <v>160</v>
      </c>
      <c r="E355" s="93" t="s">
        <v>161</v>
      </c>
      <c r="F355" s="12">
        <v>166.87704860264921</v>
      </c>
      <c r="G355" s="12"/>
      <c r="H355" s="12">
        <v>333.75409720529842</v>
      </c>
      <c r="I355" s="12"/>
      <c r="J355" s="12"/>
      <c r="K355" s="12"/>
      <c r="L355" s="12"/>
      <c r="M355" s="12"/>
      <c r="N355" s="12"/>
      <c r="O355" s="12"/>
      <c r="P355" s="12">
        <v>333.75409720529842</v>
      </c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>
        <v>200</v>
      </c>
      <c r="BC355" s="12"/>
      <c r="BD355" s="12">
        <v>400</v>
      </c>
      <c r="BE355" s="12"/>
      <c r="BF355" s="12"/>
      <c r="BG355" s="12"/>
      <c r="BH355" s="12"/>
      <c r="BI355" s="12"/>
      <c r="BJ355" s="12"/>
      <c r="BK355" s="12"/>
      <c r="BL355" s="12">
        <v>400</v>
      </c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>
        <v>25</v>
      </c>
      <c r="CY355" s="12"/>
      <c r="CZ355" s="12">
        <v>0</v>
      </c>
      <c r="DA355" s="12"/>
      <c r="DB355" s="12"/>
      <c r="DC355" s="12"/>
      <c r="DD355" s="12"/>
      <c r="DE355" s="12"/>
      <c r="DF355" s="12"/>
      <c r="DG355" s="12"/>
      <c r="DH355" s="12">
        <v>0</v>
      </c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>
        <v>834.38524301324605</v>
      </c>
      <c r="EU355" s="12">
        <v>1000</v>
      </c>
      <c r="EV355" s="12">
        <v>25</v>
      </c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</row>
    <row r="356" spans="1:170" x14ac:dyDescent="0.25">
      <c r="A356" s="93" t="s">
        <v>1705</v>
      </c>
      <c r="B356" s="11">
        <v>43335</v>
      </c>
      <c r="C356" s="11">
        <v>43409</v>
      </c>
      <c r="D356" s="93" t="s">
        <v>1108</v>
      </c>
      <c r="E356" s="93" t="s">
        <v>1109</v>
      </c>
      <c r="F356" s="12"/>
      <c r="G356" s="12"/>
      <c r="H356" s="12"/>
      <c r="I356" s="12"/>
      <c r="J356" s="12"/>
      <c r="K356" s="12"/>
      <c r="L356" s="12"/>
      <c r="M356" s="12"/>
      <c r="N356" s="12"/>
      <c r="O356" s="12">
        <v>24.914725158224101</v>
      </c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>
        <v>24</v>
      </c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>
        <v>0</v>
      </c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>
        <v>24.914725158224101</v>
      </c>
      <c r="EU356" s="12">
        <v>24</v>
      </c>
      <c r="EV356" s="12">
        <v>0</v>
      </c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</row>
    <row r="357" spans="1:170" x14ac:dyDescent="0.25">
      <c r="A357" s="93" t="s">
        <v>1706</v>
      </c>
      <c r="B357" s="11">
        <v>43255</v>
      </c>
      <c r="C357" s="11">
        <v>43388</v>
      </c>
      <c r="D357" s="93" t="s">
        <v>275</v>
      </c>
      <c r="E357" s="93" t="s">
        <v>32</v>
      </c>
      <c r="F357" s="12">
        <v>3.7226138562876687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>
        <v>4</v>
      </c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>
        <v>24</v>
      </c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>
        <v>3.7226138562876687</v>
      </c>
      <c r="EU357" s="12">
        <v>4</v>
      </c>
      <c r="EV357" s="12">
        <v>24</v>
      </c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</row>
    <row r="358" spans="1:170" x14ac:dyDescent="0.25">
      <c r="A358" s="93" t="s">
        <v>1707</v>
      </c>
      <c r="B358" s="11">
        <v>43255</v>
      </c>
      <c r="C358" s="11">
        <v>43388</v>
      </c>
      <c r="D358" s="93" t="s">
        <v>275</v>
      </c>
      <c r="E358" s="93" t="s">
        <v>32</v>
      </c>
      <c r="F358" s="12">
        <v>63.284435556890365</v>
      </c>
      <c r="G358" s="12"/>
      <c r="H358" s="12"/>
      <c r="I358" s="12"/>
      <c r="J358" s="12"/>
      <c r="K358" s="12">
        <v>67.007049413178038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>
        <v>68</v>
      </c>
      <c r="BC358" s="12"/>
      <c r="BD358" s="12"/>
      <c r="BE358" s="12"/>
      <c r="BF358" s="12"/>
      <c r="BG358" s="12">
        <v>72</v>
      </c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>
        <v>24</v>
      </c>
      <c r="CY358" s="12"/>
      <c r="CZ358" s="12"/>
      <c r="DA358" s="12"/>
      <c r="DB358" s="12"/>
      <c r="DC358" s="12">
        <v>0</v>
      </c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>
        <v>130.29148497006841</v>
      </c>
      <c r="EU358" s="12">
        <v>140</v>
      </c>
      <c r="EV358" s="12">
        <v>24</v>
      </c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</row>
    <row r="359" spans="1:170" x14ac:dyDescent="0.25">
      <c r="A359" s="93" t="s">
        <v>1708</v>
      </c>
      <c r="B359" s="11">
        <v>43301</v>
      </c>
      <c r="C359" s="11">
        <v>43381</v>
      </c>
      <c r="D359" s="93" t="s">
        <v>458</v>
      </c>
      <c r="E359" s="93" t="s">
        <v>459</v>
      </c>
      <c r="F359" s="12"/>
      <c r="G359" s="12"/>
      <c r="H359" s="12"/>
      <c r="I359" s="12"/>
      <c r="J359" s="12"/>
      <c r="K359" s="12">
        <v>3.1664783486216974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>
        <v>2</v>
      </c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>
        <v>0</v>
      </c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>
        <v>3.1664783486216974</v>
      </c>
      <c r="EU359" s="12">
        <v>2</v>
      </c>
      <c r="EV359" s="12">
        <v>0</v>
      </c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</row>
    <row r="360" spans="1:170" x14ac:dyDescent="0.25">
      <c r="A360" s="93" t="s">
        <v>1709</v>
      </c>
      <c r="B360" s="11">
        <v>43277</v>
      </c>
      <c r="C360" s="11">
        <v>43403</v>
      </c>
      <c r="D360" s="93" t="s">
        <v>360</v>
      </c>
      <c r="E360" s="93" t="s">
        <v>79</v>
      </c>
      <c r="F360" s="12"/>
      <c r="G360" s="12"/>
      <c r="H360" s="12"/>
      <c r="I360" s="12"/>
      <c r="J360" s="12"/>
      <c r="K360" s="12"/>
      <c r="L360" s="12"/>
      <c r="M360" s="12"/>
      <c r="N360" s="12">
        <v>116.23159317613091</v>
      </c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>
        <v>100</v>
      </c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>
        <v>0</v>
      </c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>
        <v>116.23159317613091</v>
      </c>
      <c r="EU360" s="12">
        <v>100</v>
      </c>
      <c r="EV360" s="12">
        <v>0</v>
      </c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</row>
    <row r="361" spans="1:170" x14ac:dyDescent="0.25">
      <c r="A361" s="93" t="s">
        <v>1709</v>
      </c>
      <c r="B361" s="11">
        <v>43339</v>
      </c>
      <c r="C361" s="11">
        <v>43444</v>
      </c>
      <c r="D361" s="93" t="s">
        <v>1132</v>
      </c>
      <c r="E361" s="93" t="s">
        <v>79</v>
      </c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>
        <v>115.74024308755169</v>
      </c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>
        <v>100</v>
      </c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>
        <v>0</v>
      </c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>
        <v>115.74024308755169</v>
      </c>
      <c r="EU361" s="12">
        <v>100</v>
      </c>
      <c r="EV361" s="12">
        <v>0</v>
      </c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</row>
    <row r="362" spans="1:170" x14ac:dyDescent="0.25">
      <c r="A362" s="93" t="s">
        <v>1710</v>
      </c>
      <c r="B362" s="11">
        <v>43320</v>
      </c>
      <c r="C362" s="11">
        <v>43448</v>
      </c>
      <c r="D362" s="93" t="s">
        <v>738</v>
      </c>
      <c r="E362" s="93" t="s">
        <v>109</v>
      </c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>
        <v>142.28734242894456</v>
      </c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>
        <v>151</v>
      </c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>
        <v>0</v>
      </c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>
        <v>142.28734242894456</v>
      </c>
      <c r="EU362" s="12">
        <v>151</v>
      </c>
      <c r="EV362" s="12">
        <v>0</v>
      </c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</row>
    <row r="363" spans="1:170" x14ac:dyDescent="0.25">
      <c r="A363" s="93" t="s">
        <v>1711</v>
      </c>
      <c r="B363" s="11">
        <v>43301</v>
      </c>
      <c r="C363" s="11">
        <v>43409</v>
      </c>
      <c r="D363" s="93" t="s">
        <v>460</v>
      </c>
      <c r="E363" s="93" t="s">
        <v>461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70.361332684545573</v>
      </c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>
        <v>60</v>
      </c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>
        <v>0</v>
      </c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>
        <v>70.361332684545573</v>
      </c>
      <c r="EU363" s="12">
        <v>60</v>
      </c>
      <c r="EV363" s="12">
        <v>0</v>
      </c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</row>
    <row r="364" spans="1:170" x14ac:dyDescent="0.25">
      <c r="A364" s="93" t="s">
        <v>1711</v>
      </c>
      <c r="B364" s="11">
        <v>43341</v>
      </c>
      <c r="C364" s="11">
        <v>43371</v>
      </c>
      <c r="D364" s="93" t="s">
        <v>1215</v>
      </c>
      <c r="E364" s="93" t="s">
        <v>20</v>
      </c>
      <c r="F364" s="12"/>
      <c r="G364" s="12"/>
      <c r="H364" s="12"/>
      <c r="I364" s="12">
        <v>6.5910064845046339</v>
      </c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>
        <v>4</v>
      </c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>
        <v>0</v>
      </c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>
        <v>6.5910064845046339</v>
      </c>
      <c r="EU364" s="12">
        <v>4</v>
      </c>
      <c r="EV364" s="12">
        <v>0</v>
      </c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</row>
    <row r="365" spans="1:170" x14ac:dyDescent="0.25">
      <c r="A365" s="93" t="s">
        <v>1712</v>
      </c>
      <c r="B365" s="11">
        <v>43130</v>
      </c>
      <c r="C365" s="11">
        <v>43441</v>
      </c>
      <c r="D365" s="93" t="s">
        <v>166</v>
      </c>
      <c r="E365" s="93" t="s">
        <v>91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>
        <v>123.25835439659961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>
        <v>125</v>
      </c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>
        <v>0</v>
      </c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>
        <v>123.25835439659961</v>
      </c>
      <c r="EU365" s="12">
        <v>125</v>
      </c>
      <c r="EV365" s="12">
        <v>0</v>
      </c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</row>
    <row r="366" spans="1:170" x14ac:dyDescent="0.25">
      <c r="A366" s="93" t="s">
        <v>1712</v>
      </c>
      <c r="B366" s="11">
        <v>43235</v>
      </c>
      <c r="C366" s="11">
        <v>43430</v>
      </c>
      <c r="D366" s="93" t="s">
        <v>158</v>
      </c>
      <c r="E366" s="93" t="s">
        <v>30</v>
      </c>
      <c r="F366" s="12">
        <v>185.20258709151156</v>
      </c>
      <c r="G366" s="12"/>
      <c r="H366" s="12"/>
      <c r="I366" s="12">
        <v>185.20258709151156</v>
      </c>
      <c r="J366" s="12"/>
      <c r="K366" s="12"/>
      <c r="L366" s="12">
        <v>185.20258709151156</v>
      </c>
      <c r="M366" s="12"/>
      <c r="N366" s="12"/>
      <c r="O366" s="12"/>
      <c r="P366" s="12">
        <v>185.20258709151156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>
        <v>200</v>
      </c>
      <c r="BC366" s="12"/>
      <c r="BD366" s="12"/>
      <c r="BE366" s="12">
        <v>200</v>
      </c>
      <c r="BF366" s="12"/>
      <c r="BG366" s="12"/>
      <c r="BH366" s="12">
        <v>200</v>
      </c>
      <c r="BI366" s="12"/>
      <c r="BJ366" s="12"/>
      <c r="BK366" s="12"/>
      <c r="BL366" s="12">
        <v>200</v>
      </c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>
        <v>11</v>
      </c>
      <c r="CY366" s="12"/>
      <c r="CZ366" s="12"/>
      <c r="DA366" s="12">
        <v>0</v>
      </c>
      <c r="DB366" s="12"/>
      <c r="DC366" s="12"/>
      <c r="DD366" s="12">
        <v>0</v>
      </c>
      <c r="DE366" s="12"/>
      <c r="DF366" s="12"/>
      <c r="DG366" s="12"/>
      <c r="DH366" s="12">
        <v>0</v>
      </c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>
        <v>740.81034836604624</v>
      </c>
      <c r="EU366" s="12">
        <v>800</v>
      </c>
      <c r="EV366" s="12">
        <v>11</v>
      </c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</row>
    <row r="367" spans="1:170" x14ac:dyDescent="0.25">
      <c r="A367" s="93" t="s">
        <v>1712</v>
      </c>
      <c r="B367" s="11">
        <v>43250</v>
      </c>
      <c r="C367" s="11">
        <v>43439</v>
      </c>
      <c r="D367" s="93" t="s">
        <v>262</v>
      </c>
      <c r="E367" s="93" t="s">
        <v>111</v>
      </c>
      <c r="F367" s="12"/>
      <c r="G367" s="12"/>
      <c r="H367" s="12"/>
      <c r="I367" s="12"/>
      <c r="J367" s="12"/>
      <c r="K367" s="12">
        <v>69.024678462095778</v>
      </c>
      <c r="L367" s="12"/>
      <c r="M367" s="12"/>
      <c r="N367" s="12"/>
      <c r="O367" s="12">
        <v>69.024678462095778</v>
      </c>
      <c r="P367" s="12"/>
      <c r="Q367" s="12"/>
      <c r="R367" s="12"/>
      <c r="S367" s="12">
        <v>69.024678462095778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>
        <v>70</v>
      </c>
      <c r="BH367" s="12"/>
      <c r="BI367" s="12"/>
      <c r="BJ367" s="12"/>
      <c r="BK367" s="12">
        <v>70</v>
      </c>
      <c r="BL367" s="12"/>
      <c r="BM367" s="12"/>
      <c r="BN367" s="12"/>
      <c r="BO367" s="12">
        <v>70</v>
      </c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>
        <v>0</v>
      </c>
      <c r="DD367" s="12"/>
      <c r="DE367" s="12"/>
      <c r="DF367" s="12"/>
      <c r="DG367" s="12">
        <v>0</v>
      </c>
      <c r="DH367" s="12"/>
      <c r="DI367" s="12"/>
      <c r="DJ367" s="12"/>
      <c r="DK367" s="12">
        <v>0</v>
      </c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>
        <v>207.07403538628733</v>
      </c>
      <c r="EU367" s="12">
        <v>210</v>
      </c>
      <c r="EV367" s="12">
        <v>0</v>
      </c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</row>
    <row r="368" spans="1:170" x14ac:dyDescent="0.25">
      <c r="A368" s="93" t="s">
        <v>1712</v>
      </c>
      <c r="B368" s="11">
        <v>43308</v>
      </c>
      <c r="C368" s="11">
        <v>43423</v>
      </c>
      <c r="D368" s="93" t="s">
        <v>480</v>
      </c>
      <c r="E368" s="93" t="s">
        <v>68</v>
      </c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>
        <v>16.103180236369926</v>
      </c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>
        <v>12</v>
      </c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>
        <v>0</v>
      </c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>
        <v>16.103180236369926</v>
      </c>
      <c r="EU368" s="12">
        <v>12</v>
      </c>
      <c r="EV368" s="12">
        <v>0</v>
      </c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</row>
    <row r="369" spans="1:170" x14ac:dyDescent="0.25">
      <c r="A369" s="93" t="s">
        <v>1712</v>
      </c>
      <c r="B369" s="11">
        <v>43325</v>
      </c>
      <c r="C369" s="11">
        <v>43441</v>
      </c>
      <c r="D369" s="93" t="s">
        <v>771</v>
      </c>
      <c r="E369" s="93" t="s">
        <v>82</v>
      </c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>
        <v>107.68756108028099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>
        <v>100</v>
      </c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>
        <v>0</v>
      </c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>
        <v>107.68756108028099</v>
      </c>
      <c r="EU369" s="12">
        <v>100</v>
      </c>
      <c r="EV369" s="12">
        <v>0</v>
      </c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</row>
    <row r="370" spans="1:170" x14ac:dyDescent="0.25">
      <c r="A370" s="93" t="s">
        <v>1712</v>
      </c>
      <c r="B370" s="11">
        <v>43339</v>
      </c>
      <c r="C370" s="11">
        <v>43797</v>
      </c>
      <c r="D370" s="93" t="s">
        <v>1134</v>
      </c>
      <c r="E370" s="93" t="s">
        <v>91</v>
      </c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>
        <v>123.25835439659961</v>
      </c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>
        <v>123.25835439659961</v>
      </c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>
        <v>125</v>
      </c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>
        <v>125</v>
      </c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>
        <v>0</v>
      </c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>
        <v>0</v>
      </c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>
        <v>246.51670879319923</v>
      </c>
      <c r="EU370" s="12">
        <v>250</v>
      </c>
      <c r="EV370" s="12">
        <v>0</v>
      </c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</row>
    <row r="371" spans="1:170" x14ac:dyDescent="0.25">
      <c r="A371" s="93" t="s">
        <v>1712</v>
      </c>
      <c r="B371" s="11">
        <v>43348</v>
      </c>
      <c r="C371" s="11">
        <v>43623</v>
      </c>
      <c r="D371" s="93" t="s">
        <v>1252</v>
      </c>
      <c r="E371" s="93" t="s">
        <v>30</v>
      </c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>
        <v>185.20258709151156</v>
      </c>
      <c r="W371" s="12"/>
      <c r="X371" s="12"/>
      <c r="Y371" s="12"/>
      <c r="Z371" s="12">
        <v>185.20258709151156</v>
      </c>
      <c r="AA371" s="12"/>
      <c r="AB371" s="12"/>
      <c r="AC371" s="12"/>
      <c r="AD371" s="12">
        <v>185.20258709151156</v>
      </c>
      <c r="AE371" s="12"/>
      <c r="AF371" s="12"/>
      <c r="AG371" s="12"/>
      <c r="AH371" s="12">
        <v>185.20258709151156</v>
      </c>
      <c r="AI371" s="12"/>
      <c r="AJ371" s="12"/>
      <c r="AK371" s="12">
        <v>185.20258709151156</v>
      </c>
      <c r="AL371" s="12"/>
      <c r="AM371" s="12"/>
      <c r="AN371" s="12"/>
      <c r="AO371" s="12"/>
      <c r="AP371" s="12">
        <v>185.20258709151156</v>
      </c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>
        <v>200</v>
      </c>
      <c r="BS371" s="12"/>
      <c r="BT371" s="12"/>
      <c r="BU371" s="12"/>
      <c r="BV371" s="12">
        <v>200</v>
      </c>
      <c r="BW371" s="12"/>
      <c r="BX371" s="12"/>
      <c r="BY371" s="12"/>
      <c r="BZ371" s="12">
        <v>200</v>
      </c>
      <c r="CA371" s="12"/>
      <c r="CB371" s="12"/>
      <c r="CC371" s="12"/>
      <c r="CD371" s="12">
        <v>200</v>
      </c>
      <c r="CE371" s="12"/>
      <c r="CF371" s="12"/>
      <c r="CG371" s="12">
        <v>200</v>
      </c>
      <c r="CH371" s="12"/>
      <c r="CI371" s="12"/>
      <c r="CJ371" s="12"/>
      <c r="CK371" s="12"/>
      <c r="CL371" s="12">
        <v>200</v>
      </c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>
        <v>0</v>
      </c>
      <c r="DO371" s="12"/>
      <c r="DP371" s="12"/>
      <c r="DQ371" s="12"/>
      <c r="DR371" s="12">
        <v>0</v>
      </c>
      <c r="DS371" s="12"/>
      <c r="DT371" s="12"/>
      <c r="DU371" s="12"/>
      <c r="DV371" s="12">
        <v>0</v>
      </c>
      <c r="DW371" s="12"/>
      <c r="DX371" s="12"/>
      <c r="DY371" s="12"/>
      <c r="DZ371" s="12">
        <v>0</v>
      </c>
      <c r="EA371" s="12"/>
      <c r="EB371" s="12"/>
      <c r="EC371" s="12">
        <v>0</v>
      </c>
      <c r="ED371" s="12"/>
      <c r="EE371" s="12"/>
      <c r="EF371" s="12"/>
      <c r="EG371" s="12"/>
      <c r="EH371" s="12">
        <v>0</v>
      </c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>
        <v>1111.2155225490694</v>
      </c>
      <c r="EU371" s="12">
        <v>1200</v>
      </c>
      <c r="EV371" s="12">
        <v>0</v>
      </c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</row>
    <row r="372" spans="1:170" x14ac:dyDescent="0.25">
      <c r="A372" s="93" t="s">
        <v>1712</v>
      </c>
      <c r="B372" s="11">
        <v>43353</v>
      </c>
      <c r="C372" s="11">
        <v>43451</v>
      </c>
      <c r="D372" s="93" t="s">
        <v>1336</v>
      </c>
      <c r="E372" s="93" t="s">
        <v>38</v>
      </c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>
        <v>9.3916109986490941</v>
      </c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>
        <v>7</v>
      </c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>
        <v>0</v>
      </c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>
        <v>9.3916109986490941</v>
      </c>
      <c r="EU372" s="12">
        <v>7</v>
      </c>
      <c r="EV372" s="12">
        <v>0</v>
      </c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</row>
    <row r="373" spans="1:170" x14ac:dyDescent="0.25">
      <c r="A373" s="93" t="s">
        <v>1712</v>
      </c>
      <c r="B373" s="11">
        <v>43354</v>
      </c>
      <c r="C373" s="11">
        <v>43381</v>
      </c>
      <c r="D373" s="93" t="s">
        <v>1562</v>
      </c>
      <c r="E373" s="93" t="s">
        <v>1563</v>
      </c>
      <c r="F373" s="12"/>
      <c r="G373" s="12"/>
      <c r="H373" s="12"/>
      <c r="I373" s="12"/>
      <c r="J373" s="12"/>
      <c r="K373" s="12">
        <v>3.2292619710512653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>
        <v>2</v>
      </c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>
        <v>0</v>
      </c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>
        <v>3.2292619710512653</v>
      </c>
      <c r="EU373" s="12">
        <v>2</v>
      </c>
      <c r="EV373" s="12">
        <v>0</v>
      </c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</row>
    <row r="374" spans="1:170" x14ac:dyDescent="0.25">
      <c r="A374" s="93" t="s">
        <v>1713</v>
      </c>
      <c r="B374" s="11">
        <v>43265</v>
      </c>
      <c r="C374" s="11">
        <v>43313</v>
      </c>
      <c r="D374" s="93" t="s">
        <v>300</v>
      </c>
      <c r="E374" s="93" t="s">
        <v>51</v>
      </c>
      <c r="F374" s="12"/>
      <c r="G374" s="12"/>
      <c r="H374" s="12"/>
      <c r="I374" s="12">
        <v>9.8661277971566275</v>
      </c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>
        <v>10</v>
      </c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>
        <v>0</v>
      </c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>
        <v>9.8661277971566275</v>
      </c>
      <c r="EU374" s="12">
        <v>10</v>
      </c>
      <c r="EV374" s="12">
        <v>0</v>
      </c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</row>
    <row r="375" spans="1:170" x14ac:dyDescent="0.25">
      <c r="A375" s="93" t="s">
        <v>1714</v>
      </c>
      <c r="B375" s="11">
        <v>43308</v>
      </c>
      <c r="C375" s="11">
        <v>43417</v>
      </c>
      <c r="D375" s="93" t="s">
        <v>476</v>
      </c>
      <c r="E375" s="93" t="s">
        <v>477</v>
      </c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>
        <v>27.161832896659767</v>
      </c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>
        <v>24</v>
      </c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>
        <v>0</v>
      </c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>
        <v>27.161832896659767</v>
      </c>
      <c r="EU375" s="12">
        <v>24</v>
      </c>
      <c r="EV375" s="12">
        <v>0</v>
      </c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</row>
    <row r="376" spans="1:170" x14ac:dyDescent="0.25">
      <c r="A376" s="93" t="s">
        <v>1715</v>
      </c>
      <c r="B376" s="11">
        <v>43144</v>
      </c>
      <c r="C376" s="11">
        <v>43377</v>
      </c>
      <c r="D376" s="93" t="s">
        <v>138</v>
      </c>
      <c r="E376" s="93" t="s">
        <v>139</v>
      </c>
      <c r="F376" s="12"/>
      <c r="G376" s="12"/>
      <c r="H376" s="12"/>
      <c r="I376" s="12">
        <v>95.876960802950649</v>
      </c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>
        <v>100</v>
      </c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>
        <v>0</v>
      </c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>
        <v>95.876960802950649</v>
      </c>
      <c r="EU376" s="12">
        <v>100</v>
      </c>
      <c r="EV376" s="12">
        <v>0</v>
      </c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</row>
    <row r="377" spans="1:170" x14ac:dyDescent="0.25">
      <c r="A377" s="93" t="s">
        <v>1715</v>
      </c>
      <c r="B377" s="11">
        <v>43279</v>
      </c>
      <c r="C377" s="11">
        <v>43399</v>
      </c>
      <c r="D377" s="93" t="s">
        <v>357</v>
      </c>
      <c r="E377" s="93" t="s">
        <v>347</v>
      </c>
      <c r="F377" s="12"/>
      <c r="G377" s="12"/>
      <c r="H377" s="12"/>
      <c r="I377" s="12"/>
      <c r="J377" s="12"/>
      <c r="K377" s="12"/>
      <c r="L377" s="12"/>
      <c r="M377" s="12">
        <v>16.976145560412355</v>
      </c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>
        <v>15</v>
      </c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>
        <v>0</v>
      </c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>
        <v>16.976145560412355</v>
      </c>
      <c r="EU377" s="12">
        <v>15</v>
      </c>
      <c r="EV377" s="12">
        <v>0</v>
      </c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</row>
    <row r="378" spans="1:170" x14ac:dyDescent="0.25">
      <c r="A378" s="93" t="s">
        <v>1715</v>
      </c>
      <c r="B378" s="11">
        <v>43300</v>
      </c>
      <c r="C378" s="11">
        <v>43406</v>
      </c>
      <c r="D378" s="93" t="s">
        <v>462</v>
      </c>
      <c r="E378" s="93" t="s">
        <v>51</v>
      </c>
      <c r="F378" s="12"/>
      <c r="G378" s="12"/>
      <c r="H378" s="12"/>
      <c r="I378" s="12"/>
      <c r="J378" s="12"/>
      <c r="K378" s="12"/>
      <c r="L378" s="12"/>
      <c r="M378" s="12"/>
      <c r="N378" s="12">
        <v>172.57852944531118</v>
      </c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>
        <v>180</v>
      </c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>
        <v>0</v>
      </c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>
        <v>172.57852944531118</v>
      </c>
      <c r="EU378" s="12">
        <v>180</v>
      </c>
      <c r="EV378" s="12">
        <v>0</v>
      </c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</row>
    <row r="379" spans="1:170" x14ac:dyDescent="0.25">
      <c r="A379" s="93" t="s">
        <v>1715</v>
      </c>
      <c r="B379" s="11">
        <v>43301</v>
      </c>
      <c r="C379" s="11">
        <v>43409</v>
      </c>
      <c r="D379" s="93" t="s">
        <v>456</v>
      </c>
      <c r="E379" s="93" t="s">
        <v>457</v>
      </c>
      <c r="F379" s="12"/>
      <c r="G379" s="12"/>
      <c r="H379" s="12"/>
      <c r="I379" s="12"/>
      <c r="J379" s="12"/>
      <c r="K379" s="12"/>
      <c r="L379" s="12"/>
      <c r="M379" s="12"/>
      <c r="N379" s="12"/>
      <c r="O379" s="12">
        <v>28.293575934020591</v>
      </c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>
        <v>25</v>
      </c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>
        <v>0</v>
      </c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>
        <v>28.293575934020591</v>
      </c>
      <c r="EU379" s="12">
        <v>25</v>
      </c>
      <c r="EV379" s="12">
        <v>0</v>
      </c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</row>
    <row r="380" spans="1:170" x14ac:dyDescent="0.25">
      <c r="A380" s="93" t="s">
        <v>1715</v>
      </c>
      <c r="B380" s="11">
        <v>43321</v>
      </c>
      <c r="C380" s="11">
        <v>43432</v>
      </c>
      <c r="D380" s="93" t="s">
        <v>746</v>
      </c>
      <c r="E380" s="93" t="s">
        <v>747</v>
      </c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>
        <v>27.161832896659767</v>
      </c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>
        <v>24</v>
      </c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>
        <v>0</v>
      </c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>
        <v>27.161832896659767</v>
      </c>
      <c r="EU380" s="12">
        <v>24</v>
      </c>
      <c r="EV380" s="12">
        <v>0</v>
      </c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</row>
    <row r="381" spans="1:170" x14ac:dyDescent="0.25">
      <c r="A381" s="93" t="s">
        <v>1716</v>
      </c>
      <c r="B381" s="11">
        <v>43349</v>
      </c>
      <c r="C381" s="11">
        <v>43402</v>
      </c>
      <c r="D381" s="93" t="s">
        <v>1267</v>
      </c>
      <c r="E381" s="93" t="s">
        <v>1268</v>
      </c>
      <c r="F381" s="12"/>
      <c r="G381" s="12"/>
      <c r="H381" s="12"/>
      <c r="I381" s="12"/>
      <c r="J381" s="12"/>
      <c r="K381" s="12"/>
      <c r="L381" s="12"/>
      <c r="M381" s="12"/>
      <c r="N381" s="12">
        <v>3.0969614101634511</v>
      </c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>
        <v>2</v>
      </c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>
        <v>0</v>
      </c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>
        <v>3.0969614101634511</v>
      </c>
      <c r="EU381" s="12">
        <v>2</v>
      </c>
      <c r="EV381" s="12">
        <v>0</v>
      </c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</row>
    <row r="382" spans="1:170" x14ac:dyDescent="0.25">
      <c r="A382" s="93" t="s">
        <v>1717</v>
      </c>
      <c r="B382" s="11">
        <v>43279</v>
      </c>
      <c r="C382" s="11">
        <v>43397</v>
      </c>
      <c r="D382" s="93" t="s">
        <v>356</v>
      </c>
      <c r="E382" s="93" t="s">
        <v>48</v>
      </c>
      <c r="F382" s="12"/>
      <c r="G382" s="12"/>
      <c r="H382" s="12"/>
      <c r="I382" s="12"/>
      <c r="J382" s="12"/>
      <c r="K382" s="12"/>
      <c r="L382" s="12"/>
      <c r="M382" s="12">
        <v>246.85428450220459</v>
      </c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>
        <v>240</v>
      </c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>
        <v>0</v>
      </c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>
        <v>246.85428450220459</v>
      </c>
      <c r="EU382" s="12">
        <v>240</v>
      </c>
      <c r="EV382" s="12">
        <v>0</v>
      </c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</row>
    <row r="383" spans="1:170" x14ac:dyDescent="0.25">
      <c r="A383" s="93" t="s">
        <v>1717</v>
      </c>
      <c r="B383" s="11">
        <v>43314</v>
      </c>
      <c r="C383" s="11">
        <v>43437</v>
      </c>
      <c r="D383" s="93" t="s">
        <v>578</v>
      </c>
      <c r="E383" s="93" t="s">
        <v>48</v>
      </c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>
        <v>246.85428450220459</v>
      </c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>
        <v>240</v>
      </c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>
        <v>0</v>
      </c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>
        <v>246.85428450220459</v>
      </c>
      <c r="EU383" s="12">
        <v>240</v>
      </c>
      <c r="EV383" s="12">
        <v>0</v>
      </c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</row>
    <row r="384" spans="1:170" x14ac:dyDescent="0.25">
      <c r="A384" s="93" t="s">
        <v>1717</v>
      </c>
      <c r="B384" s="11">
        <v>43319</v>
      </c>
      <c r="C384" s="11">
        <v>43396</v>
      </c>
      <c r="D384" s="93" t="s">
        <v>719</v>
      </c>
      <c r="E384" s="93" t="s">
        <v>720</v>
      </c>
      <c r="F384" s="12"/>
      <c r="G384" s="12"/>
      <c r="H384" s="12"/>
      <c r="I384" s="12"/>
      <c r="J384" s="12"/>
      <c r="K384" s="12"/>
      <c r="L384" s="12"/>
      <c r="M384" s="12">
        <v>5.0802869436377938</v>
      </c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>
        <v>3</v>
      </c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>
        <v>0</v>
      </c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>
        <v>5.0802869436377938</v>
      </c>
      <c r="EU384" s="12">
        <v>3</v>
      </c>
      <c r="EV384" s="12">
        <v>0</v>
      </c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</row>
    <row r="385" spans="1:170" x14ac:dyDescent="0.25">
      <c r="A385" s="93" t="s">
        <v>1717</v>
      </c>
      <c r="B385" s="11">
        <v>43333</v>
      </c>
      <c r="C385" s="11">
        <v>43446</v>
      </c>
      <c r="D385" s="93" t="s">
        <v>825</v>
      </c>
      <c r="E385" s="93" t="s">
        <v>48</v>
      </c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>
        <v>246.85428450220459</v>
      </c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>
        <v>240</v>
      </c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>
        <v>0</v>
      </c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>
        <v>246.85428450220459</v>
      </c>
      <c r="EU385" s="12">
        <v>240</v>
      </c>
      <c r="EV385" s="12">
        <v>0</v>
      </c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</row>
    <row r="386" spans="1:170" x14ac:dyDescent="0.25">
      <c r="A386" s="93" t="s">
        <v>1717</v>
      </c>
      <c r="B386" s="11">
        <v>43334</v>
      </c>
      <c r="C386" s="11">
        <v>43388</v>
      </c>
      <c r="D386" s="93" t="s">
        <v>1104</v>
      </c>
      <c r="E386" s="93" t="s">
        <v>1105</v>
      </c>
      <c r="F386" s="12"/>
      <c r="G386" s="12"/>
      <c r="H386" s="12"/>
      <c r="I386" s="12"/>
      <c r="J386" s="12"/>
      <c r="K386" s="12"/>
      <c r="L386" s="12">
        <v>28.414593641022513</v>
      </c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>
        <v>20</v>
      </c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>
        <v>0</v>
      </c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>
        <v>28.414593641022513</v>
      </c>
      <c r="EU386" s="12">
        <v>20</v>
      </c>
      <c r="EV386" s="12">
        <v>0</v>
      </c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</row>
    <row r="387" spans="1:170" x14ac:dyDescent="0.25">
      <c r="A387" s="93" t="s">
        <v>1718</v>
      </c>
      <c r="B387" s="11">
        <v>43277</v>
      </c>
      <c r="C387" s="11">
        <v>43378</v>
      </c>
      <c r="D387" s="93" t="s">
        <v>344</v>
      </c>
      <c r="E387" s="93" t="s">
        <v>345</v>
      </c>
      <c r="F387" s="12"/>
      <c r="G387" s="12"/>
      <c r="H387" s="12"/>
      <c r="I387" s="12"/>
      <c r="J387" s="12">
        <v>18.005251023714408</v>
      </c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>
        <v>15</v>
      </c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>
        <v>0</v>
      </c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>
        <v>18.005251023714408</v>
      </c>
      <c r="EU387" s="12">
        <v>15</v>
      </c>
      <c r="EV387" s="12">
        <v>0</v>
      </c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</row>
    <row r="388" spans="1:170" x14ac:dyDescent="0.25">
      <c r="A388" s="93" t="s">
        <v>1718</v>
      </c>
      <c r="B388" s="11">
        <v>43350</v>
      </c>
      <c r="C388" s="11">
        <v>43368</v>
      </c>
      <c r="D388" s="93" t="s">
        <v>1558</v>
      </c>
      <c r="E388" s="93" t="s">
        <v>1559</v>
      </c>
      <c r="F388" s="12"/>
      <c r="G388" s="12"/>
      <c r="H388" s="12"/>
      <c r="I388" s="12">
        <v>1.4662250606232765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>
        <v>1</v>
      </c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>
        <v>0</v>
      </c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>
        <v>1.4662250606232765</v>
      </c>
      <c r="EU388" s="12">
        <v>1</v>
      </c>
      <c r="EV388" s="12">
        <v>0</v>
      </c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</row>
    <row r="389" spans="1:170" x14ac:dyDescent="0.25">
      <c r="A389" s="93" t="s">
        <v>1719</v>
      </c>
      <c r="B389" s="11">
        <v>43203</v>
      </c>
      <c r="C389" s="11">
        <v>43300</v>
      </c>
      <c r="D389" s="93" t="s">
        <v>102</v>
      </c>
      <c r="E389" s="93" t="s">
        <v>72</v>
      </c>
      <c r="F389" s="12"/>
      <c r="G389" s="12"/>
      <c r="H389" s="12"/>
      <c r="I389" s="12">
        <v>183.48104196634139</v>
      </c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>
        <v>160</v>
      </c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>
        <v>0</v>
      </c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>
        <v>183.48104196634139</v>
      </c>
      <c r="EU389" s="12">
        <v>160</v>
      </c>
      <c r="EV389" s="12">
        <v>0</v>
      </c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</row>
    <row r="390" spans="1:170" x14ac:dyDescent="0.25">
      <c r="A390" s="93" t="s">
        <v>1719</v>
      </c>
      <c r="B390" s="11">
        <v>43217</v>
      </c>
      <c r="C390" s="11">
        <v>43308</v>
      </c>
      <c r="D390" s="93" t="s">
        <v>107</v>
      </c>
      <c r="E390" s="93" t="s">
        <v>72</v>
      </c>
      <c r="F390" s="12"/>
      <c r="G390" s="12"/>
      <c r="H390" s="12"/>
      <c r="I390" s="12"/>
      <c r="J390" s="12"/>
      <c r="K390" s="12"/>
      <c r="L390" s="12">
        <v>183.48104196634139</v>
      </c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>
        <v>160</v>
      </c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>
        <v>0</v>
      </c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>
        <v>183.48104196634139</v>
      </c>
      <c r="EU390" s="12">
        <v>160</v>
      </c>
      <c r="EV390" s="12">
        <v>0</v>
      </c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</row>
    <row r="391" spans="1:170" x14ac:dyDescent="0.25">
      <c r="A391" s="93" t="s">
        <v>1720</v>
      </c>
      <c r="B391" s="11">
        <v>43171</v>
      </c>
      <c r="C391" s="11">
        <v>43290</v>
      </c>
      <c r="D391" s="93" t="s">
        <v>97</v>
      </c>
      <c r="E391" s="93" t="s">
        <v>20</v>
      </c>
      <c r="F391" s="12"/>
      <c r="G391" s="12"/>
      <c r="H391" s="12"/>
      <c r="I391" s="12"/>
      <c r="J391" s="12">
        <v>213.6586725177919</v>
      </c>
      <c r="K391" s="12"/>
      <c r="L391" s="12"/>
      <c r="M391" s="12">
        <v>213.6586725177919</v>
      </c>
      <c r="N391" s="12"/>
      <c r="O391" s="12">
        <v>213.6586725177919</v>
      </c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>
        <v>252</v>
      </c>
      <c r="BG391" s="12"/>
      <c r="BH391" s="12"/>
      <c r="BI391" s="12">
        <v>252</v>
      </c>
      <c r="BJ391" s="12"/>
      <c r="BK391" s="12">
        <v>252</v>
      </c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>
        <v>0</v>
      </c>
      <c r="DC391" s="12"/>
      <c r="DD391" s="12"/>
      <c r="DE391" s="12">
        <v>0</v>
      </c>
      <c r="DF391" s="12"/>
      <c r="DG391" s="12">
        <v>0</v>
      </c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>
        <v>640.97601755337564</v>
      </c>
      <c r="EU391" s="12">
        <v>756</v>
      </c>
      <c r="EV391" s="12">
        <v>0</v>
      </c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</row>
    <row r="392" spans="1:170" x14ac:dyDescent="0.25">
      <c r="A392" s="93" t="s">
        <v>1720</v>
      </c>
      <c r="B392" s="11">
        <v>43250</v>
      </c>
      <c r="C392" s="11">
        <v>43469</v>
      </c>
      <c r="D392" s="93" t="s">
        <v>260</v>
      </c>
      <c r="E392" s="93" t="s">
        <v>20</v>
      </c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>
        <v>213.6586725177919</v>
      </c>
      <c r="Q392" s="12"/>
      <c r="R392" s="12">
        <v>213.6586725177919</v>
      </c>
      <c r="S392" s="12">
        <v>213.6586725177919</v>
      </c>
      <c r="T392" s="12"/>
      <c r="U392" s="12">
        <v>213.6586725177919</v>
      </c>
      <c r="V392" s="12"/>
      <c r="W392" s="12"/>
      <c r="X392" s="12">
        <v>213.6586725177919</v>
      </c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>
        <v>252</v>
      </c>
      <c r="BM392" s="12"/>
      <c r="BN392" s="12">
        <v>252</v>
      </c>
      <c r="BO392" s="12">
        <v>252</v>
      </c>
      <c r="BP392" s="12"/>
      <c r="BQ392" s="12">
        <v>252</v>
      </c>
      <c r="BR392" s="12"/>
      <c r="BS392" s="12"/>
      <c r="BT392" s="12">
        <v>252</v>
      </c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>
        <v>0</v>
      </c>
      <c r="DI392" s="12"/>
      <c r="DJ392" s="12">
        <v>0</v>
      </c>
      <c r="DK392" s="12">
        <v>0</v>
      </c>
      <c r="DL392" s="12"/>
      <c r="DM392" s="12">
        <v>0</v>
      </c>
      <c r="DN392" s="12"/>
      <c r="DO392" s="12"/>
      <c r="DP392" s="12">
        <v>0</v>
      </c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>
        <v>1068.2933625889596</v>
      </c>
      <c r="EU392" s="12">
        <v>1260</v>
      </c>
      <c r="EV392" s="12">
        <v>0</v>
      </c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</row>
    <row r="393" spans="1:170" x14ac:dyDescent="0.25">
      <c r="A393" s="93" t="s">
        <v>1720</v>
      </c>
      <c r="B393" s="11">
        <v>43308</v>
      </c>
      <c r="C393" s="11">
        <v>43417</v>
      </c>
      <c r="D393" s="93" t="s">
        <v>475</v>
      </c>
      <c r="E393" s="93" t="s">
        <v>47</v>
      </c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>
        <v>42.856646614966074</v>
      </c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>
        <v>40</v>
      </c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>
        <v>0</v>
      </c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>
        <v>42.856646614966074</v>
      </c>
      <c r="EU393" s="12">
        <v>40</v>
      </c>
      <c r="EV393" s="12">
        <v>0</v>
      </c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</row>
    <row r="394" spans="1:170" x14ac:dyDescent="0.25">
      <c r="A394" s="93" t="s">
        <v>1720</v>
      </c>
      <c r="B394" s="11">
        <v>43308</v>
      </c>
      <c r="C394" s="11">
        <v>43430</v>
      </c>
      <c r="D394" s="93" t="s">
        <v>506</v>
      </c>
      <c r="E394" s="93" t="s">
        <v>40</v>
      </c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>
        <v>17.238016959473658</v>
      </c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>
        <v>14</v>
      </c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>
        <v>0</v>
      </c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>
        <v>17.238016959473658</v>
      </c>
      <c r="EU394" s="12">
        <v>14</v>
      </c>
      <c r="EV394" s="12">
        <v>0</v>
      </c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</row>
    <row r="395" spans="1:170" x14ac:dyDescent="0.25">
      <c r="A395" s="93" t="s">
        <v>1721</v>
      </c>
      <c r="B395" s="11">
        <v>43244</v>
      </c>
      <c r="C395" s="11">
        <v>43389</v>
      </c>
      <c r="D395" s="93" t="s">
        <v>261</v>
      </c>
      <c r="E395" s="93" t="s">
        <v>51</v>
      </c>
      <c r="F395" s="12"/>
      <c r="G395" s="12"/>
      <c r="H395" s="12"/>
      <c r="I395" s="12">
        <v>37.768443475456728</v>
      </c>
      <c r="J395" s="12"/>
      <c r="K395" s="12">
        <v>20.982468597475957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>
        <v>36</v>
      </c>
      <c r="BF395" s="12"/>
      <c r="BG395" s="12">
        <v>20</v>
      </c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>
        <v>0</v>
      </c>
      <c r="DB395" s="12"/>
      <c r="DC395" s="12">
        <v>0</v>
      </c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>
        <v>58.750912072932685</v>
      </c>
      <c r="EU395" s="12">
        <v>56</v>
      </c>
      <c r="EV395" s="12">
        <v>0</v>
      </c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</row>
    <row r="396" spans="1:170" x14ac:dyDescent="0.25">
      <c r="A396" s="93" t="s">
        <v>1721</v>
      </c>
      <c r="B396" s="11">
        <v>43321</v>
      </c>
      <c r="C396" s="11">
        <v>43553</v>
      </c>
      <c r="D396" s="93" t="s">
        <v>749</v>
      </c>
      <c r="E396" s="93" t="s">
        <v>51</v>
      </c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>
        <v>146.8772801823317</v>
      </c>
      <c r="S396" s="12"/>
      <c r="T396" s="12"/>
      <c r="U396" s="12">
        <v>31.473702896213936</v>
      </c>
      <c r="V396" s="12"/>
      <c r="W396" s="12"/>
      <c r="X396" s="12"/>
      <c r="Y396" s="12"/>
      <c r="Z396" s="12">
        <v>31.473702896213936</v>
      </c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>
        <v>140</v>
      </c>
      <c r="BO396" s="12"/>
      <c r="BP396" s="12"/>
      <c r="BQ396" s="12">
        <v>30</v>
      </c>
      <c r="BR396" s="12"/>
      <c r="BS396" s="12"/>
      <c r="BT396" s="12"/>
      <c r="BU396" s="12"/>
      <c r="BV396" s="12">
        <v>30</v>
      </c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>
        <v>0</v>
      </c>
      <c r="DK396" s="12"/>
      <c r="DL396" s="12"/>
      <c r="DM396" s="12">
        <v>0</v>
      </c>
      <c r="DN396" s="12"/>
      <c r="DO396" s="12"/>
      <c r="DP396" s="12"/>
      <c r="DQ396" s="12"/>
      <c r="DR396" s="12">
        <v>0</v>
      </c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>
        <v>209.82468597475957</v>
      </c>
      <c r="EU396" s="12">
        <v>200</v>
      </c>
      <c r="EV396" s="12">
        <v>0</v>
      </c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</row>
    <row r="397" spans="1:170" x14ac:dyDescent="0.25">
      <c r="A397" s="93" t="s">
        <v>1722</v>
      </c>
      <c r="B397" s="11">
        <v>43124</v>
      </c>
      <c r="C397" s="11">
        <v>43496</v>
      </c>
      <c r="D397" s="93" t="s">
        <v>44</v>
      </c>
      <c r="E397" s="93" t="s">
        <v>42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>
        <v>0</v>
      </c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>
        <v>18</v>
      </c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>
        <v>0</v>
      </c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>
        <v>0</v>
      </c>
      <c r="EU397" s="12">
        <v>18</v>
      </c>
      <c r="EV397" s="12">
        <v>0</v>
      </c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</row>
    <row r="398" spans="1:170" x14ac:dyDescent="0.25">
      <c r="A398" s="93" t="s">
        <v>1723</v>
      </c>
      <c r="B398" s="11">
        <v>43263</v>
      </c>
      <c r="C398" s="11">
        <v>43371</v>
      </c>
      <c r="D398" s="93" t="s">
        <v>281</v>
      </c>
      <c r="E398" s="93" t="s">
        <v>56</v>
      </c>
      <c r="F398" s="12">
        <v>52.96208010341222</v>
      </c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>
        <v>60</v>
      </c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>
        <v>23</v>
      </c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>
        <v>52.96208010341222</v>
      </c>
      <c r="EU398" s="12">
        <v>60</v>
      </c>
      <c r="EV398" s="12">
        <v>23</v>
      </c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</row>
    <row r="399" spans="1:170" x14ac:dyDescent="0.25">
      <c r="A399" s="93" t="s">
        <v>1723</v>
      </c>
      <c r="B399" s="11">
        <v>43305</v>
      </c>
      <c r="C399" s="11">
        <v>43389</v>
      </c>
      <c r="D399" s="93" t="s">
        <v>465</v>
      </c>
      <c r="E399" s="93" t="s">
        <v>334</v>
      </c>
      <c r="F399" s="12"/>
      <c r="G399" s="12"/>
      <c r="H399" s="12"/>
      <c r="I399" s="12"/>
      <c r="J399" s="12"/>
      <c r="K399" s="12"/>
      <c r="L399" s="12">
        <v>22.067533376421757</v>
      </c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>
        <v>25</v>
      </c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>
        <v>0</v>
      </c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>
        <v>22.067533376421757</v>
      </c>
      <c r="EU399" s="12">
        <v>25</v>
      </c>
      <c r="EV399" s="12">
        <v>0</v>
      </c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</row>
    <row r="400" spans="1:170" x14ac:dyDescent="0.25">
      <c r="A400" s="93" t="s">
        <v>1723</v>
      </c>
      <c r="B400" s="11">
        <v>43348</v>
      </c>
      <c r="C400" s="11">
        <v>43378</v>
      </c>
      <c r="D400" s="93" t="s">
        <v>1243</v>
      </c>
      <c r="E400" s="93" t="s">
        <v>51</v>
      </c>
      <c r="F400" s="12"/>
      <c r="G400" s="12"/>
      <c r="H400" s="12"/>
      <c r="I400" s="12"/>
      <c r="J400" s="12">
        <v>9.6777769298679228</v>
      </c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>
        <v>8</v>
      </c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>
        <v>0</v>
      </c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>
        <v>9.6777769298679228</v>
      </c>
      <c r="EU400" s="12">
        <v>8</v>
      </c>
      <c r="EV400" s="12">
        <v>0</v>
      </c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</row>
    <row r="401" spans="1:170" x14ac:dyDescent="0.25">
      <c r="A401" s="93" t="s">
        <v>1724</v>
      </c>
      <c r="B401" s="11">
        <v>43314</v>
      </c>
      <c r="C401" s="11">
        <v>43433</v>
      </c>
      <c r="D401" s="93" t="s">
        <v>577</v>
      </c>
      <c r="E401" s="93" t="s">
        <v>51</v>
      </c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>
        <v>22.795459433576166</v>
      </c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>
        <v>25</v>
      </c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>
        <v>0</v>
      </c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>
        <v>22.795459433576166</v>
      </c>
      <c r="EU401" s="12">
        <v>25</v>
      </c>
      <c r="EV401" s="12">
        <v>0</v>
      </c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</row>
    <row r="402" spans="1:170" x14ac:dyDescent="0.25">
      <c r="A402" s="93" t="s">
        <v>1725</v>
      </c>
      <c r="B402" s="11">
        <v>43256</v>
      </c>
      <c r="C402" s="11">
        <v>43328</v>
      </c>
      <c r="D402" s="93" t="s">
        <v>270</v>
      </c>
      <c r="E402" s="93" t="s">
        <v>32</v>
      </c>
      <c r="F402" s="12">
        <v>42.588041899876096</v>
      </c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>
        <v>48</v>
      </c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>
        <v>36</v>
      </c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>
        <v>42.588041899876096</v>
      </c>
      <c r="EU402" s="12">
        <v>48</v>
      </c>
      <c r="EV402" s="12">
        <v>36</v>
      </c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</row>
    <row r="403" spans="1:170" x14ac:dyDescent="0.25">
      <c r="A403" s="93" t="s">
        <v>1726</v>
      </c>
      <c r="B403" s="11">
        <v>43200</v>
      </c>
      <c r="C403" s="11">
        <v>43389</v>
      </c>
      <c r="D403" s="93" t="s">
        <v>142</v>
      </c>
      <c r="E403" s="93" t="s">
        <v>143</v>
      </c>
      <c r="F403" s="12"/>
      <c r="G403" s="12"/>
      <c r="H403" s="12"/>
      <c r="I403" s="12"/>
      <c r="J403" s="12"/>
      <c r="K403" s="12">
        <v>26.744458293638861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>
        <v>25</v>
      </c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>
        <v>0</v>
      </c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>
        <v>26.744458293638861</v>
      </c>
      <c r="EU403" s="12">
        <v>25</v>
      </c>
      <c r="EV403" s="12">
        <v>0</v>
      </c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</row>
    <row r="404" spans="1:170" x14ac:dyDescent="0.25">
      <c r="A404" s="93" t="s">
        <v>1726</v>
      </c>
      <c r="B404" s="11">
        <v>43329</v>
      </c>
      <c r="C404" s="11">
        <v>43466</v>
      </c>
      <c r="D404" s="93" t="s">
        <v>815</v>
      </c>
      <c r="E404" s="93" t="s">
        <v>143</v>
      </c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>
        <v>53.488916587277721</v>
      </c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>
        <v>50</v>
      </c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>
        <v>0</v>
      </c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>
        <v>53.488916587277721</v>
      </c>
      <c r="EU404" s="12">
        <v>50</v>
      </c>
      <c r="EV404" s="12">
        <v>0</v>
      </c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</row>
    <row r="405" spans="1:170" x14ac:dyDescent="0.25">
      <c r="A405" s="93" t="s">
        <v>1727</v>
      </c>
      <c r="B405" s="11">
        <v>43329</v>
      </c>
      <c r="C405" s="11">
        <v>43466</v>
      </c>
      <c r="D405" s="93" t="s">
        <v>815</v>
      </c>
      <c r="E405" s="93" t="s">
        <v>143</v>
      </c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53.488916587277721</v>
      </c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>
        <v>50</v>
      </c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>
        <v>0</v>
      </c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>
        <v>53.488916587277721</v>
      </c>
      <c r="EU405" s="12">
        <v>50</v>
      </c>
      <c r="EV405" s="12">
        <v>0</v>
      </c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</row>
    <row r="406" spans="1:170" x14ac:dyDescent="0.25">
      <c r="A406" s="93" t="s">
        <v>1728</v>
      </c>
      <c r="B406" s="11">
        <v>43287</v>
      </c>
      <c r="C406" s="11">
        <v>43336</v>
      </c>
      <c r="D406" s="93" t="s">
        <v>391</v>
      </c>
      <c r="E406" s="93" t="s">
        <v>249</v>
      </c>
      <c r="F406" s="12">
        <v>16.865318818210596</v>
      </c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>
        <v>12</v>
      </c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>
        <v>21</v>
      </c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>
        <v>16.865318818210596</v>
      </c>
      <c r="EU406" s="12">
        <v>12</v>
      </c>
      <c r="EV406" s="12">
        <v>21</v>
      </c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</row>
    <row r="407" spans="1:170" x14ac:dyDescent="0.25">
      <c r="A407" s="93" t="s">
        <v>1728</v>
      </c>
      <c r="B407" s="11">
        <v>43292</v>
      </c>
      <c r="C407" s="11">
        <v>43333</v>
      </c>
      <c r="D407" s="93" t="s">
        <v>416</v>
      </c>
      <c r="E407" s="93" t="s">
        <v>417</v>
      </c>
      <c r="F407" s="12">
        <v>6.7136620251351529</v>
      </c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>
        <v>4</v>
      </c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>
        <v>24</v>
      </c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>
        <v>6.7136620251351529</v>
      </c>
      <c r="EU407" s="12">
        <v>4</v>
      </c>
      <c r="EV407" s="12">
        <v>24</v>
      </c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</row>
    <row r="408" spans="1:170" x14ac:dyDescent="0.25">
      <c r="A408" s="93" t="s">
        <v>1728</v>
      </c>
      <c r="B408" s="11">
        <v>43308</v>
      </c>
      <c r="C408" s="11">
        <v>43367</v>
      </c>
      <c r="D408" s="93" t="s">
        <v>474</v>
      </c>
      <c r="E408" s="93" t="s">
        <v>432</v>
      </c>
      <c r="F408" s="12"/>
      <c r="G408" s="12"/>
      <c r="H408" s="12"/>
      <c r="I408" s="12">
        <v>3.3568310125675764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>
        <v>2</v>
      </c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>
        <v>0</v>
      </c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>
        <v>3.3568310125675764</v>
      </c>
      <c r="EU408" s="12">
        <v>2</v>
      </c>
      <c r="EV408" s="12">
        <v>0</v>
      </c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</row>
    <row r="409" spans="1:170" x14ac:dyDescent="0.25">
      <c r="A409" s="93" t="s">
        <v>1728</v>
      </c>
      <c r="B409" s="11">
        <v>43336</v>
      </c>
      <c r="C409" s="11">
        <v>43445</v>
      </c>
      <c r="D409" s="93" t="s">
        <v>1121</v>
      </c>
      <c r="E409" s="93" t="s">
        <v>1122</v>
      </c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>
        <v>60.636240560962619</v>
      </c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>
        <v>50</v>
      </c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>
        <v>0</v>
      </c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>
        <v>60.636240560962619</v>
      </c>
      <c r="EU409" s="12">
        <v>50</v>
      </c>
      <c r="EV409" s="12">
        <v>0</v>
      </c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</row>
    <row r="410" spans="1:170" x14ac:dyDescent="0.25">
      <c r="A410" s="93" t="s">
        <v>1728</v>
      </c>
      <c r="B410" s="11">
        <v>43348</v>
      </c>
      <c r="C410" s="11">
        <v>43371</v>
      </c>
      <c r="D410" s="93" t="s">
        <v>1228</v>
      </c>
      <c r="E410" s="93" t="s">
        <v>1229</v>
      </c>
      <c r="F410" s="12"/>
      <c r="G410" s="12"/>
      <c r="H410" s="12"/>
      <c r="I410" s="12">
        <v>13.427324050270306</v>
      </c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>
        <v>8</v>
      </c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>
        <v>0</v>
      </c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>
        <v>13.427324050270306</v>
      </c>
      <c r="EU410" s="12">
        <v>8</v>
      </c>
      <c r="EV410" s="12">
        <v>0</v>
      </c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</row>
    <row r="411" spans="1:170" x14ac:dyDescent="0.25">
      <c r="A411" s="93" t="s">
        <v>1728</v>
      </c>
      <c r="B411" s="11">
        <v>43348</v>
      </c>
      <c r="C411" s="11">
        <v>43371</v>
      </c>
      <c r="D411" s="93" t="s">
        <v>1234</v>
      </c>
      <c r="E411" s="93" t="s">
        <v>1235</v>
      </c>
      <c r="F411" s="12"/>
      <c r="G411" s="12"/>
      <c r="H411" s="12"/>
      <c r="I411" s="12">
        <v>1.6784155062837882</v>
      </c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>
        <v>1</v>
      </c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>
        <v>0</v>
      </c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>
        <v>1.6784155062837882</v>
      </c>
      <c r="EU411" s="12">
        <v>1</v>
      </c>
      <c r="EV411" s="12">
        <v>0</v>
      </c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</row>
    <row r="412" spans="1:170" x14ac:dyDescent="0.25">
      <c r="A412" s="93" t="s">
        <v>1728</v>
      </c>
      <c r="B412" s="11">
        <v>43350</v>
      </c>
      <c r="C412" s="11">
        <v>43381</v>
      </c>
      <c r="D412" s="93" t="s">
        <v>1306</v>
      </c>
      <c r="E412" s="93" t="s">
        <v>417</v>
      </c>
      <c r="F412" s="12"/>
      <c r="G412" s="12"/>
      <c r="H412" s="12"/>
      <c r="I412" s="12"/>
      <c r="J412" s="12"/>
      <c r="K412" s="12">
        <v>11.748908543986518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>
        <v>7</v>
      </c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>
        <v>0</v>
      </c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>
        <v>11.748908543986518</v>
      </c>
      <c r="EU412" s="12">
        <v>7</v>
      </c>
      <c r="EV412" s="12">
        <v>0</v>
      </c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</row>
    <row r="413" spans="1:170" x14ac:dyDescent="0.25">
      <c r="A413" s="93" t="s">
        <v>1729</v>
      </c>
      <c r="B413" s="11">
        <v>43292</v>
      </c>
      <c r="C413" s="11">
        <v>43361</v>
      </c>
      <c r="D413" s="93" t="s">
        <v>418</v>
      </c>
      <c r="E413" s="93" t="s">
        <v>419</v>
      </c>
      <c r="F413" s="12"/>
      <c r="G413" s="12"/>
      <c r="H413" s="12">
        <v>16.784155062837883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>
        <v>10</v>
      </c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>
        <v>0</v>
      </c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>
        <v>16.784155062837883</v>
      </c>
      <c r="EU413" s="12">
        <v>10</v>
      </c>
      <c r="EV413" s="12">
        <v>0</v>
      </c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</row>
    <row r="414" spans="1:170" x14ac:dyDescent="0.25">
      <c r="A414" s="93" t="s">
        <v>1729</v>
      </c>
      <c r="B414" s="11">
        <v>43305</v>
      </c>
      <c r="C414" s="11">
        <v>43417</v>
      </c>
      <c r="D414" s="93" t="s">
        <v>468</v>
      </c>
      <c r="E414" s="93" t="s">
        <v>56</v>
      </c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>
        <v>14.552697734631028</v>
      </c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>
        <v>12</v>
      </c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>
        <v>0</v>
      </c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>
        <v>14.552697734631028</v>
      </c>
      <c r="EU414" s="12">
        <v>12</v>
      </c>
      <c r="EV414" s="12">
        <v>0</v>
      </c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</row>
    <row r="415" spans="1:170" x14ac:dyDescent="0.25">
      <c r="A415" s="93" t="s">
        <v>1729</v>
      </c>
      <c r="B415" s="11">
        <v>43308</v>
      </c>
      <c r="C415" s="11">
        <v>43417</v>
      </c>
      <c r="D415" s="93" t="s">
        <v>478</v>
      </c>
      <c r="E415" s="93" t="s">
        <v>383</v>
      </c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>
        <v>16.865318818210596</v>
      </c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>
        <v>12</v>
      </c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>
        <v>0</v>
      </c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>
        <v>16.865318818210596</v>
      </c>
      <c r="EU415" s="12">
        <v>12</v>
      </c>
      <c r="EV415" s="12">
        <v>0</v>
      </c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</row>
    <row r="416" spans="1:170" x14ac:dyDescent="0.25">
      <c r="A416" s="93" t="s">
        <v>1729</v>
      </c>
      <c r="B416" s="11">
        <v>43321</v>
      </c>
      <c r="C416" s="11">
        <v>43434</v>
      </c>
      <c r="D416" s="93" t="s">
        <v>748</v>
      </c>
      <c r="E416" s="93" t="s">
        <v>51</v>
      </c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>
        <v>12.127248112192524</v>
      </c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>
        <v>10</v>
      </c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>
        <v>0</v>
      </c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>
        <v>12.127248112192524</v>
      </c>
      <c r="EU416" s="12">
        <v>10</v>
      </c>
      <c r="EV416" s="12">
        <v>0</v>
      </c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</row>
    <row r="417" spans="1:170" x14ac:dyDescent="0.25">
      <c r="A417" s="93" t="s">
        <v>1730</v>
      </c>
      <c r="B417" s="11">
        <v>43070</v>
      </c>
      <c r="C417" s="11">
        <v>43364</v>
      </c>
      <c r="D417" s="93" t="s">
        <v>127</v>
      </c>
      <c r="E417" s="93" t="s">
        <v>57</v>
      </c>
      <c r="F417" s="12"/>
      <c r="G417" s="12"/>
      <c r="H417" s="12">
        <v>19.581210937453712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>
        <v>20</v>
      </c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>
        <v>0</v>
      </c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>
        <v>19.581210937453712</v>
      </c>
      <c r="EU417" s="12">
        <v>20</v>
      </c>
      <c r="EV417" s="12">
        <v>0</v>
      </c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</row>
    <row r="418" spans="1:170" x14ac:dyDescent="0.25">
      <c r="A418" s="93" t="s">
        <v>1730</v>
      </c>
      <c r="B418" s="11">
        <v>43070</v>
      </c>
      <c r="C418" s="11">
        <v>43395</v>
      </c>
      <c r="D418" s="93" t="s">
        <v>145</v>
      </c>
      <c r="E418" s="93" t="s">
        <v>57</v>
      </c>
      <c r="F418" s="12"/>
      <c r="G418" s="12"/>
      <c r="H418" s="12"/>
      <c r="I418" s="12"/>
      <c r="J418" s="12"/>
      <c r="K418" s="12"/>
      <c r="L418" s="12"/>
      <c r="M418" s="12">
        <v>19.581210937453712</v>
      </c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>
        <v>20</v>
      </c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>
        <v>0</v>
      </c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>
        <v>19.581210937453712</v>
      </c>
      <c r="EU418" s="12">
        <v>20</v>
      </c>
      <c r="EV418" s="12">
        <v>0</v>
      </c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</row>
    <row r="419" spans="1:170" x14ac:dyDescent="0.25">
      <c r="A419" s="93" t="s">
        <v>1730</v>
      </c>
      <c r="B419" s="11">
        <v>43070</v>
      </c>
      <c r="C419" s="11">
        <v>43423</v>
      </c>
      <c r="D419" s="93" t="s">
        <v>157</v>
      </c>
      <c r="E419" s="93" t="s">
        <v>57</v>
      </c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>
        <v>19.581210937453712</v>
      </c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>
        <v>20</v>
      </c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>
        <v>0</v>
      </c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>
        <v>19.581210937453712</v>
      </c>
      <c r="EU419" s="12">
        <v>20</v>
      </c>
      <c r="EV419" s="12">
        <v>0</v>
      </c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</row>
    <row r="420" spans="1:170" x14ac:dyDescent="0.25">
      <c r="A420" s="93" t="s">
        <v>1730</v>
      </c>
      <c r="B420" s="11">
        <v>43070</v>
      </c>
      <c r="C420" s="11">
        <v>43455</v>
      </c>
      <c r="D420" s="93" t="s">
        <v>172</v>
      </c>
      <c r="E420" s="93" t="s">
        <v>57</v>
      </c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>
        <v>19.581210937453712</v>
      </c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>
        <v>20</v>
      </c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>
        <v>0</v>
      </c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>
        <v>19.581210937453712</v>
      </c>
      <c r="EU420" s="12">
        <v>20</v>
      </c>
      <c r="EV420" s="12">
        <v>0</v>
      </c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</row>
    <row r="421" spans="1:170" x14ac:dyDescent="0.25">
      <c r="A421" s="93" t="s">
        <v>1730</v>
      </c>
      <c r="B421" s="11">
        <v>43139</v>
      </c>
      <c r="C421" s="11">
        <v>43494</v>
      </c>
      <c r="D421" s="93" t="s">
        <v>176</v>
      </c>
      <c r="E421" s="93" t="s">
        <v>52</v>
      </c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>
        <v>68.465813231715487</v>
      </c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>
        <v>64</v>
      </c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>
        <v>0</v>
      </c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>
        <v>68.465813231715487</v>
      </c>
      <c r="EU421" s="12">
        <v>64</v>
      </c>
      <c r="EV421" s="12">
        <v>0</v>
      </c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</row>
    <row r="422" spans="1:170" x14ac:dyDescent="0.25">
      <c r="A422" s="93" t="s">
        <v>1730</v>
      </c>
      <c r="B422" s="11">
        <v>43159</v>
      </c>
      <c r="C422" s="11">
        <v>43431</v>
      </c>
      <c r="D422" s="93" t="s">
        <v>159</v>
      </c>
      <c r="E422" s="93" t="s">
        <v>85</v>
      </c>
      <c r="F422" s="12"/>
      <c r="G422" s="12"/>
      <c r="H422" s="12"/>
      <c r="I422" s="12">
        <v>46.994906249888913</v>
      </c>
      <c r="J422" s="12"/>
      <c r="K422" s="12"/>
      <c r="L422" s="12"/>
      <c r="M422" s="12"/>
      <c r="N422" s="12">
        <v>46.994906249888913</v>
      </c>
      <c r="O422" s="12"/>
      <c r="P422" s="12"/>
      <c r="Q422" s="12">
        <v>46.994906249888913</v>
      </c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>
        <v>48</v>
      </c>
      <c r="BF422" s="12"/>
      <c r="BG422" s="12"/>
      <c r="BH422" s="12"/>
      <c r="BI422" s="12"/>
      <c r="BJ422" s="12">
        <v>48</v>
      </c>
      <c r="BK422" s="12"/>
      <c r="BL422" s="12"/>
      <c r="BM422" s="12">
        <v>48</v>
      </c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>
        <v>0</v>
      </c>
      <c r="DB422" s="12"/>
      <c r="DC422" s="12"/>
      <c r="DD422" s="12"/>
      <c r="DE422" s="12"/>
      <c r="DF422" s="12">
        <v>0</v>
      </c>
      <c r="DG422" s="12"/>
      <c r="DH422" s="12"/>
      <c r="DI422" s="12">
        <v>0</v>
      </c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>
        <v>140.98471874966674</v>
      </c>
      <c r="EU422" s="12">
        <v>144</v>
      </c>
      <c r="EV422" s="12">
        <v>0</v>
      </c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</row>
    <row r="423" spans="1:170" x14ac:dyDescent="0.25">
      <c r="A423" s="93" t="s">
        <v>1730</v>
      </c>
      <c r="B423" s="11">
        <v>43277</v>
      </c>
      <c r="C423" s="11">
        <v>43378</v>
      </c>
      <c r="D423" s="93" t="s">
        <v>339</v>
      </c>
      <c r="E423" s="93" t="s">
        <v>340</v>
      </c>
      <c r="F423" s="12"/>
      <c r="G423" s="12"/>
      <c r="H423" s="12"/>
      <c r="I423" s="12"/>
      <c r="J423" s="12">
        <v>16.071515452883709</v>
      </c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>
        <v>12</v>
      </c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>
        <v>0</v>
      </c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>
        <v>16.071515452883709</v>
      </c>
      <c r="EU423" s="12">
        <v>12</v>
      </c>
      <c r="EV423" s="12">
        <v>0</v>
      </c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</row>
    <row r="424" spans="1:170" x14ac:dyDescent="0.25">
      <c r="A424" s="93" t="s">
        <v>1730</v>
      </c>
      <c r="B424" s="11">
        <v>43283</v>
      </c>
      <c r="C424" s="11">
        <v>43381</v>
      </c>
      <c r="D424" s="93" t="s">
        <v>377</v>
      </c>
      <c r="E424" s="93" t="s">
        <v>378</v>
      </c>
      <c r="F424" s="12"/>
      <c r="G424" s="12"/>
      <c r="H424" s="12"/>
      <c r="I424" s="12"/>
      <c r="J424" s="12"/>
      <c r="K424" s="12">
        <v>28.1226952921036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>
        <v>24</v>
      </c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>
        <v>0</v>
      </c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>
        <v>28.1226952921036</v>
      </c>
      <c r="EU424" s="12">
        <v>24</v>
      </c>
      <c r="EV424" s="12">
        <v>0</v>
      </c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</row>
    <row r="425" spans="1:170" x14ac:dyDescent="0.25">
      <c r="A425" s="93" t="s">
        <v>1730</v>
      </c>
      <c r="B425" s="11">
        <v>43292</v>
      </c>
      <c r="C425" s="11">
        <v>43390</v>
      </c>
      <c r="D425" s="93" t="s">
        <v>427</v>
      </c>
      <c r="E425" s="93" t="s">
        <v>46</v>
      </c>
      <c r="F425" s="12"/>
      <c r="G425" s="12"/>
      <c r="H425" s="12"/>
      <c r="I425" s="12"/>
      <c r="J425" s="12"/>
      <c r="K425" s="12"/>
      <c r="L425" s="12">
        <v>46.871158820172667</v>
      </c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>
        <v>40</v>
      </c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>
        <v>0</v>
      </c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>
        <v>46.871158820172667</v>
      </c>
      <c r="EU425" s="12">
        <v>40</v>
      </c>
      <c r="EV425" s="12">
        <v>0</v>
      </c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</row>
    <row r="426" spans="1:170" x14ac:dyDescent="0.25">
      <c r="A426" s="93" t="s">
        <v>1730</v>
      </c>
      <c r="B426" s="11">
        <v>43297</v>
      </c>
      <c r="C426" s="11">
        <v>43364</v>
      </c>
      <c r="D426" s="93" t="s">
        <v>434</v>
      </c>
      <c r="E426" s="93" t="s">
        <v>51</v>
      </c>
      <c r="F426" s="12"/>
      <c r="G426" s="12"/>
      <c r="H426" s="12">
        <v>12.837339980946654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>
        <v>12</v>
      </c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>
        <v>0</v>
      </c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>
        <v>12.837339980946654</v>
      </c>
      <c r="EU426" s="12">
        <v>12</v>
      </c>
      <c r="EV426" s="12">
        <v>0</v>
      </c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</row>
    <row r="427" spans="1:170" x14ac:dyDescent="0.25">
      <c r="A427" s="93" t="s">
        <v>1730</v>
      </c>
      <c r="B427" s="11">
        <v>43301</v>
      </c>
      <c r="C427" s="11">
        <v>43340</v>
      </c>
      <c r="D427" s="93" t="s">
        <v>447</v>
      </c>
      <c r="E427" s="93" t="s">
        <v>448</v>
      </c>
      <c r="F427" s="12">
        <v>3.2245304516797617</v>
      </c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>
        <v>2</v>
      </c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>
        <v>17</v>
      </c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>
        <v>3.2245304516797617</v>
      </c>
      <c r="EU427" s="12">
        <v>2</v>
      </c>
      <c r="EV427" s="12">
        <v>17</v>
      </c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</row>
    <row r="428" spans="1:170" x14ac:dyDescent="0.25">
      <c r="A428" s="93" t="s">
        <v>1730</v>
      </c>
      <c r="B428" s="11">
        <v>43308</v>
      </c>
      <c r="C428" s="11">
        <v>43355</v>
      </c>
      <c r="D428" s="93" t="s">
        <v>487</v>
      </c>
      <c r="E428" s="93" t="s">
        <v>488</v>
      </c>
      <c r="F428" s="12"/>
      <c r="G428" s="12">
        <v>3.2245304516797617</v>
      </c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>
        <v>2</v>
      </c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>
        <v>0</v>
      </c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>
        <v>3.2245304516797617</v>
      </c>
      <c r="EU428" s="12">
        <v>2</v>
      </c>
      <c r="EV428" s="12">
        <v>0</v>
      </c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</row>
    <row r="429" spans="1:170" x14ac:dyDescent="0.25">
      <c r="A429" s="93" t="s">
        <v>1730</v>
      </c>
      <c r="B429" s="11">
        <v>43308</v>
      </c>
      <c r="C429" s="11">
        <v>43371</v>
      </c>
      <c r="D429" s="93" t="s">
        <v>496</v>
      </c>
      <c r="E429" s="93" t="s">
        <v>497</v>
      </c>
      <c r="F429" s="12"/>
      <c r="G429" s="12"/>
      <c r="H429" s="12"/>
      <c r="I429" s="12">
        <v>8.0613261291994043</v>
      </c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>
        <v>5</v>
      </c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>
        <v>0</v>
      </c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>
        <v>8.0613261291994043</v>
      </c>
      <c r="EU429" s="12">
        <v>5</v>
      </c>
      <c r="EV429" s="12">
        <v>0</v>
      </c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</row>
    <row r="430" spans="1:170" x14ac:dyDescent="0.25">
      <c r="A430" s="93" t="s">
        <v>1730</v>
      </c>
      <c r="B430" s="11">
        <v>43314</v>
      </c>
      <c r="C430" s="11">
        <v>43433</v>
      </c>
      <c r="D430" s="93" t="s">
        <v>575</v>
      </c>
      <c r="E430" s="93" t="s">
        <v>576</v>
      </c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>
        <v>28.1226952921036</v>
      </c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>
        <v>24</v>
      </c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>
        <v>0</v>
      </c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>
        <v>28.1226952921036</v>
      </c>
      <c r="EU430" s="12">
        <v>24</v>
      </c>
      <c r="EV430" s="12">
        <v>0</v>
      </c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</row>
    <row r="431" spans="1:170" x14ac:dyDescent="0.25">
      <c r="A431" s="93" t="s">
        <v>1730</v>
      </c>
      <c r="B431" s="11">
        <v>43327</v>
      </c>
      <c r="C431" s="11">
        <v>43445</v>
      </c>
      <c r="D431" s="93" t="s">
        <v>787</v>
      </c>
      <c r="E431" s="93" t="s">
        <v>89</v>
      </c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>
        <v>6.4186699904733269</v>
      </c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>
        <v>6</v>
      </c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>
        <v>0</v>
      </c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>
        <v>6.4186699904733269</v>
      </c>
      <c r="EU431" s="12">
        <v>6</v>
      </c>
      <c r="EV431" s="12">
        <v>0</v>
      </c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</row>
    <row r="432" spans="1:170" x14ac:dyDescent="0.25">
      <c r="A432" s="93" t="s">
        <v>1730</v>
      </c>
      <c r="B432" s="11">
        <v>43336</v>
      </c>
      <c r="C432" s="11">
        <v>43364</v>
      </c>
      <c r="D432" s="93" t="s">
        <v>1117</v>
      </c>
      <c r="E432" s="93" t="s">
        <v>84</v>
      </c>
      <c r="F432" s="12"/>
      <c r="G432" s="12"/>
      <c r="H432" s="12">
        <v>4.8367956775196426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>
        <v>3</v>
      </c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>
        <v>0</v>
      </c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>
        <v>4.8367956775196426</v>
      </c>
      <c r="EU432" s="12">
        <v>3</v>
      </c>
      <c r="EV432" s="12">
        <v>0</v>
      </c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</row>
    <row r="433" spans="1:170" x14ac:dyDescent="0.25">
      <c r="A433" s="93" t="s">
        <v>1730</v>
      </c>
      <c r="B433" s="11">
        <v>43348</v>
      </c>
      <c r="C433" s="11">
        <v>43371</v>
      </c>
      <c r="D433" s="93" t="s">
        <v>1241</v>
      </c>
      <c r="E433" s="93" t="s">
        <v>1242</v>
      </c>
      <c r="F433" s="12"/>
      <c r="G433" s="12"/>
      <c r="H433" s="12"/>
      <c r="I433" s="12">
        <v>3.2245304516797617</v>
      </c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>
        <v>2</v>
      </c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>
        <v>0</v>
      </c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>
        <v>3.2245304516797617</v>
      </c>
      <c r="EU433" s="12">
        <v>2</v>
      </c>
      <c r="EV433" s="12">
        <v>0</v>
      </c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</row>
    <row r="434" spans="1:170" x14ac:dyDescent="0.25">
      <c r="A434" s="93" t="s">
        <v>1730</v>
      </c>
      <c r="B434" s="11">
        <v>43349</v>
      </c>
      <c r="C434" s="11">
        <v>43395</v>
      </c>
      <c r="D434" s="93" t="s">
        <v>1257</v>
      </c>
      <c r="E434" s="93" t="s">
        <v>1258</v>
      </c>
      <c r="F434" s="12"/>
      <c r="G434" s="12"/>
      <c r="H434" s="12"/>
      <c r="I434" s="12"/>
      <c r="J434" s="12"/>
      <c r="K434" s="12"/>
      <c r="L434" s="12"/>
      <c r="M434" s="12">
        <v>16.071515452883709</v>
      </c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>
        <v>12</v>
      </c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>
        <v>0</v>
      </c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>
        <v>16.071515452883709</v>
      </c>
      <c r="EU434" s="12">
        <v>12</v>
      </c>
      <c r="EV434" s="12">
        <v>0</v>
      </c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</row>
    <row r="435" spans="1:170" x14ac:dyDescent="0.25">
      <c r="A435" s="93" t="s">
        <v>1730</v>
      </c>
      <c r="B435" s="11">
        <v>43349</v>
      </c>
      <c r="C435" s="11">
        <v>43396</v>
      </c>
      <c r="D435" s="93" t="s">
        <v>1263</v>
      </c>
      <c r="E435" s="93" t="s">
        <v>1264</v>
      </c>
      <c r="F435" s="12"/>
      <c r="G435" s="12"/>
      <c r="H435" s="12"/>
      <c r="I435" s="12"/>
      <c r="J435" s="12"/>
      <c r="K435" s="12"/>
      <c r="L435" s="12"/>
      <c r="M435" s="12">
        <v>3.2245304516797617</v>
      </c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>
        <v>2</v>
      </c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>
        <v>0</v>
      </c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>
        <v>3.2245304516797617</v>
      </c>
      <c r="EU435" s="12">
        <v>2</v>
      </c>
      <c r="EV435" s="12">
        <v>0</v>
      </c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</row>
    <row r="436" spans="1:170" x14ac:dyDescent="0.25">
      <c r="A436" s="93" t="s">
        <v>1730</v>
      </c>
      <c r="B436" s="11">
        <v>43350</v>
      </c>
      <c r="C436" s="11">
        <v>43371</v>
      </c>
      <c r="D436" s="93" t="s">
        <v>1302</v>
      </c>
      <c r="E436" s="93" t="s">
        <v>1303</v>
      </c>
      <c r="F436" s="12"/>
      <c r="G436" s="12"/>
      <c r="H436" s="12"/>
      <c r="I436" s="12">
        <v>3.2245304516797617</v>
      </c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>
        <v>2</v>
      </c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>
        <v>0</v>
      </c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>
        <v>3.2245304516797617</v>
      </c>
      <c r="EU436" s="12">
        <v>2</v>
      </c>
      <c r="EV436" s="12">
        <v>0</v>
      </c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</row>
    <row r="437" spans="1:170" x14ac:dyDescent="0.25">
      <c r="A437" s="93" t="s">
        <v>1731</v>
      </c>
      <c r="B437" s="11">
        <v>43271</v>
      </c>
      <c r="C437" s="11">
        <v>43378</v>
      </c>
      <c r="D437" s="93" t="s">
        <v>326</v>
      </c>
      <c r="E437" s="93" t="s">
        <v>58</v>
      </c>
      <c r="F437" s="12"/>
      <c r="G437" s="12"/>
      <c r="H437" s="12"/>
      <c r="I437" s="12"/>
      <c r="J437" s="12">
        <v>42.1840429381554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>
        <v>36</v>
      </c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>
        <v>0</v>
      </c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>
        <v>42.1840429381554</v>
      </c>
      <c r="EU437" s="12">
        <v>36</v>
      </c>
      <c r="EV437" s="12">
        <v>0</v>
      </c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</row>
    <row r="438" spans="1:170" x14ac:dyDescent="0.25">
      <c r="A438" s="93" t="s">
        <v>1731</v>
      </c>
      <c r="B438" s="11">
        <v>43280</v>
      </c>
      <c r="C438" s="11">
        <v>43404</v>
      </c>
      <c r="D438" s="93" t="s">
        <v>361</v>
      </c>
      <c r="E438" s="93" t="s">
        <v>46</v>
      </c>
      <c r="F438" s="12"/>
      <c r="G438" s="12"/>
      <c r="H438" s="12"/>
      <c r="I438" s="12"/>
      <c r="J438" s="12"/>
      <c r="K438" s="12"/>
      <c r="L438" s="12"/>
      <c r="M438" s="12"/>
      <c r="N438" s="12">
        <v>46.871158820172667</v>
      </c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>
        <v>40</v>
      </c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>
        <v>0</v>
      </c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>
        <v>46.871158820172667</v>
      </c>
      <c r="EU438" s="12">
        <v>40</v>
      </c>
      <c r="EV438" s="12">
        <v>0</v>
      </c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</row>
    <row r="439" spans="1:170" x14ac:dyDescent="0.25">
      <c r="A439" s="93" t="s">
        <v>1731</v>
      </c>
      <c r="B439" s="11">
        <v>43300</v>
      </c>
      <c r="C439" s="11">
        <v>43356</v>
      </c>
      <c r="D439" s="93" t="s">
        <v>450</v>
      </c>
      <c r="E439" s="93" t="s">
        <v>451</v>
      </c>
      <c r="F439" s="12">
        <v>17.734917484238689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>
        <v>11</v>
      </c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>
        <v>7</v>
      </c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>
        <v>17.734917484238689</v>
      </c>
      <c r="EU439" s="12">
        <v>11</v>
      </c>
      <c r="EV439" s="12">
        <v>7</v>
      </c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</row>
    <row r="440" spans="1:170" x14ac:dyDescent="0.25">
      <c r="A440" s="93" t="s">
        <v>1731</v>
      </c>
      <c r="B440" s="11">
        <v>43308</v>
      </c>
      <c r="C440" s="11">
        <v>43369</v>
      </c>
      <c r="D440" s="93" t="s">
        <v>489</v>
      </c>
      <c r="E440" s="93" t="s">
        <v>490</v>
      </c>
      <c r="F440" s="12"/>
      <c r="G440" s="12"/>
      <c r="H440" s="12"/>
      <c r="I440" s="12">
        <v>6.4490609033595234</v>
      </c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>
        <v>4</v>
      </c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>
        <v>0</v>
      </c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>
        <v>6.4490609033595234</v>
      </c>
      <c r="EU440" s="12">
        <v>4</v>
      </c>
      <c r="EV440" s="12">
        <v>0</v>
      </c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</row>
    <row r="441" spans="1:170" x14ac:dyDescent="0.25">
      <c r="A441" s="93" t="s">
        <v>1731</v>
      </c>
      <c r="B441" s="11">
        <v>43308</v>
      </c>
      <c r="C441" s="11">
        <v>43423</v>
      </c>
      <c r="D441" s="93" t="s">
        <v>509</v>
      </c>
      <c r="E441" s="93" t="s">
        <v>19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>
        <v>41.01226396765108</v>
      </c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>
        <v>35</v>
      </c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>
        <v>0</v>
      </c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>
        <v>41.01226396765108</v>
      </c>
      <c r="EU441" s="12">
        <v>35</v>
      </c>
      <c r="EV441" s="12">
        <v>0</v>
      </c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</row>
    <row r="442" spans="1:170" x14ac:dyDescent="0.25">
      <c r="A442" s="93" t="s">
        <v>1731</v>
      </c>
      <c r="B442" s="11">
        <v>43308</v>
      </c>
      <c r="C442" s="11">
        <v>43511</v>
      </c>
      <c r="D442" s="93" t="s">
        <v>516</v>
      </c>
      <c r="E442" s="93" t="s">
        <v>52</v>
      </c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>
        <v>74.88448322218882</v>
      </c>
      <c r="Z442" s="12"/>
      <c r="AA442" s="12"/>
      <c r="AB442" s="12"/>
      <c r="AC442" s="12">
        <v>52.419138255532168</v>
      </c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>
        <v>70</v>
      </c>
      <c r="BV442" s="12"/>
      <c r="BW442" s="12"/>
      <c r="BX442" s="12"/>
      <c r="BY442" s="12">
        <v>49</v>
      </c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>
        <v>0</v>
      </c>
      <c r="DR442" s="12"/>
      <c r="DS442" s="12"/>
      <c r="DT442" s="12"/>
      <c r="DU442" s="12">
        <v>0</v>
      </c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>
        <v>127.30362147772098</v>
      </c>
      <c r="EU442" s="12">
        <v>119</v>
      </c>
      <c r="EV442" s="12">
        <v>0</v>
      </c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</row>
    <row r="443" spans="1:170" x14ac:dyDescent="0.25">
      <c r="A443" s="93" t="s">
        <v>1731</v>
      </c>
      <c r="B443" s="11">
        <v>43313</v>
      </c>
      <c r="C443" s="11">
        <v>43431</v>
      </c>
      <c r="D443" s="93" t="s">
        <v>548</v>
      </c>
      <c r="E443" s="93" t="s">
        <v>510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>
        <v>28.1226952921036</v>
      </c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>
        <v>24</v>
      </c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>
        <v>0</v>
      </c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>
        <v>28.1226952921036</v>
      </c>
      <c r="EU443" s="12">
        <v>24</v>
      </c>
      <c r="EV443" s="12">
        <v>0</v>
      </c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</row>
    <row r="444" spans="1:170" x14ac:dyDescent="0.25">
      <c r="A444" s="93" t="s">
        <v>1731</v>
      </c>
      <c r="B444" s="11">
        <v>43318</v>
      </c>
      <c r="C444" s="11">
        <v>43396</v>
      </c>
      <c r="D444" s="93" t="s">
        <v>708</v>
      </c>
      <c r="E444" s="93" t="s">
        <v>709</v>
      </c>
      <c r="F444" s="12"/>
      <c r="G444" s="12"/>
      <c r="H444" s="12"/>
      <c r="I444" s="12"/>
      <c r="J444" s="12"/>
      <c r="K444" s="12"/>
      <c r="L444" s="12"/>
      <c r="M444" s="12">
        <v>6.4490609033595234</v>
      </c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>
        <v>4</v>
      </c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>
        <v>0</v>
      </c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>
        <v>6.4490609033595234</v>
      </c>
      <c r="EU444" s="12">
        <v>4</v>
      </c>
      <c r="EV444" s="12">
        <v>0</v>
      </c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</row>
    <row r="445" spans="1:170" x14ac:dyDescent="0.25">
      <c r="A445" s="93" t="s">
        <v>1731</v>
      </c>
      <c r="B445" s="11">
        <v>43321</v>
      </c>
      <c r="C445" s="11">
        <v>43398</v>
      </c>
      <c r="D445" s="93" t="s">
        <v>745</v>
      </c>
      <c r="E445" s="93" t="s">
        <v>64</v>
      </c>
      <c r="F445" s="12"/>
      <c r="G445" s="12"/>
      <c r="H445" s="12"/>
      <c r="I445" s="12"/>
      <c r="J445" s="12"/>
      <c r="K445" s="12"/>
      <c r="L445" s="12"/>
      <c r="M445" s="12">
        <v>8.0613261291994043</v>
      </c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>
        <v>5</v>
      </c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>
        <v>0</v>
      </c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>
        <v>8.0613261291994043</v>
      </c>
      <c r="EU445" s="12">
        <v>5</v>
      </c>
      <c r="EV445" s="12">
        <v>0</v>
      </c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</row>
    <row r="446" spans="1:170" x14ac:dyDescent="0.25">
      <c r="A446" s="93" t="s">
        <v>1731</v>
      </c>
      <c r="B446" s="11">
        <v>43322</v>
      </c>
      <c r="C446" s="11">
        <v>43439</v>
      </c>
      <c r="D446" s="93" t="s">
        <v>758</v>
      </c>
      <c r="E446" s="93" t="s">
        <v>759</v>
      </c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>
        <v>23.435579410086333</v>
      </c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>
        <v>20</v>
      </c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>
        <v>0</v>
      </c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>
        <v>23.435579410086333</v>
      </c>
      <c r="EU446" s="12">
        <v>20</v>
      </c>
      <c r="EV446" s="12">
        <v>0</v>
      </c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</row>
    <row r="447" spans="1:170" x14ac:dyDescent="0.25">
      <c r="A447" s="93" t="s">
        <v>1731</v>
      </c>
      <c r="B447" s="11">
        <v>43329</v>
      </c>
      <c r="C447" s="11">
        <v>43395</v>
      </c>
      <c r="D447" s="93" t="s">
        <v>812</v>
      </c>
      <c r="E447" s="93" t="s">
        <v>813</v>
      </c>
      <c r="F447" s="12"/>
      <c r="G447" s="12"/>
      <c r="H447" s="12"/>
      <c r="I447" s="12"/>
      <c r="J447" s="12"/>
      <c r="K447" s="12"/>
      <c r="L447" s="12"/>
      <c r="M447" s="12">
        <v>3.2245304516797617</v>
      </c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>
        <v>2</v>
      </c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>
        <v>0</v>
      </c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>
        <v>3.2245304516797617</v>
      </c>
      <c r="EU447" s="12">
        <v>2</v>
      </c>
      <c r="EV447" s="12">
        <v>0</v>
      </c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</row>
    <row r="448" spans="1:170" x14ac:dyDescent="0.25">
      <c r="A448" s="93" t="s">
        <v>1731</v>
      </c>
      <c r="B448" s="11">
        <v>43336</v>
      </c>
      <c r="C448" s="11">
        <v>43364</v>
      </c>
      <c r="D448" s="93" t="s">
        <v>1125</v>
      </c>
      <c r="E448" s="93" t="s">
        <v>1126</v>
      </c>
      <c r="F448" s="12"/>
      <c r="G448" s="12"/>
      <c r="H448" s="12">
        <v>9.6735913550392851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>
        <v>6</v>
      </c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>
        <v>0</v>
      </c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>
        <v>9.6735913550392851</v>
      </c>
      <c r="EU448" s="12">
        <v>6</v>
      </c>
      <c r="EV448" s="12">
        <v>0</v>
      </c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</row>
    <row r="449" spans="1:170" x14ac:dyDescent="0.25">
      <c r="A449" s="93" t="s">
        <v>1731</v>
      </c>
      <c r="B449" s="11">
        <v>43336</v>
      </c>
      <c r="C449" s="11">
        <v>43409</v>
      </c>
      <c r="D449" s="93" t="s">
        <v>1127</v>
      </c>
      <c r="E449" s="93" t="s">
        <v>1128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>
        <v>3.2245304516797617</v>
      </c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>
        <v>2</v>
      </c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>
        <v>0</v>
      </c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>
        <v>3.2245304516797617</v>
      </c>
      <c r="EU449" s="12">
        <v>2</v>
      </c>
      <c r="EV449" s="12">
        <v>0</v>
      </c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</row>
    <row r="450" spans="1:170" x14ac:dyDescent="0.25">
      <c r="A450" s="93" t="s">
        <v>1731</v>
      </c>
      <c r="B450" s="11">
        <v>43336</v>
      </c>
      <c r="C450" s="11">
        <v>43448</v>
      </c>
      <c r="D450" s="93" t="s">
        <v>1129</v>
      </c>
      <c r="E450" s="93" t="s">
        <v>510</v>
      </c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>
        <v>77.024039885679926</v>
      </c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>
        <v>72</v>
      </c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>
        <v>0</v>
      </c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>
        <v>77.024039885679926</v>
      </c>
      <c r="EU450" s="12">
        <v>72</v>
      </c>
      <c r="EV450" s="12">
        <v>0</v>
      </c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</row>
    <row r="451" spans="1:170" x14ac:dyDescent="0.25">
      <c r="A451" s="93" t="s">
        <v>1731</v>
      </c>
      <c r="B451" s="11">
        <v>43350</v>
      </c>
      <c r="C451" s="11">
        <v>43371</v>
      </c>
      <c r="D451" s="93" t="s">
        <v>1304</v>
      </c>
      <c r="E451" s="93" t="s">
        <v>1305</v>
      </c>
      <c r="F451" s="12"/>
      <c r="G451" s="12"/>
      <c r="H451" s="12"/>
      <c r="I451" s="12">
        <v>1.6122652258398809</v>
      </c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>
        <v>1</v>
      </c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>
        <v>0</v>
      </c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>
        <v>1.6122652258398809</v>
      </c>
      <c r="EU451" s="12">
        <v>1</v>
      </c>
      <c r="EV451" s="12">
        <v>0</v>
      </c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</row>
    <row r="452" spans="1:170" x14ac:dyDescent="0.25">
      <c r="A452" s="93" t="s">
        <v>1732</v>
      </c>
      <c r="B452" s="11">
        <v>43314</v>
      </c>
      <c r="C452" s="11">
        <v>43398</v>
      </c>
      <c r="D452" s="93" t="s">
        <v>564</v>
      </c>
      <c r="E452" s="93" t="s">
        <v>565</v>
      </c>
      <c r="F452" s="12"/>
      <c r="G452" s="12"/>
      <c r="H452" s="12"/>
      <c r="I452" s="12"/>
      <c r="J452" s="12"/>
      <c r="K452" s="12"/>
      <c r="L452" s="12"/>
      <c r="M452" s="12">
        <v>3.3457301401959714</v>
      </c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>
        <v>2</v>
      </c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>
        <v>0</v>
      </c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>
        <v>3.3457301401959714</v>
      </c>
      <c r="EU452" s="12">
        <v>2</v>
      </c>
      <c r="EV452" s="12">
        <v>0</v>
      </c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</row>
    <row r="453" spans="1:170" x14ac:dyDescent="0.25">
      <c r="A453" s="93" t="s">
        <v>1732</v>
      </c>
      <c r="B453" s="11">
        <v>43314</v>
      </c>
      <c r="C453" s="11">
        <v>43433</v>
      </c>
      <c r="D453" s="93" t="s">
        <v>575</v>
      </c>
      <c r="E453" s="93" t="s">
        <v>576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>
        <v>29.120681916462296</v>
      </c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>
        <v>24</v>
      </c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>
        <v>0</v>
      </c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>
        <v>29.120681916462296</v>
      </c>
      <c r="EU453" s="12">
        <v>24</v>
      </c>
      <c r="EV453" s="12">
        <v>0</v>
      </c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</row>
    <row r="454" spans="1:170" x14ac:dyDescent="0.25">
      <c r="A454" s="93" t="s">
        <v>1732</v>
      </c>
      <c r="B454" s="11">
        <v>43350</v>
      </c>
      <c r="C454" s="11">
        <v>43452</v>
      </c>
      <c r="D454" s="93" t="s">
        <v>1311</v>
      </c>
      <c r="E454" s="93" t="s">
        <v>1312</v>
      </c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>
        <v>29.596745557841285</v>
      </c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>
        <v>24</v>
      </c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>
        <v>0</v>
      </c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>
        <v>29.596745557841285</v>
      </c>
      <c r="EU454" s="12">
        <v>24</v>
      </c>
      <c r="EV454" s="12">
        <v>0</v>
      </c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</row>
    <row r="455" spans="1:170" x14ac:dyDescent="0.25">
      <c r="A455" s="93" t="s">
        <v>1733</v>
      </c>
      <c r="B455" s="11">
        <v>43220</v>
      </c>
      <c r="C455" s="11">
        <v>43334</v>
      </c>
      <c r="D455" s="93" t="s">
        <v>113</v>
      </c>
      <c r="E455" s="93" t="s">
        <v>71</v>
      </c>
      <c r="F455" s="12">
        <v>314.90081232499915</v>
      </c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>
        <v>300</v>
      </c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>
        <v>17</v>
      </c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>
        <v>314.90081232499915</v>
      </c>
      <c r="EU455" s="12">
        <v>300</v>
      </c>
      <c r="EV455" s="12">
        <v>17</v>
      </c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</row>
    <row r="456" spans="1:170" x14ac:dyDescent="0.25">
      <c r="A456" s="93" t="s">
        <v>1733</v>
      </c>
      <c r="B456" s="11">
        <v>43220</v>
      </c>
      <c r="C456" s="11">
        <v>43363</v>
      </c>
      <c r="D456" s="93" t="s">
        <v>126</v>
      </c>
      <c r="E456" s="93" t="s">
        <v>71</v>
      </c>
      <c r="F456" s="12">
        <v>314.90081232499915</v>
      </c>
      <c r="G456" s="12"/>
      <c r="H456" s="12"/>
      <c r="I456" s="12">
        <v>314.90081232499915</v>
      </c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>
        <v>300</v>
      </c>
      <c r="BC456" s="12"/>
      <c r="BD456" s="12"/>
      <c r="BE456" s="12">
        <v>300</v>
      </c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>
        <v>31</v>
      </c>
      <c r="CY456" s="12"/>
      <c r="CZ456" s="12"/>
      <c r="DA456" s="12">
        <v>0</v>
      </c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>
        <v>629.8016246499983</v>
      </c>
      <c r="EU456" s="12">
        <v>600</v>
      </c>
      <c r="EV456" s="12">
        <v>31</v>
      </c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</row>
    <row r="457" spans="1:170" x14ac:dyDescent="0.25">
      <c r="A457" s="93" t="s">
        <v>1734</v>
      </c>
      <c r="B457" s="11">
        <v>43349</v>
      </c>
      <c r="C457" s="11">
        <v>43396</v>
      </c>
      <c r="D457" s="93" t="s">
        <v>1261</v>
      </c>
      <c r="E457" s="93" t="s">
        <v>1262</v>
      </c>
      <c r="F457" s="12"/>
      <c r="G457" s="12"/>
      <c r="H457" s="12"/>
      <c r="I457" s="12"/>
      <c r="J457" s="12"/>
      <c r="K457" s="12"/>
      <c r="L457" s="12"/>
      <c r="M457" s="12">
        <v>8.6855227232093135</v>
      </c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>
        <v>5</v>
      </c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>
        <v>0</v>
      </c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>
        <v>8.6855227232093135</v>
      </c>
      <c r="EU457" s="12">
        <v>5</v>
      </c>
      <c r="EV457" s="12">
        <v>0</v>
      </c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</row>
    <row r="458" spans="1:170" x14ac:dyDescent="0.25">
      <c r="A458" s="93" t="s">
        <v>1735</v>
      </c>
      <c r="B458" s="11">
        <v>43271</v>
      </c>
      <c r="C458" s="11">
        <v>43396</v>
      </c>
      <c r="D458" s="93" t="s">
        <v>330</v>
      </c>
      <c r="E458" s="93" t="s">
        <v>19</v>
      </c>
      <c r="F458" s="12"/>
      <c r="G458" s="12"/>
      <c r="H458" s="12"/>
      <c r="I458" s="12"/>
      <c r="J458" s="12">
        <v>668.09963433203484</v>
      </c>
      <c r="K458" s="12"/>
      <c r="L458" s="12"/>
      <c r="M458" s="12"/>
      <c r="N458" s="12"/>
      <c r="O458" s="12"/>
      <c r="P458" s="12">
        <v>669.43583360069886</v>
      </c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>
        <v>500</v>
      </c>
      <c r="BG458" s="12"/>
      <c r="BH458" s="12"/>
      <c r="BI458" s="12"/>
      <c r="BJ458" s="12"/>
      <c r="BK458" s="12"/>
      <c r="BL458" s="12">
        <v>501</v>
      </c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>
        <v>0</v>
      </c>
      <c r="DC458" s="12"/>
      <c r="DD458" s="12"/>
      <c r="DE458" s="12"/>
      <c r="DF458" s="12"/>
      <c r="DG458" s="12"/>
      <c r="DH458" s="12">
        <v>0</v>
      </c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>
        <v>1337.5354679327338</v>
      </c>
      <c r="EU458" s="12">
        <v>1001</v>
      </c>
      <c r="EV458" s="12">
        <v>0</v>
      </c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</row>
    <row r="459" spans="1:170" x14ac:dyDescent="0.25">
      <c r="A459" s="93" t="s">
        <v>1736</v>
      </c>
      <c r="B459" s="11">
        <v>43231</v>
      </c>
      <c r="C459" s="11">
        <v>43349</v>
      </c>
      <c r="D459" s="93" t="s">
        <v>141</v>
      </c>
      <c r="E459" s="93" t="s">
        <v>61</v>
      </c>
      <c r="F459" s="12">
        <v>1.0934359286030728</v>
      </c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>
        <v>1</v>
      </c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>
        <v>17</v>
      </c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>
        <v>1.0934359286030728</v>
      </c>
      <c r="EU459" s="12">
        <v>1</v>
      </c>
      <c r="EV459" s="12">
        <v>17</v>
      </c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</row>
    <row r="460" spans="1:170" x14ac:dyDescent="0.25">
      <c r="A460" s="93" t="s">
        <v>1737</v>
      </c>
      <c r="B460" s="11">
        <v>43231</v>
      </c>
      <c r="C460" s="11">
        <v>43349</v>
      </c>
      <c r="D460" s="93" t="s">
        <v>141</v>
      </c>
      <c r="E460" s="93" t="s">
        <v>61</v>
      </c>
      <c r="F460" s="12">
        <v>108.25015693170421</v>
      </c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>
        <v>99</v>
      </c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>
        <v>17</v>
      </c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>
        <v>108.25015693170421</v>
      </c>
      <c r="EU460" s="12">
        <v>99</v>
      </c>
      <c r="EV460" s="12">
        <v>17</v>
      </c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</row>
    <row r="461" spans="1:170" x14ac:dyDescent="0.25">
      <c r="A461" s="93" t="s">
        <v>1738</v>
      </c>
      <c r="B461" s="11">
        <v>43348</v>
      </c>
      <c r="C461" s="11">
        <v>43396</v>
      </c>
      <c r="D461" s="93" t="s">
        <v>1245</v>
      </c>
      <c r="E461" s="93" t="s">
        <v>415</v>
      </c>
      <c r="F461" s="12"/>
      <c r="G461" s="12"/>
      <c r="H461" s="12"/>
      <c r="I461" s="12"/>
      <c r="J461" s="12"/>
      <c r="K461" s="12"/>
      <c r="L461" s="12"/>
      <c r="M461" s="12">
        <v>62.073894523842576</v>
      </c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>
        <v>50</v>
      </c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>
        <v>0</v>
      </c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>
        <v>62.073894523842576</v>
      </c>
      <c r="EU461" s="12">
        <v>50</v>
      </c>
      <c r="EV461" s="12">
        <v>0</v>
      </c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</row>
    <row r="462" spans="1:170" x14ac:dyDescent="0.25">
      <c r="A462" s="93" t="s">
        <v>1739</v>
      </c>
      <c r="B462" s="11">
        <v>43292</v>
      </c>
      <c r="C462" s="11">
        <v>43385</v>
      </c>
      <c r="D462" s="93" t="s">
        <v>422</v>
      </c>
      <c r="E462" s="93" t="s">
        <v>38</v>
      </c>
      <c r="F462" s="12"/>
      <c r="G462" s="12"/>
      <c r="H462" s="12"/>
      <c r="I462" s="12"/>
      <c r="J462" s="12"/>
      <c r="K462" s="12">
        <v>35.907864473370047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>
        <v>28</v>
      </c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>
        <v>0</v>
      </c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>
        <v>35.907864473370047</v>
      </c>
      <c r="EU462" s="12">
        <v>28</v>
      </c>
      <c r="EV462" s="12">
        <v>0</v>
      </c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</row>
    <row r="463" spans="1:170" x14ac:dyDescent="0.25">
      <c r="A463" s="93" t="s">
        <v>1739</v>
      </c>
      <c r="B463" s="11">
        <v>43332</v>
      </c>
      <c r="C463" s="11">
        <v>43430</v>
      </c>
      <c r="D463" s="93" t="s">
        <v>814</v>
      </c>
      <c r="E463" s="93" t="s">
        <v>38</v>
      </c>
      <c r="F463" s="12"/>
      <c r="G463" s="12"/>
      <c r="H463" s="12"/>
      <c r="I463" s="12"/>
      <c r="J463" s="12"/>
      <c r="K463" s="12"/>
      <c r="L463" s="12"/>
      <c r="M463" s="12">
        <v>23.083627161452174</v>
      </c>
      <c r="N463" s="12"/>
      <c r="O463" s="12"/>
      <c r="P463" s="12"/>
      <c r="Q463" s="12"/>
      <c r="R463" s="12">
        <v>23.083627161452174</v>
      </c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>
        <v>18</v>
      </c>
      <c r="BJ463" s="12"/>
      <c r="BK463" s="12"/>
      <c r="BL463" s="12"/>
      <c r="BM463" s="12"/>
      <c r="BN463" s="12">
        <v>18</v>
      </c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>
        <v>0</v>
      </c>
      <c r="DF463" s="12"/>
      <c r="DG463" s="12"/>
      <c r="DH463" s="12"/>
      <c r="DI463" s="12"/>
      <c r="DJ463" s="12">
        <v>0</v>
      </c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>
        <v>46.167254322904348</v>
      </c>
      <c r="EU463" s="12">
        <v>36</v>
      </c>
      <c r="EV463" s="12">
        <v>0</v>
      </c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</row>
    <row r="464" spans="1:170" x14ac:dyDescent="0.25">
      <c r="A464" s="93" t="s">
        <v>1740</v>
      </c>
      <c r="B464" s="11">
        <v>42991</v>
      </c>
      <c r="C464" s="11">
        <v>43579</v>
      </c>
      <c r="D464" s="93" t="s">
        <v>188</v>
      </c>
      <c r="E464" s="93" t="s">
        <v>23</v>
      </c>
      <c r="F464" s="12">
        <v>308.61790054418509</v>
      </c>
      <c r="G464" s="12"/>
      <c r="H464" s="12">
        <v>308.61790054418509</v>
      </c>
      <c r="I464" s="12">
        <v>308.61790054418509</v>
      </c>
      <c r="J464" s="12"/>
      <c r="K464" s="12">
        <v>308.61790054418509</v>
      </c>
      <c r="L464" s="12">
        <v>308.61790054418509</v>
      </c>
      <c r="M464" s="12"/>
      <c r="N464" s="12"/>
      <c r="O464" s="12">
        <v>308.61790054418509</v>
      </c>
      <c r="P464" s="12">
        <v>308.61790054418509</v>
      </c>
      <c r="Q464" s="12"/>
      <c r="R464" s="12">
        <v>308.61790054418509</v>
      </c>
      <c r="S464" s="12">
        <v>308.61790054418509</v>
      </c>
      <c r="T464" s="12"/>
      <c r="U464" s="12"/>
      <c r="V464" s="12">
        <v>308.61790054418509</v>
      </c>
      <c r="W464" s="12">
        <v>308.61790054418509</v>
      </c>
      <c r="X464" s="12"/>
      <c r="Y464" s="12">
        <v>308.61790054418509</v>
      </c>
      <c r="Z464" s="12">
        <v>308.61790054418509</v>
      </c>
      <c r="AA464" s="12"/>
      <c r="AB464" s="12">
        <v>308.61790054418509</v>
      </c>
      <c r="AC464" s="12">
        <v>308.61790054418509</v>
      </c>
      <c r="AD464" s="12"/>
      <c r="AE464" s="12">
        <v>308.61790054418509</v>
      </c>
      <c r="AF464" s="12"/>
      <c r="AG464" s="12">
        <v>308.61790054418509</v>
      </c>
      <c r="AH464" s="12">
        <v>308.61790054418509</v>
      </c>
      <c r="AI464" s="12">
        <v>308.61790054418509</v>
      </c>
      <c r="AJ464" s="12">
        <v>308.61790054418509</v>
      </c>
      <c r="AK464" s="12">
        <v>308.61790054418509</v>
      </c>
      <c r="AL464" s="12">
        <v>209.86017237004586</v>
      </c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>
        <v>250</v>
      </c>
      <c r="BC464" s="12"/>
      <c r="BD464" s="12">
        <v>250</v>
      </c>
      <c r="BE464" s="12">
        <v>250</v>
      </c>
      <c r="BF464" s="12"/>
      <c r="BG464" s="12">
        <v>250</v>
      </c>
      <c r="BH464" s="12">
        <v>250</v>
      </c>
      <c r="BI464" s="12"/>
      <c r="BJ464" s="12"/>
      <c r="BK464" s="12">
        <v>250</v>
      </c>
      <c r="BL464" s="12">
        <v>250</v>
      </c>
      <c r="BM464" s="12"/>
      <c r="BN464" s="12">
        <v>250</v>
      </c>
      <c r="BO464" s="12">
        <v>250</v>
      </c>
      <c r="BP464" s="12"/>
      <c r="BQ464" s="12"/>
      <c r="BR464" s="12">
        <v>250</v>
      </c>
      <c r="BS464" s="12">
        <v>250</v>
      </c>
      <c r="BT464" s="12"/>
      <c r="BU464" s="12">
        <v>250</v>
      </c>
      <c r="BV464" s="12">
        <v>250</v>
      </c>
      <c r="BW464" s="12"/>
      <c r="BX464" s="12">
        <v>250</v>
      </c>
      <c r="BY464" s="12">
        <v>250</v>
      </c>
      <c r="BZ464" s="12"/>
      <c r="CA464" s="12">
        <v>250</v>
      </c>
      <c r="CB464" s="12"/>
      <c r="CC464" s="12">
        <v>250</v>
      </c>
      <c r="CD464" s="12">
        <v>250</v>
      </c>
      <c r="CE464" s="12">
        <v>250</v>
      </c>
      <c r="CF464" s="12">
        <v>250</v>
      </c>
      <c r="CG464" s="12">
        <v>250</v>
      </c>
      <c r="CH464" s="12">
        <v>170</v>
      </c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>
        <v>7</v>
      </c>
      <c r="CY464" s="12"/>
      <c r="CZ464" s="12">
        <v>0</v>
      </c>
      <c r="DA464" s="12">
        <v>0</v>
      </c>
      <c r="DB464" s="12"/>
      <c r="DC464" s="12">
        <v>0</v>
      </c>
      <c r="DD464" s="12">
        <v>0</v>
      </c>
      <c r="DE464" s="12"/>
      <c r="DF464" s="12"/>
      <c r="DG464" s="12">
        <v>0</v>
      </c>
      <c r="DH464" s="12">
        <v>0</v>
      </c>
      <c r="DI464" s="12"/>
      <c r="DJ464" s="12">
        <v>0</v>
      </c>
      <c r="DK464" s="12">
        <v>0</v>
      </c>
      <c r="DL464" s="12"/>
      <c r="DM464" s="12"/>
      <c r="DN464" s="12">
        <v>0</v>
      </c>
      <c r="DO464" s="12">
        <v>0</v>
      </c>
      <c r="DP464" s="12"/>
      <c r="DQ464" s="12">
        <v>0</v>
      </c>
      <c r="DR464" s="12">
        <v>0</v>
      </c>
      <c r="DS464" s="12"/>
      <c r="DT464" s="12">
        <v>0</v>
      </c>
      <c r="DU464" s="12">
        <v>0</v>
      </c>
      <c r="DV464" s="12"/>
      <c r="DW464" s="12">
        <v>0</v>
      </c>
      <c r="DX464" s="12"/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>
        <v>6690.8360837979344</v>
      </c>
      <c r="EU464" s="12">
        <v>5420</v>
      </c>
      <c r="EV464" s="12">
        <v>7</v>
      </c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</row>
    <row r="465" spans="1:170" x14ac:dyDescent="0.25">
      <c r="A465" s="93" t="s">
        <v>1741</v>
      </c>
      <c r="B465" s="11">
        <v>43088</v>
      </c>
      <c r="C465" s="11">
        <v>43406</v>
      </c>
      <c r="D465" s="93" t="s">
        <v>152</v>
      </c>
      <c r="E465" s="93" t="s">
        <v>88</v>
      </c>
      <c r="F465" s="12"/>
      <c r="G465" s="12"/>
      <c r="H465" s="12"/>
      <c r="I465" s="12"/>
      <c r="J465" s="12">
        <v>231.54872924296163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>
        <v>250</v>
      </c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>
        <v>0</v>
      </c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>
        <v>231.54872924296163</v>
      </c>
      <c r="EU465" s="12">
        <v>250</v>
      </c>
      <c r="EV465" s="12">
        <v>0</v>
      </c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</row>
    <row r="466" spans="1:170" x14ac:dyDescent="0.25">
      <c r="A466" s="93" t="s">
        <v>1741</v>
      </c>
      <c r="B466" s="11">
        <v>43291</v>
      </c>
      <c r="C466" s="11">
        <v>43416</v>
      </c>
      <c r="D466" s="93" t="s">
        <v>408</v>
      </c>
      <c r="E466" s="93" t="s">
        <v>84</v>
      </c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>
        <v>1.1717789705043167</v>
      </c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>
        <v>1</v>
      </c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>
        <v>0</v>
      </c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>
        <v>1.1717789705043167</v>
      </c>
      <c r="EU466" s="12">
        <v>1</v>
      </c>
      <c r="EV466" s="12">
        <v>0</v>
      </c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</row>
    <row r="467" spans="1:170" x14ac:dyDescent="0.25">
      <c r="A467" s="93" t="s">
        <v>1741</v>
      </c>
      <c r="B467" s="11">
        <v>43292</v>
      </c>
      <c r="C467" s="11">
        <v>43390</v>
      </c>
      <c r="D467" s="93" t="s">
        <v>427</v>
      </c>
      <c r="E467" s="93" t="s">
        <v>46</v>
      </c>
      <c r="F467" s="12"/>
      <c r="G467" s="12"/>
      <c r="H467" s="12"/>
      <c r="I467" s="12"/>
      <c r="J467" s="12"/>
      <c r="K467" s="12"/>
      <c r="L467" s="12">
        <v>23.435579410086333</v>
      </c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>
        <v>20</v>
      </c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>
        <v>0</v>
      </c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>
        <v>23.435579410086333</v>
      </c>
      <c r="EU467" s="12">
        <v>20</v>
      </c>
      <c r="EV467" s="12">
        <v>0</v>
      </c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</row>
    <row r="468" spans="1:170" x14ac:dyDescent="0.25">
      <c r="A468" s="93" t="s">
        <v>1741</v>
      </c>
      <c r="B468" s="11">
        <v>43308</v>
      </c>
      <c r="C468" s="11">
        <v>43419</v>
      </c>
      <c r="D468" s="93" t="s">
        <v>513</v>
      </c>
      <c r="E468" s="93" t="s">
        <v>88</v>
      </c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>
        <v>463.09745848592326</v>
      </c>
      <c r="S468" s="12"/>
      <c r="T468" s="12"/>
      <c r="U468" s="12">
        <v>463.09745848592326</v>
      </c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>
        <v>500</v>
      </c>
      <c r="BO468" s="12"/>
      <c r="BP468" s="12"/>
      <c r="BQ468" s="12">
        <v>500</v>
      </c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>
        <v>0</v>
      </c>
      <c r="DK468" s="12"/>
      <c r="DL468" s="12"/>
      <c r="DM468" s="12">
        <v>0</v>
      </c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>
        <v>926.19491697184651</v>
      </c>
      <c r="EU468" s="12">
        <v>1000</v>
      </c>
      <c r="EV468" s="12">
        <v>0</v>
      </c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</row>
    <row r="469" spans="1:170" x14ac:dyDescent="0.25">
      <c r="A469" s="93" t="s">
        <v>1741</v>
      </c>
      <c r="B469" s="11">
        <v>43318</v>
      </c>
      <c r="C469" s="11">
        <v>43431</v>
      </c>
      <c r="D469" s="93" t="s">
        <v>713</v>
      </c>
      <c r="E469" s="93" t="s">
        <v>714</v>
      </c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>
        <v>16.071515452883709</v>
      </c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>
        <v>12</v>
      </c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>
        <v>0</v>
      </c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>
        <v>16.071515452883709</v>
      </c>
      <c r="EU469" s="12">
        <v>12</v>
      </c>
      <c r="EV469" s="12">
        <v>0</v>
      </c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</row>
    <row r="470" spans="1:170" x14ac:dyDescent="0.25">
      <c r="A470" s="93" t="s">
        <v>1741</v>
      </c>
      <c r="B470" s="11">
        <v>43319</v>
      </c>
      <c r="C470" s="11">
        <v>43395</v>
      </c>
      <c r="D470" s="93" t="s">
        <v>717</v>
      </c>
      <c r="E470" s="93" t="s">
        <v>718</v>
      </c>
      <c r="F470" s="12"/>
      <c r="G470" s="12"/>
      <c r="H470" s="12"/>
      <c r="I470" s="12"/>
      <c r="J470" s="12"/>
      <c r="K470" s="12"/>
      <c r="L470" s="12"/>
      <c r="M470" s="12">
        <v>3.2245304516797617</v>
      </c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>
        <v>2</v>
      </c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>
        <v>0</v>
      </c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>
        <v>3.2245304516797617</v>
      </c>
      <c r="EU470" s="12">
        <v>2</v>
      </c>
      <c r="EV470" s="12">
        <v>0</v>
      </c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</row>
    <row r="471" spans="1:170" x14ac:dyDescent="0.25">
      <c r="A471" s="93" t="s">
        <v>1741</v>
      </c>
      <c r="B471" s="11">
        <v>43319</v>
      </c>
      <c r="C471" s="11">
        <v>43399</v>
      </c>
      <c r="D471" s="93" t="s">
        <v>727</v>
      </c>
      <c r="E471" s="93" t="s">
        <v>56</v>
      </c>
      <c r="F471" s="12"/>
      <c r="G471" s="12"/>
      <c r="H471" s="12"/>
      <c r="I471" s="12"/>
      <c r="J471" s="12"/>
      <c r="K471" s="12"/>
      <c r="L471" s="12"/>
      <c r="M471" s="12">
        <v>16.122652258398809</v>
      </c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>
        <v>10</v>
      </c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>
        <v>0</v>
      </c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>
        <v>16.122652258398809</v>
      </c>
      <c r="EU471" s="12">
        <v>10</v>
      </c>
      <c r="EV471" s="12">
        <v>0</v>
      </c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</row>
    <row r="472" spans="1:170" x14ac:dyDescent="0.25">
      <c r="A472" s="93" t="s">
        <v>1741</v>
      </c>
      <c r="B472" s="11">
        <v>43322</v>
      </c>
      <c r="C472" s="11">
        <v>43439</v>
      </c>
      <c r="D472" s="93" t="s">
        <v>758</v>
      </c>
      <c r="E472" s="93" t="s">
        <v>759</v>
      </c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>
        <v>14.0613476460518</v>
      </c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>
        <v>12</v>
      </c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>
        <v>0</v>
      </c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>
        <v>14.0613476460518</v>
      </c>
      <c r="EU472" s="12">
        <v>12</v>
      </c>
      <c r="EV472" s="12">
        <v>0</v>
      </c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</row>
    <row r="473" spans="1:170" x14ac:dyDescent="0.25">
      <c r="A473" s="93" t="s">
        <v>1741</v>
      </c>
      <c r="B473" s="11">
        <v>43325</v>
      </c>
      <c r="C473" s="11">
        <v>43378</v>
      </c>
      <c r="D473" s="93" t="s">
        <v>767</v>
      </c>
      <c r="E473" s="93" t="s">
        <v>492</v>
      </c>
      <c r="F473" s="12"/>
      <c r="G473" s="12"/>
      <c r="H473" s="12"/>
      <c r="I473" s="12"/>
      <c r="J473" s="12">
        <v>2.132641365948142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>
        <v>2</v>
      </c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>
        <v>0</v>
      </c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>
        <v>2.132641365948142</v>
      </c>
      <c r="EU473" s="12">
        <v>2</v>
      </c>
      <c r="EV473" s="12">
        <v>0</v>
      </c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</row>
    <row r="474" spans="1:170" x14ac:dyDescent="0.25">
      <c r="A474" s="93" t="s">
        <v>1741</v>
      </c>
      <c r="B474" s="11">
        <v>43327</v>
      </c>
      <c r="C474" s="11">
        <v>43374</v>
      </c>
      <c r="D474" s="93" t="s">
        <v>780</v>
      </c>
      <c r="E474" s="93" t="s">
        <v>781</v>
      </c>
      <c r="F474" s="12"/>
      <c r="G474" s="12"/>
      <c r="H474" s="12"/>
      <c r="I474" s="12"/>
      <c r="J474" s="12">
        <v>1.6122652258398809</v>
      </c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>
        <v>1</v>
      </c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>
        <v>0</v>
      </c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>
        <v>1.6122652258398809</v>
      </c>
      <c r="EU474" s="12">
        <v>1</v>
      </c>
      <c r="EV474" s="12">
        <v>0</v>
      </c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</row>
    <row r="475" spans="1:170" x14ac:dyDescent="0.25">
      <c r="A475" s="93" t="s">
        <v>1741</v>
      </c>
      <c r="B475" s="11">
        <v>43334</v>
      </c>
      <c r="C475" s="11">
        <v>43364</v>
      </c>
      <c r="D475" s="93" t="s">
        <v>1096</v>
      </c>
      <c r="E475" s="93" t="s">
        <v>1097</v>
      </c>
      <c r="F475" s="12"/>
      <c r="G475" s="12"/>
      <c r="H475" s="12">
        <v>3.2245304516797617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>
        <v>2</v>
      </c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>
        <v>0</v>
      </c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>
        <v>3.2245304516797617</v>
      </c>
      <c r="EU475" s="12">
        <v>2</v>
      </c>
      <c r="EV475" s="12">
        <v>0</v>
      </c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</row>
    <row r="476" spans="1:170" x14ac:dyDescent="0.25">
      <c r="A476" s="93" t="s">
        <v>1741</v>
      </c>
      <c r="B476" s="11">
        <v>43341</v>
      </c>
      <c r="C476" s="11">
        <v>43370</v>
      </c>
      <c r="D476" s="93" t="s">
        <v>1213</v>
      </c>
      <c r="E476" s="93" t="s">
        <v>1214</v>
      </c>
      <c r="F476" s="12"/>
      <c r="G476" s="12"/>
      <c r="H476" s="12"/>
      <c r="I476" s="12">
        <v>3.2245304516797617</v>
      </c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>
        <v>2</v>
      </c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>
        <v>0</v>
      </c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>
        <v>3.2245304516797617</v>
      </c>
      <c r="EU476" s="12">
        <v>2</v>
      </c>
      <c r="EV476" s="12">
        <v>0</v>
      </c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</row>
    <row r="477" spans="1:170" x14ac:dyDescent="0.25">
      <c r="A477" s="93" t="s">
        <v>1741</v>
      </c>
      <c r="B477" s="11">
        <v>43343</v>
      </c>
      <c r="C477" s="11">
        <v>43364</v>
      </c>
      <c r="D477" s="93" t="s">
        <v>1219</v>
      </c>
      <c r="E477" s="93" t="s">
        <v>1220</v>
      </c>
      <c r="F477" s="12"/>
      <c r="G477" s="12"/>
      <c r="H477" s="12">
        <v>3.2245304516797617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>
        <v>2</v>
      </c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>
        <v>0</v>
      </c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>
        <v>3.2245304516797617</v>
      </c>
      <c r="EU477" s="12">
        <v>2</v>
      </c>
      <c r="EV477" s="12">
        <v>0</v>
      </c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</row>
    <row r="478" spans="1:170" x14ac:dyDescent="0.25">
      <c r="A478" s="93" t="s">
        <v>1741</v>
      </c>
      <c r="B478" s="11">
        <v>43348</v>
      </c>
      <c r="C478" s="11">
        <v>43378</v>
      </c>
      <c r="D478" s="93" t="s">
        <v>1243</v>
      </c>
      <c r="E478" s="93" t="s">
        <v>51</v>
      </c>
      <c r="F478" s="12"/>
      <c r="G478" s="12"/>
      <c r="H478" s="12"/>
      <c r="I478" s="12"/>
      <c r="J478" s="12">
        <v>7.0306738230259</v>
      </c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>
        <v>6</v>
      </c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>
        <v>0</v>
      </c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>
        <v>7.0306738230259</v>
      </c>
      <c r="EU478" s="12">
        <v>6</v>
      </c>
      <c r="EV478" s="12">
        <v>0</v>
      </c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</row>
    <row r="479" spans="1:170" x14ac:dyDescent="0.25">
      <c r="A479" s="93" t="s">
        <v>1741</v>
      </c>
      <c r="B479" s="11">
        <v>43350</v>
      </c>
      <c r="C479" s="11">
        <v>43371</v>
      </c>
      <c r="D479" s="93" t="s">
        <v>1300</v>
      </c>
      <c r="E479" s="93" t="s">
        <v>1301</v>
      </c>
      <c r="F479" s="12"/>
      <c r="G479" s="12"/>
      <c r="H479" s="12"/>
      <c r="I479" s="12">
        <v>3.2245304516797617</v>
      </c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>
        <v>2</v>
      </c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>
        <v>0</v>
      </c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>
        <v>3.2245304516797617</v>
      </c>
      <c r="EU479" s="12">
        <v>2</v>
      </c>
      <c r="EV479" s="12">
        <v>0</v>
      </c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</row>
    <row r="480" spans="1:170" x14ac:dyDescent="0.25">
      <c r="A480" s="93" t="s">
        <v>1741</v>
      </c>
      <c r="B480" s="11">
        <v>43350</v>
      </c>
      <c r="C480" s="11">
        <v>43553</v>
      </c>
      <c r="D480" s="93" t="s">
        <v>1309</v>
      </c>
      <c r="E480" s="93" t="s">
        <v>88</v>
      </c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>
        <v>231.54872924296163</v>
      </c>
      <c r="V480" s="12"/>
      <c r="W480" s="12"/>
      <c r="X480" s="12">
        <v>231.54872924296163</v>
      </c>
      <c r="Y480" s="12"/>
      <c r="Z480" s="12">
        <v>231.54872924296163</v>
      </c>
      <c r="AA480" s="12"/>
      <c r="AB480" s="12"/>
      <c r="AC480" s="12"/>
      <c r="AD480" s="12">
        <v>231.54872924296163</v>
      </c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>
        <v>250</v>
      </c>
      <c r="BR480" s="12"/>
      <c r="BS480" s="12"/>
      <c r="BT480" s="12">
        <v>250</v>
      </c>
      <c r="BU480" s="12"/>
      <c r="BV480" s="12">
        <v>250</v>
      </c>
      <c r="BW480" s="12"/>
      <c r="BX480" s="12"/>
      <c r="BY480" s="12"/>
      <c r="BZ480" s="12">
        <v>250</v>
      </c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>
        <v>0</v>
      </c>
      <c r="DN480" s="12"/>
      <c r="DO480" s="12"/>
      <c r="DP480" s="12">
        <v>0</v>
      </c>
      <c r="DQ480" s="12"/>
      <c r="DR480" s="12">
        <v>0</v>
      </c>
      <c r="DS480" s="12"/>
      <c r="DT480" s="12"/>
      <c r="DU480" s="12"/>
      <c r="DV480" s="12">
        <v>0</v>
      </c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>
        <v>926.19491697184651</v>
      </c>
      <c r="EU480" s="12">
        <v>1000</v>
      </c>
      <c r="EV480" s="12">
        <v>0</v>
      </c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</row>
    <row r="481" spans="1:170" x14ac:dyDescent="0.25">
      <c r="A481" s="93" t="s">
        <v>1742</v>
      </c>
      <c r="B481" s="11">
        <v>43299</v>
      </c>
      <c r="C481" s="11">
        <v>43369</v>
      </c>
      <c r="D481" s="93" t="s">
        <v>443</v>
      </c>
      <c r="E481" s="93" t="s">
        <v>68</v>
      </c>
      <c r="F481" s="12"/>
      <c r="G481" s="12"/>
      <c r="H481" s="12"/>
      <c r="I481" s="12">
        <v>3.51533691151295</v>
      </c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>
        <v>3</v>
      </c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>
        <v>0</v>
      </c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>
        <v>3.51533691151295</v>
      </c>
      <c r="EU481" s="12">
        <v>3</v>
      </c>
      <c r="EV481" s="12">
        <v>0</v>
      </c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</row>
    <row r="482" spans="1:170" x14ac:dyDescent="0.25">
      <c r="A482" s="93" t="s">
        <v>1743</v>
      </c>
      <c r="B482" s="11">
        <v>43306</v>
      </c>
      <c r="C482" s="11">
        <v>43384</v>
      </c>
      <c r="D482" s="93" t="s">
        <v>471</v>
      </c>
      <c r="E482" s="93" t="s">
        <v>49</v>
      </c>
      <c r="F482" s="12"/>
      <c r="G482" s="12"/>
      <c r="H482" s="12"/>
      <c r="I482" s="12"/>
      <c r="J482" s="12"/>
      <c r="K482" s="12">
        <v>28.1226952921036</v>
      </c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>
        <v>24</v>
      </c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>
        <v>0</v>
      </c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>
        <v>28.1226952921036</v>
      </c>
      <c r="EU482" s="12">
        <v>24</v>
      </c>
      <c r="EV482" s="12">
        <v>0</v>
      </c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</row>
    <row r="483" spans="1:170" x14ac:dyDescent="0.25">
      <c r="A483" s="93" t="s">
        <v>1744</v>
      </c>
      <c r="B483" s="11">
        <v>43299</v>
      </c>
      <c r="C483" s="11">
        <v>43369</v>
      </c>
      <c r="D483" s="93" t="s">
        <v>443</v>
      </c>
      <c r="E483" s="93" t="s">
        <v>68</v>
      </c>
      <c r="F483" s="12"/>
      <c r="G483" s="12"/>
      <c r="H483" s="12"/>
      <c r="I483" s="12">
        <v>24.60735838059065</v>
      </c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>
        <v>21</v>
      </c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>
        <v>0</v>
      </c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>
        <v>24.60735838059065</v>
      </c>
      <c r="EU483" s="12">
        <v>21</v>
      </c>
      <c r="EV483" s="12">
        <v>0</v>
      </c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</row>
    <row r="484" spans="1:170" x14ac:dyDescent="0.25">
      <c r="A484" s="93" t="s">
        <v>1744</v>
      </c>
      <c r="B484" s="11">
        <v>43340</v>
      </c>
      <c r="C484" s="11">
        <v>43452</v>
      </c>
      <c r="D484" s="93" t="s">
        <v>1210</v>
      </c>
      <c r="E484" s="93" t="s">
        <v>49</v>
      </c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>
        <v>56.2453905842072</v>
      </c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>
        <v>48</v>
      </c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>
        <v>0</v>
      </c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>
        <v>56.2453905842072</v>
      </c>
      <c r="EU484" s="12">
        <v>48</v>
      </c>
      <c r="EV484" s="12">
        <v>0</v>
      </c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</row>
    <row r="485" spans="1:170" x14ac:dyDescent="0.25">
      <c r="A485" s="93" t="s">
        <v>1744</v>
      </c>
      <c r="B485" s="11">
        <v>43348</v>
      </c>
      <c r="C485" s="11">
        <v>43371</v>
      </c>
      <c r="D485" s="93" t="s">
        <v>1239</v>
      </c>
      <c r="E485" s="93" t="s">
        <v>1240</v>
      </c>
      <c r="F485" s="12"/>
      <c r="G485" s="12"/>
      <c r="H485" s="12"/>
      <c r="I485" s="12">
        <v>6.4490609033595234</v>
      </c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>
        <v>4</v>
      </c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>
        <v>0</v>
      </c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>
        <v>6.4490609033595234</v>
      </c>
      <c r="EU485" s="12">
        <v>4</v>
      </c>
      <c r="EV485" s="12">
        <v>0</v>
      </c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</row>
    <row r="486" spans="1:170" x14ac:dyDescent="0.25">
      <c r="A486" s="93" t="s">
        <v>1744</v>
      </c>
      <c r="B486" s="11">
        <v>43354</v>
      </c>
      <c r="C486" s="11">
        <v>43444</v>
      </c>
      <c r="D486" s="93" t="s">
        <v>1565</v>
      </c>
      <c r="E486" s="93" t="s">
        <v>1240</v>
      </c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>
        <v>3.2245304516797617</v>
      </c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>
        <v>2</v>
      </c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>
        <v>0</v>
      </c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>
        <v>3.2245304516797617</v>
      </c>
      <c r="EU486" s="12">
        <v>2</v>
      </c>
      <c r="EV486" s="12">
        <v>0</v>
      </c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</row>
    <row r="487" spans="1:170" x14ac:dyDescent="0.25">
      <c r="A487" s="93" t="s">
        <v>1745</v>
      </c>
      <c r="B487" s="11">
        <v>43315</v>
      </c>
      <c r="C487" s="11">
        <v>43448</v>
      </c>
      <c r="D487" s="93" t="s">
        <v>706</v>
      </c>
      <c r="E487" s="93" t="s">
        <v>707</v>
      </c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>
        <v>135.43974200929298</v>
      </c>
      <c r="S487" s="12"/>
      <c r="T487" s="12">
        <v>135.43974200929298</v>
      </c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>
        <v>125</v>
      </c>
      <c r="BO487" s="12"/>
      <c r="BP487" s="12">
        <v>125</v>
      </c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>
        <v>0</v>
      </c>
      <c r="DK487" s="12"/>
      <c r="DL487" s="12">
        <v>0</v>
      </c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>
        <v>270.87948401858597</v>
      </c>
      <c r="EU487" s="12">
        <v>250</v>
      </c>
      <c r="EV487" s="12">
        <v>0</v>
      </c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</row>
    <row r="488" spans="1:170" x14ac:dyDescent="0.25">
      <c r="A488" s="93" t="s">
        <v>1745</v>
      </c>
      <c r="B488" s="11">
        <v>43349</v>
      </c>
      <c r="C488" s="11">
        <v>43524</v>
      </c>
      <c r="D488" s="93" t="s">
        <v>1276</v>
      </c>
      <c r="E488" s="93" t="s">
        <v>707</v>
      </c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>
        <v>135.43974200929298</v>
      </c>
      <c r="Z488" s="12"/>
      <c r="AA488" s="12"/>
      <c r="AB488" s="12"/>
      <c r="AC488" s="12">
        <v>135.43974200929298</v>
      </c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>
        <v>125</v>
      </c>
      <c r="BV488" s="12"/>
      <c r="BW488" s="12"/>
      <c r="BX488" s="12"/>
      <c r="BY488" s="12">
        <v>125</v>
      </c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>
        <v>0</v>
      </c>
      <c r="DR488" s="12"/>
      <c r="DS488" s="12"/>
      <c r="DT488" s="12"/>
      <c r="DU488" s="12">
        <v>0</v>
      </c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>
        <v>270.87948401858597</v>
      </c>
      <c r="EU488" s="12">
        <v>250</v>
      </c>
      <c r="EV488" s="12">
        <v>0</v>
      </c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</row>
    <row r="489" spans="1:170" x14ac:dyDescent="0.25">
      <c r="A489" s="93" t="s">
        <v>1746</v>
      </c>
      <c r="B489" s="11">
        <v>43220</v>
      </c>
      <c r="C489" s="11">
        <v>43612</v>
      </c>
      <c r="D489" s="93" t="s">
        <v>191</v>
      </c>
      <c r="E489" s="93" t="s">
        <v>192</v>
      </c>
      <c r="F489" s="12">
        <v>13.288290173353811</v>
      </c>
      <c r="G489" s="12"/>
      <c r="H489" s="12"/>
      <c r="I489" s="12"/>
      <c r="J489" s="12"/>
      <c r="K489" s="12"/>
      <c r="L489" s="12"/>
      <c r="M489" s="12"/>
      <c r="N489" s="12">
        <v>13.288290173353811</v>
      </c>
      <c r="O489" s="12"/>
      <c r="P489" s="12"/>
      <c r="Q489" s="12"/>
      <c r="R489" s="12"/>
      <c r="S489" s="12"/>
      <c r="T489" s="12"/>
      <c r="U489" s="12">
        <v>13.288290173353811</v>
      </c>
      <c r="V489" s="12"/>
      <c r="W489" s="12"/>
      <c r="X489" s="12"/>
      <c r="Y489" s="12"/>
      <c r="Z489" s="12"/>
      <c r="AA489" s="12"/>
      <c r="AB489" s="12">
        <v>13.288290173353811</v>
      </c>
      <c r="AC489" s="12"/>
      <c r="AD489" s="12"/>
      <c r="AE489" s="12"/>
      <c r="AF489" s="12"/>
      <c r="AG489" s="12"/>
      <c r="AH489" s="12"/>
      <c r="AI489" s="12">
        <v>13.288290173353811</v>
      </c>
      <c r="AJ489" s="12"/>
      <c r="AK489" s="12"/>
      <c r="AL489" s="12"/>
      <c r="AM489" s="12"/>
      <c r="AN489" s="12"/>
      <c r="AO489" s="12">
        <v>13.288290173353811</v>
      </c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>
        <v>12</v>
      </c>
      <c r="BC489" s="12"/>
      <c r="BD489" s="12"/>
      <c r="BE489" s="12"/>
      <c r="BF489" s="12"/>
      <c r="BG489" s="12"/>
      <c r="BH489" s="12"/>
      <c r="BI489" s="12"/>
      <c r="BJ489" s="12">
        <v>12</v>
      </c>
      <c r="BK489" s="12"/>
      <c r="BL489" s="12"/>
      <c r="BM489" s="12"/>
      <c r="BN489" s="12"/>
      <c r="BO489" s="12"/>
      <c r="BP489" s="12"/>
      <c r="BQ489" s="12">
        <v>12</v>
      </c>
      <c r="BR489" s="12"/>
      <c r="BS489" s="12"/>
      <c r="BT489" s="12"/>
      <c r="BU489" s="12"/>
      <c r="BV489" s="12"/>
      <c r="BW489" s="12"/>
      <c r="BX489" s="12">
        <v>12</v>
      </c>
      <c r="BY489" s="12"/>
      <c r="BZ489" s="12"/>
      <c r="CA489" s="12"/>
      <c r="CB489" s="12"/>
      <c r="CC489" s="12"/>
      <c r="CD489" s="12"/>
      <c r="CE489" s="12">
        <v>12</v>
      </c>
      <c r="CF489" s="12"/>
      <c r="CG489" s="12"/>
      <c r="CH489" s="12"/>
      <c r="CI489" s="12"/>
      <c r="CJ489" s="12"/>
      <c r="CK489" s="12">
        <v>12</v>
      </c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>
        <v>11</v>
      </c>
      <c r="CY489" s="12"/>
      <c r="CZ489" s="12"/>
      <c r="DA489" s="12"/>
      <c r="DB489" s="12"/>
      <c r="DC489" s="12"/>
      <c r="DD489" s="12"/>
      <c r="DE489" s="12"/>
      <c r="DF489" s="12">
        <v>0</v>
      </c>
      <c r="DG489" s="12"/>
      <c r="DH489" s="12"/>
      <c r="DI489" s="12"/>
      <c r="DJ489" s="12"/>
      <c r="DK489" s="12"/>
      <c r="DL489" s="12"/>
      <c r="DM489" s="12">
        <v>0</v>
      </c>
      <c r="DN489" s="12"/>
      <c r="DO489" s="12"/>
      <c r="DP489" s="12"/>
      <c r="DQ489" s="12"/>
      <c r="DR489" s="12"/>
      <c r="DS489" s="12"/>
      <c r="DT489" s="12">
        <v>0</v>
      </c>
      <c r="DU489" s="12"/>
      <c r="DV489" s="12"/>
      <c r="DW489" s="12"/>
      <c r="DX489" s="12"/>
      <c r="DY489" s="12"/>
      <c r="DZ489" s="12"/>
      <c r="EA489" s="12">
        <v>0</v>
      </c>
      <c r="EB489" s="12"/>
      <c r="EC489" s="12"/>
      <c r="ED489" s="12"/>
      <c r="EE489" s="12"/>
      <c r="EF489" s="12"/>
      <c r="EG489" s="12">
        <v>0</v>
      </c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>
        <v>79.729741040122875</v>
      </c>
      <c r="EU489" s="12">
        <v>72</v>
      </c>
      <c r="EV489" s="12">
        <v>11</v>
      </c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</row>
    <row r="490" spans="1:170" x14ac:dyDescent="0.25">
      <c r="A490" s="93" t="s">
        <v>1746</v>
      </c>
      <c r="B490" s="11">
        <v>43265</v>
      </c>
      <c r="C490" s="11">
        <v>43378</v>
      </c>
      <c r="D490" s="93" t="s">
        <v>305</v>
      </c>
      <c r="E490" s="93" t="s">
        <v>306</v>
      </c>
      <c r="F490" s="12"/>
      <c r="G490" s="12"/>
      <c r="H490" s="12"/>
      <c r="I490" s="12"/>
      <c r="J490" s="12">
        <v>46.871158820172667</v>
      </c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>
        <v>40</v>
      </c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>
        <v>0</v>
      </c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>
        <v>46.871158820172667</v>
      </c>
      <c r="EU490" s="12">
        <v>40</v>
      </c>
      <c r="EV490" s="12">
        <v>0</v>
      </c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</row>
    <row r="491" spans="1:170" x14ac:dyDescent="0.25">
      <c r="A491" s="93" t="s">
        <v>1746</v>
      </c>
      <c r="B491" s="11">
        <v>43313</v>
      </c>
      <c r="C491" s="11">
        <v>43430</v>
      </c>
      <c r="D491" s="93" t="s">
        <v>538</v>
      </c>
      <c r="E491" s="93" t="s">
        <v>539</v>
      </c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>
        <v>51.558274702189934</v>
      </c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>
        <v>44</v>
      </c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>
        <v>0</v>
      </c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>
        <v>51.558274702189934</v>
      </c>
      <c r="EU491" s="12">
        <v>44</v>
      </c>
      <c r="EV491" s="12">
        <v>0</v>
      </c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</row>
    <row r="492" spans="1:170" x14ac:dyDescent="0.25">
      <c r="A492" s="93" t="s">
        <v>1746</v>
      </c>
      <c r="B492" s="11">
        <v>43322</v>
      </c>
      <c r="C492" s="11">
        <v>43438</v>
      </c>
      <c r="D492" s="93" t="s">
        <v>755</v>
      </c>
      <c r="E492" s="93" t="s">
        <v>412</v>
      </c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>
        <v>16.071515452883709</v>
      </c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>
        <v>12</v>
      </c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>
        <v>0</v>
      </c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>
        <v>16.071515452883709</v>
      </c>
      <c r="EU492" s="12">
        <v>12</v>
      </c>
      <c r="EV492" s="12">
        <v>0</v>
      </c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</row>
    <row r="493" spans="1:170" x14ac:dyDescent="0.25">
      <c r="A493" s="93" t="s">
        <v>1746</v>
      </c>
      <c r="B493" s="11">
        <v>43348</v>
      </c>
      <c r="C493" s="11">
        <v>43371</v>
      </c>
      <c r="D493" s="93" t="s">
        <v>1238</v>
      </c>
      <c r="E493" s="93" t="s">
        <v>412</v>
      </c>
      <c r="F493" s="12"/>
      <c r="G493" s="12"/>
      <c r="H493" s="12"/>
      <c r="I493" s="12">
        <v>6.4490609033595234</v>
      </c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>
        <v>4</v>
      </c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>
        <v>0</v>
      </c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>
        <v>6.4490609033595234</v>
      </c>
      <c r="EU493" s="12">
        <v>4</v>
      </c>
      <c r="EV493" s="12">
        <v>0</v>
      </c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</row>
    <row r="494" spans="1:170" x14ac:dyDescent="0.25">
      <c r="A494" s="93" t="s">
        <v>1746</v>
      </c>
      <c r="B494" s="11">
        <v>43353</v>
      </c>
      <c r="C494" s="11">
        <v>43381</v>
      </c>
      <c r="D494" s="93" t="s">
        <v>1333</v>
      </c>
      <c r="E494" s="93" t="s">
        <v>412</v>
      </c>
      <c r="F494" s="12"/>
      <c r="G494" s="12"/>
      <c r="H494" s="12"/>
      <c r="I494" s="12"/>
      <c r="J494" s="12"/>
      <c r="K494" s="12">
        <v>3.2245304516797617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>
        <v>2</v>
      </c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>
        <v>0</v>
      </c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>
        <v>3.2245304516797617</v>
      </c>
      <c r="EU494" s="12">
        <v>2</v>
      </c>
      <c r="EV494" s="12">
        <v>0</v>
      </c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</row>
    <row r="495" spans="1:170" x14ac:dyDescent="0.25">
      <c r="A495" s="93" t="s">
        <v>1746</v>
      </c>
      <c r="B495" s="11">
        <v>43353</v>
      </c>
      <c r="C495" s="11">
        <v>43451</v>
      </c>
      <c r="D495" s="93" t="s">
        <v>1337</v>
      </c>
      <c r="E495" s="93" t="s">
        <v>1338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>
        <v>16.071515452883709</v>
      </c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>
        <v>12</v>
      </c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>
        <v>0</v>
      </c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>
        <v>16.071515452883709</v>
      </c>
      <c r="EU495" s="12">
        <v>12</v>
      </c>
      <c r="EV495" s="12">
        <v>0</v>
      </c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</row>
    <row r="496" spans="1:170" x14ac:dyDescent="0.25">
      <c r="A496" s="93" t="s">
        <v>1747</v>
      </c>
      <c r="B496" s="11">
        <v>43152</v>
      </c>
      <c r="C496" s="11">
        <v>43539</v>
      </c>
      <c r="D496" s="93" t="s">
        <v>182</v>
      </c>
      <c r="E496" s="93" t="s">
        <v>183</v>
      </c>
      <c r="F496" s="12">
        <v>63.758861364640765</v>
      </c>
      <c r="G496" s="12"/>
      <c r="H496" s="12"/>
      <c r="I496" s="12"/>
      <c r="J496" s="12">
        <v>63.758861364640765</v>
      </c>
      <c r="K496" s="12"/>
      <c r="L496" s="12"/>
      <c r="M496" s="12"/>
      <c r="N496" s="12">
        <v>63.758861364640765</v>
      </c>
      <c r="O496" s="12"/>
      <c r="P496" s="12"/>
      <c r="Q496" s="12"/>
      <c r="R496" s="12"/>
      <c r="S496" s="12">
        <v>63.758861364640765</v>
      </c>
      <c r="T496" s="12"/>
      <c r="U496" s="12"/>
      <c r="V496" s="12"/>
      <c r="W496" s="12">
        <v>63.758861364640765</v>
      </c>
      <c r="X496" s="12"/>
      <c r="Y496" s="12"/>
      <c r="Z496" s="12"/>
      <c r="AA496" s="12">
        <v>63.758861364640765</v>
      </c>
      <c r="AB496" s="12"/>
      <c r="AC496" s="12"/>
      <c r="AD496" s="12"/>
      <c r="AE496" s="12">
        <v>152.46684239370617</v>
      </c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>
        <v>46</v>
      </c>
      <c r="BC496" s="12"/>
      <c r="BD496" s="12"/>
      <c r="BE496" s="12"/>
      <c r="BF496" s="12">
        <v>46</v>
      </c>
      <c r="BG496" s="12"/>
      <c r="BH496" s="12"/>
      <c r="BI496" s="12"/>
      <c r="BJ496" s="12">
        <v>46</v>
      </c>
      <c r="BK496" s="12"/>
      <c r="BL496" s="12"/>
      <c r="BM496" s="12"/>
      <c r="BN496" s="12"/>
      <c r="BO496" s="12">
        <v>46</v>
      </c>
      <c r="BP496" s="12"/>
      <c r="BQ496" s="12"/>
      <c r="BR496" s="12"/>
      <c r="BS496" s="12">
        <v>46</v>
      </c>
      <c r="BT496" s="12"/>
      <c r="BU496" s="12"/>
      <c r="BV496" s="12"/>
      <c r="BW496" s="12">
        <v>46</v>
      </c>
      <c r="BX496" s="12"/>
      <c r="BY496" s="12"/>
      <c r="BZ496" s="12"/>
      <c r="CA496" s="12">
        <v>110</v>
      </c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>
        <v>12</v>
      </c>
      <c r="CY496" s="12"/>
      <c r="CZ496" s="12"/>
      <c r="DA496" s="12"/>
      <c r="DB496" s="12">
        <v>0</v>
      </c>
      <c r="DC496" s="12"/>
      <c r="DD496" s="12"/>
      <c r="DE496" s="12"/>
      <c r="DF496" s="12">
        <v>0</v>
      </c>
      <c r="DG496" s="12"/>
      <c r="DH496" s="12"/>
      <c r="DI496" s="12"/>
      <c r="DJ496" s="12"/>
      <c r="DK496" s="12">
        <v>0</v>
      </c>
      <c r="DL496" s="12"/>
      <c r="DM496" s="12"/>
      <c r="DN496" s="12"/>
      <c r="DO496" s="12">
        <v>0</v>
      </c>
      <c r="DP496" s="12"/>
      <c r="DQ496" s="12"/>
      <c r="DR496" s="12"/>
      <c r="DS496" s="12">
        <v>0</v>
      </c>
      <c r="DT496" s="12"/>
      <c r="DU496" s="12"/>
      <c r="DV496" s="12"/>
      <c r="DW496" s="12">
        <v>0</v>
      </c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>
        <v>535.02001058155076</v>
      </c>
      <c r="EU496" s="12">
        <v>386</v>
      </c>
      <c r="EV496" s="12">
        <v>12</v>
      </c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</row>
    <row r="497" spans="1:170" x14ac:dyDescent="0.25">
      <c r="A497" s="93" t="s">
        <v>1577</v>
      </c>
      <c r="B497" s="11">
        <v>43223</v>
      </c>
      <c r="C497" s="11">
        <v>43482</v>
      </c>
      <c r="D497" s="93" t="s">
        <v>167</v>
      </c>
      <c r="E497" s="93" t="s">
        <v>14</v>
      </c>
      <c r="F497" s="12"/>
      <c r="G497" s="12"/>
      <c r="H497" s="12"/>
      <c r="I497" s="12"/>
      <c r="J497" s="12"/>
      <c r="K497" s="12">
        <v>178.1699114718285</v>
      </c>
      <c r="L497" s="12">
        <v>809.86323396285684</v>
      </c>
      <c r="M497" s="12">
        <v>809.86323396285684</v>
      </c>
      <c r="N497" s="12">
        <v>809.86323396285684</v>
      </c>
      <c r="O497" s="12">
        <v>631.69332249102831</v>
      </c>
      <c r="P497" s="12">
        <v>809.86323396285684</v>
      </c>
      <c r="Q497" s="12"/>
      <c r="R497" s="12">
        <v>453.52341101919978</v>
      </c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>
        <v>110</v>
      </c>
      <c r="BH497" s="12">
        <v>500</v>
      </c>
      <c r="BI497" s="12">
        <v>500</v>
      </c>
      <c r="BJ497" s="12">
        <v>500</v>
      </c>
      <c r="BK497" s="12">
        <v>390</v>
      </c>
      <c r="BL497" s="12">
        <v>500</v>
      </c>
      <c r="BM497" s="12"/>
      <c r="BN497" s="12">
        <v>280</v>
      </c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>
        <v>0</v>
      </c>
      <c r="DD497" s="12">
        <v>0</v>
      </c>
      <c r="DE497" s="12">
        <v>0</v>
      </c>
      <c r="DF497" s="12">
        <v>0</v>
      </c>
      <c r="DG497" s="12">
        <v>0</v>
      </c>
      <c r="DH497" s="12">
        <v>0</v>
      </c>
      <c r="DI497" s="12"/>
      <c r="DJ497" s="12">
        <v>0</v>
      </c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>
        <v>4502.8395808334844</v>
      </c>
      <c r="EU497" s="12">
        <v>2780</v>
      </c>
      <c r="EV497" s="12">
        <v>0</v>
      </c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</row>
    <row r="498" spans="1:170" x14ac:dyDescent="0.25">
      <c r="A498" s="93" t="s">
        <v>1577</v>
      </c>
      <c r="B498" s="11">
        <v>43328</v>
      </c>
      <c r="C498" s="11">
        <v>43553</v>
      </c>
      <c r="D498" s="93" t="s">
        <v>796</v>
      </c>
      <c r="E498" s="93" t="s">
        <v>1223</v>
      </c>
      <c r="F498" s="12"/>
      <c r="G498" s="12">
        <v>64.789058717028539</v>
      </c>
      <c r="H498" s="12">
        <v>64.789058717028539</v>
      </c>
      <c r="I498" s="12">
        <v>64.789058717028539</v>
      </c>
      <c r="J498" s="12">
        <v>64.789058717028539</v>
      </c>
      <c r="K498" s="12">
        <v>64.789058717028539</v>
      </c>
      <c r="L498" s="12">
        <v>64.789058717028539</v>
      </c>
      <c r="M498" s="12">
        <v>64.789058717028539</v>
      </c>
      <c r="N498" s="12">
        <v>64.789058717028539</v>
      </c>
      <c r="O498" s="12">
        <v>64.789058717028539</v>
      </c>
      <c r="P498" s="12">
        <v>64.789058717028539</v>
      </c>
      <c r="Q498" s="12"/>
      <c r="R498" s="12">
        <v>64.789058717028539</v>
      </c>
      <c r="S498" s="12">
        <v>129.57811743405708</v>
      </c>
      <c r="T498" s="12">
        <v>64.789058717028539</v>
      </c>
      <c r="U498" s="12">
        <v>64.789058717028539</v>
      </c>
      <c r="V498" s="12"/>
      <c r="W498" s="12">
        <v>64.789058717028539</v>
      </c>
      <c r="X498" s="12">
        <v>129.57811743405708</v>
      </c>
      <c r="Y498" s="12">
        <v>129.57811743405708</v>
      </c>
      <c r="Z498" s="12">
        <v>129.57811743405708</v>
      </c>
      <c r="AA498" s="12">
        <v>129.57811743405708</v>
      </c>
      <c r="AB498" s="12">
        <v>129.57811743405708</v>
      </c>
      <c r="AC498" s="12">
        <v>129.57811743405708</v>
      </c>
      <c r="AD498" s="12">
        <v>129.57811743405708</v>
      </c>
      <c r="AE498" s="12">
        <v>129.57811743405708</v>
      </c>
      <c r="AF498" s="12">
        <v>129.57811743405708</v>
      </c>
      <c r="AG498" s="12">
        <v>129.57811743405708</v>
      </c>
      <c r="AH498" s="12">
        <v>129.57811743405708</v>
      </c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>
        <v>40</v>
      </c>
      <c r="BD498" s="12">
        <v>40</v>
      </c>
      <c r="BE498" s="12">
        <v>40</v>
      </c>
      <c r="BF498" s="12">
        <v>40</v>
      </c>
      <c r="BG498" s="12">
        <v>40</v>
      </c>
      <c r="BH498" s="12">
        <v>40</v>
      </c>
      <c r="BI498" s="12">
        <v>40</v>
      </c>
      <c r="BJ498" s="12">
        <v>40</v>
      </c>
      <c r="BK498" s="12">
        <v>40</v>
      </c>
      <c r="BL498" s="12">
        <v>40</v>
      </c>
      <c r="BM498" s="12"/>
      <c r="BN498" s="12">
        <v>40</v>
      </c>
      <c r="BO498" s="12">
        <v>80</v>
      </c>
      <c r="BP498" s="12">
        <v>40</v>
      </c>
      <c r="BQ498" s="12">
        <v>40</v>
      </c>
      <c r="BR498" s="12"/>
      <c r="BS498" s="12">
        <v>40</v>
      </c>
      <c r="BT498" s="12">
        <v>80</v>
      </c>
      <c r="BU498" s="12">
        <v>80</v>
      </c>
      <c r="BV498" s="12">
        <v>80</v>
      </c>
      <c r="BW498" s="12">
        <v>80</v>
      </c>
      <c r="BX498" s="12">
        <v>80</v>
      </c>
      <c r="BY498" s="12">
        <v>80</v>
      </c>
      <c r="BZ498" s="12">
        <v>80</v>
      </c>
      <c r="CA498" s="12">
        <v>80</v>
      </c>
      <c r="CB498" s="12">
        <v>80</v>
      </c>
      <c r="CC498" s="12">
        <v>80</v>
      </c>
      <c r="CD498" s="12">
        <v>80</v>
      </c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/>
      <c r="DJ498" s="12">
        <v>0</v>
      </c>
      <c r="DK498" s="12">
        <v>0</v>
      </c>
      <c r="DL498" s="12">
        <v>0</v>
      </c>
      <c r="DM498" s="12">
        <v>0</v>
      </c>
      <c r="DN498" s="12"/>
      <c r="DO498" s="12">
        <v>0</v>
      </c>
      <c r="DP498" s="12">
        <v>0</v>
      </c>
      <c r="DQ498" s="12">
        <v>0</v>
      </c>
      <c r="DR498" s="12">
        <v>0</v>
      </c>
      <c r="DS498" s="12">
        <v>0</v>
      </c>
      <c r="DT498" s="12">
        <v>0</v>
      </c>
      <c r="DU498" s="12">
        <v>0</v>
      </c>
      <c r="DV498" s="12">
        <v>0</v>
      </c>
      <c r="DW498" s="12">
        <v>0</v>
      </c>
      <c r="DX498" s="12">
        <v>0</v>
      </c>
      <c r="DY498" s="12">
        <v>0</v>
      </c>
      <c r="DZ498" s="12">
        <v>0</v>
      </c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>
        <v>2461.9842312470864</v>
      </c>
      <c r="EU498" s="12">
        <v>1520</v>
      </c>
      <c r="EV498" s="12">
        <v>0</v>
      </c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</row>
    <row r="499" spans="1:170" x14ac:dyDescent="0.25">
      <c r="A499" s="93" t="s">
        <v>1578</v>
      </c>
      <c r="B499" s="11">
        <v>43223</v>
      </c>
      <c r="C499" s="11">
        <v>43419</v>
      </c>
      <c r="D499" s="93" t="s">
        <v>147</v>
      </c>
      <c r="E499" s="93" t="s">
        <v>14</v>
      </c>
      <c r="F499" s="12"/>
      <c r="G499" s="12">
        <v>680.28511652879979</v>
      </c>
      <c r="H499" s="12">
        <v>809.86323396285684</v>
      </c>
      <c r="I499" s="12">
        <v>809.86323396285684</v>
      </c>
      <c r="J499" s="12">
        <v>809.86323396285684</v>
      </c>
      <c r="K499" s="12">
        <v>453.52341101919978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>
        <v>420</v>
      </c>
      <c r="BD499" s="12">
        <v>500</v>
      </c>
      <c r="BE499" s="12">
        <v>500</v>
      </c>
      <c r="BF499" s="12">
        <v>500</v>
      </c>
      <c r="BG499" s="12">
        <v>280</v>
      </c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>
        <v>0</v>
      </c>
      <c r="CZ499" s="12">
        <v>0</v>
      </c>
      <c r="DA499" s="12">
        <v>0</v>
      </c>
      <c r="DB499" s="12">
        <v>0</v>
      </c>
      <c r="DC499" s="12">
        <v>0</v>
      </c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>
        <v>3563.3982294365705</v>
      </c>
      <c r="EU499" s="12">
        <v>2200</v>
      </c>
      <c r="EV499" s="12">
        <v>0</v>
      </c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</row>
    <row r="500" spans="1:170" x14ac:dyDescent="0.25">
      <c r="A500" s="93" t="s">
        <v>1578</v>
      </c>
      <c r="B500" s="11">
        <v>43348</v>
      </c>
      <c r="C500" s="11">
        <v>43355</v>
      </c>
      <c r="D500" s="93" t="s">
        <v>1225</v>
      </c>
      <c r="E500" s="93" t="s">
        <v>14</v>
      </c>
      <c r="F500" s="12"/>
      <c r="G500" s="12">
        <v>33.534643545532369</v>
      </c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>
        <v>18</v>
      </c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>
        <v>0</v>
      </c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>
        <v>33.534643545532369</v>
      </c>
      <c r="EU500" s="12">
        <v>18</v>
      </c>
      <c r="EV500" s="12">
        <v>0</v>
      </c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</row>
    <row r="501" spans="1:170" x14ac:dyDescent="0.25">
      <c r="A501" s="93" t="s">
        <v>1748</v>
      </c>
      <c r="B501" s="11">
        <v>43308</v>
      </c>
      <c r="C501" s="11">
        <v>43416</v>
      </c>
      <c r="D501" s="93" t="s">
        <v>503</v>
      </c>
      <c r="E501" s="93" t="s">
        <v>504</v>
      </c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>
        <v>3.5349909150561194</v>
      </c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>
        <v>3</v>
      </c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>
        <v>0</v>
      </c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>
        <v>3.5349909150561194</v>
      </c>
      <c r="EU501" s="12">
        <v>3</v>
      </c>
      <c r="EV501" s="12">
        <v>0</v>
      </c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1:170" x14ac:dyDescent="0.25">
      <c r="A502" s="93" t="s">
        <v>1749</v>
      </c>
      <c r="B502" s="11">
        <v>43308</v>
      </c>
      <c r="C502" s="11">
        <v>43416</v>
      </c>
      <c r="D502" s="93" t="s">
        <v>503</v>
      </c>
      <c r="E502" s="93" t="s">
        <v>504</v>
      </c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>
        <v>96.623085011533931</v>
      </c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>
        <v>82</v>
      </c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>
        <v>0</v>
      </c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>
        <v>96.623085011533931</v>
      </c>
      <c r="EU502" s="12">
        <v>82</v>
      </c>
      <c r="EV502" s="12">
        <v>0</v>
      </c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1:170" x14ac:dyDescent="0.25">
      <c r="A503" s="93" t="s">
        <v>1750</v>
      </c>
      <c r="B503" s="11">
        <v>43342</v>
      </c>
      <c r="C503" s="11">
        <v>43378</v>
      </c>
      <c r="D503" s="93" t="s">
        <v>1216</v>
      </c>
      <c r="E503" s="93" t="s">
        <v>1217</v>
      </c>
      <c r="F503" s="12"/>
      <c r="G503" s="12"/>
      <c r="H503" s="12"/>
      <c r="I503" s="12"/>
      <c r="J503" s="12">
        <v>11.832438059044986</v>
      </c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>
        <v>10</v>
      </c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>
        <v>0</v>
      </c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>
        <v>11.832438059044986</v>
      </c>
      <c r="EU503" s="12">
        <v>10</v>
      </c>
      <c r="EV503" s="12">
        <v>0</v>
      </c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</row>
    <row r="504" spans="1:170" x14ac:dyDescent="0.25">
      <c r="A504" s="93" t="s">
        <v>1751</v>
      </c>
      <c r="B504" s="11">
        <v>43252</v>
      </c>
      <c r="C504" s="11">
        <v>43339</v>
      </c>
      <c r="D504" s="93" t="s">
        <v>271</v>
      </c>
      <c r="E504" s="93" t="s">
        <v>78</v>
      </c>
      <c r="F504" s="12">
        <v>163.83795731402952</v>
      </c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>
        <v>150</v>
      </c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>
        <v>24</v>
      </c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>
        <v>163.83795731402952</v>
      </c>
      <c r="EU504" s="12">
        <v>150</v>
      </c>
      <c r="EV504" s="12">
        <v>24</v>
      </c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</row>
    <row r="505" spans="1:170" x14ac:dyDescent="0.25">
      <c r="A505" s="93" t="s">
        <v>1751</v>
      </c>
      <c r="B505" s="11">
        <v>43342</v>
      </c>
      <c r="C505" s="11">
        <v>43378</v>
      </c>
      <c r="D505" s="93" t="s">
        <v>1216</v>
      </c>
      <c r="E505" s="93" t="s">
        <v>1217</v>
      </c>
      <c r="F505" s="12"/>
      <c r="G505" s="12"/>
      <c r="H505" s="12"/>
      <c r="I505" s="12"/>
      <c r="J505" s="12">
        <v>47.329752236179942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>
        <v>40</v>
      </c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>
        <v>0</v>
      </c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>
        <v>47.329752236179942</v>
      </c>
      <c r="EU505" s="12">
        <v>40</v>
      </c>
      <c r="EV505" s="12">
        <v>0</v>
      </c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</row>
    <row r="506" spans="1:170" x14ac:dyDescent="0.25">
      <c r="A506" s="93" t="s">
        <v>1751</v>
      </c>
      <c r="B506" s="11">
        <v>43350</v>
      </c>
      <c r="C506" s="11">
        <v>43465</v>
      </c>
      <c r="D506" s="93" t="s">
        <v>1315</v>
      </c>
      <c r="E506" s="93" t="s">
        <v>1217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>
        <v>125.15778645198691</v>
      </c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>
        <v>125</v>
      </c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>
        <v>0</v>
      </c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>
        <v>125.15778645198691</v>
      </c>
      <c r="EU506" s="12">
        <v>125</v>
      </c>
      <c r="EV506" s="12">
        <v>0</v>
      </c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</row>
    <row r="507" spans="1:170" x14ac:dyDescent="0.25">
      <c r="A507" s="93" t="s">
        <v>1751</v>
      </c>
      <c r="B507" s="11">
        <v>43350</v>
      </c>
      <c r="C507" s="11">
        <v>43479</v>
      </c>
      <c r="D507" s="93" t="s">
        <v>1318</v>
      </c>
      <c r="E507" s="93" t="s">
        <v>1217</v>
      </c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>
        <v>125.15778645198691</v>
      </c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>
        <v>125</v>
      </c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>
        <v>0</v>
      </c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>
        <v>125.15778645198691</v>
      </c>
      <c r="EU507" s="12">
        <v>125</v>
      </c>
      <c r="EV507" s="12">
        <v>0</v>
      </c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</row>
    <row r="508" spans="1:170" x14ac:dyDescent="0.25">
      <c r="A508" s="93" t="s">
        <v>1751</v>
      </c>
      <c r="B508" s="11">
        <v>43350</v>
      </c>
      <c r="C508" s="11">
        <v>43500</v>
      </c>
      <c r="D508" s="93" t="s">
        <v>1319</v>
      </c>
      <c r="E508" s="93" t="s">
        <v>1217</v>
      </c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>
        <v>125.15778645198691</v>
      </c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>
        <v>125</v>
      </c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>
        <v>0</v>
      </c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>
        <v>125.15778645198691</v>
      </c>
      <c r="EU508" s="12">
        <v>125</v>
      </c>
      <c r="EV508" s="12">
        <v>0</v>
      </c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</row>
    <row r="509" spans="1:170" x14ac:dyDescent="0.25">
      <c r="A509" s="93" t="s">
        <v>1751</v>
      </c>
      <c r="B509" s="11">
        <v>43350</v>
      </c>
      <c r="C509" s="11">
        <v>43521</v>
      </c>
      <c r="D509" s="93" t="s">
        <v>1320</v>
      </c>
      <c r="E509" s="93" t="s">
        <v>1217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>
        <v>125.15778645198691</v>
      </c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>
        <v>125</v>
      </c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>
        <v>0</v>
      </c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>
        <v>125.15778645198691</v>
      </c>
      <c r="EU509" s="12">
        <v>125</v>
      </c>
      <c r="EV509" s="12">
        <v>0</v>
      </c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</row>
    <row r="510" spans="1:170" x14ac:dyDescent="0.25">
      <c r="A510" s="93" t="s">
        <v>1752</v>
      </c>
      <c r="B510" s="11">
        <v>42942</v>
      </c>
      <c r="C510" s="11">
        <v>43363</v>
      </c>
      <c r="D510" s="93" t="s">
        <v>125</v>
      </c>
      <c r="E510" s="93" t="s">
        <v>51</v>
      </c>
      <c r="F510" s="12">
        <v>31.419108441927357</v>
      </c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>
        <v>30</v>
      </c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>
        <v>8</v>
      </c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>
        <v>31.419108441927357</v>
      </c>
      <c r="EU510" s="12">
        <v>30</v>
      </c>
      <c r="EV510" s="12">
        <v>8</v>
      </c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</row>
    <row r="511" spans="1:170" x14ac:dyDescent="0.25">
      <c r="A511" s="93" t="s">
        <v>1753</v>
      </c>
      <c r="B511" s="11">
        <v>43314</v>
      </c>
      <c r="C511" s="11">
        <v>43396</v>
      </c>
      <c r="D511" s="93" t="s">
        <v>558</v>
      </c>
      <c r="E511" s="93" t="s">
        <v>559</v>
      </c>
      <c r="F511" s="12"/>
      <c r="G511" s="12"/>
      <c r="H511" s="12"/>
      <c r="I511" s="12"/>
      <c r="J511" s="12"/>
      <c r="K511" s="12"/>
      <c r="L511" s="12"/>
      <c r="M511" s="12">
        <v>26.696688146138101</v>
      </c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>
        <v>20</v>
      </c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>
        <v>0</v>
      </c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>
        <v>26.696688146138101</v>
      </c>
      <c r="EU511" s="12">
        <v>20</v>
      </c>
      <c r="EV511" s="12">
        <v>0</v>
      </c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</row>
    <row r="512" spans="1:170" x14ac:dyDescent="0.25">
      <c r="A512" s="93" t="s">
        <v>1754</v>
      </c>
      <c r="B512" s="11">
        <v>43287</v>
      </c>
      <c r="C512" s="11">
        <v>43413</v>
      </c>
      <c r="D512" s="93" t="s">
        <v>395</v>
      </c>
      <c r="E512" s="93" t="s">
        <v>29</v>
      </c>
      <c r="F512" s="12"/>
      <c r="G512" s="12"/>
      <c r="H512" s="12"/>
      <c r="I512" s="12"/>
      <c r="J512" s="12"/>
      <c r="K512" s="12">
        <v>105.86774593739496</v>
      </c>
      <c r="L512" s="12"/>
      <c r="M512" s="12">
        <v>105.86774593739496</v>
      </c>
      <c r="N512" s="12"/>
      <c r="O512" s="12">
        <v>105.86774593739496</v>
      </c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>
        <v>100</v>
      </c>
      <c r="BH512" s="12"/>
      <c r="BI512" s="12">
        <v>100</v>
      </c>
      <c r="BJ512" s="12"/>
      <c r="BK512" s="12">
        <v>100</v>
      </c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>
        <v>0</v>
      </c>
      <c r="DD512" s="12"/>
      <c r="DE512" s="12">
        <v>0</v>
      </c>
      <c r="DF512" s="12"/>
      <c r="DG512" s="12">
        <v>0</v>
      </c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>
        <v>317.60323781218489</v>
      </c>
      <c r="EU512" s="12">
        <v>300</v>
      </c>
      <c r="EV512" s="12">
        <v>0</v>
      </c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</row>
    <row r="513" spans="1:170" x14ac:dyDescent="0.25">
      <c r="A513" s="93" t="s">
        <v>1754</v>
      </c>
      <c r="B513" s="11">
        <v>43298</v>
      </c>
      <c r="C513" s="11">
        <v>43427</v>
      </c>
      <c r="D513" s="93" t="s">
        <v>442</v>
      </c>
      <c r="E513" s="93" t="s">
        <v>29</v>
      </c>
      <c r="F513" s="12"/>
      <c r="G513" s="12"/>
      <c r="H513" s="12"/>
      <c r="I513" s="12"/>
      <c r="J513" s="12">
        <v>211.73549187478991</v>
      </c>
      <c r="K513" s="12"/>
      <c r="L513" s="12"/>
      <c r="M513" s="12"/>
      <c r="N513" s="12">
        <v>211.73549187478991</v>
      </c>
      <c r="O513" s="12">
        <v>211.73549187478991</v>
      </c>
      <c r="P513" s="12"/>
      <c r="Q513" s="12">
        <v>211.73549187478991</v>
      </c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>
        <v>200</v>
      </c>
      <c r="BG513" s="12"/>
      <c r="BH513" s="12"/>
      <c r="BI513" s="12"/>
      <c r="BJ513" s="12">
        <v>200</v>
      </c>
      <c r="BK513" s="12">
        <v>200</v>
      </c>
      <c r="BL513" s="12"/>
      <c r="BM513" s="12">
        <v>200</v>
      </c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>
        <v>0</v>
      </c>
      <c r="DC513" s="12"/>
      <c r="DD513" s="12"/>
      <c r="DE513" s="12"/>
      <c r="DF513" s="12">
        <v>0</v>
      </c>
      <c r="DG513" s="12">
        <v>0</v>
      </c>
      <c r="DH513" s="12"/>
      <c r="DI513" s="12">
        <v>0</v>
      </c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>
        <v>846.94196749915966</v>
      </c>
      <c r="EU513" s="12">
        <v>800</v>
      </c>
      <c r="EV513" s="12">
        <v>0</v>
      </c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</row>
    <row r="514" spans="1:170" x14ac:dyDescent="0.25">
      <c r="A514" s="93" t="s">
        <v>1755</v>
      </c>
      <c r="B514" s="11">
        <v>43336</v>
      </c>
      <c r="C514" s="11">
        <v>43364</v>
      </c>
      <c r="D514" s="93" t="s">
        <v>1124</v>
      </c>
      <c r="E514" s="93" t="s">
        <v>93</v>
      </c>
      <c r="F514" s="12"/>
      <c r="G514" s="12"/>
      <c r="H514" s="12">
        <v>2.9735779434757776</v>
      </c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>
        <v>2</v>
      </c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>
        <v>0</v>
      </c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>
        <v>2.9735779434757776</v>
      </c>
      <c r="EU514" s="12">
        <v>2</v>
      </c>
      <c r="EV514" s="12">
        <v>0</v>
      </c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</row>
    <row r="515" spans="1:170" x14ac:dyDescent="0.25">
      <c r="A515" s="93" t="s">
        <v>1756</v>
      </c>
      <c r="B515" s="11">
        <v>43257</v>
      </c>
      <c r="C515" s="11">
        <v>43496</v>
      </c>
      <c r="D515" s="93" t="s">
        <v>267</v>
      </c>
      <c r="E515" s="93" t="s">
        <v>42</v>
      </c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>
        <v>0</v>
      </c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>
        <v>8</v>
      </c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>
        <v>0</v>
      </c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>
        <v>0</v>
      </c>
      <c r="EU515" s="12">
        <v>8</v>
      </c>
      <c r="EV515" s="12">
        <v>0</v>
      </c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</row>
    <row r="516" spans="1:170" x14ac:dyDescent="0.25">
      <c r="A516" s="93" t="s">
        <v>1757</v>
      </c>
      <c r="B516" s="11">
        <v>43221</v>
      </c>
      <c r="C516" s="11">
        <v>43542</v>
      </c>
      <c r="D516" s="93" t="s">
        <v>184</v>
      </c>
      <c r="E516" s="93" t="s">
        <v>144</v>
      </c>
      <c r="F516" s="12"/>
      <c r="G516" s="12"/>
      <c r="H516" s="12">
        <v>92.264627744321871</v>
      </c>
      <c r="I516" s="12"/>
      <c r="J516" s="12"/>
      <c r="K516" s="12">
        <v>92.264627744321871</v>
      </c>
      <c r="L516" s="12"/>
      <c r="M516" s="12"/>
      <c r="N516" s="12">
        <v>92.264627744321871</v>
      </c>
      <c r="O516" s="12"/>
      <c r="P516" s="12"/>
      <c r="Q516" s="12">
        <v>110.71755329318624</v>
      </c>
      <c r="R516" s="12"/>
      <c r="S516" s="12"/>
      <c r="T516" s="12"/>
      <c r="U516" s="12"/>
      <c r="V516" s="12">
        <v>138.39694161648279</v>
      </c>
      <c r="W516" s="12"/>
      <c r="X516" s="12">
        <v>138.39694161648279</v>
      </c>
      <c r="Y516" s="12"/>
      <c r="Z516" s="12"/>
      <c r="AA516" s="12">
        <v>138.39694161648279</v>
      </c>
      <c r="AB516" s="12"/>
      <c r="AC516" s="12"/>
      <c r="AD516" s="12">
        <v>147.623404390915</v>
      </c>
      <c r="AE516" s="12"/>
      <c r="AF516" s="12"/>
      <c r="AG516" s="12">
        <v>147.623404390915</v>
      </c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>
        <v>100</v>
      </c>
      <c r="BE516" s="12"/>
      <c r="BF516" s="12"/>
      <c r="BG516" s="12">
        <v>100</v>
      </c>
      <c r="BH516" s="12"/>
      <c r="BI516" s="12"/>
      <c r="BJ516" s="12">
        <v>100</v>
      </c>
      <c r="BK516" s="12"/>
      <c r="BL516" s="12"/>
      <c r="BM516" s="12">
        <v>120</v>
      </c>
      <c r="BN516" s="12"/>
      <c r="BO516" s="12"/>
      <c r="BP516" s="12"/>
      <c r="BQ516" s="12"/>
      <c r="BR516" s="12">
        <v>150</v>
      </c>
      <c r="BS516" s="12"/>
      <c r="BT516" s="12">
        <v>150</v>
      </c>
      <c r="BU516" s="12"/>
      <c r="BV516" s="12"/>
      <c r="BW516" s="12">
        <v>150</v>
      </c>
      <c r="BX516" s="12"/>
      <c r="BY516" s="12"/>
      <c r="BZ516" s="12">
        <v>160</v>
      </c>
      <c r="CA516" s="12"/>
      <c r="CB516" s="12"/>
      <c r="CC516" s="12">
        <v>160</v>
      </c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>
        <v>0</v>
      </c>
      <c r="DA516" s="12"/>
      <c r="DB516" s="12"/>
      <c r="DC516" s="12">
        <v>0</v>
      </c>
      <c r="DD516" s="12"/>
      <c r="DE516" s="12"/>
      <c r="DF516" s="12">
        <v>0</v>
      </c>
      <c r="DG516" s="12"/>
      <c r="DH516" s="12"/>
      <c r="DI516" s="12">
        <v>0</v>
      </c>
      <c r="DJ516" s="12"/>
      <c r="DK516" s="12"/>
      <c r="DL516" s="12"/>
      <c r="DM516" s="12"/>
      <c r="DN516" s="12">
        <v>0</v>
      </c>
      <c r="DO516" s="12"/>
      <c r="DP516" s="12">
        <v>0</v>
      </c>
      <c r="DQ516" s="12"/>
      <c r="DR516" s="12"/>
      <c r="DS516" s="12">
        <v>0</v>
      </c>
      <c r="DT516" s="12"/>
      <c r="DU516" s="12"/>
      <c r="DV516" s="12">
        <v>0</v>
      </c>
      <c r="DW516" s="12"/>
      <c r="DX516" s="12"/>
      <c r="DY516" s="12">
        <v>0</v>
      </c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>
        <v>1097.9490701574302</v>
      </c>
      <c r="EU516" s="12">
        <v>1190</v>
      </c>
      <c r="EV516" s="12">
        <v>0</v>
      </c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</row>
    <row r="517" spans="1:170" x14ac:dyDescent="0.25">
      <c r="A517" s="93" t="s">
        <v>1757</v>
      </c>
      <c r="B517" s="11">
        <v>43305</v>
      </c>
      <c r="C517" s="11">
        <v>43381</v>
      </c>
      <c r="D517" s="93" t="s">
        <v>464</v>
      </c>
      <c r="E517" s="93" t="s">
        <v>95</v>
      </c>
      <c r="F517" s="12"/>
      <c r="G517" s="12"/>
      <c r="H517" s="12"/>
      <c r="I517" s="12"/>
      <c r="J517" s="12">
        <v>14.784178220806131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>
        <v>12</v>
      </c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>
        <v>0</v>
      </c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>
        <v>14.784178220806131</v>
      </c>
      <c r="EU517" s="12">
        <v>12</v>
      </c>
      <c r="EV517" s="12">
        <v>0</v>
      </c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</row>
    <row r="518" spans="1:170" x14ac:dyDescent="0.25">
      <c r="A518" s="93" t="s">
        <v>1757</v>
      </c>
      <c r="B518" s="11">
        <v>43314</v>
      </c>
      <c r="C518" s="11">
        <v>43433</v>
      </c>
      <c r="D518" s="93" t="s">
        <v>577</v>
      </c>
      <c r="E518" s="93" t="s">
        <v>51</v>
      </c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>
        <v>1.1410240945895427</v>
      </c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>
        <v>1</v>
      </c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>
        <v>0</v>
      </c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>
        <v>1.1410240945895427</v>
      </c>
      <c r="EU518" s="12">
        <v>1</v>
      </c>
      <c r="EV518" s="12">
        <v>0</v>
      </c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</row>
    <row r="519" spans="1:170" x14ac:dyDescent="0.25">
      <c r="A519" s="93" t="s">
        <v>1757</v>
      </c>
      <c r="B519" s="11">
        <v>43322</v>
      </c>
      <c r="C519" s="11">
        <v>43396</v>
      </c>
      <c r="D519" s="93" t="s">
        <v>752</v>
      </c>
      <c r="E519" s="93" t="s">
        <v>753</v>
      </c>
      <c r="F519" s="12"/>
      <c r="G519" s="12"/>
      <c r="H519" s="12"/>
      <c r="I519" s="12"/>
      <c r="J519" s="12"/>
      <c r="K519" s="12"/>
      <c r="L519" s="12"/>
      <c r="M519" s="12">
        <v>7.4339448586894443</v>
      </c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>
        <v>5</v>
      </c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>
        <v>0</v>
      </c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>
        <v>7.4339448586894443</v>
      </c>
      <c r="EU519" s="12">
        <v>5</v>
      </c>
      <c r="EV519" s="12">
        <v>0</v>
      </c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</row>
    <row r="520" spans="1:170" x14ac:dyDescent="0.25">
      <c r="A520" s="93" t="s">
        <v>1757</v>
      </c>
      <c r="B520" s="11">
        <v>43325</v>
      </c>
      <c r="C520" s="11">
        <v>43360</v>
      </c>
      <c r="D520" s="93" t="s">
        <v>761</v>
      </c>
      <c r="E520" s="93" t="s">
        <v>762</v>
      </c>
      <c r="F520" s="12"/>
      <c r="G520" s="12"/>
      <c r="H520" s="12">
        <v>1.4867889717378888</v>
      </c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>
        <v>1</v>
      </c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>
        <v>0</v>
      </c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>
        <v>1.4867889717378888</v>
      </c>
      <c r="EU520" s="12">
        <v>1</v>
      </c>
      <c r="EV520" s="12">
        <v>0</v>
      </c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</row>
    <row r="521" spans="1:170" x14ac:dyDescent="0.25">
      <c r="A521" s="93" t="s">
        <v>1757</v>
      </c>
      <c r="B521" s="11">
        <v>43327</v>
      </c>
      <c r="C521" s="11">
        <v>43399</v>
      </c>
      <c r="D521" s="93" t="s">
        <v>777</v>
      </c>
      <c r="E521" s="93" t="s">
        <v>95</v>
      </c>
      <c r="F521" s="12"/>
      <c r="G521" s="12"/>
      <c r="H521" s="12"/>
      <c r="I521" s="12"/>
      <c r="J521" s="12"/>
      <c r="K521" s="12"/>
      <c r="L521" s="12"/>
      <c r="M521" s="12">
        <v>14.784178220806131</v>
      </c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>
        <v>12</v>
      </c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>
        <v>0</v>
      </c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>
        <v>14.784178220806131</v>
      </c>
      <c r="EU521" s="12">
        <v>12</v>
      </c>
      <c r="EV521" s="12">
        <v>0</v>
      </c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</row>
    <row r="522" spans="1:170" x14ac:dyDescent="0.25">
      <c r="A522" s="93" t="s">
        <v>1757</v>
      </c>
      <c r="B522" s="11">
        <v>43333</v>
      </c>
      <c r="C522" s="11">
        <v>43409</v>
      </c>
      <c r="D522" s="93" t="s">
        <v>820</v>
      </c>
      <c r="E522" s="93" t="s">
        <v>821</v>
      </c>
      <c r="F522" s="12"/>
      <c r="G522" s="12"/>
      <c r="H522" s="12"/>
      <c r="I522" s="12"/>
      <c r="J522" s="12"/>
      <c r="K522" s="12"/>
      <c r="L522" s="12"/>
      <c r="M522" s="12"/>
      <c r="N522" s="12"/>
      <c r="O522" s="12">
        <v>1.4867889717378888</v>
      </c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>
        <v>1</v>
      </c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>
        <v>0</v>
      </c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>
        <v>1.4867889717378888</v>
      </c>
      <c r="EU522" s="12">
        <v>1</v>
      </c>
      <c r="EV522" s="12">
        <v>0</v>
      </c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</row>
    <row r="523" spans="1:170" x14ac:dyDescent="0.25">
      <c r="A523" s="93" t="s">
        <v>1757</v>
      </c>
      <c r="B523" s="11">
        <v>43348</v>
      </c>
      <c r="C523" s="11">
        <v>43378</v>
      </c>
      <c r="D523" s="93" t="s">
        <v>1243</v>
      </c>
      <c r="E523" s="93" t="s">
        <v>51</v>
      </c>
      <c r="F523" s="12"/>
      <c r="G523" s="12"/>
      <c r="H523" s="12"/>
      <c r="I523" s="12"/>
      <c r="J523" s="12">
        <v>3.423072283768628</v>
      </c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>
        <v>3</v>
      </c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>
        <v>0</v>
      </c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>
        <v>3.423072283768628</v>
      </c>
      <c r="EU523" s="12">
        <v>3</v>
      </c>
      <c r="EV523" s="12">
        <v>0</v>
      </c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</row>
    <row r="524" spans="1:170" x14ac:dyDescent="0.25">
      <c r="A524" s="93" t="s">
        <v>1757</v>
      </c>
      <c r="B524" s="11">
        <v>43350</v>
      </c>
      <c r="C524" s="11">
        <v>43364</v>
      </c>
      <c r="D524" s="93" t="s">
        <v>1298</v>
      </c>
      <c r="E524" s="93" t="s">
        <v>1299</v>
      </c>
      <c r="F524" s="12"/>
      <c r="G524" s="12"/>
      <c r="H524" s="12">
        <v>1.4867889717378888</v>
      </c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>
        <v>1</v>
      </c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>
        <v>0</v>
      </c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>
        <v>1.4867889717378888</v>
      </c>
      <c r="EU524" s="12">
        <v>1</v>
      </c>
      <c r="EV524" s="12">
        <v>0</v>
      </c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</row>
    <row r="525" spans="1:170" x14ac:dyDescent="0.25">
      <c r="A525" s="93" t="s">
        <v>1758</v>
      </c>
      <c r="B525" s="11">
        <v>43245</v>
      </c>
      <c r="C525" s="11">
        <v>43495</v>
      </c>
      <c r="D525" s="93" t="s">
        <v>251</v>
      </c>
      <c r="E525" s="93" t="s">
        <v>252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>
        <v>14.90428602023661</v>
      </c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>
        <v>10</v>
      </c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>
        <v>0</v>
      </c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>
        <v>14.90428602023661</v>
      </c>
      <c r="EU525" s="12">
        <v>10</v>
      </c>
      <c r="EV525" s="12">
        <v>0</v>
      </c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</row>
    <row r="526" spans="1:170" x14ac:dyDescent="0.25">
      <c r="A526" s="93" t="s">
        <v>1758</v>
      </c>
      <c r="B526" s="11">
        <v>43250</v>
      </c>
      <c r="C526" s="11">
        <v>43496</v>
      </c>
      <c r="D526" s="93" t="s">
        <v>247</v>
      </c>
      <c r="E526" s="93" t="s">
        <v>42</v>
      </c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>
        <v>0</v>
      </c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>
        <v>7</v>
      </c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>
        <v>0</v>
      </c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>
        <v>0</v>
      </c>
      <c r="EU526" s="12">
        <v>7</v>
      </c>
      <c r="EV526" s="12">
        <v>0</v>
      </c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</row>
    <row r="527" spans="1:170" x14ac:dyDescent="0.25">
      <c r="A527" s="93" t="s">
        <v>1759</v>
      </c>
      <c r="B527" s="11">
        <v>43182</v>
      </c>
      <c r="C527" s="11">
        <v>43340</v>
      </c>
      <c r="D527" s="93" t="s">
        <v>116</v>
      </c>
      <c r="E527" s="93" t="s">
        <v>29</v>
      </c>
      <c r="F527" s="12">
        <v>560.32253834672383</v>
      </c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>
        <v>576</v>
      </c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>
        <v>18</v>
      </c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>
        <v>560.32253834672383</v>
      </c>
      <c r="EU527" s="12">
        <v>576</v>
      </c>
      <c r="EV527" s="12">
        <v>18</v>
      </c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</row>
    <row r="528" spans="1:170" x14ac:dyDescent="0.25">
      <c r="A528" s="93" t="s">
        <v>1760</v>
      </c>
      <c r="B528" s="11">
        <v>43206</v>
      </c>
      <c r="C528" s="11">
        <v>43434</v>
      </c>
      <c r="D528" s="93" t="s">
        <v>163</v>
      </c>
      <c r="E528" s="93" t="s">
        <v>101</v>
      </c>
      <c r="F528" s="12">
        <v>238.79614304950525</v>
      </c>
      <c r="G528" s="12"/>
      <c r="H528" s="12"/>
      <c r="I528" s="12"/>
      <c r="J528" s="12">
        <v>122.05136200308047</v>
      </c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>
        <v>270</v>
      </c>
      <c r="BC528" s="12"/>
      <c r="BD528" s="12"/>
      <c r="BE528" s="12"/>
      <c r="BF528" s="12">
        <v>138</v>
      </c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>
        <v>17</v>
      </c>
      <c r="CY528" s="12"/>
      <c r="CZ528" s="12"/>
      <c r="DA528" s="12"/>
      <c r="DB528" s="12">
        <v>0</v>
      </c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>
        <v>360.84750505258569</v>
      </c>
      <c r="EU528" s="12">
        <v>408</v>
      </c>
      <c r="EV528" s="12">
        <v>17</v>
      </c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</row>
    <row r="529" spans="1:170" x14ac:dyDescent="0.25">
      <c r="A529" s="93" t="s">
        <v>1760</v>
      </c>
      <c r="B529" s="11">
        <v>43287</v>
      </c>
      <c r="C529" s="11">
        <v>43490</v>
      </c>
      <c r="D529" s="93" t="s">
        <v>397</v>
      </c>
      <c r="E529" s="93" t="s">
        <v>16</v>
      </c>
      <c r="F529" s="12"/>
      <c r="G529" s="12"/>
      <c r="H529" s="12">
        <v>36.713678618639982</v>
      </c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>
        <v>36.713678618639982</v>
      </c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>
        <v>36</v>
      </c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>
        <v>36</v>
      </c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>
        <v>0</v>
      </c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>
        <v>0</v>
      </c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>
        <v>73.427357237279963</v>
      </c>
      <c r="EU529" s="12">
        <v>72</v>
      </c>
      <c r="EV529" s="12">
        <v>0</v>
      </c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</row>
    <row r="530" spans="1:170" x14ac:dyDescent="0.25">
      <c r="A530" s="93" t="s">
        <v>1760</v>
      </c>
      <c r="B530" s="11">
        <v>43332</v>
      </c>
      <c r="C530" s="11">
        <v>43378</v>
      </c>
      <c r="D530" s="93" t="s">
        <v>810</v>
      </c>
      <c r="E530" s="93" t="s">
        <v>811</v>
      </c>
      <c r="F530" s="12"/>
      <c r="G530" s="12"/>
      <c r="H530" s="12"/>
      <c r="I530" s="12"/>
      <c r="J530" s="12">
        <v>12.356544820196165</v>
      </c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>
        <v>10</v>
      </c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>
        <v>0</v>
      </c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>
        <v>12.356544820196165</v>
      </c>
      <c r="EU530" s="12">
        <v>10</v>
      </c>
      <c r="EV530" s="12">
        <v>0</v>
      </c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</row>
    <row r="531" spans="1:170" x14ac:dyDescent="0.25">
      <c r="A531" s="93" t="s">
        <v>1761</v>
      </c>
      <c r="B531" s="11">
        <v>43206</v>
      </c>
      <c r="C531" s="11">
        <v>43434</v>
      </c>
      <c r="D531" s="93" t="s">
        <v>163</v>
      </c>
      <c r="E531" s="93" t="s">
        <v>101</v>
      </c>
      <c r="F531" s="12"/>
      <c r="G531" s="12"/>
      <c r="H531" s="12"/>
      <c r="I531" s="12"/>
      <c r="J531" s="12">
        <v>90.211876263146422</v>
      </c>
      <c r="K531" s="12"/>
      <c r="L531" s="12">
        <v>256.4847462383575</v>
      </c>
      <c r="M531" s="12"/>
      <c r="N531" s="12"/>
      <c r="O531" s="12"/>
      <c r="P531" s="12"/>
      <c r="Q531" s="12">
        <v>176.88603188852241</v>
      </c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>
        <v>102</v>
      </c>
      <c r="BG531" s="12"/>
      <c r="BH531" s="12">
        <v>290</v>
      </c>
      <c r="BI531" s="12"/>
      <c r="BJ531" s="12"/>
      <c r="BK531" s="12"/>
      <c r="BL531" s="12"/>
      <c r="BM531" s="12">
        <v>200</v>
      </c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>
        <v>0</v>
      </c>
      <c r="DC531" s="12"/>
      <c r="DD531" s="12">
        <v>0</v>
      </c>
      <c r="DE531" s="12"/>
      <c r="DF531" s="12"/>
      <c r="DG531" s="12"/>
      <c r="DH531" s="12"/>
      <c r="DI531" s="12">
        <v>0</v>
      </c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>
        <v>523.58265439002639</v>
      </c>
      <c r="EU531" s="12">
        <v>592</v>
      </c>
      <c r="EV531" s="12">
        <v>0</v>
      </c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</row>
    <row r="532" spans="1:170" x14ac:dyDescent="0.25">
      <c r="A532" s="93" t="s">
        <v>1761</v>
      </c>
      <c r="B532" s="11">
        <v>43297</v>
      </c>
      <c r="C532" s="11">
        <v>43364</v>
      </c>
      <c r="D532" s="93" t="s">
        <v>434</v>
      </c>
      <c r="E532" s="93" t="s">
        <v>51</v>
      </c>
      <c r="F532" s="12"/>
      <c r="G532" s="12">
        <v>2.0396488121466656</v>
      </c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>
        <v>2</v>
      </c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>
        <v>0</v>
      </c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>
        <v>2.0396488121466656</v>
      </c>
      <c r="EU532" s="12">
        <v>2</v>
      </c>
      <c r="EV532" s="12">
        <v>0</v>
      </c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</row>
    <row r="533" spans="1:170" x14ac:dyDescent="0.25">
      <c r="A533" s="93" t="s">
        <v>1761</v>
      </c>
      <c r="B533" s="11">
        <v>43315</v>
      </c>
      <c r="C533" s="11">
        <v>43398</v>
      </c>
      <c r="D533" s="93" t="s">
        <v>568</v>
      </c>
      <c r="E533" s="93" t="s">
        <v>569</v>
      </c>
      <c r="F533" s="12"/>
      <c r="G533" s="12"/>
      <c r="H533" s="12"/>
      <c r="I533" s="12"/>
      <c r="J533" s="12"/>
      <c r="K533" s="12"/>
      <c r="L533" s="12"/>
      <c r="M533" s="12">
        <v>2.974851814075798</v>
      </c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>
        <v>2</v>
      </c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>
        <v>0</v>
      </c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>
        <v>2.974851814075798</v>
      </c>
      <c r="EU533" s="12">
        <v>2</v>
      </c>
      <c r="EV533" s="12">
        <v>0</v>
      </c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</row>
    <row r="534" spans="1:170" x14ac:dyDescent="0.25">
      <c r="A534" s="93" t="s">
        <v>1761</v>
      </c>
      <c r="B534" s="11">
        <v>43319</v>
      </c>
      <c r="C534" s="11">
        <v>43532</v>
      </c>
      <c r="D534" s="93" t="s">
        <v>731</v>
      </c>
      <c r="E534" s="93" t="s">
        <v>101</v>
      </c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>
        <v>256.4847462383575</v>
      </c>
      <c r="S534" s="12"/>
      <c r="T534" s="12"/>
      <c r="U534" s="12"/>
      <c r="V534" s="12"/>
      <c r="W534" s="12"/>
      <c r="X534" s="12">
        <v>238.79614304950525</v>
      </c>
      <c r="Y534" s="12"/>
      <c r="Z534" s="12"/>
      <c r="AA534" s="12"/>
      <c r="AB534" s="12">
        <v>247.64044464393137</v>
      </c>
      <c r="AC534" s="12"/>
      <c r="AD534" s="12"/>
      <c r="AE534" s="12"/>
      <c r="AF534" s="12">
        <v>141.50882551081793</v>
      </c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>
        <v>290</v>
      </c>
      <c r="BO534" s="12"/>
      <c r="BP534" s="12"/>
      <c r="BQ534" s="12"/>
      <c r="BR534" s="12"/>
      <c r="BS534" s="12"/>
      <c r="BT534" s="12">
        <v>270</v>
      </c>
      <c r="BU534" s="12"/>
      <c r="BV534" s="12"/>
      <c r="BW534" s="12"/>
      <c r="BX534" s="12">
        <v>280</v>
      </c>
      <c r="BY534" s="12"/>
      <c r="BZ534" s="12"/>
      <c r="CA534" s="12"/>
      <c r="CB534" s="12">
        <v>160</v>
      </c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>
        <v>0</v>
      </c>
      <c r="DK534" s="12"/>
      <c r="DL534" s="12"/>
      <c r="DM534" s="12"/>
      <c r="DN534" s="12"/>
      <c r="DO534" s="12"/>
      <c r="DP534" s="12">
        <v>0</v>
      </c>
      <c r="DQ534" s="12"/>
      <c r="DR534" s="12"/>
      <c r="DS534" s="12"/>
      <c r="DT534" s="12">
        <v>0</v>
      </c>
      <c r="DU534" s="12"/>
      <c r="DV534" s="12"/>
      <c r="DW534" s="12"/>
      <c r="DX534" s="12">
        <v>0</v>
      </c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>
        <v>884.43015944261208</v>
      </c>
      <c r="EU534" s="12">
        <v>1000</v>
      </c>
      <c r="EV534" s="12">
        <v>0</v>
      </c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</row>
    <row r="535" spans="1:170" x14ac:dyDescent="0.25">
      <c r="A535" s="93" t="s">
        <v>1761</v>
      </c>
      <c r="B535" s="11">
        <v>43348</v>
      </c>
      <c r="C535" s="11">
        <v>43395</v>
      </c>
      <c r="D535" s="93" t="s">
        <v>1244</v>
      </c>
      <c r="E535" s="93" t="s">
        <v>557</v>
      </c>
      <c r="F535" s="12"/>
      <c r="G535" s="12"/>
      <c r="H535" s="12"/>
      <c r="I535" s="12"/>
      <c r="J535" s="12"/>
      <c r="K535" s="12"/>
      <c r="L535" s="12"/>
      <c r="M535" s="12">
        <v>14.827853784235398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>
        <v>12</v>
      </c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>
        <v>0</v>
      </c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>
        <v>14.827853784235398</v>
      </c>
      <c r="EU535" s="12">
        <v>12</v>
      </c>
      <c r="EV535" s="12">
        <v>0</v>
      </c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</row>
    <row r="536" spans="1:170" x14ac:dyDescent="0.25">
      <c r="A536" s="93" t="s">
        <v>1762</v>
      </c>
      <c r="B536" s="11">
        <v>43340</v>
      </c>
      <c r="C536" s="11">
        <v>43360</v>
      </c>
      <c r="D536" s="93" t="s">
        <v>1209</v>
      </c>
      <c r="E536" s="93" t="s">
        <v>32</v>
      </c>
      <c r="F536" s="12"/>
      <c r="G536" s="12"/>
      <c r="H536" s="12">
        <v>56.048850548775505</v>
      </c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>
        <v>48</v>
      </c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>
        <v>0</v>
      </c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>
        <v>56.048850548775505</v>
      </c>
      <c r="EU536" s="12">
        <v>48</v>
      </c>
      <c r="EV536" s="12">
        <v>0</v>
      </c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</row>
    <row r="537" spans="1:170" x14ac:dyDescent="0.25">
      <c r="A537" s="93" t="s">
        <v>1763</v>
      </c>
      <c r="B537" s="11">
        <v>43221</v>
      </c>
      <c r="C537" s="11">
        <v>43404</v>
      </c>
      <c r="D537" s="93" t="s">
        <v>151</v>
      </c>
      <c r="E537" s="93" t="s">
        <v>18</v>
      </c>
      <c r="F537" s="12">
        <v>9.7505695355833648</v>
      </c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>
        <v>10</v>
      </c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>
        <v>39</v>
      </c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>
        <v>9.7505695355833648</v>
      </c>
      <c r="EU537" s="12">
        <v>10</v>
      </c>
      <c r="EV537" s="12">
        <v>39</v>
      </c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</row>
    <row r="538" spans="1:170" x14ac:dyDescent="0.25">
      <c r="A538" s="93" t="s">
        <v>1764</v>
      </c>
      <c r="B538" s="11">
        <v>43221</v>
      </c>
      <c r="C538" s="11">
        <v>43404</v>
      </c>
      <c r="D538" s="93" t="s">
        <v>151</v>
      </c>
      <c r="E538" s="93" t="s">
        <v>18</v>
      </c>
      <c r="F538" s="12">
        <v>380.27221188775115</v>
      </c>
      <c r="G538" s="12">
        <v>195.01139071166727</v>
      </c>
      <c r="H538" s="12"/>
      <c r="I538" s="12"/>
      <c r="J538" s="12"/>
      <c r="K538" s="12">
        <v>97.505695355833637</v>
      </c>
      <c r="L538" s="12"/>
      <c r="M538" s="12"/>
      <c r="N538" s="12">
        <v>195.01139071166727</v>
      </c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>
        <v>390</v>
      </c>
      <c r="BC538" s="12">
        <v>200</v>
      </c>
      <c r="BD538" s="12"/>
      <c r="BE538" s="12"/>
      <c r="BF538" s="12"/>
      <c r="BG538" s="12">
        <v>100</v>
      </c>
      <c r="BH538" s="12"/>
      <c r="BI538" s="12"/>
      <c r="BJ538" s="12">
        <v>200</v>
      </c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>
        <v>39</v>
      </c>
      <c r="CY538" s="12">
        <v>0</v>
      </c>
      <c r="CZ538" s="12"/>
      <c r="DA538" s="12"/>
      <c r="DB538" s="12"/>
      <c r="DC538" s="12">
        <v>0</v>
      </c>
      <c r="DD538" s="12"/>
      <c r="DE538" s="12"/>
      <c r="DF538" s="12">
        <v>0</v>
      </c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>
        <v>867.80068866691931</v>
      </c>
      <c r="EU538" s="12">
        <v>890</v>
      </c>
      <c r="EV538" s="12">
        <v>39</v>
      </c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</row>
    <row r="539" spans="1:170" x14ac:dyDescent="0.25">
      <c r="A539" s="93" t="s">
        <v>239</v>
      </c>
      <c r="B539"/>
      <c r="C539"/>
      <c r="D539"/>
      <c r="E539"/>
      <c r="F539" s="12">
        <v>9454.7753264065541</v>
      </c>
      <c r="G539" s="12">
        <v>4917.3196768788785</v>
      </c>
      <c r="H539" s="12">
        <v>5801.6382816532332</v>
      </c>
      <c r="I539" s="12">
        <v>6368.9384462115686</v>
      </c>
      <c r="J539" s="12">
        <v>6128.9186594599814</v>
      </c>
      <c r="K539" s="12">
        <v>5820.8891051514938</v>
      </c>
      <c r="L539" s="12">
        <v>5578.964426899096</v>
      </c>
      <c r="M539" s="12">
        <v>6073.9021900417665</v>
      </c>
      <c r="N539" s="12">
        <v>6103.0185044018854</v>
      </c>
      <c r="O539" s="12">
        <v>6193.4280125895521</v>
      </c>
      <c r="P539" s="12">
        <v>6254.5424095793078</v>
      </c>
      <c r="Q539" s="12">
        <v>1981.324828706254</v>
      </c>
      <c r="R539" s="12">
        <v>5732.3191571010148</v>
      </c>
      <c r="S539" s="12">
        <v>5395.7565391857033</v>
      </c>
      <c r="T539" s="12">
        <v>5004.1600726175566</v>
      </c>
      <c r="U539" s="12">
        <v>5284.6236130861516</v>
      </c>
      <c r="V539" s="12">
        <v>713.42213046561142</v>
      </c>
      <c r="W539" s="12">
        <v>1164.409356110928</v>
      </c>
      <c r="X539" s="12">
        <v>5110.1853235555691</v>
      </c>
      <c r="Y539" s="12">
        <v>3331.5228433754601</v>
      </c>
      <c r="Z539" s="12">
        <v>3284.3361286095114</v>
      </c>
      <c r="AA539" s="12">
        <v>3913.2638780278958</v>
      </c>
      <c r="AB539" s="12">
        <v>2888.9414348658911</v>
      </c>
      <c r="AC539" s="12">
        <v>1717.3038639981771</v>
      </c>
      <c r="AD539" s="12">
        <v>1232.2554312957338</v>
      </c>
      <c r="AE539" s="12">
        <v>1457.7611003937141</v>
      </c>
      <c r="AF539" s="12">
        <v>943.46541763162054</v>
      </c>
      <c r="AG539" s="12">
        <v>1368.0633219084327</v>
      </c>
      <c r="AH539" s="12">
        <v>1218.2643285141976</v>
      </c>
      <c r="AI539" s="12">
        <v>321.90619071753889</v>
      </c>
      <c r="AJ539" s="12">
        <v>832.08718045080957</v>
      </c>
      <c r="AK539" s="12">
        <v>1153.4206753428823</v>
      </c>
      <c r="AL539" s="12">
        <v>641.28893476719486</v>
      </c>
      <c r="AM539" s="12">
        <v>496.19307162823441</v>
      </c>
      <c r="AN539" s="12">
        <v>173.46477941989664</v>
      </c>
      <c r="AO539" s="12">
        <v>149.59835877473205</v>
      </c>
      <c r="AP539" s="12">
        <v>688.72268943879089</v>
      </c>
      <c r="AQ539" s="12">
        <v>496.33820188587958</v>
      </c>
      <c r="AR539" s="12">
        <v>192.80031531306074</v>
      </c>
      <c r="AS539" s="12">
        <v>503.52010234727931</v>
      </c>
      <c r="AT539" s="12">
        <v>563.02350798179532</v>
      </c>
      <c r="AU539" s="12">
        <v>483.3429019505304</v>
      </c>
      <c r="AV539" s="12">
        <v>483.3429019505304</v>
      </c>
      <c r="AW539" s="12">
        <v>483.3429019505304</v>
      </c>
      <c r="AX539" s="12">
        <v>483.3429019505304</v>
      </c>
      <c r="AY539" s="12">
        <v>483.3429019505304</v>
      </c>
      <c r="AZ539" s="12">
        <v>483.3429019505304</v>
      </c>
      <c r="BA539" s="12">
        <v>421.71668195183776</v>
      </c>
      <c r="BB539" s="12">
        <v>11081</v>
      </c>
      <c r="BC539" s="12">
        <v>5542</v>
      </c>
      <c r="BD539" s="12">
        <v>6364</v>
      </c>
      <c r="BE539" s="12">
        <v>6385</v>
      </c>
      <c r="BF539" s="12">
        <v>6362</v>
      </c>
      <c r="BG539" s="12">
        <v>6362</v>
      </c>
      <c r="BH539" s="12">
        <v>6442</v>
      </c>
      <c r="BI539" s="12">
        <v>6354</v>
      </c>
      <c r="BJ539" s="12">
        <v>6494</v>
      </c>
      <c r="BK539" s="12">
        <v>6340</v>
      </c>
      <c r="BL539" s="12">
        <v>6533</v>
      </c>
      <c r="BM539" s="12">
        <v>2485</v>
      </c>
      <c r="BN539" s="12">
        <v>6073</v>
      </c>
      <c r="BO539" s="12">
        <v>6175</v>
      </c>
      <c r="BP539" s="12">
        <v>5873</v>
      </c>
      <c r="BQ539" s="12">
        <v>6219</v>
      </c>
      <c r="BR539" s="12">
        <v>733</v>
      </c>
      <c r="BS539" s="12">
        <v>1349</v>
      </c>
      <c r="BT539" s="12">
        <v>6222</v>
      </c>
      <c r="BU539" s="12">
        <v>3570</v>
      </c>
      <c r="BV539" s="12">
        <v>3685</v>
      </c>
      <c r="BW539" s="12">
        <v>4427</v>
      </c>
      <c r="BX539" s="12">
        <v>3015</v>
      </c>
      <c r="BY539" s="12">
        <v>1711</v>
      </c>
      <c r="BZ539" s="12">
        <v>1283</v>
      </c>
      <c r="CA539" s="12">
        <v>1350</v>
      </c>
      <c r="CB539" s="12">
        <v>985</v>
      </c>
      <c r="CC539" s="12">
        <v>1354</v>
      </c>
      <c r="CD539" s="12">
        <v>1189</v>
      </c>
      <c r="CE539" s="12">
        <v>262</v>
      </c>
      <c r="CF539" s="12">
        <v>1032</v>
      </c>
      <c r="CG539" s="12">
        <v>1475</v>
      </c>
      <c r="CH539" s="12">
        <v>849</v>
      </c>
      <c r="CI539" s="12">
        <v>825</v>
      </c>
      <c r="CJ539" s="12">
        <v>184</v>
      </c>
      <c r="CK539" s="12">
        <v>157</v>
      </c>
      <c r="CL539" s="12">
        <v>1025</v>
      </c>
      <c r="CM539" s="12">
        <v>820</v>
      </c>
      <c r="CN539" s="12">
        <v>204</v>
      </c>
      <c r="CO539" s="12">
        <v>825</v>
      </c>
      <c r="CP539" s="12">
        <v>884</v>
      </c>
      <c r="CQ539" s="12">
        <v>800</v>
      </c>
      <c r="CR539" s="12">
        <v>800</v>
      </c>
      <c r="CS539" s="12">
        <v>800</v>
      </c>
      <c r="CT539" s="12">
        <v>800</v>
      </c>
      <c r="CU539" s="12">
        <v>800</v>
      </c>
      <c r="CV539" s="12">
        <v>800</v>
      </c>
      <c r="CW539" s="12">
        <v>698</v>
      </c>
      <c r="CX539" s="12">
        <v>45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0</v>
      </c>
      <c r="DM539" s="12">
        <v>0</v>
      </c>
      <c r="DN539" s="12">
        <v>0</v>
      </c>
      <c r="DO539" s="12">
        <v>0</v>
      </c>
      <c r="DP539" s="12">
        <v>0</v>
      </c>
      <c r="DQ539" s="12">
        <v>0</v>
      </c>
      <c r="DR539" s="12">
        <v>0</v>
      </c>
      <c r="DS539" s="12">
        <v>0</v>
      </c>
      <c r="DT539" s="12">
        <v>0</v>
      </c>
      <c r="DU539" s="12">
        <v>0</v>
      </c>
      <c r="DV539" s="12">
        <v>0</v>
      </c>
      <c r="DW539" s="12">
        <v>0</v>
      </c>
      <c r="DX539" s="12">
        <v>0</v>
      </c>
      <c r="DY539" s="12">
        <v>0</v>
      </c>
      <c r="DZ539" s="12">
        <v>0</v>
      </c>
      <c r="EA539" s="12">
        <v>0</v>
      </c>
      <c r="EB539" s="12">
        <v>0</v>
      </c>
      <c r="EC539" s="12">
        <v>0</v>
      </c>
      <c r="ED539" s="12">
        <v>0</v>
      </c>
      <c r="EE539" s="12">
        <v>0</v>
      </c>
      <c r="EF539" s="12">
        <v>0</v>
      </c>
      <c r="EG539" s="12">
        <v>0</v>
      </c>
      <c r="EH539" s="12">
        <v>0</v>
      </c>
      <c r="EI539" s="12">
        <v>0</v>
      </c>
      <c r="EJ539" s="12">
        <v>0</v>
      </c>
      <c r="EK539" s="12">
        <v>0</v>
      </c>
      <c r="EL539" s="12">
        <v>0</v>
      </c>
      <c r="EM539" s="12">
        <v>0</v>
      </c>
      <c r="EN539" s="12">
        <v>0</v>
      </c>
      <c r="EO539" s="12">
        <v>0</v>
      </c>
      <c r="EP539" s="12">
        <v>0</v>
      </c>
      <c r="EQ539" s="12">
        <v>0</v>
      </c>
      <c r="ER539" s="12">
        <v>0</v>
      </c>
      <c r="ES539" s="12">
        <v>0</v>
      </c>
      <c r="ET539" s="12">
        <v>129971.85191044591</v>
      </c>
      <c r="EU539" s="12">
        <v>145997</v>
      </c>
      <c r="EV539" s="12">
        <v>45</v>
      </c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</row>
    <row r="540" spans="1:170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</row>
    <row r="541" spans="1:170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</row>
    <row r="542" spans="1:170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</row>
    <row r="543" spans="1:170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</row>
    <row r="544" spans="1:170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</row>
    <row r="545" spans="1:170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</row>
    <row r="546" spans="1:170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</row>
    <row r="547" spans="1:170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</row>
    <row r="548" spans="1:170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</row>
    <row r="549" spans="1:170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</row>
    <row r="550" spans="1:170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</row>
    <row r="551" spans="1:170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</row>
    <row r="552" spans="1:170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</row>
    <row r="553" spans="1:170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</row>
    <row r="554" spans="1:170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</row>
    <row r="555" spans="1:170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</row>
    <row r="556" spans="1:170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</row>
    <row r="557" spans="1:170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</row>
    <row r="558" spans="1:170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</row>
    <row r="559" spans="1:170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</row>
    <row r="560" spans="1:170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</row>
    <row r="561" spans="1:170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</row>
    <row r="562" spans="1:170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</row>
    <row r="563" spans="1:170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</row>
    <row r="564" spans="1:170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</row>
    <row r="565" spans="1:170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</row>
    <row r="566" spans="1:170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</row>
    <row r="567" spans="1:170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</row>
    <row r="568" spans="1:170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</row>
    <row r="569" spans="1:170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</row>
    <row r="570" spans="1:170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</row>
    <row r="571" spans="1:170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</row>
    <row r="572" spans="1:170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</row>
    <row r="573" spans="1:170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</row>
    <row r="574" spans="1:170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</row>
    <row r="575" spans="1:170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</row>
    <row r="576" spans="1:170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</row>
    <row r="577" spans="1:170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</row>
    <row r="578" spans="1:170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</row>
    <row r="579" spans="1:170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</row>
    <row r="580" spans="1:170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</row>
    <row r="581" spans="1:170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</row>
    <row r="582" spans="1:170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</row>
    <row r="583" spans="1:170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</row>
    <row r="584" spans="1:170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</row>
    <row r="585" spans="1:170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</row>
    <row r="586" spans="1:170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</row>
    <row r="587" spans="1:170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</row>
    <row r="588" spans="1:170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</row>
    <row r="589" spans="1:170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</row>
    <row r="590" spans="1:170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</row>
    <row r="591" spans="1:170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</row>
    <row r="592" spans="1:170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</row>
    <row r="593" spans="1:170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</row>
    <row r="594" spans="1:170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</row>
    <row r="595" spans="1:170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</row>
    <row r="596" spans="1:170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</row>
    <row r="597" spans="1:170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</row>
    <row r="598" spans="1:170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</row>
    <row r="599" spans="1:170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</row>
    <row r="600" spans="1:170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</row>
    <row r="601" spans="1:170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</row>
    <row r="602" spans="1:170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</row>
    <row r="603" spans="1:170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</row>
    <row r="604" spans="1:170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</row>
    <row r="605" spans="1:170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</row>
    <row r="606" spans="1:170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</row>
    <row r="607" spans="1:170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</row>
    <row r="608" spans="1:170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</row>
    <row r="609" spans="1:170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</row>
    <row r="610" spans="1:170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</row>
    <row r="611" spans="1:170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</row>
    <row r="612" spans="1:170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</row>
    <row r="613" spans="1:170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</row>
    <row r="614" spans="1:170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</row>
    <row r="615" spans="1:170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</row>
    <row r="616" spans="1:170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</row>
    <row r="617" spans="1:170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</row>
    <row r="618" spans="1:170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</row>
    <row r="619" spans="1:170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</row>
    <row r="620" spans="1:170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</row>
    <row r="621" spans="1:170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</row>
    <row r="622" spans="1:170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</row>
    <row r="623" spans="1:170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</row>
    <row r="624" spans="1:170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</row>
    <row r="625" spans="1:170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</row>
    <row r="626" spans="1:170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</row>
    <row r="627" spans="1:170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</row>
    <row r="628" spans="1:170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</row>
    <row r="629" spans="1:170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</row>
    <row r="630" spans="1:170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</row>
    <row r="631" spans="1:170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</row>
    <row r="632" spans="1:170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</row>
    <row r="633" spans="1:170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</row>
    <row r="634" spans="1:170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</row>
    <row r="635" spans="1:170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</row>
    <row r="636" spans="1:170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</row>
    <row r="637" spans="1:170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</row>
    <row r="638" spans="1:170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</row>
    <row r="639" spans="1:170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</row>
    <row r="640" spans="1:170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</row>
    <row r="641" spans="1:170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</row>
    <row r="642" spans="1:170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</row>
    <row r="643" spans="1:170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</row>
    <row r="644" spans="1:170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</row>
    <row r="645" spans="1:170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</row>
    <row r="646" spans="1:170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</row>
    <row r="647" spans="1:170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</row>
    <row r="648" spans="1:170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</row>
    <row r="649" spans="1:170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</row>
    <row r="650" spans="1:170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</row>
    <row r="651" spans="1:170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</row>
    <row r="652" spans="1:170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</row>
    <row r="653" spans="1:170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</row>
    <row r="654" spans="1:170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</row>
    <row r="655" spans="1:170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</row>
    <row r="656" spans="1:170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</row>
    <row r="657" spans="1:170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</row>
    <row r="658" spans="1:170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</row>
    <row r="659" spans="1:170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</row>
    <row r="660" spans="1:170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</row>
    <row r="661" spans="1:170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</row>
    <row r="662" spans="1:170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</row>
    <row r="663" spans="1:170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</row>
    <row r="664" spans="1:170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</row>
    <row r="665" spans="1:170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</row>
    <row r="666" spans="1:170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</row>
    <row r="667" spans="1:170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</row>
    <row r="668" spans="1:170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</row>
    <row r="669" spans="1:170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</row>
    <row r="670" spans="1:170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</row>
    <row r="671" spans="1:170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</row>
    <row r="672" spans="1:170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</row>
    <row r="673" spans="1:170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</row>
    <row r="674" spans="1:170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</row>
    <row r="675" spans="1:170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</row>
    <row r="676" spans="1:170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</row>
    <row r="677" spans="1:170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</row>
    <row r="678" spans="1:170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</row>
    <row r="679" spans="1:170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</row>
    <row r="680" spans="1:170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</row>
    <row r="681" spans="1:170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</row>
    <row r="682" spans="1:170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</row>
    <row r="683" spans="1:170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</row>
    <row r="684" spans="1:170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</row>
    <row r="685" spans="1:170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</row>
    <row r="686" spans="1:170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</row>
    <row r="687" spans="1:170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</row>
    <row r="688" spans="1:170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</row>
    <row r="689" spans="1:170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</row>
    <row r="690" spans="1:170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</row>
    <row r="691" spans="1:170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</row>
    <row r="692" spans="1:170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</row>
    <row r="693" spans="1:170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</row>
    <row r="694" spans="1:170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</row>
    <row r="695" spans="1:170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</row>
    <row r="696" spans="1:170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</row>
    <row r="697" spans="1:170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</row>
    <row r="698" spans="1:170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</row>
    <row r="699" spans="1:170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</row>
    <row r="700" spans="1:170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</row>
    <row r="701" spans="1:170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</row>
    <row r="702" spans="1:170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</row>
    <row r="703" spans="1:170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</row>
    <row r="704" spans="1:170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</row>
    <row r="705" spans="1:170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</row>
    <row r="706" spans="1:170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</row>
    <row r="707" spans="1:170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</row>
    <row r="708" spans="1:170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</row>
    <row r="709" spans="1:170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</row>
    <row r="710" spans="1:170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</row>
    <row r="711" spans="1:170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</row>
    <row r="712" spans="1:170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</row>
    <row r="713" spans="1:170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</row>
    <row r="714" spans="1:170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</row>
    <row r="715" spans="1:170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</row>
    <row r="716" spans="1:170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</row>
    <row r="717" spans="1:170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</row>
    <row r="718" spans="1:170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</row>
    <row r="719" spans="1:170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</row>
    <row r="720" spans="1:170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</row>
    <row r="721" spans="1:170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</row>
    <row r="722" spans="1:170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</row>
    <row r="723" spans="1:170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</row>
    <row r="724" spans="1:170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</row>
    <row r="725" spans="1:170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</row>
    <row r="726" spans="1:170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</row>
    <row r="727" spans="1:170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</row>
    <row r="728" spans="1:170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</row>
    <row r="729" spans="1:170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</row>
    <row r="730" spans="1:170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</row>
    <row r="731" spans="1:170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</row>
    <row r="732" spans="1:170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</row>
    <row r="733" spans="1:170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</row>
    <row r="734" spans="1:170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</row>
    <row r="735" spans="1:170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</row>
    <row r="736" spans="1:170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</row>
    <row r="737" spans="1:170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</row>
    <row r="738" spans="1:170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</row>
    <row r="739" spans="1:170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</row>
    <row r="740" spans="1:170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</row>
    <row r="741" spans="1:170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</row>
    <row r="742" spans="1:170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</row>
    <row r="743" spans="1:170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</row>
    <row r="744" spans="1:170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</row>
    <row r="745" spans="1:170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</row>
    <row r="746" spans="1:170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</row>
    <row r="747" spans="1:170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</row>
    <row r="748" spans="1:170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</row>
    <row r="749" spans="1:170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</row>
    <row r="750" spans="1:170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</row>
    <row r="751" spans="1:170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</row>
    <row r="752" spans="1:170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</row>
    <row r="753" spans="1:170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</row>
    <row r="754" spans="1:170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</row>
    <row r="755" spans="1:170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</row>
    <row r="756" spans="1:170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</row>
    <row r="757" spans="1:170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</row>
    <row r="758" spans="1:170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</row>
    <row r="759" spans="1:170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</row>
    <row r="760" spans="1:170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</row>
    <row r="761" spans="1:170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</row>
    <row r="762" spans="1:170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</row>
    <row r="763" spans="1:170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</row>
    <row r="764" spans="1:170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</row>
    <row r="765" spans="1:170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</row>
    <row r="766" spans="1:170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</row>
    <row r="767" spans="1:170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</row>
    <row r="768" spans="1:170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</row>
    <row r="769" spans="1:170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</row>
    <row r="770" spans="1:170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</row>
    <row r="771" spans="1:170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</row>
    <row r="772" spans="1:170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</row>
    <row r="773" spans="1:170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</row>
    <row r="774" spans="1:170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</row>
    <row r="775" spans="1:170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</row>
    <row r="776" spans="1:170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</row>
    <row r="777" spans="1:170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</row>
    <row r="778" spans="1:170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</row>
    <row r="779" spans="1:170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</row>
    <row r="780" spans="1:170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</row>
    <row r="781" spans="1:170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</row>
    <row r="782" spans="1:170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</row>
    <row r="783" spans="1:170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</row>
    <row r="784" spans="1:170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</row>
    <row r="785" spans="1:170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</row>
    <row r="786" spans="1:170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</row>
    <row r="787" spans="1:170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</row>
    <row r="788" spans="1:170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</row>
    <row r="789" spans="1:170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</row>
    <row r="790" spans="1:170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</row>
    <row r="791" spans="1:170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</row>
    <row r="792" spans="1:170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</row>
    <row r="793" spans="1:170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</row>
    <row r="794" spans="1:170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</row>
    <row r="795" spans="1:170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</row>
    <row r="796" spans="1:170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</row>
    <row r="797" spans="1:170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</row>
    <row r="798" spans="1:170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</row>
    <row r="799" spans="1:170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</row>
    <row r="800" spans="1:170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</row>
    <row r="801" spans="1:170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</row>
    <row r="802" spans="1:170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</row>
    <row r="803" spans="1:170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</row>
    <row r="804" spans="1:170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</row>
    <row r="805" spans="1:170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</row>
    <row r="806" spans="1:170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</row>
    <row r="807" spans="1:170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</row>
    <row r="808" spans="1:170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</row>
    <row r="809" spans="1:170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</row>
    <row r="810" spans="1:170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</row>
    <row r="811" spans="1:170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</row>
    <row r="812" spans="1:170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</row>
    <row r="813" spans="1:170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</row>
    <row r="814" spans="1:170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</row>
    <row r="815" spans="1:170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</row>
    <row r="816" spans="1:170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</row>
    <row r="817" spans="1:170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</row>
    <row r="818" spans="1:170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</row>
    <row r="819" spans="1:170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</row>
    <row r="820" spans="1:170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</row>
    <row r="821" spans="1:170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</row>
    <row r="822" spans="1:170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</row>
    <row r="823" spans="1:170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</row>
    <row r="824" spans="1:170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</row>
    <row r="825" spans="1:170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</row>
    <row r="826" spans="1:170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</row>
    <row r="827" spans="1:170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</row>
    <row r="828" spans="1:170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</row>
    <row r="829" spans="1:170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</row>
    <row r="830" spans="1:170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</row>
    <row r="831" spans="1:170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</row>
    <row r="832" spans="1:170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</row>
    <row r="833" spans="1:170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</row>
    <row r="834" spans="1:170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</row>
    <row r="835" spans="1:170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</row>
    <row r="836" spans="1:170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</row>
    <row r="837" spans="1:170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</row>
    <row r="838" spans="1:170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</row>
    <row r="839" spans="1:170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</row>
    <row r="840" spans="1:170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</row>
    <row r="841" spans="1:170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</row>
    <row r="842" spans="1:170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</row>
    <row r="843" spans="1:170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</row>
    <row r="844" spans="1:170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</row>
    <row r="845" spans="1:170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</row>
    <row r="846" spans="1:170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</row>
    <row r="847" spans="1:170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</row>
    <row r="848" spans="1:170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</row>
    <row r="849" spans="1:16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</row>
    <row r="850" spans="1:16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</row>
    <row r="851" spans="1:16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</row>
    <row r="852" spans="1:16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</row>
    <row r="853" spans="1:16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</row>
    <row r="854" spans="1:16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</row>
    <row r="855" spans="1:16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</row>
    <row r="856" spans="1:16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</row>
    <row r="857" spans="1:16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</row>
    <row r="858" spans="1:16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</row>
    <row r="859" spans="1:16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</row>
    <row r="860" spans="1:16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</row>
    <row r="861" spans="1:16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</row>
    <row r="862" spans="1:16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</row>
    <row r="863" spans="1:16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</row>
    <row r="864" spans="1:16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</row>
    <row r="865" spans="1:15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</row>
    <row r="866" spans="1:15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</row>
    <row r="867" spans="1:15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</row>
    <row r="868" spans="1:15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</row>
    <row r="869" spans="1:15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</row>
    <row r="870" spans="1:15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</row>
    <row r="871" spans="1:15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</row>
    <row r="872" spans="1:15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</row>
    <row r="873" spans="1:15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</row>
    <row r="874" spans="1:15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</row>
    <row r="875" spans="1:15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</row>
    <row r="876" spans="1:15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</row>
    <row r="877" spans="1:15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</row>
    <row r="878" spans="1:15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</row>
    <row r="879" spans="1:15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</row>
    <row r="880" spans="1:15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</row>
    <row r="881" spans="1:15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</row>
    <row r="882" spans="1:15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</row>
    <row r="883" spans="1:15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</row>
    <row r="884" spans="1:15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</row>
    <row r="885" spans="1:15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</row>
    <row r="886" spans="1:15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</row>
    <row r="887" spans="1:15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</row>
    <row r="888" spans="1:15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</row>
    <row r="889" spans="1:15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</row>
    <row r="890" spans="1:15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</row>
    <row r="891" spans="1:15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</row>
    <row r="892" spans="1:156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</row>
    <row r="893" spans="1:15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</row>
    <row r="894" spans="1:15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</row>
    <row r="895" spans="1:15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</row>
    <row r="896" spans="1:15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</row>
    <row r="897" spans="1:15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</row>
    <row r="898" spans="1:15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</row>
    <row r="899" spans="1:15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</row>
    <row r="900" spans="1:15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</row>
    <row r="901" spans="1:15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</row>
    <row r="902" spans="1:15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24" baseType="lpstr">
      <vt:lpstr>Raw Report with Extra Columns</vt:lpstr>
      <vt:lpstr>Pivot Table 1</vt:lpstr>
      <vt:lpstr>Finished Goods on Hand</vt:lpstr>
      <vt:lpstr>Lookup Tables</vt:lpstr>
      <vt:lpstr>Competing Priorities</vt:lpstr>
      <vt:lpstr>Cells and Core Packs</vt:lpstr>
      <vt:lpstr>Sort by SO Date</vt:lpstr>
      <vt:lpstr>Sort by LATE $$</vt:lpstr>
      <vt:lpstr>Sort by LATE Qty-High</vt:lpstr>
      <vt:lpstr>Sort by LATE Qty-Low</vt:lpstr>
      <vt:lpstr>Sort by LATE + This WeekQty (5)</vt:lpstr>
      <vt:lpstr>Sort by Ship Days Late</vt:lpstr>
      <vt:lpstr>Pivot Chart - Late Qty and $$</vt:lpstr>
      <vt:lpstr>Pivot - Full SO Schedule</vt:lpstr>
      <vt:lpstr>$$ Value Late SO by SO Date</vt:lpstr>
      <vt:lpstr>$$ Value Late Sales Order Chart</vt:lpstr>
      <vt:lpstr>$$ Value Late Customer</vt:lpstr>
      <vt:lpstr># Late Batteries by Customer</vt:lpstr>
      <vt:lpstr># Late and This Week by Cust</vt:lpstr>
      <vt:lpstr>Late_Dollars</vt:lpstr>
      <vt:lpstr>'Competing Priorities'!Print_Area</vt:lpstr>
      <vt:lpstr>'Competing Priorities'!Print_Titles</vt:lpstr>
      <vt:lpstr>'Finished Goods on Hand'!Print_Titles</vt:lpstr>
      <vt:lpstr>Sales_Orders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Nations</dc:creator>
  <cp:lastModifiedBy>David Nations</cp:lastModifiedBy>
  <cp:lastPrinted>2018-09-10T12:18:22Z</cp:lastPrinted>
  <dcterms:created xsi:type="dcterms:W3CDTF">2018-05-17T13:54:58Z</dcterms:created>
  <dcterms:modified xsi:type="dcterms:W3CDTF">2018-09-14T14:46:57Z</dcterms:modified>
</cp:coreProperties>
</file>